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Z:\Departamento Inteligencia de Mercado\Apresentações\Templates de apresentações\"/>
    </mc:Choice>
  </mc:AlternateContent>
  <bookViews>
    <workbookView xWindow="480" yWindow="165" windowWidth="17100" windowHeight="9795"/>
  </bookViews>
  <sheets>
    <sheet name="Cenário Atual" sheetId="1" r:id="rId1"/>
    <sheet name="Cenário proposto" sheetId="4" r:id="rId2"/>
    <sheet name="Tabela de preços (out_2014)" sheetId="2" r:id="rId3"/>
    <sheet name="Listas" sheetId="5" r:id="rId4"/>
  </sheets>
  <definedNames>
    <definedName name="_xlnm._FilterDatabase" localSheetId="2" hidden="1">'Tabela de preços (out_2014)'!$A$1:$N$2371</definedName>
    <definedName name="_xlnm.Print_Area" localSheetId="0">'Cenário Atual'!$B$4:$L$98</definedName>
    <definedName name="solver_adj" localSheetId="1" hidden="1">'Cenário proposto'!$I$6:$I$40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'Cenário proposto'!$I$6:$I$40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'Cenário proposto'!#REF!</definedName>
    <definedName name="solver_pre" localSheetId="1" hidden="1">0.000001</definedName>
    <definedName name="solver_rbv" localSheetId="1" hidden="1">1</definedName>
    <definedName name="solver_rel1" localSheetId="1" hidden="1">4</definedName>
    <definedName name="solver_rhs1" localSheetId="1" hidden="1">número inteiro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5000</definedName>
    <definedName name="solver_ver" localSheetId="1" hidden="1">3</definedName>
  </definedNames>
  <calcPr calcId="152511"/>
</workbook>
</file>

<file path=xl/calcChain.xml><?xml version="1.0" encoding="utf-8"?>
<calcChain xmlns="http://schemas.openxmlformats.org/spreadsheetml/2006/main">
  <c r="I2004" i="2" l="1"/>
  <c r="I2003" i="2"/>
  <c r="I2002" i="2"/>
  <c r="I2001" i="2"/>
  <c r="I2000" i="2"/>
  <c r="I1999" i="2"/>
  <c r="I1998" i="2"/>
  <c r="I1997" i="2"/>
  <c r="I1996" i="2"/>
  <c r="I1995" i="2"/>
  <c r="I1994" i="2"/>
  <c r="I1993" i="2"/>
  <c r="I1992" i="2"/>
  <c r="I1991" i="2"/>
  <c r="I1990" i="2"/>
  <c r="I1989" i="2"/>
  <c r="I1988" i="2"/>
  <c r="I1987" i="2"/>
  <c r="I1986" i="2"/>
  <c r="I1985" i="2"/>
  <c r="I1984" i="2"/>
  <c r="I1983" i="2"/>
  <c r="I1982" i="2"/>
  <c r="I1981" i="2"/>
  <c r="I1980" i="2"/>
  <c r="I1979" i="2"/>
  <c r="I1978" i="2"/>
  <c r="I1977" i="2"/>
  <c r="I1976" i="2"/>
  <c r="I1975" i="2"/>
  <c r="I1974" i="2"/>
  <c r="I1973" i="2"/>
  <c r="I1972" i="2"/>
  <c r="I1971" i="2"/>
  <c r="I1970" i="2"/>
  <c r="I1969" i="2"/>
  <c r="I1968" i="2"/>
  <c r="I1967" i="2"/>
  <c r="I1966" i="2"/>
  <c r="I1965" i="2"/>
  <c r="I1964" i="2"/>
  <c r="I1963" i="2"/>
  <c r="I1962" i="2"/>
  <c r="I1961" i="2"/>
  <c r="I1960" i="2"/>
  <c r="I1959" i="2"/>
  <c r="I1958" i="2"/>
  <c r="I1957" i="2"/>
  <c r="I1956" i="2"/>
  <c r="I1955" i="2"/>
  <c r="I1954" i="2"/>
  <c r="I1953" i="2"/>
  <c r="I1952" i="2"/>
  <c r="I1951" i="2"/>
  <c r="I1950" i="2"/>
  <c r="I1949" i="2"/>
  <c r="I1948" i="2"/>
  <c r="I1947" i="2"/>
  <c r="I1946" i="2"/>
  <c r="I1945" i="2"/>
  <c r="I1944" i="2"/>
  <c r="I1943" i="2"/>
  <c r="I1942" i="2"/>
  <c r="I1941" i="2"/>
  <c r="I1940" i="2"/>
  <c r="I1939" i="2"/>
  <c r="I1938" i="2"/>
  <c r="I1937" i="2"/>
  <c r="I1936" i="2"/>
  <c r="I1935" i="2"/>
  <c r="I1934" i="2"/>
  <c r="I1933" i="2"/>
  <c r="I1932" i="2"/>
  <c r="I1931" i="2"/>
  <c r="I1930" i="2"/>
  <c r="I1929" i="2"/>
  <c r="I1928" i="2"/>
  <c r="I1927" i="2"/>
  <c r="I1926" i="2"/>
  <c r="I1925" i="2"/>
  <c r="I1924" i="2"/>
  <c r="I1923" i="2"/>
  <c r="I1922" i="2"/>
  <c r="I1921" i="2"/>
  <c r="I1920" i="2"/>
  <c r="I1919" i="2"/>
  <c r="I1918" i="2"/>
  <c r="I1917" i="2"/>
  <c r="I1916" i="2"/>
  <c r="I1915" i="2"/>
  <c r="I1914" i="2"/>
  <c r="I1913" i="2"/>
  <c r="I1912" i="2"/>
  <c r="I1911" i="2"/>
  <c r="I1910" i="2"/>
  <c r="I1909" i="2"/>
  <c r="I1908" i="2"/>
  <c r="I1907" i="2"/>
  <c r="I1906" i="2"/>
  <c r="I1905" i="2"/>
  <c r="I1904" i="2"/>
  <c r="I1903" i="2"/>
  <c r="I1902" i="2"/>
  <c r="I1901" i="2"/>
  <c r="I1900" i="2"/>
  <c r="I1899" i="2"/>
  <c r="I1898" i="2"/>
  <c r="I1897" i="2"/>
  <c r="I1896" i="2"/>
  <c r="I1895" i="2"/>
  <c r="I1894" i="2"/>
  <c r="I1893" i="2"/>
  <c r="I1892" i="2"/>
  <c r="I1891" i="2"/>
  <c r="I1890" i="2"/>
  <c r="I1889" i="2"/>
  <c r="I1888" i="2"/>
  <c r="I1887" i="2"/>
  <c r="I1886" i="2"/>
  <c r="I1885" i="2"/>
  <c r="I1884" i="2"/>
  <c r="I1883" i="2"/>
  <c r="I1882" i="2"/>
  <c r="I1881" i="2"/>
  <c r="I1880" i="2"/>
  <c r="I1879" i="2"/>
  <c r="I1878" i="2"/>
  <c r="I1877" i="2"/>
  <c r="I1876" i="2"/>
  <c r="I1875" i="2"/>
  <c r="I1874" i="2"/>
  <c r="I1873" i="2"/>
  <c r="I1872" i="2"/>
  <c r="I1871" i="2"/>
  <c r="I1870" i="2"/>
  <c r="I1869" i="2"/>
  <c r="I1868" i="2"/>
  <c r="I1867" i="2"/>
  <c r="I1866" i="2"/>
  <c r="I1865" i="2"/>
  <c r="I1864" i="2"/>
  <c r="I1863" i="2"/>
  <c r="I1862" i="2"/>
  <c r="I1861" i="2"/>
  <c r="I1860" i="2"/>
  <c r="I1859" i="2"/>
  <c r="I1858" i="2"/>
  <c r="I1857" i="2"/>
  <c r="I1856" i="2"/>
  <c r="I1855" i="2"/>
  <c r="I1854" i="2"/>
  <c r="I1853" i="2"/>
  <c r="I1852" i="2"/>
  <c r="I1851" i="2"/>
  <c r="I1850" i="2"/>
  <c r="I1849" i="2"/>
  <c r="I1848" i="2"/>
  <c r="I1847" i="2"/>
  <c r="I1846" i="2"/>
  <c r="I1845" i="2"/>
  <c r="I1844" i="2"/>
  <c r="I1843" i="2"/>
  <c r="I1842" i="2"/>
  <c r="I1841" i="2"/>
  <c r="I1840" i="2"/>
  <c r="I1839" i="2"/>
  <c r="I1838" i="2"/>
  <c r="I1837" i="2"/>
  <c r="I1836" i="2"/>
  <c r="I1835" i="2"/>
  <c r="I1834" i="2"/>
  <c r="I1833" i="2"/>
  <c r="I1832" i="2"/>
  <c r="I1831" i="2"/>
  <c r="I1830" i="2"/>
  <c r="I1829" i="2"/>
  <c r="I1828" i="2"/>
  <c r="I1827" i="2"/>
  <c r="I1826" i="2"/>
  <c r="I1825" i="2"/>
  <c r="I1824" i="2"/>
  <c r="I1823" i="2"/>
  <c r="I1822" i="2"/>
  <c r="I1821" i="2"/>
  <c r="I1820" i="2"/>
  <c r="I1819" i="2"/>
  <c r="I1818" i="2"/>
  <c r="I1817" i="2"/>
  <c r="I1816" i="2"/>
  <c r="I1815" i="2"/>
  <c r="I1814" i="2"/>
  <c r="I1813" i="2"/>
  <c r="I1812" i="2"/>
  <c r="I1811" i="2"/>
  <c r="I1810" i="2"/>
  <c r="I1809" i="2"/>
  <c r="I1808" i="2"/>
  <c r="I1807" i="2"/>
  <c r="I1806" i="2"/>
  <c r="I1805" i="2"/>
  <c r="I1804" i="2"/>
  <c r="I1803" i="2"/>
  <c r="I1802" i="2"/>
  <c r="I1801" i="2"/>
  <c r="I1800" i="2"/>
  <c r="I1799" i="2"/>
  <c r="I1798" i="2"/>
  <c r="I1797" i="2"/>
  <c r="I1796" i="2"/>
  <c r="I1795" i="2"/>
  <c r="I1794" i="2"/>
  <c r="I1793" i="2"/>
  <c r="I1792" i="2"/>
  <c r="I1791" i="2"/>
  <c r="I1790" i="2"/>
  <c r="I1789" i="2"/>
  <c r="I1788" i="2"/>
  <c r="I1787" i="2"/>
  <c r="I1786" i="2"/>
  <c r="I1785" i="2"/>
  <c r="I1784" i="2"/>
  <c r="I1783" i="2"/>
  <c r="I1782" i="2"/>
  <c r="I1781" i="2"/>
  <c r="I1780" i="2"/>
  <c r="I1779" i="2"/>
  <c r="I1778" i="2"/>
  <c r="I1777" i="2"/>
  <c r="I1776" i="2"/>
  <c r="I1775" i="2"/>
  <c r="I1774" i="2"/>
  <c r="I1773" i="2"/>
  <c r="I1772" i="2"/>
  <c r="I1771" i="2"/>
  <c r="I1770" i="2"/>
  <c r="I1769" i="2"/>
  <c r="I1768" i="2"/>
  <c r="I1767" i="2"/>
  <c r="I1766" i="2"/>
  <c r="I1765" i="2"/>
  <c r="I1764" i="2"/>
  <c r="I1763" i="2"/>
  <c r="I1762" i="2"/>
  <c r="I1761" i="2"/>
  <c r="I1760" i="2"/>
  <c r="I1759" i="2"/>
  <c r="I1758" i="2"/>
  <c r="I1757" i="2"/>
  <c r="I1756" i="2"/>
  <c r="I1755" i="2"/>
  <c r="I1754" i="2"/>
  <c r="I1753" i="2"/>
  <c r="I1752" i="2"/>
  <c r="I1751" i="2"/>
  <c r="I1750" i="2"/>
  <c r="I1749" i="2"/>
  <c r="I1748" i="2"/>
  <c r="I1747" i="2"/>
  <c r="I1746" i="2"/>
  <c r="I1745" i="2"/>
  <c r="I1744" i="2"/>
  <c r="I1743" i="2"/>
  <c r="I1742" i="2"/>
  <c r="I1741" i="2"/>
  <c r="I1740" i="2"/>
  <c r="I1739" i="2"/>
  <c r="I1738" i="2"/>
  <c r="I1737" i="2"/>
  <c r="I1736" i="2"/>
  <c r="I1735" i="2"/>
  <c r="I1734" i="2"/>
  <c r="I1733" i="2"/>
  <c r="I1732" i="2"/>
  <c r="I1731" i="2"/>
  <c r="I1730" i="2"/>
  <c r="I1729" i="2"/>
  <c r="I1728" i="2"/>
  <c r="I1727" i="2"/>
  <c r="I1726" i="2"/>
  <c r="I1725" i="2"/>
  <c r="I1724" i="2"/>
  <c r="I1723" i="2"/>
  <c r="I1722" i="2"/>
  <c r="I1721" i="2"/>
  <c r="I1720" i="2"/>
  <c r="I1719" i="2"/>
  <c r="I1718" i="2"/>
  <c r="I1717" i="2"/>
  <c r="I1716" i="2"/>
  <c r="I1715" i="2"/>
  <c r="I1714" i="2"/>
  <c r="I1713" i="2"/>
  <c r="I1712" i="2"/>
  <c r="I1711" i="2"/>
  <c r="I1710" i="2"/>
  <c r="I1709" i="2"/>
  <c r="I1708" i="2"/>
  <c r="I1707" i="2"/>
  <c r="I1706" i="2"/>
  <c r="I1705" i="2"/>
  <c r="I1704" i="2"/>
  <c r="I1703" i="2"/>
  <c r="I1702" i="2"/>
  <c r="I1701" i="2"/>
  <c r="I1700" i="2"/>
  <c r="I1699" i="2"/>
  <c r="I1698" i="2"/>
  <c r="I1697" i="2"/>
  <c r="I1696" i="2"/>
  <c r="I1695" i="2"/>
  <c r="I1694" i="2"/>
  <c r="I1693" i="2"/>
  <c r="I1692" i="2"/>
  <c r="I1691" i="2"/>
  <c r="I1690" i="2"/>
  <c r="I1689" i="2"/>
  <c r="I1688" i="2"/>
  <c r="I1687" i="2"/>
  <c r="I1686" i="2"/>
  <c r="I1685" i="2"/>
  <c r="I1684" i="2"/>
  <c r="I1683" i="2"/>
  <c r="I1682" i="2"/>
  <c r="I1681" i="2"/>
  <c r="I1680" i="2"/>
  <c r="I1679" i="2"/>
  <c r="I1678" i="2"/>
  <c r="I1677" i="2"/>
  <c r="I1676" i="2"/>
  <c r="I1675" i="2"/>
  <c r="I1674" i="2"/>
  <c r="I1673" i="2"/>
  <c r="I1672" i="2"/>
  <c r="I1671" i="2"/>
  <c r="I1670" i="2"/>
  <c r="I1669" i="2"/>
  <c r="I1668" i="2"/>
  <c r="I1667" i="2"/>
  <c r="I1666" i="2"/>
  <c r="I1665" i="2"/>
  <c r="I1664" i="2"/>
  <c r="I1663" i="2"/>
  <c r="I1662" i="2"/>
  <c r="I1661" i="2"/>
  <c r="I1660" i="2"/>
  <c r="I1659" i="2"/>
  <c r="I1658" i="2"/>
  <c r="I1657" i="2"/>
  <c r="I1656" i="2"/>
  <c r="I1655" i="2"/>
  <c r="I1654" i="2"/>
  <c r="I1653" i="2"/>
  <c r="I1652" i="2"/>
  <c r="I1651" i="2"/>
  <c r="I1650" i="2"/>
  <c r="I1649" i="2"/>
  <c r="I1648" i="2"/>
  <c r="I1647" i="2"/>
  <c r="I1646" i="2"/>
  <c r="I1645" i="2"/>
  <c r="I1644" i="2"/>
  <c r="I1643" i="2"/>
  <c r="I1642" i="2"/>
  <c r="I1641" i="2"/>
  <c r="I1640" i="2"/>
  <c r="I1639" i="2"/>
  <c r="I1638" i="2"/>
  <c r="I1637" i="2"/>
  <c r="I1636" i="2"/>
  <c r="I1635" i="2"/>
  <c r="I1634" i="2"/>
  <c r="I1633" i="2"/>
  <c r="I1632" i="2"/>
  <c r="I1631" i="2"/>
  <c r="I1630" i="2"/>
  <c r="I1629" i="2"/>
  <c r="I1628" i="2"/>
  <c r="I1627" i="2"/>
  <c r="I1626" i="2"/>
  <c r="I1625" i="2"/>
  <c r="I1624" i="2"/>
  <c r="I1623" i="2"/>
  <c r="I1622" i="2"/>
  <c r="I1621" i="2"/>
  <c r="I1620" i="2"/>
  <c r="I1619" i="2"/>
  <c r="I1618" i="2"/>
  <c r="I1617" i="2"/>
  <c r="I1616" i="2"/>
  <c r="I1615" i="2"/>
  <c r="I1614" i="2"/>
  <c r="I1613" i="2"/>
  <c r="I1612" i="2"/>
  <c r="I1611" i="2"/>
  <c r="I1610" i="2"/>
  <c r="I1609" i="2"/>
  <c r="I1608" i="2"/>
  <c r="I1607" i="2"/>
  <c r="I1606" i="2"/>
  <c r="I1605" i="2"/>
  <c r="I1604" i="2"/>
  <c r="I1603" i="2"/>
  <c r="I1602" i="2"/>
  <c r="I1601" i="2"/>
  <c r="I1600" i="2"/>
  <c r="I1599" i="2"/>
  <c r="I1598" i="2"/>
  <c r="I1597" i="2"/>
  <c r="I1596" i="2"/>
  <c r="I1595" i="2"/>
  <c r="I1594" i="2"/>
  <c r="I1593" i="2"/>
  <c r="I1592" i="2"/>
  <c r="I1591" i="2"/>
  <c r="I1590" i="2"/>
  <c r="I1589" i="2"/>
  <c r="I1588" i="2"/>
  <c r="I1587" i="2"/>
  <c r="I1586" i="2"/>
  <c r="I1585" i="2"/>
  <c r="I1584" i="2"/>
  <c r="I1583" i="2"/>
  <c r="I1582" i="2"/>
  <c r="I1581" i="2"/>
  <c r="I1580" i="2"/>
  <c r="I1579" i="2"/>
  <c r="I1578" i="2"/>
  <c r="I1577" i="2"/>
  <c r="I1576" i="2"/>
  <c r="I1575" i="2"/>
  <c r="I1574" i="2"/>
  <c r="I1573" i="2"/>
  <c r="I1572" i="2"/>
  <c r="I1571" i="2"/>
  <c r="I1570" i="2"/>
  <c r="I1569" i="2"/>
  <c r="I1568" i="2"/>
  <c r="I1567" i="2"/>
  <c r="I1566" i="2"/>
  <c r="I1565" i="2"/>
  <c r="I1564" i="2"/>
  <c r="I1563" i="2"/>
  <c r="I1562" i="2"/>
  <c r="I1561" i="2"/>
  <c r="I1560" i="2"/>
  <c r="I1559" i="2"/>
  <c r="I1558" i="2"/>
  <c r="I1557" i="2"/>
  <c r="I1556" i="2"/>
  <c r="I1555" i="2"/>
  <c r="I1554" i="2"/>
  <c r="I1553" i="2"/>
  <c r="I1552" i="2"/>
  <c r="I1551" i="2"/>
  <c r="I1550" i="2"/>
  <c r="I1549" i="2"/>
  <c r="I1548" i="2"/>
  <c r="I1547" i="2"/>
  <c r="I1546" i="2"/>
  <c r="I1545" i="2"/>
  <c r="I1544" i="2"/>
  <c r="I1543" i="2"/>
  <c r="I1542" i="2"/>
  <c r="I1541" i="2"/>
  <c r="I1540" i="2"/>
  <c r="I1539" i="2"/>
  <c r="I1538" i="2"/>
  <c r="I1537" i="2"/>
  <c r="I1536" i="2"/>
  <c r="I1535" i="2"/>
  <c r="I1534" i="2"/>
  <c r="I1533" i="2"/>
  <c r="I1532" i="2"/>
  <c r="I1531" i="2"/>
  <c r="I1530" i="2"/>
  <c r="I1529" i="2"/>
  <c r="I1528" i="2"/>
  <c r="I1527" i="2"/>
  <c r="I1526" i="2"/>
  <c r="I1525" i="2"/>
  <c r="I1524" i="2"/>
  <c r="I1523" i="2"/>
  <c r="I1522" i="2"/>
  <c r="I1521" i="2"/>
  <c r="I1520" i="2"/>
  <c r="I1519" i="2"/>
  <c r="I1518" i="2"/>
  <c r="I1517" i="2"/>
  <c r="I1516" i="2"/>
  <c r="I1515" i="2"/>
  <c r="I1514" i="2"/>
  <c r="I1513" i="2"/>
  <c r="I1512" i="2"/>
  <c r="I1511" i="2"/>
  <c r="I1510" i="2"/>
  <c r="I1509" i="2"/>
  <c r="I1508" i="2"/>
  <c r="I1507" i="2"/>
  <c r="I1506" i="2"/>
  <c r="I1505" i="2"/>
  <c r="I1504" i="2"/>
  <c r="I1503" i="2"/>
  <c r="I1502" i="2"/>
  <c r="I1501" i="2"/>
  <c r="I1500" i="2"/>
  <c r="I1499" i="2"/>
  <c r="I1498" i="2"/>
  <c r="I1497" i="2"/>
  <c r="I1496" i="2"/>
  <c r="I1495" i="2"/>
  <c r="I1494" i="2"/>
  <c r="I1493" i="2"/>
  <c r="I1492" i="2"/>
  <c r="I1491" i="2"/>
  <c r="I1490" i="2"/>
  <c r="I1489" i="2"/>
  <c r="I1488" i="2"/>
  <c r="I1487" i="2"/>
  <c r="I1486" i="2"/>
  <c r="I1485" i="2"/>
  <c r="I1484" i="2"/>
  <c r="I1483" i="2"/>
  <c r="I1482" i="2"/>
  <c r="I1481" i="2"/>
  <c r="I1480" i="2"/>
  <c r="I1479" i="2"/>
  <c r="I1478" i="2"/>
  <c r="I1477" i="2"/>
  <c r="I1476" i="2"/>
  <c r="I1475" i="2"/>
  <c r="I1474" i="2"/>
  <c r="I1473" i="2"/>
  <c r="I1472" i="2"/>
  <c r="I1471" i="2"/>
  <c r="I1470" i="2"/>
  <c r="I1469" i="2"/>
  <c r="I1468" i="2"/>
  <c r="I1467" i="2"/>
  <c r="I1466" i="2"/>
  <c r="I1465" i="2"/>
  <c r="I1464" i="2"/>
  <c r="I1463" i="2"/>
  <c r="I1462" i="2"/>
  <c r="I1461" i="2"/>
  <c r="I1460" i="2"/>
  <c r="I1459" i="2"/>
  <c r="I1458" i="2"/>
  <c r="I1457" i="2"/>
  <c r="I1456" i="2"/>
  <c r="I1455" i="2"/>
  <c r="I1454" i="2"/>
  <c r="I1453" i="2"/>
  <c r="I1452" i="2"/>
  <c r="I1451" i="2"/>
  <c r="I1450" i="2"/>
  <c r="I1449" i="2"/>
  <c r="I1448" i="2"/>
  <c r="I1447" i="2"/>
  <c r="I1446" i="2"/>
  <c r="I1445" i="2"/>
  <c r="I1444" i="2"/>
  <c r="I1443" i="2"/>
  <c r="I1442" i="2"/>
  <c r="I1441" i="2"/>
  <c r="I1440" i="2"/>
  <c r="I1439" i="2"/>
  <c r="I1438" i="2"/>
  <c r="I1437" i="2"/>
  <c r="I1436" i="2"/>
  <c r="I1435" i="2"/>
  <c r="I1434" i="2"/>
  <c r="I1433" i="2"/>
  <c r="I1432" i="2"/>
  <c r="I1431" i="2"/>
  <c r="I1430" i="2"/>
  <c r="I1429" i="2"/>
  <c r="I1428" i="2"/>
  <c r="I1427" i="2"/>
  <c r="I1426" i="2"/>
  <c r="I1425" i="2"/>
  <c r="I1424" i="2"/>
  <c r="I1423" i="2"/>
  <c r="I1422" i="2"/>
  <c r="I1421" i="2"/>
  <c r="I1420" i="2"/>
  <c r="I1419" i="2"/>
  <c r="I1418" i="2"/>
  <c r="I1417" i="2"/>
  <c r="I1416" i="2"/>
  <c r="I1415" i="2"/>
  <c r="I1414" i="2"/>
  <c r="I1413" i="2"/>
  <c r="I1412" i="2"/>
  <c r="I1411" i="2"/>
  <c r="I1410" i="2"/>
  <c r="I1409" i="2"/>
  <c r="I1408" i="2"/>
  <c r="I1407" i="2"/>
  <c r="I1406" i="2"/>
  <c r="I1405" i="2"/>
  <c r="I1404" i="2"/>
  <c r="I1403" i="2"/>
  <c r="I1402" i="2"/>
  <c r="I1401" i="2"/>
  <c r="I1400" i="2"/>
  <c r="I1399" i="2"/>
  <c r="I1398" i="2"/>
  <c r="I1397" i="2"/>
  <c r="I1396" i="2"/>
  <c r="I1395" i="2"/>
  <c r="I1394" i="2"/>
  <c r="I1393" i="2"/>
  <c r="I1392" i="2"/>
  <c r="I1391" i="2"/>
  <c r="I1390" i="2"/>
  <c r="I1389" i="2"/>
  <c r="I1388" i="2"/>
  <c r="I1387" i="2"/>
  <c r="I1386" i="2"/>
  <c r="I1385" i="2"/>
  <c r="I1384" i="2"/>
  <c r="I1383" i="2"/>
  <c r="I1382" i="2"/>
  <c r="I1381" i="2"/>
  <c r="I1380" i="2"/>
  <c r="I1379" i="2"/>
  <c r="I1378" i="2"/>
  <c r="I1377" i="2"/>
  <c r="I1376" i="2"/>
  <c r="I1375" i="2"/>
  <c r="I1374" i="2"/>
  <c r="I1373" i="2"/>
  <c r="I1372" i="2"/>
  <c r="I1371" i="2"/>
  <c r="I1370" i="2"/>
  <c r="I1369" i="2"/>
  <c r="I1368" i="2"/>
  <c r="I1367" i="2"/>
  <c r="I1366" i="2"/>
  <c r="I1365" i="2"/>
  <c r="I1364" i="2"/>
  <c r="I1363" i="2"/>
  <c r="I1362" i="2"/>
  <c r="I1361" i="2"/>
  <c r="I1360" i="2"/>
  <c r="I1359" i="2"/>
  <c r="I1358" i="2"/>
  <c r="I1357" i="2"/>
  <c r="I1356" i="2"/>
  <c r="I1355" i="2"/>
  <c r="I1354" i="2"/>
  <c r="I1353" i="2"/>
  <c r="I1352" i="2"/>
  <c r="I1351" i="2"/>
  <c r="I1350" i="2"/>
  <c r="I1349" i="2"/>
  <c r="I1348" i="2"/>
  <c r="I1347" i="2"/>
  <c r="I1346" i="2"/>
  <c r="I1345" i="2"/>
  <c r="I1344" i="2"/>
  <c r="I1343" i="2"/>
  <c r="I1342" i="2"/>
  <c r="I1341" i="2"/>
  <c r="I1340" i="2"/>
  <c r="I1339" i="2"/>
  <c r="I1338" i="2"/>
  <c r="I1337" i="2"/>
  <c r="I1336" i="2"/>
  <c r="I1335" i="2"/>
  <c r="I1334" i="2"/>
  <c r="I1333" i="2"/>
  <c r="I1332" i="2"/>
  <c r="I1331" i="2"/>
  <c r="I1330" i="2"/>
  <c r="I1329" i="2"/>
  <c r="I1328" i="2"/>
  <c r="I1327" i="2"/>
  <c r="I1326" i="2"/>
  <c r="I1325" i="2"/>
  <c r="I1324" i="2"/>
  <c r="I1323" i="2"/>
  <c r="I1322" i="2"/>
  <c r="I1321" i="2"/>
  <c r="I1320" i="2"/>
  <c r="I1319" i="2"/>
  <c r="I1318" i="2"/>
  <c r="I1317" i="2"/>
  <c r="I1316" i="2"/>
  <c r="I1315" i="2"/>
  <c r="I1314" i="2"/>
  <c r="I1313" i="2"/>
  <c r="I1312" i="2"/>
  <c r="I1311" i="2"/>
  <c r="I1310" i="2"/>
  <c r="I1309" i="2"/>
  <c r="I1308" i="2"/>
  <c r="I1307" i="2"/>
  <c r="I1306" i="2"/>
  <c r="I1305" i="2"/>
  <c r="I1304" i="2"/>
  <c r="I1303" i="2"/>
  <c r="I1302" i="2"/>
  <c r="I1301" i="2"/>
  <c r="I1300" i="2"/>
  <c r="I1299" i="2"/>
  <c r="I1298" i="2"/>
  <c r="I1297" i="2"/>
  <c r="I1296" i="2"/>
  <c r="I1295" i="2"/>
  <c r="I1294" i="2"/>
  <c r="I1293" i="2"/>
  <c r="I1292" i="2"/>
  <c r="I1291" i="2"/>
  <c r="I1290" i="2"/>
  <c r="I1289" i="2"/>
  <c r="I1288" i="2"/>
  <c r="I1287" i="2"/>
  <c r="I1286" i="2"/>
  <c r="I1285" i="2"/>
  <c r="I1284" i="2"/>
  <c r="I1283" i="2"/>
  <c r="I1282" i="2"/>
  <c r="I1281" i="2"/>
  <c r="I1280" i="2"/>
  <c r="I1279" i="2"/>
  <c r="I1278" i="2"/>
  <c r="I1277" i="2"/>
  <c r="I1276" i="2"/>
  <c r="I1275" i="2"/>
  <c r="I1274" i="2"/>
  <c r="I1273" i="2"/>
  <c r="I1272" i="2"/>
  <c r="I1271" i="2"/>
  <c r="I1270" i="2"/>
  <c r="I1269" i="2"/>
  <c r="I1268" i="2"/>
  <c r="I1267" i="2"/>
  <c r="I1266" i="2"/>
  <c r="I1265" i="2"/>
  <c r="I1264" i="2"/>
  <c r="I1263" i="2"/>
  <c r="I1262" i="2"/>
  <c r="I1261" i="2"/>
  <c r="I1260" i="2"/>
  <c r="I1259" i="2"/>
  <c r="I1258" i="2"/>
  <c r="I1257" i="2"/>
  <c r="I1256" i="2"/>
  <c r="I1255" i="2"/>
  <c r="I1254" i="2"/>
  <c r="I1253" i="2"/>
  <c r="I1252" i="2"/>
  <c r="I1251" i="2"/>
  <c r="I1250" i="2"/>
  <c r="I1249" i="2"/>
  <c r="I1248" i="2"/>
  <c r="I1247" i="2"/>
  <c r="I1246" i="2"/>
  <c r="I1245" i="2"/>
  <c r="I1244" i="2"/>
  <c r="I1243" i="2"/>
  <c r="I1242" i="2"/>
  <c r="I1241" i="2"/>
  <c r="I1240" i="2"/>
  <c r="I1239" i="2"/>
  <c r="I1238" i="2"/>
  <c r="I1237" i="2"/>
  <c r="I1236" i="2"/>
  <c r="I1235" i="2"/>
  <c r="I1234" i="2"/>
  <c r="I1233" i="2"/>
  <c r="I1232" i="2"/>
  <c r="I1231" i="2"/>
  <c r="I1230" i="2"/>
  <c r="I1229" i="2"/>
  <c r="I1228" i="2"/>
  <c r="I1227" i="2"/>
  <c r="I1226" i="2"/>
  <c r="I1225" i="2"/>
  <c r="I1224" i="2"/>
  <c r="I1223" i="2"/>
  <c r="I1222" i="2"/>
  <c r="I1221" i="2"/>
  <c r="I1220" i="2"/>
  <c r="I1219" i="2"/>
  <c r="I1218" i="2"/>
  <c r="I1217" i="2"/>
  <c r="I1216" i="2"/>
  <c r="I1215" i="2"/>
  <c r="I1214" i="2"/>
  <c r="I1213" i="2"/>
  <c r="I1212" i="2"/>
  <c r="I1211" i="2"/>
  <c r="I1210" i="2"/>
  <c r="I1209" i="2"/>
  <c r="I1208" i="2"/>
  <c r="I1207" i="2"/>
  <c r="I1206" i="2"/>
  <c r="I1205" i="2"/>
  <c r="I1204" i="2"/>
  <c r="I1203" i="2"/>
  <c r="I1202" i="2"/>
  <c r="I1201" i="2"/>
  <c r="I1200" i="2"/>
  <c r="I1199" i="2"/>
  <c r="I1198" i="2"/>
  <c r="I1197" i="2"/>
  <c r="I1196" i="2"/>
  <c r="I1195" i="2"/>
  <c r="I1194" i="2"/>
  <c r="I1193" i="2"/>
  <c r="I1192" i="2"/>
  <c r="I1191" i="2"/>
  <c r="I1190" i="2"/>
  <c r="I1189" i="2"/>
  <c r="I1188" i="2"/>
  <c r="I1187" i="2"/>
  <c r="I1186" i="2"/>
  <c r="I1185" i="2"/>
  <c r="I1184" i="2"/>
  <c r="I1183" i="2"/>
  <c r="I1182" i="2"/>
  <c r="I1181" i="2"/>
  <c r="I1180" i="2"/>
  <c r="I1179" i="2"/>
  <c r="I1178" i="2"/>
  <c r="I1177" i="2"/>
  <c r="I1176" i="2"/>
  <c r="I1175" i="2"/>
  <c r="I1174" i="2"/>
  <c r="I1173" i="2"/>
  <c r="I1172" i="2"/>
  <c r="I1171" i="2"/>
  <c r="I1170" i="2"/>
  <c r="I1169" i="2"/>
  <c r="I1168" i="2"/>
  <c r="I1167" i="2"/>
  <c r="I1166" i="2"/>
  <c r="I1165" i="2"/>
  <c r="I1164" i="2"/>
  <c r="I1163" i="2"/>
  <c r="I1162" i="2"/>
  <c r="I1161" i="2"/>
  <c r="I1160" i="2"/>
  <c r="I1159" i="2"/>
  <c r="I1158" i="2"/>
  <c r="I1157" i="2"/>
  <c r="I1156" i="2"/>
  <c r="I1155" i="2"/>
  <c r="I1154" i="2"/>
  <c r="I1153" i="2"/>
  <c r="I1152" i="2"/>
  <c r="I1151" i="2"/>
  <c r="I1150" i="2"/>
  <c r="I1149" i="2"/>
  <c r="I1148" i="2"/>
  <c r="I1147" i="2"/>
  <c r="I1146" i="2"/>
  <c r="I1145" i="2"/>
  <c r="I1144" i="2"/>
  <c r="I1143" i="2"/>
  <c r="I1142" i="2"/>
  <c r="I1141" i="2"/>
  <c r="I1140" i="2"/>
  <c r="I1139" i="2"/>
  <c r="I1138" i="2"/>
  <c r="I1137" i="2"/>
  <c r="I1136" i="2"/>
  <c r="I1135" i="2"/>
  <c r="I1134" i="2"/>
  <c r="I1133" i="2"/>
  <c r="I1132" i="2"/>
  <c r="I1131" i="2"/>
  <c r="I1130" i="2"/>
  <c r="I1129" i="2"/>
  <c r="I1128" i="2"/>
  <c r="I1127" i="2"/>
  <c r="I1126" i="2"/>
  <c r="I1125" i="2"/>
  <c r="I1124" i="2"/>
  <c r="I1123" i="2"/>
  <c r="I1122" i="2"/>
  <c r="I1121" i="2"/>
  <c r="I1120" i="2"/>
  <c r="I1119" i="2"/>
  <c r="I1118" i="2"/>
  <c r="I1117" i="2"/>
  <c r="I1116" i="2"/>
  <c r="I1115" i="2"/>
  <c r="I1114" i="2"/>
  <c r="I1113" i="2"/>
  <c r="I1112" i="2"/>
  <c r="I1111" i="2"/>
  <c r="I1110" i="2"/>
  <c r="I1109" i="2"/>
  <c r="I1108" i="2"/>
  <c r="I1107" i="2"/>
  <c r="I1106" i="2"/>
  <c r="I1105" i="2"/>
  <c r="I1104" i="2"/>
  <c r="I1103" i="2"/>
  <c r="I1102" i="2"/>
  <c r="I1101" i="2"/>
  <c r="I1100" i="2"/>
  <c r="I1099" i="2"/>
  <c r="I1098" i="2"/>
  <c r="I1097" i="2"/>
  <c r="I1096" i="2"/>
  <c r="I1095" i="2"/>
  <c r="I1094" i="2"/>
  <c r="I1093" i="2"/>
  <c r="I1092" i="2"/>
  <c r="I1091" i="2"/>
  <c r="I1090" i="2"/>
  <c r="I1089" i="2"/>
  <c r="I1088" i="2"/>
  <c r="I1087" i="2"/>
  <c r="I1086" i="2"/>
  <c r="I1085" i="2"/>
  <c r="I1084" i="2"/>
  <c r="I1083" i="2"/>
  <c r="I1082" i="2"/>
  <c r="I1081" i="2"/>
  <c r="I1080" i="2"/>
  <c r="I1079" i="2"/>
  <c r="I1078" i="2"/>
  <c r="I1077" i="2"/>
  <c r="I1076" i="2"/>
  <c r="I1075" i="2"/>
  <c r="I1074" i="2"/>
  <c r="I1073" i="2"/>
  <c r="I1072" i="2"/>
  <c r="I1071" i="2"/>
  <c r="I1070" i="2"/>
  <c r="I1069" i="2"/>
  <c r="I1068" i="2"/>
  <c r="I1067" i="2"/>
  <c r="I1066" i="2"/>
  <c r="I1065" i="2"/>
  <c r="I1064" i="2"/>
  <c r="I1063" i="2"/>
  <c r="I1062" i="2"/>
  <c r="I1061" i="2"/>
  <c r="I1060" i="2"/>
  <c r="I1059" i="2"/>
  <c r="I1058" i="2"/>
  <c r="I1057" i="2"/>
  <c r="I1056" i="2"/>
  <c r="I1055" i="2"/>
  <c r="I1054" i="2"/>
  <c r="I1053" i="2"/>
  <c r="I1052" i="2"/>
  <c r="I1051" i="2"/>
  <c r="I1050" i="2"/>
  <c r="I1049" i="2"/>
  <c r="I1048" i="2"/>
  <c r="I1047" i="2"/>
  <c r="I1046" i="2"/>
  <c r="I1045" i="2"/>
  <c r="I1044" i="2"/>
  <c r="I1043" i="2"/>
  <c r="I1042" i="2"/>
  <c r="I1041" i="2"/>
  <c r="I1040" i="2"/>
  <c r="I1039" i="2"/>
  <c r="I1038" i="2"/>
  <c r="I1037" i="2"/>
  <c r="I1036" i="2"/>
  <c r="I1035" i="2"/>
  <c r="I1034" i="2"/>
  <c r="I1033" i="2"/>
  <c r="I1032" i="2"/>
  <c r="I1031" i="2"/>
  <c r="I1030" i="2"/>
  <c r="I1029" i="2"/>
  <c r="I1028" i="2"/>
  <c r="I1027" i="2"/>
  <c r="I1026" i="2"/>
  <c r="I1025" i="2"/>
  <c r="I1024" i="2"/>
  <c r="I1023" i="2"/>
  <c r="I1022" i="2"/>
  <c r="I1021" i="2"/>
  <c r="I1020" i="2"/>
  <c r="I1019" i="2"/>
  <c r="I1018" i="2"/>
  <c r="I1017" i="2"/>
  <c r="I1016" i="2"/>
  <c r="I1015" i="2"/>
  <c r="I1014" i="2"/>
  <c r="I1013" i="2"/>
  <c r="I1012" i="2"/>
  <c r="I1011" i="2"/>
  <c r="I1010" i="2"/>
  <c r="I1009" i="2"/>
  <c r="I1008" i="2"/>
  <c r="I1007" i="2"/>
  <c r="I1006" i="2"/>
  <c r="I1005" i="2"/>
  <c r="I1004" i="2"/>
  <c r="I1003" i="2"/>
  <c r="I1002" i="2"/>
  <c r="I1001" i="2"/>
  <c r="I1000" i="2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K2" i="2"/>
  <c r="L2" i="2"/>
  <c r="O2" i="2"/>
  <c r="K3" i="2"/>
  <c r="L3" i="2"/>
  <c r="O3" i="2"/>
  <c r="K4" i="2"/>
  <c r="L4" i="2"/>
  <c r="O4" i="2"/>
  <c r="K5" i="2"/>
  <c r="L5" i="2"/>
  <c r="O5" i="2"/>
  <c r="K6" i="2"/>
  <c r="L6" i="2"/>
  <c r="O6" i="2"/>
  <c r="K7" i="2"/>
  <c r="L7" i="2"/>
  <c r="O7" i="2"/>
  <c r="K8" i="2"/>
  <c r="L8" i="2"/>
  <c r="O8" i="2"/>
  <c r="K9" i="2"/>
  <c r="L9" i="2"/>
  <c r="O9" i="2"/>
  <c r="K10" i="2"/>
  <c r="L10" i="2"/>
  <c r="O10" i="2"/>
  <c r="K11" i="2"/>
  <c r="L11" i="2"/>
  <c r="O11" i="2"/>
  <c r="K12" i="2"/>
  <c r="L12" i="2"/>
  <c r="O12" i="2"/>
  <c r="K13" i="2"/>
  <c r="L13" i="2"/>
  <c r="O13" i="2"/>
  <c r="K14" i="2"/>
  <c r="L14" i="2"/>
  <c r="O14" i="2"/>
  <c r="K15" i="2"/>
  <c r="L15" i="2"/>
  <c r="O15" i="2"/>
  <c r="K16" i="2"/>
  <c r="L16" i="2"/>
  <c r="O16" i="2"/>
  <c r="K17" i="2"/>
  <c r="L17" i="2"/>
  <c r="O17" i="2"/>
  <c r="K18" i="2"/>
  <c r="L18" i="2"/>
  <c r="O18" i="2"/>
  <c r="K19" i="2"/>
  <c r="L19" i="2"/>
  <c r="O19" i="2"/>
  <c r="K20" i="2"/>
  <c r="L20" i="2"/>
  <c r="O20" i="2"/>
  <c r="K21" i="2"/>
  <c r="L21" i="2"/>
  <c r="O21" i="2"/>
  <c r="K22" i="2"/>
  <c r="L22" i="2"/>
  <c r="O22" i="2"/>
  <c r="K23" i="2"/>
  <c r="L23" i="2"/>
  <c r="O23" i="2"/>
  <c r="K24" i="2"/>
  <c r="L24" i="2"/>
  <c r="O24" i="2"/>
  <c r="K25" i="2"/>
  <c r="L25" i="2"/>
  <c r="O25" i="2"/>
  <c r="K26" i="2"/>
  <c r="L26" i="2"/>
  <c r="O26" i="2"/>
  <c r="K27" i="2"/>
  <c r="O27" i="2"/>
  <c r="K28" i="2"/>
  <c r="L28" i="2"/>
  <c r="O28" i="2"/>
  <c r="K29" i="2"/>
  <c r="L29" i="2"/>
  <c r="O29" i="2"/>
  <c r="K30" i="2"/>
  <c r="L30" i="2"/>
  <c r="O30" i="2"/>
  <c r="K31" i="2"/>
  <c r="L31" i="2"/>
  <c r="O31" i="2"/>
  <c r="K32" i="2"/>
  <c r="L32" i="2"/>
  <c r="O32" i="2"/>
  <c r="K33" i="2"/>
  <c r="L33" i="2"/>
  <c r="O33" i="2"/>
  <c r="K34" i="2"/>
  <c r="L34" i="2"/>
  <c r="O34" i="2"/>
  <c r="K35" i="2"/>
  <c r="L35" i="2"/>
  <c r="O35" i="2"/>
  <c r="K36" i="2"/>
  <c r="L36" i="2"/>
  <c r="O36" i="2"/>
  <c r="K37" i="2"/>
  <c r="L37" i="2"/>
  <c r="O37" i="2"/>
  <c r="K38" i="2"/>
  <c r="L38" i="2"/>
  <c r="O38" i="2"/>
  <c r="K39" i="2"/>
  <c r="L39" i="2"/>
  <c r="O39" i="2"/>
  <c r="K40" i="2"/>
  <c r="L40" i="2"/>
  <c r="O40" i="2"/>
  <c r="K41" i="2"/>
  <c r="L41" i="2"/>
  <c r="O41" i="2"/>
  <c r="K42" i="2"/>
  <c r="L42" i="2"/>
  <c r="O42" i="2"/>
  <c r="K43" i="2"/>
  <c r="L43" i="2"/>
  <c r="O43" i="2"/>
  <c r="K44" i="2"/>
  <c r="L44" i="2"/>
  <c r="O44" i="2"/>
  <c r="K45" i="2"/>
  <c r="L45" i="2"/>
  <c r="O45" i="2"/>
  <c r="K46" i="2"/>
  <c r="L46" i="2"/>
  <c r="O46" i="2"/>
  <c r="K47" i="2"/>
  <c r="L47" i="2"/>
  <c r="O47" i="2"/>
  <c r="K48" i="2"/>
  <c r="L48" i="2"/>
  <c r="O48" i="2"/>
  <c r="K49" i="2"/>
  <c r="L49" i="2"/>
  <c r="O49" i="2"/>
  <c r="K50" i="2"/>
  <c r="L50" i="2"/>
  <c r="O50" i="2"/>
  <c r="K51" i="2"/>
  <c r="L51" i="2"/>
  <c r="O51" i="2"/>
  <c r="K52" i="2"/>
  <c r="L52" i="2"/>
  <c r="O52" i="2"/>
  <c r="K53" i="2"/>
  <c r="L53" i="2"/>
  <c r="O53" i="2"/>
  <c r="K54" i="2"/>
  <c r="L54" i="2"/>
  <c r="O54" i="2"/>
  <c r="K55" i="2"/>
  <c r="L55" i="2"/>
  <c r="O55" i="2"/>
  <c r="K56" i="2"/>
  <c r="L56" i="2"/>
  <c r="O56" i="2"/>
  <c r="K57" i="2"/>
  <c r="L57" i="2"/>
  <c r="O57" i="2"/>
  <c r="K58" i="2"/>
  <c r="L58" i="2"/>
  <c r="O58" i="2"/>
  <c r="K59" i="2"/>
  <c r="L59" i="2"/>
  <c r="O59" i="2"/>
  <c r="K60" i="2"/>
  <c r="L60" i="2"/>
  <c r="O60" i="2"/>
  <c r="K61" i="2"/>
  <c r="L61" i="2"/>
  <c r="O61" i="2"/>
  <c r="K62" i="2"/>
  <c r="L62" i="2"/>
  <c r="O62" i="2"/>
  <c r="K63" i="2"/>
  <c r="O63" i="2"/>
  <c r="K64" i="2"/>
  <c r="L64" i="2"/>
  <c r="O64" i="2"/>
  <c r="K65" i="2"/>
  <c r="L65" i="2"/>
  <c r="O65" i="2"/>
  <c r="K66" i="2"/>
  <c r="L66" i="2"/>
  <c r="O66" i="2"/>
  <c r="K67" i="2"/>
  <c r="L67" i="2"/>
  <c r="O67" i="2"/>
  <c r="K68" i="2"/>
  <c r="L68" i="2"/>
  <c r="O68" i="2"/>
  <c r="K69" i="2"/>
  <c r="L69" i="2"/>
  <c r="O69" i="2"/>
  <c r="K70" i="2"/>
  <c r="L70" i="2"/>
  <c r="O70" i="2"/>
  <c r="K71" i="2"/>
  <c r="L71" i="2"/>
  <c r="O71" i="2"/>
  <c r="K72" i="2"/>
  <c r="L72" i="2"/>
  <c r="O72" i="2"/>
  <c r="K73" i="2"/>
  <c r="L73" i="2"/>
  <c r="O73" i="2"/>
  <c r="K74" i="2"/>
  <c r="L74" i="2"/>
  <c r="O74" i="2"/>
  <c r="K75" i="2"/>
  <c r="L75" i="2"/>
  <c r="O75" i="2"/>
  <c r="K76" i="2"/>
  <c r="L76" i="2"/>
  <c r="O76" i="2"/>
  <c r="K77" i="2"/>
  <c r="L77" i="2"/>
  <c r="O77" i="2"/>
  <c r="K78" i="2"/>
  <c r="L78" i="2"/>
  <c r="O78" i="2"/>
  <c r="K79" i="2"/>
  <c r="L79" i="2"/>
  <c r="O79" i="2"/>
  <c r="K80" i="2"/>
  <c r="L80" i="2"/>
  <c r="O80" i="2"/>
  <c r="K81" i="2"/>
  <c r="L81" i="2"/>
  <c r="O81" i="2"/>
  <c r="K82" i="2"/>
  <c r="L82" i="2"/>
  <c r="O82" i="2"/>
  <c r="K83" i="2"/>
  <c r="L83" i="2"/>
  <c r="O83" i="2"/>
  <c r="K84" i="2"/>
  <c r="L84" i="2"/>
  <c r="O84" i="2"/>
  <c r="K85" i="2"/>
  <c r="L85" i="2"/>
  <c r="O85" i="2"/>
  <c r="K86" i="2"/>
  <c r="L86" i="2"/>
  <c r="O86" i="2"/>
  <c r="K87" i="2"/>
  <c r="L87" i="2"/>
  <c r="O87" i="2"/>
  <c r="K88" i="2"/>
  <c r="L88" i="2"/>
  <c r="O88" i="2"/>
  <c r="K89" i="2"/>
  <c r="L89" i="2"/>
  <c r="O89" i="2"/>
  <c r="K90" i="2"/>
  <c r="L90" i="2"/>
  <c r="O90" i="2"/>
  <c r="K91" i="2"/>
  <c r="L91" i="2"/>
  <c r="O91" i="2"/>
  <c r="K92" i="2"/>
  <c r="L92" i="2"/>
  <c r="O92" i="2"/>
  <c r="K93" i="2"/>
  <c r="L93" i="2"/>
  <c r="O93" i="2"/>
  <c r="K94" i="2"/>
  <c r="L94" i="2"/>
  <c r="O94" i="2"/>
  <c r="K95" i="2"/>
  <c r="L95" i="2"/>
  <c r="O95" i="2"/>
  <c r="K96" i="2"/>
  <c r="L96" i="2"/>
  <c r="O96" i="2"/>
  <c r="K97" i="2"/>
  <c r="L97" i="2"/>
  <c r="O97" i="2"/>
  <c r="K98" i="2"/>
  <c r="L98" i="2"/>
  <c r="O98" i="2"/>
  <c r="K99" i="2"/>
  <c r="L99" i="2"/>
  <c r="O99" i="2"/>
  <c r="K100" i="2"/>
  <c r="L100" i="2"/>
  <c r="O100" i="2"/>
  <c r="K101" i="2"/>
  <c r="L101" i="2"/>
  <c r="O101" i="2"/>
  <c r="K102" i="2"/>
  <c r="L102" i="2"/>
  <c r="O102" i="2"/>
  <c r="K103" i="2"/>
  <c r="L103" i="2"/>
  <c r="O103" i="2"/>
  <c r="K104" i="2"/>
  <c r="L104" i="2"/>
  <c r="O104" i="2"/>
  <c r="K105" i="2"/>
  <c r="L105" i="2"/>
  <c r="O105" i="2"/>
  <c r="K106" i="2"/>
  <c r="L106" i="2"/>
  <c r="O106" i="2"/>
  <c r="K107" i="2"/>
  <c r="L107" i="2"/>
  <c r="O107" i="2"/>
  <c r="K108" i="2"/>
  <c r="L108" i="2" s="1"/>
  <c r="O108" i="2"/>
  <c r="K109" i="2"/>
  <c r="L109" i="2"/>
  <c r="O109" i="2"/>
  <c r="K110" i="2"/>
  <c r="L110" i="2"/>
  <c r="O110" i="2"/>
  <c r="K111" i="2"/>
  <c r="L111" i="2"/>
  <c r="O111" i="2"/>
  <c r="K112" i="2"/>
  <c r="L112" i="2"/>
  <c r="O112" i="2"/>
  <c r="K113" i="2"/>
  <c r="L113" i="2"/>
  <c r="O113" i="2"/>
  <c r="K114" i="2"/>
  <c r="L114" i="2"/>
  <c r="O114" i="2"/>
  <c r="K115" i="2"/>
  <c r="L115" i="2"/>
  <c r="O115" i="2"/>
  <c r="K116" i="2"/>
  <c r="L116" i="2" s="1"/>
  <c r="O116" i="2"/>
  <c r="K117" i="2"/>
  <c r="L117" i="2"/>
  <c r="O117" i="2"/>
  <c r="K118" i="2"/>
  <c r="L118" i="2"/>
  <c r="O118" i="2"/>
  <c r="K119" i="2"/>
  <c r="L119" i="2"/>
  <c r="O119" i="2"/>
  <c r="K120" i="2"/>
  <c r="L120" i="2"/>
  <c r="O120" i="2"/>
  <c r="K121" i="2"/>
  <c r="L121" i="2"/>
  <c r="O121" i="2"/>
  <c r="K122" i="2"/>
  <c r="L122" i="2"/>
  <c r="O122" i="2"/>
  <c r="K123" i="2"/>
  <c r="L123" i="2"/>
  <c r="O123" i="2"/>
  <c r="K124" i="2"/>
  <c r="L124" i="2"/>
  <c r="O124" i="2"/>
  <c r="K125" i="2"/>
  <c r="L125" i="2"/>
  <c r="O125" i="2"/>
  <c r="K126" i="2"/>
  <c r="L126" i="2"/>
  <c r="O126" i="2"/>
  <c r="K127" i="2"/>
  <c r="L127" i="2"/>
  <c r="O127" i="2"/>
  <c r="K128" i="2"/>
  <c r="L128" i="2"/>
  <c r="O128" i="2"/>
  <c r="K129" i="2"/>
  <c r="L129" i="2"/>
  <c r="O129" i="2"/>
  <c r="K130" i="2"/>
  <c r="L130" i="2"/>
  <c r="O130" i="2"/>
  <c r="K131" i="2"/>
  <c r="L131" i="2"/>
  <c r="O131" i="2"/>
  <c r="K132" i="2"/>
  <c r="L132" i="2"/>
  <c r="O132" i="2"/>
  <c r="K133" i="2"/>
  <c r="L133" i="2"/>
  <c r="O133" i="2"/>
  <c r="K134" i="2"/>
  <c r="L134" i="2"/>
  <c r="O134" i="2"/>
  <c r="K135" i="2"/>
  <c r="L135" i="2"/>
  <c r="O135" i="2"/>
  <c r="K136" i="2"/>
  <c r="L136" i="2"/>
  <c r="O136" i="2"/>
  <c r="K137" i="2"/>
  <c r="L137" i="2"/>
  <c r="O137" i="2"/>
  <c r="K138" i="2"/>
  <c r="L138" i="2"/>
  <c r="O138" i="2"/>
  <c r="K139" i="2"/>
  <c r="L139" i="2"/>
  <c r="O139" i="2"/>
  <c r="K140" i="2"/>
  <c r="L140" i="2"/>
  <c r="O140" i="2"/>
  <c r="K141" i="2"/>
  <c r="L141" i="2"/>
  <c r="O141" i="2"/>
  <c r="K142" i="2"/>
  <c r="L142" i="2"/>
  <c r="O142" i="2"/>
  <c r="K143" i="2"/>
  <c r="L143" i="2"/>
  <c r="O143" i="2"/>
  <c r="K144" i="2"/>
  <c r="L144" i="2"/>
  <c r="O144" i="2"/>
  <c r="K145" i="2"/>
  <c r="L145" i="2"/>
  <c r="O145" i="2"/>
  <c r="K146" i="2"/>
  <c r="L146" i="2"/>
  <c r="O146" i="2"/>
  <c r="K147" i="2"/>
  <c r="L147" i="2"/>
  <c r="O147" i="2"/>
  <c r="K148" i="2"/>
  <c r="L148" i="2"/>
  <c r="O148" i="2"/>
  <c r="K149" i="2"/>
  <c r="L149" i="2"/>
  <c r="O149" i="2"/>
  <c r="K150" i="2"/>
  <c r="L150" i="2"/>
  <c r="O150" i="2"/>
  <c r="K151" i="2"/>
  <c r="L151" i="2"/>
  <c r="O151" i="2"/>
  <c r="K152" i="2"/>
  <c r="L152" i="2"/>
  <c r="O152" i="2"/>
  <c r="K153" i="2"/>
  <c r="L153" i="2"/>
  <c r="O153" i="2"/>
  <c r="K154" i="2"/>
  <c r="L154" i="2"/>
  <c r="O154" i="2"/>
  <c r="K155" i="2"/>
  <c r="L155" i="2"/>
  <c r="O155" i="2"/>
  <c r="K156" i="2"/>
  <c r="L156" i="2"/>
  <c r="O156" i="2"/>
  <c r="K157" i="2"/>
  <c r="L157" i="2"/>
  <c r="O157" i="2"/>
  <c r="K158" i="2"/>
  <c r="L158" i="2"/>
  <c r="O158" i="2"/>
  <c r="K159" i="2"/>
  <c r="L159" i="2"/>
  <c r="O159" i="2"/>
  <c r="K160" i="2"/>
  <c r="L160" i="2"/>
  <c r="O160" i="2"/>
  <c r="K161" i="2"/>
  <c r="L161" i="2"/>
  <c r="O161" i="2"/>
  <c r="K162" i="2"/>
  <c r="L162" i="2"/>
  <c r="O162" i="2"/>
  <c r="K163" i="2"/>
  <c r="L163" i="2"/>
  <c r="O163" i="2"/>
  <c r="K164" i="2"/>
  <c r="L164" i="2"/>
  <c r="O164" i="2"/>
  <c r="K165" i="2"/>
  <c r="O165" i="2"/>
  <c r="K166" i="2"/>
  <c r="L166" i="2"/>
  <c r="O166" i="2"/>
  <c r="K167" i="2"/>
  <c r="L167" i="2" s="1"/>
  <c r="O167" i="2"/>
  <c r="K168" i="2"/>
  <c r="L168" i="2"/>
  <c r="O168" i="2"/>
  <c r="K169" i="2"/>
  <c r="L169" i="2"/>
  <c r="O169" i="2"/>
  <c r="K170" i="2"/>
  <c r="L170" i="2"/>
  <c r="O170" i="2"/>
  <c r="K171" i="2"/>
  <c r="L171" i="2"/>
  <c r="O171" i="2"/>
  <c r="K172" i="2"/>
  <c r="L172" i="2"/>
  <c r="O172" i="2"/>
  <c r="K173" i="2"/>
  <c r="L173" i="2"/>
  <c r="O173" i="2"/>
  <c r="K174" i="2"/>
  <c r="L174" i="2"/>
  <c r="O174" i="2"/>
  <c r="K175" i="2"/>
  <c r="L175" i="2"/>
  <c r="O175" i="2"/>
  <c r="K176" i="2"/>
  <c r="L176" i="2"/>
  <c r="O176" i="2"/>
  <c r="K177" i="2"/>
  <c r="L177" i="2"/>
  <c r="O177" i="2"/>
  <c r="K178" i="2"/>
  <c r="L178" i="2"/>
  <c r="O178" i="2"/>
  <c r="K179" i="2"/>
  <c r="L179" i="2"/>
  <c r="O179" i="2"/>
  <c r="K180" i="2"/>
  <c r="L180" i="2"/>
  <c r="O180" i="2"/>
  <c r="K181" i="2"/>
  <c r="L181" i="2"/>
  <c r="O181" i="2"/>
  <c r="K182" i="2"/>
  <c r="L182" i="2"/>
  <c r="O182" i="2"/>
  <c r="K183" i="2"/>
  <c r="L183" i="2"/>
  <c r="O183" i="2"/>
  <c r="K184" i="2"/>
  <c r="L184" i="2"/>
  <c r="O184" i="2"/>
  <c r="K185" i="2"/>
  <c r="L185" i="2"/>
  <c r="O185" i="2"/>
  <c r="K186" i="2"/>
  <c r="L186" i="2"/>
  <c r="O186" i="2"/>
  <c r="K187" i="2"/>
  <c r="L187" i="2"/>
  <c r="O187" i="2"/>
  <c r="K188" i="2"/>
  <c r="L188" i="2"/>
  <c r="O188" i="2"/>
  <c r="K189" i="2"/>
  <c r="L189" i="2"/>
  <c r="O189" i="2"/>
  <c r="K190" i="2"/>
  <c r="L190" i="2"/>
  <c r="O190" i="2"/>
  <c r="K191" i="2"/>
  <c r="L191" i="2"/>
  <c r="O191" i="2"/>
  <c r="K192" i="2"/>
  <c r="L192" i="2"/>
  <c r="O192" i="2"/>
  <c r="K193" i="2"/>
  <c r="L193" i="2"/>
  <c r="O193" i="2"/>
  <c r="K194" i="2"/>
  <c r="L194" i="2"/>
  <c r="O194" i="2"/>
  <c r="K195" i="2"/>
  <c r="L195" i="2"/>
  <c r="O195" i="2"/>
  <c r="K196" i="2"/>
  <c r="L196" i="2"/>
  <c r="O196" i="2"/>
  <c r="K197" i="2"/>
  <c r="L197" i="2"/>
  <c r="O197" i="2"/>
  <c r="K198" i="2"/>
  <c r="L198" i="2"/>
  <c r="O198" i="2"/>
  <c r="K199" i="2"/>
  <c r="L199" i="2"/>
  <c r="O199" i="2"/>
  <c r="K200" i="2"/>
  <c r="L200" i="2"/>
  <c r="O200" i="2"/>
  <c r="K201" i="2"/>
  <c r="L201" i="2"/>
  <c r="O201" i="2"/>
  <c r="K202" i="2"/>
  <c r="L202" i="2"/>
  <c r="O202" i="2"/>
  <c r="K203" i="2"/>
  <c r="L203" i="2"/>
  <c r="O203" i="2"/>
  <c r="K204" i="2"/>
  <c r="L204" i="2"/>
  <c r="O204" i="2"/>
  <c r="K205" i="2"/>
  <c r="L205" i="2"/>
  <c r="O205" i="2"/>
  <c r="K206" i="2"/>
  <c r="L206" i="2"/>
  <c r="O206" i="2"/>
  <c r="K207" i="2"/>
  <c r="L207" i="2"/>
  <c r="O207" i="2"/>
  <c r="K208" i="2"/>
  <c r="L208" i="2"/>
  <c r="O208" i="2"/>
  <c r="K209" i="2"/>
  <c r="L209" i="2"/>
  <c r="O209" i="2"/>
  <c r="K210" i="2"/>
  <c r="L210" i="2"/>
  <c r="O210" i="2"/>
  <c r="K211" i="2"/>
  <c r="L211" i="2"/>
  <c r="O211" i="2"/>
  <c r="K212" i="2"/>
  <c r="L212" i="2"/>
  <c r="O212" i="2"/>
  <c r="K213" i="2"/>
  <c r="L213" i="2"/>
  <c r="O213" i="2"/>
  <c r="K214" i="2"/>
  <c r="L214" i="2"/>
  <c r="O214" i="2"/>
  <c r="K215" i="2"/>
  <c r="L215" i="2"/>
  <c r="O215" i="2"/>
  <c r="K216" i="2"/>
  <c r="L216" i="2"/>
  <c r="O216" i="2"/>
  <c r="K217" i="2"/>
  <c r="L217" i="2"/>
  <c r="O217" i="2"/>
  <c r="K218" i="2"/>
  <c r="L218" i="2"/>
  <c r="O218" i="2"/>
  <c r="K219" i="2"/>
  <c r="O219" i="2"/>
  <c r="K220" i="2"/>
  <c r="L220" i="2"/>
  <c r="O220" i="2"/>
  <c r="K221" i="2"/>
  <c r="L221" i="2"/>
  <c r="O221" i="2"/>
  <c r="K222" i="2"/>
  <c r="L222" i="2"/>
  <c r="O222" i="2"/>
  <c r="K223" i="2"/>
  <c r="L223" i="2"/>
  <c r="O223" i="2"/>
  <c r="K224" i="2"/>
  <c r="L224" i="2"/>
  <c r="O224" i="2"/>
  <c r="K225" i="2"/>
  <c r="L225" i="2"/>
  <c r="O225" i="2"/>
  <c r="K226" i="2"/>
  <c r="L226" i="2"/>
  <c r="O226" i="2"/>
  <c r="K227" i="2"/>
  <c r="L227" i="2"/>
  <c r="O227" i="2"/>
  <c r="K228" i="2"/>
  <c r="L228" i="2"/>
  <c r="O228" i="2"/>
  <c r="K229" i="2"/>
  <c r="L229" i="2" s="1"/>
  <c r="O229" i="2"/>
  <c r="K230" i="2"/>
  <c r="L230" i="2" s="1"/>
  <c r="O230" i="2"/>
  <c r="K231" i="2"/>
  <c r="L231" i="2"/>
  <c r="O231" i="2"/>
  <c r="K232" i="2"/>
  <c r="L232" i="2"/>
  <c r="O232" i="2"/>
  <c r="K233" i="2"/>
  <c r="L233" i="2"/>
  <c r="O233" i="2"/>
  <c r="K234" i="2"/>
  <c r="L234" i="2"/>
  <c r="O234" i="2"/>
  <c r="K235" i="2"/>
  <c r="L235" i="2"/>
  <c r="O235" i="2"/>
  <c r="K236" i="2"/>
  <c r="L236" i="2"/>
  <c r="O236" i="2"/>
  <c r="K237" i="2"/>
  <c r="L237" i="2"/>
  <c r="O237" i="2"/>
  <c r="K238" i="2"/>
  <c r="L238" i="2"/>
  <c r="O238" i="2"/>
  <c r="K239" i="2"/>
  <c r="L239" i="2"/>
  <c r="O239" i="2"/>
  <c r="K240" i="2"/>
  <c r="L240" i="2"/>
  <c r="O240" i="2"/>
  <c r="K241" i="2"/>
  <c r="L241" i="2"/>
  <c r="O241" i="2"/>
  <c r="K242" i="2"/>
  <c r="L242" i="2"/>
  <c r="O242" i="2"/>
  <c r="K243" i="2"/>
  <c r="L243" i="2"/>
  <c r="O243" i="2"/>
  <c r="K244" i="2"/>
  <c r="L244" i="2"/>
  <c r="O244" i="2"/>
  <c r="K245" i="2"/>
  <c r="L245" i="2"/>
  <c r="O245" i="2"/>
  <c r="K246" i="2"/>
  <c r="L246" i="2"/>
  <c r="O246" i="2"/>
  <c r="K247" i="2"/>
  <c r="L247" i="2"/>
  <c r="O247" i="2"/>
  <c r="K248" i="2"/>
  <c r="L248" i="2"/>
  <c r="O248" i="2"/>
  <c r="K249" i="2"/>
  <c r="L249" i="2"/>
  <c r="O249" i="2"/>
  <c r="K250" i="2"/>
  <c r="L250" i="2"/>
  <c r="O250" i="2"/>
  <c r="K251" i="2"/>
  <c r="L251" i="2"/>
  <c r="O251" i="2"/>
  <c r="K252" i="2"/>
  <c r="L252" i="2"/>
  <c r="O252" i="2"/>
  <c r="K253" i="2"/>
  <c r="L253" i="2"/>
  <c r="O253" i="2"/>
  <c r="K254" i="2"/>
  <c r="L254" i="2"/>
  <c r="O254" i="2"/>
  <c r="K255" i="2"/>
  <c r="L255" i="2"/>
  <c r="O255" i="2"/>
  <c r="K256" i="2"/>
  <c r="L256" i="2"/>
  <c r="O256" i="2"/>
  <c r="K257" i="2"/>
  <c r="L257" i="2"/>
  <c r="O257" i="2"/>
  <c r="K258" i="2"/>
  <c r="L258" i="2"/>
  <c r="O258" i="2"/>
  <c r="K259" i="2"/>
  <c r="L259" i="2"/>
  <c r="O259" i="2"/>
  <c r="K260" i="2"/>
  <c r="L260" i="2"/>
  <c r="O260" i="2"/>
  <c r="K261" i="2"/>
  <c r="L261" i="2"/>
  <c r="O261" i="2"/>
  <c r="K262" i="2"/>
  <c r="L262" i="2"/>
  <c r="O262" i="2"/>
  <c r="K263" i="2"/>
  <c r="L263" i="2"/>
  <c r="O263" i="2"/>
  <c r="K264" i="2"/>
  <c r="L264" i="2"/>
  <c r="O264" i="2"/>
  <c r="K265" i="2"/>
  <c r="L265" i="2"/>
  <c r="O265" i="2"/>
  <c r="K266" i="2"/>
  <c r="L266" i="2"/>
  <c r="O266" i="2"/>
  <c r="K267" i="2"/>
  <c r="L267" i="2"/>
  <c r="O267" i="2"/>
  <c r="K268" i="2"/>
  <c r="L268" i="2"/>
  <c r="O268" i="2"/>
  <c r="K269" i="2"/>
  <c r="L269" i="2"/>
  <c r="O269" i="2"/>
  <c r="K270" i="2"/>
  <c r="L270" i="2"/>
  <c r="O270" i="2"/>
  <c r="K271" i="2"/>
  <c r="L271" i="2"/>
  <c r="O271" i="2"/>
  <c r="K272" i="2"/>
  <c r="L272" i="2"/>
  <c r="O272" i="2"/>
  <c r="K273" i="2"/>
  <c r="L273" i="2" s="1"/>
  <c r="O273" i="2"/>
  <c r="K274" i="2"/>
  <c r="L274" i="2"/>
  <c r="O274" i="2"/>
  <c r="K275" i="2"/>
  <c r="L275" i="2"/>
  <c r="O275" i="2"/>
  <c r="K276" i="2"/>
  <c r="L276" i="2"/>
  <c r="O276" i="2"/>
  <c r="K277" i="2"/>
  <c r="L277" i="2"/>
  <c r="O277" i="2"/>
  <c r="K278" i="2"/>
  <c r="L278" i="2"/>
  <c r="O278" i="2"/>
  <c r="K279" i="2"/>
  <c r="L279" i="2"/>
  <c r="O279" i="2"/>
  <c r="K280" i="2"/>
  <c r="O280" i="2"/>
  <c r="K281" i="2"/>
  <c r="L281" i="2"/>
  <c r="O281" i="2"/>
  <c r="K282" i="2"/>
  <c r="L282" i="2"/>
  <c r="O282" i="2"/>
  <c r="K283" i="2"/>
  <c r="L283" i="2"/>
  <c r="O283" i="2"/>
  <c r="K284" i="2"/>
  <c r="L284" i="2"/>
  <c r="O284" i="2"/>
  <c r="K285" i="2"/>
  <c r="L285" i="2"/>
  <c r="O285" i="2"/>
  <c r="K286" i="2"/>
  <c r="L286" i="2"/>
  <c r="O286" i="2"/>
  <c r="K287" i="2"/>
  <c r="L287" i="2"/>
  <c r="O287" i="2"/>
  <c r="K288" i="2"/>
  <c r="L288" i="2"/>
  <c r="O288" i="2"/>
  <c r="K289" i="2"/>
  <c r="L289" i="2"/>
  <c r="O289" i="2"/>
  <c r="K290" i="2"/>
  <c r="L290" i="2"/>
  <c r="O290" i="2"/>
  <c r="K291" i="2"/>
  <c r="L291" i="2"/>
  <c r="O291" i="2"/>
  <c r="K292" i="2"/>
  <c r="L292" i="2"/>
  <c r="O292" i="2"/>
  <c r="K293" i="2"/>
  <c r="L293" i="2"/>
  <c r="O293" i="2"/>
  <c r="K294" i="2"/>
  <c r="L294" i="2"/>
  <c r="O294" i="2"/>
  <c r="K295" i="2"/>
  <c r="L295" i="2"/>
  <c r="O295" i="2"/>
  <c r="K296" i="2"/>
  <c r="L296" i="2"/>
  <c r="O296" i="2"/>
  <c r="K297" i="2"/>
  <c r="L297" i="2"/>
  <c r="O297" i="2"/>
  <c r="K298" i="2"/>
  <c r="L298" i="2"/>
  <c r="O298" i="2"/>
  <c r="K299" i="2"/>
  <c r="L299" i="2"/>
  <c r="O299" i="2"/>
  <c r="K300" i="2"/>
  <c r="L300" i="2"/>
  <c r="O300" i="2"/>
  <c r="K301" i="2"/>
  <c r="L301" i="2"/>
  <c r="O301" i="2"/>
  <c r="K302" i="2"/>
  <c r="L302" i="2"/>
  <c r="O302" i="2"/>
  <c r="K303" i="2"/>
  <c r="L303" i="2"/>
  <c r="O303" i="2"/>
  <c r="K304" i="2"/>
  <c r="L304" i="2"/>
  <c r="O304" i="2"/>
  <c r="K305" i="2"/>
  <c r="L305" i="2"/>
  <c r="O305" i="2"/>
  <c r="K306" i="2"/>
  <c r="L306" i="2"/>
  <c r="O306" i="2"/>
  <c r="K307" i="2"/>
  <c r="L307" i="2"/>
  <c r="O307" i="2"/>
  <c r="K308" i="2"/>
  <c r="L308" i="2"/>
  <c r="O308" i="2"/>
  <c r="K309" i="2"/>
  <c r="L309" i="2"/>
  <c r="O309" i="2"/>
  <c r="K310" i="2"/>
  <c r="L310" i="2"/>
  <c r="O310" i="2"/>
  <c r="K311" i="2"/>
  <c r="L311" i="2"/>
  <c r="O311" i="2"/>
  <c r="K312" i="2"/>
  <c r="L312" i="2"/>
  <c r="O312" i="2"/>
  <c r="K313" i="2"/>
  <c r="L313" i="2"/>
  <c r="O313" i="2"/>
  <c r="K314" i="2"/>
  <c r="L314" i="2"/>
  <c r="O314" i="2"/>
  <c r="K315" i="2"/>
  <c r="L315" i="2"/>
  <c r="O315" i="2"/>
  <c r="K316" i="2"/>
  <c r="L316" i="2"/>
  <c r="O316" i="2"/>
  <c r="K317" i="2"/>
  <c r="L317" i="2"/>
  <c r="O317" i="2"/>
  <c r="K318" i="2"/>
  <c r="L318" i="2"/>
  <c r="O318" i="2"/>
  <c r="K319" i="2"/>
  <c r="L319" i="2"/>
  <c r="O319" i="2"/>
  <c r="K320" i="2"/>
  <c r="L320" i="2"/>
  <c r="O320" i="2"/>
  <c r="K321" i="2"/>
  <c r="L321" i="2"/>
  <c r="O321" i="2"/>
  <c r="K322" i="2"/>
  <c r="L322" i="2"/>
  <c r="O322" i="2"/>
  <c r="K323" i="2"/>
  <c r="L323" i="2"/>
  <c r="O323" i="2"/>
  <c r="K324" i="2"/>
  <c r="L324" i="2"/>
  <c r="O324" i="2"/>
  <c r="K325" i="2"/>
  <c r="L325" i="2"/>
  <c r="O325" i="2"/>
  <c r="K326" i="2"/>
  <c r="L326" i="2"/>
  <c r="O326" i="2"/>
  <c r="K327" i="2"/>
  <c r="L327" i="2"/>
  <c r="O327" i="2"/>
  <c r="K328" i="2"/>
  <c r="L328" i="2"/>
  <c r="O328" i="2"/>
  <c r="K329" i="2"/>
  <c r="L329" i="2"/>
  <c r="O329" i="2"/>
  <c r="K330" i="2"/>
  <c r="L330" i="2"/>
  <c r="O330" i="2"/>
  <c r="K331" i="2"/>
  <c r="L331" i="2"/>
  <c r="O331" i="2"/>
  <c r="K332" i="2"/>
  <c r="L332" i="2"/>
  <c r="O332" i="2"/>
  <c r="K333" i="2"/>
  <c r="O333" i="2"/>
  <c r="K334" i="2"/>
  <c r="L334" i="2"/>
  <c r="O334" i="2"/>
  <c r="K335" i="2"/>
  <c r="L335" i="2"/>
  <c r="O335" i="2"/>
  <c r="K336" i="2"/>
  <c r="L336" i="2"/>
  <c r="O336" i="2"/>
  <c r="K337" i="2"/>
  <c r="L337" i="2"/>
  <c r="O337" i="2"/>
  <c r="K338" i="2"/>
  <c r="L338" i="2"/>
  <c r="O338" i="2"/>
  <c r="K339" i="2"/>
  <c r="L339" i="2"/>
  <c r="O339" i="2"/>
  <c r="K340" i="2"/>
  <c r="L340" i="2"/>
  <c r="O340" i="2"/>
  <c r="K341" i="2"/>
  <c r="L341" i="2"/>
  <c r="O341" i="2"/>
  <c r="K342" i="2"/>
  <c r="L342" i="2"/>
  <c r="O342" i="2"/>
  <c r="K343" i="2"/>
  <c r="L343" i="2"/>
  <c r="O343" i="2"/>
  <c r="K344" i="2"/>
  <c r="L344" i="2"/>
  <c r="O344" i="2"/>
  <c r="K345" i="2"/>
  <c r="L345" i="2"/>
  <c r="O345" i="2"/>
  <c r="K346" i="2"/>
  <c r="L346" i="2"/>
  <c r="O346" i="2"/>
  <c r="K347" i="2"/>
  <c r="L347" i="2"/>
  <c r="O347" i="2"/>
  <c r="K348" i="2"/>
  <c r="L348" i="2"/>
  <c r="O348" i="2"/>
  <c r="K349" i="2"/>
  <c r="L349" i="2"/>
  <c r="O349" i="2"/>
  <c r="K350" i="2"/>
  <c r="L350" i="2"/>
  <c r="O350" i="2"/>
  <c r="K351" i="2"/>
  <c r="L351" i="2"/>
  <c r="O351" i="2"/>
  <c r="K352" i="2"/>
  <c r="L352" i="2"/>
  <c r="O352" i="2"/>
  <c r="K353" i="2"/>
  <c r="L353" i="2"/>
  <c r="O353" i="2"/>
  <c r="K354" i="2"/>
  <c r="L354" i="2"/>
  <c r="O354" i="2"/>
  <c r="K355" i="2"/>
  <c r="L355" i="2"/>
  <c r="O355" i="2"/>
  <c r="K356" i="2"/>
  <c r="L356" i="2"/>
  <c r="O356" i="2"/>
  <c r="K357" i="2"/>
  <c r="L357" i="2"/>
  <c r="O357" i="2"/>
  <c r="K358" i="2"/>
  <c r="L358" i="2"/>
  <c r="O358" i="2"/>
  <c r="K359" i="2"/>
  <c r="L359" i="2"/>
  <c r="O359" i="2"/>
  <c r="K360" i="2"/>
  <c r="L360" i="2"/>
  <c r="O360" i="2"/>
  <c r="K361" i="2"/>
  <c r="L361" i="2"/>
  <c r="O361" i="2"/>
  <c r="K362" i="2"/>
  <c r="L362" i="2"/>
  <c r="O362" i="2"/>
  <c r="K363" i="2"/>
  <c r="L363" i="2"/>
  <c r="O363" i="2"/>
  <c r="K364" i="2"/>
  <c r="L364" i="2"/>
  <c r="O364" i="2"/>
  <c r="K365" i="2"/>
  <c r="L365" i="2"/>
  <c r="O365" i="2"/>
  <c r="K366" i="2"/>
  <c r="L366" i="2"/>
  <c r="O366" i="2"/>
  <c r="K367" i="2"/>
  <c r="L367" i="2"/>
  <c r="O367" i="2"/>
  <c r="K368" i="2"/>
  <c r="L368" i="2"/>
  <c r="O368" i="2"/>
  <c r="K369" i="2"/>
  <c r="L369" i="2"/>
  <c r="O369" i="2"/>
  <c r="K370" i="2"/>
  <c r="L370" i="2"/>
  <c r="O370" i="2"/>
  <c r="K371" i="2"/>
  <c r="L371" i="2"/>
  <c r="O371" i="2"/>
  <c r="K372" i="2"/>
  <c r="L372" i="2"/>
  <c r="O372" i="2"/>
  <c r="K373" i="2"/>
  <c r="L373" i="2"/>
  <c r="O373" i="2"/>
  <c r="K374" i="2"/>
  <c r="L374" i="2"/>
  <c r="O374" i="2"/>
  <c r="K375" i="2"/>
  <c r="L375" i="2"/>
  <c r="O375" i="2"/>
  <c r="K376" i="2"/>
  <c r="L376" i="2"/>
  <c r="O376" i="2"/>
  <c r="K377" i="2"/>
  <c r="L377" i="2"/>
  <c r="O377" i="2"/>
  <c r="K378" i="2"/>
  <c r="L378" i="2"/>
  <c r="O378" i="2"/>
  <c r="K379" i="2"/>
  <c r="L379" i="2"/>
  <c r="O379" i="2"/>
  <c r="K380" i="2"/>
  <c r="L380" i="2"/>
  <c r="O380" i="2"/>
  <c r="K381" i="2"/>
  <c r="L381" i="2"/>
  <c r="O381" i="2"/>
  <c r="K382" i="2"/>
  <c r="L382" i="2"/>
  <c r="O382" i="2"/>
  <c r="K383" i="2"/>
  <c r="L383" i="2"/>
  <c r="O383" i="2"/>
  <c r="K384" i="2"/>
  <c r="L384" i="2"/>
  <c r="O384" i="2"/>
  <c r="K385" i="2"/>
  <c r="L385" i="2"/>
  <c r="O385" i="2"/>
  <c r="K386" i="2"/>
  <c r="L386" i="2"/>
  <c r="O386" i="2"/>
  <c r="K387" i="2"/>
  <c r="L387" i="2"/>
  <c r="O387" i="2"/>
  <c r="K388" i="2"/>
  <c r="L388" i="2"/>
  <c r="O388" i="2"/>
  <c r="K389" i="2"/>
  <c r="L389" i="2" s="1"/>
  <c r="O389" i="2"/>
  <c r="K390" i="2"/>
  <c r="L390" i="2"/>
  <c r="O390" i="2"/>
  <c r="K391" i="2"/>
  <c r="L391" i="2"/>
  <c r="O391" i="2"/>
  <c r="K392" i="2"/>
  <c r="L392" i="2"/>
  <c r="O392" i="2"/>
  <c r="K393" i="2"/>
  <c r="L393" i="2"/>
  <c r="O393" i="2"/>
  <c r="K394" i="2"/>
  <c r="L394" i="2"/>
  <c r="O394" i="2"/>
  <c r="K395" i="2"/>
  <c r="L395" i="2"/>
  <c r="O395" i="2"/>
  <c r="K396" i="2"/>
  <c r="L396" i="2"/>
  <c r="O396" i="2"/>
  <c r="K397" i="2"/>
  <c r="L397" i="2"/>
  <c r="O397" i="2"/>
  <c r="K398" i="2"/>
  <c r="L398" i="2"/>
  <c r="O398" i="2"/>
  <c r="K399" i="2"/>
  <c r="L399" i="2"/>
  <c r="O399" i="2"/>
  <c r="K400" i="2"/>
  <c r="L400" i="2"/>
  <c r="O400" i="2"/>
  <c r="K401" i="2"/>
  <c r="L401" i="2"/>
  <c r="O401" i="2"/>
  <c r="K402" i="2"/>
  <c r="L402" i="2"/>
  <c r="O402" i="2"/>
  <c r="K403" i="2"/>
  <c r="L403" i="2"/>
  <c r="O403" i="2"/>
  <c r="K404" i="2"/>
  <c r="L404" i="2"/>
  <c r="O404" i="2"/>
  <c r="K405" i="2"/>
  <c r="L405" i="2"/>
  <c r="O405" i="2"/>
  <c r="K406" i="2"/>
  <c r="L406" i="2"/>
  <c r="O406" i="2"/>
  <c r="K407" i="2"/>
  <c r="L407" i="2"/>
  <c r="O407" i="2"/>
  <c r="K408" i="2"/>
  <c r="L408" i="2"/>
  <c r="O408" i="2"/>
  <c r="K409" i="2"/>
  <c r="L409" i="2"/>
  <c r="O409" i="2"/>
  <c r="K410" i="2"/>
  <c r="L410" i="2"/>
  <c r="O410" i="2"/>
  <c r="K411" i="2"/>
  <c r="L411" i="2"/>
  <c r="O411" i="2"/>
  <c r="K412" i="2"/>
  <c r="L412" i="2"/>
  <c r="O412" i="2"/>
  <c r="K413" i="2"/>
  <c r="L413" i="2"/>
  <c r="O413" i="2"/>
  <c r="K414" i="2"/>
  <c r="L414" i="2"/>
  <c r="O414" i="2"/>
  <c r="K415" i="2"/>
  <c r="L415" i="2"/>
  <c r="O415" i="2"/>
  <c r="K416" i="2"/>
  <c r="L416" i="2"/>
  <c r="O416" i="2"/>
  <c r="K417" i="2"/>
  <c r="L417" i="2"/>
  <c r="O417" i="2"/>
  <c r="K418" i="2"/>
  <c r="L418" i="2"/>
  <c r="O418" i="2"/>
  <c r="K419" i="2"/>
  <c r="L419" i="2"/>
  <c r="O419" i="2"/>
  <c r="K420" i="2"/>
  <c r="L420" i="2"/>
  <c r="O420" i="2"/>
  <c r="K421" i="2"/>
  <c r="L421" i="2"/>
  <c r="O421" i="2"/>
  <c r="K422" i="2"/>
  <c r="L422" i="2"/>
  <c r="O422" i="2"/>
  <c r="K423" i="2"/>
  <c r="L423" i="2"/>
  <c r="O423" i="2"/>
  <c r="K424" i="2"/>
  <c r="L424" i="2"/>
  <c r="O424" i="2"/>
  <c r="K425" i="2"/>
  <c r="L425" i="2"/>
  <c r="O425" i="2"/>
  <c r="K426" i="2"/>
  <c r="L426" i="2"/>
  <c r="O426" i="2"/>
  <c r="K427" i="2"/>
  <c r="L427" i="2"/>
  <c r="O427" i="2"/>
  <c r="K428" i="2"/>
  <c r="L428" i="2"/>
  <c r="O428" i="2"/>
  <c r="K429" i="2"/>
  <c r="L429" i="2"/>
  <c r="O429" i="2"/>
  <c r="K430" i="2"/>
  <c r="L430" i="2"/>
  <c r="O430" i="2"/>
  <c r="K431" i="2"/>
  <c r="L431" i="2"/>
  <c r="O431" i="2"/>
  <c r="K432" i="2"/>
  <c r="O432" i="2"/>
  <c r="K433" i="2"/>
  <c r="L433" i="2"/>
  <c r="O433" i="2"/>
  <c r="K434" i="2"/>
  <c r="L434" i="2"/>
  <c r="O434" i="2"/>
  <c r="K435" i="2"/>
  <c r="L435" i="2"/>
  <c r="O435" i="2"/>
  <c r="K436" i="2"/>
  <c r="L436" i="2"/>
  <c r="O436" i="2"/>
  <c r="K437" i="2"/>
  <c r="L437" i="2"/>
  <c r="O437" i="2"/>
  <c r="K438" i="2"/>
  <c r="L438" i="2"/>
  <c r="O438" i="2"/>
  <c r="K439" i="2"/>
  <c r="L439" i="2"/>
  <c r="O439" i="2"/>
  <c r="K440" i="2"/>
  <c r="L440" i="2"/>
  <c r="O440" i="2"/>
  <c r="K441" i="2"/>
  <c r="L441" i="2"/>
  <c r="O441" i="2"/>
  <c r="K442" i="2"/>
  <c r="L442" i="2"/>
  <c r="O442" i="2"/>
  <c r="K443" i="2"/>
  <c r="L443" i="2"/>
  <c r="O443" i="2"/>
  <c r="K444" i="2"/>
  <c r="L444" i="2"/>
  <c r="O444" i="2"/>
  <c r="K445" i="2"/>
  <c r="L445" i="2"/>
  <c r="O445" i="2"/>
  <c r="K446" i="2"/>
  <c r="L446" i="2"/>
  <c r="O446" i="2"/>
  <c r="K447" i="2"/>
  <c r="L447" i="2"/>
  <c r="O447" i="2"/>
  <c r="K448" i="2"/>
  <c r="L448" i="2"/>
  <c r="O448" i="2"/>
  <c r="K449" i="2"/>
  <c r="L449" i="2"/>
  <c r="O449" i="2"/>
  <c r="K450" i="2"/>
  <c r="L450" i="2"/>
  <c r="O450" i="2"/>
  <c r="K451" i="2"/>
  <c r="L451" i="2"/>
  <c r="O451" i="2"/>
  <c r="K452" i="2"/>
  <c r="L452" i="2"/>
  <c r="O452" i="2"/>
  <c r="K453" i="2"/>
  <c r="L453" i="2"/>
  <c r="O453" i="2"/>
  <c r="K454" i="2"/>
  <c r="L454" i="2"/>
  <c r="O454" i="2"/>
  <c r="K455" i="2"/>
  <c r="L455" i="2"/>
  <c r="O455" i="2"/>
  <c r="K456" i="2"/>
  <c r="L456" i="2"/>
  <c r="O456" i="2"/>
  <c r="K457" i="2"/>
  <c r="L457" i="2"/>
  <c r="O457" i="2"/>
  <c r="K458" i="2"/>
  <c r="L458" i="2"/>
  <c r="O458" i="2"/>
  <c r="K459" i="2"/>
  <c r="L459" i="2"/>
  <c r="O459" i="2"/>
  <c r="K460" i="2"/>
  <c r="L460" i="2"/>
  <c r="O460" i="2"/>
  <c r="K461" i="2"/>
  <c r="L461" i="2"/>
  <c r="O461" i="2"/>
  <c r="K462" i="2"/>
  <c r="L462" i="2"/>
  <c r="O462" i="2"/>
  <c r="K463" i="2"/>
  <c r="L463" i="2"/>
  <c r="O463" i="2"/>
  <c r="K464" i="2"/>
  <c r="L464" i="2"/>
  <c r="O464" i="2"/>
  <c r="K465" i="2"/>
  <c r="L465" i="2"/>
  <c r="O465" i="2"/>
  <c r="K466" i="2"/>
  <c r="L466" i="2"/>
  <c r="O466" i="2"/>
  <c r="K467" i="2"/>
  <c r="L467" i="2"/>
  <c r="O467" i="2"/>
  <c r="K468" i="2"/>
  <c r="L468" i="2"/>
  <c r="O468" i="2"/>
  <c r="K469" i="2"/>
  <c r="L469" i="2"/>
  <c r="O469" i="2"/>
  <c r="K470" i="2"/>
  <c r="L470" i="2"/>
  <c r="O470" i="2"/>
  <c r="K471" i="2"/>
  <c r="L471" i="2"/>
  <c r="O471" i="2"/>
  <c r="K472" i="2"/>
  <c r="L472" i="2"/>
  <c r="O472" i="2"/>
  <c r="K473" i="2"/>
  <c r="L473" i="2" s="1"/>
  <c r="O473" i="2"/>
  <c r="K474" i="2"/>
  <c r="L474" i="2"/>
  <c r="O474" i="2"/>
  <c r="K475" i="2"/>
  <c r="L475" i="2"/>
  <c r="O475" i="2"/>
  <c r="K476" i="2"/>
  <c r="L476" i="2"/>
  <c r="O476" i="2"/>
  <c r="K477" i="2"/>
  <c r="L477" i="2"/>
  <c r="O477" i="2"/>
  <c r="K478" i="2"/>
  <c r="L478" i="2"/>
  <c r="O478" i="2"/>
  <c r="K479" i="2"/>
  <c r="L479" i="2"/>
  <c r="O479" i="2"/>
  <c r="K480" i="2"/>
  <c r="L480" i="2"/>
  <c r="O480" i="2"/>
  <c r="K481" i="2"/>
  <c r="L481" i="2"/>
  <c r="O481" i="2"/>
  <c r="K482" i="2"/>
  <c r="L482" i="2"/>
  <c r="O482" i="2"/>
  <c r="K483" i="2"/>
  <c r="L483" i="2"/>
  <c r="O483" i="2"/>
  <c r="K484" i="2"/>
  <c r="L484" i="2"/>
  <c r="O484" i="2"/>
  <c r="K485" i="2"/>
  <c r="L485" i="2"/>
  <c r="O485" i="2"/>
  <c r="K486" i="2"/>
  <c r="L486" i="2"/>
  <c r="O486" i="2"/>
  <c r="K487" i="2"/>
  <c r="L487" i="2"/>
  <c r="O487" i="2"/>
  <c r="K488" i="2"/>
  <c r="L488" i="2"/>
  <c r="O488" i="2"/>
  <c r="K489" i="2"/>
  <c r="L489" i="2"/>
  <c r="O489" i="2"/>
  <c r="K490" i="2"/>
  <c r="L490" i="2"/>
  <c r="O490" i="2"/>
  <c r="K491" i="2"/>
  <c r="L491" i="2"/>
  <c r="O491" i="2"/>
  <c r="K492" i="2"/>
  <c r="L492" i="2"/>
  <c r="O492" i="2"/>
  <c r="K493" i="2"/>
  <c r="L493" i="2"/>
  <c r="O493" i="2"/>
  <c r="K494" i="2"/>
  <c r="L494" i="2"/>
  <c r="O494" i="2"/>
  <c r="K495" i="2"/>
  <c r="L495" i="2"/>
  <c r="O495" i="2"/>
  <c r="K496" i="2"/>
  <c r="L496" i="2"/>
  <c r="O496" i="2"/>
  <c r="K497" i="2"/>
  <c r="L497" i="2"/>
  <c r="O497" i="2"/>
  <c r="K498" i="2"/>
  <c r="L498" i="2"/>
  <c r="O498" i="2"/>
  <c r="K499" i="2"/>
  <c r="L499" i="2"/>
  <c r="O499" i="2"/>
  <c r="K500" i="2"/>
  <c r="L500" i="2"/>
  <c r="O500" i="2"/>
  <c r="K501" i="2"/>
  <c r="L501" i="2"/>
  <c r="O501" i="2"/>
  <c r="K502" i="2"/>
  <c r="L502" i="2"/>
  <c r="O502" i="2"/>
  <c r="K503" i="2"/>
  <c r="L503" i="2"/>
  <c r="O503" i="2"/>
  <c r="K504" i="2"/>
  <c r="L504" i="2"/>
  <c r="O504" i="2"/>
  <c r="K505" i="2"/>
  <c r="L505" i="2"/>
  <c r="O505" i="2"/>
  <c r="K506" i="2"/>
  <c r="L506" i="2"/>
  <c r="O506" i="2"/>
  <c r="K507" i="2"/>
  <c r="L507" i="2"/>
  <c r="O507" i="2"/>
  <c r="K508" i="2"/>
  <c r="L508" i="2"/>
  <c r="O508" i="2"/>
  <c r="K509" i="2"/>
  <c r="L509" i="2"/>
  <c r="O509" i="2"/>
  <c r="K510" i="2"/>
  <c r="L510" i="2"/>
  <c r="O510" i="2"/>
  <c r="K511" i="2"/>
  <c r="L511" i="2"/>
  <c r="O511" i="2"/>
  <c r="K512" i="2"/>
  <c r="L512" i="2"/>
  <c r="O512" i="2"/>
  <c r="K513" i="2"/>
  <c r="L513" i="2"/>
  <c r="O513" i="2"/>
  <c r="K514" i="2"/>
  <c r="L514" i="2"/>
  <c r="O514" i="2"/>
  <c r="K515" i="2"/>
  <c r="L515" i="2"/>
  <c r="O515" i="2"/>
  <c r="K516" i="2"/>
  <c r="L516" i="2"/>
  <c r="O516" i="2"/>
  <c r="K517" i="2"/>
  <c r="L517" i="2"/>
  <c r="O517" i="2"/>
  <c r="K518" i="2"/>
  <c r="L518" i="2"/>
  <c r="O518" i="2"/>
  <c r="K519" i="2"/>
  <c r="L519" i="2"/>
  <c r="O519" i="2"/>
  <c r="K520" i="2"/>
  <c r="L520" i="2"/>
  <c r="O520" i="2"/>
  <c r="K521" i="2"/>
  <c r="L521" i="2"/>
  <c r="O521" i="2"/>
  <c r="K522" i="2"/>
  <c r="L522" i="2"/>
  <c r="O522" i="2"/>
  <c r="K523" i="2"/>
  <c r="L523" i="2"/>
  <c r="O523" i="2"/>
  <c r="K524" i="2"/>
  <c r="L524" i="2"/>
  <c r="O524" i="2"/>
  <c r="K525" i="2"/>
  <c r="L525" i="2"/>
  <c r="O525" i="2"/>
  <c r="K526" i="2"/>
  <c r="L526" i="2"/>
  <c r="O526" i="2"/>
  <c r="K527" i="2"/>
  <c r="L527" i="2"/>
  <c r="O527" i="2"/>
  <c r="K528" i="2"/>
  <c r="L528" i="2"/>
  <c r="O528" i="2"/>
  <c r="K529" i="2"/>
  <c r="L529" i="2"/>
  <c r="O529" i="2"/>
  <c r="K530" i="2"/>
  <c r="L530" i="2"/>
  <c r="O530" i="2"/>
  <c r="K531" i="2"/>
  <c r="L531" i="2"/>
  <c r="O531" i="2"/>
  <c r="K532" i="2"/>
  <c r="L532" i="2"/>
  <c r="O532" i="2"/>
  <c r="K533" i="2"/>
  <c r="L533" i="2"/>
  <c r="O533" i="2"/>
  <c r="K534" i="2"/>
  <c r="L534" i="2"/>
  <c r="O534" i="2"/>
  <c r="K535" i="2"/>
  <c r="O535" i="2"/>
  <c r="K536" i="2"/>
  <c r="L536" i="2"/>
  <c r="O536" i="2"/>
  <c r="K537" i="2"/>
  <c r="L537" i="2"/>
  <c r="O537" i="2"/>
  <c r="K538" i="2"/>
  <c r="L538" i="2"/>
  <c r="O538" i="2"/>
  <c r="K539" i="2"/>
  <c r="L539" i="2"/>
  <c r="O539" i="2"/>
  <c r="K540" i="2"/>
  <c r="L540" i="2" s="1"/>
  <c r="O540" i="2"/>
  <c r="K541" i="2"/>
  <c r="L541" i="2"/>
  <c r="O541" i="2"/>
  <c r="K542" i="2"/>
  <c r="L542" i="2"/>
  <c r="O542" i="2"/>
  <c r="K543" i="2"/>
  <c r="L543" i="2"/>
  <c r="O543" i="2"/>
  <c r="K544" i="2"/>
  <c r="L544" i="2"/>
  <c r="O544" i="2"/>
  <c r="K545" i="2"/>
  <c r="L545" i="2"/>
  <c r="O545" i="2"/>
  <c r="K546" i="2"/>
  <c r="L546" i="2"/>
  <c r="O546" i="2"/>
  <c r="K547" i="2"/>
  <c r="L547" i="2"/>
  <c r="O547" i="2"/>
  <c r="K548" i="2"/>
  <c r="L548" i="2"/>
  <c r="O548" i="2"/>
  <c r="K549" i="2"/>
  <c r="L549" i="2"/>
  <c r="O549" i="2"/>
  <c r="K550" i="2"/>
  <c r="L550" i="2"/>
  <c r="O550" i="2"/>
  <c r="K551" i="2"/>
  <c r="L551" i="2"/>
  <c r="O551" i="2"/>
  <c r="K552" i="2"/>
  <c r="L552" i="2"/>
  <c r="O552" i="2"/>
  <c r="K553" i="2"/>
  <c r="L553" i="2"/>
  <c r="O553" i="2"/>
  <c r="K554" i="2"/>
  <c r="L554" i="2"/>
  <c r="O554" i="2"/>
  <c r="K555" i="2"/>
  <c r="L555" i="2"/>
  <c r="O555" i="2"/>
  <c r="K556" i="2"/>
  <c r="L556" i="2"/>
  <c r="O556" i="2"/>
  <c r="K557" i="2"/>
  <c r="L557" i="2"/>
  <c r="O557" i="2"/>
  <c r="K558" i="2"/>
  <c r="L558" i="2"/>
  <c r="O558" i="2"/>
  <c r="K559" i="2"/>
  <c r="L559" i="2"/>
  <c r="O559" i="2"/>
  <c r="K560" i="2"/>
  <c r="L560" i="2"/>
  <c r="O560" i="2"/>
  <c r="K561" i="2"/>
  <c r="L561" i="2"/>
  <c r="O561" i="2"/>
  <c r="K562" i="2"/>
  <c r="L562" i="2"/>
  <c r="O562" i="2"/>
  <c r="K563" i="2"/>
  <c r="L563" i="2"/>
  <c r="O563" i="2"/>
  <c r="K564" i="2"/>
  <c r="L564" i="2"/>
  <c r="O564" i="2"/>
  <c r="K565" i="2"/>
  <c r="L565" i="2"/>
  <c r="O565" i="2"/>
  <c r="K566" i="2"/>
  <c r="L566" i="2"/>
  <c r="O566" i="2"/>
  <c r="K567" i="2"/>
  <c r="L567" i="2"/>
  <c r="O567" i="2"/>
  <c r="K568" i="2"/>
  <c r="L568" i="2"/>
  <c r="O568" i="2"/>
  <c r="K569" i="2"/>
  <c r="L569" i="2"/>
  <c r="O569" i="2"/>
  <c r="K570" i="2"/>
  <c r="L570" i="2"/>
  <c r="O570" i="2"/>
  <c r="K571" i="2"/>
  <c r="L571" i="2"/>
  <c r="O571" i="2"/>
  <c r="K572" i="2"/>
  <c r="L572" i="2"/>
  <c r="O572" i="2"/>
  <c r="K573" i="2"/>
  <c r="L573" i="2"/>
  <c r="O573" i="2"/>
  <c r="K574" i="2"/>
  <c r="L574" i="2"/>
  <c r="O574" i="2"/>
  <c r="K575" i="2"/>
  <c r="L575" i="2"/>
  <c r="O575" i="2"/>
  <c r="K576" i="2"/>
  <c r="L576" i="2"/>
  <c r="O576" i="2"/>
  <c r="K577" i="2"/>
  <c r="L577" i="2"/>
  <c r="O577" i="2"/>
  <c r="K578" i="2"/>
  <c r="L578" i="2"/>
  <c r="O578" i="2"/>
  <c r="K579" i="2"/>
  <c r="L579" i="2"/>
  <c r="O579" i="2"/>
  <c r="K580" i="2"/>
  <c r="L580" i="2"/>
  <c r="O580" i="2"/>
  <c r="K581" i="2"/>
  <c r="L581" i="2"/>
  <c r="O581" i="2"/>
  <c r="K582" i="2"/>
  <c r="L582" i="2"/>
  <c r="O582" i="2"/>
  <c r="K583" i="2"/>
  <c r="L583" i="2"/>
  <c r="O583" i="2"/>
  <c r="K584" i="2"/>
  <c r="L584" i="2"/>
  <c r="O584" i="2"/>
  <c r="K585" i="2"/>
  <c r="L585" i="2"/>
  <c r="O585" i="2"/>
  <c r="K586" i="2"/>
  <c r="L586" i="2"/>
  <c r="O586" i="2"/>
  <c r="K587" i="2"/>
  <c r="L587" i="2"/>
  <c r="O587" i="2"/>
  <c r="K588" i="2"/>
  <c r="L588" i="2"/>
  <c r="O588" i="2"/>
  <c r="K589" i="2"/>
  <c r="L589" i="2"/>
  <c r="O589" i="2"/>
  <c r="K590" i="2"/>
  <c r="L590" i="2"/>
  <c r="O590" i="2"/>
  <c r="K591" i="2"/>
  <c r="L591" i="2" s="1"/>
  <c r="O591" i="2"/>
  <c r="K592" i="2"/>
  <c r="L592" i="2"/>
  <c r="O592" i="2"/>
  <c r="K593" i="2"/>
  <c r="L593" i="2"/>
  <c r="O593" i="2"/>
  <c r="K594" i="2"/>
  <c r="L594" i="2"/>
  <c r="O594" i="2"/>
  <c r="K595" i="2"/>
  <c r="L595" i="2"/>
  <c r="O595" i="2"/>
  <c r="K596" i="2"/>
  <c r="L596" i="2"/>
  <c r="O596" i="2"/>
  <c r="K597" i="2"/>
  <c r="L597" i="2"/>
  <c r="O597" i="2"/>
  <c r="K598" i="2"/>
  <c r="L598" i="2"/>
  <c r="O598" i="2"/>
  <c r="K599" i="2"/>
  <c r="L599" i="2"/>
  <c r="O599" i="2"/>
  <c r="K600" i="2"/>
  <c r="L600" i="2"/>
  <c r="O600" i="2"/>
  <c r="K601" i="2"/>
  <c r="L601" i="2"/>
  <c r="O601" i="2"/>
  <c r="K602" i="2"/>
  <c r="L602" i="2"/>
  <c r="O602" i="2"/>
  <c r="K603" i="2"/>
  <c r="L603" i="2"/>
  <c r="O603" i="2"/>
  <c r="K604" i="2"/>
  <c r="L604" i="2"/>
  <c r="O604" i="2"/>
  <c r="K605" i="2"/>
  <c r="L605" i="2"/>
  <c r="O605" i="2"/>
  <c r="K606" i="2"/>
  <c r="L606" i="2"/>
  <c r="O606" i="2"/>
  <c r="K607" i="2"/>
  <c r="L607" i="2"/>
  <c r="O607" i="2"/>
  <c r="K608" i="2"/>
  <c r="L608" i="2"/>
  <c r="O608" i="2"/>
  <c r="K609" i="2"/>
  <c r="L609" i="2"/>
  <c r="O609" i="2"/>
  <c r="K610" i="2"/>
  <c r="L610" i="2"/>
  <c r="O610" i="2"/>
  <c r="K611" i="2"/>
  <c r="L611" i="2"/>
  <c r="O611" i="2"/>
  <c r="K612" i="2"/>
  <c r="L612" i="2"/>
  <c r="O612" i="2"/>
  <c r="K613" i="2"/>
  <c r="L613" i="2"/>
  <c r="O613" i="2"/>
  <c r="K614" i="2"/>
  <c r="L614" i="2"/>
  <c r="O614" i="2"/>
  <c r="K615" i="2"/>
  <c r="L615" i="2"/>
  <c r="O615" i="2"/>
  <c r="K616" i="2"/>
  <c r="L616" i="2"/>
  <c r="O616" i="2"/>
  <c r="K617" i="2"/>
  <c r="L617" i="2"/>
  <c r="O617" i="2"/>
  <c r="K618" i="2"/>
  <c r="L618" i="2"/>
  <c r="O618" i="2"/>
  <c r="K619" i="2"/>
  <c r="L619" i="2"/>
  <c r="O619" i="2"/>
  <c r="K620" i="2"/>
  <c r="L620" i="2"/>
  <c r="O620" i="2"/>
  <c r="K621" i="2"/>
  <c r="L621" i="2"/>
  <c r="O621" i="2"/>
  <c r="K622" i="2"/>
  <c r="L622" i="2"/>
  <c r="O622" i="2"/>
  <c r="K623" i="2"/>
  <c r="L623" i="2"/>
  <c r="O623" i="2"/>
  <c r="K624" i="2"/>
  <c r="L624" i="2"/>
  <c r="O624" i="2"/>
  <c r="K625" i="2"/>
  <c r="L625" i="2"/>
  <c r="O625" i="2"/>
  <c r="K626" i="2"/>
  <c r="L626" i="2"/>
  <c r="O626" i="2"/>
  <c r="K627" i="2"/>
  <c r="L627" i="2"/>
  <c r="O627" i="2"/>
  <c r="K628" i="2"/>
  <c r="L628" i="2"/>
  <c r="O628" i="2"/>
  <c r="K629" i="2"/>
  <c r="L629" i="2"/>
  <c r="O629" i="2"/>
  <c r="K630" i="2"/>
  <c r="L630" i="2"/>
  <c r="O630" i="2"/>
  <c r="K631" i="2"/>
  <c r="L631" i="2"/>
  <c r="O631" i="2"/>
  <c r="K632" i="2"/>
  <c r="L632" i="2"/>
  <c r="O632" i="2"/>
  <c r="K633" i="2"/>
  <c r="L633" i="2"/>
  <c r="O633" i="2"/>
  <c r="K634" i="2"/>
  <c r="L634" i="2"/>
  <c r="O634" i="2"/>
  <c r="K635" i="2"/>
  <c r="L635" i="2"/>
  <c r="O635" i="2"/>
  <c r="K636" i="2"/>
  <c r="L636" i="2"/>
  <c r="O636" i="2"/>
  <c r="K637" i="2"/>
  <c r="L637" i="2"/>
  <c r="O637" i="2"/>
  <c r="K638" i="2"/>
  <c r="L638" i="2"/>
  <c r="O638" i="2"/>
  <c r="K639" i="2"/>
  <c r="L639" i="2"/>
  <c r="O639" i="2"/>
  <c r="K640" i="2"/>
  <c r="L640" i="2"/>
  <c r="O640" i="2"/>
  <c r="K641" i="2"/>
  <c r="L641" i="2"/>
  <c r="O641" i="2"/>
  <c r="K642" i="2"/>
  <c r="L642" i="2"/>
  <c r="O642" i="2"/>
  <c r="K643" i="2"/>
  <c r="L643" i="2"/>
  <c r="O643" i="2"/>
  <c r="K644" i="2"/>
  <c r="L644" i="2"/>
  <c r="O644" i="2"/>
  <c r="K645" i="2"/>
  <c r="L645" i="2"/>
  <c r="O645" i="2"/>
  <c r="K646" i="2"/>
  <c r="L646" i="2"/>
  <c r="O646" i="2"/>
  <c r="K647" i="2"/>
  <c r="L647" i="2"/>
  <c r="O647" i="2"/>
  <c r="K648" i="2"/>
  <c r="L648" i="2"/>
  <c r="O648" i="2"/>
  <c r="K649" i="2"/>
  <c r="L649" i="2"/>
  <c r="O649" i="2"/>
  <c r="K650" i="2"/>
  <c r="L650" i="2"/>
  <c r="O650" i="2"/>
  <c r="K651" i="2"/>
  <c r="L651" i="2"/>
  <c r="O651" i="2"/>
  <c r="K652" i="2"/>
  <c r="L652" i="2"/>
  <c r="O652" i="2"/>
  <c r="K653" i="2"/>
  <c r="L653" i="2"/>
  <c r="O653" i="2"/>
  <c r="K654" i="2"/>
  <c r="L654" i="2"/>
  <c r="O654" i="2"/>
  <c r="K655" i="2"/>
  <c r="L655" i="2"/>
  <c r="O655" i="2"/>
  <c r="K656" i="2"/>
  <c r="L656" i="2"/>
  <c r="O656" i="2"/>
  <c r="K657" i="2"/>
  <c r="L657" i="2"/>
  <c r="O657" i="2"/>
  <c r="K658" i="2"/>
  <c r="L658" i="2"/>
  <c r="O658" i="2"/>
  <c r="K659" i="2"/>
  <c r="L659" i="2"/>
  <c r="O659" i="2"/>
  <c r="K660" i="2"/>
  <c r="L660" i="2"/>
  <c r="O660" i="2"/>
  <c r="K661" i="2"/>
  <c r="L661" i="2"/>
  <c r="O661" i="2"/>
  <c r="K662" i="2"/>
  <c r="L662" i="2"/>
  <c r="O662" i="2"/>
  <c r="K663" i="2"/>
  <c r="L663" i="2"/>
  <c r="O663" i="2"/>
  <c r="K664" i="2"/>
  <c r="L664" i="2"/>
  <c r="O664" i="2"/>
  <c r="K665" i="2"/>
  <c r="L665" i="2"/>
  <c r="O665" i="2"/>
  <c r="K666" i="2"/>
  <c r="L666" i="2"/>
  <c r="O666" i="2"/>
  <c r="K667" i="2"/>
  <c r="L667" i="2"/>
  <c r="O667" i="2"/>
  <c r="K668" i="2"/>
  <c r="L668" i="2"/>
  <c r="O668" i="2"/>
  <c r="K669" i="2"/>
  <c r="L669" i="2"/>
  <c r="O669" i="2"/>
  <c r="K670" i="2"/>
  <c r="L670" i="2"/>
  <c r="O670" i="2"/>
  <c r="K671" i="2"/>
  <c r="L671" i="2"/>
  <c r="O671" i="2"/>
  <c r="K672" i="2"/>
  <c r="L672" i="2"/>
  <c r="O672" i="2"/>
  <c r="K673" i="2"/>
  <c r="L673" i="2"/>
  <c r="O673" i="2"/>
  <c r="K674" i="2"/>
  <c r="L674" i="2"/>
  <c r="O674" i="2"/>
  <c r="K675" i="2"/>
  <c r="L675" i="2"/>
  <c r="O675" i="2"/>
  <c r="K676" i="2"/>
  <c r="L676" i="2"/>
  <c r="O676" i="2"/>
  <c r="K677" i="2"/>
  <c r="L677" i="2"/>
  <c r="O677" i="2"/>
  <c r="K678" i="2"/>
  <c r="L678" i="2"/>
  <c r="O678" i="2"/>
  <c r="K679" i="2"/>
  <c r="L679" i="2"/>
  <c r="O679" i="2"/>
  <c r="K680" i="2"/>
  <c r="L680" i="2"/>
  <c r="O680" i="2"/>
  <c r="K681" i="2"/>
  <c r="L681" i="2"/>
  <c r="O681" i="2"/>
  <c r="K682" i="2"/>
  <c r="L682" i="2"/>
  <c r="O682" i="2"/>
  <c r="K683" i="2"/>
  <c r="L683" i="2"/>
  <c r="O683" i="2"/>
  <c r="K684" i="2"/>
  <c r="L684" i="2"/>
  <c r="O684" i="2"/>
  <c r="K685" i="2"/>
  <c r="L685" i="2"/>
  <c r="O685" i="2"/>
  <c r="K686" i="2"/>
  <c r="L686" i="2"/>
  <c r="O686" i="2"/>
  <c r="K687" i="2"/>
  <c r="L687" i="2"/>
  <c r="O687" i="2"/>
  <c r="K688" i="2"/>
  <c r="L688" i="2"/>
  <c r="O688" i="2"/>
  <c r="K689" i="2"/>
  <c r="L689" i="2"/>
  <c r="O689" i="2"/>
  <c r="K690" i="2"/>
  <c r="L690" i="2"/>
  <c r="O690" i="2"/>
  <c r="K691" i="2"/>
  <c r="L691" i="2"/>
  <c r="O691" i="2"/>
  <c r="K692" i="2"/>
  <c r="L692" i="2"/>
  <c r="O692" i="2"/>
  <c r="K693" i="2"/>
  <c r="L693" i="2"/>
  <c r="O693" i="2"/>
  <c r="K694" i="2"/>
  <c r="L694" i="2"/>
  <c r="O694" i="2"/>
  <c r="K695" i="2"/>
  <c r="L695" i="2"/>
  <c r="O695" i="2"/>
  <c r="K696" i="2"/>
  <c r="L696" i="2"/>
  <c r="O696" i="2"/>
  <c r="K697" i="2"/>
  <c r="L697" i="2"/>
  <c r="O697" i="2"/>
  <c r="K698" i="2"/>
  <c r="L698" i="2"/>
  <c r="O698" i="2"/>
  <c r="K699" i="2"/>
  <c r="L699" i="2"/>
  <c r="O699" i="2"/>
  <c r="K700" i="2"/>
  <c r="L700" i="2"/>
  <c r="O700" i="2"/>
  <c r="K701" i="2"/>
  <c r="L701" i="2"/>
  <c r="O701" i="2"/>
  <c r="K702" i="2"/>
  <c r="L702" i="2"/>
  <c r="O702" i="2"/>
  <c r="K703" i="2"/>
  <c r="L703" i="2"/>
  <c r="O703" i="2"/>
  <c r="K704" i="2"/>
  <c r="L704" i="2"/>
  <c r="O704" i="2"/>
  <c r="K705" i="2"/>
  <c r="L705" i="2"/>
  <c r="O705" i="2"/>
  <c r="K706" i="2"/>
  <c r="L706" i="2"/>
  <c r="O706" i="2"/>
  <c r="K707" i="2"/>
  <c r="L707" i="2"/>
  <c r="O707" i="2"/>
  <c r="K708" i="2"/>
  <c r="L708" i="2"/>
  <c r="O708" i="2"/>
  <c r="K709" i="2"/>
  <c r="L709" i="2"/>
  <c r="O709" i="2"/>
  <c r="K710" i="2"/>
  <c r="L710" i="2"/>
  <c r="O710" i="2"/>
  <c r="K711" i="2"/>
  <c r="L711" i="2"/>
  <c r="O711" i="2"/>
  <c r="K712" i="2"/>
  <c r="L712" i="2"/>
  <c r="O712" i="2"/>
  <c r="K713" i="2"/>
  <c r="L713" i="2"/>
  <c r="O713" i="2"/>
  <c r="K714" i="2"/>
  <c r="L714" i="2"/>
  <c r="O714" i="2"/>
  <c r="K715" i="2"/>
  <c r="L715" i="2"/>
  <c r="O715" i="2"/>
  <c r="K716" i="2"/>
  <c r="L716" i="2"/>
  <c r="O716" i="2"/>
  <c r="K717" i="2"/>
  <c r="L717" i="2"/>
  <c r="O717" i="2"/>
  <c r="K718" i="2"/>
  <c r="L718" i="2"/>
  <c r="O718" i="2"/>
  <c r="K719" i="2"/>
  <c r="L719" i="2"/>
  <c r="O719" i="2"/>
  <c r="K720" i="2"/>
  <c r="L720" i="2"/>
  <c r="O720" i="2"/>
  <c r="K721" i="2"/>
  <c r="L721" i="2"/>
  <c r="O721" i="2"/>
  <c r="K722" i="2"/>
  <c r="L722" i="2"/>
  <c r="O722" i="2"/>
  <c r="K723" i="2"/>
  <c r="L723" i="2"/>
  <c r="O723" i="2"/>
  <c r="K724" i="2"/>
  <c r="L724" i="2"/>
  <c r="O724" i="2"/>
  <c r="K725" i="2"/>
  <c r="L725" i="2"/>
  <c r="O725" i="2"/>
  <c r="K726" i="2"/>
  <c r="L726" i="2"/>
  <c r="O726" i="2"/>
  <c r="K727" i="2"/>
  <c r="L727" i="2"/>
  <c r="O727" i="2"/>
  <c r="K728" i="2"/>
  <c r="L728" i="2"/>
  <c r="O728" i="2"/>
  <c r="K729" i="2"/>
  <c r="L729" i="2"/>
  <c r="O729" i="2"/>
  <c r="K730" i="2"/>
  <c r="L730" i="2"/>
  <c r="O730" i="2"/>
  <c r="K731" i="2"/>
  <c r="L731" i="2"/>
  <c r="O731" i="2"/>
  <c r="K732" i="2"/>
  <c r="L732" i="2"/>
  <c r="O732" i="2"/>
  <c r="K733" i="2"/>
  <c r="L733" i="2"/>
  <c r="O733" i="2"/>
  <c r="K734" i="2"/>
  <c r="L734" i="2"/>
  <c r="O734" i="2"/>
  <c r="K735" i="2"/>
  <c r="L735" i="2"/>
  <c r="O735" i="2"/>
  <c r="K736" i="2"/>
  <c r="L736" i="2"/>
  <c r="O736" i="2"/>
  <c r="K737" i="2"/>
  <c r="L737" i="2" s="1"/>
  <c r="O737" i="2"/>
  <c r="K738" i="2"/>
  <c r="L738" i="2"/>
  <c r="O738" i="2"/>
  <c r="K739" i="2"/>
  <c r="L739" i="2"/>
  <c r="O739" i="2"/>
  <c r="K740" i="2"/>
  <c r="L740" i="2"/>
  <c r="O740" i="2"/>
  <c r="K741" i="2"/>
  <c r="L741" i="2"/>
  <c r="O741" i="2"/>
  <c r="K742" i="2"/>
  <c r="L742" i="2"/>
  <c r="O742" i="2"/>
  <c r="K743" i="2"/>
  <c r="L743" i="2"/>
  <c r="O743" i="2"/>
  <c r="K744" i="2"/>
  <c r="L744" i="2"/>
  <c r="O744" i="2"/>
  <c r="K745" i="2"/>
  <c r="L745" i="2"/>
  <c r="O745" i="2"/>
  <c r="K746" i="2"/>
  <c r="L746" i="2"/>
  <c r="O746" i="2"/>
  <c r="K747" i="2"/>
  <c r="L747" i="2" s="1"/>
  <c r="O747" i="2"/>
  <c r="K748" i="2"/>
  <c r="L748" i="2"/>
  <c r="O748" i="2"/>
  <c r="K749" i="2"/>
  <c r="L749" i="2"/>
  <c r="O749" i="2"/>
  <c r="K750" i="2"/>
  <c r="L750" i="2"/>
  <c r="O750" i="2"/>
  <c r="K751" i="2"/>
  <c r="L751" i="2"/>
  <c r="O751" i="2"/>
  <c r="K752" i="2"/>
  <c r="L752" i="2"/>
  <c r="O752" i="2"/>
  <c r="K753" i="2"/>
  <c r="L753" i="2"/>
  <c r="O753" i="2"/>
  <c r="K754" i="2"/>
  <c r="L754" i="2"/>
  <c r="O754" i="2"/>
  <c r="K755" i="2"/>
  <c r="L755" i="2"/>
  <c r="O755" i="2"/>
  <c r="K756" i="2"/>
  <c r="L756" i="2"/>
  <c r="O756" i="2"/>
  <c r="K757" i="2"/>
  <c r="L757" i="2"/>
  <c r="O757" i="2"/>
  <c r="K758" i="2"/>
  <c r="L758" i="2"/>
  <c r="O758" i="2"/>
  <c r="K759" i="2"/>
  <c r="L759" i="2"/>
  <c r="O759" i="2"/>
  <c r="K760" i="2"/>
  <c r="L760" i="2"/>
  <c r="O760" i="2"/>
  <c r="K761" i="2"/>
  <c r="L761" i="2"/>
  <c r="O761" i="2"/>
  <c r="K762" i="2"/>
  <c r="L762" i="2"/>
  <c r="O762" i="2"/>
  <c r="K763" i="2"/>
  <c r="L763" i="2"/>
  <c r="O763" i="2"/>
  <c r="K764" i="2"/>
  <c r="L764" i="2"/>
  <c r="O764" i="2"/>
  <c r="K765" i="2"/>
  <c r="L765" i="2"/>
  <c r="O765" i="2"/>
  <c r="K766" i="2"/>
  <c r="L766" i="2"/>
  <c r="O766" i="2"/>
  <c r="K767" i="2"/>
  <c r="L767" i="2"/>
  <c r="O767" i="2"/>
  <c r="K768" i="2"/>
  <c r="L768" i="2"/>
  <c r="O768" i="2"/>
  <c r="K769" i="2"/>
  <c r="L769" i="2"/>
  <c r="O769" i="2"/>
  <c r="K770" i="2"/>
  <c r="L770" i="2"/>
  <c r="O770" i="2"/>
  <c r="K771" i="2"/>
  <c r="L771" i="2"/>
  <c r="O771" i="2"/>
  <c r="K772" i="2"/>
  <c r="L772" i="2"/>
  <c r="O772" i="2"/>
  <c r="K773" i="2"/>
  <c r="L773" i="2"/>
  <c r="O773" i="2"/>
  <c r="K774" i="2"/>
  <c r="L774" i="2"/>
  <c r="O774" i="2"/>
  <c r="K775" i="2"/>
  <c r="L775" i="2"/>
  <c r="O775" i="2"/>
  <c r="K776" i="2"/>
  <c r="L776" i="2"/>
  <c r="O776" i="2"/>
  <c r="K777" i="2"/>
  <c r="L777" i="2"/>
  <c r="O777" i="2"/>
  <c r="K778" i="2"/>
  <c r="L778" i="2"/>
  <c r="O778" i="2"/>
  <c r="K779" i="2"/>
  <c r="L779" i="2"/>
  <c r="O779" i="2"/>
  <c r="K780" i="2"/>
  <c r="L780" i="2"/>
  <c r="O780" i="2"/>
  <c r="K781" i="2"/>
  <c r="L781" i="2"/>
  <c r="O781" i="2"/>
  <c r="K782" i="2"/>
  <c r="L782" i="2"/>
  <c r="O782" i="2"/>
  <c r="K783" i="2"/>
  <c r="L783" i="2"/>
  <c r="O783" i="2"/>
  <c r="K784" i="2"/>
  <c r="L784" i="2"/>
  <c r="O784" i="2"/>
  <c r="K785" i="2"/>
  <c r="L785" i="2"/>
  <c r="O785" i="2"/>
  <c r="K786" i="2"/>
  <c r="L786" i="2"/>
  <c r="O786" i="2"/>
  <c r="K787" i="2"/>
  <c r="L787" i="2"/>
  <c r="O787" i="2"/>
  <c r="K788" i="2"/>
  <c r="L788" i="2"/>
  <c r="O788" i="2"/>
  <c r="K789" i="2"/>
  <c r="L789" i="2"/>
  <c r="O789" i="2"/>
  <c r="K790" i="2"/>
  <c r="L790" i="2"/>
  <c r="O790" i="2"/>
  <c r="K791" i="2"/>
  <c r="L791" i="2"/>
  <c r="O791" i="2"/>
  <c r="K792" i="2"/>
  <c r="L792" i="2"/>
  <c r="O792" i="2"/>
  <c r="K793" i="2"/>
  <c r="L793" i="2"/>
  <c r="O793" i="2"/>
  <c r="K794" i="2"/>
  <c r="L794" i="2"/>
  <c r="O794" i="2"/>
  <c r="K795" i="2"/>
  <c r="L795" i="2"/>
  <c r="O795" i="2"/>
  <c r="K796" i="2"/>
  <c r="L796" i="2"/>
  <c r="O796" i="2"/>
  <c r="K797" i="2"/>
  <c r="L797" i="2"/>
  <c r="O797" i="2"/>
  <c r="K798" i="2"/>
  <c r="L798" i="2"/>
  <c r="O798" i="2"/>
  <c r="K799" i="2"/>
  <c r="L799" i="2"/>
  <c r="O799" i="2"/>
  <c r="K800" i="2"/>
  <c r="L800" i="2"/>
  <c r="O800" i="2"/>
  <c r="K801" i="2"/>
  <c r="L801" i="2"/>
  <c r="O801" i="2"/>
  <c r="K802" i="2"/>
  <c r="L802" i="2"/>
  <c r="O802" i="2"/>
  <c r="K803" i="2"/>
  <c r="L803" i="2"/>
  <c r="O803" i="2"/>
  <c r="K804" i="2"/>
  <c r="L804" i="2"/>
  <c r="O804" i="2"/>
  <c r="K805" i="2"/>
  <c r="L805" i="2"/>
  <c r="O805" i="2"/>
  <c r="K806" i="2"/>
  <c r="L806" i="2"/>
  <c r="O806" i="2"/>
  <c r="K807" i="2"/>
  <c r="L807" i="2"/>
  <c r="O807" i="2"/>
  <c r="K808" i="2"/>
  <c r="L808" i="2"/>
  <c r="O808" i="2"/>
  <c r="K809" i="2"/>
  <c r="L809" i="2"/>
  <c r="O809" i="2"/>
  <c r="K810" i="2"/>
  <c r="L810" i="2"/>
  <c r="O810" i="2"/>
  <c r="K811" i="2"/>
  <c r="L811" i="2"/>
  <c r="O811" i="2"/>
  <c r="K812" i="2"/>
  <c r="L812" i="2"/>
  <c r="O812" i="2"/>
  <c r="K813" i="2"/>
  <c r="L813" i="2"/>
  <c r="O813" i="2"/>
  <c r="K814" i="2"/>
  <c r="L814" i="2"/>
  <c r="O814" i="2"/>
  <c r="K815" i="2"/>
  <c r="L815" i="2"/>
  <c r="O815" i="2"/>
  <c r="K816" i="2"/>
  <c r="L816" i="2"/>
  <c r="O816" i="2"/>
  <c r="K817" i="2"/>
  <c r="L817" i="2"/>
  <c r="O817" i="2"/>
  <c r="K818" i="2"/>
  <c r="L818" i="2"/>
  <c r="O818" i="2"/>
  <c r="K819" i="2"/>
  <c r="L819" i="2"/>
  <c r="O819" i="2"/>
  <c r="K820" i="2"/>
  <c r="L820" i="2"/>
  <c r="O820" i="2"/>
  <c r="K821" i="2"/>
  <c r="L821" i="2"/>
  <c r="O821" i="2"/>
  <c r="K822" i="2"/>
  <c r="L822" i="2"/>
  <c r="O822" i="2"/>
  <c r="K823" i="2"/>
  <c r="L823" i="2"/>
  <c r="O823" i="2"/>
  <c r="K824" i="2"/>
  <c r="L824" i="2"/>
  <c r="O824" i="2"/>
  <c r="K825" i="2"/>
  <c r="L825" i="2"/>
  <c r="O825" i="2"/>
  <c r="K826" i="2"/>
  <c r="L826" i="2"/>
  <c r="O826" i="2"/>
  <c r="K827" i="2"/>
  <c r="L827" i="2" s="1"/>
  <c r="O827" i="2"/>
  <c r="K828" i="2"/>
  <c r="L828" i="2"/>
  <c r="O828" i="2"/>
  <c r="K829" i="2"/>
  <c r="L829" i="2"/>
  <c r="O829" i="2"/>
  <c r="K830" i="2"/>
  <c r="L830" i="2"/>
  <c r="O830" i="2"/>
  <c r="K831" i="2"/>
  <c r="L831" i="2"/>
  <c r="O831" i="2"/>
  <c r="K832" i="2"/>
  <c r="L832" i="2"/>
  <c r="O832" i="2"/>
  <c r="K833" i="2"/>
  <c r="L833" i="2"/>
  <c r="O833" i="2"/>
  <c r="K834" i="2"/>
  <c r="L834" i="2"/>
  <c r="O834" i="2"/>
  <c r="K835" i="2"/>
  <c r="L835" i="2"/>
  <c r="O835" i="2"/>
  <c r="K836" i="2"/>
  <c r="L836" i="2"/>
  <c r="O836" i="2"/>
  <c r="K837" i="2"/>
  <c r="L837" i="2"/>
  <c r="O837" i="2"/>
  <c r="K838" i="2"/>
  <c r="L838" i="2"/>
  <c r="O838" i="2"/>
  <c r="K839" i="2"/>
  <c r="L839" i="2"/>
  <c r="O839" i="2"/>
  <c r="K840" i="2"/>
  <c r="L840" i="2"/>
  <c r="O840" i="2"/>
  <c r="K841" i="2"/>
  <c r="L841" i="2"/>
  <c r="O841" i="2"/>
  <c r="K842" i="2"/>
  <c r="L842" i="2"/>
  <c r="O842" i="2"/>
  <c r="K843" i="2"/>
  <c r="L843" i="2"/>
  <c r="O843" i="2"/>
  <c r="K844" i="2"/>
  <c r="L844" i="2"/>
  <c r="O844" i="2"/>
  <c r="K845" i="2"/>
  <c r="L845" i="2"/>
  <c r="O845" i="2"/>
  <c r="K846" i="2"/>
  <c r="L846" i="2"/>
  <c r="O846" i="2"/>
  <c r="K847" i="2"/>
  <c r="L847" i="2"/>
  <c r="O847" i="2"/>
  <c r="K848" i="2"/>
  <c r="L848" i="2"/>
  <c r="O848" i="2"/>
  <c r="K849" i="2"/>
  <c r="L849" i="2"/>
  <c r="O849" i="2"/>
  <c r="K850" i="2"/>
  <c r="L850" i="2"/>
  <c r="O850" i="2"/>
  <c r="K851" i="2"/>
  <c r="L851" i="2"/>
  <c r="O851" i="2"/>
  <c r="K852" i="2"/>
  <c r="L852" i="2"/>
  <c r="O852" i="2"/>
  <c r="K853" i="2"/>
  <c r="L853" i="2"/>
  <c r="O853" i="2"/>
  <c r="K854" i="2"/>
  <c r="L854" i="2"/>
  <c r="O854" i="2"/>
  <c r="K855" i="2"/>
  <c r="L855" i="2"/>
  <c r="O855" i="2"/>
  <c r="K856" i="2"/>
  <c r="L856" i="2"/>
  <c r="O856" i="2"/>
  <c r="K857" i="2"/>
  <c r="L857" i="2"/>
  <c r="O857" i="2"/>
  <c r="K858" i="2"/>
  <c r="L858" i="2"/>
  <c r="O858" i="2"/>
  <c r="K859" i="2"/>
  <c r="L859" i="2"/>
  <c r="O859" i="2"/>
  <c r="K860" i="2"/>
  <c r="L860" i="2"/>
  <c r="O860" i="2"/>
  <c r="K861" i="2"/>
  <c r="L861" i="2"/>
  <c r="O861" i="2"/>
  <c r="K862" i="2"/>
  <c r="L862" i="2"/>
  <c r="O862" i="2"/>
  <c r="K863" i="2"/>
  <c r="L863" i="2"/>
  <c r="O863" i="2"/>
  <c r="K864" i="2"/>
  <c r="L864" i="2"/>
  <c r="O864" i="2"/>
  <c r="K865" i="2"/>
  <c r="L865" i="2"/>
  <c r="O865" i="2"/>
  <c r="K866" i="2"/>
  <c r="L866" i="2"/>
  <c r="O866" i="2"/>
  <c r="K867" i="2"/>
  <c r="L867" i="2"/>
  <c r="O867" i="2"/>
  <c r="K868" i="2"/>
  <c r="L868" i="2"/>
  <c r="O868" i="2"/>
  <c r="K869" i="2"/>
  <c r="L869" i="2"/>
  <c r="O869" i="2"/>
  <c r="K870" i="2"/>
  <c r="L870" i="2"/>
  <c r="O870" i="2"/>
  <c r="K871" i="2"/>
  <c r="L871" i="2"/>
  <c r="O871" i="2"/>
  <c r="K872" i="2"/>
  <c r="L872" i="2"/>
  <c r="O872" i="2"/>
  <c r="K873" i="2"/>
  <c r="L873" i="2"/>
  <c r="O873" i="2"/>
  <c r="K874" i="2"/>
  <c r="L874" i="2"/>
  <c r="O874" i="2"/>
  <c r="K875" i="2"/>
  <c r="L875" i="2"/>
  <c r="O875" i="2"/>
  <c r="K876" i="2"/>
  <c r="L876" i="2"/>
  <c r="O876" i="2"/>
  <c r="K877" i="2"/>
  <c r="L877" i="2"/>
  <c r="O877" i="2"/>
  <c r="K878" i="2"/>
  <c r="L878" i="2"/>
  <c r="O878" i="2"/>
  <c r="K879" i="2"/>
  <c r="L879" i="2"/>
  <c r="O879" i="2"/>
  <c r="K880" i="2"/>
  <c r="L880" i="2"/>
  <c r="O880" i="2"/>
  <c r="K881" i="2"/>
  <c r="L881" i="2"/>
  <c r="O881" i="2"/>
  <c r="K882" i="2"/>
  <c r="L882" i="2"/>
  <c r="O882" i="2"/>
  <c r="K883" i="2"/>
  <c r="L883" i="2" s="1"/>
  <c r="O883" i="2"/>
  <c r="K884" i="2"/>
  <c r="L884" i="2"/>
  <c r="O884" i="2"/>
  <c r="K885" i="2"/>
  <c r="L885" i="2"/>
  <c r="O885" i="2"/>
  <c r="K886" i="2"/>
  <c r="L886" i="2"/>
  <c r="O886" i="2"/>
  <c r="K887" i="2"/>
  <c r="L887" i="2"/>
  <c r="O887" i="2"/>
  <c r="K888" i="2"/>
  <c r="L888" i="2"/>
  <c r="O888" i="2"/>
  <c r="K889" i="2"/>
  <c r="L889" i="2"/>
  <c r="O889" i="2"/>
  <c r="K890" i="2"/>
  <c r="L890" i="2"/>
  <c r="O890" i="2"/>
  <c r="K891" i="2"/>
  <c r="L891" i="2"/>
  <c r="O891" i="2"/>
  <c r="K892" i="2"/>
  <c r="L892" i="2"/>
  <c r="O892" i="2"/>
  <c r="K893" i="2"/>
  <c r="L893" i="2"/>
  <c r="O893" i="2"/>
  <c r="K894" i="2"/>
  <c r="L894" i="2"/>
  <c r="O894" i="2"/>
  <c r="K895" i="2"/>
  <c r="L895" i="2"/>
  <c r="O895" i="2"/>
  <c r="K896" i="2"/>
  <c r="L896" i="2"/>
  <c r="O896" i="2"/>
  <c r="K897" i="2"/>
  <c r="L897" i="2"/>
  <c r="O897" i="2"/>
  <c r="K898" i="2"/>
  <c r="L898" i="2"/>
  <c r="O898" i="2"/>
  <c r="K899" i="2"/>
  <c r="L899" i="2"/>
  <c r="O899" i="2"/>
  <c r="K900" i="2"/>
  <c r="L900" i="2"/>
  <c r="O900" i="2"/>
  <c r="K901" i="2"/>
  <c r="L901" i="2"/>
  <c r="O901" i="2"/>
  <c r="K902" i="2"/>
  <c r="L902" i="2"/>
  <c r="O902" i="2"/>
  <c r="K903" i="2"/>
  <c r="L903" i="2"/>
  <c r="O903" i="2"/>
  <c r="K904" i="2"/>
  <c r="L904" i="2"/>
  <c r="O904" i="2"/>
  <c r="K905" i="2"/>
  <c r="L905" i="2"/>
  <c r="O905" i="2"/>
  <c r="K906" i="2"/>
  <c r="L906" i="2"/>
  <c r="O906" i="2"/>
  <c r="K907" i="2"/>
  <c r="L907" i="2"/>
  <c r="O907" i="2"/>
  <c r="K908" i="2"/>
  <c r="L908" i="2"/>
  <c r="O908" i="2"/>
  <c r="K909" i="2"/>
  <c r="L909" i="2"/>
  <c r="O909" i="2"/>
  <c r="K910" i="2"/>
  <c r="L910" i="2"/>
  <c r="O910" i="2"/>
  <c r="K911" i="2"/>
  <c r="L911" i="2"/>
  <c r="O911" i="2"/>
  <c r="K912" i="2"/>
  <c r="L912" i="2"/>
  <c r="O912" i="2"/>
  <c r="K913" i="2"/>
  <c r="L913" i="2"/>
  <c r="O913" i="2"/>
  <c r="K914" i="2"/>
  <c r="L914" i="2"/>
  <c r="O914" i="2"/>
  <c r="K915" i="2"/>
  <c r="L915" i="2"/>
  <c r="O915" i="2"/>
  <c r="K916" i="2"/>
  <c r="L916" i="2"/>
  <c r="O916" i="2"/>
  <c r="K917" i="2"/>
  <c r="L917" i="2"/>
  <c r="O917" i="2"/>
  <c r="K918" i="2"/>
  <c r="L918" i="2"/>
  <c r="O918" i="2"/>
  <c r="K919" i="2"/>
  <c r="L919" i="2"/>
  <c r="O919" i="2"/>
  <c r="K920" i="2"/>
  <c r="L920" i="2"/>
  <c r="O920" i="2"/>
  <c r="K921" i="2"/>
  <c r="L921" i="2"/>
  <c r="O921" i="2"/>
  <c r="K922" i="2"/>
  <c r="L922" i="2"/>
  <c r="O922" i="2"/>
  <c r="K923" i="2"/>
  <c r="L923" i="2"/>
  <c r="O923" i="2"/>
  <c r="K924" i="2"/>
  <c r="L924" i="2"/>
  <c r="O924" i="2"/>
  <c r="K925" i="2"/>
  <c r="L925" i="2"/>
  <c r="O925" i="2"/>
  <c r="K926" i="2"/>
  <c r="L926" i="2"/>
  <c r="O926" i="2"/>
  <c r="K927" i="2"/>
  <c r="L927" i="2"/>
  <c r="O927" i="2"/>
  <c r="K928" i="2"/>
  <c r="L928" i="2"/>
  <c r="O928" i="2"/>
  <c r="K929" i="2"/>
  <c r="L929" i="2"/>
  <c r="O929" i="2"/>
  <c r="K930" i="2"/>
  <c r="L930" i="2" s="1"/>
  <c r="O930" i="2"/>
  <c r="K931" i="2"/>
  <c r="L931" i="2"/>
  <c r="O931" i="2"/>
  <c r="K932" i="2"/>
  <c r="L932" i="2"/>
  <c r="O932" i="2"/>
  <c r="K933" i="2"/>
  <c r="L933" i="2"/>
  <c r="O933" i="2"/>
  <c r="K934" i="2"/>
  <c r="L934" i="2"/>
  <c r="O934" i="2"/>
  <c r="K935" i="2"/>
  <c r="L935" i="2"/>
  <c r="O935" i="2"/>
  <c r="K936" i="2"/>
  <c r="L936" i="2"/>
  <c r="O936" i="2"/>
  <c r="K937" i="2"/>
  <c r="L937" i="2"/>
  <c r="O937" i="2"/>
  <c r="K938" i="2"/>
  <c r="L938" i="2"/>
  <c r="O938" i="2"/>
  <c r="K939" i="2"/>
  <c r="L939" i="2"/>
  <c r="O939" i="2"/>
  <c r="K940" i="2"/>
  <c r="L940" i="2"/>
  <c r="O940" i="2"/>
  <c r="K941" i="2"/>
  <c r="L941" i="2"/>
  <c r="O941" i="2"/>
  <c r="K942" i="2"/>
  <c r="L942" i="2"/>
  <c r="O942" i="2"/>
  <c r="K943" i="2"/>
  <c r="L943" i="2"/>
  <c r="O943" i="2"/>
  <c r="K944" i="2"/>
  <c r="L944" i="2"/>
  <c r="O944" i="2"/>
  <c r="K945" i="2"/>
  <c r="L945" i="2"/>
  <c r="O945" i="2"/>
  <c r="K946" i="2"/>
  <c r="L946" i="2"/>
  <c r="O946" i="2"/>
  <c r="K947" i="2"/>
  <c r="L947" i="2"/>
  <c r="O947" i="2"/>
  <c r="K948" i="2"/>
  <c r="L948" i="2"/>
  <c r="O948" i="2"/>
  <c r="K949" i="2"/>
  <c r="L949" i="2"/>
  <c r="O949" i="2"/>
  <c r="K950" i="2"/>
  <c r="L950" i="2"/>
  <c r="O950" i="2"/>
  <c r="K951" i="2"/>
  <c r="L951" i="2"/>
  <c r="O951" i="2"/>
  <c r="K952" i="2"/>
  <c r="L952" i="2"/>
  <c r="O952" i="2"/>
  <c r="K953" i="2"/>
  <c r="L953" i="2"/>
  <c r="O953" i="2"/>
  <c r="K954" i="2"/>
  <c r="L954" i="2"/>
  <c r="O954" i="2"/>
  <c r="K955" i="2"/>
  <c r="L955" i="2"/>
  <c r="O955" i="2"/>
  <c r="K956" i="2"/>
  <c r="L956" i="2"/>
  <c r="O956" i="2"/>
  <c r="K957" i="2"/>
  <c r="L957" i="2"/>
  <c r="O957" i="2"/>
  <c r="K958" i="2"/>
  <c r="L958" i="2"/>
  <c r="O958" i="2"/>
  <c r="K959" i="2"/>
  <c r="L959" i="2"/>
  <c r="O959" i="2"/>
  <c r="K960" i="2"/>
  <c r="L960" i="2"/>
  <c r="O960" i="2"/>
  <c r="K961" i="2"/>
  <c r="L961" i="2"/>
  <c r="O961" i="2"/>
  <c r="K962" i="2"/>
  <c r="L962" i="2"/>
  <c r="O962" i="2"/>
  <c r="K963" i="2"/>
  <c r="L963" i="2"/>
  <c r="O963" i="2"/>
  <c r="K964" i="2"/>
  <c r="L964" i="2"/>
  <c r="O964" i="2"/>
  <c r="K965" i="2"/>
  <c r="L965" i="2"/>
  <c r="O965" i="2"/>
  <c r="K966" i="2"/>
  <c r="L966" i="2"/>
  <c r="O966" i="2"/>
  <c r="K967" i="2"/>
  <c r="L967" i="2"/>
  <c r="O967" i="2"/>
  <c r="K968" i="2"/>
  <c r="L968" i="2"/>
  <c r="O968" i="2"/>
  <c r="K969" i="2"/>
  <c r="L969" i="2"/>
  <c r="O969" i="2"/>
  <c r="K970" i="2"/>
  <c r="L970" i="2"/>
  <c r="O970" i="2"/>
  <c r="K971" i="2"/>
  <c r="L971" i="2"/>
  <c r="O971" i="2"/>
  <c r="K972" i="2"/>
  <c r="L972" i="2"/>
  <c r="O972" i="2"/>
  <c r="K973" i="2"/>
  <c r="L973" i="2"/>
  <c r="O973" i="2"/>
  <c r="K974" i="2"/>
  <c r="L974" i="2"/>
  <c r="O974" i="2"/>
  <c r="K975" i="2"/>
  <c r="L975" i="2"/>
  <c r="O975" i="2"/>
  <c r="K976" i="2"/>
  <c r="L976" i="2"/>
  <c r="O976" i="2"/>
  <c r="K977" i="2"/>
  <c r="L977" i="2"/>
  <c r="O977" i="2"/>
  <c r="K978" i="2"/>
  <c r="L978" i="2"/>
  <c r="O978" i="2"/>
  <c r="K979" i="2"/>
  <c r="L979" i="2"/>
  <c r="O979" i="2"/>
  <c r="K980" i="2"/>
  <c r="L980" i="2"/>
  <c r="O980" i="2"/>
  <c r="K981" i="2"/>
  <c r="L981" i="2"/>
  <c r="O981" i="2"/>
  <c r="K982" i="2"/>
  <c r="L982" i="2" s="1"/>
  <c r="O982" i="2"/>
  <c r="K983" i="2"/>
  <c r="L983" i="2"/>
  <c r="O983" i="2"/>
  <c r="K984" i="2"/>
  <c r="L984" i="2"/>
  <c r="O984" i="2"/>
  <c r="K985" i="2"/>
  <c r="L985" i="2"/>
  <c r="O985" i="2"/>
  <c r="K986" i="2"/>
  <c r="L986" i="2"/>
  <c r="O986" i="2"/>
  <c r="K987" i="2"/>
  <c r="L987" i="2"/>
  <c r="O987" i="2"/>
  <c r="K988" i="2"/>
  <c r="L988" i="2"/>
  <c r="O988" i="2"/>
  <c r="K989" i="2"/>
  <c r="L989" i="2"/>
  <c r="O989" i="2"/>
  <c r="K990" i="2"/>
  <c r="L990" i="2"/>
  <c r="O990" i="2"/>
  <c r="K991" i="2"/>
  <c r="L991" i="2"/>
  <c r="O991" i="2"/>
  <c r="K992" i="2"/>
  <c r="L992" i="2"/>
  <c r="O992" i="2"/>
  <c r="K993" i="2"/>
  <c r="L993" i="2"/>
  <c r="O993" i="2"/>
  <c r="K994" i="2"/>
  <c r="L994" i="2"/>
  <c r="O994" i="2"/>
  <c r="K995" i="2"/>
  <c r="L995" i="2"/>
  <c r="O995" i="2"/>
  <c r="K996" i="2"/>
  <c r="L996" i="2"/>
  <c r="O996" i="2"/>
  <c r="K997" i="2"/>
  <c r="L997" i="2"/>
  <c r="O997" i="2"/>
  <c r="K998" i="2"/>
  <c r="L998" i="2"/>
  <c r="O998" i="2"/>
  <c r="K999" i="2"/>
  <c r="L999" i="2"/>
  <c r="O999" i="2"/>
  <c r="K1000" i="2"/>
  <c r="L1000" i="2"/>
  <c r="O1000" i="2"/>
  <c r="K1001" i="2"/>
  <c r="L1001" i="2"/>
  <c r="O1001" i="2"/>
  <c r="K1002" i="2"/>
  <c r="L1002" i="2"/>
  <c r="O1002" i="2"/>
  <c r="K1003" i="2"/>
  <c r="L1003" i="2"/>
  <c r="O1003" i="2"/>
  <c r="K1004" i="2"/>
  <c r="L1004" i="2"/>
  <c r="O1004" i="2"/>
  <c r="K1005" i="2"/>
  <c r="L1005" i="2"/>
  <c r="O1005" i="2"/>
  <c r="K1006" i="2"/>
  <c r="L1006" i="2" s="1"/>
  <c r="O1006" i="2"/>
  <c r="K1007" i="2"/>
  <c r="L1007" i="2" s="1"/>
  <c r="O1007" i="2"/>
  <c r="K1008" i="2"/>
  <c r="L1008" i="2"/>
  <c r="O1008" i="2"/>
  <c r="K1009" i="2"/>
  <c r="L1009" i="2"/>
  <c r="O1009" i="2"/>
  <c r="K1010" i="2"/>
  <c r="L1010" i="2"/>
  <c r="O1010" i="2"/>
  <c r="K1011" i="2"/>
  <c r="L1011" i="2"/>
  <c r="O1011" i="2"/>
  <c r="K1012" i="2"/>
  <c r="L1012" i="2"/>
  <c r="O1012" i="2"/>
  <c r="K1013" i="2"/>
  <c r="L1013" i="2"/>
  <c r="O1013" i="2"/>
  <c r="K1014" i="2"/>
  <c r="L1014" i="2"/>
  <c r="O1014" i="2"/>
  <c r="K1015" i="2"/>
  <c r="L1015" i="2"/>
  <c r="O1015" i="2"/>
  <c r="K1016" i="2"/>
  <c r="L1016" i="2"/>
  <c r="O1016" i="2"/>
  <c r="K1017" i="2"/>
  <c r="L1017" i="2"/>
  <c r="O1017" i="2"/>
  <c r="K1018" i="2"/>
  <c r="L1018" i="2"/>
  <c r="O1018" i="2"/>
  <c r="K1019" i="2"/>
  <c r="L1019" i="2"/>
  <c r="O1019" i="2"/>
  <c r="K1020" i="2"/>
  <c r="L1020" i="2"/>
  <c r="O1020" i="2"/>
  <c r="K1021" i="2"/>
  <c r="L1021" i="2"/>
  <c r="O1021" i="2"/>
  <c r="K1022" i="2"/>
  <c r="L1022" i="2"/>
  <c r="O1022" i="2"/>
  <c r="K1023" i="2"/>
  <c r="L1023" i="2"/>
  <c r="O1023" i="2"/>
  <c r="K1024" i="2"/>
  <c r="L1024" i="2" s="1"/>
  <c r="O1024" i="2"/>
  <c r="K1025" i="2"/>
  <c r="L1025" i="2"/>
  <c r="O1025" i="2"/>
  <c r="K1026" i="2"/>
  <c r="L1026" i="2"/>
  <c r="O1026" i="2"/>
  <c r="K1027" i="2"/>
  <c r="L1027" i="2"/>
  <c r="O1027" i="2"/>
  <c r="K1028" i="2"/>
  <c r="L1028" i="2"/>
  <c r="O1028" i="2"/>
  <c r="K1029" i="2"/>
  <c r="L1029" i="2"/>
  <c r="O1029" i="2"/>
  <c r="K1030" i="2"/>
  <c r="L1030" i="2"/>
  <c r="O1030" i="2"/>
  <c r="K1031" i="2"/>
  <c r="L1031" i="2"/>
  <c r="O1031" i="2"/>
  <c r="K1032" i="2"/>
  <c r="L1032" i="2"/>
  <c r="O1032" i="2"/>
  <c r="K1033" i="2"/>
  <c r="L1033" i="2" s="1"/>
  <c r="O1033" i="2"/>
  <c r="K1034" i="2"/>
  <c r="L1034" i="2"/>
  <c r="O1034" i="2"/>
  <c r="K1035" i="2"/>
  <c r="L1035" i="2"/>
  <c r="O1035" i="2"/>
  <c r="K1036" i="2"/>
  <c r="L1036" i="2"/>
  <c r="O1036" i="2"/>
  <c r="K1037" i="2"/>
  <c r="L1037" i="2"/>
  <c r="O1037" i="2"/>
  <c r="K1038" i="2"/>
  <c r="L1038" i="2"/>
  <c r="O1038" i="2"/>
  <c r="K1039" i="2"/>
  <c r="L1039" i="2"/>
  <c r="O1039" i="2"/>
  <c r="K1040" i="2"/>
  <c r="L1040" i="2"/>
  <c r="O1040" i="2"/>
  <c r="K1041" i="2"/>
  <c r="L1041" i="2"/>
  <c r="O1041" i="2"/>
  <c r="K1042" i="2"/>
  <c r="L1042" i="2"/>
  <c r="O1042" i="2"/>
  <c r="K1043" i="2"/>
  <c r="L1043" i="2"/>
  <c r="O1043" i="2"/>
  <c r="K1044" i="2"/>
  <c r="L1044" i="2"/>
  <c r="O1044" i="2"/>
  <c r="K1045" i="2"/>
  <c r="L1045" i="2"/>
  <c r="O1045" i="2"/>
  <c r="K1046" i="2"/>
  <c r="L1046" i="2"/>
  <c r="O1046" i="2"/>
  <c r="K1047" i="2"/>
  <c r="L1047" i="2"/>
  <c r="O1047" i="2"/>
  <c r="K1048" i="2"/>
  <c r="L1048" i="2"/>
  <c r="O1048" i="2"/>
  <c r="K1049" i="2"/>
  <c r="L1049" i="2"/>
  <c r="O1049" i="2"/>
  <c r="K1050" i="2"/>
  <c r="L1050" i="2"/>
  <c r="O1050" i="2"/>
  <c r="K1051" i="2"/>
  <c r="L1051" i="2"/>
  <c r="O1051" i="2"/>
  <c r="K1052" i="2"/>
  <c r="L1052" i="2"/>
  <c r="O1052" i="2"/>
  <c r="K1053" i="2"/>
  <c r="L1053" i="2"/>
  <c r="O1053" i="2"/>
  <c r="K1054" i="2"/>
  <c r="L1054" i="2"/>
  <c r="O1054" i="2"/>
  <c r="K1055" i="2"/>
  <c r="L1055" i="2"/>
  <c r="O1055" i="2"/>
  <c r="K1056" i="2"/>
  <c r="L1056" i="2"/>
  <c r="O1056" i="2"/>
  <c r="K1057" i="2"/>
  <c r="L1057" i="2"/>
  <c r="O1057" i="2"/>
  <c r="K1058" i="2"/>
  <c r="L1058" i="2"/>
  <c r="O1058" i="2"/>
  <c r="K1059" i="2"/>
  <c r="L1059" i="2"/>
  <c r="O1059" i="2"/>
  <c r="K1060" i="2"/>
  <c r="L1060" i="2"/>
  <c r="O1060" i="2"/>
  <c r="K1061" i="2"/>
  <c r="L1061" i="2"/>
  <c r="O1061" i="2"/>
  <c r="K1062" i="2"/>
  <c r="L1062" i="2"/>
  <c r="O1062" i="2"/>
  <c r="K1063" i="2"/>
  <c r="L1063" i="2"/>
  <c r="O1063" i="2"/>
  <c r="K1064" i="2"/>
  <c r="L1064" i="2"/>
  <c r="O1064" i="2"/>
  <c r="K1065" i="2"/>
  <c r="L1065" i="2"/>
  <c r="O1065" i="2"/>
  <c r="K1066" i="2"/>
  <c r="L1066" i="2"/>
  <c r="O1066" i="2"/>
  <c r="K1067" i="2"/>
  <c r="L1067" i="2"/>
  <c r="O1067" i="2"/>
  <c r="K1068" i="2"/>
  <c r="L1068" i="2"/>
  <c r="O1068" i="2"/>
  <c r="K1069" i="2"/>
  <c r="L1069" i="2"/>
  <c r="O1069" i="2"/>
  <c r="K1070" i="2"/>
  <c r="L1070" i="2"/>
  <c r="O1070" i="2"/>
  <c r="K1071" i="2"/>
  <c r="L1071" i="2"/>
  <c r="O1071" i="2"/>
  <c r="K1072" i="2"/>
  <c r="O1072" i="2"/>
  <c r="K1073" i="2"/>
  <c r="L1073" i="2"/>
  <c r="O1073" i="2"/>
  <c r="K1074" i="2"/>
  <c r="L1074" i="2"/>
  <c r="O1074" i="2"/>
  <c r="K1075" i="2"/>
  <c r="L1075" i="2"/>
  <c r="O1075" i="2"/>
  <c r="K1076" i="2"/>
  <c r="L1076" i="2"/>
  <c r="O1076" i="2"/>
  <c r="K1077" i="2"/>
  <c r="L1077" i="2"/>
  <c r="O1077" i="2"/>
  <c r="K1078" i="2"/>
  <c r="L1078" i="2" s="1"/>
  <c r="O1078" i="2"/>
  <c r="K1079" i="2"/>
  <c r="L1079" i="2"/>
  <c r="O1079" i="2"/>
  <c r="K1080" i="2"/>
  <c r="L1080" i="2"/>
  <c r="O1080" i="2"/>
  <c r="K1081" i="2"/>
  <c r="L1081" i="2"/>
  <c r="O1081" i="2"/>
  <c r="K1082" i="2"/>
  <c r="L1082" i="2"/>
  <c r="O1082" i="2"/>
  <c r="K1083" i="2"/>
  <c r="L1083" i="2"/>
  <c r="O1083" i="2"/>
  <c r="K1084" i="2"/>
  <c r="L1084" i="2"/>
  <c r="O1084" i="2"/>
  <c r="K1085" i="2"/>
  <c r="L1085" i="2"/>
  <c r="O1085" i="2"/>
  <c r="K1086" i="2"/>
  <c r="L1086" i="2"/>
  <c r="O1086" i="2"/>
  <c r="K1087" i="2"/>
  <c r="L1087" i="2"/>
  <c r="O1087" i="2"/>
  <c r="K1088" i="2"/>
  <c r="L1088" i="2"/>
  <c r="O1088" i="2"/>
  <c r="K1089" i="2"/>
  <c r="L1089" i="2"/>
  <c r="O1089" i="2"/>
  <c r="K1090" i="2"/>
  <c r="L1090" i="2"/>
  <c r="O1090" i="2"/>
  <c r="K1091" i="2"/>
  <c r="L1091" i="2"/>
  <c r="O1091" i="2"/>
  <c r="K1092" i="2"/>
  <c r="L1092" i="2"/>
  <c r="O1092" i="2"/>
  <c r="K1093" i="2"/>
  <c r="L1093" i="2"/>
  <c r="O1093" i="2"/>
  <c r="K1094" i="2"/>
  <c r="L1094" i="2"/>
  <c r="O1094" i="2"/>
  <c r="K1095" i="2"/>
  <c r="L1095" i="2"/>
  <c r="O1095" i="2"/>
  <c r="K1096" i="2"/>
  <c r="L1096" i="2"/>
  <c r="O1096" i="2"/>
  <c r="K1097" i="2"/>
  <c r="L1097" i="2"/>
  <c r="O1097" i="2"/>
  <c r="K1098" i="2"/>
  <c r="L1098" i="2"/>
  <c r="O1098" i="2"/>
  <c r="K1099" i="2"/>
  <c r="L1099" i="2"/>
  <c r="O1099" i="2"/>
  <c r="K1100" i="2"/>
  <c r="L1100" i="2"/>
  <c r="O1100" i="2"/>
  <c r="K1101" i="2"/>
  <c r="L1101" i="2"/>
  <c r="O1101" i="2"/>
  <c r="K1102" i="2"/>
  <c r="L1102" i="2" s="1"/>
  <c r="O1102" i="2"/>
  <c r="K1103" i="2"/>
  <c r="L1103" i="2"/>
  <c r="O1103" i="2"/>
  <c r="K1104" i="2"/>
  <c r="L1104" i="2"/>
  <c r="O1104" i="2"/>
  <c r="K1105" i="2"/>
  <c r="L1105" i="2"/>
  <c r="O1105" i="2"/>
  <c r="K1106" i="2"/>
  <c r="L1106" i="2"/>
  <c r="O1106" i="2"/>
  <c r="K1107" i="2"/>
  <c r="L1107" i="2"/>
  <c r="O1107" i="2"/>
  <c r="K1108" i="2"/>
  <c r="L1108" i="2"/>
  <c r="O1108" i="2"/>
  <c r="K1109" i="2"/>
  <c r="L1109" i="2"/>
  <c r="O1109" i="2"/>
  <c r="K1110" i="2"/>
  <c r="L1110" i="2"/>
  <c r="O1110" i="2"/>
  <c r="K1111" i="2"/>
  <c r="L1111" i="2"/>
  <c r="O1111" i="2"/>
  <c r="K1112" i="2"/>
  <c r="L1112" i="2"/>
  <c r="O1112" i="2"/>
  <c r="K1113" i="2"/>
  <c r="L1113" i="2"/>
  <c r="O1113" i="2"/>
  <c r="K1114" i="2"/>
  <c r="L1114" i="2"/>
  <c r="O1114" i="2"/>
  <c r="K1115" i="2"/>
  <c r="L1115" i="2"/>
  <c r="O1115" i="2"/>
  <c r="K1116" i="2"/>
  <c r="L1116" i="2"/>
  <c r="O1116" i="2"/>
  <c r="K1117" i="2"/>
  <c r="L1117" i="2"/>
  <c r="O1117" i="2"/>
  <c r="K1118" i="2"/>
  <c r="L1118" i="2"/>
  <c r="O1118" i="2"/>
  <c r="K1119" i="2"/>
  <c r="L1119" i="2"/>
  <c r="O1119" i="2"/>
  <c r="K1120" i="2"/>
  <c r="L1120" i="2"/>
  <c r="O1120" i="2"/>
  <c r="K1121" i="2"/>
  <c r="L1121" i="2"/>
  <c r="O1121" i="2"/>
  <c r="K1122" i="2"/>
  <c r="L1122" i="2"/>
  <c r="O1122" i="2"/>
  <c r="K1123" i="2"/>
  <c r="L1123" i="2"/>
  <c r="O1123" i="2"/>
  <c r="K1124" i="2"/>
  <c r="L1124" i="2"/>
  <c r="O1124" i="2"/>
  <c r="K1125" i="2"/>
  <c r="L1125" i="2"/>
  <c r="O1125" i="2"/>
  <c r="K1126" i="2"/>
  <c r="L1126" i="2"/>
  <c r="O1126" i="2"/>
  <c r="K1127" i="2"/>
  <c r="L1127" i="2"/>
  <c r="O1127" i="2"/>
  <c r="K1128" i="2"/>
  <c r="L1128" i="2"/>
  <c r="O1128" i="2"/>
  <c r="K1129" i="2"/>
  <c r="O1129" i="2"/>
  <c r="K1130" i="2"/>
  <c r="L1130" i="2"/>
  <c r="O1130" i="2"/>
  <c r="K1131" i="2"/>
  <c r="L1131" i="2"/>
  <c r="O1131" i="2"/>
  <c r="K1132" i="2"/>
  <c r="L1132" i="2"/>
  <c r="O1132" i="2"/>
  <c r="K1133" i="2"/>
  <c r="L1133" i="2"/>
  <c r="O1133" i="2"/>
  <c r="K1134" i="2"/>
  <c r="L1134" i="2"/>
  <c r="O1134" i="2"/>
  <c r="K1135" i="2"/>
  <c r="L1135" i="2"/>
  <c r="O1135" i="2"/>
  <c r="K1136" i="2"/>
  <c r="L1136" i="2"/>
  <c r="O1136" i="2"/>
  <c r="K1137" i="2"/>
  <c r="L1137" i="2"/>
  <c r="O1137" i="2"/>
  <c r="K1138" i="2"/>
  <c r="L1138" i="2"/>
  <c r="O1138" i="2"/>
  <c r="K1139" i="2"/>
  <c r="L1139" i="2"/>
  <c r="O1139" i="2"/>
  <c r="K1140" i="2"/>
  <c r="L1140" i="2"/>
  <c r="O1140" i="2"/>
  <c r="K1141" i="2"/>
  <c r="L1141" i="2"/>
  <c r="O1141" i="2"/>
  <c r="K1142" i="2"/>
  <c r="L1142" i="2"/>
  <c r="O1142" i="2"/>
  <c r="K1143" i="2"/>
  <c r="L1143" i="2"/>
  <c r="O1143" i="2"/>
  <c r="K1144" i="2"/>
  <c r="L1144" i="2"/>
  <c r="O1144" i="2"/>
  <c r="K1145" i="2"/>
  <c r="L1145" i="2"/>
  <c r="O1145" i="2"/>
  <c r="K1146" i="2"/>
  <c r="L1146" i="2"/>
  <c r="O1146" i="2"/>
  <c r="K1147" i="2"/>
  <c r="L1147" i="2"/>
  <c r="O1147" i="2"/>
  <c r="K1148" i="2"/>
  <c r="L1148" i="2"/>
  <c r="O1148" i="2"/>
  <c r="K1149" i="2"/>
  <c r="L1149" i="2"/>
  <c r="O1149" i="2"/>
  <c r="K1150" i="2"/>
  <c r="L1150" i="2"/>
  <c r="O1150" i="2"/>
  <c r="K1151" i="2"/>
  <c r="L1151" i="2"/>
  <c r="O1151" i="2"/>
  <c r="K1152" i="2"/>
  <c r="L1152" i="2"/>
  <c r="O1152" i="2"/>
  <c r="K1153" i="2"/>
  <c r="L1153" i="2"/>
  <c r="O1153" i="2"/>
  <c r="K1154" i="2"/>
  <c r="L1154" i="2"/>
  <c r="O1154" i="2"/>
  <c r="K1155" i="2"/>
  <c r="L1155" i="2"/>
  <c r="O1155" i="2"/>
  <c r="K1156" i="2"/>
  <c r="L1156" i="2"/>
  <c r="O1156" i="2"/>
  <c r="K1157" i="2"/>
  <c r="L1157" i="2"/>
  <c r="O1157" i="2"/>
  <c r="K1158" i="2"/>
  <c r="L1158" i="2"/>
  <c r="O1158" i="2"/>
  <c r="K1159" i="2"/>
  <c r="L1159" i="2"/>
  <c r="O1159" i="2"/>
  <c r="K1160" i="2"/>
  <c r="L1160" i="2"/>
  <c r="O1160" i="2"/>
  <c r="K1161" i="2"/>
  <c r="L1161" i="2"/>
  <c r="O1161" i="2"/>
  <c r="K1162" i="2"/>
  <c r="L1162" i="2"/>
  <c r="O1162" i="2"/>
  <c r="K1163" i="2"/>
  <c r="L1163" i="2"/>
  <c r="O1163" i="2"/>
  <c r="K1164" i="2"/>
  <c r="L1164" i="2"/>
  <c r="O1164" i="2"/>
  <c r="K1165" i="2"/>
  <c r="L1165" i="2"/>
  <c r="O1165" i="2"/>
  <c r="K1166" i="2"/>
  <c r="L1166" i="2"/>
  <c r="O1166" i="2"/>
  <c r="K1167" i="2"/>
  <c r="L1167" i="2"/>
  <c r="O1167" i="2"/>
  <c r="K1168" i="2"/>
  <c r="L1168" i="2"/>
  <c r="O1168" i="2"/>
  <c r="K1169" i="2"/>
  <c r="L1169" i="2"/>
  <c r="O1169" i="2"/>
  <c r="K1170" i="2"/>
  <c r="L1170" i="2"/>
  <c r="O1170" i="2"/>
  <c r="K1171" i="2"/>
  <c r="L1171" i="2"/>
  <c r="O1171" i="2"/>
  <c r="K1172" i="2"/>
  <c r="L1172" i="2"/>
  <c r="O1172" i="2"/>
  <c r="K1173" i="2"/>
  <c r="L1173" i="2"/>
  <c r="O1173" i="2"/>
  <c r="K1174" i="2"/>
  <c r="L1174" i="2"/>
  <c r="O1174" i="2"/>
  <c r="K1175" i="2"/>
  <c r="L1175" i="2"/>
  <c r="O1175" i="2"/>
  <c r="K1176" i="2"/>
  <c r="L1176" i="2"/>
  <c r="O1176" i="2"/>
  <c r="K1177" i="2"/>
  <c r="L1177" i="2"/>
  <c r="O1177" i="2"/>
  <c r="K1178" i="2"/>
  <c r="L1178" i="2"/>
  <c r="O1178" i="2"/>
  <c r="K1179" i="2"/>
  <c r="L1179" i="2"/>
  <c r="O1179" i="2"/>
  <c r="K1180" i="2"/>
  <c r="L1180" i="2"/>
  <c r="O1180" i="2"/>
  <c r="K1181" i="2"/>
  <c r="L1181" i="2"/>
  <c r="O1181" i="2"/>
  <c r="K1182" i="2"/>
  <c r="L1182" i="2"/>
  <c r="O1182" i="2"/>
  <c r="K1183" i="2"/>
  <c r="L1183" i="2"/>
  <c r="O1183" i="2"/>
  <c r="K1184" i="2"/>
  <c r="L1184" i="2"/>
  <c r="O1184" i="2"/>
  <c r="K1185" i="2"/>
  <c r="L1185" i="2"/>
  <c r="O1185" i="2"/>
  <c r="K1186" i="2"/>
  <c r="L1186" i="2"/>
  <c r="O1186" i="2"/>
  <c r="K1187" i="2"/>
  <c r="L1187" i="2"/>
  <c r="O1187" i="2"/>
  <c r="K1188" i="2"/>
  <c r="L1188" i="2"/>
  <c r="O1188" i="2"/>
  <c r="K1189" i="2"/>
  <c r="L1189" i="2"/>
  <c r="O1189" i="2"/>
  <c r="K1190" i="2"/>
  <c r="L1190" i="2"/>
  <c r="O1190" i="2"/>
  <c r="K1191" i="2"/>
  <c r="L1191" i="2"/>
  <c r="O1191" i="2"/>
  <c r="K1192" i="2"/>
  <c r="L1192" i="2"/>
  <c r="O1192" i="2"/>
  <c r="K1193" i="2"/>
  <c r="L1193" i="2"/>
  <c r="O1193" i="2"/>
  <c r="K1194" i="2"/>
  <c r="L1194" i="2"/>
  <c r="O1194" i="2"/>
  <c r="K1195" i="2"/>
  <c r="L1195" i="2"/>
  <c r="O1195" i="2"/>
  <c r="K1196" i="2"/>
  <c r="L1196" i="2"/>
  <c r="O1196" i="2"/>
  <c r="K1197" i="2"/>
  <c r="L1197" i="2"/>
  <c r="O1197" i="2"/>
  <c r="K1198" i="2"/>
  <c r="L1198" i="2"/>
  <c r="O1198" i="2"/>
  <c r="K1199" i="2"/>
  <c r="L1199" i="2"/>
  <c r="O1199" i="2"/>
  <c r="K1200" i="2"/>
  <c r="L1200" i="2"/>
  <c r="O1200" i="2"/>
  <c r="K1201" i="2"/>
  <c r="L1201" i="2"/>
  <c r="O1201" i="2"/>
  <c r="K1202" i="2"/>
  <c r="L1202" i="2"/>
  <c r="O1202" i="2"/>
  <c r="K1203" i="2"/>
  <c r="L1203" i="2"/>
  <c r="O1203" i="2"/>
  <c r="K1204" i="2"/>
  <c r="L1204" i="2"/>
  <c r="O1204" i="2"/>
  <c r="K1205" i="2"/>
  <c r="L1205" i="2"/>
  <c r="O1205" i="2"/>
  <c r="K1206" i="2"/>
  <c r="L1206" i="2"/>
  <c r="O1206" i="2"/>
  <c r="K1207" i="2"/>
  <c r="L1207" i="2"/>
  <c r="O1207" i="2"/>
  <c r="K1208" i="2"/>
  <c r="L1208" i="2"/>
  <c r="O1208" i="2"/>
  <c r="K1209" i="2"/>
  <c r="L1209" i="2"/>
  <c r="O1209" i="2"/>
  <c r="K1210" i="2"/>
  <c r="L1210" i="2"/>
  <c r="O1210" i="2"/>
  <c r="K1211" i="2"/>
  <c r="L1211" i="2"/>
  <c r="O1211" i="2"/>
  <c r="K1212" i="2"/>
  <c r="L1212" i="2"/>
  <c r="O1212" i="2"/>
  <c r="K1213" i="2"/>
  <c r="L1213" i="2"/>
  <c r="O1213" i="2"/>
  <c r="K1214" i="2"/>
  <c r="L1214" i="2"/>
  <c r="O1214" i="2"/>
  <c r="K1215" i="2"/>
  <c r="L1215" i="2"/>
  <c r="O1215" i="2"/>
  <c r="K1216" i="2"/>
  <c r="L1216" i="2"/>
  <c r="O1216" i="2"/>
  <c r="K1217" i="2"/>
  <c r="L1217" i="2"/>
  <c r="O1217" i="2"/>
  <c r="K1218" i="2"/>
  <c r="L1218" i="2"/>
  <c r="O1218" i="2"/>
  <c r="K1219" i="2"/>
  <c r="L1219" i="2"/>
  <c r="O1219" i="2"/>
  <c r="K1220" i="2"/>
  <c r="L1220" i="2"/>
  <c r="O1220" i="2"/>
  <c r="K1221" i="2"/>
  <c r="L1221" i="2"/>
  <c r="O1221" i="2"/>
  <c r="K1222" i="2"/>
  <c r="L1222" i="2"/>
  <c r="O1222" i="2"/>
  <c r="K1223" i="2"/>
  <c r="L1223" i="2"/>
  <c r="O1223" i="2"/>
  <c r="K1224" i="2"/>
  <c r="L1224" i="2"/>
  <c r="O1224" i="2"/>
  <c r="K1225" i="2"/>
  <c r="L1225" i="2"/>
  <c r="O1225" i="2"/>
  <c r="K1226" i="2"/>
  <c r="L1226" i="2"/>
  <c r="O1226" i="2"/>
  <c r="K1227" i="2"/>
  <c r="L1227" i="2"/>
  <c r="O1227" i="2"/>
  <c r="K1228" i="2"/>
  <c r="L1228" i="2"/>
  <c r="O1228" i="2"/>
  <c r="K1229" i="2"/>
  <c r="L1229" i="2"/>
  <c r="O1229" i="2"/>
  <c r="K1230" i="2"/>
  <c r="L1230" i="2"/>
  <c r="O1230" i="2"/>
  <c r="K1231" i="2"/>
  <c r="L1231" i="2"/>
  <c r="O1231" i="2"/>
  <c r="K1232" i="2"/>
  <c r="L1232" i="2"/>
  <c r="O1232" i="2"/>
  <c r="K1233" i="2"/>
  <c r="L1233" i="2"/>
  <c r="O1233" i="2"/>
  <c r="K1234" i="2"/>
  <c r="L1234" i="2"/>
  <c r="O1234" i="2"/>
  <c r="K1235" i="2"/>
  <c r="L1235" i="2"/>
  <c r="O1235" i="2"/>
  <c r="K1236" i="2"/>
  <c r="L1236" i="2"/>
  <c r="O1236" i="2"/>
  <c r="K1237" i="2"/>
  <c r="L1237" i="2"/>
  <c r="O1237" i="2"/>
  <c r="K1238" i="2"/>
  <c r="L1238" i="2"/>
  <c r="O1238" i="2"/>
  <c r="K1239" i="2"/>
  <c r="L1239" i="2"/>
  <c r="O1239" i="2"/>
  <c r="K1240" i="2"/>
  <c r="L1240" i="2"/>
  <c r="O1240" i="2"/>
  <c r="K1241" i="2"/>
  <c r="L1241" i="2"/>
  <c r="O1241" i="2"/>
  <c r="K1242" i="2"/>
  <c r="L1242" i="2"/>
  <c r="O1242" i="2"/>
  <c r="K1243" i="2"/>
  <c r="L1243" i="2"/>
  <c r="O1243" i="2"/>
  <c r="K1244" i="2"/>
  <c r="L1244" i="2"/>
  <c r="O1244" i="2"/>
  <c r="K1245" i="2"/>
  <c r="L1245" i="2"/>
  <c r="O1245" i="2"/>
  <c r="K1246" i="2"/>
  <c r="L1246" i="2"/>
  <c r="O1246" i="2"/>
  <c r="K1247" i="2"/>
  <c r="L1247" i="2"/>
  <c r="O1247" i="2"/>
  <c r="K1248" i="2"/>
  <c r="L1248" i="2"/>
  <c r="O1248" i="2"/>
  <c r="K1249" i="2"/>
  <c r="L1249" i="2"/>
  <c r="O1249" i="2"/>
  <c r="K1250" i="2"/>
  <c r="L1250" i="2"/>
  <c r="O1250" i="2"/>
  <c r="K1251" i="2"/>
  <c r="L1251" i="2"/>
  <c r="O1251" i="2"/>
  <c r="K1252" i="2"/>
  <c r="L1252" i="2"/>
  <c r="O1252" i="2"/>
  <c r="K1253" i="2"/>
  <c r="L1253" i="2"/>
  <c r="O1253" i="2"/>
  <c r="K1254" i="2"/>
  <c r="L1254" i="2"/>
  <c r="O1254" i="2"/>
  <c r="K1255" i="2"/>
  <c r="L1255" i="2"/>
  <c r="O1255" i="2"/>
  <c r="K1256" i="2"/>
  <c r="L1256" i="2"/>
  <c r="O1256" i="2"/>
  <c r="K1257" i="2"/>
  <c r="L1257" i="2"/>
  <c r="O1257" i="2"/>
  <c r="K1258" i="2"/>
  <c r="L1258" i="2"/>
  <c r="O1258" i="2"/>
  <c r="K1259" i="2"/>
  <c r="L1259" i="2"/>
  <c r="O1259" i="2"/>
  <c r="K1260" i="2"/>
  <c r="L1260" i="2"/>
  <c r="O1260" i="2"/>
  <c r="K1261" i="2"/>
  <c r="L1261" i="2"/>
  <c r="O1261" i="2"/>
  <c r="K1262" i="2"/>
  <c r="L1262" i="2"/>
  <c r="O1262" i="2"/>
  <c r="K1263" i="2"/>
  <c r="L1263" i="2"/>
  <c r="O1263" i="2"/>
  <c r="K1264" i="2"/>
  <c r="L1264" i="2"/>
  <c r="O1264" i="2"/>
  <c r="K1265" i="2"/>
  <c r="L1265" i="2"/>
  <c r="O1265" i="2"/>
  <c r="K1266" i="2"/>
  <c r="L1266" i="2"/>
  <c r="O1266" i="2"/>
  <c r="K1267" i="2"/>
  <c r="L1267" i="2"/>
  <c r="O1267" i="2"/>
  <c r="K1268" i="2"/>
  <c r="L1268" i="2"/>
  <c r="O1268" i="2"/>
  <c r="K1269" i="2"/>
  <c r="L1269" i="2"/>
  <c r="O1269" i="2"/>
  <c r="K1270" i="2"/>
  <c r="L1270" i="2"/>
  <c r="O1270" i="2"/>
  <c r="K1271" i="2"/>
  <c r="L1271" i="2"/>
  <c r="O1271" i="2"/>
  <c r="K1272" i="2"/>
  <c r="L1272" i="2"/>
  <c r="O1272" i="2"/>
  <c r="K1273" i="2"/>
  <c r="L1273" i="2"/>
  <c r="O1273" i="2"/>
  <c r="K1274" i="2"/>
  <c r="L1274" i="2"/>
  <c r="O1274" i="2"/>
  <c r="K1275" i="2"/>
  <c r="L1275" i="2"/>
  <c r="O1275" i="2"/>
  <c r="K1276" i="2"/>
  <c r="L1276" i="2"/>
  <c r="O1276" i="2"/>
  <c r="K1277" i="2"/>
  <c r="L1277" i="2"/>
  <c r="O1277" i="2"/>
  <c r="K1278" i="2"/>
  <c r="L1278" i="2"/>
  <c r="O1278" i="2"/>
  <c r="K1279" i="2"/>
  <c r="L1279" i="2"/>
  <c r="O1279" i="2"/>
  <c r="K1280" i="2"/>
  <c r="L1280" i="2"/>
  <c r="O1280" i="2"/>
  <c r="K1281" i="2"/>
  <c r="L1281" i="2"/>
  <c r="O1281" i="2"/>
  <c r="K1282" i="2"/>
  <c r="L1282" i="2"/>
  <c r="O1282" i="2"/>
  <c r="K1283" i="2"/>
  <c r="L1283" i="2"/>
  <c r="O1283" i="2"/>
  <c r="K1284" i="2"/>
  <c r="L1284" i="2"/>
  <c r="O1284" i="2"/>
  <c r="K1285" i="2"/>
  <c r="L1285" i="2"/>
  <c r="O1285" i="2"/>
  <c r="K1286" i="2"/>
  <c r="L1286" i="2"/>
  <c r="O1286" i="2"/>
  <c r="K1287" i="2"/>
  <c r="L1287" i="2" s="1"/>
  <c r="O1287" i="2"/>
  <c r="K1288" i="2"/>
  <c r="L1288" i="2"/>
  <c r="O1288" i="2"/>
  <c r="K1289" i="2"/>
  <c r="L1289" i="2"/>
  <c r="O1289" i="2"/>
  <c r="K1290" i="2"/>
  <c r="L1290" i="2"/>
  <c r="O1290" i="2"/>
  <c r="K1291" i="2"/>
  <c r="L1291" i="2"/>
  <c r="O1291" i="2"/>
  <c r="K1292" i="2"/>
  <c r="L1292" i="2"/>
  <c r="O1292" i="2"/>
  <c r="K1293" i="2"/>
  <c r="L1293" i="2"/>
  <c r="O1293" i="2"/>
  <c r="K1294" i="2"/>
  <c r="L1294" i="2"/>
  <c r="O1294" i="2"/>
  <c r="K1295" i="2"/>
  <c r="L1295" i="2"/>
  <c r="O1295" i="2"/>
  <c r="K1296" i="2"/>
  <c r="L1296" i="2"/>
  <c r="O1296" i="2"/>
  <c r="K1297" i="2"/>
  <c r="L1297" i="2" s="1"/>
  <c r="O1297" i="2"/>
  <c r="K1298" i="2"/>
  <c r="L1298" i="2"/>
  <c r="O1298" i="2"/>
  <c r="K1299" i="2"/>
  <c r="L1299" i="2"/>
  <c r="O1299" i="2"/>
  <c r="K1300" i="2"/>
  <c r="L1300" i="2"/>
  <c r="O1300" i="2"/>
  <c r="K1301" i="2"/>
  <c r="L1301" i="2"/>
  <c r="O1301" i="2"/>
  <c r="K1302" i="2"/>
  <c r="L1302" i="2"/>
  <c r="O1302" i="2"/>
  <c r="K1303" i="2"/>
  <c r="L1303" i="2"/>
  <c r="O1303" i="2"/>
  <c r="K1304" i="2"/>
  <c r="L1304" i="2"/>
  <c r="O1304" i="2"/>
  <c r="K1305" i="2"/>
  <c r="L1305" i="2"/>
  <c r="O1305" i="2"/>
  <c r="K1306" i="2"/>
  <c r="L1306" i="2"/>
  <c r="O1306" i="2"/>
  <c r="K1307" i="2"/>
  <c r="L1307" i="2"/>
  <c r="O1307" i="2"/>
  <c r="K1308" i="2"/>
  <c r="L1308" i="2"/>
  <c r="O1308" i="2"/>
  <c r="K1309" i="2"/>
  <c r="L1309" i="2"/>
  <c r="O1309" i="2"/>
  <c r="K1310" i="2"/>
  <c r="L1310" i="2"/>
  <c r="O1310" i="2"/>
  <c r="K1311" i="2"/>
  <c r="L1311" i="2"/>
  <c r="O1311" i="2"/>
  <c r="K1312" i="2"/>
  <c r="L1312" i="2"/>
  <c r="O1312" i="2"/>
  <c r="K1313" i="2"/>
  <c r="L1313" i="2"/>
  <c r="O1313" i="2"/>
  <c r="K1314" i="2"/>
  <c r="L1314" i="2"/>
  <c r="O1314" i="2"/>
  <c r="K1315" i="2"/>
  <c r="L1315" i="2"/>
  <c r="O1315" i="2"/>
  <c r="K1316" i="2"/>
  <c r="L1316" i="2"/>
  <c r="O1316" i="2"/>
  <c r="K1317" i="2"/>
  <c r="L1317" i="2"/>
  <c r="O1317" i="2"/>
  <c r="K1318" i="2"/>
  <c r="L1318" i="2"/>
  <c r="O1318" i="2"/>
  <c r="K1319" i="2"/>
  <c r="L1319" i="2"/>
  <c r="O1319" i="2"/>
  <c r="K1320" i="2"/>
  <c r="L1320" i="2"/>
  <c r="O1320" i="2"/>
  <c r="K1321" i="2"/>
  <c r="L1321" i="2"/>
  <c r="O1321" i="2"/>
  <c r="K1322" i="2"/>
  <c r="L1322" i="2"/>
  <c r="O1322" i="2"/>
  <c r="K1323" i="2"/>
  <c r="L1323" i="2"/>
  <c r="O1323" i="2"/>
  <c r="K1324" i="2"/>
  <c r="L1324" i="2"/>
  <c r="O1324" i="2"/>
  <c r="K1325" i="2"/>
  <c r="L1325" i="2"/>
  <c r="O1325" i="2"/>
  <c r="K1326" i="2"/>
  <c r="L1326" i="2"/>
  <c r="O1326" i="2"/>
  <c r="K1327" i="2"/>
  <c r="L1327" i="2"/>
  <c r="O1327" i="2"/>
  <c r="K1328" i="2"/>
  <c r="L1328" i="2"/>
  <c r="O1328" i="2"/>
  <c r="K1329" i="2"/>
  <c r="L1329" i="2"/>
  <c r="O1329" i="2"/>
  <c r="K1330" i="2"/>
  <c r="L1330" i="2"/>
  <c r="O1330" i="2"/>
  <c r="K1331" i="2"/>
  <c r="L1331" i="2"/>
  <c r="O1331" i="2"/>
  <c r="K1332" i="2"/>
  <c r="L1332" i="2"/>
  <c r="O1332" i="2"/>
  <c r="K1333" i="2"/>
  <c r="L1333" i="2"/>
  <c r="O1333" i="2"/>
  <c r="K1334" i="2"/>
  <c r="L1334" i="2"/>
  <c r="O1334" i="2"/>
  <c r="K1335" i="2"/>
  <c r="L1335" i="2"/>
  <c r="O1335" i="2"/>
  <c r="K1336" i="2"/>
  <c r="L1336" i="2"/>
  <c r="O1336" i="2"/>
  <c r="K1337" i="2"/>
  <c r="L1337" i="2"/>
  <c r="O1337" i="2"/>
  <c r="K1338" i="2"/>
  <c r="L1338" i="2"/>
  <c r="O1338" i="2"/>
  <c r="K1339" i="2"/>
  <c r="L1339" i="2"/>
  <c r="O1339" i="2"/>
  <c r="K1340" i="2"/>
  <c r="L1340" i="2"/>
  <c r="O1340" i="2"/>
  <c r="K1341" i="2"/>
  <c r="L1341" i="2"/>
  <c r="O1341" i="2"/>
  <c r="K1342" i="2"/>
  <c r="L1342" i="2" s="1"/>
  <c r="O1342" i="2"/>
  <c r="K1343" i="2"/>
  <c r="L1343" i="2"/>
  <c r="O1343" i="2"/>
  <c r="K1344" i="2"/>
  <c r="L1344" i="2"/>
  <c r="O1344" i="2"/>
  <c r="K1345" i="2"/>
  <c r="L1345" i="2"/>
  <c r="O1345" i="2"/>
  <c r="K1346" i="2"/>
  <c r="L1346" i="2"/>
  <c r="O1346" i="2"/>
  <c r="K1347" i="2"/>
  <c r="L1347" i="2"/>
  <c r="O1347" i="2"/>
  <c r="K1348" i="2"/>
  <c r="L1348" i="2"/>
  <c r="O1348" i="2"/>
  <c r="K1349" i="2"/>
  <c r="L1349" i="2"/>
  <c r="O1349" i="2"/>
  <c r="K1350" i="2"/>
  <c r="L1350" i="2"/>
  <c r="O1350" i="2"/>
  <c r="K1351" i="2"/>
  <c r="L1351" i="2"/>
  <c r="O1351" i="2"/>
  <c r="K1352" i="2"/>
  <c r="L1352" i="2"/>
  <c r="O1352" i="2"/>
  <c r="K1353" i="2"/>
  <c r="L1353" i="2"/>
  <c r="O1353" i="2"/>
  <c r="K1354" i="2"/>
  <c r="L1354" i="2"/>
  <c r="O1354" i="2"/>
  <c r="K1355" i="2"/>
  <c r="L1355" i="2"/>
  <c r="O1355" i="2"/>
  <c r="K1356" i="2"/>
  <c r="L1356" i="2"/>
  <c r="O1356" i="2"/>
  <c r="K1357" i="2"/>
  <c r="L1357" i="2"/>
  <c r="O1357" i="2"/>
  <c r="K1358" i="2"/>
  <c r="L1358" i="2"/>
  <c r="O1358" i="2"/>
  <c r="K1359" i="2"/>
  <c r="L1359" i="2"/>
  <c r="O1359" i="2"/>
  <c r="K1360" i="2"/>
  <c r="L1360" i="2"/>
  <c r="O1360" i="2"/>
  <c r="K1361" i="2"/>
  <c r="L1361" i="2"/>
  <c r="O1361" i="2"/>
  <c r="K1362" i="2"/>
  <c r="L1362" i="2"/>
  <c r="O1362" i="2"/>
  <c r="K1363" i="2"/>
  <c r="L1363" i="2"/>
  <c r="O1363" i="2"/>
  <c r="K1364" i="2"/>
  <c r="L1364" i="2"/>
  <c r="O1364" i="2"/>
  <c r="K1365" i="2"/>
  <c r="L1365" i="2"/>
  <c r="O1365" i="2"/>
  <c r="K1366" i="2"/>
  <c r="L1366" i="2"/>
  <c r="O1366" i="2"/>
  <c r="K1367" i="2"/>
  <c r="L1367" i="2"/>
  <c r="O1367" i="2"/>
  <c r="K1368" i="2"/>
  <c r="L1368" i="2"/>
  <c r="O1368" i="2"/>
  <c r="K1369" i="2"/>
  <c r="L1369" i="2"/>
  <c r="O1369" i="2"/>
  <c r="K1370" i="2"/>
  <c r="L1370" i="2"/>
  <c r="O1370" i="2"/>
  <c r="K1371" i="2"/>
  <c r="L1371" i="2"/>
  <c r="O1371" i="2"/>
  <c r="K1372" i="2"/>
  <c r="L1372" i="2"/>
  <c r="O1372" i="2"/>
  <c r="K1373" i="2"/>
  <c r="L1373" i="2"/>
  <c r="O1373" i="2"/>
  <c r="K1374" i="2"/>
  <c r="L1374" i="2"/>
  <c r="O1374" i="2"/>
  <c r="K1375" i="2"/>
  <c r="L1375" i="2"/>
  <c r="O1375" i="2"/>
  <c r="K1376" i="2"/>
  <c r="L1376" i="2"/>
  <c r="O1376" i="2"/>
  <c r="K1377" i="2"/>
  <c r="L1377" i="2"/>
  <c r="O1377" i="2"/>
  <c r="K1378" i="2"/>
  <c r="L1378" i="2"/>
  <c r="O1378" i="2"/>
  <c r="K1379" i="2"/>
  <c r="L1379" i="2"/>
  <c r="O1379" i="2"/>
  <c r="K1380" i="2"/>
  <c r="L1380" i="2"/>
  <c r="O1380" i="2"/>
  <c r="K1381" i="2"/>
  <c r="L1381" i="2"/>
  <c r="O1381" i="2"/>
  <c r="K1382" i="2"/>
  <c r="L1382" i="2"/>
  <c r="O1382" i="2"/>
  <c r="K1383" i="2"/>
  <c r="L1383" i="2"/>
  <c r="O1383" i="2"/>
  <c r="K1384" i="2"/>
  <c r="L1384" i="2"/>
  <c r="O1384" i="2"/>
  <c r="K1385" i="2"/>
  <c r="L1385" i="2"/>
  <c r="O1385" i="2"/>
  <c r="K1386" i="2"/>
  <c r="L1386" i="2"/>
  <c r="O1386" i="2"/>
  <c r="K1387" i="2"/>
  <c r="L1387" i="2"/>
  <c r="O1387" i="2"/>
  <c r="K1388" i="2"/>
  <c r="L1388" i="2"/>
  <c r="O1388" i="2"/>
  <c r="K1389" i="2"/>
  <c r="L1389" i="2"/>
  <c r="O1389" i="2"/>
  <c r="K1390" i="2"/>
  <c r="L1390" i="2"/>
  <c r="O1390" i="2"/>
  <c r="K1391" i="2"/>
  <c r="L1391" i="2"/>
  <c r="O1391" i="2"/>
  <c r="K1392" i="2"/>
  <c r="L1392" i="2"/>
  <c r="O1392" i="2"/>
  <c r="K1393" i="2"/>
  <c r="L1393" i="2"/>
  <c r="O1393" i="2"/>
  <c r="K1394" i="2"/>
  <c r="L1394" i="2"/>
  <c r="O1394" i="2"/>
  <c r="K1395" i="2"/>
  <c r="L1395" i="2"/>
  <c r="O1395" i="2"/>
  <c r="K1396" i="2"/>
  <c r="L1396" i="2"/>
  <c r="O1396" i="2"/>
  <c r="K1397" i="2"/>
  <c r="L1397" i="2"/>
  <c r="O1397" i="2"/>
  <c r="K1398" i="2"/>
  <c r="L1398" i="2"/>
  <c r="O1398" i="2"/>
  <c r="K1399" i="2"/>
  <c r="L1399" i="2"/>
  <c r="O1399" i="2"/>
  <c r="K1400" i="2"/>
  <c r="L1400" i="2"/>
  <c r="O1400" i="2"/>
  <c r="K1401" i="2"/>
  <c r="L1401" i="2"/>
  <c r="O1401" i="2"/>
  <c r="K1402" i="2"/>
  <c r="L1402" i="2"/>
  <c r="O1402" i="2"/>
  <c r="K1403" i="2"/>
  <c r="L1403" i="2"/>
  <c r="O1403" i="2"/>
  <c r="K1404" i="2"/>
  <c r="L1404" i="2"/>
  <c r="O1404" i="2"/>
  <c r="K1405" i="2"/>
  <c r="L1405" i="2" s="1"/>
  <c r="O1405" i="2"/>
  <c r="K1406" i="2"/>
  <c r="L1406" i="2"/>
  <c r="O1406" i="2"/>
  <c r="K1407" i="2"/>
  <c r="L1407" i="2"/>
  <c r="O1407" i="2"/>
  <c r="K1408" i="2"/>
  <c r="L1408" i="2"/>
  <c r="O1408" i="2"/>
  <c r="K1409" i="2"/>
  <c r="L1409" i="2"/>
  <c r="O1409" i="2"/>
  <c r="K1410" i="2"/>
  <c r="L1410" i="2"/>
  <c r="O1410" i="2"/>
  <c r="K1411" i="2"/>
  <c r="L1411" i="2"/>
  <c r="O1411" i="2"/>
  <c r="K1412" i="2"/>
  <c r="L1412" i="2"/>
  <c r="O1412" i="2"/>
  <c r="K1413" i="2"/>
  <c r="L1413" i="2"/>
  <c r="O1413" i="2"/>
  <c r="K1414" i="2"/>
  <c r="L1414" i="2"/>
  <c r="O1414" i="2"/>
  <c r="K1415" i="2"/>
  <c r="L1415" i="2"/>
  <c r="O1415" i="2"/>
  <c r="K1416" i="2"/>
  <c r="L1416" i="2"/>
  <c r="O1416" i="2"/>
  <c r="K1417" i="2"/>
  <c r="L1417" i="2"/>
  <c r="O1417" i="2"/>
  <c r="K1418" i="2"/>
  <c r="L1418" i="2"/>
  <c r="O1418" i="2"/>
  <c r="K1419" i="2"/>
  <c r="L1419" i="2"/>
  <c r="O1419" i="2"/>
  <c r="K1420" i="2"/>
  <c r="L1420" i="2"/>
  <c r="O1420" i="2"/>
  <c r="K1421" i="2"/>
  <c r="L1421" i="2"/>
  <c r="O1421" i="2"/>
  <c r="K1422" i="2"/>
  <c r="L1422" i="2"/>
  <c r="O1422" i="2"/>
  <c r="K1423" i="2"/>
  <c r="L1423" i="2"/>
  <c r="O1423" i="2"/>
  <c r="K1424" i="2"/>
  <c r="L1424" i="2"/>
  <c r="O1424" i="2"/>
  <c r="K1425" i="2"/>
  <c r="L1425" i="2"/>
  <c r="O1425" i="2"/>
  <c r="K1426" i="2"/>
  <c r="L1426" i="2"/>
  <c r="O1426" i="2"/>
  <c r="K1427" i="2"/>
  <c r="L1427" i="2"/>
  <c r="O1427" i="2"/>
  <c r="K1428" i="2"/>
  <c r="L1428" i="2"/>
  <c r="O1428" i="2"/>
  <c r="K1429" i="2"/>
  <c r="L1429" i="2"/>
  <c r="O1429" i="2"/>
  <c r="K1430" i="2"/>
  <c r="L1430" i="2"/>
  <c r="O1430" i="2"/>
  <c r="K1431" i="2"/>
  <c r="L1431" i="2"/>
  <c r="O1431" i="2"/>
  <c r="K1432" i="2"/>
  <c r="L1432" i="2"/>
  <c r="O1432" i="2"/>
  <c r="K1433" i="2"/>
  <c r="L1433" i="2"/>
  <c r="O1433" i="2"/>
  <c r="K1434" i="2"/>
  <c r="L1434" i="2"/>
  <c r="O1434" i="2"/>
  <c r="K1435" i="2"/>
  <c r="L1435" i="2"/>
  <c r="O1435" i="2"/>
  <c r="K1436" i="2"/>
  <c r="L1436" i="2"/>
  <c r="O1436" i="2"/>
  <c r="K1437" i="2"/>
  <c r="L1437" i="2"/>
  <c r="O1437" i="2"/>
  <c r="K1438" i="2"/>
  <c r="L1438" i="2"/>
  <c r="O1438" i="2"/>
  <c r="K1439" i="2"/>
  <c r="L1439" i="2"/>
  <c r="O1439" i="2"/>
  <c r="K1440" i="2"/>
  <c r="L1440" i="2"/>
  <c r="O1440" i="2"/>
  <c r="K1441" i="2"/>
  <c r="L1441" i="2"/>
  <c r="O1441" i="2"/>
  <c r="K1442" i="2"/>
  <c r="L1442" i="2"/>
  <c r="O1442" i="2"/>
  <c r="K1443" i="2"/>
  <c r="L1443" i="2"/>
  <c r="O1443" i="2"/>
  <c r="K1444" i="2"/>
  <c r="L1444" i="2"/>
  <c r="O1444" i="2"/>
  <c r="K1445" i="2"/>
  <c r="L1445" i="2"/>
  <c r="O1445" i="2"/>
  <c r="K1446" i="2"/>
  <c r="L1446" i="2"/>
  <c r="O1446" i="2"/>
  <c r="K1447" i="2"/>
  <c r="L1447" i="2"/>
  <c r="O1447" i="2"/>
  <c r="K1448" i="2"/>
  <c r="L1448" i="2"/>
  <c r="O1448" i="2"/>
  <c r="K1449" i="2"/>
  <c r="L1449" i="2"/>
  <c r="O1449" i="2"/>
  <c r="K1450" i="2"/>
  <c r="L1450" i="2"/>
  <c r="O1450" i="2"/>
  <c r="K1451" i="2"/>
  <c r="L1451" i="2"/>
  <c r="O1451" i="2"/>
  <c r="K1452" i="2"/>
  <c r="L1452" i="2"/>
  <c r="O1452" i="2"/>
  <c r="K1453" i="2"/>
  <c r="L1453" i="2"/>
  <c r="O1453" i="2"/>
  <c r="K1454" i="2"/>
  <c r="L1454" i="2"/>
  <c r="O1454" i="2"/>
  <c r="K1455" i="2"/>
  <c r="L1455" i="2"/>
  <c r="O1455" i="2"/>
  <c r="K1456" i="2"/>
  <c r="L1456" i="2"/>
  <c r="O1456" i="2"/>
  <c r="K1457" i="2"/>
  <c r="L1457" i="2"/>
  <c r="O1457" i="2"/>
  <c r="K1458" i="2"/>
  <c r="L1458" i="2"/>
  <c r="O1458" i="2"/>
  <c r="K1459" i="2"/>
  <c r="L1459" i="2"/>
  <c r="O1459" i="2"/>
  <c r="K1460" i="2"/>
  <c r="L1460" i="2"/>
  <c r="O1460" i="2"/>
  <c r="K1461" i="2"/>
  <c r="L1461" i="2"/>
  <c r="O1461" i="2"/>
  <c r="K1462" i="2"/>
  <c r="L1462" i="2"/>
  <c r="O1462" i="2"/>
  <c r="K1463" i="2"/>
  <c r="L1463" i="2"/>
  <c r="O1463" i="2"/>
  <c r="K1464" i="2"/>
  <c r="L1464" i="2"/>
  <c r="O1464" i="2"/>
  <c r="K1465" i="2"/>
  <c r="L1465" i="2"/>
  <c r="O1465" i="2"/>
  <c r="K1466" i="2"/>
  <c r="L1466" i="2"/>
  <c r="O1466" i="2"/>
  <c r="K1467" i="2"/>
  <c r="L1467" i="2"/>
  <c r="O1467" i="2"/>
  <c r="K1468" i="2"/>
  <c r="L1468" i="2"/>
  <c r="O1468" i="2"/>
  <c r="K1469" i="2"/>
  <c r="L1469" i="2"/>
  <c r="O1469" i="2"/>
  <c r="K1470" i="2"/>
  <c r="L1470" i="2"/>
  <c r="O1470" i="2"/>
  <c r="K1471" i="2"/>
  <c r="L1471" i="2"/>
  <c r="O1471" i="2"/>
  <c r="K1472" i="2"/>
  <c r="L1472" i="2"/>
  <c r="O1472" i="2"/>
  <c r="K1473" i="2"/>
  <c r="L1473" i="2"/>
  <c r="O1473" i="2"/>
  <c r="K1474" i="2"/>
  <c r="L1474" i="2"/>
  <c r="O1474" i="2"/>
  <c r="K1475" i="2"/>
  <c r="L1475" i="2"/>
  <c r="O1475" i="2"/>
  <c r="K1476" i="2"/>
  <c r="L1476" i="2"/>
  <c r="O1476" i="2"/>
  <c r="K1477" i="2"/>
  <c r="L1477" i="2"/>
  <c r="O1477" i="2"/>
  <c r="K1478" i="2"/>
  <c r="L1478" i="2"/>
  <c r="O1478" i="2"/>
  <c r="K1479" i="2"/>
  <c r="L1479" i="2"/>
  <c r="O1479" i="2"/>
  <c r="K1480" i="2"/>
  <c r="L1480" i="2"/>
  <c r="O1480" i="2"/>
  <c r="K1481" i="2"/>
  <c r="L1481" i="2"/>
  <c r="O1481" i="2"/>
  <c r="K1482" i="2"/>
  <c r="L1482" i="2"/>
  <c r="O1482" i="2"/>
  <c r="K1483" i="2"/>
  <c r="L1483" i="2"/>
  <c r="O1483" i="2"/>
  <c r="K1484" i="2"/>
  <c r="L1484" i="2"/>
  <c r="O1484" i="2"/>
  <c r="K1485" i="2"/>
  <c r="L1485" i="2"/>
  <c r="O1485" i="2"/>
  <c r="K1486" i="2"/>
  <c r="L1486" i="2"/>
  <c r="O1486" i="2"/>
  <c r="K1487" i="2"/>
  <c r="L1487" i="2"/>
  <c r="O1487" i="2"/>
  <c r="K1488" i="2"/>
  <c r="L1488" i="2"/>
  <c r="O1488" i="2"/>
  <c r="K1489" i="2"/>
  <c r="L1489" i="2"/>
  <c r="O1489" i="2"/>
  <c r="K1490" i="2"/>
  <c r="L1490" i="2"/>
  <c r="O1490" i="2"/>
  <c r="K1491" i="2"/>
  <c r="L1491" i="2"/>
  <c r="O1491" i="2"/>
  <c r="K1492" i="2"/>
  <c r="L1492" i="2"/>
  <c r="O1492" i="2"/>
  <c r="K1493" i="2"/>
  <c r="L1493" i="2"/>
  <c r="O1493" i="2"/>
  <c r="K1494" i="2"/>
  <c r="L1494" i="2"/>
  <c r="O1494" i="2"/>
  <c r="K1495" i="2"/>
  <c r="L1495" i="2"/>
  <c r="O1495" i="2"/>
  <c r="K1496" i="2"/>
  <c r="L1496" i="2"/>
  <c r="O1496" i="2"/>
  <c r="K1497" i="2"/>
  <c r="L1497" i="2"/>
  <c r="O1497" i="2"/>
  <c r="K1498" i="2"/>
  <c r="L1498" i="2"/>
  <c r="O1498" i="2"/>
  <c r="K1499" i="2"/>
  <c r="L1499" i="2"/>
  <c r="O1499" i="2"/>
  <c r="K1500" i="2"/>
  <c r="L1500" i="2"/>
  <c r="O1500" i="2"/>
  <c r="K1501" i="2"/>
  <c r="L1501" i="2" s="1"/>
  <c r="O1501" i="2"/>
  <c r="K1502" i="2"/>
  <c r="O1502" i="2"/>
  <c r="K1503" i="2"/>
  <c r="L1503" i="2"/>
  <c r="O1503" i="2"/>
  <c r="K1504" i="2"/>
  <c r="L1504" i="2"/>
  <c r="O1504" i="2"/>
  <c r="K1505" i="2"/>
  <c r="L1505" i="2"/>
  <c r="O1505" i="2"/>
  <c r="K1506" i="2"/>
  <c r="L1506" i="2"/>
  <c r="O1506" i="2"/>
  <c r="K1507" i="2"/>
  <c r="L1507" i="2"/>
  <c r="O1507" i="2"/>
  <c r="K1508" i="2"/>
  <c r="L1508" i="2"/>
  <c r="O1508" i="2"/>
  <c r="K1509" i="2"/>
  <c r="L1509" i="2"/>
  <c r="O1509" i="2"/>
  <c r="K1510" i="2"/>
  <c r="L1510" i="2" s="1"/>
  <c r="O1510" i="2"/>
  <c r="K1511" i="2"/>
  <c r="L1511" i="2"/>
  <c r="O1511" i="2"/>
  <c r="K1512" i="2"/>
  <c r="L1512" i="2"/>
  <c r="O1512" i="2"/>
  <c r="K1513" i="2"/>
  <c r="L1513" i="2"/>
  <c r="O1513" i="2"/>
  <c r="K1514" i="2"/>
  <c r="L1514" i="2"/>
  <c r="O1514" i="2"/>
  <c r="K1515" i="2"/>
  <c r="L1515" i="2"/>
  <c r="O1515" i="2"/>
  <c r="K1516" i="2"/>
  <c r="L1516" i="2"/>
  <c r="O1516" i="2"/>
  <c r="K1517" i="2"/>
  <c r="L1517" i="2"/>
  <c r="O1517" i="2"/>
  <c r="K1518" i="2"/>
  <c r="L1518" i="2"/>
  <c r="O1518" i="2"/>
  <c r="K1519" i="2"/>
  <c r="L1519" i="2"/>
  <c r="O1519" i="2"/>
  <c r="K1520" i="2"/>
  <c r="L1520" i="2"/>
  <c r="O1520" i="2"/>
  <c r="K1521" i="2"/>
  <c r="L1521" i="2"/>
  <c r="O1521" i="2"/>
  <c r="K1522" i="2"/>
  <c r="L1522" i="2"/>
  <c r="O1522" i="2"/>
  <c r="K1523" i="2"/>
  <c r="L1523" i="2"/>
  <c r="O1523" i="2"/>
  <c r="K1524" i="2"/>
  <c r="L1524" i="2"/>
  <c r="O1524" i="2"/>
  <c r="K1525" i="2"/>
  <c r="L1525" i="2"/>
  <c r="O1525" i="2"/>
  <c r="K1526" i="2"/>
  <c r="L1526" i="2"/>
  <c r="O1526" i="2"/>
  <c r="K1527" i="2"/>
  <c r="L1527" i="2"/>
  <c r="O1527" i="2"/>
  <c r="K1528" i="2"/>
  <c r="L1528" i="2"/>
  <c r="O1528" i="2"/>
  <c r="K1529" i="2"/>
  <c r="L1529" i="2"/>
  <c r="O1529" i="2"/>
  <c r="K1530" i="2"/>
  <c r="L1530" i="2"/>
  <c r="O1530" i="2"/>
  <c r="K1531" i="2"/>
  <c r="L1531" i="2"/>
  <c r="O1531" i="2"/>
  <c r="K1532" i="2"/>
  <c r="L1532" i="2"/>
  <c r="O1532" i="2"/>
  <c r="K1533" i="2"/>
  <c r="L1533" i="2"/>
  <c r="O1533" i="2"/>
  <c r="K1534" i="2"/>
  <c r="L1534" i="2"/>
  <c r="O1534" i="2"/>
  <c r="K1535" i="2"/>
  <c r="L1535" i="2"/>
  <c r="O1535" i="2"/>
  <c r="K1536" i="2"/>
  <c r="L1536" i="2"/>
  <c r="O1536" i="2"/>
  <c r="K1537" i="2"/>
  <c r="L1537" i="2"/>
  <c r="O1537" i="2"/>
  <c r="K1538" i="2"/>
  <c r="L1538" i="2"/>
  <c r="O1538" i="2"/>
  <c r="K1539" i="2"/>
  <c r="L1539" i="2"/>
  <c r="O1539" i="2"/>
  <c r="K1540" i="2"/>
  <c r="L1540" i="2"/>
  <c r="O1540" i="2"/>
  <c r="K1541" i="2"/>
  <c r="L1541" i="2"/>
  <c r="O1541" i="2"/>
  <c r="K1542" i="2"/>
  <c r="L1542" i="2"/>
  <c r="O1542" i="2"/>
  <c r="K1543" i="2"/>
  <c r="L1543" i="2"/>
  <c r="O1543" i="2"/>
  <c r="K1544" i="2"/>
  <c r="L1544" i="2"/>
  <c r="O1544" i="2"/>
  <c r="K1545" i="2"/>
  <c r="L1545" i="2"/>
  <c r="O1545" i="2"/>
  <c r="K1546" i="2"/>
  <c r="L1546" i="2"/>
  <c r="O1546" i="2"/>
  <c r="K1547" i="2"/>
  <c r="L1547" i="2"/>
  <c r="O1547" i="2"/>
  <c r="K1548" i="2"/>
  <c r="L1548" i="2"/>
  <c r="O1548" i="2"/>
  <c r="K1549" i="2"/>
  <c r="L1549" i="2"/>
  <c r="O1549" i="2"/>
  <c r="K1550" i="2"/>
  <c r="L1550" i="2"/>
  <c r="O1550" i="2"/>
  <c r="K1551" i="2"/>
  <c r="L1551" i="2"/>
  <c r="O1551" i="2"/>
  <c r="K1552" i="2"/>
  <c r="L1552" i="2"/>
  <c r="O1552" i="2"/>
  <c r="K1553" i="2"/>
  <c r="L1553" i="2"/>
  <c r="O1553" i="2"/>
  <c r="K1554" i="2"/>
  <c r="L1554" i="2"/>
  <c r="O1554" i="2"/>
  <c r="K1555" i="2"/>
  <c r="L1555" i="2"/>
  <c r="O1555" i="2"/>
  <c r="K1556" i="2"/>
  <c r="L1556" i="2"/>
  <c r="O1556" i="2"/>
  <c r="K1557" i="2"/>
  <c r="L1557" i="2"/>
  <c r="O1557" i="2"/>
  <c r="K1558" i="2"/>
  <c r="L1558" i="2"/>
  <c r="O1558" i="2"/>
  <c r="K1559" i="2"/>
  <c r="L1559" i="2"/>
  <c r="O1559" i="2"/>
  <c r="K1560" i="2"/>
  <c r="O1560" i="2"/>
  <c r="K1561" i="2"/>
  <c r="L1561" i="2"/>
  <c r="O1561" i="2"/>
  <c r="K1562" i="2"/>
  <c r="L1562" i="2"/>
  <c r="O1562" i="2"/>
  <c r="K1563" i="2"/>
  <c r="L1563" i="2"/>
  <c r="O1563" i="2"/>
  <c r="K1564" i="2"/>
  <c r="L1564" i="2"/>
  <c r="O1564" i="2"/>
  <c r="K1565" i="2"/>
  <c r="L1565" i="2"/>
  <c r="O1565" i="2"/>
  <c r="K1566" i="2"/>
  <c r="L1566" i="2"/>
  <c r="O1566" i="2"/>
  <c r="K1567" i="2"/>
  <c r="L1567" i="2"/>
  <c r="O1567" i="2"/>
  <c r="K1568" i="2"/>
  <c r="L1568" i="2"/>
  <c r="O1568" i="2"/>
  <c r="K1569" i="2"/>
  <c r="L1569" i="2"/>
  <c r="O1569" i="2"/>
  <c r="K1570" i="2"/>
  <c r="L1570" i="2"/>
  <c r="O1570" i="2"/>
  <c r="K1571" i="2"/>
  <c r="L1571" i="2"/>
  <c r="O1571" i="2"/>
  <c r="K1572" i="2"/>
  <c r="L1572" i="2"/>
  <c r="O1572" i="2"/>
  <c r="K1573" i="2"/>
  <c r="L1573" i="2"/>
  <c r="O1573" i="2"/>
  <c r="K1574" i="2"/>
  <c r="L1574" i="2"/>
  <c r="O1574" i="2"/>
  <c r="K1575" i="2"/>
  <c r="L1575" i="2"/>
  <c r="O1575" i="2"/>
  <c r="K1576" i="2"/>
  <c r="L1576" i="2"/>
  <c r="O1576" i="2"/>
  <c r="K1577" i="2"/>
  <c r="L1577" i="2"/>
  <c r="O1577" i="2"/>
  <c r="K1578" i="2"/>
  <c r="L1578" i="2"/>
  <c r="O1578" i="2"/>
  <c r="K1579" i="2"/>
  <c r="L1579" i="2"/>
  <c r="O1579" i="2"/>
  <c r="K1580" i="2"/>
  <c r="L1580" i="2"/>
  <c r="O1580" i="2"/>
  <c r="K1581" i="2"/>
  <c r="L1581" i="2"/>
  <c r="O1581" i="2"/>
  <c r="K1582" i="2"/>
  <c r="L1582" i="2"/>
  <c r="O1582" i="2"/>
  <c r="K1583" i="2"/>
  <c r="L1583" i="2"/>
  <c r="O1583" i="2"/>
  <c r="K1584" i="2"/>
  <c r="L1584" i="2"/>
  <c r="O1584" i="2"/>
  <c r="K1585" i="2"/>
  <c r="L1585" i="2"/>
  <c r="O1585" i="2"/>
  <c r="K1586" i="2"/>
  <c r="L1586" i="2"/>
  <c r="O1586" i="2"/>
  <c r="K1587" i="2"/>
  <c r="L1587" i="2"/>
  <c r="O1587" i="2"/>
  <c r="K1588" i="2"/>
  <c r="L1588" i="2"/>
  <c r="O1588" i="2"/>
  <c r="K1589" i="2"/>
  <c r="L1589" i="2"/>
  <c r="O1589" i="2"/>
  <c r="K1590" i="2"/>
  <c r="L1590" i="2"/>
  <c r="O1590" i="2"/>
  <c r="K1591" i="2"/>
  <c r="L1591" i="2"/>
  <c r="O1591" i="2"/>
  <c r="K1592" i="2"/>
  <c r="L1592" i="2"/>
  <c r="O1592" i="2"/>
  <c r="K1593" i="2"/>
  <c r="L1593" i="2"/>
  <c r="O1593" i="2"/>
  <c r="K1594" i="2"/>
  <c r="L1594" i="2"/>
  <c r="O1594" i="2"/>
  <c r="K1595" i="2"/>
  <c r="L1595" i="2"/>
  <c r="O1595" i="2"/>
  <c r="K1596" i="2"/>
  <c r="L1596" i="2"/>
  <c r="O1596" i="2"/>
  <c r="K1597" i="2"/>
  <c r="L1597" i="2"/>
  <c r="O1597" i="2"/>
  <c r="K1598" i="2"/>
  <c r="L1598" i="2"/>
  <c r="O1598" i="2"/>
  <c r="K1599" i="2"/>
  <c r="L1599" i="2"/>
  <c r="O1599" i="2"/>
  <c r="K1600" i="2"/>
  <c r="L1600" i="2"/>
  <c r="O1600" i="2"/>
  <c r="K1601" i="2"/>
  <c r="L1601" i="2"/>
  <c r="O1601" i="2"/>
  <c r="K1602" i="2"/>
  <c r="L1602" i="2"/>
  <c r="O1602" i="2"/>
  <c r="K1603" i="2"/>
  <c r="L1603" i="2"/>
  <c r="O1603" i="2"/>
  <c r="K1604" i="2"/>
  <c r="L1604" i="2"/>
  <c r="O1604" i="2"/>
  <c r="K1605" i="2"/>
  <c r="L1605" i="2"/>
  <c r="O1605" i="2"/>
  <c r="K1606" i="2"/>
  <c r="L1606" i="2"/>
  <c r="O1606" i="2"/>
  <c r="K1607" i="2"/>
  <c r="L1607" i="2"/>
  <c r="O1607" i="2"/>
  <c r="K1608" i="2"/>
  <c r="L1608" i="2"/>
  <c r="O1608" i="2"/>
  <c r="K1609" i="2"/>
  <c r="L1609" i="2"/>
  <c r="O1609" i="2"/>
  <c r="K1610" i="2"/>
  <c r="L1610" i="2"/>
  <c r="O1610" i="2"/>
  <c r="K1611" i="2"/>
  <c r="L1611" i="2"/>
  <c r="O1611" i="2"/>
  <c r="K1612" i="2"/>
  <c r="L1612" i="2"/>
  <c r="O1612" i="2"/>
  <c r="K1613" i="2"/>
  <c r="L1613" i="2"/>
  <c r="O1613" i="2"/>
  <c r="K1614" i="2"/>
  <c r="L1614" i="2"/>
  <c r="O1614" i="2"/>
  <c r="K1615" i="2"/>
  <c r="L1615" i="2"/>
  <c r="O1615" i="2"/>
  <c r="K1616" i="2"/>
  <c r="L1616" i="2"/>
  <c r="O1616" i="2"/>
  <c r="K1617" i="2"/>
  <c r="L1617" i="2" s="1"/>
  <c r="O1617" i="2"/>
  <c r="K1618" i="2"/>
  <c r="L1618" i="2"/>
  <c r="O1618" i="2"/>
  <c r="K1619" i="2"/>
  <c r="L1619" i="2"/>
  <c r="O1619" i="2"/>
  <c r="K1620" i="2"/>
  <c r="L1620" i="2"/>
  <c r="O1620" i="2"/>
  <c r="K1621" i="2"/>
  <c r="L1621" i="2"/>
  <c r="O1621" i="2"/>
  <c r="K1622" i="2"/>
  <c r="L1622" i="2"/>
  <c r="O1622" i="2"/>
  <c r="K1623" i="2"/>
  <c r="L1623" i="2"/>
  <c r="O1623" i="2"/>
  <c r="K1624" i="2"/>
  <c r="L1624" i="2"/>
  <c r="O1624" i="2"/>
  <c r="K1625" i="2"/>
  <c r="L1625" i="2"/>
  <c r="O1625" i="2"/>
  <c r="K1626" i="2"/>
  <c r="L1626" i="2"/>
  <c r="O1626" i="2"/>
  <c r="K1627" i="2"/>
  <c r="L1627" i="2"/>
  <c r="O1627" i="2"/>
  <c r="K1628" i="2"/>
  <c r="L1628" i="2"/>
  <c r="O1628" i="2"/>
  <c r="K1629" i="2"/>
  <c r="L1629" i="2"/>
  <c r="O1629" i="2"/>
  <c r="K1630" i="2"/>
  <c r="L1630" i="2"/>
  <c r="O1630" i="2"/>
  <c r="K1631" i="2"/>
  <c r="L1631" i="2"/>
  <c r="O1631" i="2"/>
  <c r="K1632" i="2"/>
  <c r="L1632" i="2"/>
  <c r="O1632" i="2"/>
  <c r="K1633" i="2"/>
  <c r="L1633" i="2"/>
  <c r="O1633" i="2"/>
  <c r="K1634" i="2"/>
  <c r="L1634" i="2"/>
  <c r="O1634" i="2"/>
  <c r="K1635" i="2"/>
  <c r="L1635" i="2"/>
  <c r="O1635" i="2"/>
  <c r="K1636" i="2"/>
  <c r="L1636" i="2"/>
  <c r="O1636" i="2"/>
  <c r="K1637" i="2"/>
  <c r="L1637" i="2"/>
  <c r="O1637" i="2"/>
  <c r="K1638" i="2"/>
  <c r="L1638" i="2"/>
  <c r="O1638" i="2"/>
  <c r="K1639" i="2"/>
  <c r="L1639" i="2"/>
  <c r="O1639" i="2"/>
  <c r="K1640" i="2"/>
  <c r="L1640" i="2"/>
  <c r="O1640" i="2"/>
  <c r="K1641" i="2"/>
  <c r="L1641" i="2"/>
  <c r="O1641" i="2"/>
  <c r="K1642" i="2"/>
  <c r="L1642" i="2"/>
  <c r="O1642" i="2"/>
  <c r="K1643" i="2"/>
  <c r="L1643" i="2"/>
  <c r="O1643" i="2"/>
  <c r="K1644" i="2"/>
  <c r="L1644" i="2"/>
  <c r="O1644" i="2"/>
  <c r="K1645" i="2"/>
  <c r="L1645" i="2"/>
  <c r="O1645" i="2"/>
  <c r="K1646" i="2"/>
  <c r="L1646" i="2"/>
  <c r="O1646" i="2"/>
  <c r="K1647" i="2"/>
  <c r="L1647" i="2"/>
  <c r="O1647" i="2"/>
  <c r="K1648" i="2"/>
  <c r="L1648" i="2"/>
  <c r="O1648" i="2"/>
  <c r="K1649" i="2"/>
  <c r="L1649" i="2"/>
  <c r="O1649" i="2"/>
  <c r="K1650" i="2"/>
  <c r="L1650" i="2"/>
  <c r="O1650" i="2"/>
  <c r="K1651" i="2"/>
  <c r="L1651" i="2"/>
  <c r="O1651" i="2"/>
  <c r="K1652" i="2"/>
  <c r="L1652" i="2"/>
  <c r="O1652" i="2"/>
  <c r="K1653" i="2"/>
  <c r="L1653" i="2"/>
  <c r="O1653" i="2"/>
  <c r="K1654" i="2"/>
  <c r="L1654" i="2"/>
  <c r="O1654" i="2"/>
  <c r="K1655" i="2"/>
  <c r="L1655" i="2"/>
  <c r="O1655" i="2"/>
  <c r="K1656" i="2"/>
  <c r="L1656" i="2"/>
  <c r="O1656" i="2"/>
  <c r="K1657" i="2"/>
  <c r="L1657" i="2"/>
  <c r="O1657" i="2"/>
  <c r="K1658" i="2"/>
  <c r="L1658" i="2"/>
  <c r="O1658" i="2"/>
  <c r="K1659" i="2"/>
  <c r="L1659" i="2"/>
  <c r="O1659" i="2"/>
  <c r="K1660" i="2"/>
  <c r="L1660" i="2"/>
  <c r="O1660" i="2"/>
  <c r="K1661" i="2"/>
  <c r="L1661" i="2" s="1"/>
  <c r="O1661" i="2"/>
  <c r="K1662" i="2"/>
  <c r="L1662" i="2"/>
  <c r="O1662" i="2"/>
  <c r="K1663" i="2"/>
  <c r="L1663" i="2"/>
  <c r="O1663" i="2"/>
  <c r="K1664" i="2"/>
  <c r="L1664" i="2"/>
  <c r="O1664" i="2"/>
  <c r="K1665" i="2"/>
  <c r="L1665" i="2"/>
  <c r="O1665" i="2"/>
  <c r="K1666" i="2"/>
  <c r="L1666" i="2"/>
  <c r="O1666" i="2"/>
  <c r="K1667" i="2"/>
  <c r="L1667" i="2"/>
  <c r="O1667" i="2"/>
  <c r="K1668" i="2"/>
  <c r="L1668" i="2"/>
  <c r="O1668" i="2"/>
  <c r="K1669" i="2"/>
  <c r="L1669" i="2" s="1"/>
  <c r="O1669" i="2"/>
  <c r="K1670" i="2"/>
  <c r="L1670" i="2"/>
  <c r="O1670" i="2"/>
  <c r="K1671" i="2"/>
  <c r="L1671" i="2"/>
  <c r="O1671" i="2"/>
  <c r="K1672" i="2"/>
  <c r="L1672" i="2"/>
  <c r="O1672" i="2"/>
  <c r="K1673" i="2"/>
  <c r="L1673" i="2"/>
  <c r="O1673" i="2"/>
  <c r="K1674" i="2"/>
  <c r="L1674" i="2"/>
  <c r="O1674" i="2"/>
  <c r="K1675" i="2"/>
  <c r="L1675" i="2"/>
  <c r="O1675" i="2"/>
  <c r="K1676" i="2"/>
  <c r="L1676" i="2"/>
  <c r="O1676" i="2"/>
  <c r="K1677" i="2"/>
  <c r="L1677" i="2"/>
  <c r="O1677" i="2"/>
  <c r="K1678" i="2"/>
  <c r="L1678" i="2"/>
  <c r="O1678" i="2"/>
  <c r="K1679" i="2"/>
  <c r="L1679" i="2"/>
  <c r="O1679" i="2"/>
  <c r="K1680" i="2"/>
  <c r="L1680" i="2"/>
  <c r="O1680" i="2"/>
  <c r="K1681" i="2"/>
  <c r="L1681" i="2"/>
  <c r="O1681" i="2"/>
  <c r="K1682" i="2"/>
  <c r="L1682" i="2"/>
  <c r="O1682" i="2"/>
  <c r="K1683" i="2"/>
  <c r="L1683" i="2"/>
  <c r="O1683" i="2"/>
  <c r="K1684" i="2"/>
  <c r="L1684" i="2"/>
  <c r="O1684" i="2"/>
  <c r="K1685" i="2"/>
  <c r="L1685" i="2"/>
  <c r="O1685" i="2"/>
  <c r="K1686" i="2"/>
  <c r="L1686" i="2"/>
  <c r="O1686" i="2"/>
  <c r="K1687" i="2"/>
  <c r="L1687" i="2"/>
  <c r="O1687" i="2"/>
  <c r="K1688" i="2"/>
  <c r="L1688" i="2"/>
  <c r="O1688" i="2"/>
  <c r="K1689" i="2"/>
  <c r="L1689" i="2"/>
  <c r="O1689" i="2"/>
  <c r="K1690" i="2"/>
  <c r="L1690" i="2"/>
  <c r="O1690" i="2"/>
  <c r="K1691" i="2"/>
  <c r="L1691" i="2"/>
  <c r="O1691" i="2"/>
  <c r="K1692" i="2"/>
  <c r="L1692" i="2"/>
  <c r="O1692" i="2"/>
  <c r="K1693" i="2"/>
  <c r="L1693" i="2"/>
  <c r="O1693" i="2"/>
  <c r="K1694" i="2"/>
  <c r="L1694" i="2"/>
  <c r="O1694" i="2"/>
  <c r="K1695" i="2"/>
  <c r="L1695" i="2"/>
  <c r="O1695" i="2"/>
  <c r="K1696" i="2"/>
  <c r="L1696" i="2"/>
  <c r="O1696" i="2"/>
  <c r="K1697" i="2"/>
  <c r="L1697" i="2"/>
  <c r="O1697" i="2"/>
  <c r="K1698" i="2"/>
  <c r="L1698" i="2"/>
  <c r="O1698" i="2"/>
  <c r="K1699" i="2"/>
  <c r="L1699" i="2"/>
  <c r="O1699" i="2"/>
  <c r="K1700" i="2"/>
  <c r="L1700" i="2"/>
  <c r="O1700" i="2"/>
  <c r="K1701" i="2"/>
  <c r="L1701" i="2"/>
  <c r="O1701" i="2"/>
  <c r="K1702" i="2"/>
  <c r="L1702" i="2"/>
  <c r="O1702" i="2"/>
  <c r="K1703" i="2"/>
  <c r="L1703" i="2"/>
  <c r="O1703" i="2"/>
  <c r="K1704" i="2"/>
  <c r="L1704" i="2"/>
  <c r="O1704" i="2"/>
  <c r="K1705" i="2"/>
  <c r="O1705" i="2"/>
  <c r="K1706" i="2"/>
  <c r="L1706" i="2"/>
  <c r="O1706" i="2"/>
  <c r="K1707" i="2"/>
  <c r="L1707" i="2"/>
  <c r="O1707" i="2"/>
  <c r="K1708" i="2"/>
  <c r="L1708" i="2"/>
  <c r="O1708" i="2"/>
  <c r="K1709" i="2"/>
  <c r="L1709" i="2"/>
  <c r="O1709" i="2"/>
  <c r="K1710" i="2"/>
  <c r="L1710" i="2"/>
  <c r="O1710" i="2"/>
  <c r="K1711" i="2"/>
  <c r="L1711" i="2"/>
  <c r="O1711" i="2"/>
  <c r="K1712" i="2"/>
  <c r="L1712" i="2"/>
  <c r="O1712" i="2"/>
  <c r="K1713" i="2"/>
  <c r="L1713" i="2"/>
  <c r="O1713" i="2"/>
  <c r="K1714" i="2"/>
  <c r="L1714" i="2"/>
  <c r="O1714" i="2"/>
  <c r="K1715" i="2"/>
  <c r="L1715" i="2"/>
  <c r="O1715" i="2"/>
  <c r="K1716" i="2"/>
  <c r="L1716" i="2"/>
  <c r="O1716" i="2"/>
  <c r="K1717" i="2"/>
  <c r="L1717" i="2"/>
  <c r="O1717" i="2"/>
  <c r="K1718" i="2"/>
  <c r="L1718" i="2"/>
  <c r="O1718" i="2"/>
  <c r="K1719" i="2"/>
  <c r="L1719" i="2"/>
  <c r="O1719" i="2"/>
  <c r="K1720" i="2"/>
  <c r="L1720" i="2"/>
  <c r="O1720" i="2"/>
  <c r="K1721" i="2"/>
  <c r="L1721" i="2"/>
  <c r="O1721" i="2"/>
  <c r="K1722" i="2"/>
  <c r="L1722" i="2"/>
  <c r="O1722" i="2"/>
  <c r="K1723" i="2"/>
  <c r="L1723" i="2"/>
  <c r="O1723" i="2"/>
  <c r="K1724" i="2"/>
  <c r="L1724" i="2"/>
  <c r="O1724" i="2"/>
  <c r="K1725" i="2"/>
  <c r="L1725" i="2"/>
  <c r="O1725" i="2"/>
  <c r="K1726" i="2"/>
  <c r="L1726" i="2"/>
  <c r="O1726" i="2"/>
  <c r="K1727" i="2"/>
  <c r="L1727" i="2"/>
  <c r="O1727" i="2"/>
  <c r="K1728" i="2"/>
  <c r="L1728" i="2"/>
  <c r="O1728" i="2"/>
  <c r="K1729" i="2"/>
  <c r="L1729" i="2"/>
  <c r="O1729" i="2"/>
  <c r="K1730" i="2"/>
  <c r="L1730" i="2"/>
  <c r="O1730" i="2"/>
  <c r="K1731" i="2"/>
  <c r="L1731" i="2" s="1"/>
  <c r="O1731" i="2"/>
  <c r="K1732" i="2"/>
  <c r="L1732" i="2"/>
  <c r="O1732" i="2"/>
  <c r="K1733" i="2"/>
  <c r="L1733" i="2"/>
  <c r="O1733" i="2"/>
  <c r="K1734" i="2"/>
  <c r="L1734" i="2"/>
  <c r="O1734" i="2"/>
  <c r="K1735" i="2"/>
  <c r="L1735" i="2"/>
  <c r="O1735" i="2"/>
  <c r="K1736" i="2"/>
  <c r="L1736" i="2"/>
  <c r="O1736" i="2"/>
  <c r="K1737" i="2"/>
  <c r="L1737" i="2"/>
  <c r="O1737" i="2"/>
  <c r="K1738" i="2"/>
  <c r="L1738" i="2"/>
  <c r="O1738" i="2"/>
  <c r="K1739" i="2"/>
  <c r="L1739" i="2"/>
  <c r="O1739" i="2"/>
  <c r="K1740" i="2"/>
  <c r="L1740" i="2"/>
  <c r="O1740" i="2"/>
  <c r="K1741" i="2"/>
  <c r="L1741" i="2" s="1"/>
  <c r="O1741" i="2"/>
  <c r="K1742" i="2"/>
  <c r="L1742" i="2"/>
  <c r="O1742" i="2"/>
  <c r="K1743" i="2"/>
  <c r="L1743" i="2"/>
  <c r="O1743" i="2"/>
  <c r="K1744" i="2"/>
  <c r="L1744" i="2"/>
  <c r="O1744" i="2"/>
  <c r="K1745" i="2"/>
  <c r="L1745" i="2"/>
  <c r="O1745" i="2"/>
  <c r="K1746" i="2"/>
  <c r="L1746" i="2"/>
  <c r="O1746" i="2"/>
  <c r="K1747" i="2"/>
  <c r="L1747" i="2"/>
  <c r="O1747" i="2"/>
  <c r="K1748" i="2"/>
  <c r="L1748" i="2"/>
  <c r="O1748" i="2"/>
  <c r="K1749" i="2"/>
  <c r="L1749" i="2"/>
  <c r="O1749" i="2"/>
  <c r="K1750" i="2"/>
  <c r="L1750" i="2"/>
  <c r="O1750" i="2"/>
  <c r="K1751" i="2"/>
  <c r="L1751" i="2"/>
  <c r="O1751" i="2"/>
  <c r="K1752" i="2"/>
  <c r="L1752" i="2"/>
  <c r="O1752" i="2"/>
  <c r="K1753" i="2"/>
  <c r="L1753" i="2"/>
  <c r="O1753" i="2"/>
  <c r="K1754" i="2"/>
  <c r="L1754" i="2"/>
  <c r="O1754" i="2"/>
  <c r="K1755" i="2"/>
  <c r="L1755" i="2"/>
  <c r="O1755" i="2"/>
  <c r="K1756" i="2"/>
  <c r="L1756" i="2"/>
  <c r="O1756" i="2"/>
  <c r="K1757" i="2"/>
  <c r="L1757" i="2"/>
  <c r="O1757" i="2"/>
  <c r="K1758" i="2"/>
  <c r="L1758" i="2"/>
  <c r="O1758" i="2"/>
  <c r="K1759" i="2"/>
  <c r="L1759" i="2"/>
  <c r="O1759" i="2"/>
  <c r="K1760" i="2"/>
  <c r="L1760" i="2"/>
  <c r="O1760" i="2"/>
  <c r="K1761" i="2"/>
  <c r="L1761" i="2"/>
  <c r="O1761" i="2"/>
  <c r="K1762" i="2"/>
  <c r="L1762" i="2"/>
  <c r="O1762" i="2"/>
  <c r="K1763" i="2"/>
  <c r="L1763" i="2"/>
  <c r="O1763" i="2"/>
  <c r="K1764" i="2"/>
  <c r="L1764" i="2"/>
  <c r="O1764" i="2"/>
  <c r="K1765" i="2"/>
  <c r="L1765" i="2"/>
  <c r="O1765" i="2"/>
  <c r="K1766" i="2"/>
  <c r="L1766" i="2"/>
  <c r="O1766" i="2"/>
  <c r="K1767" i="2"/>
  <c r="L1767" i="2"/>
  <c r="O1767" i="2"/>
  <c r="K1768" i="2"/>
  <c r="L1768" i="2"/>
  <c r="O1768" i="2"/>
  <c r="K1769" i="2"/>
  <c r="L1769" i="2"/>
  <c r="O1769" i="2"/>
  <c r="K1770" i="2"/>
  <c r="L1770" i="2"/>
  <c r="O1770" i="2"/>
  <c r="K1771" i="2"/>
  <c r="L1771" i="2"/>
  <c r="O1771" i="2"/>
  <c r="K1772" i="2"/>
  <c r="L1772" i="2"/>
  <c r="O1772" i="2"/>
  <c r="K1773" i="2"/>
  <c r="L1773" i="2"/>
  <c r="O1773" i="2"/>
  <c r="K1774" i="2"/>
  <c r="L1774" i="2"/>
  <c r="O1774" i="2"/>
  <c r="K1775" i="2"/>
  <c r="L1775" i="2"/>
  <c r="O1775" i="2"/>
  <c r="K1776" i="2"/>
  <c r="L1776" i="2"/>
  <c r="O1776" i="2"/>
  <c r="K1777" i="2"/>
  <c r="L1777" i="2"/>
  <c r="O1777" i="2"/>
  <c r="K1778" i="2"/>
  <c r="L1778" i="2"/>
  <c r="O1778" i="2"/>
  <c r="K1779" i="2"/>
  <c r="L1779" i="2"/>
  <c r="O1779" i="2"/>
  <c r="K1780" i="2"/>
  <c r="L1780" i="2"/>
  <c r="O1780" i="2"/>
  <c r="K1781" i="2"/>
  <c r="L1781" i="2"/>
  <c r="O1781" i="2"/>
  <c r="K1782" i="2"/>
  <c r="L1782" i="2"/>
  <c r="O1782" i="2"/>
  <c r="K1783" i="2"/>
  <c r="L1783" i="2"/>
  <c r="O1783" i="2"/>
  <c r="K1784" i="2"/>
  <c r="L1784" i="2"/>
  <c r="O1784" i="2"/>
  <c r="K1785" i="2"/>
  <c r="L1785" i="2"/>
  <c r="O1785" i="2"/>
  <c r="K1786" i="2"/>
  <c r="L1786" i="2"/>
  <c r="O1786" i="2"/>
  <c r="K1787" i="2"/>
  <c r="L1787" i="2"/>
  <c r="O1787" i="2"/>
  <c r="K1788" i="2"/>
  <c r="L1788" i="2"/>
  <c r="O1788" i="2"/>
  <c r="K1789" i="2"/>
  <c r="L1789" i="2"/>
  <c r="O1789" i="2"/>
  <c r="K1790" i="2"/>
  <c r="L1790" i="2"/>
  <c r="O1790" i="2"/>
  <c r="K1791" i="2"/>
  <c r="L1791" i="2"/>
  <c r="O1791" i="2"/>
  <c r="K1792" i="2"/>
  <c r="L1792" i="2"/>
  <c r="O1792" i="2"/>
  <c r="K1793" i="2"/>
  <c r="L1793" i="2"/>
  <c r="O1793" i="2"/>
  <c r="K1794" i="2"/>
  <c r="L1794" i="2" s="1"/>
  <c r="O1794" i="2"/>
  <c r="K1795" i="2"/>
  <c r="L1795" i="2"/>
  <c r="O1795" i="2"/>
  <c r="K1796" i="2"/>
  <c r="L1796" i="2"/>
  <c r="O1796" i="2"/>
  <c r="K1797" i="2"/>
  <c r="L1797" i="2"/>
  <c r="O1797" i="2"/>
  <c r="K1798" i="2"/>
  <c r="L1798" i="2"/>
  <c r="O1798" i="2"/>
  <c r="K1799" i="2"/>
  <c r="L1799" i="2"/>
  <c r="O1799" i="2"/>
  <c r="K1800" i="2"/>
  <c r="L1800" i="2"/>
  <c r="O1800" i="2"/>
  <c r="K1801" i="2"/>
  <c r="L1801" i="2"/>
  <c r="O1801" i="2"/>
  <c r="K1802" i="2"/>
  <c r="L1802" i="2"/>
  <c r="O1802" i="2"/>
  <c r="K1803" i="2"/>
  <c r="L1803" i="2"/>
  <c r="O1803" i="2"/>
  <c r="K1804" i="2"/>
  <c r="L1804" i="2"/>
  <c r="O1804" i="2"/>
  <c r="K1805" i="2"/>
  <c r="L1805" i="2"/>
  <c r="O1805" i="2"/>
  <c r="K1806" i="2"/>
  <c r="L1806" i="2"/>
  <c r="O1806" i="2"/>
  <c r="K1807" i="2"/>
  <c r="L1807" i="2"/>
  <c r="O1807" i="2"/>
  <c r="K1808" i="2"/>
  <c r="L1808" i="2"/>
  <c r="O1808" i="2"/>
  <c r="K1809" i="2"/>
  <c r="L1809" i="2"/>
  <c r="O1809" i="2"/>
  <c r="K1810" i="2"/>
  <c r="L1810" i="2"/>
  <c r="O1810" i="2"/>
  <c r="K1811" i="2"/>
  <c r="L1811" i="2"/>
  <c r="O1811" i="2"/>
  <c r="K1812" i="2"/>
  <c r="L1812" i="2"/>
  <c r="O1812" i="2"/>
  <c r="K1813" i="2"/>
  <c r="L1813" i="2"/>
  <c r="O1813" i="2"/>
  <c r="K1814" i="2"/>
  <c r="L1814" i="2"/>
  <c r="O1814" i="2"/>
  <c r="K1815" i="2"/>
  <c r="L1815" i="2"/>
  <c r="O1815" i="2"/>
  <c r="K1816" i="2"/>
  <c r="L1816" i="2"/>
  <c r="O1816" i="2"/>
  <c r="K1817" i="2"/>
  <c r="L1817" i="2"/>
  <c r="O1817" i="2"/>
  <c r="K1818" i="2"/>
  <c r="L1818" i="2"/>
  <c r="O1818" i="2"/>
  <c r="K1819" i="2"/>
  <c r="L1819" i="2"/>
  <c r="O1819" i="2"/>
  <c r="K1820" i="2"/>
  <c r="L1820" i="2"/>
  <c r="O1820" i="2"/>
  <c r="K1821" i="2"/>
  <c r="L1821" i="2"/>
  <c r="O1821" i="2"/>
  <c r="K1822" i="2"/>
  <c r="L1822" i="2"/>
  <c r="O1822" i="2"/>
  <c r="K1823" i="2"/>
  <c r="L1823" i="2"/>
  <c r="O1823" i="2"/>
  <c r="K1824" i="2"/>
  <c r="L1824" i="2"/>
  <c r="O1824" i="2"/>
  <c r="K1825" i="2"/>
  <c r="L1825" i="2"/>
  <c r="O1825" i="2"/>
  <c r="K1826" i="2"/>
  <c r="L1826" i="2"/>
  <c r="O1826" i="2"/>
  <c r="K1827" i="2"/>
  <c r="L1827" i="2"/>
  <c r="O1827" i="2"/>
  <c r="K1828" i="2"/>
  <c r="L1828" i="2"/>
  <c r="O1828" i="2"/>
  <c r="K1829" i="2"/>
  <c r="L1829" i="2"/>
  <c r="O1829" i="2"/>
  <c r="K1830" i="2"/>
  <c r="L1830" i="2"/>
  <c r="O1830" i="2"/>
  <c r="K1831" i="2"/>
  <c r="L1831" i="2"/>
  <c r="O1831" i="2"/>
  <c r="K1832" i="2"/>
  <c r="L1832" i="2"/>
  <c r="O1832" i="2"/>
  <c r="K1833" i="2"/>
  <c r="L1833" i="2"/>
  <c r="O1833" i="2"/>
  <c r="K1834" i="2"/>
  <c r="L1834" i="2"/>
  <c r="O1834" i="2"/>
  <c r="K1835" i="2"/>
  <c r="L1835" i="2"/>
  <c r="O1835" i="2"/>
  <c r="K1836" i="2"/>
  <c r="L1836" i="2"/>
  <c r="O1836" i="2"/>
  <c r="K1837" i="2"/>
  <c r="L1837" i="2"/>
  <c r="O1837" i="2"/>
  <c r="K1838" i="2"/>
  <c r="L1838" i="2"/>
  <c r="O1838" i="2"/>
  <c r="K1839" i="2"/>
  <c r="L1839" i="2"/>
  <c r="O1839" i="2"/>
  <c r="K1840" i="2"/>
  <c r="L1840" i="2"/>
  <c r="O1840" i="2"/>
  <c r="K1841" i="2"/>
  <c r="L1841" i="2"/>
  <c r="O1841" i="2"/>
  <c r="K1842" i="2"/>
  <c r="L1842" i="2"/>
  <c r="O1842" i="2"/>
  <c r="K1843" i="2"/>
  <c r="L1843" i="2"/>
  <c r="O1843" i="2"/>
  <c r="K1844" i="2"/>
  <c r="L1844" i="2"/>
  <c r="O1844" i="2"/>
  <c r="K1845" i="2"/>
  <c r="L1845" i="2"/>
  <c r="O1845" i="2"/>
  <c r="K1846" i="2"/>
  <c r="L1846" i="2"/>
  <c r="O1846" i="2"/>
  <c r="K1847" i="2"/>
  <c r="L1847" i="2"/>
  <c r="O1847" i="2"/>
  <c r="K1848" i="2"/>
  <c r="L1848" i="2"/>
  <c r="O1848" i="2"/>
  <c r="K1849" i="2"/>
  <c r="L1849" i="2"/>
  <c r="O1849" i="2"/>
  <c r="K1850" i="2"/>
  <c r="L1850" i="2"/>
  <c r="O1850" i="2"/>
  <c r="K1851" i="2"/>
  <c r="L1851" i="2"/>
  <c r="O1851" i="2"/>
  <c r="K1852" i="2"/>
  <c r="L1852" i="2"/>
  <c r="O1852" i="2"/>
  <c r="K1853" i="2"/>
  <c r="L1853" i="2"/>
  <c r="O1853" i="2"/>
  <c r="K1854" i="2"/>
  <c r="L1854" i="2"/>
  <c r="O1854" i="2"/>
  <c r="K1855" i="2"/>
  <c r="L1855" i="2"/>
  <c r="O1855" i="2"/>
  <c r="K1856" i="2"/>
  <c r="L1856" i="2"/>
  <c r="O1856" i="2"/>
  <c r="K1857" i="2"/>
  <c r="L1857" i="2"/>
  <c r="O1857" i="2"/>
  <c r="K1858" i="2"/>
  <c r="L1858" i="2"/>
  <c r="O1858" i="2"/>
  <c r="K1859" i="2"/>
  <c r="O1859" i="2"/>
  <c r="K1860" i="2"/>
  <c r="L1860" i="2"/>
  <c r="O1860" i="2"/>
  <c r="K1861" i="2"/>
  <c r="L1861" i="2"/>
  <c r="O1861" i="2"/>
  <c r="K1862" i="2"/>
  <c r="L1862" i="2"/>
  <c r="O1862" i="2"/>
  <c r="K1863" i="2"/>
  <c r="L1863" i="2"/>
  <c r="O1863" i="2"/>
  <c r="K1864" i="2"/>
  <c r="L1864" i="2"/>
  <c r="O1864" i="2"/>
  <c r="K1865" i="2"/>
  <c r="L1865" i="2"/>
  <c r="O1865" i="2"/>
  <c r="K1866" i="2"/>
  <c r="L1866" i="2"/>
  <c r="O1866" i="2"/>
  <c r="K1867" i="2"/>
  <c r="L1867" i="2"/>
  <c r="O1867" i="2"/>
  <c r="K1868" i="2"/>
  <c r="L1868" i="2"/>
  <c r="O1868" i="2"/>
  <c r="K1869" i="2"/>
  <c r="L1869" i="2"/>
  <c r="O1869" i="2"/>
  <c r="K1870" i="2"/>
  <c r="L1870" i="2"/>
  <c r="O1870" i="2"/>
  <c r="K1871" i="2"/>
  <c r="L1871" i="2"/>
  <c r="O1871" i="2"/>
  <c r="K1872" i="2"/>
  <c r="L1872" i="2"/>
  <c r="O1872" i="2"/>
  <c r="K1873" i="2"/>
  <c r="L1873" i="2"/>
  <c r="O1873" i="2"/>
  <c r="K1874" i="2"/>
  <c r="L1874" i="2"/>
  <c r="O1874" i="2"/>
  <c r="K1875" i="2"/>
  <c r="L1875" i="2"/>
  <c r="O1875" i="2"/>
  <c r="K1876" i="2"/>
  <c r="L1876" i="2"/>
  <c r="O1876" i="2"/>
  <c r="K1877" i="2"/>
  <c r="L1877" i="2"/>
  <c r="O1877" i="2"/>
  <c r="K1878" i="2"/>
  <c r="L1878" i="2"/>
  <c r="O1878" i="2"/>
  <c r="K1879" i="2"/>
  <c r="L1879" i="2"/>
  <c r="O1879" i="2"/>
  <c r="K1880" i="2"/>
  <c r="L1880" i="2"/>
  <c r="O1880" i="2"/>
  <c r="K1881" i="2"/>
  <c r="L1881" i="2"/>
  <c r="O1881" i="2"/>
  <c r="K1882" i="2"/>
  <c r="L1882" i="2"/>
  <c r="O1882" i="2"/>
  <c r="K1883" i="2"/>
  <c r="L1883" i="2"/>
  <c r="O1883" i="2"/>
  <c r="K1884" i="2"/>
  <c r="L1884" i="2"/>
  <c r="O1884" i="2"/>
  <c r="K1885" i="2"/>
  <c r="L1885" i="2"/>
  <c r="O1885" i="2"/>
  <c r="K1886" i="2"/>
  <c r="L1886" i="2"/>
  <c r="O1886" i="2"/>
  <c r="K1887" i="2"/>
  <c r="L1887" i="2"/>
  <c r="O1887" i="2"/>
  <c r="K1888" i="2"/>
  <c r="L1888" i="2"/>
  <c r="O1888" i="2"/>
  <c r="K1889" i="2"/>
  <c r="L1889" i="2"/>
  <c r="O1889" i="2"/>
  <c r="K1890" i="2"/>
  <c r="L1890" i="2"/>
  <c r="O1890" i="2"/>
  <c r="K1891" i="2"/>
  <c r="L1891" i="2"/>
  <c r="O1891" i="2"/>
  <c r="K1892" i="2"/>
  <c r="L1892" i="2"/>
  <c r="O1892" i="2"/>
  <c r="K1893" i="2"/>
  <c r="L1893" i="2"/>
  <c r="O1893" i="2"/>
  <c r="K1894" i="2"/>
  <c r="L1894" i="2"/>
  <c r="O1894" i="2"/>
  <c r="K1895" i="2"/>
  <c r="L1895" i="2"/>
  <c r="O1895" i="2"/>
  <c r="K1896" i="2"/>
  <c r="L1896" i="2"/>
  <c r="O1896" i="2"/>
  <c r="K1897" i="2"/>
  <c r="L1897" i="2"/>
  <c r="O1897" i="2"/>
  <c r="K1898" i="2"/>
  <c r="L1898" i="2"/>
  <c r="O1898" i="2"/>
  <c r="K1899" i="2"/>
  <c r="L1899" i="2"/>
  <c r="O1899" i="2"/>
  <c r="K1900" i="2"/>
  <c r="L1900" i="2"/>
  <c r="O1900" i="2"/>
  <c r="K1901" i="2"/>
  <c r="L1901" i="2"/>
  <c r="O1901" i="2"/>
  <c r="K1902" i="2"/>
  <c r="L1902" i="2"/>
  <c r="O1902" i="2"/>
  <c r="K1903" i="2"/>
  <c r="L1903" i="2"/>
  <c r="O1903" i="2"/>
  <c r="K1904" i="2"/>
  <c r="L1904" i="2"/>
  <c r="O1904" i="2"/>
  <c r="K1905" i="2"/>
  <c r="L1905" i="2"/>
  <c r="O1905" i="2"/>
  <c r="K1906" i="2"/>
  <c r="L1906" i="2"/>
  <c r="O1906" i="2"/>
  <c r="K1907" i="2"/>
  <c r="L1907" i="2"/>
  <c r="O1907" i="2"/>
  <c r="K1908" i="2"/>
  <c r="L1908" i="2"/>
  <c r="O1908" i="2"/>
  <c r="K1909" i="2"/>
  <c r="L1909" i="2"/>
  <c r="O1909" i="2"/>
  <c r="K1910" i="2"/>
  <c r="L1910" i="2"/>
  <c r="O1910" i="2"/>
  <c r="K1911" i="2"/>
  <c r="L1911" i="2"/>
  <c r="O1911" i="2"/>
  <c r="K1912" i="2"/>
  <c r="L1912" i="2"/>
  <c r="O1912" i="2"/>
  <c r="K1913" i="2"/>
  <c r="L1913" i="2"/>
  <c r="O1913" i="2"/>
  <c r="K1914" i="2"/>
  <c r="L1914" i="2"/>
  <c r="O1914" i="2"/>
  <c r="K1915" i="2"/>
  <c r="L1915" i="2"/>
  <c r="O1915" i="2"/>
  <c r="K1916" i="2"/>
  <c r="L1916" i="2"/>
  <c r="O1916" i="2"/>
  <c r="K1917" i="2"/>
  <c r="L1917" i="2"/>
  <c r="O1917" i="2"/>
  <c r="K1918" i="2"/>
  <c r="L1918" i="2"/>
  <c r="O1918" i="2"/>
  <c r="K1919" i="2"/>
  <c r="L1919" i="2"/>
  <c r="O1919" i="2"/>
  <c r="K1920" i="2"/>
  <c r="L1920" i="2"/>
  <c r="O1920" i="2"/>
  <c r="K1921" i="2"/>
  <c r="L1921" i="2"/>
  <c r="O1921" i="2"/>
  <c r="K1922" i="2"/>
  <c r="L1922" i="2"/>
  <c r="O1922" i="2"/>
  <c r="K1923" i="2"/>
  <c r="L1923" i="2"/>
  <c r="O1923" i="2"/>
  <c r="K1924" i="2"/>
  <c r="L1924" i="2"/>
  <c r="O1924" i="2"/>
  <c r="K1925" i="2"/>
  <c r="L1925" i="2"/>
  <c r="O1925" i="2"/>
  <c r="K1926" i="2"/>
  <c r="L1926" i="2"/>
  <c r="O1926" i="2"/>
  <c r="K1927" i="2"/>
  <c r="L1927" i="2"/>
  <c r="O1927" i="2"/>
  <c r="K1928" i="2"/>
  <c r="L1928" i="2"/>
  <c r="O1928" i="2"/>
  <c r="K1929" i="2"/>
  <c r="L1929" i="2"/>
  <c r="O1929" i="2"/>
  <c r="K1930" i="2"/>
  <c r="L1930" i="2"/>
  <c r="O1930" i="2"/>
  <c r="K1931" i="2"/>
  <c r="L1931" i="2"/>
  <c r="O1931" i="2"/>
  <c r="K1932" i="2"/>
  <c r="L1932" i="2"/>
  <c r="O1932" i="2"/>
  <c r="K1933" i="2"/>
  <c r="L1933" i="2"/>
  <c r="O1933" i="2"/>
  <c r="K1934" i="2"/>
  <c r="L1934" i="2"/>
  <c r="O1934" i="2"/>
  <c r="K1935" i="2"/>
  <c r="L1935" i="2"/>
  <c r="O1935" i="2"/>
  <c r="K1936" i="2"/>
  <c r="L1936" i="2"/>
  <c r="O1936" i="2"/>
  <c r="K1937" i="2"/>
  <c r="L1937" i="2"/>
  <c r="O1937" i="2"/>
  <c r="K1938" i="2"/>
  <c r="L1938" i="2"/>
  <c r="O1938" i="2"/>
  <c r="K1939" i="2"/>
  <c r="L1939" i="2"/>
  <c r="O1939" i="2"/>
  <c r="K1940" i="2"/>
  <c r="L1940" i="2"/>
  <c r="O1940" i="2"/>
  <c r="K1941" i="2"/>
  <c r="L1941" i="2"/>
  <c r="O1941" i="2"/>
  <c r="K1942" i="2"/>
  <c r="L1942" i="2"/>
  <c r="O1942" i="2"/>
  <c r="K1943" i="2"/>
  <c r="L1943" i="2"/>
  <c r="O1943" i="2"/>
  <c r="K1944" i="2"/>
  <c r="L1944" i="2" s="1"/>
  <c r="O1944" i="2"/>
  <c r="K1945" i="2"/>
  <c r="L1945" i="2"/>
  <c r="O1945" i="2"/>
  <c r="K1946" i="2"/>
  <c r="L1946" i="2"/>
  <c r="O1946" i="2"/>
  <c r="K1947" i="2"/>
  <c r="L1947" i="2"/>
  <c r="O1947" i="2"/>
  <c r="K1948" i="2"/>
  <c r="L1948" i="2"/>
  <c r="O1948" i="2"/>
  <c r="K1949" i="2"/>
  <c r="L1949" i="2"/>
  <c r="O1949" i="2"/>
  <c r="K1950" i="2"/>
  <c r="L1950" i="2"/>
  <c r="O1950" i="2"/>
  <c r="K1951" i="2"/>
  <c r="L1951" i="2"/>
  <c r="O1951" i="2"/>
  <c r="K1952" i="2"/>
  <c r="L1952" i="2"/>
  <c r="O1952" i="2"/>
  <c r="K1953" i="2"/>
  <c r="L1953" i="2"/>
  <c r="O1953" i="2"/>
  <c r="K1954" i="2"/>
  <c r="L1954" i="2"/>
  <c r="O1954" i="2"/>
  <c r="K1955" i="2"/>
  <c r="L1955" i="2"/>
  <c r="O1955" i="2"/>
  <c r="K1956" i="2"/>
  <c r="L1956" i="2"/>
  <c r="O1956" i="2"/>
  <c r="K1957" i="2"/>
  <c r="L1957" i="2"/>
  <c r="O1957" i="2"/>
  <c r="K1958" i="2"/>
  <c r="L1958" i="2"/>
  <c r="O1958" i="2"/>
  <c r="K1959" i="2"/>
  <c r="L1959" i="2"/>
  <c r="O1959" i="2"/>
  <c r="K1960" i="2"/>
  <c r="L1960" i="2"/>
  <c r="O1960" i="2"/>
  <c r="K1961" i="2"/>
  <c r="L1961" i="2"/>
  <c r="O1961" i="2"/>
  <c r="K1962" i="2"/>
  <c r="L1962" i="2"/>
  <c r="O1962" i="2"/>
  <c r="K1963" i="2"/>
  <c r="L1963" i="2"/>
  <c r="O1963" i="2"/>
  <c r="K1964" i="2"/>
  <c r="L1964" i="2"/>
  <c r="O1964" i="2"/>
  <c r="K1965" i="2"/>
  <c r="L1965" i="2"/>
  <c r="O1965" i="2"/>
  <c r="K1966" i="2"/>
  <c r="L1966" i="2"/>
  <c r="O1966" i="2"/>
  <c r="K1967" i="2"/>
  <c r="L1967" i="2"/>
  <c r="O1967" i="2"/>
  <c r="K1968" i="2"/>
  <c r="L1968" i="2"/>
  <c r="O1968" i="2"/>
  <c r="K1969" i="2"/>
  <c r="L1969" i="2"/>
  <c r="O1969" i="2"/>
  <c r="K1970" i="2"/>
  <c r="L1970" i="2"/>
  <c r="O1970" i="2"/>
  <c r="K1971" i="2"/>
  <c r="L1971" i="2"/>
  <c r="O1971" i="2"/>
  <c r="K1972" i="2"/>
  <c r="L1972" i="2"/>
  <c r="O1972" i="2"/>
  <c r="K1973" i="2"/>
  <c r="L1973" i="2"/>
  <c r="O1973" i="2"/>
  <c r="K1974" i="2"/>
  <c r="L1974" i="2"/>
  <c r="O1974" i="2"/>
  <c r="K1975" i="2"/>
  <c r="L1975" i="2"/>
  <c r="O1975" i="2"/>
  <c r="K1976" i="2"/>
  <c r="L1976" i="2"/>
  <c r="O1976" i="2"/>
  <c r="K1977" i="2"/>
  <c r="L1977" i="2"/>
  <c r="O1977" i="2"/>
  <c r="K1978" i="2"/>
  <c r="L1978" i="2"/>
  <c r="O1978" i="2"/>
  <c r="K1979" i="2"/>
  <c r="L1979" i="2"/>
  <c r="O1979" i="2"/>
  <c r="K1980" i="2"/>
  <c r="L1980" i="2"/>
  <c r="O1980" i="2"/>
  <c r="K1981" i="2"/>
  <c r="L1981" i="2"/>
  <c r="O1981" i="2"/>
  <c r="K1982" i="2"/>
  <c r="L1982" i="2"/>
  <c r="O1982" i="2"/>
  <c r="K1983" i="2"/>
  <c r="L1983" i="2"/>
  <c r="O1983" i="2"/>
  <c r="K1984" i="2"/>
  <c r="L1984" i="2"/>
  <c r="O1984" i="2"/>
  <c r="K1985" i="2"/>
  <c r="L1985" i="2"/>
  <c r="O1985" i="2"/>
  <c r="K1986" i="2"/>
  <c r="L1986" i="2"/>
  <c r="O1986" i="2"/>
  <c r="K1987" i="2"/>
  <c r="L1987" i="2"/>
  <c r="O1987" i="2"/>
  <c r="K1988" i="2"/>
  <c r="L1988" i="2"/>
  <c r="O1988" i="2"/>
  <c r="K1989" i="2"/>
  <c r="L1989" i="2"/>
  <c r="O1989" i="2"/>
  <c r="K1990" i="2"/>
  <c r="L1990" i="2"/>
  <c r="O1990" i="2"/>
  <c r="K1991" i="2"/>
  <c r="L1991" i="2"/>
  <c r="O1991" i="2"/>
  <c r="K1992" i="2"/>
  <c r="L1992" i="2"/>
  <c r="O1992" i="2"/>
  <c r="K1993" i="2"/>
  <c r="L1993" i="2"/>
  <c r="O1993" i="2"/>
  <c r="K1994" i="2"/>
  <c r="L1994" i="2"/>
  <c r="O1994" i="2"/>
  <c r="K1995" i="2"/>
  <c r="L1995" i="2"/>
  <c r="O1995" i="2"/>
  <c r="K1996" i="2"/>
  <c r="L1996" i="2"/>
  <c r="O1996" i="2"/>
  <c r="K1997" i="2"/>
  <c r="L1997" i="2"/>
  <c r="O1997" i="2"/>
  <c r="K1998" i="2"/>
  <c r="L1998" i="2"/>
  <c r="O1998" i="2"/>
  <c r="K1999" i="2"/>
  <c r="L1999" i="2"/>
  <c r="O1999" i="2"/>
  <c r="K2000" i="2"/>
  <c r="L2000" i="2"/>
  <c r="O2000" i="2"/>
  <c r="K2001" i="2"/>
  <c r="L2001" i="2"/>
  <c r="O2001" i="2"/>
  <c r="K2002" i="2"/>
  <c r="L2002" i="2"/>
  <c r="O2002" i="2"/>
  <c r="K2003" i="2"/>
  <c r="L2003" i="2"/>
  <c r="O2003" i="2"/>
  <c r="K2004" i="2"/>
  <c r="L2004" i="2"/>
  <c r="O2004" i="2"/>
  <c r="L1859" i="2" l="1"/>
  <c r="L1705" i="2"/>
  <c r="L1502" i="2"/>
  <c r="L1129" i="2"/>
  <c r="L1560" i="2"/>
  <c r="L1072" i="2"/>
  <c r="L432" i="2"/>
  <c r="L333" i="2"/>
  <c r="L535" i="2"/>
  <c r="L165" i="2"/>
  <c r="L27" i="2"/>
  <c r="L280" i="2"/>
  <c r="L219" i="2"/>
  <c r="L63" i="2"/>
  <c r="M236" i="2" l="1"/>
  <c r="N236" i="2" s="1"/>
  <c r="M1160" i="2"/>
  <c r="N1160" i="2" s="1"/>
  <c r="M578" i="2"/>
  <c r="N578" i="2" s="1"/>
  <c r="M1911" i="2"/>
  <c r="N1911" i="2" s="1"/>
  <c r="M503" i="2"/>
  <c r="N503" i="2" s="1"/>
  <c r="M762" i="2"/>
  <c r="N762" i="2" s="1"/>
  <c r="M140" i="2"/>
  <c r="N140" i="2" s="1"/>
  <c r="M1397" i="2"/>
  <c r="N1397" i="2" s="1"/>
  <c r="M1684" i="2"/>
  <c r="N1684" i="2" s="1"/>
  <c r="M239" i="2"/>
  <c r="N239" i="2" s="1"/>
  <c r="M1591" i="2"/>
  <c r="N1591" i="2" s="1"/>
  <c r="M708" i="2"/>
  <c r="N708" i="2" s="1"/>
  <c r="M1563" i="2"/>
  <c r="N1563" i="2" s="1"/>
  <c r="M243" i="2"/>
  <c r="N243" i="2" s="1"/>
  <c r="M1798" i="2"/>
  <c r="N1798" i="2" s="1"/>
  <c r="M1033" i="2"/>
  <c r="N1033" i="2" s="1"/>
  <c r="M1749" i="2"/>
  <c r="N1749" i="2" s="1"/>
  <c r="M9" i="2"/>
  <c r="N9" i="2" s="1"/>
  <c r="M1724" i="2"/>
  <c r="N1724" i="2" s="1"/>
  <c r="M1011" i="2"/>
  <c r="N1011" i="2" s="1"/>
  <c r="M1140" i="2"/>
  <c r="N1140" i="2" s="1"/>
  <c r="M401" i="2"/>
  <c r="N401" i="2" s="1"/>
  <c r="M887" i="2"/>
  <c r="N887" i="2" s="1"/>
  <c r="M741" i="2"/>
  <c r="N741" i="2" s="1"/>
  <c r="M801" i="2"/>
  <c r="N801" i="2" s="1"/>
  <c r="M1651" i="2"/>
  <c r="N1651" i="2" s="1"/>
  <c r="M1633" i="2"/>
  <c r="N1633" i="2" s="1"/>
  <c r="M1786" i="2"/>
  <c r="N1786" i="2" s="1"/>
  <c r="M1446" i="2"/>
  <c r="N1446" i="2" s="1"/>
  <c r="M1542" i="2"/>
  <c r="N1542" i="2" s="1"/>
  <c r="M1456" i="2"/>
  <c r="N1456" i="2" s="1"/>
  <c r="M1285" i="2"/>
  <c r="N1285" i="2" s="1"/>
  <c r="M1321" i="2"/>
  <c r="N1321" i="2" s="1"/>
  <c r="M1359" i="2"/>
  <c r="N1359" i="2" s="1"/>
  <c r="M758" i="2"/>
  <c r="N758" i="2" s="1"/>
  <c r="M224" i="2"/>
  <c r="N224" i="2" s="1"/>
  <c r="M648" i="2"/>
  <c r="N648" i="2" s="1"/>
  <c r="M311" i="2"/>
  <c r="N311" i="2" s="1"/>
  <c r="M387" i="2"/>
  <c r="N387" i="2" s="1"/>
  <c r="M259" i="2"/>
  <c r="N259" i="2" s="1"/>
  <c r="M194" i="2"/>
  <c r="N194" i="2" s="1"/>
  <c r="M119" i="2"/>
  <c r="N119" i="2" s="1"/>
  <c r="M267" i="2"/>
  <c r="N267" i="2" s="1"/>
  <c r="M360" i="2"/>
  <c r="N360" i="2" s="1"/>
  <c r="M490" i="2"/>
  <c r="N490" i="2" s="1"/>
  <c r="M951" i="2"/>
  <c r="N951" i="2" s="1"/>
  <c r="M1027" i="2"/>
  <c r="N1027" i="2" s="1"/>
  <c r="M433" i="2"/>
  <c r="N433" i="2" s="1"/>
  <c r="M1047" i="2"/>
  <c r="N1047" i="2" s="1"/>
  <c r="M1419" i="2"/>
  <c r="N1419" i="2" s="1"/>
  <c r="M1960" i="2"/>
  <c r="N1960" i="2" s="1"/>
  <c r="M1930" i="2"/>
  <c r="N1930" i="2" s="1"/>
  <c r="M1947" i="2"/>
  <c r="N1947" i="2" s="1"/>
  <c r="M1857" i="2"/>
  <c r="N1857" i="2" s="1"/>
  <c r="M842" i="2"/>
  <c r="N842" i="2" s="1"/>
  <c r="M938" i="2"/>
  <c r="N938" i="2" s="1"/>
  <c r="M1097" i="2"/>
  <c r="N1097" i="2" s="1"/>
  <c r="M1257" i="2"/>
  <c r="N1257" i="2" s="1"/>
  <c r="M1295" i="2"/>
  <c r="N1295" i="2" s="1"/>
  <c r="M630" i="2"/>
  <c r="N630" i="2" s="1"/>
  <c r="M255" i="2"/>
  <c r="N255" i="2" s="1"/>
  <c r="M584" i="2"/>
  <c r="N584" i="2" s="1"/>
  <c r="M469" i="2"/>
  <c r="N469" i="2" s="1"/>
  <c r="M412" i="2"/>
  <c r="N412" i="2" s="1"/>
  <c r="M109" i="2"/>
  <c r="N109" i="2" s="1"/>
  <c r="M88" i="2"/>
  <c r="N88" i="2" s="1"/>
  <c r="M335" i="2"/>
  <c r="N335" i="2" s="1"/>
  <c r="M1544" i="2"/>
  <c r="N1544" i="2" s="1"/>
  <c r="M1078" i="2"/>
  <c r="N1078" i="2" s="1"/>
  <c r="M802" i="2"/>
  <c r="N802" i="2" s="1"/>
  <c r="M904" i="2"/>
  <c r="N904" i="2" s="1"/>
  <c r="M60" i="2"/>
  <c r="N60" i="2" s="1"/>
  <c r="M438" i="2"/>
  <c r="N438" i="2" s="1"/>
  <c r="M182" i="2"/>
  <c r="N182" i="2" s="1"/>
  <c r="M1105" i="2"/>
  <c r="N1105" i="2" s="1"/>
  <c r="M1743" i="2"/>
  <c r="N1743" i="2" s="1"/>
  <c r="M1413" i="2"/>
  <c r="N1413" i="2" s="1"/>
  <c r="M890" i="2"/>
  <c r="N890" i="2" s="1"/>
  <c r="M674" i="2"/>
  <c r="N674" i="2" s="1"/>
  <c r="M638" i="2"/>
  <c r="N638" i="2" s="1"/>
  <c r="M531" i="2"/>
  <c r="N531" i="2" s="1"/>
  <c r="M286" i="2"/>
  <c r="N286" i="2" s="1"/>
  <c r="M280" i="2"/>
  <c r="N280" i="2" s="1"/>
  <c r="M426" i="2"/>
  <c r="N426" i="2" s="1"/>
  <c r="M589" i="2"/>
  <c r="N589" i="2" s="1"/>
  <c r="M1149" i="2"/>
  <c r="N1149" i="2" s="1"/>
  <c r="M1630" i="2"/>
  <c r="N1630" i="2" s="1"/>
  <c r="M389" i="2"/>
  <c r="N389" i="2" s="1"/>
  <c r="M566" i="2"/>
  <c r="N566" i="2" s="1"/>
  <c r="M1029" i="2"/>
  <c r="N1029" i="2" s="1"/>
  <c r="M1062" i="2"/>
  <c r="N1062" i="2" s="1"/>
  <c r="M1531" i="2"/>
  <c r="N1531" i="2" s="1"/>
  <c r="M1717" i="2"/>
  <c r="N1717" i="2" s="1"/>
  <c r="M1723" i="2"/>
  <c r="N1723" i="2" s="1"/>
  <c r="M1518" i="2"/>
  <c r="N1518" i="2" s="1"/>
  <c r="M1945" i="2"/>
  <c r="N1945" i="2" s="1"/>
  <c r="M682" i="2"/>
  <c r="N682" i="2" s="1"/>
  <c r="M1355" i="2"/>
  <c r="N1355" i="2" s="1"/>
  <c r="M1193" i="2"/>
  <c r="N1193" i="2" s="1"/>
  <c r="M1231" i="2"/>
  <c r="N1231" i="2" s="1"/>
  <c r="M330" i="2"/>
  <c r="N330" i="2" s="1"/>
  <c r="M1032" i="2"/>
  <c r="N1032" i="2" s="1"/>
  <c r="M369" i="2"/>
  <c r="N369" i="2" s="1"/>
  <c r="M590" i="2"/>
  <c r="N590" i="2" s="1"/>
  <c r="M233" i="2"/>
  <c r="N233" i="2" s="1"/>
  <c r="M189" i="2"/>
  <c r="N189" i="2" s="1"/>
  <c r="M13" i="2"/>
  <c r="N13" i="2" s="1"/>
  <c r="M336" i="2"/>
  <c r="N336" i="2" s="1"/>
  <c r="M219" i="2"/>
  <c r="N219" i="2" s="1"/>
  <c r="M31" i="2"/>
  <c r="N31" i="2" s="1"/>
  <c r="M1450" i="2"/>
  <c r="N1450" i="2" s="1"/>
  <c r="M1566" i="2"/>
  <c r="N1566" i="2" s="1"/>
  <c r="M561" i="2"/>
  <c r="N561" i="2" s="1"/>
  <c r="M967" i="2"/>
  <c r="N967" i="2" s="1"/>
  <c r="M1182" i="2"/>
  <c r="N1182" i="2" s="1"/>
  <c r="M1276" i="2"/>
  <c r="N1276" i="2" s="1"/>
  <c r="M1645" i="2"/>
  <c r="N1645" i="2" s="1"/>
  <c r="M1690" i="2"/>
  <c r="N1690" i="2" s="1"/>
  <c r="M1168" i="2"/>
  <c r="N1168" i="2" s="1"/>
  <c r="M3" i="2"/>
  <c r="N3" i="2" s="1"/>
  <c r="M1291" i="2"/>
  <c r="N1291" i="2" s="1"/>
  <c r="M982" i="2"/>
  <c r="N982" i="2" s="1"/>
  <c r="M1106" i="2"/>
  <c r="N1106" i="2" s="1"/>
  <c r="M930" i="2"/>
  <c r="N930" i="2" s="1"/>
  <c r="M894" i="2"/>
  <c r="N894" i="2" s="1"/>
  <c r="M972" i="2"/>
  <c r="N972" i="2" s="1"/>
  <c r="M463" i="2"/>
  <c r="N463" i="2" s="1"/>
  <c r="M78" i="2"/>
  <c r="N78" i="2" s="1"/>
  <c r="M245" i="2"/>
  <c r="N245" i="2" s="1"/>
  <c r="M103" i="2"/>
  <c r="N103" i="2" s="1"/>
  <c r="M146" i="2"/>
  <c r="N146" i="2" s="1"/>
  <c r="M631" i="2"/>
  <c r="N631" i="2" s="1"/>
  <c r="M74" i="2"/>
  <c r="N74" i="2" s="1"/>
  <c r="M1246" i="2"/>
  <c r="N1246" i="2" s="1"/>
  <c r="M1386" i="2"/>
  <c r="N1386" i="2" s="1"/>
  <c r="M1110" i="2"/>
  <c r="N1110" i="2" s="1"/>
  <c r="M1408" i="2"/>
  <c r="N1408" i="2" s="1"/>
  <c r="M1878" i="2"/>
  <c r="N1878" i="2" s="1"/>
  <c r="M1790" i="2"/>
  <c r="N1790" i="2" s="1"/>
  <c r="M1708" i="2"/>
  <c r="N1708" i="2" s="1"/>
  <c r="M1620" i="2"/>
  <c r="N1620" i="2" s="1"/>
  <c r="M1227" i="2"/>
  <c r="N1227" i="2" s="1"/>
  <c r="M788" i="2"/>
  <c r="N788" i="2" s="1"/>
  <c r="M766" i="2"/>
  <c r="N766" i="2" s="1"/>
  <c r="M432" i="2"/>
  <c r="N432" i="2" s="1"/>
  <c r="M21" i="2"/>
  <c r="N21" i="2" s="1"/>
  <c r="M5" i="2"/>
  <c r="N5" i="2" s="1"/>
  <c r="M139" i="2"/>
  <c r="N139" i="2" s="1"/>
  <c r="M695" i="2"/>
  <c r="N695" i="2" s="1"/>
  <c r="M1310" i="2"/>
  <c r="N1310" i="2" s="1"/>
  <c r="M1055" i="2"/>
  <c r="N1055" i="2" s="1"/>
  <c r="M1486" i="2"/>
  <c r="N1486" i="2" s="1"/>
  <c r="M1101" i="2"/>
  <c r="N1101" i="2" s="1"/>
  <c r="M988" i="2"/>
  <c r="N988" i="2" s="1"/>
  <c r="M1148" i="2"/>
  <c r="N1148" i="2" s="1"/>
  <c r="M840" i="2"/>
  <c r="N840" i="2" s="1"/>
  <c r="M204" i="2"/>
  <c r="N204" i="2" s="1"/>
  <c r="M82" i="2"/>
  <c r="N82" i="2" s="1"/>
  <c r="M759" i="2"/>
  <c r="N759" i="2" s="1"/>
  <c r="M1374" i="2"/>
  <c r="N1374" i="2" s="1"/>
  <c r="M447" i="2"/>
  <c r="N447" i="2" s="1"/>
  <c r="M501" i="2"/>
  <c r="N501" i="2" s="1"/>
  <c r="M1632" i="2"/>
  <c r="N1632" i="2" s="1"/>
  <c r="M1893" i="2"/>
  <c r="N1893" i="2" s="1"/>
  <c r="M823" i="2"/>
  <c r="N823" i="2" s="1"/>
  <c r="M283" i="2"/>
  <c r="N283" i="2" s="1"/>
  <c r="M886" i="2"/>
  <c r="N886" i="2" s="1"/>
  <c r="M382" i="2"/>
  <c r="N382" i="2" s="1"/>
  <c r="M75" i="2"/>
  <c r="N75" i="2" s="1"/>
  <c r="M326" i="2"/>
  <c r="N326" i="2" s="1"/>
  <c r="M712" i="2"/>
  <c r="N712" i="2" s="1"/>
  <c r="M1028" i="2"/>
  <c r="N1028" i="2" s="1"/>
  <c r="M1145" i="2"/>
  <c r="N1145" i="2" s="1"/>
  <c r="M1436" i="2"/>
  <c r="N1436" i="2" s="1"/>
  <c r="M1568" i="2"/>
  <c r="N1568" i="2" s="1"/>
  <c r="M665" i="2"/>
  <c r="N665" i="2" s="1"/>
  <c r="M925" i="2"/>
  <c r="N925" i="2" s="1"/>
  <c r="M116" i="2"/>
  <c r="N116" i="2" s="1"/>
  <c r="M776" i="2"/>
  <c r="N776" i="2" s="1"/>
  <c r="M634" i="2"/>
  <c r="N634" i="2" s="1"/>
  <c r="M1277" i="2"/>
  <c r="N1277" i="2" s="1"/>
  <c r="M1958" i="2"/>
  <c r="N1958" i="2" s="1"/>
  <c r="M299" i="2"/>
  <c r="N299" i="2" s="1"/>
  <c r="M124" i="2"/>
  <c r="N124" i="2" s="1"/>
  <c r="M27" i="2"/>
  <c r="N27" i="2" s="1"/>
  <c r="M20" i="2"/>
  <c r="N20" i="2" s="1"/>
  <c r="M230" i="2"/>
  <c r="N230" i="2" s="1"/>
  <c r="M133" i="2"/>
  <c r="N133" i="2" s="1"/>
  <c r="M89" i="2"/>
  <c r="N89" i="2" s="1"/>
  <c r="M313" i="2"/>
  <c r="N313" i="2" s="1"/>
  <c r="M978" i="2"/>
  <c r="N978" i="2" s="1"/>
  <c r="M784" i="2"/>
  <c r="N784" i="2" s="1"/>
  <c r="M397" i="2"/>
  <c r="N397" i="2" s="1"/>
  <c r="M383" i="2"/>
  <c r="N383" i="2" s="1"/>
  <c r="M1040" i="2"/>
  <c r="N1040" i="2" s="1"/>
  <c r="M690" i="2"/>
  <c r="N690" i="2" s="1"/>
  <c r="M646" i="2"/>
  <c r="N646" i="2" s="1"/>
  <c r="M1036" i="2"/>
  <c r="N1036" i="2" s="1"/>
  <c r="M1170" i="2"/>
  <c r="N1170" i="2" s="1"/>
  <c r="M636" i="2"/>
  <c r="N636" i="2" s="1"/>
  <c r="M1108" i="2"/>
  <c r="N1108" i="2" s="1"/>
  <c r="M1403" i="2"/>
  <c r="N1403" i="2" s="1"/>
  <c r="M1299" i="2"/>
  <c r="N1299" i="2" s="1"/>
  <c r="M1576" i="2"/>
  <c r="N1576" i="2" s="1"/>
  <c r="M684" i="2"/>
  <c r="N684" i="2" s="1"/>
  <c r="M1293" i="2"/>
  <c r="N1293" i="2" s="1"/>
  <c r="M844" i="2"/>
  <c r="N844" i="2" s="1"/>
  <c r="M1863" i="2"/>
  <c r="N1863" i="2" s="1"/>
  <c r="M1493" i="2"/>
  <c r="N1493" i="2" s="1"/>
  <c r="M1729" i="2"/>
  <c r="N1729" i="2" s="1"/>
  <c r="M1575" i="2"/>
  <c r="N1575" i="2" s="1"/>
  <c r="M1264" i="2"/>
  <c r="N1264" i="2" s="1"/>
  <c r="M601" i="2"/>
  <c r="N601" i="2" s="1"/>
  <c r="M1952" i="2"/>
  <c r="N1952" i="2" s="1"/>
  <c r="M1637" i="2"/>
  <c r="N1637" i="2" s="1"/>
  <c r="M1071" i="2"/>
  <c r="N1071" i="2" s="1"/>
  <c r="M1268" i="2"/>
  <c r="N1268" i="2" s="1"/>
  <c r="M959" i="2"/>
  <c r="N959" i="2" s="1"/>
  <c r="M1178" i="2"/>
  <c r="N1178" i="2" s="1"/>
  <c r="M973" i="2"/>
  <c r="N973" i="2" s="1"/>
  <c r="M961" i="2"/>
  <c r="N961" i="2" s="1"/>
  <c r="M819" i="2"/>
  <c r="N819" i="2" s="1"/>
  <c r="M627" i="2"/>
  <c r="N627" i="2" s="1"/>
  <c r="M553" i="2"/>
  <c r="N553" i="2" s="1"/>
  <c r="M482" i="2"/>
  <c r="N482" i="2" s="1"/>
  <c r="M385" i="2"/>
  <c r="N385" i="2" s="1"/>
  <c r="M355" i="2"/>
  <c r="N355" i="2" s="1"/>
  <c r="M394" i="2"/>
  <c r="N394" i="2" s="1"/>
  <c r="M406" i="2"/>
  <c r="N406" i="2" s="1"/>
  <c r="M318" i="2"/>
  <c r="N318" i="2" s="1"/>
  <c r="M1654" i="2"/>
  <c r="N1654" i="2" s="1"/>
  <c r="M1176" i="2"/>
  <c r="N1176" i="2" s="1"/>
  <c r="M1917" i="2"/>
  <c r="N1917" i="2" s="1"/>
  <c r="M1466" i="2"/>
  <c r="N1466" i="2" s="1"/>
  <c r="M47" i="2"/>
  <c r="N47" i="2" s="1"/>
  <c r="M155" i="2"/>
  <c r="N155" i="2" s="1"/>
  <c r="M43" i="2"/>
  <c r="N43" i="2" s="1"/>
  <c r="M143" i="2"/>
  <c r="N143" i="2" s="1"/>
  <c r="M127" i="2"/>
  <c r="N127" i="2" s="1"/>
  <c r="M368" i="2"/>
  <c r="N368" i="2" s="1"/>
  <c r="M53" i="2"/>
  <c r="N53" i="2" s="1"/>
  <c r="M306" i="2"/>
  <c r="N306" i="2" s="1"/>
  <c r="M1031" i="2"/>
  <c r="N1031" i="2" s="1"/>
  <c r="M1280" i="2"/>
  <c r="N1280" i="2" s="1"/>
  <c r="M1396" i="2"/>
  <c r="N1396" i="2" s="1"/>
  <c r="M1427" i="2"/>
  <c r="N1427" i="2" s="1"/>
  <c r="M1471" i="2"/>
  <c r="N1471" i="2" s="1"/>
  <c r="M1521" i="2"/>
  <c r="N1521" i="2" s="1"/>
  <c r="M1586" i="2"/>
  <c r="N1586" i="2" s="1"/>
  <c r="M1609" i="2"/>
  <c r="N1609" i="2" s="1"/>
  <c r="M1626" i="2"/>
  <c r="N1626" i="2" s="1"/>
  <c r="M1678" i="2"/>
  <c r="N1678" i="2" s="1"/>
  <c r="M1693" i="2"/>
  <c r="N1693" i="2" s="1"/>
  <c r="M1762" i="2"/>
  <c r="N1762" i="2" s="1"/>
  <c r="M1775" i="2"/>
  <c r="N1775" i="2" s="1"/>
  <c r="M1800" i="2"/>
  <c r="N1800" i="2" s="1"/>
  <c r="M1842" i="2"/>
  <c r="N1842" i="2" s="1"/>
  <c r="M1858" i="2"/>
  <c r="N1858" i="2" s="1"/>
  <c r="M1880" i="2"/>
  <c r="N1880" i="2" s="1"/>
  <c r="M1948" i="2"/>
  <c r="N1948" i="2" s="1"/>
  <c r="M1982" i="2"/>
  <c r="N1982" i="2" s="1"/>
  <c r="M1996" i="2"/>
  <c r="N1996" i="2" s="1"/>
  <c r="M605" i="2"/>
  <c r="N605" i="2" s="1"/>
  <c r="M1431" i="2"/>
  <c r="N1431" i="2" s="1"/>
  <c r="M1475" i="2"/>
  <c r="N1475" i="2" s="1"/>
  <c r="M1527" i="2"/>
  <c r="N1527" i="2" s="1"/>
  <c r="M1634" i="2"/>
  <c r="N1634" i="2" s="1"/>
  <c r="M1657" i="2"/>
  <c r="N1657" i="2" s="1"/>
  <c r="M1697" i="2"/>
  <c r="N1697" i="2" s="1"/>
  <c r="M1744" i="2"/>
  <c r="N1744" i="2" s="1"/>
  <c r="M1826" i="2"/>
  <c r="N1826" i="2" s="1"/>
  <c r="M1916" i="2"/>
  <c r="N1916" i="2" s="1"/>
  <c r="M1950" i="2"/>
  <c r="N1950" i="2" s="1"/>
  <c r="M1964" i="2"/>
  <c r="N1964" i="2" s="1"/>
  <c r="M42" i="2"/>
  <c r="N42" i="2" s="1"/>
  <c r="M86" i="2"/>
  <c r="N86" i="2" s="1"/>
  <c r="M701" i="2"/>
  <c r="N701" i="2" s="1"/>
  <c r="M1216" i="2"/>
  <c r="N1216" i="2" s="1"/>
  <c r="M1320" i="2"/>
  <c r="N1320" i="2" s="1"/>
  <c r="M1443" i="2"/>
  <c r="N1443" i="2" s="1"/>
  <c r="M1487" i="2"/>
  <c r="N1487" i="2" s="1"/>
  <c r="M1537" i="2"/>
  <c r="N1537" i="2" s="1"/>
  <c r="M1602" i="2"/>
  <c r="N1602" i="2" s="1"/>
  <c r="M1625" i="2"/>
  <c r="N1625" i="2" s="1"/>
  <c r="M1642" i="2"/>
  <c r="N1642" i="2" s="1"/>
  <c r="M1781" i="2"/>
  <c r="N1781" i="2" s="1"/>
  <c r="M1799" i="2"/>
  <c r="N1799" i="2" s="1"/>
  <c r="M1886" i="2"/>
  <c r="N1886" i="2" s="1"/>
  <c r="M1900" i="2"/>
  <c r="N1900" i="2" s="1"/>
  <c r="M1970" i="2"/>
  <c r="N1970" i="2" s="1"/>
  <c r="M1986" i="2"/>
  <c r="N1986" i="2" s="1"/>
  <c r="M857" i="2"/>
  <c r="N857" i="2" s="1"/>
  <c r="M1344" i="2"/>
  <c r="N1344" i="2" s="1"/>
  <c r="M1491" i="2"/>
  <c r="N1491" i="2" s="1"/>
  <c r="M1559" i="2"/>
  <c r="N1559" i="2" s="1"/>
  <c r="M1561" i="2"/>
  <c r="N1561" i="2" s="1"/>
  <c r="M1578" i="2"/>
  <c r="N1578" i="2" s="1"/>
  <c r="M1666" i="2"/>
  <c r="N1666" i="2" s="1"/>
  <c r="M1670" i="2"/>
  <c r="N1670" i="2" s="1"/>
  <c r="M1711" i="2"/>
  <c r="N1711" i="2" s="1"/>
  <c r="M1728" i="2"/>
  <c r="N1728" i="2" s="1"/>
  <c r="M1745" i="2"/>
  <c r="N1745" i="2" s="1"/>
  <c r="M1792" i="2"/>
  <c r="N1792" i="2" s="1"/>
  <c r="M1809" i="2"/>
  <c r="N1809" i="2" s="1"/>
  <c r="M1874" i="2"/>
  <c r="N1874" i="2" s="1"/>
  <c r="M1906" i="2"/>
  <c r="N1906" i="2" s="1"/>
  <c r="M1944" i="2"/>
  <c r="N1944" i="2" s="1"/>
  <c r="M2002" i="2"/>
  <c r="N2002" i="2" s="1"/>
  <c r="M1752" i="2"/>
  <c r="N1752" i="2" s="1"/>
  <c r="M1818" i="2"/>
  <c r="N1818" i="2" s="1"/>
  <c r="M861" i="2"/>
  <c r="N861" i="2" s="1"/>
  <c r="M1360" i="2"/>
  <c r="N1360" i="2" s="1"/>
  <c r="M1423" i="2"/>
  <c r="N1423" i="2" s="1"/>
  <c r="M1495" i="2"/>
  <c r="N1495" i="2" s="1"/>
  <c r="M1505" i="2"/>
  <c r="N1505" i="2" s="1"/>
  <c r="M1641" i="2"/>
  <c r="N1641" i="2" s="1"/>
  <c r="M1732" i="2"/>
  <c r="N1732" i="2" s="1"/>
  <c r="M1783" i="2"/>
  <c r="N1783" i="2" s="1"/>
  <c r="M1848" i="2"/>
  <c r="N1848" i="2" s="1"/>
  <c r="M1884" i="2"/>
  <c r="N1884" i="2" s="1"/>
  <c r="M1976" i="2"/>
  <c r="N1976" i="2" s="1"/>
  <c r="M957" i="2"/>
  <c r="N957" i="2" s="1"/>
  <c r="M1192" i="2"/>
  <c r="N1192" i="2" s="1"/>
  <c r="M1439" i="2"/>
  <c r="N1439" i="2" s="1"/>
  <c r="M1511" i="2"/>
  <c r="N1511" i="2" s="1"/>
  <c r="M1594" i="2"/>
  <c r="N1594" i="2" s="1"/>
  <c r="M1700" i="2"/>
  <c r="N1700" i="2" s="1"/>
  <c r="M1719" i="2"/>
  <c r="N1719" i="2" s="1"/>
  <c r="M1736" i="2"/>
  <c r="N1736" i="2" s="1"/>
  <c r="M1770" i="2"/>
  <c r="N1770" i="2" s="1"/>
  <c r="M1796" i="2"/>
  <c r="N1796" i="2" s="1"/>
  <c r="M1852" i="2"/>
  <c r="N1852" i="2" s="1"/>
  <c r="M1912" i="2"/>
  <c r="N1912" i="2" s="1"/>
  <c r="M1256" i="2"/>
  <c r="N1256" i="2" s="1"/>
  <c r="M1459" i="2"/>
  <c r="N1459" i="2" s="1"/>
  <c r="M1543" i="2"/>
  <c r="N1543" i="2" s="1"/>
  <c r="M1593" i="2"/>
  <c r="N1593" i="2" s="1"/>
  <c r="M1687" i="2"/>
  <c r="N1687" i="2" s="1"/>
  <c r="M1825" i="2"/>
  <c r="N1825" i="2" s="1"/>
  <c r="M669" i="2"/>
  <c r="N669" i="2" s="1"/>
  <c r="M1272" i="2"/>
  <c r="N1272" i="2" s="1"/>
  <c r="M1463" i="2"/>
  <c r="N1463" i="2" s="1"/>
  <c r="M1545" i="2"/>
  <c r="N1545" i="2" s="1"/>
  <c r="M1836" i="2"/>
  <c r="N1836" i="2" s="1"/>
  <c r="M1932" i="2"/>
  <c r="N1932" i="2" s="1"/>
  <c r="M793" i="2"/>
  <c r="N793" i="2" s="1"/>
  <c r="M1082" i="2"/>
  <c r="N1082" i="2" s="1"/>
  <c r="M1479" i="2"/>
  <c r="N1479" i="2" s="1"/>
  <c r="M1658" i="2"/>
  <c r="N1658" i="2" s="1"/>
  <c r="M512" i="2"/>
  <c r="N512" i="2" s="1"/>
  <c r="M1232" i="2"/>
  <c r="N1232" i="2" s="1"/>
  <c r="M1447" i="2"/>
  <c r="N1447" i="2" s="1"/>
  <c r="M1513" i="2"/>
  <c r="N1513" i="2" s="1"/>
  <c r="M1577" i="2"/>
  <c r="N1577" i="2" s="1"/>
  <c r="M1610" i="2"/>
  <c r="N1610" i="2" s="1"/>
  <c r="M1757" i="2"/>
  <c r="N1757" i="2" s="1"/>
  <c r="M1778" i="2"/>
  <c r="N1778" i="2" s="1"/>
  <c r="M1791" i="2"/>
  <c r="N1791" i="2" s="1"/>
  <c r="M1854" i="2"/>
  <c r="N1854" i="2" s="1"/>
  <c r="M1890" i="2"/>
  <c r="N1890" i="2" s="1"/>
  <c r="M1918" i="2"/>
  <c r="N1918" i="2" s="1"/>
  <c r="M1980" i="2"/>
  <c r="N1980" i="2" s="1"/>
  <c r="M1455" i="2"/>
  <c r="N1455" i="2" s="1"/>
  <c r="M1529" i="2"/>
  <c r="N1529" i="2" s="1"/>
  <c r="M1618" i="2"/>
  <c r="N1618" i="2" s="1"/>
  <c r="M1922" i="2"/>
  <c r="N1922" i="2" s="1"/>
  <c r="M1954" i="2"/>
  <c r="N1954" i="2" s="1"/>
  <c r="M1562" i="2"/>
  <c r="N1562" i="2" s="1"/>
  <c r="M1765" i="2"/>
  <c r="N1765" i="2" s="1"/>
  <c r="M1812" i="2"/>
  <c r="N1812" i="2" s="1"/>
  <c r="M1570" i="2"/>
  <c r="N1570" i="2" s="1"/>
  <c r="M1650" i="2"/>
  <c r="N1650" i="2" s="1"/>
  <c r="M1754" i="2"/>
  <c r="N1754" i="2" s="1"/>
  <c r="M1868" i="2"/>
  <c r="N1868" i="2" s="1"/>
  <c r="M1066" i="2"/>
  <c r="N1066" i="2" s="1"/>
  <c r="M1553" i="2"/>
  <c r="N1553" i="2" s="1"/>
  <c r="M1805" i="2"/>
  <c r="N1805" i="2" s="1"/>
  <c r="M1938" i="2"/>
  <c r="N1938" i="2" s="1"/>
  <c r="M1741" i="2"/>
  <c r="N1741" i="2" s="1"/>
  <c r="M1885" i="2"/>
  <c r="N1885" i="2" s="1"/>
  <c r="M2003" i="2"/>
  <c r="N2003" i="2" s="1"/>
  <c r="M1442" i="2"/>
  <c r="N1442" i="2" s="1"/>
  <c r="M1999" i="2"/>
  <c r="N1999" i="2" s="1"/>
  <c r="M1614" i="2"/>
  <c r="N1614" i="2" s="1"/>
  <c r="M1869" i="2"/>
  <c r="N1869" i="2" s="1"/>
  <c r="M1833" i="2"/>
  <c r="N1833" i="2" s="1"/>
  <c r="M650" i="2"/>
  <c r="N650" i="2" s="1"/>
  <c r="M1997" i="2"/>
  <c r="N1997" i="2" s="1"/>
  <c r="M1776" i="2"/>
  <c r="N1776" i="2" s="1"/>
  <c r="M1522" i="2"/>
  <c r="N1522" i="2" s="1"/>
  <c r="M173" i="2"/>
  <c r="N173" i="2" s="1"/>
  <c r="M450" i="2"/>
  <c r="N450" i="2" s="1"/>
  <c r="M257" i="2"/>
  <c r="N257" i="2" s="1"/>
  <c r="M40" i="2"/>
  <c r="N40" i="2" s="1"/>
  <c r="M216" i="2"/>
  <c r="N216" i="2" s="1"/>
  <c r="M77" i="2"/>
  <c r="N77" i="2" s="1"/>
  <c r="M278" i="2"/>
  <c r="N278" i="2" s="1"/>
  <c r="M434" i="2"/>
  <c r="N434" i="2" s="1"/>
  <c r="M297" i="2"/>
  <c r="N297" i="2" s="1"/>
  <c r="M546" i="2"/>
  <c r="N546" i="2" s="1"/>
  <c r="M371" i="2"/>
  <c r="N371" i="2" s="1"/>
  <c r="M506" i="2"/>
  <c r="N506" i="2" s="1"/>
  <c r="M249" i="2"/>
  <c r="N249" i="2" s="1"/>
  <c r="M448" i="2"/>
  <c r="N448" i="2" s="1"/>
  <c r="M516" i="2"/>
  <c r="N516" i="2" s="1"/>
  <c r="M575" i="2"/>
  <c r="N575" i="2" s="1"/>
  <c r="M607" i="2"/>
  <c r="N607" i="2" s="1"/>
  <c r="M639" i="2"/>
  <c r="N639" i="2" s="1"/>
  <c r="M671" i="2"/>
  <c r="N671" i="2" s="1"/>
  <c r="M703" i="2"/>
  <c r="N703" i="2" s="1"/>
  <c r="M735" i="2"/>
  <c r="N735" i="2" s="1"/>
  <c r="M767" i="2"/>
  <c r="N767" i="2" s="1"/>
  <c r="M799" i="2"/>
  <c r="N799" i="2" s="1"/>
  <c r="M831" i="2"/>
  <c r="N831" i="2" s="1"/>
  <c r="M863" i="2"/>
  <c r="N863" i="2" s="1"/>
  <c r="M895" i="2"/>
  <c r="N895" i="2" s="1"/>
  <c r="M927" i="2"/>
  <c r="N927" i="2" s="1"/>
  <c r="M10" i="2"/>
  <c r="N10" i="2" s="1"/>
  <c r="M244" i="2"/>
  <c r="N244" i="2" s="1"/>
  <c r="M292" i="2"/>
  <c r="N292" i="2" s="1"/>
  <c r="M529" i="2"/>
  <c r="N529" i="2" s="1"/>
  <c r="M999" i="2"/>
  <c r="N999" i="2" s="1"/>
  <c r="M430" i="2"/>
  <c r="N430" i="2" s="1"/>
  <c r="M460" i="2"/>
  <c r="N460" i="2" s="1"/>
  <c r="M975" i="2"/>
  <c r="N975" i="2" s="1"/>
  <c r="M316" i="2"/>
  <c r="N316" i="2" s="1"/>
  <c r="M505" i="2"/>
  <c r="N505" i="2" s="1"/>
  <c r="M983" i="2"/>
  <c r="N983" i="2" s="1"/>
  <c r="M462" i="2"/>
  <c r="N462" i="2" s="1"/>
  <c r="M1115" i="2"/>
  <c r="N1115" i="2" s="1"/>
  <c r="M645" i="2"/>
  <c r="N645" i="2" s="1"/>
  <c r="M773" i="2"/>
  <c r="N773" i="2" s="1"/>
  <c r="M901" i="2"/>
  <c r="N901" i="2" s="1"/>
  <c r="M1043" i="2"/>
  <c r="N1043" i="2" s="1"/>
  <c r="M331" i="2"/>
  <c r="N331" i="2" s="1"/>
  <c r="M1045" i="2"/>
  <c r="N1045" i="2" s="1"/>
  <c r="M1121" i="2"/>
  <c r="N1121" i="2" s="1"/>
  <c r="M1190" i="2"/>
  <c r="N1190" i="2" s="1"/>
  <c r="M1222" i="2"/>
  <c r="N1222" i="2" s="1"/>
  <c r="M1254" i="2"/>
  <c r="N1254" i="2" s="1"/>
  <c r="M1286" i="2"/>
  <c r="N1286" i="2" s="1"/>
  <c r="M1318" i="2"/>
  <c r="N1318" i="2" s="1"/>
  <c r="M1350" i="2"/>
  <c r="N1350" i="2" s="1"/>
  <c r="M193" i="2"/>
  <c r="N193" i="2" s="1"/>
  <c r="M1099" i="2"/>
  <c r="N1099" i="2" s="1"/>
  <c r="M1065" i="2"/>
  <c r="N1065" i="2" s="1"/>
  <c r="M609" i="2"/>
  <c r="N609" i="2" s="1"/>
  <c r="M865" i="2"/>
  <c r="N865" i="2" s="1"/>
  <c r="M1162" i="2"/>
  <c r="N1162" i="2" s="1"/>
  <c r="M617" i="2"/>
  <c r="N617" i="2" s="1"/>
  <c r="M873" i="2"/>
  <c r="N873" i="2" s="1"/>
  <c r="M1142" i="2"/>
  <c r="N1142" i="2" s="1"/>
  <c r="M1228" i="2"/>
  <c r="N1228" i="2" s="1"/>
  <c r="M1292" i="2"/>
  <c r="N1292" i="2" s="1"/>
  <c r="M1356" i="2"/>
  <c r="N1356" i="2" s="1"/>
  <c r="M477" i="2"/>
  <c r="N477" i="2" s="1"/>
  <c r="M1151" i="2"/>
  <c r="N1151" i="2" s="1"/>
  <c r="M749" i="2"/>
  <c r="N749" i="2" s="1"/>
  <c r="M625" i="2"/>
  <c r="N625" i="2" s="1"/>
  <c r="M1077" i="2"/>
  <c r="N1077" i="2" s="1"/>
  <c r="M1603" i="2"/>
  <c r="N1603" i="2" s="1"/>
  <c r="M1667" i="2"/>
  <c r="N1667" i="2" s="1"/>
  <c r="M761" i="2"/>
  <c r="N761" i="2" s="1"/>
  <c r="M1155" i="2"/>
  <c r="N1155" i="2" s="1"/>
  <c r="M1539" i="2"/>
  <c r="N1539" i="2" s="1"/>
  <c r="M1605" i="2"/>
  <c r="N1605" i="2" s="1"/>
  <c r="M1669" i="2"/>
  <c r="N1669" i="2" s="1"/>
  <c r="M1021" i="2"/>
  <c r="N1021" i="2" s="1"/>
  <c r="M593" i="2"/>
  <c r="N593" i="2" s="1"/>
  <c r="M1103" i="2"/>
  <c r="N1103" i="2" s="1"/>
  <c r="M1406" i="2"/>
  <c r="N1406" i="2" s="1"/>
  <c r="M1856" i="2"/>
  <c r="N1856" i="2" s="1"/>
  <c r="M1984" i="2"/>
  <c r="N1984" i="2" s="1"/>
  <c r="M1296" i="2"/>
  <c r="N1296" i="2" s="1"/>
  <c r="M1665" i="2"/>
  <c r="N1665" i="2" s="1"/>
  <c r="M1816" i="2"/>
  <c r="N1816" i="2" s="1"/>
  <c r="M1517" i="2"/>
  <c r="N1517" i="2" s="1"/>
  <c r="M1647" i="2"/>
  <c r="N1647" i="2" s="1"/>
  <c r="M1850" i="2"/>
  <c r="N1850" i="2" s="1"/>
  <c r="M1978" i="2"/>
  <c r="N1978" i="2" s="1"/>
  <c r="M1158" i="2"/>
  <c r="N1158" i="2" s="1"/>
  <c r="M1551" i="2"/>
  <c r="N1551" i="2" s="1"/>
  <c r="M1761" i="2"/>
  <c r="N1761" i="2" s="1"/>
  <c r="M1992" i="2"/>
  <c r="N1992" i="2" s="1"/>
  <c r="M1304" i="2"/>
  <c r="N1304" i="2" s="1"/>
  <c r="M1810" i="2"/>
  <c r="N1810" i="2" s="1"/>
  <c r="M1910" i="2"/>
  <c r="N1910" i="2" s="1"/>
  <c r="M829" i="2"/>
  <c r="N829" i="2" s="1"/>
  <c r="M1509" i="2"/>
  <c r="N1509" i="2" s="1"/>
  <c r="M1639" i="2"/>
  <c r="N1639" i="2" s="1"/>
  <c r="M1794" i="2"/>
  <c r="N1794" i="2" s="1"/>
  <c r="M1892" i="2"/>
  <c r="N1892" i="2" s="1"/>
  <c r="M4" i="2"/>
  <c r="N4" i="2" s="1"/>
  <c r="M1837" i="2"/>
  <c r="N1837" i="2" s="1"/>
  <c r="M1481" i="2"/>
  <c r="N1481" i="2" s="1"/>
  <c r="M1755" i="2"/>
  <c r="N1755" i="2" s="1"/>
  <c r="M1498" i="2"/>
  <c r="N1498" i="2" s="1"/>
  <c r="M1941" i="2"/>
  <c r="N1941" i="2" s="1"/>
  <c r="M1817" i="2"/>
  <c r="N1817" i="2" s="1"/>
  <c r="M1468" i="2"/>
  <c r="N1468" i="2" s="1"/>
  <c r="M1422" i="2"/>
  <c r="N1422" i="2" s="1"/>
  <c r="M1953" i="2"/>
  <c r="N1953" i="2" s="1"/>
  <c r="M1804" i="2"/>
  <c r="N1804" i="2" s="1"/>
  <c r="M1534" i="2"/>
  <c r="N1534" i="2" s="1"/>
  <c r="M1881" i="2"/>
  <c r="N1881" i="2" s="1"/>
  <c r="M1530" i="2"/>
  <c r="N1530" i="2" s="1"/>
  <c r="M1957" i="2"/>
  <c r="N1957" i="2" s="1"/>
  <c r="M1829" i="2"/>
  <c r="N1829" i="2" s="1"/>
  <c r="M1494" i="2"/>
  <c r="N1494" i="2" s="1"/>
  <c r="M1453" i="2"/>
  <c r="N1453" i="2" s="1"/>
  <c r="M1133" i="2"/>
  <c r="N1133" i="2" s="1"/>
  <c r="M1742" i="2"/>
  <c r="N1742" i="2" s="1"/>
  <c r="M1981" i="2"/>
  <c r="N1981" i="2" s="1"/>
  <c r="M1814" i="2"/>
  <c r="N1814" i="2" s="1"/>
  <c r="M1827" i="2"/>
  <c r="N1827" i="2" s="1"/>
  <c r="M1971" i="2"/>
  <c r="N1971" i="2" s="1"/>
  <c r="M1965" i="2"/>
  <c r="N1965" i="2" s="1"/>
  <c r="M1490" i="2"/>
  <c r="N1490" i="2" s="1"/>
  <c r="M1789" i="2"/>
  <c r="N1789" i="2" s="1"/>
  <c r="M1824" i="2"/>
  <c r="N1824" i="2" s="1"/>
  <c r="M1897" i="2"/>
  <c r="N1897" i="2" s="1"/>
  <c r="M1949" i="2"/>
  <c r="N1949" i="2" s="1"/>
  <c r="M1763" i="2"/>
  <c r="N1763" i="2" s="1"/>
  <c r="M1474" i="2"/>
  <c r="N1474" i="2" s="1"/>
  <c r="M190" i="2"/>
  <c r="N190" i="2" s="1"/>
  <c r="M45" i="2"/>
  <c r="N45" i="2" s="1"/>
  <c r="M272" i="2"/>
  <c r="N272" i="2" s="1"/>
  <c r="M64" i="2"/>
  <c r="N64" i="2" s="1"/>
  <c r="M240" i="2"/>
  <c r="N240" i="2" s="1"/>
  <c r="M84" i="2"/>
  <c r="N84" i="2" s="1"/>
  <c r="M314" i="2"/>
  <c r="N314" i="2" s="1"/>
  <c r="M58" i="2"/>
  <c r="N58" i="2" s="1"/>
  <c r="M304" i="2"/>
  <c r="N304" i="2" s="1"/>
  <c r="M554" i="2"/>
  <c r="N554" i="2" s="1"/>
  <c r="M408" i="2"/>
  <c r="N408" i="2" s="1"/>
  <c r="M514" i="2"/>
  <c r="N514" i="2" s="1"/>
  <c r="M269" i="2"/>
  <c r="N269" i="2" s="1"/>
  <c r="M458" i="2"/>
  <c r="N458" i="2" s="1"/>
  <c r="M524" i="2"/>
  <c r="N524" i="2" s="1"/>
  <c r="M579" i="2"/>
  <c r="N579" i="2" s="1"/>
  <c r="M611" i="2"/>
  <c r="N611" i="2" s="1"/>
  <c r="M643" i="2"/>
  <c r="N643" i="2" s="1"/>
  <c r="M675" i="2"/>
  <c r="N675" i="2" s="1"/>
  <c r="M707" i="2"/>
  <c r="N707" i="2" s="1"/>
  <c r="M739" i="2"/>
  <c r="N739" i="2" s="1"/>
  <c r="M771" i="2"/>
  <c r="N771" i="2" s="1"/>
  <c r="M803" i="2"/>
  <c r="N803" i="2" s="1"/>
  <c r="M835" i="2"/>
  <c r="N835" i="2" s="1"/>
  <c r="M867" i="2"/>
  <c r="N867" i="2" s="1"/>
  <c r="M899" i="2"/>
  <c r="N899" i="2" s="1"/>
  <c r="M931" i="2"/>
  <c r="N931" i="2" s="1"/>
  <c r="M46" i="2"/>
  <c r="N46" i="2" s="1"/>
  <c r="M363" i="2"/>
  <c r="N363" i="2" s="1"/>
  <c r="M338" i="2"/>
  <c r="N338" i="2" s="1"/>
  <c r="M549" i="2"/>
  <c r="N549" i="2" s="1"/>
  <c r="M1025" i="2"/>
  <c r="N1025" i="2" s="1"/>
  <c r="M445" i="2"/>
  <c r="N445" i="2" s="1"/>
  <c r="M478" i="2"/>
  <c r="N478" i="2" s="1"/>
  <c r="M1001" i="2"/>
  <c r="N1001" i="2" s="1"/>
  <c r="M358" i="2"/>
  <c r="N358" i="2" s="1"/>
  <c r="M521" i="2"/>
  <c r="N521" i="2" s="1"/>
  <c r="M1009" i="2"/>
  <c r="N1009" i="2" s="1"/>
  <c r="M502" i="2"/>
  <c r="N502" i="2" s="1"/>
  <c r="M1147" i="2"/>
  <c r="N1147" i="2" s="1"/>
  <c r="M661" i="2"/>
  <c r="N661" i="2" s="1"/>
  <c r="M789" i="2"/>
  <c r="N789" i="2" s="1"/>
  <c r="M917" i="2"/>
  <c r="N917" i="2" s="1"/>
  <c r="M1051" i="2"/>
  <c r="N1051" i="2" s="1"/>
  <c r="M470" i="2"/>
  <c r="N470" i="2" s="1"/>
  <c r="M1053" i="2"/>
  <c r="N1053" i="2" s="1"/>
  <c r="M1139" i="2"/>
  <c r="N1139" i="2" s="1"/>
  <c r="M1194" i="2"/>
  <c r="N1194" i="2" s="1"/>
  <c r="M1226" i="2"/>
  <c r="N1226" i="2" s="1"/>
  <c r="M1258" i="2"/>
  <c r="N1258" i="2" s="1"/>
  <c r="M1290" i="2"/>
  <c r="N1290" i="2" s="1"/>
  <c r="M1322" i="2"/>
  <c r="N1322" i="2" s="1"/>
  <c r="M1354" i="2"/>
  <c r="N1354" i="2" s="1"/>
  <c r="M324" i="2"/>
  <c r="N324" i="2" s="1"/>
  <c r="M1131" i="2"/>
  <c r="N1131" i="2" s="1"/>
  <c r="M1119" i="2"/>
  <c r="N1119" i="2" s="1"/>
  <c r="M641" i="2"/>
  <c r="N641" i="2" s="1"/>
  <c r="M897" i="2"/>
  <c r="N897" i="2" s="1"/>
  <c r="M1392" i="2"/>
  <c r="N1392" i="2" s="1"/>
  <c r="M649" i="2"/>
  <c r="N649" i="2" s="1"/>
  <c r="M905" i="2"/>
  <c r="N905" i="2" s="1"/>
  <c r="M1159" i="2"/>
  <c r="N1159" i="2" s="1"/>
  <c r="M1236" i="2"/>
  <c r="N1236" i="2" s="1"/>
  <c r="M1300" i="2"/>
  <c r="N1300" i="2" s="1"/>
  <c r="M1364" i="2"/>
  <c r="N1364" i="2" s="1"/>
  <c r="M971" i="2"/>
  <c r="N971" i="2" s="1"/>
  <c r="M1169" i="2"/>
  <c r="N1169" i="2" s="1"/>
  <c r="M813" i="2"/>
  <c r="N813" i="2" s="1"/>
  <c r="M689" i="2"/>
  <c r="N689" i="2" s="1"/>
  <c r="M1135" i="2"/>
  <c r="N1135" i="2" s="1"/>
  <c r="M1611" i="2"/>
  <c r="N1611" i="2" s="1"/>
  <c r="M1675" i="2"/>
  <c r="N1675" i="2" s="1"/>
  <c r="M825" i="2"/>
  <c r="N825" i="2" s="1"/>
  <c r="M1166" i="2"/>
  <c r="N1166" i="2" s="1"/>
  <c r="M1547" i="2"/>
  <c r="N1547" i="2" s="1"/>
  <c r="M1613" i="2"/>
  <c r="N1613" i="2" s="1"/>
  <c r="M1677" i="2"/>
  <c r="N1677" i="2" s="1"/>
  <c r="M1038" i="2"/>
  <c r="N1038" i="2" s="1"/>
  <c r="M657" i="2"/>
  <c r="N657" i="2" s="1"/>
  <c r="M1127" i="2"/>
  <c r="N1127" i="2" s="1"/>
  <c r="M1720" i="2"/>
  <c r="N1720" i="2" s="1"/>
  <c r="M1862" i="2"/>
  <c r="N1862" i="2" s="1"/>
  <c r="M1990" i="2"/>
  <c r="N1990" i="2" s="1"/>
  <c r="M1336" i="2"/>
  <c r="N1336" i="2" s="1"/>
  <c r="M1674" i="2"/>
  <c r="N1674" i="2" s="1"/>
  <c r="M1821" i="2"/>
  <c r="N1821" i="2" s="1"/>
  <c r="M1533" i="2"/>
  <c r="N1533" i="2" s="1"/>
  <c r="M1663" i="2"/>
  <c r="N1663" i="2" s="1"/>
  <c r="M1876" i="2"/>
  <c r="N1876" i="2" s="1"/>
  <c r="M2004" i="2"/>
  <c r="N2004" i="2" s="1"/>
  <c r="M1208" i="2"/>
  <c r="N1208" i="2" s="1"/>
  <c r="M1569" i="2"/>
  <c r="N1569" i="2" s="1"/>
  <c r="M1808" i="2"/>
  <c r="N1808" i="2" s="1"/>
  <c r="M1998" i="2"/>
  <c r="N1998" i="2" s="1"/>
  <c r="M1671" i="2"/>
  <c r="N1671" i="2" s="1"/>
  <c r="M1813" i="2"/>
  <c r="N1813" i="2" s="1"/>
  <c r="M1936" i="2"/>
  <c r="N1936" i="2" s="1"/>
  <c r="M995" i="2"/>
  <c r="N995" i="2" s="1"/>
  <c r="M1525" i="2"/>
  <c r="N1525" i="2" s="1"/>
  <c r="M1709" i="2"/>
  <c r="N1709" i="2" s="1"/>
  <c r="M1773" i="2"/>
  <c r="N1773" i="2" s="1"/>
  <c r="M1689" i="2"/>
  <c r="N1689" i="2" s="1"/>
  <c r="M1967" i="2"/>
  <c r="N1967" i="2" s="1"/>
  <c r="M1820" i="2"/>
  <c r="N1820" i="2" s="1"/>
  <c r="M1961" i="2"/>
  <c r="N1961" i="2" s="1"/>
  <c r="M1482" i="2"/>
  <c r="N1482" i="2" s="1"/>
  <c r="M1772" i="2"/>
  <c r="N1772" i="2" s="1"/>
  <c r="M1764" i="2"/>
  <c r="N1764" i="2" s="1"/>
  <c r="M1865" i="2"/>
  <c r="N1865" i="2" s="1"/>
  <c r="M1929" i="2"/>
  <c r="N1929" i="2" s="1"/>
  <c r="M1726" i="2"/>
  <c r="N1726" i="2" s="1"/>
  <c r="M1449" i="2"/>
  <c r="N1449" i="2" s="1"/>
  <c r="M262" i="2"/>
  <c r="N262" i="2" s="1"/>
  <c r="M62" i="2"/>
  <c r="N62" i="2" s="1"/>
  <c r="M310" i="2"/>
  <c r="N310" i="2" s="1"/>
  <c r="M73" i="2"/>
  <c r="N73" i="2" s="1"/>
  <c r="M252" i="2"/>
  <c r="N252" i="2" s="1"/>
  <c r="M126" i="2"/>
  <c r="N126" i="2" s="1"/>
  <c r="M329" i="2"/>
  <c r="N329" i="2" s="1"/>
  <c r="M164" i="2"/>
  <c r="N164" i="2" s="1"/>
  <c r="M317" i="2"/>
  <c r="N317" i="2" s="1"/>
  <c r="M562" i="2"/>
  <c r="N562" i="2" s="1"/>
  <c r="M436" i="2"/>
  <c r="N436" i="2" s="1"/>
  <c r="M522" i="2"/>
  <c r="N522" i="2" s="1"/>
  <c r="M288" i="2"/>
  <c r="N288" i="2" s="1"/>
  <c r="M466" i="2"/>
  <c r="N466" i="2" s="1"/>
  <c r="M532" i="2"/>
  <c r="N532" i="2" s="1"/>
  <c r="M583" i="2"/>
  <c r="N583" i="2" s="1"/>
  <c r="M615" i="2"/>
  <c r="N615" i="2" s="1"/>
  <c r="M647" i="2"/>
  <c r="N647" i="2" s="1"/>
  <c r="M679" i="2"/>
  <c r="N679" i="2" s="1"/>
  <c r="M711" i="2"/>
  <c r="N711" i="2" s="1"/>
  <c r="M743" i="2"/>
  <c r="N743" i="2" s="1"/>
  <c r="M775" i="2"/>
  <c r="N775" i="2" s="1"/>
  <c r="M807" i="2"/>
  <c r="N807" i="2" s="1"/>
  <c r="M839" i="2"/>
  <c r="N839" i="2" s="1"/>
  <c r="M871" i="2"/>
  <c r="N871" i="2" s="1"/>
  <c r="M903" i="2"/>
  <c r="N903" i="2" s="1"/>
  <c r="M935" i="2"/>
  <c r="N935" i="2" s="1"/>
  <c r="M121" i="2"/>
  <c r="N121" i="2" s="1"/>
  <c r="M440" i="2"/>
  <c r="N440" i="2" s="1"/>
  <c r="M370" i="2"/>
  <c r="N370" i="2" s="1"/>
  <c r="M565" i="2"/>
  <c r="N565" i="2" s="1"/>
  <c r="M97" i="2"/>
  <c r="N97" i="2" s="1"/>
  <c r="M981" i="2"/>
  <c r="N981" i="2" s="1"/>
  <c r="M494" i="2"/>
  <c r="N494" i="2" s="1"/>
  <c r="M1007" i="2"/>
  <c r="N1007" i="2" s="1"/>
  <c r="M384" i="2"/>
  <c r="N384" i="2" s="1"/>
  <c r="M541" i="2"/>
  <c r="N541" i="2" s="1"/>
  <c r="M1015" i="2"/>
  <c r="N1015" i="2" s="1"/>
  <c r="M534" i="2"/>
  <c r="N534" i="2" s="1"/>
  <c r="M237" i="2"/>
  <c r="N237" i="2" s="1"/>
  <c r="M677" i="2"/>
  <c r="N677" i="2" s="1"/>
  <c r="M805" i="2"/>
  <c r="N805" i="2" s="1"/>
  <c r="M933" i="2"/>
  <c r="N933" i="2" s="1"/>
  <c r="M1059" i="2"/>
  <c r="N1059" i="2" s="1"/>
  <c r="M525" i="2"/>
  <c r="N525" i="2" s="1"/>
  <c r="M1061" i="2"/>
  <c r="N1061" i="2" s="1"/>
  <c r="M1146" i="2"/>
  <c r="N1146" i="2" s="1"/>
  <c r="M1198" i="2"/>
  <c r="N1198" i="2" s="1"/>
  <c r="M1230" i="2"/>
  <c r="N1230" i="2" s="1"/>
  <c r="M1262" i="2"/>
  <c r="N1262" i="2" s="1"/>
  <c r="M1294" i="2"/>
  <c r="N1294" i="2" s="1"/>
  <c r="M1326" i="2"/>
  <c r="N1326" i="2" s="1"/>
  <c r="M1358" i="2"/>
  <c r="N1358" i="2" s="1"/>
  <c r="M405" i="2"/>
  <c r="N405" i="2" s="1"/>
  <c r="M1163" i="2"/>
  <c r="N1163" i="2" s="1"/>
  <c r="M1137" i="2"/>
  <c r="N1137" i="2" s="1"/>
  <c r="M673" i="2"/>
  <c r="N673" i="2" s="1"/>
  <c r="M929" i="2"/>
  <c r="N929" i="2" s="1"/>
  <c r="M1398" i="2"/>
  <c r="N1398" i="2" s="1"/>
  <c r="M681" i="2"/>
  <c r="N681" i="2" s="1"/>
  <c r="M937" i="2"/>
  <c r="N937" i="2" s="1"/>
  <c r="M1180" i="2"/>
  <c r="N1180" i="2" s="1"/>
  <c r="M1244" i="2"/>
  <c r="N1244" i="2" s="1"/>
  <c r="M1308" i="2"/>
  <c r="N1308" i="2" s="1"/>
  <c r="M1372" i="2"/>
  <c r="N1372" i="2" s="1"/>
  <c r="M997" i="2"/>
  <c r="N997" i="2" s="1"/>
  <c r="M1388" i="2"/>
  <c r="N1388" i="2" s="1"/>
  <c r="M877" i="2"/>
  <c r="N877" i="2" s="1"/>
  <c r="M753" i="2"/>
  <c r="N753" i="2" s="1"/>
  <c r="M1400" i="2"/>
  <c r="N1400" i="2" s="1"/>
  <c r="M1619" i="2"/>
  <c r="N1619" i="2" s="1"/>
  <c r="M388" i="2"/>
  <c r="N388" i="2" s="1"/>
  <c r="M889" i="2"/>
  <c r="N889" i="2" s="1"/>
  <c r="M1402" i="2"/>
  <c r="N1402" i="2" s="1"/>
  <c r="M1555" i="2"/>
  <c r="N1555" i="2" s="1"/>
  <c r="M1621" i="2"/>
  <c r="N1621" i="2" s="1"/>
  <c r="M520" i="2"/>
  <c r="N520" i="2" s="1"/>
  <c r="M1070" i="2"/>
  <c r="N1070" i="2" s="1"/>
  <c r="M721" i="2"/>
  <c r="N721" i="2" s="1"/>
  <c r="M729" i="2"/>
  <c r="N729" i="2" s="1"/>
  <c r="M1738" i="2"/>
  <c r="N1738" i="2" s="1"/>
  <c r="M1888" i="2"/>
  <c r="N1888" i="2" s="1"/>
  <c r="M1382" i="2"/>
  <c r="N1382" i="2" s="1"/>
  <c r="M1681" i="2"/>
  <c r="N1681" i="2" s="1"/>
  <c r="M1838" i="2"/>
  <c r="N1838" i="2" s="1"/>
  <c r="M733" i="2"/>
  <c r="N733" i="2" s="1"/>
  <c r="M1549" i="2"/>
  <c r="N1549" i="2" s="1"/>
  <c r="M1722" i="2"/>
  <c r="N1722" i="2" s="1"/>
  <c r="M1882" i="2"/>
  <c r="N1882" i="2" s="1"/>
  <c r="M1451" i="2"/>
  <c r="N1451" i="2" s="1"/>
  <c r="M1585" i="2"/>
  <c r="N1585" i="2" s="1"/>
  <c r="M1832" i="2"/>
  <c r="N1832" i="2" s="1"/>
  <c r="M1683" i="2"/>
  <c r="N1683" i="2" s="1"/>
  <c r="M1823" i="2"/>
  <c r="N1823" i="2" s="1"/>
  <c r="M1942" i="2"/>
  <c r="N1942" i="2" s="1"/>
  <c r="M1050" i="2"/>
  <c r="N1050" i="2" s="1"/>
  <c r="M1541" i="2"/>
  <c r="N1541" i="2" s="1"/>
  <c r="M1673" i="2"/>
  <c r="N1673" i="2" s="1"/>
  <c r="M1807" i="2"/>
  <c r="N1807" i="2" s="1"/>
  <c r="M1924" i="2"/>
  <c r="N1924" i="2" s="1"/>
  <c r="M1806" i="2"/>
  <c r="N1806" i="2" s="1"/>
  <c r="M1109" i="2"/>
  <c r="N1109" i="2" s="1"/>
  <c r="M1712" i="2"/>
  <c r="N1712" i="2" s="1"/>
  <c r="M1433" i="2"/>
  <c r="N1433" i="2" s="1"/>
  <c r="M1909" i="2"/>
  <c r="N1909" i="2" s="1"/>
  <c r="M1731" i="2"/>
  <c r="N1731" i="2" s="1"/>
  <c r="M1500" i="2"/>
  <c r="N1500" i="2" s="1"/>
  <c r="M1454" i="2"/>
  <c r="N1454" i="2" s="1"/>
  <c r="M1161" i="2"/>
  <c r="N1161" i="2" s="1"/>
  <c r="M1921" i="2"/>
  <c r="N1921" i="2" s="1"/>
  <c r="M1739" i="2"/>
  <c r="N1739" i="2" s="1"/>
  <c r="M1126" i="2"/>
  <c r="N1126" i="2" s="1"/>
  <c r="M1849" i="2"/>
  <c r="N1849" i="2" s="1"/>
  <c r="M1925" i="2"/>
  <c r="N1925" i="2" s="1"/>
  <c r="M1787" i="2"/>
  <c r="N1787" i="2" s="1"/>
  <c r="M1485" i="2"/>
  <c r="N1485" i="2" s="1"/>
  <c r="M1444" i="2"/>
  <c r="N1444" i="2" s="1"/>
  <c r="M1514" i="2"/>
  <c r="N1514" i="2" s="1"/>
  <c r="M346" i="2"/>
  <c r="N346" i="2" s="1"/>
  <c r="M1622" i="2"/>
  <c r="N1622" i="2" s="1"/>
  <c r="M1415" i="2"/>
  <c r="N1415" i="2" s="1"/>
  <c r="M1391" i="2"/>
  <c r="N1391" i="2" s="1"/>
  <c r="M1465" i="2"/>
  <c r="N1465" i="2" s="1"/>
  <c r="M1702" i="2"/>
  <c r="N1702" i="2" s="1"/>
  <c r="M1901" i="2"/>
  <c r="N1901" i="2" s="1"/>
  <c r="M1987" i="2"/>
  <c r="N1987" i="2" s="1"/>
  <c r="M652" i="2"/>
  <c r="N652" i="2" s="1"/>
  <c r="M1785" i="2"/>
  <c r="N1785" i="2" s="1"/>
  <c r="M1524" i="2"/>
  <c r="N1524" i="2" s="1"/>
  <c r="M168" i="2"/>
  <c r="N168" i="2" s="1"/>
  <c r="M418" i="2"/>
  <c r="N418" i="2" s="1"/>
  <c r="M209" i="2"/>
  <c r="N209" i="2" s="1"/>
  <c r="M18" i="2"/>
  <c r="N18" i="2" s="1"/>
  <c r="M180" i="2"/>
  <c r="N180" i="2" s="1"/>
  <c r="M68" i="2"/>
  <c r="N68" i="2" s="1"/>
  <c r="M266" i="2"/>
  <c r="N266" i="2" s="1"/>
  <c r="M402" i="2"/>
  <c r="N402" i="2" s="1"/>
  <c r="M282" i="2"/>
  <c r="N282" i="2" s="1"/>
  <c r="M538" i="2"/>
  <c r="N538" i="2" s="1"/>
  <c r="M341" i="2"/>
  <c r="N341" i="2" s="1"/>
  <c r="M498" i="2"/>
  <c r="N498" i="2" s="1"/>
  <c r="M205" i="2"/>
  <c r="N205" i="2" s="1"/>
  <c r="M410" i="2"/>
  <c r="N410" i="2" s="1"/>
  <c r="M508" i="2"/>
  <c r="N508" i="2" s="1"/>
  <c r="M569" i="2"/>
  <c r="N569" i="2" s="1"/>
  <c r="M603" i="2"/>
  <c r="N603" i="2" s="1"/>
  <c r="M635" i="2"/>
  <c r="N635" i="2" s="1"/>
  <c r="M667" i="2"/>
  <c r="N667" i="2" s="1"/>
  <c r="M699" i="2"/>
  <c r="N699" i="2" s="1"/>
  <c r="M731" i="2"/>
  <c r="N731" i="2" s="1"/>
  <c r="M763" i="2"/>
  <c r="N763" i="2" s="1"/>
  <c r="M795" i="2"/>
  <c r="N795" i="2" s="1"/>
  <c r="M827" i="2"/>
  <c r="N827" i="2" s="1"/>
  <c r="M859" i="2"/>
  <c r="N859" i="2" s="1"/>
  <c r="M891" i="2"/>
  <c r="N891" i="2" s="1"/>
  <c r="M923" i="2"/>
  <c r="N923" i="2" s="1"/>
  <c r="M955" i="2"/>
  <c r="N955" i="2" s="1"/>
  <c r="M222" i="2"/>
  <c r="N222" i="2" s="1"/>
  <c r="M118" i="2"/>
  <c r="N118" i="2" s="1"/>
  <c r="M513" i="2"/>
  <c r="N513" i="2" s="1"/>
  <c r="M993" i="2"/>
  <c r="N993" i="2" s="1"/>
  <c r="M404" i="2"/>
  <c r="N404" i="2" s="1"/>
  <c r="M367" i="2"/>
  <c r="N367" i="2" s="1"/>
  <c r="M969" i="2"/>
  <c r="N969" i="2" s="1"/>
  <c r="M241" i="2"/>
  <c r="N241" i="2" s="1"/>
  <c r="M489" i="2"/>
  <c r="N489" i="2" s="1"/>
  <c r="M977" i="2"/>
  <c r="N977" i="2" s="1"/>
  <c r="M437" i="2"/>
  <c r="N437" i="2" s="1"/>
  <c r="M1087" i="2"/>
  <c r="N1087" i="2" s="1"/>
  <c r="M629" i="2"/>
  <c r="N629" i="2" s="1"/>
  <c r="M757" i="2"/>
  <c r="N757" i="2" s="1"/>
  <c r="M885" i="2"/>
  <c r="N885" i="2" s="1"/>
  <c r="M1035" i="2"/>
  <c r="N1035" i="2" s="1"/>
  <c r="M1175" i="2"/>
  <c r="N1175" i="2" s="1"/>
  <c r="M1037" i="2"/>
  <c r="N1037" i="2" s="1"/>
  <c r="M1114" i="2"/>
  <c r="N1114" i="2" s="1"/>
  <c r="M1186" i="2"/>
  <c r="N1186" i="2" s="1"/>
  <c r="M1218" i="2"/>
  <c r="N1218" i="2" s="1"/>
  <c r="M1250" i="2"/>
  <c r="N1250" i="2" s="1"/>
  <c r="M1282" i="2"/>
  <c r="N1282" i="2" s="1"/>
  <c r="M1314" i="2"/>
  <c r="N1314" i="2" s="1"/>
  <c r="M1346" i="2"/>
  <c r="N1346" i="2" s="1"/>
  <c r="M1378" i="2"/>
  <c r="N1378" i="2" s="1"/>
  <c r="M1005" i="2"/>
  <c r="N1005" i="2" s="1"/>
  <c r="M1049" i="2"/>
  <c r="N1049" i="2" s="1"/>
  <c r="M480" i="2"/>
  <c r="N480" i="2" s="1"/>
  <c r="M833" i="2"/>
  <c r="N833" i="2" s="1"/>
  <c r="M1098" i="2"/>
  <c r="N1098" i="2" s="1"/>
  <c r="M488" i="2"/>
  <c r="N488" i="2" s="1"/>
  <c r="M841" i="2"/>
  <c r="N841" i="2" s="1"/>
  <c r="M1095" i="2"/>
  <c r="N1095" i="2" s="1"/>
  <c r="M1220" i="2"/>
  <c r="N1220" i="2" s="1"/>
  <c r="M215" i="2"/>
  <c r="N215" i="2" s="1"/>
  <c r="M87" i="2"/>
  <c r="N87" i="2" s="1"/>
  <c r="M303" i="2"/>
  <c r="N303" i="2" s="1"/>
  <c r="M52" i="2"/>
  <c r="N52" i="2" s="1"/>
  <c r="M300" i="2"/>
  <c r="N300" i="2" s="1"/>
  <c r="M260" i="2"/>
  <c r="N260" i="2" s="1"/>
  <c r="M30" i="2"/>
  <c r="N30" i="2" s="1"/>
  <c r="M225" i="2"/>
  <c r="N225" i="2" s="1"/>
  <c r="M289" i="2"/>
  <c r="N289" i="2" s="1"/>
  <c r="M65" i="2"/>
  <c r="N65" i="2" s="1"/>
  <c r="M261" i="2"/>
  <c r="N261" i="2" s="1"/>
  <c r="M135" i="2"/>
  <c r="N135" i="2" s="1"/>
  <c r="M439" i="2"/>
  <c r="N439" i="2" s="1"/>
  <c r="M403" i="2"/>
  <c r="N403" i="2" s="1"/>
  <c r="M519" i="2"/>
  <c r="N519" i="2" s="1"/>
  <c r="M111" i="2"/>
  <c r="N111" i="2" s="1"/>
  <c r="M44" i="2"/>
  <c r="N44" i="2" s="1"/>
  <c r="M275" i="2"/>
  <c r="N275" i="2" s="1"/>
  <c r="M16" i="2"/>
  <c r="N16" i="2" s="1"/>
  <c r="M333" i="2"/>
  <c r="N333" i="2" s="1"/>
  <c r="M483" i="2"/>
  <c r="N483" i="2" s="1"/>
  <c r="M348" i="2"/>
  <c r="N348" i="2" s="1"/>
  <c r="M449" i="2"/>
  <c r="N449" i="2" s="1"/>
  <c r="M984" i="2"/>
  <c r="N984" i="2" s="1"/>
  <c r="M600" i="2"/>
  <c r="N600" i="2" s="1"/>
  <c r="M664" i="2"/>
  <c r="N664" i="2" s="1"/>
  <c r="M728" i="2"/>
  <c r="N728" i="2" s="1"/>
  <c r="M792" i="2"/>
  <c r="N792" i="2" s="1"/>
  <c r="M856" i="2"/>
  <c r="N856" i="2" s="1"/>
  <c r="M920" i="2"/>
  <c r="N920" i="2" s="1"/>
  <c r="M1004" i="2"/>
  <c r="N1004" i="2" s="1"/>
  <c r="M539" i="2"/>
  <c r="N539" i="2" s="1"/>
  <c r="M986" i="2"/>
  <c r="N986" i="2" s="1"/>
  <c r="M366" i="2"/>
  <c r="N366" i="2" s="1"/>
  <c r="M962" i="2"/>
  <c r="N962" i="2" s="1"/>
  <c r="M441" i="2"/>
  <c r="N441" i="2" s="1"/>
  <c r="M670" i="2"/>
  <c r="N670" i="2" s="1"/>
  <c r="M798" i="2"/>
  <c r="N798" i="2" s="1"/>
  <c r="M926" i="2"/>
  <c r="N926" i="2" s="1"/>
  <c r="M1048" i="2"/>
  <c r="N1048" i="2" s="1"/>
  <c r="M472" i="2"/>
  <c r="N472" i="2" s="1"/>
  <c r="M160" i="2"/>
  <c r="N160" i="2" s="1"/>
  <c r="M563" i="2"/>
  <c r="N563" i="2" s="1"/>
  <c r="M706" i="2"/>
  <c r="N706" i="2" s="1"/>
  <c r="M834" i="2"/>
  <c r="N834" i="2" s="1"/>
  <c r="M1080" i="2"/>
  <c r="N1080" i="2" s="1"/>
  <c r="M444" i="2"/>
  <c r="N444" i="2" s="1"/>
  <c r="M662" i="2"/>
  <c r="N662" i="2" s="1"/>
  <c r="M790" i="2"/>
  <c r="N790" i="2" s="1"/>
  <c r="M918" i="2"/>
  <c r="N918" i="2" s="1"/>
  <c r="M1044" i="2"/>
  <c r="N1044" i="2" s="1"/>
  <c r="M596" i="2"/>
  <c r="N596" i="2" s="1"/>
  <c r="M852" i="2"/>
  <c r="N852" i="2" s="1"/>
  <c r="M1183" i="2"/>
  <c r="N1183" i="2" s="1"/>
  <c r="M1247" i="2"/>
  <c r="N1247" i="2" s="1"/>
  <c r="M1311" i="2"/>
  <c r="N1311" i="2" s="1"/>
  <c r="M1375" i="2"/>
  <c r="N1375" i="2" s="1"/>
  <c r="M666" i="2"/>
  <c r="N666" i="2" s="1"/>
  <c r="M794" i="2"/>
  <c r="N794" i="2" s="1"/>
  <c r="M922" i="2"/>
  <c r="N922" i="2" s="1"/>
  <c r="M1144" i="2"/>
  <c r="N1144" i="2" s="1"/>
  <c r="M1113" i="2"/>
  <c r="N1113" i="2" s="1"/>
  <c r="M1209" i="2"/>
  <c r="N1209" i="2" s="1"/>
  <c r="M1273" i="2"/>
  <c r="N1273" i="2" s="1"/>
  <c r="M1337" i="2"/>
  <c r="N1337" i="2" s="1"/>
  <c r="M416" i="2"/>
  <c r="N416" i="2" s="1"/>
  <c r="M772" i="2"/>
  <c r="N772" i="2" s="1"/>
  <c r="M1179" i="2"/>
  <c r="N1179" i="2" s="1"/>
  <c r="M1243" i="2"/>
  <c r="N1243" i="2" s="1"/>
  <c r="M1307" i="2"/>
  <c r="N1307" i="2" s="1"/>
  <c r="M1371" i="2"/>
  <c r="N1371" i="2" s="1"/>
  <c r="M1189" i="2"/>
  <c r="N1189" i="2" s="1"/>
  <c r="M1317" i="2"/>
  <c r="N1317" i="2" s="1"/>
  <c r="M1584" i="2"/>
  <c r="N1584" i="2" s="1"/>
  <c r="M1648" i="2"/>
  <c r="N1648" i="2" s="1"/>
  <c r="M1173" i="2"/>
  <c r="N1173" i="2" s="1"/>
  <c r="M1560" i="2"/>
  <c r="N1560" i="2" s="1"/>
  <c r="M746" i="2"/>
  <c r="N746" i="2" s="1"/>
  <c r="M1141" i="2"/>
  <c r="N1141" i="2" s="1"/>
  <c r="M1472" i="2"/>
  <c r="N1472" i="2" s="1"/>
  <c r="M1181" i="2"/>
  <c r="N1181" i="2" s="1"/>
  <c r="M1309" i="2"/>
  <c r="N1309" i="2" s="1"/>
  <c r="M1572" i="2"/>
  <c r="N1572" i="2" s="1"/>
  <c r="M1636" i="2"/>
  <c r="N1636" i="2" s="1"/>
  <c r="M1012" i="2"/>
  <c r="N1012" i="2" s="1"/>
  <c r="M1094" i="2"/>
  <c r="N1094" i="2" s="1"/>
  <c r="M1686" i="2"/>
  <c r="N1686" i="2" s="1"/>
  <c r="M1811" i="2"/>
  <c r="N1811" i="2" s="1"/>
  <c r="M1943" i="2"/>
  <c r="N1943" i="2" s="1"/>
  <c r="M1441" i="2"/>
  <c r="N1441" i="2" s="1"/>
  <c r="M1977" i="2"/>
  <c r="N1977" i="2" s="1"/>
  <c r="M1020" i="2"/>
  <c r="N1020" i="2" s="1"/>
  <c r="M1462" i="2"/>
  <c r="N1462" i="2" s="1"/>
  <c r="M1758" i="2"/>
  <c r="N1758" i="2" s="1"/>
  <c r="M1931" i="2"/>
  <c r="N1931" i="2" s="1"/>
  <c r="M1766" i="2"/>
  <c r="N1766" i="2" s="1"/>
  <c r="M1685" i="2"/>
  <c r="N1685" i="2" s="1"/>
  <c r="M1889" i="2"/>
  <c r="N1889" i="2" s="1"/>
  <c r="M1445" i="2"/>
  <c r="N1445" i="2" s="1"/>
  <c r="M1502" i="2"/>
  <c r="N1502" i="2" s="1"/>
  <c r="M1822" i="2"/>
  <c r="N1822" i="2" s="1"/>
  <c r="M1979" i="2"/>
  <c r="N1979" i="2" s="1"/>
  <c r="M1871" i="2"/>
  <c r="N1871" i="2" s="1"/>
  <c r="M908" i="2"/>
  <c r="N908" i="2" s="1"/>
  <c r="M1875" i="2"/>
  <c r="N1875" i="2" s="1"/>
  <c r="M1866" i="2"/>
  <c r="N1866" i="2" s="1"/>
  <c r="M1703" i="2"/>
  <c r="N1703" i="2" s="1"/>
  <c r="M1557" i="2"/>
  <c r="N1557" i="2" s="1"/>
  <c r="M1846" i="2"/>
  <c r="N1846" i="2" s="1"/>
  <c r="M1174" i="2"/>
  <c r="N1174" i="2" s="1"/>
  <c r="M1928" i="2"/>
  <c r="N1928" i="2" s="1"/>
  <c r="M1535" i="2"/>
  <c r="N1535" i="2" s="1"/>
  <c r="M1946" i="2"/>
  <c r="N1946" i="2" s="1"/>
  <c r="M1730" i="2"/>
  <c r="N1730" i="2" s="1"/>
  <c r="M1288" i="2"/>
  <c r="N1288" i="2" s="1"/>
  <c r="M1706" i="2"/>
  <c r="N1706" i="2" s="1"/>
  <c r="M765" i="2"/>
  <c r="N765" i="2" s="1"/>
  <c r="M1926" i="2"/>
  <c r="N1926" i="2" s="1"/>
  <c r="M1368" i="2"/>
  <c r="N1368" i="2" s="1"/>
  <c r="M849" i="2"/>
  <c r="N849" i="2" s="1"/>
  <c r="M845" i="2"/>
  <c r="N845" i="2" s="1"/>
  <c r="M1629" i="2"/>
  <c r="N1629" i="2" s="1"/>
  <c r="M1515" i="2"/>
  <c r="N1515" i="2" s="1"/>
  <c r="M697" i="2"/>
  <c r="N697" i="2" s="1"/>
  <c r="M1635" i="2"/>
  <c r="N1635" i="2" s="1"/>
  <c r="M1039" i="2"/>
  <c r="N1039" i="2" s="1"/>
  <c r="M941" i="2"/>
  <c r="N941" i="2" s="1"/>
  <c r="M1057" i="2"/>
  <c r="N1057" i="2" s="1"/>
  <c r="M1348" i="2"/>
  <c r="N1348" i="2" s="1"/>
  <c r="M1260" i="2"/>
  <c r="N1260" i="2" s="1"/>
  <c r="M1030" i="2"/>
  <c r="N1030" i="2" s="1"/>
  <c r="M305" i="2"/>
  <c r="N305" i="2" s="1"/>
  <c r="M737" i="2"/>
  <c r="N737" i="2" s="1"/>
  <c r="M509" i="2"/>
  <c r="N509" i="2" s="1"/>
  <c r="M1366" i="2"/>
  <c r="N1366" i="2" s="1"/>
  <c r="M1302" i="2"/>
  <c r="N1302" i="2" s="1"/>
  <c r="M1238" i="2"/>
  <c r="N1238" i="2" s="1"/>
  <c r="M1171" i="2"/>
  <c r="N1171" i="2" s="1"/>
  <c r="M991" i="2"/>
  <c r="N991" i="2" s="1"/>
  <c r="M963" i="2"/>
  <c r="N963" i="2" s="1"/>
  <c r="M709" i="2"/>
  <c r="N709" i="2" s="1"/>
  <c r="M568" i="2"/>
  <c r="N568" i="2" s="1"/>
  <c r="M573" i="2"/>
  <c r="N573" i="2" s="1"/>
  <c r="M90" i="2"/>
  <c r="N90" i="2" s="1"/>
  <c r="M1013" i="2"/>
  <c r="N1013" i="2" s="1"/>
  <c r="M585" i="2"/>
  <c r="N585" i="2" s="1"/>
  <c r="M550" i="2"/>
  <c r="N550" i="2" s="1"/>
  <c r="M943" i="2"/>
  <c r="N943" i="2" s="1"/>
  <c r="M879" i="2"/>
  <c r="N879" i="2" s="1"/>
  <c r="M815" i="2"/>
  <c r="N815" i="2" s="1"/>
  <c r="M751" i="2"/>
  <c r="N751" i="2" s="1"/>
  <c r="M687" i="2"/>
  <c r="N687" i="2" s="1"/>
  <c r="M623" i="2"/>
  <c r="N623" i="2" s="1"/>
  <c r="M545" i="2"/>
  <c r="N545" i="2" s="1"/>
  <c r="M334" i="2"/>
  <c r="N334" i="2" s="1"/>
  <c r="M474" i="2"/>
  <c r="N474" i="2" s="1"/>
  <c r="M378" i="2"/>
  <c r="N378" i="2" s="1"/>
  <c r="M347" i="2"/>
  <c r="N347" i="2" s="1"/>
  <c r="M374" i="2"/>
  <c r="N374" i="2" s="1"/>
  <c r="M386" i="2"/>
  <c r="N386" i="2" s="1"/>
  <c r="M298" i="2"/>
  <c r="N298" i="2" s="1"/>
  <c r="M1679" i="2"/>
  <c r="N1679" i="2" s="1"/>
  <c r="M1497" i="2"/>
  <c r="N1497" i="2" s="1"/>
  <c r="M1606" i="2"/>
  <c r="N1606" i="2" s="1"/>
  <c r="M1662" i="2"/>
  <c r="N1662" i="2" s="1"/>
  <c r="M1780" i="2"/>
  <c r="N1780" i="2" s="1"/>
  <c r="M1434" i="2"/>
  <c r="N1434" i="2" s="1"/>
  <c r="M1385" i="2"/>
  <c r="N1385" i="2" s="1"/>
  <c r="M54" i="2"/>
  <c r="N54" i="2" s="1"/>
  <c r="M315" i="2"/>
  <c r="N315" i="2" s="1"/>
  <c r="M98" i="2"/>
  <c r="N98" i="2" s="1"/>
  <c r="M162" i="2"/>
  <c r="N162" i="2" s="1"/>
  <c r="M59" i="2"/>
  <c r="N59" i="2" s="1"/>
  <c r="M172" i="2"/>
  <c r="N172" i="2" s="1"/>
  <c r="M291" i="2"/>
  <c r="N291" i="2" s="1"/>
  <c r="M227" i="2"/>
  <c r="N227" i="2" s="1"/>
  <c r="M25" i="2"/>
  <c r="N25" i="2" s="1"/>
  <c r="M50" i="2"/>
  <c r="N50" i="2" s="1"/>
  <c r="M290" i="2"/>
  <c r="N290" i="2" s="1"/>
  <c r="M35" i="2"/>
  <c r="N35" i="2" s="1"/>
  <c r="M248" i="2"/>
  <c r="N248" i="2" s="1"/>
  <c r="M108" i="2"/>
  <c r="N108" i="2" s="1"/>
  <c r="M325" i="2"/>
  <c r="N325" i="2" s="1"/>
  <c r="M96" i="2"/>
  <c r="N96" i="2" s="1"/>
  <c r="M312" i="2"/>
  <c r="N312" i="2" s="1"/>
  <c r="M238" i="2"/>
  <c r="N238" i="2" s="1"/>
  <c r="M33" i="2"/>
  <c r="N33" i="2" s="1"/>
  <c r="M214" i="2"/>
  <c r="N214" i="2" s="1"/>
  <c r="M270" i="2"/>
  <c r="N270" i="2" s="1"/>
  <c r="M24" i="2"/>
  <c r="N24" i="2" s="1"/>
  <c r="M365" i="2"/>
  <c r="N365" i="2" s="1"/>
  <c r="M147" i="2"/>
  <c r="N147" i="2" s="1"/>
  <c r="M17" i="2"/>
  <c r="N17" i="2" s="1"/>
  <c r="M420" i="2"/>
  <c r="N420" i="2" s="1"/>
  <c r="M527" i="2"/>
  <c r="N527" i="2" s="1"/>
  <c r="M229" i="2"/>
  <c r="N229" i="2" s="1"/>
  <c r="M55" i="2"/>
  <c r="N55" i="2" s="1"/>
  <c r="M281" i="2"/>
  <c r="N281" i="2" s="1"/>
  <c r="M99" i="2"/>
  <c r="N99" i="2" s="1"/>
  <c r="M491" i="2"/>
  <c r="N491" i="2" s="1"/>
  <c r="M350" i="2"/>
  <c r="N350" i="2" s="1"/>
  <c r="M467" i="2"/>
  <c r="N467" i="2" s="1"/>
  <c r="M1010" i="2"/>
  <c r="N1010" i="2" s="1"/>
  <c r="M608" i="2"/>
  <c r="N608" i="2" s="1"/>
  <c r="M672" i="2"/>
  <c r="N672" i="2" s="1"/>
  <c r="M736" i="2"/>
  <c r="N736" i="2" s="1"/>
  <c r="M800" i="2"/>
  <c r="N800" i="2" s="1"/>
  <c r="M864" i="2"/>
  <c r="N864" i="2" s="1"/>
  <c r="M928" i="2"/>
  <c r="N928" i="2" s="1"/>
  <c r="M149" i="2"/>
  <c r="N149" i="2" s="1"/>
  <c r="M548" i="2"/>
  <c r="N548" i="2" s="1"/>
  <c r="M992" i="2"/>
  <c r="N992" i="2" s="1"/>
  <c r="M392" i="2"/>
  <c r="N392" i="2" s="1"/>
  <c r="M968" i="2"/>
  <c r="N968" i="2" s="1"/>
  <c r="M540" i="2"/>
  <c r="N540" i="2" s="1"/>
  <c r="M686" i="2"/>
  <c r="N686" i="2" s="1"/>
  <c r="M814" i="2"/>
  <c r="N814" i="2" s="1"/>
  <c r="M942" i="2"/>
  <c r="N942" i="2" s="1"/>
  <c r="M1056" i="2"/>
  <c r="N1056" i="2" s="1"/>
  <c r="M1008" i="2"/>
  <c r="N1008" i="2" s="1"/>
  <c r="M265" i="2"/>
  <c r="N265" i="2" s="1"/>
  <c r="M594" i="2"/>
  <c r="N594" i="2" s="1"/>
  <c r="M722" i="2"/>
  <c r="N722" i="2" s="1"/>
  <c r="M850" i="2"/>
  <c r="N850" i="2" s="1"/>
  <c r="M1092" i="2"/>
  <c r="N1092" i="2" s="1"/>
  <c r="M452" i="2"/>
  <c r="N452" i="2" s="1"/>
  <c r="M678" i="2"/>
  <c r="N678" i="2" s="1"/>
  <c r="M806" i="2"/>
  <c r="N806" i="2" s="1"/>
  <c r="M934" i="2"/>
  <c r="N934" i="2" s="1"/>
  <c r="M1052" i="2"/>
  <c r="N1052" i="2" s="1"/>
  <c r="M628" i="2"/>
  <c r="N628" i="2" s="1"/>
  <c r="M884" i="2"/>
  <c r="N884" i="2" s="1"/>
  <c r="M1191" i="2"/>
  <c r="N1191" i="2" s="1"/>
  <c r="M1255" i="2"/>
  <c r="N1255" i="2" s="1"/>
  <c r="M1319" i="2"/>
  <c r="N1319" i="2" s="1"/>
  <c r="M1389" i="2"/>
  <c r="N1389" i="2" s="1"/>
  <c r="M668" i="2"/>
  <c r="N668" i="2" s="1"/>
  <c r="M796" i="2"/>
  <c r="N796" i="2" s="1"/>
  <c r="M924" i="2"/>
  <c r="N924" i="2" s="1"/>
  <c r="M1154" i="2"/>
  <c r="N1154" i="2" s="1"/>
  <c r="M1118" i="2"/>
  <c r="N1118" i="2" s="1"/>
  <c r="M1217" i="2"/>
  <c r="N1217" i="2" s="1"/>
  <c r="M1281" i="2"/>
  <c r="N1281" i="2" s="1"/>
  <c r="M1345" i="2"/>
  <c r="N1345" i="2" s="1"/>
  <c r="M485" i="2"/>
  <c r="N485" i="2" s="1"/>
  <c r="M804" i="2"/>
  <c r="N804" i="2" s="1"/>
  <c r="M1187" i="2"/>
  <c r="N1187" i="2" s="1"/>
  <c r="M1251" i="2"/>
  <c r="N1251" i="2" s="1"/>
  <c r="M1315" i="2"/>
  <c r="N1315" i="2" s="1"/>
  <c r="M1379" i="2"/>
  <c r="N1379" i="2" s="1"/>
  <c r="M1205" i="2"/>
  <c r="N1205" i="2" s="1"/>
  <c r="M1333" i="2"/>
  <c r="N1333" i="2" s="1"/>
  <c r="M1592" i="2"/>
  <c r="N1592" i="2" s="1"/>
  <c r="M1656" i="2"/>
  <c r="N1656" i="2" s="1"/>
  <c r="M1504" i="2"/>
  <c r="N1504" i="2" s="1"/>
  <c r="M748" i="2"/>
  <c r="N748" i="2" s="1"/>
  <c r="M1416" i="2"/>
  <c r="N1416" i="2" s="1"/>
  <c r="M1480" i="2"/>
  <c r="N1480" i="2" s="1"/>
  <c r="M1197" i="2"/>
  <c r="N1197" i="2" s="1"/>
  <c r="M1325" i="2"/>
  <c r="N1325" i="2" s="1"/>
  <c r="M1580" i="2"/>
  <c r="N1580" i="2" s="1"/>
  <c r="M1644" i="2"/>
  <c r="N1644" i="2" s="1"/>
  <c r="M1014" i="2"/>
  <c r="N1014" i="2" s="1"/>
  <c r="M1125" i="2"/>
  <c r="N1125" i="2" s="1"/>
  <c r="M1691" i="2"/>
  <c r="N1691" i="2" s="1"/>
  <c r="M1841" i="2"/>
  <c r="N1841" i="2" s="1"/>
  <c r="M1969" i="2"/>
  <c r="N1969" i="2" s="1"/>
  <c r="M1457" i="2"/>
  <c r="N1457" i="2" s="1"/>
  <c r="M1983" i="2"/>
  <c r="N1983" i="2" s="1"/>
  <c r="M1399" i="2"/>
  <c r="N1399" i="2" s="1"/>
  <c r="M1469" i="2"/>
  <c r="N1469" i="2" s="1"/>
  <c r="M1782" i="2"/>
  <c r="N1782" i="2" s="1"/>
  <c r="M1963" i="2"/>
  <c r="N1963" i="2" s="1"/>
  <c r="M1779" i="2"/>
  <c r="N1779" i="2" s="1"/>
  <c r="M1692" i="2"/>
  <c r="N1692" i="2" s="1"/>
  <c r="M1895" i="2"/>
  <c r="N1895" i="2" s="1"/>
  <c r="M778" i="2"/>
  <c r="N778" i="2" s="1"/>
  <c r="M1452" i="2"/>
  <c r="N1452" i="2" s="1"/>
  <c r="M1845" i="2"/>
  <c r="N1845" i="2" s="1"/>
  <c r="M1458" i="2"/>
  <c r="N1458" i="2" s="1"/>
  <c r="M1907" i="2"/>
  <c r="N1907" i="2" s="1"/>
  <c r="M1418" i="2"/>
  <c r="N1418" i="2" s="1"/>
  <c r="M1891" i="2"/>
  <c r="N1891" i="2" s="1"/>
  <c r="M1860" i="2"/>
  <c r="N1860" i="2" s="1"/>
  <c r="M1695" i="2"/>
  <c r="N1695" i="2" s="1"/>
  <c r="M1352" i="2"/>
  <c r="N1352" i="2" s="1"/>
  <c r="M1840" i="2"/>
  <c r="N1840" i="2" s="1"/>
  <c r="M1034" i="2"/>
  <c r="N1034" i="2" s="1"/>
  <c r="M1896" i="2"/>
  <c r="N1896" i="2" s="1"/>
  <c r="M1519" i="2"/>
  <c r="N1519" i="2" s="1"/>
  <c r="M1940" i="2"/>
  <c r="N1940" i="2" s="1"/>
  <c r="M1631" i="2"/>
  <c r="N1631" i="2" s="1"/>
  <c r="M1248" i="2"/>
  <c r="N1248" i="2" s="1"/>
  <c r="M1696" i="2"/>
  <c r="N1696" i="2" s="1"/>
  <c r="M1920" i="2"/>
  <c r="N1920" i="2" s="1"/>
  <c r="M1328" i="2"/>
  <c r="N1328" i="2" s="1"/>
  <c r="M785" i="2"/>
  <c r="N785" i="2" s="1"/>
  <c r="M781" i="2"/>
  <c r="N781" i="2" s="1"/>
  <c r="M1597" i="2"/>
  <c r="N1597" i="2" s="1"/>
  <c r="M1507" i="2"/>
  <c r="N1507" i="2" s="1"/>
  <c r="M633" i="2"/>
  <c r="N633" i="2" s="1"/>
  <c r="M1627" i="2"/>
  <c r="N1627" i="2" s="1"/>
  <c r="M945" i="2"/>
  <c r="N945" i="2" s="1"/>
  <c r="M685" i="2"/>
  <c r="N685" i="2" s="1"/>
  <c r="M1041" i="2"/>
  <c r="N1041" i="2" s="1"/>
  <c r="M1340" i="2"/>
  <c r="N1340" i="2" s="1"/>
  <c r="M1252" i="2"/>
  <c r="N1252" i="2" s="1"/>
  <c r="M1017" i="2"/>
  <c r="N1017" i="2" s="1"/>
  <c r="M125" i="2"/>
  <c r="N125" i="2" s="1"/>
  <c r="M705" i="2"/>
  <c r="N705" i="2" s="1"/>
  <c r="M184" i="2"/>
  <c r="N184" i="2" s="1"/>
  <c r="M1362" i="2"/>
  <c r="N1362" i="2" s="1"/>
  <c r="M1298" i="2"/>
  <c r="N1298" i="2" s="1"/>
  <c r="M1234" i="2"/>
  <c r="N1234" i="2" s="1"/>
  <c r="M1153" i="2"/>
  <c r="N1153" i="2" s="1"/>
  <c r="M965" i="2"/>
  <c r="N965" i="2" s="1"/>
  <c r="M949" i="2"/>
  <c r="N949" i="2" s="1"/>
  <c r="M693" i="2"/>
  <c r="N693" i="2" s="1"/>
  <c r="M536" i="2"/>
  <c r="N536" i="2" s="1"/>
  <c r="M557" i="2"/>
  <c r="N557" i="2" s="1"/>
  <c r="M14" i="2"/>
  <c r="N14" i="2" s="1"/>
  <c r="M987" i="2"/>
  <c r="N987" i="2" s="1"/>
  <c r="M577" i="2"/>
  <c r="N577" i="2" s="1"/>
  <c r="M542" i="2"/>
  <c r="N542" i="2" s="1"/>
  <c r="M939" i="2"/>
  <c r="N939" i="2" s="1"/>
  <c r="M875" i="2"/>
  <c r="N875" i="2" s="1"/>
  <c r="M811" i="2"/>
  <c r="N811" i="2" s="1"/>
  <c r="M747" i="2"/>
  <c r="N747" i="2" s="1"/>
  <c r="M683" i="2"/>
  <c r="N683" i="2" s="1"/>
  <c r="M619" i="2"/>
  <c r="N619" i="2" s="1"/>
  <c r="M537" i="2"/>
  <c r="N537" i="2" s="1"/>
  <c r="M301" i="2"/>
  <c r="N301" i="2" s="1"/>
  <c r="M446" i="2"/>
  <c r="N446" i="2" s="1"/>
  <c r="M339" i="2"/>
  <c r="N339" i="2" s="1"/>
  <c r="M342" i="2"/>
  <c r="N342" i="2" s="1"/>
  <c r="M345" i="2"/>
  <c r="N345" i="2" s="1"/>
  <c r="M361" i="2"/>
  <c r="N361" i="2" s="1"/>
  <c r="M284" i="2"/>
  <c r="N284" i="2" s="1"/>
  <c r="M1694" i="2"/>
  <c r="N1694" i="2" s="1"/>
  <c r="M1715" i="2"/>
  <c r="N1715" i="2" s="1"/>
  <c r="M1721" i="2"/>
  <c r="N1721" i="2" s="1"/>
  <c r="M1707" i="2"/>
  <c r="N1707" i="2" s="1"/>
  <c r="M1793" i="2"/>
  <c r="N1793" i="2" s="1"/>
  <c r="M1646" i="2"/>
  <c r="N1646" i="2" s="1"/>
  <c r="M1393" i="2"/>
  <c r="N1393" i="2" s="1"/>
  <c r="M72" i="2"/>
  <c r="N72" i="2" s="1"/>
  <c r="M11" i="2"/>
  <c r="N11" i="2" s="1"/>
  <c r="M321" i="2"/>
  <c r="N321" i="2" s="1"/>
  <c r="M70" i="2"/>
  <c r="N70" i="2" s="1"/>
  <c r="M373" i="2"/>
  <c r="N373" i="2" s="1"/>
  <c r="M253" i="2"/>
  <c r="N253" i="2" s="1"/>
  <c r="M223" i="2"/>
  <c r="N223" i="2" s="1"/>
  <c r="M656" i="2"/>
  <c r="N656" i="2" s="1"/>
  <c r="M912" i="2"/>
  <c r="N912" i="2" s="1"/>
  <c r="M364" i="2"/>
  <c r="N364" i="2" s="1"/>
  <c r="M782" i="2"/>
  <c r="N782" i="2" s="1"/>
  <c r="M48" i="2"/>
  <c r="N48" i="2" s="1"/>
  <c r="M946" i="2"/>
  <c r="N946" i="2" s="1"/>
  <c r="M774" i="2"/>
  <c r="N774" i="2" s="1"/>
  <c r="M517" i="2"/>
  <c r="N517" i="2" s="1"/>
  <c r="M1303" i="2"/>
  <c r="N1303" i="2" s="1"/>
  <c r="M892" i="2"/>
  <c r="N892" i="2" s="1"/>
  <c r="M1201" i="2"/>
  <c r="N1201" i="2" s="1"/>
  <c r="M740" i="2"/>
  <c r="N740" i="2" s="1"/>
  <c r="M1363" i="2"/>
  <c r="N1363" i="2" s="1"/>
  <c r="M1640" i="2"/>
  <c r="N1640" i="2" s="1"/>
  <c r="M940" i="2"/>
  <c r="N940" i="2" s="1"/>
  <c r="M1564" i="2"/>
  <c r="N1564" i="2" s="1"/>
  <c r="M1558" i="2"/>
  <c r="N1558" i="2" s="1"/>
  <c r="M1460" i="2"/>
  <c r="N1460" i="2" s="1"/>
  <c r="M1737" i="2"/>
  <c r="N1737" i="2" s="1"/>
  <c r="M1788" i="2"/>
  <c r="N1788" i="2" s="1"/>
  <c r="M1972" i="2"/>
  <c r="N1972" i="2" s="1"/>
  <c r="M1714" i="2"/>
  <c r="N1714" i="2" s="1"/>
  <c r="M913" i="2"/>
  <c r="N913" i="2" s="1"/>
  <c r="M953" i="2"/>
  <c r="N953" i="2" s="1"/>
  <c r="M1073" i="2"/>
  <c r="N1073" i="2" s="1"/>
  <c r="M421" i="2"/>
  <c r="N421" i="2" s="1"/>
  <c r="M1370" i="2"/>
  <c r="N1370" i="2" s="1"/>
  <c r="M1003" i="2"/>
  <c r="N1003" i="2" s="1"/>
  <c r="M581" i="2"/>
  <c r="N581" i="2" s="1"/>
  <c r="M558" i="2"/>
  <c r="N558" i="2" s="1"/>
  <c r="M691" i="2"/>
  <c r="N691" i="2" s="1"/>
  <c r="M1750" i="2"/>
  <c r="N1750" i="2" s="1"/>
  <c r="M91" i="2"/>
  <c r="N91" i="2" s="1"/>
  <c r="M6" i="2"/>
  <c r="N6" i="2" s="1"/>
  <c r="M28" i="2"/>
  <c r="N28" i="2" s="1"/>
  <c r="M263" i="2"/>
  <c r="N263" i="2" s="1"/>
  <c r="M76" i="2"/>
  <c r="N76" i="2" s="1"/>
  <c r="M340" i="2"/>
  <c r="N340" i="2" s="1"/>
  <c r="M174" i="2"/>
  <c r="N174" i="2" s="1"/>
  <c r="M250" i="2"/>
  <c r="N250" i="2" s="1"/>
  <c r="M159" i="2"/>
  <c r="N159" i="2" s="1"/>
  <c r="M535" i="2"/>
  <c r="N535" i="2" s="1"/>
  <c r="M57" i="2"/>
  <c r="N57" i="2" s="1"/>
  <c r="M156" i="2"/>
  <c r="N156" i="2" s="1"/>
  <c r="M499" i="2"/>
  <c r="N499" i="2" s="1"/>
  <c r="M1016" i="2"/>
  <c r="N1016" i="2" s="1"/>
  <c r="M680" i="2"/>
  <c r="N680" i="2" s="1"/>
  <c r="M808" i="2"/>
  <c r="N808" i="2" s="1"/>
  <c r="M151" i="2"/>
  <c r="N151" i="2" s="1"/>
  <c r="M830" i="2"/>
  <c r="N830" i="2" s="1"/>
  <c r="M1064" i="2"/>
  <c r="N1064" i="2" s="1"/>
  <c r="M610" i="2"/>
  <c r="N610" i="2" s="1"/>
  <c r="M1124" i="2"/>
  <c r="N1124" i="2" s="1"/>
  <c r="M822" i="2"/>
  <c r="N822" i="2" s="1"/>
  <c r="M660" i="2"/>
  <c r="N660" i="2" s="1"/>
  <c r="M1263" i="2"/>
  <c r="N1263" i="2" s="1"/>
  <c r="M698" i="2"/>
  <c r="N698" i="2" s="1"/>
  <c r="M1383" i="2"/>
  <c r="N1383" i="2" s="1"/>
  <c r="M1289" i="2"/>
  <c r="N1289" i="2" s="1"/>
  <c r="M836" i="2"/>
  <c r="N836" i="2" s="1"/>
  <c r="M1323" i="2"/>
  <c r="N1323" i="2" s="1"/>
  <c r="M1349" i="2"/>
  <c r="N1349" i="2" s="1"/>
  <c r="M1512" i="2"/>
  <c r="N1512" i="2" s="1"/>
  <c r="M810" i="2"/>
  <c r="N810" i="2" s="1"/>
  <c r="M1213" i="2"/>
  <c r="N1213" i="2" s="1"/>
  <c r="M1652" i="2"/>
  <c r="N1652" i="2" s="1"/>
  <c r="M1699" i="2"/>
  <c r="N1699" i="2" s="1"/>
  <c r="M1795" i="2"/>
  <c r="N1795" i="2" s="1"/>
  <c r="M1855" i="2"/>
  <c r="N1855" i="2" s="1"/>
  <c r="M1927" i="2"/>
  <c r="N1927" i="2" s="1"/>
  <c r="M1461" i="2"/>
  <c r="N1461" i="2" s="1"/>
  <c r="M1680" i="2"/>
  <c r="N1680" i="2" s="1"/>
  <c r="M2000" i="2"/>
  <c r="N2000" i="2" s="1"/>
  <c r="M921" i="2"/>
  <c r="N921" i="2" s="1"/>
  <c r="M1240" i="2"/>
  <c r="N1240" i="2" s="1"/>
  <c r="M1589" i="2"/>
  <c r="N1589" i="2" s="1"/>
  <c r="M1595" i="2"/>
  <c r="N1595" i="2" s="1"/>
  <c r="M1023" i="2"/>
  <c r="N1023" i="2" s="1"/>
  <c r="M809" i="2"/>
  <c r="N809" i="2" s="1"/>
  <c r="M979" i="2"/>
  <c r="N979" i="2" s="1"/>
  <c r="M1214" i="2"/>
  <c r="N1214" i="2" s="1"/>
  <c r="M869" i="2"/>
  <c r="N869" i="2" s="1"/>
  <c r="M473" i="2"/>
  <c r="N473" i="2" s="1"/>
  <c r="M497" i="2"/>
  <c r="N497" i="2" s="1"/>
  <c r="M855" i="2"/>
  <c r="N855" i="2" s="1"/>
  <c r="M663" i="2"/>
  <c r="N663" i="2" s="1"/>
  <c r="M157" i="2"/>
  <c r="N157" i="2" s="1"/>
  <c r="M208" i="2"/>
  <c r="N208" i="2" s="1"/>
  <c r="M144" i="2"/>
  <c r="N144" i="2" s="1"/>
  <c r="M1725" i="2"/>
  <c r="N1725" i="2" s="1"/>
  <c r="M1574" i="2"/>
  <c r="N1574" i="2" s="1"/>
  <c r="M1540" i="2"/>
  <c r="N1540" i="2" s="1"/>
  <c r="M1112" i="2"/>
  <c r="N1112" i="2" s="1"/>
  <c r="M15" i="2"/>
  <c r="N15" i="2" s="1"/>
  <c r="M114" i="2"/>
  <c r="N114" i="2" s="1"/>
  <c r="M178" i="2"/>
  <c r="N178" i="2" s="1"/>
  <c r="M41" i="2"/>
  <c r="N41" i="2" s="1"/>
  <c r="M183" i="2"/>
  <c r="N183" i="2" s="1"/>
  <c r="M8" i="2"/>
  <c r="N8" i="2" s="1"/>
  <c r="M277" i="2"/>
  <c r="N277" i="2" s="1"/>
  <c r="M136" i="2"/>
  <c r="N136" i="2" s="1"/>
  <c r="M34" i="2"/>
  <c r="N34" i="2" s="1"/>
  <c r="M258" i="2"/>
  <c r="N258" i="2" s="1"/>
  <c r="M79" i="2"/>
  <c r="N79" i="2" s="1"/>
  <c r="M295" i="2"/>
  <c r="N295" i="2" s="1"/>
  <c r="M185" i="2"/>
  <c r="N185" i="2" s="1"/>
  <c r="M391" i="2"/>
  <c r="N391" i="2" s="1"/>
  <c r="M165" i="2"/>
  <c r="N165" i="2" s="1"/>
  <c r="M411" i="2"/>
  <c r="N411" i="2" s="1"/>
  <c r="M142" i="2"/>
  <c r="N142" i="2" s="1"/>
  <c r="M359" i="2"/>
  <c r="N359" i="2" s="1"/>
  <c r="M186" i="2"/>
  <c r="N186" i="2" s="1"/>
  <c r="M228" i="2"/>
  <c r="N228" i="2" s="1"/>
  <c r="M105" i="2"/>
  <c r="N105" i="2" s="1"/>
  <c r="M399" i="2"/>
  <c r="N399" i="2" s="1"/>
  <c r="M191" i="2"/>
  <c r="N191" i="2" s="1"/>
  <c r="M181" i="2"/>
  <c r="N181" i="2" s="1"/>
  <c r="M479" i="2"/>
  <c r="N479" i="2" s="1"/>
  <c r="M396" i="2"/>
  <c r="N396" i="2" s="1"/>
  <c r="M93" i="2"/>
  <c r="N93" i="2" s="1"/>
  <c r="M356" i="2"/>
  <c r="N356" i="2" s="1"/>
  <c r="M213" i="2"/>
  <c r="N213" i="2" s="1"/>
  <c r="M372" i="2"/>
  <c r="N372" i="2" s="1"/>
  <c r="M507" i="2"/>
  <c r="N507" i="2" s="1"/>
  <c r="M380" i="2"/>
  <c r="N380" i="2" s="1"/>
  <c r="M567" i="2"/>
  <c r="N567" i="2" s="1"/>
  <c r="M256" i="2"/>
  <c r="N256" i="2" s="1"/>
  <c r="M624" i="2"/>
  <c r="N624" i="2" s="1"/>
  <c r="M688" i="2"/>
  <c r="N688" i="2" s="1"/>
  <c r="M752" i="2"/>
  <c r="N752" i="2" s="1"/>
  <c r="M816" i="2"/>
  <c r="N816" i="2" s="1"/>
  <c r="M880" i="2"/>
  <c r="N880" i="2" s="1"/>
  <c r="M944" i="2"/>
  <c r="N944" i="2" s="1"/>
  <c r="M153" i="2"/>
  <c r="N153" i="2" s="1"/>
  <c r="M564" i="2"/>
  <c r="N564" i="2" s="1"/>
  <c r="M1024" i="2"/>
  <c r="N1024" i="2" s="1"/>
  <c r="M459" i="2"/>
  <c r="N459" i="2" s="1"/>
  <c r="M1000" i="2"/>
  <c r="N1000" i="2" s="1"/>
  <c r="M588" i="2"/>
  <c r="N588" i="2" s="1"/>
  <c r="M718" i="2"/>
  <c r="N718" i="2" s="1"/>
  <c r="M846" i="2"/>
  <c r="N846" i="2" s="1"/>
  <c r="M970" i="2"/>
  <c r="N970" i="2" s="1"/>
  <c r="M1100" i="2"/>
  <c r="N1100" i="2" s="1"/>
  <c r="M424" i="2"/>
  <c r="N424" i="2" s="1"/>
  <c r="M626" i="2"/>
  <c r="N626" i="2" s="1"/>
  <c r="M754" i="2"/>
  <c r="N754" i="2" s="1"/>
  <c r="M882" i="2"/>
  <c r="N882" i="2" s="1"/>
  <c r="M1156" i="2"/>
  <c r="N1156" i="2" s="1"/>
  <c r="M580" i="2"/>
  <c r="N580" i="2" s="1"/>
  <c r="M710" i="2"/>
  <c r="N710" i="2" s="1"/>
  <c r="M838" i="2"/>
  <c r="N838" i="2" s="1"/>
  <c r="M964" i="2"/>
  <c r="N964" i="2" s="1"/>
  <c r="M1068" i="2"/>
  <c r="N1068" i="2" s="1"/>
  <c r="M692" i="2"/>
  <c r="N692" i="2" s="1"/>
  <c r="M948" i="2"/>
  <c r="N948" i="2" s="1"/>
  <c r="M1207" i="2"/>
  <c r="N1207" i="2" s="1"/>
  <c r="M1271" i="2"/>
  <c r="N1271" i="2" s="1"/>
  <c r="M1335" i="2"/>
  <c r="N1335" i="2" s="1"/>
  <c r="M425" i="2"/>
  <c r="N425" i="2" s="1"/>
  <c r="M700" i="2"/>
  <c r="N700" i="2" s="1"/>
  <c r="M828" i="2"/>
  <c r="N828" i="2" s="1"/>
  <c r="M956" i="2"/>
  <c r="N956" i="2" s="1"/>
  <c r="M1409" i="2"/>
  <c r="N1409" i="2" s="1"/>
  <c r="M1172" i="2"/>
  <c r="N1172" i="2" s="1"/>
  <c r="M1233" i="2"/>
  <c r="N1233" i="2" s="1"/>
  <c r="M1297" i="2"/>
  <c r="N1297" i="2" s="1"/>
  <c r="M1361" i="2"/>
  <c r="N1361" i="2" s="1"/>
  <c r="M612" i="2"/>
  <c r="N612" i="2" s="1"/>
  <c r="M868" i="2"/>
  <c r="N868" i="2" s="1"/>
  <c r="M1203" i="2"/>
  <c r="N1203" i="2" s="1"/>
  <c r="M1267" i="2"/>
  <c r="N1267" i="2" s="1"/>
  <c r="M1331" i="2"/>
  <c r="N1331" i="2" s="1"/>
  <c r="M1411" i="2"/>
  <c r="N1411" i="2" s="1"/>
  <c r="M1237" i="2"/>
  <c r="N1237" i="2" s="1"/>
  <c r="M1365" i="2"/>
  <c r="N1365" i="2" s="1"/>
  <c r="M1608" i="2"/>
  <c r="N1608" i="2" s="1"/>
  <c r="M1672" i="2"/>
  <c r="N1672" i="2" s="1"/>
  <c r="M1520" i="2"/>
  <c r="N1520" i="2" s="1"/>
  <c r="M357" i="2"/>
  <c r="N357" i="2" s="1"/>
  <c r="M812" i="2"/>
  <c r="N812" i="2" s="1"/>
  <c r="M1432" i="2"/>
  <c r="N1432" i="2" s="1"/>
  <c r="M1496" i="2"/>
  <c r="N1496" i="2" s="1"/>
  <c r="M1229" i="2"/>
  <c r="N1229" i="2" s="1"/>
  <c r="M1357" i="2"/>
  <c r="N1357" i="2" s="1"/>
  <c r="M1596" i="2"/>
  <c r="N1596" i="2" s="1"/>
  <c r="M1660" i="2"/>
  <c r="N1660" i="2" s="1"/>
  <c r="M1152" i="2"/>
  <c r="N1152" i="2" s="1"/>
  <c r="M1740" i="2"/>
  <c r="N1740" i="2" s="1"/>
  <c r="M1873" i="2"/>
  <c r="N1873" i="2" s="1"/>
  <c r="M2001" i="2"/>
  <c r="N2001" i="2" s="1"/>
  <c r="M1489" i="2"/>
  <c r="N1489" i="2" s="1"/>
  <c r="M1428" i="2"/>
  <c r="N1428" i="2" s="1"/>
  <c r="M1478" i="2"/>
  <c r="N1478" i="2" s="1"/>
  <c r="M1835" i="2"/>
  <c r="N1835" i="2" s="1"/>
  <c r="M1995" i="2"/>
  <c r="N1995" i="2" s="1"/>
  <c r="M1887" i="2"/>
  <c r="N1887" i="2" s="1"/>
  <c r="M1734" i="2"/>
  <c r="N1734" i="2" s="1"/>
  <c r="M1959" i="2"/>
  <c r="N1959" i="2" s="1"/>
  <c r="M1134" i="2"/>
  <c r="N1134" i="2" s="1"/>
  <c r="M1470" i="2"/>
  <c r="N1470" i="2" s="1"/>
  <c r="M1705" i="2"/>
  <c r="N1705" i="2" s="1"/>
  <c r="M1877" i="2"/>
  <c r="N1877" i="2" s="1"/>
  <c r="M1508" i="2"/>
  <c r="N1508" i="2" s="1"/>
  <c r="M1556" i="2"/>
  <c r="N1556" i="2" s="1"/>
  <c r="M1988" i="2"/>
  <c r="N1988" i="2" s="1"/>
  <c r="M1828" i="2"/>
  <c r="N1828" i="2" s="1"/>
  <c r="M1655" i="2"/>
  <c r="N1655" i="2" s="1"/>
  <c r="M1224" i="2"/>
  <c r="N1224" i="2" s="1"/>
  <c r="M1974" i="2"/>
  <c r="N1974" i="2" s="1"/>
  <c r="M1784" i="2"/>
  <c r="N1784" i="2" s="1"/>
  <c r="M637" i="2"/>
  <c r="N637" i="2" s="1"/>
  <c r="M1748" i="2"/>
  <c r="N1748" i="2" s="1"/>
  <c r="M1483" i="2"/>
  <c r="N1483" i="2" s="1"/>
  <c r="M1908" i="2"/>
  <c r="N1908" i="2" s="1"/>
  <c r="M1599" i="2"/>
  <c r="N1599" i="2" s="1"/>
  <c r="M1902" i="2"/>
  <c r="N1902" i="2" s="1"/>
  <c r="M1601" i="2"/>
  <c r="N1601" i="2" s="1"/>
  <c r="M1830" i="2"/>
  <c r="N1830" i="2" s="1"/>
  <c r="M1200" i="2"/>
  <c r="N1200" i="2" s="1"/>
  <c r="M148" i="2"/>
  <c r="N148" i="2" s="1"/>
  <c r="M653" i="2"/>
  <c r="N653" i="2" s="1"/>
  <c r="M1581" i="2"/>
  <c r="N1581" i="2" s="1"/>
  <c r="M1130" i="2"/>
  <c r="N1130" i="2" s="1"/>
  <c r="M454" i="2"/>
  <c r="N454" i="2" s="1"/>
  <c r="M1587" i="2"/>
  <c r="N1587" i="2" s="1"/>
  <c r="M817" i="2"/>
  <c r="N817" i="2" s="1"/>
  <c r="M220" i="2"/>
  <c r="N220" i="2" s="1"/>
  <c r="M351" i="2"/>
  <c r="N351" i="2" s="1"/>
  <c r="M1324" i="2"/>
  <c r="N1324" i="2" s="1"/>
  <c r="M1204" i="2"/>
  <c r="N1204" i="2" s="1"/>
  <c r="M777" i="2"/>
  <c r="N777" i="2" s="1"/>
  <c r="M1058" i="2"/>
  <c r="N1058" i="2" s="1"/>
  <c r="M273" i="2"/>
  <c r="N273" i="2" s="1"/>
  <c r="M552" i="2"/>
  <c r="N552" i="2" s="1"/>
  <c r="M1338" i="2"/>
  <c r="N1338" i="2" s="1"/>
  <c r="M1274" i="2"/>
  <c r="N1274" i="2" s="1"/>
  <c r="M1210" i="2"/>
  <c r="N1210" i="2" s="1"/>
  <c r="M1089" i="2"/>
  <c r="N1089" i="2" s="1"/>
  <c r="M1111" i="2"/>
  <c r="N1111" i="2" s="1"/>
  <c r="M853" i="2"/>
  <c r="N853" i="2" s="1"/>
  <c r="M597" i="2"/>
  <c r="N597" i="2" s="1"/>
  <c r="M268" i="2"/>
  <c r="N268" i="2" s="1"/>
  <c r="M464" i="2"/>
  <c r="N464" i="2" s="1"/>
  <c r="M544" i="2"/>
  <c r="N544" i="2" s="1"/>
  <c r="M246" i="2"/>
  <c r="N246" i="2" s="1"/>
  <c r="M481" i="2"/>
  <c r="N481" i="2" s="1"/>
  <c r="M176" i="2"/>
  <c r="N176" i="2" s="1"/>
  <c r="M915" i="2"/>
  <c r="N915" i="2" s="1"/>
  <c r="M851" i="2"/>
  <c r="N851" i="2" s="1"/>
  <c r="M787" i="2"/>
  <c r="N787" i="2" s="1"/>
  <c r="M723" i="2"/>
  <c r="N723" i="2" s="1"/>
  <c r="M659" i="2"/>
  <c r="N659" i="2" s="1"/>
  <c r="M595" i="2"/>
  <c r="N595" i="2" s="1"/>
  <c r="M492" i="2"/>
  <c r="N492" i="2" s="1"/>
  <c r="M137" i="2"/>
  <c r="N137" i="2" s="1"/>
  <c r="M49" i="2"/>
  <c r="N49" i="2" s="1"/>
  <c r="M254" i="2"/>
  <c r="N254" i="2" s="1"/>
  <c r="M201" i="2"/>
  <c r="N201" i="2" s="1"/>
  <c r="M110" i="2"/>
  <c r="N110" i="2" s="1"/>
  <c r="M158" i="2"/>
  <c r="N158" i="2" s="1"/>
  <c r="M113" i="2"/>
  <c r="N113" i="2" s="1"/>
  <c r="M1843" i="2"/>
  <c r="N1843" i="2" s="1"/>
  <c r="M1935" i="2"/>
  <c r="N1935" i="2" s="1"/>
  <c r="M1839" i="2"/>
  <c r="N1839" i="2" s="1"/>
  <c r="M1756" i="2"/>
  <c r="N1756" i="2" s="1"/>
  <c r="M1590" i="2"/>
  <c r="N1590" i="2" s="1"/>
  <c r="M1538" i="2"/>
  <c r="N1538" i="2" s="1"/>
  <c r="M352" i="2"/>
  <c r="N352" i="2" s="1"/>
  <c r="M207" i="2"/>
  <c r="N207" i="2" s="1"/>
  <c r="M264" i="2"/>
  <c r="N264" i="2" s="1"/>
  <c r="M294" i="2"/>
  <c r="N294" i="2" s="1"/>
  <c r="M407" i="2"/>
  <c r="N407" i="2" s="1"/>
  <c r="M471" i="2"/>
  <c r="N471" i="2" s="1"/>
  <c r="M475" i="2"/>
  <c r="N475" i="2" s="1"/>
  <c r="M720" i="2"/>
  <c r="N720" i="2" s="1"/>
  <c r="M998" i="2"/>
  <c r="N998" i="2" s="1"/>
  <c r="M586" i="2"/>
  <c r="N586" i="2" s="1"/>
  <c r="M910" i="2"/>
  <c r="N910" i="2" s="1"/>
  <c r="M533" i="2"/>
  <c r="N533" i="2" s="1"/>
  <c r="M413" i="2"/>
  <c r="N413" i="2" s="1"/>
  <c r="M902" i="2"/>
  <c r="N902" i="2" s="1"/>
  <c r="M820" i="2"/>
  <c r="N820" i="2" s="1"/>
  <c r="M1367" i="2"/>
  <c r="N1367" i="2" s="1"/>
  <c r="M1090" i="2"/>
  <c r="N1090" i="2" s="1"/>
  <c r="M1329" i="2"/>
  <c r="N1329" i="2" s="1"/>
  <c r="M1235" i="2"/>
  <c r="N1235" i="2" s="1"/>
  <c r="M1301" i="2"/>
  <c r="N1301" i="2" s="1"/>
  <c r="M1552" i="2"/>
  <c r="N1552" i="2" s="1"/>
  <c r="M1165" i="2"/>
  <c r="N1165" i="2" s="1"/>
  <c r="M465" i="2"/>
  <c r="N465" i="2" s="1"/>
  <c r="M1937" i="2"/>
  <c r="N1937" i="2" s="1"/>
  <c r="M1951" i="2"/>
  <c r="N1951" i="2" s="1"/>
  <c r="M1899" i="2"/>
  <c r="N1899" i="2" s="1"/>
  <c r="M1550" i="2"/>
  <c r="N1550" i="2" s="1"/>
  <c r="M1438" i="2"/>
  <c r="N1438" i="2" s="1"/>
  <c r="M1819" i="2"/>
  <c r="N1819" i="2" s="1"/>
  <c r="M1768" i="2"/>
  <c r="N1768" i="2" s="1"/>
  <c r="M1872" i="2"/>
  <c r="N1872" i="2" s="1"/>
  <c r="M1617" i="2"/>
  <c r="N1617" i="2" s="1"/>
  <c r="M1376" i="2"/>
  <c r="N1376" i="2" s="1"/>
  <c r="M909" i="2"/>
  <c r="N909" i="2" s="1"/>
  <c r="M1643" i="2"/>
  <c r="N1643" i="2" s="1"/>
  <c r="M1380" i="2"/>
  <c r="N1380" i="2" s="1"/>
  <c r="M769" i="2"/>
  <c r="N769" i="2" s="1"/>
  <c r="M1242" i="2"/>
  <c r="N1242" i="2" s="1"/>
  <c r="M725" i="2"/>
  <c r="N725" i="2" s="1"/>
  <c r="M1019" i="2"/>
  <c r="N1019" i="2" s="1"/>
  <c r="M947" i="2"/>
  <c r="N947" i="2" s="1"/>
  <c r="M755" i="2"/>
  <c r="N755" i="2" s="1"/>
  <c r="M354" i="2"/>
  <c r="N354" i="2" s="1"/>
  <c r="M1426" i="2"/>
  <c r="N1426" i="2" s="1"/>
  <c r="M63" i="2"/>
  <c r="N63" i="2" s="1"/>
  <c r="M171" i="2"/>
  <c r="N171" i="2" s="1"/>
  <c r="M327" i="2"/>
  <c r="N327" i="2" s="1"/>
  <c r="M37" i="2"/>
  <c r="N37" i="2" s="1"/>
  <c r="M271" i="2"/>
  <c r="N271" i="2" s="1"/>
  <c r="M117" i="2"/>
  <c r="N117" i="2" s="1"/>
  <c r="M2" i="2"/>
  <c r="N2" i="2" s="1"/>
  <c r="M61" i="2"/>
  <c r="N61" i="2" s="1"/>
  <c r="M427" i="2"/>
  <c r="N427" i="2" s="1"/>
  <c r="M551" i="2"/>
  <c r="N551" i="2" s="1"/>
  <c r="M958" i="2"/>
  <c r="N958" i="2" s="1"/>
  <c r="M320" i="2"/>
  <c r="N320" i="2" s="1"/>
  <c r="M866" i="2"/>
  <c r="N866" i="2" s="1"/>
  <c r="M694" i="2"/>
  <c r="N694" i="2" s="1"/>
  <c r="M1060" i="2"/>
  <c r="N1060" i="2" s="1"/>
  <c r="M1199" i="2"/>
  <c r="N1199" i="2" s="1"/>
  <c r="M1395" i="2"/>
  <c r="N1395" i="2" s="1"/>
  <c r="M954" i="2"/>
  <c r="N954" i="2" s="1"/>
  <c r="M1225" i="2"/>
  <c r="N1225" i="2" s="1"/>
  <c r="M547" i="2"/>
  <c r="N547" i="2" s="1"/>
  <c r="M1259" i="2"/>
  <c r="N1259" i="2" s="1"/>
  <c r="M1221" i="2"/>
  <c r="N1221" i="2" s="1"/>
  <c r="M1664" i="2"/>
  <c r="N1664" i="2" s="1"/>
  <c r="M1424" i="2"/>
  <c r="N1424" i="2" s="1"/>
  <c r="M1588" i="2"/>
  <c r="N1588" i="2" s="1"/>
  <c r="M1150" i="2"/>
  <c r="N1150" i="2" s="1"/>
  <c r="M1975" i="2"/>
  <c r="N1975" i="2" s="1"/>
  <c r="M1473" i="2"/>
  <c r="N1473" i="2" s="1"/>
  <c r="M1476" i="2"/>
  <c r="N1476" i="2" s="1"/>
  <c r="M1710" i="2"/>
  <c r="N1710" i="2" s="1"/>
  <c r="M780" i="2"/>
  <c r="N780" i="2" s="1"/>
  <c r="M1851" i="2"/>
  <c r="N1851" i="2" s="1"/>
  <c r="M1923" i="2"/>
  <c r="N1923" i="2" s="1"/>
  <c r="M1993" i="2"/>
  <c r="N1993" i="2" s="1"/>
  <c r="M1834" i="2"/>
  <c r="N1834" i="2" s="1"/>
  <c r="M797" i="2"/>
  <c r="N797" i="2" s="1"/>
  <c r="M1499" i="2"/>
  <c r="N1499" i="2" s="1"/>
  <c r="M1615" i="2"/>
  <c r="N1615" i="2" s="1"/>
  <c r="M1966" i="2"/>
  <c r="N1966" i="2" s="1"/>
  <c r="M528" i="2"/>
  <c r="N528" i="2" s="1"/>
  <c r="M1414" i="2"/>
  <c r="N1414" i="2" s="1"/>
  <c r="M881" i="2"/>
  <c r="N881" i="2" s="1"/>
  <c r="M1332" i="2"/>
  <c r="N1332" i="2" s="1"/>
  <c r="M1074" i="2"/>
  <c r="N1074" i="2" s="1"/>
  <c r="M1342" i="2"/>
  <c r="N1342" i="2" s="1"/>
  <c r="M1107" i="2"/>
  <c r="N1107" i="2" s="1"/>
  <c r="M613" i="2"/>
  <c r="N613" i="2" s="1"/>
  <c r="M560" i="2"/>
  <c r="N560" i="2" s="1"/>
  <c r="M919" i="2"/>
  <c r="N919" i="2" s="1"/>
  <c r="M727" i="2"/>
  <c r="N727" i="2" s="1"/>
  <c r="M500" i="2"/>
  <c r="N500" i="2" s="1"/>
  <c r="M276" i="2"/>
  <c r="N276" i="2" s="1"/>
  <c r="M202" i="2"/>
  <c r="N202" i="2" s="1"/>
  <c r="M1933" i="2"/>
  <c r="N1933" i="2" s="1"/>
  <c r="M235" i="2"/>
  <c r="N235" i="2" s="1"/>
  <c r="M22" i="2"/>
  <c r="N22" i="2" s="1"/>
  <c r="M123" i="2"/>
  <c r="N123" i="2" s="1"/>
  <c r="M187" i="2"/>
  <c r="N187" i="2" s="1"/>
  <c r="M67" i="2"/>
  <c r="N67" i="2" s="1"/>
  <c r="M197" i="2"/>
  <c r="N197" i="2" s="1"/>
  <c r="M23" i="2"/>
  <c r="N23" i="2" s="1"/>
  <c r="M296" i="2"/>
  <c r="N296" i="2" s="1"/>
  <c r="M120" i="2"/>
  <c r="N120" i="2" s="1"/>
  <c r="M12" i="2"/>
  <c r="N12" i="2" s="1"/>
  <c r="M242" i="2"/>
  <c r="N242" i="2" s="1"/>
  <c r="M131" i="2"/>
  <c r="N131" i="2" s="1"/>
  <c r="M309" i="2"/>
  <c r="N309" i="2" s="1"/>
  <c r="M192" i="2"/>
  <c r="N192" i="2" s="1"/>
  <c r="M423" i="2"/>
  <c r="N423" i="2" s="1"/>
  <c r="M443" i="2"/>
  <c r="N443" i="2" s="1"/>
  <c r="M134" i="2"/>
  <c r="N134" i="2" s="1"/>
  <c r="M343" i="2"/>
  <c r="N343" i="2" s="1"/>
  <c r="M106" i="2"/>
  <c r="N106" i="2" s="1"/>
  <c r="M206" i="2"/>
  <c r="N206" i="2" s="1"/>
  <c r="M112" i="2"/>
  <c r="N112" i="2" s="1"/>
  <c r="M431" i="2"/>
  <c r="N431" i="2" s="1"/>
  <c r="M344" i="2"/>
  <c r="N344" i="2" s="1"/>
  <c r="M188" i="2"/>
  <c r="N188" i="2" s="1"/>
  <c r="M487" i="2"/>
  <c r="N487" i="2" s="1"/>
  <c r="M19" i="2"/>
  <c r="N19" i="2" s="1"/>
  <c r="M415" i="2"/>
  <c r="N415" i="2" s="1"/>
  <c r="M163" i="2"/>
  <c r="N163" i="2" s="1"/>
  <c r="M377" i="2"/>
  <c r="N377" i="2" s="1"/>
  <c r="M287" i="2"/>
  <c r="N287" i="2" s="1"/>
  <c r="M395" i="2"/>
  <c r="N395" i="2" s="1"/>
  <c r="M515" i="2"/>
  <c r="N515" i="2" s="1"/>
  <c r="M393" i="2"/>
  <c r="N393" i="2" s="1"/>
  <c r="M574" i="2"/>
  <c r="N574" i="2" s="1"/>
  <c r="M451" i="2"/>
  <c r="N451" i="2" s="1"/>
  <c r="M632" i="2"/>
  <c r="N632" i="2" s="1"/>
  <c r="M696" i="2"/>
  <c r="N696" i="2" s="1"/>
  <c r="M760" i="2"/>
  <c r="N760" i="2" s="1"/>
  <c r="M824" i="2"/>
  <c r="N824" i="2" s="1"/>
  <c r="M888" i="2"/>
  <c r="N888" i="2" s="1"/>
  <c r="M952" i="2"/>
  <c r="N952" i="2" s="1"/>
  <c r="M279" i="2"/>
  <c r="N279" i="2" s="1"/>
  <c r="M571" i="2"/>
  <c r="N571" i="2" s="1"/>
  <c r="M69" i="2"/>
  <c r="N69" i="2" s="1"/>
  <c r="M543" i="2"/>
  <c r="N543" i="2" s="1"/>
  <c r="M1026" i="2"/>
  <c r="N1026" i="2" s="1"/>
  <c r="M606" i="2"/>
  <c r="N606" i="2" s="1"/>
  <c r="M734" i="2"/>
  <c r="N734" i="2" s="1"/>
  <c r="M862" i="2"/>
  <c r="N862" i="2" s="1"/>
  <c r="M996" i="2"/>
  <c r="N996" i="2" s="1"/>
  <c r="M1132" i="2"/>
  <c r="N1132" i="2" s="1"/>
  <c r="M1096" i="2"/>
  <c r="N1096" i="2" s="1"/>
  <c r="M428" i="2"/>
  <c r="N428" i="2" s="1"/>
  <c r="M642" i="2"/>
  <c r="N642" i="2" s="1"/>
  <c r="M770" i="2"/>
  <c r="N770" i="2" s="1"/>
  <c r="M898" i="2"/>
  <c r="N898" i="2" s="1"/>
  <c r="M92" i="2"/>
  <c r="N92" i="2" s="1"/>
  <c r="M598" i="2"/>
  <c r="N598" i="2" s="1"/>
  <c r="M726" i="2"/>
  <c r="N726" i="2" s="1"/>
  <c r="M854" i="2"/>
  <c r="N854" i="2" s="1"/>
  <c r="M990" i="2"/>
  <c r="N990" i="2" s="1"/>
  <c r="M1088" i="2"/>
  <c r="N1088" i="2" s="1"/>
  <c r="M724" i="2"/>
  <c r="N724" i="2" s="1"/>
  <c r="M974" i="2"/>
  <c r="N974" i="2" s="1"/>
  <c r="M1215" i="2"/>
  <c r="N1215" i="2" s="1"/>
  <c r="M1279" i="2"/>
  <c r="N1279" i="2" s="1"/>
  <c r="M1343" i="2"/>
  <c r="N1343" i="2" s="1"/>
  <c r="M602" i="2"/>
  <c r="N602" i="2" s="1"/>
  <c r="M730" i="2"/>
  <c r="N730" i="2" s="1"/>
  <c r="M858" i="2"/>
  <c r="N858" i="2" s="1"/>
  <c r="M976" i="2"/>
  <c r="N976" i="2" s="1"/>
  <c r="M232" i="2"/>
  <c r="N232" i="2" s="1"/>
  <c r="M1177" i="2"/>
  <c r="N1177" i="2" s="1"/>
  <c r="M1241" i="2"/>
  <c r="N1241" i="2" s="1"/>
  <c r="M1305" i="2"/>
  <c r="N1305" i="2" s="1"/>
  <c r="M1369" i="2"/>
  <c r="N1369" i="2" s="1"/>
  <c r="M644" i="2"/>
  <c r="N644" i="2" s="1"/>
  <c r="M900" i="2"/>
  <c r="N900" i="2" s="1"/>
  <c r="M1211" i="2"/>
  <c r="N1211" i="2" s="1"/>
  <c r="M1275" i="2"/>
  <c r="N1275" i="2" s="1"/>
  <c r="M1339" i="2"/>
  <c r="N1339" i="2" s="1"/>
  <c r="M195" i="2"/>
  <c r="N195" i="2" s="1"/>
  <c r="M1253" i="2"/>
  <c r="N1253" i="2" s="1"/>
  <c r="M1381" i="2"/>
  <c r="N1381" i="2" s="1"/>
  <c r="M1616" i="2"/>
  <c r="N1616" i="2" s="1"/>
  <c r="M456" i="2"/>
  <c r="N456" i="2" s="1"/>
  <c r="M1528" i="2"/>
  <c r="N1528" i="2" s="1"/>
  <c r="M618" i="2"/>
  <c r="N618" i="2" s="1"/>
  <c r="M874" i="2"/>
  <c r="N874" i="2" s="1"/>
  <c r="M1440" i="2"/>
  <c r="N1440" i="2" s="1"/>
  <c r="M493" i="2"/>
  <c r="N493" i="2" s="1"/>
  <c r="M1245" i="2"/>
  <c r="N1245" i="2" s="1"/>
  <c r="M1373" i="2"/>
  <c r="N1373" i="2" s="1"/>
  <c r="M1604" i="2"/>
  <c r="N1604" i="2" s="1"/>
  <c r="M1668" i="2"/>
  <c r="N1668" i="2" s="1"/>
  <c r="M1129" i="2"/>
  <c r="N1129" i="2" s="1"/>
  <c r="M1510" i="2"/>
  <c r="N1510" i="2" s="1"/>
  <c r="M1769" i="2"/>
  <c r="N1769" i="2" s="1"/>
  <c r="M1879" i="2"/>
  <c r="N1879" i="2" s="1"/>
  <c r="M1546" i="2"/>
  <c r="N1546" i="2" s="1"/>
  <c r="M1430" i="2"/>
  <c r="N1430" i="2" s="1"/>
  <c r="M1492" i="2"/>
  <c r="N1492" i="2" s="1"/>
  <c r="M1861" i="2"/>
  <c r="N1861" i="2" s="1"/>
  <c r="M714" i="2"/>
  <c r="N714" i="2" s="1"/>
  <c r="M1913" i="2"/>
  <c r="N1913" i="2" s="1"/>
  <c r="M1093" i="2"/>
  <c r="N1093" i="2" s="1"/>
  <c r="M1747" i="2"/>
  <c r="N1747" i="2" s="1"/>
  <c r="M1985" i="2"/>
  <c r="N1985" i="2" s="1"/>
  <c r="M1420" i="2"/>
  <c r="N1420" i="2" s="1"/>
  <c r="M1477" i="2"/>
  <c r="N1477" i="2" s="1"/>
  <c r="M1883" i="2"/>
  <c r="N1883" i="2" s="1"/>
  <c r="M1548" i="2"/>
  <c r="N1548" i="2" s="1"/>
  <c r="M1598" i="2"/>
  <c r="N1598" i="2" s="1"/>
  <c r="M1962" i="2"/>
  <c r="N1962" i="2" s="1"/>
  <c r="M1815" i="2"/>
  <c r="N1815" i="2" s="1"/>
  <c r="M1623" i="2"/>
  <c r="N1623" i="2" s="1"/>
  <c r="M1184" i="2"/>
  <c r="N1184" i="2" s="1"/>
  <c r="M1968" i="2"/>
  <c r="N1968" i="2" s="1"/>
  <c r="M1701" i="2"/>
  <c r="N1701" i="2" s="1"/>
  <c r="M1727" i="2"/>
  <c r="N1727" i="2" s="1"/>
  <c r="M1467" i="2"/>
  <c r="N1467" i="2" s="1"/>
  <c r="M1844" i="2"/>
  <c r="N1844" i="2" s="1"/>
  <c r="M1583" i="2"/>
  <c r="N1583" i="2" s="1"/>
  <c r="M1870" i="2"/>
  <c r="N1870" i="2" s="1"/>
  <c r="M1503" i="2"/>
  <c r="N1503" i="2" s="1"/>
  <c r="M1767" i="2"/>
  <c r="N1767" i="2" s="1"/>
  <c r="M893" i="2"/>
  <c r="N893" i="2" s="1"/>
  <c r="M1390" i="2"/>
  <c r="N1390" i="2" s="1"/>
  <c r="M1661" i="2"/>
  <c r="N1661" i="2" s="1"/>
  <c r="M1573" i="2"/>
  <c r="N1573" i="2" s="1"/>
  <c r="M1117" i="2"/>
  <c r="N1117" i="2" s="1"/>
  <c r="M390" i="2"/>
  <c r="N390" i="2" s="1"/>
  <c r="M1579" i="2"/>
  <c r="N1579" i="2" s="1"/>
  <c r="M1384" i="2"/>
  <c r="N1384" i="2" s="1"/>
  <c r="M218" i="2"/>
  <c r="N218" i="2" s="1"/>
  <c r="M102" i="2"/>
  <c r="N102" i="2" s="1"/>
  <c r="M1316" i="2"/>
  <c r="N1316" i="2" s="1"/>
  <c r="M1196" i="2"/>
  <c r="N1196" i="2" s="1"/>
  <c r="M745" i="2"/>
  <c r="N745" i="2" s="1"/>
  <c r="M1042" i="2"/>
  <c r="N1042" i="2" s="1"/>
  <c r="M1410" i="2"/>
  <c r="N1410" i="2" s="1"/>
  <c r="M518" i="2"/>
  <c r="N518" i="2" s="1"/>
  <c r="M1334" i="2"/>
  <c r="N1334" i="2" s="1"/>
  <c r="M1270" i="2"/>
  <c r="N1270" i="2" s="1"/>
  <c r="M1206" i="2"/>
  <c r="N1206" i="2" s="1"/>
  <c r="M1086" i="2"/>
  <c r="N1086" i="2" s="1"/>
  <c r="M1075" i="2"/>
  <c r="N1075" i="2" s="1"/>
  <c r="M837" i="2"/>
  <c r="N837" i="2" s="1"/>
  <c r="M504" i="2"/>
  <c r="N504" i="2" s="1"/>
  <c r="M169" i="2"/>
  <c r="N169" i="2" s="1"/>
  <c r="M442" i="2"/>
  <c r="N442" i="2" s="1"/>
  <c r="M526" i="2"/>
  <c r="N526" i="2" s="1"/>
  <c r="M198" i="2"/>
  <c r="N198" i="2" s="1"/>
  <c r="M422" i="2"/>
  <c r="N422" i="2" s="1"/>
  <c r="M154" i="2"/>
  <c r="N154" i="2" s="1"/>
  <c r="M911" i="2"/>
  <c r="N911" i="2" s="1"/>
  <c r="M847" i="2"/>
  <c r="N847" i="2" s="1"/>
  <c r="M783" i="2"/>
  <c r="N783" i="2" s="1"/>
  <c r="M719" i="2"/>
  <c r="N719" i="2" s="1"/>
  <c r="M655" i="2"/>
  <c r="N655" i="2" s="1"/>
  <c r="M591" i="2"/>
  <c r="N591" i="2" s="1"/>
  <c r="M484" i="2"/>
  <c r="N484" i="2" s="1"/>
  <c r="M100" i="2"/>
  <c r="N100" i="2" s="1"/>
  <c r="M32" i="2"/>
  <c r="N32" i="2" s="1"/>
  <c r="M234" i="2"/>
  <c r="N234" i="2" s="1"/>
  <c r="M177" i="2"/>
  <c r="N177" i="2" s="1"/>
  <c r="M94" i="2"/>
  <c r="N94" i="2" s="1"/>
  <c r="M141" i="2"/>
  <c r="N141" i="2" s="1"/>
  <c r="M36" i="2"/>
  <c r="N36" i="2" s="1"/>
  <c r="M1417" i="2"/>
  <c r="N1417" i="2" s="1"/>
  <c r="M1903" i="2"/>
  <c r="N1903" i="2" s="1"/>
  <c r="M1777" i="2"/>
  <c r="N1777" i="2" s="1"/>
  <c r="M1760" i="2"/>
  <c r="N1760" i="2" s="1"/>
  <c r="M1582" i="2"/>
  <c r="N1582" i="2" s="1"/>
  <c r="M322" i="2"/>
  <c r="N322" i="2" s="1"/>
  <c r="M293" i="2"/>
  <c r="N293" i="2" s="1"/>
  <c r="M56" i="2"/>
  <c r="N56" i="2" s="1"/>
  <c r="M199" i="2"/>
  <c r="N199" i="2" s="1"/>
  <c r="M511" i="2"/>
  <c r="N511" i="2" s="1"/>
  <c r="M417" i="2"/>
  <c r="N417" i="2" s="1"/>
  <c r="M592" i="2"/>
  <c r="N592" i="2" s="1"/>
  <c r="M848" i="2"/>
  <c r="N848" i="2" s="1"/>
  <c r="M960" i="2"/>
  <c r="N960" i="2" s="1"/>
  <c r="M654" i="2"/>
  <c r="N654" i="2" s="1"/>
  <c r="M457" i="2"/>
  <c r="N457" i="2" s="1"/>
  <c r="M818" i="2"/>
  <c r="N818" i="2" s="1"/>
  <c r="M1239" i="2"/>
  <c r="N1239" i="2" s="1"/>
  <c r="M764" i="2"/>
  <c r="N764" i="2" s="1"/>
  <c r="M1265" i="2"/>
  <c r="N1265" i="2" s="1"/>
  <c r="M1138" i="2"/>
  <c r="N1138" i="2" s="1"/>
  <c r="M1104" i="2"/>
  <c r="N1104" i="2" s="1"/>
  <c r="M1157" i="2"/>
  <c r="N1157" i="2" s="1"/>
  <c r="M1464" i="2"/>
  <c r="N1464" i="2" s="1"/>
  <c r="M1628" i="2"/>
  <c r="N1628" i="2" s="1"/>
  <c r="M1803" i="2"/>
  <c r="N1803" i="2" s="1"/>
  <c r="M1425" i="2"/>
  <c r="N1425" i="2" s="1"/>
  <c r="M1753" i="2"/>
  <c r="N1753" i="2" s="1"/>
  <c r="M1973" i="2"/>
  <c r="N1973" i="2" s="1"/>
  <c r="M906" i="2"/>
  <c r="N906" i="2" s="1"/>
  <c r="M1898" i="2"/>
  <c r="N1898" i="2" s="1"/>
  <c r="M1934" i="2"/>
  <c r="N1934" i="2" s="1"/>
  <c r="M1733" i="2"/>
  <c r="N1733" i="2" s="1"/>
  <c r="M1102" i="2"/>
  <c r="N1102" i="2" s="1"/>
  <c r="M1746" i="2"/>
  <c r="N1746" i="2" s="1"/>
  <c r="M1523" i="2"/>
  <c r="N1523" i="2" s="1"/>
  <c r="M1054" i="2"/>
  <c r="N1054" i="2" s="1"/>
  <c r="M1046" i="2"/>
  <c r="N1046" i="2" s="1"/>
  <c r="M1306" i="2"/>
  <c r="N1306" i="2" s="1"/>
  <c r="M989" i="2"/>
  <c r="N989" i="2" s="1"/>
  <c r="M138" i="2"/>
  <c r="N138" i="2" s="1"/>
  <c r="M883" i="2"/>
  <c r="N883" i="2" s="1"/>
  <c r="M1516" i="2"/>
  <c r="N1516" i="2" s="1"/>
  <c r="M107" i="2"/>
  <c r="N107" i="2" s="1"/>
  <c r="M175" i="2"/>
  <c r="N175" i="2" s="1"/>
  <c r="M152" i="2"/>
  <c r="N152" i="2" s="1"/>
  <c r="M274" i="2"/>
  <c r="N274" i="2" s="1"/>
  <c r="M115" i="2"/>
  <c r="N115" i="2" s="1"/>
  <c r="M332" i="2"/>
  <c r="N332" i="2" s="1"/>
  <c r="M200" i="2"/>
  <c r="N200" i="2" s="1"/>
  <c r="M379" i="2"/>
  <c r="N379" i="2" s="1"/>
  <c r="M83" i="2"/>
  <c r="N83" i="2" s="1"/>
  <c r="M375" i="2"/>
  <c r="N375" i="2" s="1"/>
  <c r="M349" i="2"/>
  <c r="N349" i="2" s="1"/>
  <c r="M353" i="2"/>
  <c r="N353" i="2" s="1"/>
  <c r="M376" i="2"/>
  <c r="N376" i="2" s="1"/>
  <c r="M616" i="2"/>
  <c r="N616" i="2" s="1"/>
  <c r="M744" i="2"/>
  <c r="N744" i="2" s="1"/>
  <c r="M872" i="2"/>
  <c r="N872" i="2" s="1"/>
  <c r="M936" i="2"/>
  <c r="N936" i="2" s="1"/>
  <c r="M555" i="2"/>
  <c r="N555" i="2" s="1"/>
  <c r="M1018" i="2"/>
  <c r="N1018" i="2" s="1"/>
  <c r="M435" i="2"/>
  <c r="N435" i="2" s="1"/>
  <c r="M994" i="2"/>
  <c r="N994" i="2" s="1"/>
  <c r="M572" i="2"/>
  <c r="N572" i="2" s="1"/>
  <c r="M702" i="2"/>
  <c r="N702" i="2" s="1"/>
  <c r="M1072" i="2"/>
  <c r="N1072" i="2" s="1"/>
  <c r="M738" i="2"/>
  <c r="N738" i="2" s="1"/>
  <c r="M556" i="2"/>
  <c r="N556" i="2" s="1"/>
  <c r="M950" i="2"/>
  <c r="N950" i="2" s="1"/>
  <c r="M916" i="2"/>
  <c r="N916" i="2" s="1"/>
  <c r="M1327" i="2"/>
  <c r="N1327" i="2" s="1"/>
  <c r="M826" i="2"/>
  <c r="N826" i="2" s="1"/>
  <c r="M1136" i="2"/>
  <c r="N1136" i="2" s="1"/>
  <c r="M1353" i="2"/>
  <c r="N1353" i="2" s="1"/>
  <c r="M1195" i="2"/>
  <c r="N1195" i="2" s="1"/>
  <c r="M1405" i="2"/>
  <c r="N1405" i="2" s="1"/>
  <c r="M1600" i="2"/>
  <c r="N1600" i="2" s="1"/>
  <c r="M217" i="2"/>
  <c r="N217" i="2" s="1"/>
  <c r="M1488" i="2"/>
  <c r="N1488" i="2" s="1"/>
  <c r="M1341" i="2"/>
  <c r="N1341" i="2" s="1"/>
  <c r="M1120" i="2"/>
  <c r="N1120" i="2" s="1"/>
  <c r="M1847" i="2"/>
  <c r="N1847" i="2" s="1"/>
  <c r="M1421" i="2"/>
  <c r="N1421" i="2" s="1"/>
  <c r="M1989" i="2"/>
  <c r="N1989" i="2" s="1"/>
  <c r="M1682" i="2"/>
  <c r="N1682" i="2" s="1"/>
  <c r="M1506" i="2"/>
  <c r="N1506" i="2" s="1"/>
  <c r="M1554" i="2"/>
  <c r="N1554" i="2" s="1"/>
  <c r="M1994" i="2"/>
  <c r="N1994" i="2" s="1"/>
  <c r="M1312" i="2"/>
  <c r="N1312" i="2" s="1"/>
  <c r="M1802" i="2"/>
  <c r="N1802" i="2" s="1"/>
  <c r="M1864" i="2"/>
  <c r="N1864" i="2" s="1"/>
  <c r="M1914" i="2"/>
  <c r="N1914" i="2" s="1"/>
  <c r="M1649" i="2"/>
  <c r="N1649" i="2" s="1"/>
  <c r="M1894" i="2"/>
  <c r="N1894" i="2" s="1"/>
  <c r="M717" i="2"/>
  <c r="N717" i="2" s="1"/>
  <c r="M496" i="2"/>
  <c r="N496" i="2" s="1"/>
  <c r="M621" i="2"/>
  <c r="N621" i="2" s="1"/>
  <c r="M1212" i="2"/>
  <c r="N1212" i="2" s="1"/>
  <c r="M285" i="2"/>
  <c r="N285" i="2" s="1"/>
  <c r="M1278" i="2"/>
  <c r="N1278" i="2" s="1"/>
  <c r="M1143" i="2"/>
  <c r="N1143" i="2" s="1"/>
  <c r="M381" i="2"/>
  <c r="N381" i="2" s="1"/>
  <c r="M302" i="2"/>
  <c r="N302" i="2" s="1"/>
  <c r="M196" i="2"/>
  <c r="N196" i="2" s="1"/>
  <c r="M791" i="2"/>
  <c r="N791" i="2" s="1"/>
  <c r="M599" i="2"/>
  <c r="N599" i="2" s="1"/>
  <c r="M81" i="2"/>
  <c r="N81" i="2" s="1"/>
  <c r="M170" i="2"/>
  <c r="N170" i="2" s="1"/>
  <c r="M1801" i="2"/>
  <c r="N1801" i="2" s="1"/>
  <c r="M251" i="2"/>
  <c r="N251" i="2" s="1"/>
  <c r="M66" i="2"/>
  <c r="N66" i="2" s="1"/>
  <c r="M130" i="2"/>
  <c r="N130" i="2" s="1"/>
  <c r="M203" i="2"/>
  <c r="N203" i="2" s="1"/>
  <c r="M101" i="2"/>
  <c r="N101" i="2" s="1"/>
  <c r="M211" i="2"/>
  <c r="N211" i="2" s="1"/>
  <c r="M85" i="2"/>
  <c r="N85" i="2" s="1"/>
  <c r="M319" i="2"/>
  <c r="N319" i="2" s="1"/>
  <c r="M104" i="2"/>
  <c r="N104" i="2" s="1"/>
  <c r="M210" i="2"/>
  <c r="N210" i="2" s="1"/>
  <c r="M226" i="2"/>
  <c r="N226" i="2" s="1"/>
  <c r="M179" i="2"/>
  <c r="N179" i="2" s="1"/>
  <c r="M323" i="2"/>
  <c r="N323" i="2" s="1"/>
  <c r="M221" i="2"/>
  <c r="N221" i="2" s="1"/>
  <c r="M455" i="2"/>
  <c r="N455" i="2" s="1"/>
  <c r="M247" i="2"/>
  <c r="N247" i="2" s="1"/>
  <c r="M38" i="2"/>
  <c r="N38" i="2" s="1"/>
  <c r="M129" i="2"/>
  <c r="N129" i="2" s="1"/>
  <c r="M308" i="2"/>
  <c r="N308" i="2" s="1"/>
  <c r="M26" i="2"/>
  <c r="N26" i="2" s="1"/>
  <c r="M122" i="2"/>
  <c r="N122" i="2" s="1"/>
  <c r="M167" i="2"/>
  <c r="N167" i="2" s="1"/>
  <c r="M39" i="2"/>
  <c r="N39" i="2" s="1"/>
  <c r="M362" i="2"/>
  <c r="N362" i="2" s="1"/>
  <c r="M212" i="2"/>
  <c r="N212" i="2" s="1"/>
  <c r="M495" i="2"/>
  <c r="N495" i="2" s="1"/>
  <c r="M51" i="2"/>
  <c r="N51" i="2" s="1"/>
  <c r="M429" i="2"/>
  <c r="N429" i="2" s="1"/>
  <c r="M231" i="2"/>
  <c r="N231" i="2" s="1"/>
  <c r="M400" i="2"/>
  <c r="N400" i="2" s="1"/>
  <c r="M307" i="2"/>
  <c r="N307" i="2" s="1"/>
  <c r="M409" i="2"/>
  <c r="N409" i="2" s="1"/>
  <c r="M523" i="2"/>
  <c r="N523" i="2" s="1"/>
  <c r="M419" i="2"/>
  <c r="N419" i="2" s="1"/>
  <c r="M582" i="2"/>
  <c r="N582" i="2" s="1"/>
  <c r="M453" i="2"/>
  <c r="N453" i="2" s="1"/>
  <c r="M640" i="2"/>
  <c r="N640" i="2" s="1"/>
  <c r="M704" i="2"/>
  <c r="N704" i="2" s="1"/>
  <c r="M768" i="2"/>
  <c r="N768" i="2" s="1"/>
  <c r="M832" i="2"/>
  <c r="N832" i="2" s="1"/>
  <c r="M896" i="2"/>
  <c r="N896" i="2" s="1"/>
  <c r="M966" i="2"/>
  <c r="N966" i="2" s="1"/>
  <c r="M337" i="2"/>
  <c r="N337" i="2" s="1"/>
  <c r="M576" i="2"/>
  <c r="N576" i="2" s="1"/>
  <c r="M71" i="2"/>
  <c r="N71" i="2" s="1"/>
  <c r="M559" i="2"/>
  <c r="N559" i="2" s="1"/>
  <c r="M95" i="2"/>
  <c r="N95" i="2" s="1"/>
  <c r="M622" i="2"/>
  <c r="N622" i="2" s="1"/>
  <c r="M750" i="2"/>
  <c r="N750" i="2" s="1"/>
  <c r="M878" i="2"/>
  <c r="N878" i="2" s="1"/>
  <c r="M1022" i="2"/>
  <c r="N1022" i="2" s="1"/>
  <c r="M1164" i="2"/>
  <c r="N1164" i="2" s="1"/>
  <c r="M1128" i="2"/>
  <c r="N1128" i="2" s="1"/>
  <c r="M461" i="2"/>
  <c r="N461" i="2" s="1"/>
  <c r="M658" i="2"/>
  <c r="N658" i="2" s="1"/>
  <c r="M786" i="2"/>
  <c r="N786" i="2" s="1"/>
  <c r="M914" i="2"/>
  <c r="N914" i="2" s="1"/>
  <c r="M328" i="2"/>
  <c r="N328" i="2" s="1"/>
  <c r="M614" i="2"/>
  <c r="N614" i="2" s="1"/>
  <c r="M742" i="2"/>
  <c r="N742" i="2" s="1"/>
  <c r="M870" i="2"/>
  <c r="N870" i="2" s="1"/>
  <c r="M1002" i="2"/>
  <c r="N1002" i="2" s="1"/>
  <c r="M1116" i="2"/>
  <c r="N1116" i="2" s="1"/>
  <c r="M756" i="2"/>
  <c r="N756" i="2" s="1"/>
  <c r="M1076" i="2"/>
  <c r="N1076" i="2" s="1"/>
  <c r="M1223" i="2"/>
  <c r="N1223" i="2" s="1"/>
  <c r="M1287" i="2"/>
  <c r="N1287" i="2" s="1"/>
  <c r="M1351" i="2"/>
  <c r="N1351" i="2" s="1"/>
  <c r="M604" i="2"/>
  <c r="N604" i="2" s="1"/>
  <c r="M732" i="2"/>
  <c r="N732" i="2" s="1"/>
  <c r="M860" i="2"/>
  <c r="N860" i="2" s="1"/>
  <c r="M1006" i="2"/>
  <c r="N1006" i="2" s="1"/>
  <c r="M980" i="2"/>
  <c r="N980" i="2" s="1"/>
  <c r="M1185" i="2"/>
  <c r="N1185" i="2" s="1"/>
  <c r="M1249" i="2"/>
  <c r="N1249" i="2" s="1"/>
  <c r="M1313" i="2"/>
  <c r="N1313" i="2" s="1"/>
  <c r="M1377" i="2"/>
  <c r="N1377" i="2" s="1"/>
  <c r="M676" i="2"/>
  <c r="N676" i="2" s="1"/>
  <c r="M932" i="2"/>
  <c r="N932" i="2" s="1"/>
  <c r="M1219" i="2"/>
  <c r="N1219" i="2" s="1"/>
  <c r="M1283" i="2"/>
  <c r="N1283" i="2" s="1"/>
  <c r="M1347" i="2"/>
  <c r="N1347" i="2" s="1"/>
  <c r="M1084" i="2"/>
  <c r="N1084" i="2" s="1"/>
  <c r="M1269" i="2"/>
  <c r="N1269" i="2" s="1"/>
  <c r="M1407" i="2"/>
  <c r="N1407" i="2" s="1"/>
  <c r="M1624" i="2"/>
  <c r="N1624" i="2" s="1"/>
  <c r="M1081" i="2"/>
  <c r="N1081" i="2" s="1"/>
  <c r="M1536" i="2"/>
  <c r="N1536" i="2" s="1"/>
  <c r="M620" i="2"/>
  <c r="N620" i="2" s="1"/>
  <c r="M876" i="2"/>
  <c r="N876" i="2" s="1"/>
  <c r="M1448" i="2"/>
  <c r="N1448" i="2" s="1"/>
  <c r="M1085" i="2"/>
  <c r="N1085" i="2" s="1"/>
  <c r="M1261" i="2"/>
  <c r="N1261" i="2" s="1"/>
  <c r="M1401" i="2"/>
  <c r="N1401" i="2" s="1"/>
  <c r="M1612" i="2"/>
  <c r="N1612" i="2" s="1"/>
  <c r="M1676" i="2"/>
  <c r="N1676" i="2" s="1"/>
  <c r="M1387" i="2"/>
  <c r="N1387" i="2" s="1"/>
  <c r="M1526" i="2"/>
  <c r="N1526" i="2" s="1"/>
  <c r="M1774" i="2"/>
  <c r="N1774" i="2" s="1"/>
  <c r="M1905" i="2"/>
  <c r="N1905" i="2" s="1"/>
  <c r="M716" i="2"/>
  <c r="N716" i="2" s="1"/>
  <c r="M1771" i="2"/>
  <c r="N1771" i="2" s="1"/>
  <c r="M1437" i="2"/>
  <c r="N1437" i="2" s="1"/>
  <c r="M1501" i="2"/>
  <c r="N1501" i="2" s="1"/>
  <c r="M1867" i="2"/>
  <c r="N1867" i="2" s="1"/>
  <c r="M1688" i="2"/>
  <c r="N1688" i="2" s="1"/>
  <c r="M1919" i="2"/>
  <c r="N1919" i="2" s="1"/>
  <c r="M1122" i="2"/>
  <c r="N1122" i="2" s="1"/>
  <c r="M1831" i="2"/>
  <c r="N1831" i="2" s="1"/>
  <c r="M1991" i="2"/>
  <c r="N1991" i="2" s="1"/>
  <c r="M1429" i="2"/>
  <c r="N1429" i="2" s="1"/>
  <c r="M1484" i="2"/>
  <c r="N1484" i="2" s="1"/>
  <c r="M1718" i="2"/>
  <c r="N1718" i="2" s="1"/>
  <c r="M1915" i="2"/>
  <c r="N1915" i="2" s="1"/>
  <c r="M1638" i="2"/>
  <c r="N1638" i="2" s="1"/>
  <c r="M1716" i="2"/>
  <c r="N1716" i="2" s="1"/>
  <c r="M1956" i="2"/>
  <c r="N1956" i="2" s="1"/>
  <c r="M1797" i="2"/>
  <c r="N1797" i="2" s="1"/>
  <c r="M1607" i="2"/>
  <c r="N1607" i="2" s="1"/>
  <c r="M1091" i="2"/>
  <c r="N1091" i="2" s="1"/>
  <c r="M1904" i="2"/>
  <c r="N1904" i="2" s="1"/>
  <c r="M1698" i="2"/>
  <c r="N1698" i="2" s="1"/>
  <c r="M1704" i="2"/>
  <c r="N1704" i="2" s="1"/>
  <c r="M1063" i="2"/>
  <c r="N1063" i="2" s="1"/>
  <c r="M1751" i="2"/>
  <c r="N1751" i="2" s="1"/>
  <c r="M1567" i="2"/>
  <c r="N1567" i="2" s="1"/>
  <c r="M1735" i="2"/>
  <c r="N1735" i="2" s="1"/>
  <c r="M1435" i="2"/>
  <c r="N1435" i="2" s="1"/>
  <c r="M1759" i="2"/>
  <c r="N1759" i="2" s="1"/>
  <c r="M1083" i="2"/>
  <c r="N1083" i="2" s="1"/>
  <c r="M1123" i="2"/>
  <c r="N1123" i="2" s="1"/>
  <c r="M1653" i="2"/>
  <c r="N1653" i="2" s="1"/>
  <c r="M1565" i="2"/>
  <c r="N1565" i="2" s="1"/>
  <c r="M1079" i="2"/>
  <c r="N1079" i="2" s="1"/>
  <c r="M1659" i="2"/>
  <c r="N1659" i="2" s="1"/>
  <c r="M1571" i="2"/>
  <c r="N1571" i="2" s="1"/>
  <c r="M1167" i="2"/>
  <c r="N1167" i="2" s="1"/>
  <c r="M1394" i="2"/>
  <c r="N1394" i="2" s="1"/>
  <c r="M1412" i="2"/>
  <c r="N1412" i="2" s="1"/>
  <c r="M1284" i="2"/>
  <c r="N1284" i="2" s="1"/>
  <c r="M1188" i="2"/>
  <c r="N1188" i="2" s="1"/>
  <c r="M713" i="2"/>
  <c r="N713" i="2" s="1"/>
  <c r="M985" i="2"/>
  <c r="N985" i="2" s="1"/>
  <c r="M1404" i="2"/>
  <c r="N1404" i="2" s="1"/>
  <c r="M486" i="2"/>
  <c r="N486" i="2" s="1"/>
  <c r="M1330" i="2"/>
  <c r="N1330" i="2" s="1"/>
  <c r="M1266" i="2"/>
  <c r="N1266" i="2" s="1"/>
  <c r="M1202" i="2"/>
  <c r="N1202" i="2" s="1"/>
  <c r="M1069" i="2"/>
  <c r="N1069" i="2" s="1"/>
  <c r="M1067" i="2"/>
  <c r="N1067" i="2" s="1"/>
  <c r="M821" i="2"/>
  <c r="N821" i="2" s="1"/>
  <c r="M468" i="2"/>
  <c r="N468" i="2" s="1"/>
  <c r="M161" i="2"/>
  <c r="N161" i="2" s="1"/>
  <c r="M414" i="2"/>
  <c r="N414" i="2" s="1"/>
  <c r="M510" i="2"/>
  <c r="N510" i="2" s="1"/>
  <c r="M145" i="2"/>
  <c r="N145" i="2" s="1"/>
  <c r="M398" i="2"/>
  <c r="N398" i="2" s="1"/>
  <c r="M128" i="2"/>
  <c r="N128" i="2" s="1"/>
  <c r="M907" i="2"/>
  <c r="N907" i="2" s="1"/>
  <c r="M843" i="2"/>
  <c r="N843" i="2" s="1"/>
  <c r="M779" i="2"/>
  <c r="N779" i="2" s="1"/>
  <c r="M715" i="2"/>
  <c r="N715" i="2" s="1"/>
  <c r="M651" i="2"/>
  <c r="N651" i="2" s="1"/>
  <c r="M587" i="2"/>
  <c r="N587" i="2" s="1"/>
  <c r="M476" i="2"/>
  <c r="N476" i="2" s="1"/>
  <c r="M530" i="2"/>
  <c r="N530" i="2" s="1"/>
  <c r="M570" i="2"/>
  <c r="N570" i="2" s="1"/>
  <c r="M166" i="2"/>
  <c r="N166" i="2" s="1"/>
  <c r="M150" i="2"/>
  <c r="N150" i="2" s="1"/>
  <c r="M80" i="2"/>
  <c r="N80" i="2" s="1"/>
  <c r="M132" i="2"/>
  <c r="N132" i="2" s="1"/>
  <c r="M29" i="2"/>
  <c r="N29" i="2" s="1"/>
  <c r="M1859" i="2"/>
  <c r="N1859" i="2" s="1"/>
  <c r="M1532" i="2"/>
  <c r="N1532" i="2" s="1"/>
  <c r="M1939" i="2"/>
  <c r="N1939" i="2" s="1"/>
  <c r="M1853" i="2"/>
  <c r="N1853" i="2" s="1"/>
  <c r="M1955" i="2"/>
  <c r="N1955" i="2" s="1"/>
  <c r="M7" i="2"/>
  <c r="N7" i="2" s="1"/>
  <c r="M1713" i="2"/>
  <c r="N1713" i="2" s="1"/>
  <c r="I27" i="1" l="1"/>
  <c r="I139" i="4" l="1"/>
  <c r="I140" i="4"/>
  <c r="I141" i="4"/>
  <c r="I142" i="4"/>
  <c r="I143" i="4"/>
  <c r="I144" i="4"/>
  <c r="I145" i="4"/>
  <c r="I146" i="4"/>
  <c r="I147" i="4"/>
  <c r="K147" i="4" s="1"/>
  <c r="I148" i="4"/>
  <c r="I149" i="4"/>
  <c r="F149" i="4" s="1"/>
  <c r="I150" i="4"/>
  <c r="I151" i="4"/>
  <c r="I152" i="4"/>
  <c r="I153" i="4"/>
  <c r="I154" i="4"/>
  <c r="I155" i="4"/>
  <c r="I156" i="4"/>
  <c r="I157" i="4"/>
  <c r="I138" i="4"/>
  <c r="I114" i="4"/>
  <c r="I115" i="4"/>
  <c r="I116" i="4"/>
  <c r="I117" i="4"/>
  <c r="K117" i="4" s="1"/>
  <c r="I118" i="4"/>
  <c r="I119" i="4"/>
  <c r="I120" i="4"/>
  <c r="I121" i="4"/>
  <c r="I122" i="4"/>
  <c r="K122" i="4" s="1"/>
  <c r="I123" i="4"/>
  <c r="I124" i="4"/>
  <c r="I125" i="4"/>
  <c r="I126" i="4"/>
  <c r="I127" i="4"/>
  <c r="I128" i="4"/>
  <c r="I129" i="4"/>
  <c r="I130" i="4"/>
  <c r="I131" i="4"/>
  <c r="I132" i="4"/>
  <c r="I113" i="4"/>
  <c r="I89" i="4"/>
  <c r="I90" i="4"/>
  <c r="I91" i="4"/>
  <c r="I92" i="4"/>
  <c r="K92" i="4" s="1"/>
  <c r="I93" i="4"/>
  <c r="K93" i="4" s="1"/>
  <c r="I94" i="4"/>
  <c r="I95" i="4"/>
  <c r="I96" i="4"/>
  <c r="I97" i="4"/>
  <c r="F97" i="4" s="1"/>
  <c r="I98" i="4"/>
  <c r="I99" i="4"/>
  <c r="K99" i="4" s="1"/>
  <c r="I100" i="4"/>
  <c r="I101" i="4"/>
  <c r="F101" i="4" s="1"/>
  <c r="I102" i="4"/>
  <c r="I103" i="4"/>
  <c r="I104" i="4"/>
  <c r="I105" i="4"/>
  <c r="I106" i="4"/>
  <c r="I107" i="4"/>
  <c r="I88" i="4"/>
  <c r="I109" i="4" s="1"/>
  <c r="I64" i="4"/>
  <c r="I65" i="4"/>
  <c r="I66" i="4"/>
  <c r="I67" i="4"/>
  <c r="I68" i="4"/>
  <c r="I69" i="4"/>
  <c r="K69" i="4" s="1"/>
  <c r="I70" i="4"/>
  <c r="I71" i="4"/>
  <c r="I72" i="4"/>
  <c r="I73" i="4"/>
  <c r="I74" i="4"/>
  <c r="I75" i="4"/>
  <c r="K75" i="4" s="1"/>
  <c r="I76" i="4"/>
  <c r="I77" i="4"/>
  <c r="F77" i="4" s="1"/>
  <c r="I78" i="4"/>
  <c r="I79" i="4"/>
  <c r="I80" i="4"/>
  <c r="I81" i="4"/>
  <c r="I82" i="4"/>
  <c r="F82" i="4" s="1"/>
  <c r="I63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G138" i="4"/>
  <c r="D138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13" i="4"/>
  <c r="K90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88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63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E76" i="1"/>
  <c r="E139" i="4" s="1"/>
  <c r="H76" i="1"/>
  <c r="L76" i="1" s="1"/>
  <c r="J76" i="1"/>
  <c r="J139" i="4" s="1"/>
  <c r="E77" i="1"/>
  <c r="E140" i="4" s="1"/>
  <c r="F140" i="4" s="1"/>
  <c r="H77" i="1"/>
  <c r="L77" i="1" s="1"/>
  <c r="J77" i="1"/>
  <c r="J140" i="4" s="1"/>
  <c r="E78" i="1"/>
  <c r="E141" i="4" s="1"/>
  <c r="F141" i="4" s="1"/>
  <c r="H78" i="1"/>
  <c r="L78" i="1" s="1"/>
  <c r="J78" i="1"/>
  <c r="J141" i="4" s="1"/>
  <c r="E79" i="1"/>
  <c r="E142" i="4" s="1"/>
  <c r="H79" i="1"/>
  <c r="J79" i="1"/>
  <c r="J142" i="4" s="1"/>
  <c r="L79" i="1"/>
  <c r="E80" i="1"/>
  <c r="E143" i="4" s="1"/>
  <c r="H80" i="1"/>
  <c r="L80" i="1" s="1"/>
  <c r="J80" i="1"/>
  <c r="J143" i="4" s="1"/>
  <c r="E81" i="1"/>
  <c r="E144" i="4" s="1"/>
  <c r="H81" i="1"/>
  <c r="J81" i="1"/>
  <c r="J144" i="4" s="1"/>
  <c r="L81" i="1"/>
  <c r="E82" i="1"/>
  <c r="E145" i="4" s="1"/>
  <c r="H82" i="1"/>
  <c r="L82" i="1" s="1"/>
  <c r="J82" i="1"/>
  <c r="J145" i="4" s="1"/>
  <c r="E83" i="1"/>
  <c r="E146" i="4" s="1"/>
  <c r="H83" i="1"/>
  <c r="L83" i="1" s="1"/>
  <c r="J83" i="1"/>
  <c r="J146" i="4" s="1"/>
  <c r="E84" i="1"/>
  <c r="E147" i="4" s="1"/>
  <c r="H84" i="1"/>
  <c r="L84" i="1" s="1"/>
  <c r="J84" i="1"/>
  <c r="J147" i="4" s="1"/>
  <c r="E85" i="1"/>
  <c r="E148" i="4" s="1"/>
  <c r="H85" i="1"/>
  <c r="L85" i="1" s="1"/>
  <c r="J85" i="1"/>
  <c r="J148" i="4" s="1"/>
  <c r="E86" i="1"/>
  <c r="E149" i="4" s="1"/>
  <c r="H86" i="1"/>
  <c r="L86" i="1" s="1"/>
  <c r="J86" i="1"/>
  <c r="J149" i="4" s="1"/>
  <c r="E87" i="1"/>
  <c r="E150" i="4" s="1"/>
  <c r="H87" i="1"/>
  <c r="L87" i="1" s="1"/>
  <c r="J87" i="1"/>
  <c r="J150" i="4" s="1"/>
  <c r="E88" i="1"/>
  <c r="E151" i="4" s="1"/>
  <c r="H88" i="1"/>
  <c r="L88" i="1" s="1"/>
  <c r="J88" i="1"/>
  <c r="J151" i="4" s="1"/>
  <c r="E89" i="1"/>
  <c r="E152" i="4" s="1"/>
  <c r="H89" i="1"/>
  <c r="L89" i="1" s="1"/>
  <c r="J89" i="1"/>
  <c r="J152" i="4" s="1"/>
  <c r="E90" i="1"/>
  <c r="E153" i="4" s="1"/>
  <c r="H90" i="1"/>
  <c r="L90" i="1" s="1"/>
  <c r="J90" i="1"/>
  <c r="J153" i="4" s="1"/>
  <c r="E91" i="1"/>
  <c r="E154" i="4" s="1"/>
  <c r="H91" i="1"/>
  <c r="L91" i="1" s="1"/>
  <c r="J91" i="1"/>
  <c r="J154" i="4" s="1"/>
  <c r="E92" i="1"/>
  <c r="E155" i="4" s="1"/>
  <c r="H92" i="1"/>
  <c r="L92" i="1" s="1"/>
  <c r="J92" i="1"/>
  <c r="J155" i="4" s="1"/>
  <c r="E93" i="1"/>
  <c r="E156" i="4" s="1"/>
  <c r="H93" i="1"/>
  <c r="L93" i="1" s="1"/>
  <c r="J93" i="1"/>
  <c r="J156" i="4" s="1"/>
  <c r="E94" i="1"/>
  <c r="E157" i="4" s="1"/>
  <c r="H94" i="1"/>
  <c r="L94" i="1" s="1"/>
  <c r="J94" i="1"/>
  <c r="J157" i="4" s="1"/>
  <c r="E53" i="1"/>
  <c r="E114" i="4" s="1"/>
  <c r="H53" i="1"/>
  <c r="L53" i="1" s="1"/>
  <c r="J53" i="1"/>
  <c r="J114" i="4" s="1"/>
  <c r="E54" i="1"/>
  <c r="E115" i="4" s="1"/>
  <c r="H54" i="1"/>
  <c r="L54" i="1" s="1"/>
  <c r="J54" i="1"/>
  <c r="J115" i="4" s="1"/>
  <c r="E55" i="1"/>
  <c r="E116" i="4" s="1"/>
  <c r="H55" i="1"/>
  <c r="L55" i="1" s="1"/>
  <c r="J55" i="1"/>
  <c r="J116" i="4" s="1"/>
  <c r="E56" i="1"/>
  <c r="E117" i="4" s="1"/>
  <c r="H56" i="1"/>
  <c r="L56" i="1" s="1"/>
  <c r="J56" i="1"/>
  <c r="J117" i="4" s="1"/>
  <c r="E57" i="1"/>
  <c r="E118" i="4" s="1"/>
  <c r="H57" i="1"/>
  <c r="L57" i="1" s="1"/>
  <c r="J57" i="1"/>
  <c r="J118" i="4" s="1"/>
  <c r="E58" i="1"/>
  <c r="E119" i="4" s="1"/>
  <c r="H58" i="1"/>
  <c r="L58" i="1" s="1"/>
  <c r="J58" i="1"/>
  <c r="J119" i="4" s="1"/>
  <c r="E59" i="1"/>
  <c r="E120" i="4" s="1"/>
  <c r="H59" i="1"/>
  <c r="L59" i="1" s="1"/>
  <c r="J59" i="1"/>
  <c r="J120" i="4" s="1"/>
  <c r="E60" i="1"/>
  <c r="E121" i="4" s="1"/>
  <c r="H60" i="1"/>
  <c r="L60" i="1" s="1"/>
  <c r="J60" i="1"/>
  <c r="J121" i="4" s="1"/>
  <c r="E61" i="1"/>
  <c r="E122" i="4" s="1"/>
  <c r="H61" i="1"/>
  <c r="L61" i="1" s="1"/>
  <c r="J61" i="1"/>
  <c r="J122" i="4" s="1"/>
  <c r="E62" i="1"/>
  <c r="E123" i="4" s="1"/>
  <c r="H62" i="1"/>
  <c r="L62" i="1" s="1"/>
  <c r="J62" i="1"/>
  <c r="J123" i="4" s="1"/>
  <c r="E63" i="1"/>
  <c r="E124" i="4" s="1"/>
  <c r="H63" i="1"/>
  <c r="L63" i="1" s="1"/>
  <c r="J63" i="1"/>
  <c r="J124" i="4" s="1"/>
  <c r="E64" i="1"/>
  <c r="E125" i="4" s="1"/>
  <c r="H64" i="1"/>
  <c r="L64" i="1" s="1"/>
  <c r="J64" i="1"/>
  <c r="J125" i="4" s="1"/>
  <c r="E65" i="1"/>
  <c r="E126" i="4" s="1"/>
  <c r="H65" i="1"/>
  <c r="L65" i="1" s="1"/>
  <c r="J65" i="1"/>
  <c r="J126" i="4" s="1"/>
  <c r="E66" i="1"/>
  <c r="E127" i="4" s="1"/>
  <c r="H66" i="1"/>
  <c r="L66" i="1" s="1"/>
  <c r="J66" i="1"/>
  <c r="J127" i="4" s="1"/>
  <c r="E67" i="1"/>
  <c r="E128" i="4" s="1"/>
  <c r="H67" i="1"/>
  <c r="L67" i="1" s="1"/>
  <c r="J67" i="1"/>
  <c r="J128" i="4" s="1"/>
  <c r="E68" i="1"/>
  <c r="E129" i="4" s="1"/>
  <c r="H68" i="1"/>
  <c r="L68" i="1" s="1"/>
  <c r="J68" i="1"/>
  <c r="J129" i="4" s="1"/>
  <c r="E69" i="1"/>
  <c r="E130" i="4" s="1"/>
  <c r="H69" i="1"/>
  <c r="L69" i="1" s="1"/>
  <c r="J69" i="1"/>
  <c r="J130" i="4" s="1"/>
  <c r="E70" i="1"/>
  <c r="E131" i="4" s="1"/>
  <c r="H70" i="1"/>
  <c r="L70" i="1" s="1"/>
  <c r="J70" i="1"/>
  <c r="J131" i="4" s="1"/>
  <c r="E71" i="1"/>
  <c r="E132" i="4" s="1"/>
  <c r="H71" i="1"/>
  <c r="L71" i="1" s="1"/>
  <c r="J71" i="1"/>
  <c r="J132" i="4" s="1"/>
  <c r="E30" i="1"/>
  <c r="E89" i="4" s="1"/>
  <c r="H30" i="1"/>
  <c r="L30" i="1" s="1"/>
  <c r="J30" i="1"/>
  <c r="E31" i="1"/>
  <c r="E90" i="4" s="1"/>
  <c r="H31" i="1"/>
  <c r="L31" i="1" s="1"/>
  <c r="J31" i="1"/>
  <c r="J90" i="4" s="1"/>
  <c r="E32" i="1"/>
  <c r="E91" i="4" s="1"/>
  <c r="H32" i="1"/>
  <c r="L32" i="1" s="1"/>
  <c r="J32" i="1"/>
  <c r="J91" i="4" s="1"/>
  <c r="E33" i="1"/>
  <c r="E92" i="4" s="1"/>
  <c r="H33" i="1"/>
  <c r="L33" i="1" s="1"/>
  <c r="J33" i="1"/>
  <c r="J92" i="4" s="1"/>
  <c r="E34" i="1"/>
  <c r="E93" i="4" s="1"/>
  <c r="H34" i="1"/>
  <c r="L34" i="1" s="1"/>
  <c r="J34" i="1"/>
  <c r="J93" i="4" s="1"/>
  <c r="E35" i="1"/>
  <c r="E94" i="4" s="1"/>
  <c r="H35" i="1"/>
  <c r="L35" i="1" s="1"/>
  <c r="J35" i="1"/>
  <c r="J94" i="4" s="1"/>
  <c r="E36" i="1"/>
  <c r="E95" i="4" s="1"/>
  <c r="H36" i="1"/>
  <c r="L36" i="1" s="1"/>
  <c r="J36" i="1"/>
  <c r="J95" i="4" s="1"/>
  <c r="E37" i="1"/>
  <c r="E96" i="4" s="1"/>
  <c r="H37" i="1"/>
  <c r="L37" i="1" s="1"/>
  <c r="J37" i="1"/>
  <c r="J96" i="4" s="1"/>
  <c r="E38" i="1"/>
  <c r="E97" i="4" s="1"/>
  <c r="H38" i="1"/>
  <c r="L38" i="1" s="1"/>
  <c r="J38" i="1"/>
  <c r="J97" i="4" s="1"/>
  <c r="E39" i="1"/>
  <c r="E98" i="4" s="1"/>
  <c r="H39" i="1"/>
  <c r="L39" i="1" s="1"/>
  <c r="J39" i="1"/>
  <c r="J98" i="4" s="1"/>
  <c r="E40" i="1"/>
  <c r="E99" i="4" s="1"/>
  <c r="H40" i="1"/>
  <c r="L40" i="1" s="1"/>
  <c r="J40" i="1"/>
  <c r="J99" i="4" s="1"/>
  <c r="E41" i="1"/>
  <c r="E100" i="4" s="1"/>
  <c r="H41" i="1"/>
  <c r="L41" i="1" s="1"/>
  <c r="J41" i="1"/>
  <c r="J100" i="4" s="1"/>
  <c r="E42" i="1"/>
  <c r="E101" i="4" s="1"/>
  <c r="H42" i="1"/>
  <c r="L42" i="1" s="1"/>
  <c r="J42" i="1"/>
  <c r="J101" i="4" s="1"/>
  <c r="E43" i="1"/>
  <c r="E102" i="4" s="1"/>
  <c r="H43" i="1"/>
  <c r="L43" i="1" s="1"/>
  <c r="J43" i="1"/>
  <c r="J102" i="4" s="1"/>
  <c r="E44" i="1"/>
  <c r="E103" i="4" s="1"/>
  <c r="H44" i="1"/>
  <c r="L44" i="1" s="1"/>
  <c r="J44" i="1"/>
  <c r="J103" i="4" s="1"/>
  <c r="E45" i="1"/>
  <c r="E104" i="4" s="1"/>
  <c r="H45" i="1"/>
  <c r="L45" i="1" s="1"/>
  <c r="J45" i="1"/>
  <c r="J104" i="4" s="1"/>
  <c r="E46" i="1"/>
  <c r="E105" i="4" s="1"/>
  <c r="H46" i="1"/>
  <c r="L46" i="1" s="1"/>
  <c r="J46" i="1"/>
  <c r="J105" i="4" s="1"/>
  <c r="E47" i="1"/>
  <c r="E106" i="4" s="1"/>
  <c r="H47" i="1"/>
  <c r="L47" i="1" s="1"/>
  <c r="J47" i="1"/>
  <c r="J106" i="4" s="1"/>
  <c r="E48" i="1"/>
  <c r="E107" i="4" s="1"/>
  <c r="H48" i="1"/>
  <c r="L48" i="1" s="1"/>
  <c r="J48" i="1"/>
  <c r="J107" i="4" s="1"/>
  <c r="C89" i="4"/>
  <c r="J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E7" i="1"/>
  <c r="E64" i="4" s="1"/>
  <c r="H7" i="1"/>
  <c r="L7" i="1" s="1"/>
  <c r="J7" i="1"/>
  <c r="J64" i="4" s="1"/>
  <c r="E8" i="1"/>
  <c r="E65" i="4" s="1"/>
  <c r="H8" i="1"/>
  <c r="L8" i="1" s="1"/>
  <c r="J8" i="1"/>
  <c r="J65" i="4" s="1"/>
  <c r="E9" i="1"/>
  <c r="E66" i="4" s="1"/>
  <c r="H9" i="1"/>
  <c r="L9" i="1" s="1"/>
  <c r="J9" i="1"/>
  <c r="J66" i="4" s="1"/>
  <c r="E10" i="1"/>
  <c r="E67" i="4" s="1"/>
  <c r="H10" i="1"/>
  <c r="L10" i="1" s="1"/>
  <c r="J10" i="1"/>
  <c r="J67" i="4" s="1"/>
  <c r="E11" i="1"/>
  <c r="E68" i="4" s="1"/>
  <c r="H11" i="1"/>
  <c r="L11" i="1" s="1"/>
  <c r="J11" i="1"/>
  <c r="J68" i="4" s="1"/>
  <c r="E12" i="1"/>
  <c r="E69" i="4" s="1"/>
  <c r="H12" i="1"/>
  <c r="L12" i="1" s="1"/>
  <c r="J12" i="1"/>
  <c r="J69" i="4" s="1"/>
  <c r="E13" i="1"/>
  <c r="E70" i="4" s="1"/>
  <c r="H13" i="1"/>
  <c r="L13" i="1" s="1"/>
  <c r="J13" i="1"/>
  <c r="J70" i="4" s="1"/>
  <c r="E14" i="1"/>
  <c r="E71" i="4" s="1"/>
  <c r="H14" i="1"/>
  <c r="L14" i="1" s="1"/>
  <c r="J14" i="1"/>
  <c r="J71" i="4" s="1"/>
  <c r="E15" i="1"/>
  <c r="E72" i="4" s="1"/>
  <c r="H15" i="1"/>
  <c r="L15" i="1" s="1"/>
  <c r="J15" i="1"/>
  <c r="J72" i="4" s="1"/>
  <c r="E16" i="1"/>
  <c r="E73" i="4" s="1"/>
  <c r="H16" i="1"/>
  <c r="L16" i="1" s="1"/>
  <c r="J16" i="1"/>
  <c r="J73" i="4" s="1"/>
  <c r="E17" i="1"/>
  <c r="E74" i="4" s="1"/>
  <c r="H17" i="1"/>
  <c r="L17" i="1" s="1"/>
  <c r="J17" i="1"/>
  <c r="J74" i="4" s="1"/>
  <c r="E18" i="1"/>
  <c r="E75" i="4" s="1"/>
  <c r="H18" i="1"/>
  <c r="L18" i="1" s="1"/>
  <c r="J18" i="1"/>
  <c r="J75" i="4" s="1"/>
  <c r="E19" i="1"/>
  <c r="E76" i="4" s="1"/>
  <c r="H19" i="1"/>
  <c r="L19" i="1" s="1"/>
  <c r="J19" i="1"/>
  <c r="J76" i="4" s="1"/>
  <c r="E20" i="1"/>
  <c r="E77" i="4" s="1"/>
  <c r="H20" i="1"/>
  <c r="L20" i="1" s="1"/>
  <c r="J20" i="1"/>
  <c r="J77" i="4" s="1"/>
  <c r="E21" i="1"/>
  <c r="E78" i="4" s="1"/>
  <c r="H21" i="1"/>
  <c r="L21" i="1" s="1"/>
  <c r="J21" i="1"/>
  <c r="J78" i="4" s="1"/>
  <c r="E22" i="1"/>
  <c r="E79" i="4" s="1"/>
  <c r="H22" i="1"/>
  <c r="L22" i="1" s="1"/>
  <c r="J22" i="1"/>
  <c r="J79" i="4" s="1"/>
  <c r="E23" i="1"/>
  <c r="E80" i="4" s="1"/>
  <c r="H23" i="1"/>
  <c r="L23" i="1" s="1"/>
  <c r="J23" i="1"/>
  <c r="J80" i="4" s="1"/>
  <c r="E24" i="1"/>
  <c r="E81" i="4" s="1"/>
  <c r="H24" i="1"/>
  <c r="L24" i="1" s="1"/>
  <c r="J24" i="1"/>
  <c r="J81" i="4" s="1"/>
  <c r="E25" i="1"/>
  <c r="E82" i="4" s="1"/>
  <c r="H25" i="1"/>
  <c r="L25" i="1" s="1"/>
  <c r="J25" i="1"/>
  <c r="J82" i="4" s="1"/>
  <c r="F107" i="4" l="1"/>
  <c r="F131" i="4"/>
  <c r="K115" i="4"/>
  <c r="F124" i="4"/>
  <c r="F116" i="4"/>
  <c r="F66" i="4"/>
  <c r="F68" i="4"/>
  <c r="F130" i="4"/>
  <c r="K157" i="4"/>
  <c r="K82" i="4"/>
  <c r="K66" i="4"/>
  <c r="F100" i="4"/>
  <c r="F92" i="4"/>
  <c r="F142" i="4"/>
  <c r="F117" i="4"/>
  <c r="K131" i="4"/>
  <c r="F106" i="4"/>
  <c r="F98" i="4"/>
  <c r="K102" i="4"/>
  <c r="F95" i="4"/>
  <c r="F65" i="4"/>
  <c r="H65" i="4" s="1"/>
  <c r="F81" i="4"/>
  <c r="F73" i="4"/>
  <c r="F72" i="4"/>
  <c r="F153" i="4"/>
  <c r="K150" i="4"/>
  <c r="K153" i="4"/>
  <c r="K145" i="4"/>
  <c r="F150" i="4"/>
  <c r="K142" i="4"/>
  <c r="K132" i="4"/>
  <c r="K129" i="4"/>
  <c r="F127" i="4"/>
  <c r="K124" i="4"/>
  <c r="K100" i="4"/>
  <c r="F91" i="4"/>
  <c r="F103" i="4"/>
  <c r="F93" i="4"/>
  <c r="K77" i="4"/>
  <c r="F75" i="4"/>
  <c r="K140" i="4"/>
  <c r="F156" i="4"/>
  <c r="K148" i="4"/>
  <c r="K143" i="4"/>
  <c r="F154" i="4"/>
  <c r="F148" i="4"/>
  <c r="K149" i="4"/>
  <c r="K141" i="4"/>
  <c r="F155" i="4"/>
  <c r="F139" i="4"/>
  <c r="F143" i="4"/>
  <c r="F157" i="4"/>
  <c r="K120" i="4"/>
  <c r="K116" i="4"/>
  <c r="F126" i="4"/>
  <c r="K118" i="4"/>
  <c r="F123" i="4"/>
  <c r="F115" i="4"/>
  <c r="K130" i="4"/>
  <c r="K114" i="4"/>
  <c r="K127" i="4"/>
  <c r="F122" i="4"/>
  <c r="F120" i="4"/>
  <c r="K95" i="4"/>
  <c r="K106" i="4"/>
  <c r="K98" i="4"/>
  <c r="K105" i="4"/>
  <c r="K89" i="4"/>
  <c r="F90" i="4"/>
  <c r="K107" i="4"/>
  <c r="K91" i="4"/>
  <c r="F99" i="4"/>
  <c r="K74" i="4"/>
  <c r="K72" i="4"/>
  <c r="K64" i="4"/>
  <c r="F67" i="4"/>
  <c r="F69" i="4"/>
  <c r="K67" i="4"/>
  <c r="F76" i="4"/>
  <c r="F80" i="4"/>
  <c r="F64" i="4"/>
  <c r="F78" i="4"/>
  <c r="F70" i="4"/>
  <c r="H147" i="4"/>
  <c r="L147" i="4" s="1"/>
  <c r="F118" i="4"/>
  <c r="H118" i="4" s="1"/>
  <c r="F104" i="4"/>
  <c r="F146" i="4"/>
  <c r="K80" i="4"/>
  <c r="H106" i="4"/>
  <c r="L106" i="4" s="1"/>
  <c r="F147" i="4"/>
  <c r="K103" i="4"/>
  <c r="F145" i="4"/>
  <c r="H157" i="4"/>
  <c r="F96" i="4"/>
  <c r="F125" i="4"/>
  <c r="H74" i="4"/>
  <c r="H132" i="4"/>
  <c r="H139" i="4"/>
  <c r="K81" i="4"/>
  <c r="K73" i="4"/>
  <c r="K65" i="4"/>
  <c r="F102" i="4"/>
  <c r="F94" i="4"/>
  <c r="K123" i="4"/>
  <c r="F152" i="4"/>
  <c r="H152" i="4" s="1"/>
  <c r="K144" i="4"/>
  <c r="K101" i="4"/>
  <c r="F151" i="4"/>
  <c r="H81" i="4"/>
  <c r="H66" i="4"/>
  <c r="H90" i="4"/>
  <c r="L90" i="4" s="1"/>
  <c r="H153" i="4"/>
  <c r="H141" i="4"/>
  <c r="F132" i="4"/>
  <c r="F79" i="4"/>
  <c r="K71" i="4"/>
  <c r="F129" i="4"/>
  <c r="F121" i="4"/>
  <c r="F105" i="4"/>
  <c r="H114" i="4"/>
  <c r="K126" i="4"/>
  <c r="F114" i="4"/>
  <c r="K155" i="4"/>
  <c r="K139" i="4"/>
  <c r="F128" i="4"/>
  <c r="F74" i="4"/>
  <c r="H116" i="4"/>
  <c r="F119" i="4"/>
  <c r="H119" i="4" s="1"/>
  <c r="K156" i="4"/>
  <c r="K154" i="4"/>
  <c r="F144" i="4"/>
  <c r="H144" i="4" s="1"/>
  <c r="L144" i="4" s="1"/>
  <c r="K151" i="4"/>
  <c r="K146" i="4"/>
  <c r="K152" i="4"/>
  <c r="H151" i="4"/>
  <c r="H156" i="4"/>
  <c r="H146" i="4"/>
  <c r="H143" i="4"/>
  <c r="H155" i="4"/>
  <c r="H145" i="4"/>
  <c r="H125" i="4"/>
  <c r="H115" i="4"/>
  <c r="K128" i="4"/>
  <c r="K119" i="4"/>
  <c r="H127" i="4"/>
  <c r="H120" i="4"/>
  <c r="K121" i="4"/>
  <c r="H122" i="4"/>
  <c r="L122" i="4" s="1"/>
  <c r="K125" i="4"/>
  <c r="H123" i="4"/>
  <c r="H131" i="4"/>
  <c r="H126" i="4"/>
  <c r="H121" i="4"/>
  <c r="F89" i="4"/>
  <c r="H89" i="4" s="1"/>
  <c r="H98" i="4"/>
  <c r="K97" i="4"/>
  <c r="K94" i="4"/>
  <c r="K96" i="4"/>
  <c r="H101" i="4"/>
  <c r="K104" i="4"/>
  <c r="H102" i="4"/>
  <c r="H96" i="4"/>
  <c r="H100" i="4"/>
  <c r="L100" i="4" s="1"/>
  <c r="K79" i="4"/>
  <c r="H70" i="4"/>
  <c r="K76" i="4"/>
  <c r="F71" i="4"/>
  <c r="K68" i="4"/>
  <c r="H72" i="4"/>
  <c r="K78" i="4"/>
  <c r="K70" i="4"/>
  <c r="H67" i="4"/>
  <c r="H69" i="4"/>
  <c r="L69" i="4" s="1"/>
  <c r="H79" i="4"/>
  <c r="H71" i="4"/>
  <c r="H76" i="4"/>
  <c r="H68" i="4"/>
  <c r="H150" i="4"/>
  <c r="L150" i="4" s="1"/>
  <c r="H148" i="4"/>
  <c r="L148" i="4" s="1"/>
  <c r="H140" i="4"/>
  <c r="H154" i="4"/>
  <c r="H142" i="4"/>
  <c r="L142" i="4" s="1"/>
  <c r="H149" i="4"/>
  <c r="L149" i="4" s="1"/>
  <c r="H117" i="4"/>
  <c r="L117" i="4" s="1"/>
  <c r="H128" i="4"/>
  <c r="H130" i="4"/>
  <c r="H129" i="4"/>
  <c r="H124" i="4"/>
  <c r="H105" i="4"/>
  <c r="H95" i="4"/>
  <c r="H93" i="4"/>
  <c r="L93" i="4" s="1"/>
  <c r="H91" i="4"/>
  <c r="H103" i="4"/>
  <c r="H97" i="4"/>
  <c r="H104" i="4"/>
  <c r="H107" i="4"/>
  <c r="H99" i="4"/>
  <c r="L99" i="4" s="1"/>
  <c r="H94" i="4"/>
  <c r="H73" i="4"/>
  <c r="H78" i="4"/>
  <c r="H64" i="4"/>
  <c r="H80" i="4"/>
  <c r="H82" i="4"/>
  <c r="H75" i="4"/>
  <c r="L75" i="4" s="1"/>
  <c r="H77" i="4"/>
  <c r="H92" i="4"/>
  <c r="L92" i="4" s="1"/>
  <c r="J61" i="4"/>
  <c r="I61" i="4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3" i="5"/>
  <c r="B85" i="4"/>
  <c r="B84" i="4"/>
  <c r="I84" i="4"/>
  <c r="C63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L115" i="4" l="1"/>
  <c r="L145" i="4"/>
  <c r="L157" i="4"/>
  <c r="L129" i="4"/>
  <c r="L124" i="4"/>
  <c r="L66" i="4"/>
  <c r="L131" i="4"/>
  <c r="L82" i="4"/>
  <c r="L102" i="4"/>
  <c r="L140" i="4"/>
  <c r="L139" i="4"/>
  <c r="L153" i="4"/>
  <c r="L116" i="4"/>
  <c r="L105" i="4"/>
  <c r="L72" i="4"/>
  <c r="L71" i="4"/>
  <c r="L77" i="4"/>
  <c r="L74" i="4"/>
  <c r="L80" i="4"/>
  <c r="L130" i="4"/>
  <c r="L120" i="4"/>
  <c r="L128" i="4"/>
  <c r="L132" i="4"/>
  <c r="L95" i="4"/>
  <c r="L79" i="4"/>
  <c r="L73" i="4"/>
  <c r="L141" i="4"/>
  <c r="L152" i="4"/>
  <c r="L156" i="4"/>
  <c r="L143" i="4"/>
  <c r="L118" i="4"/>
  <c r="L127" i="4"/>
  <c r="L126" i="4"/>
  <c r="L119" i="4"/>
  <c r="L114" i="4"/>
  <c r="L125" i="4"/>
  <c r="L97" i="4"/>
  <c r="L91" i="4"/>
  <c r="L103" i="4"/>
  <c r="L89" i="4"/>
  <c r="L107" i="4"/>
  <c r="L104" i="4"/>
  <c r="L98" i="4"/>
  <c r="L64" i="4"/>
  <c r="L70" i="4"/>
  <c r="L81" i="4"/>
  <c r="L67" i="4"/>
  <c r="L76" i="4"/>
  <c r="L101" i="4"/>
  <c r="L151" i="4"/>
  <c r="L123" i="4"/>
  <c r="L94" i="4"/>
  <c r="L146" i="4"/>
  <c r="L96" i="4"/>
  <c r="L65" i="4"/>
  <c r="L68" i="4"/>
  <c r="L155" i="4"/>
  <c r="L154" i="4"/>
  <c r="L121" i="4"/>
  <c r="L78" i="4"/>
  <c r="C48" i="4"/>
  <c r="C56" i="4"/>
  <c r="C25" i="4"/>
  <c r="C33" i="4"/>
  <c r="C41" i="4"/>
  <c r="C49" i="4"/>
  <c r="C57" i="4"/>
  <c r="C47" i="4" l="1"/>
  <c r="C58" i="4"/>
  <c r="C13" i="4"/>
  <c r="C53" i="4"/>
  <c r="C8" i="4"/>
  <c r="C39" i="4"/>
  <c r="C18" i="4"/>
  <c r="C9" i="4"/>
  <c r="C27" i="4"/>
  <c r="C22" i="4"/>
  <c r="C17" i="4"/>
  <c r="C7" i="4"/>
  <c r="C23" i="4"/>
  <c r="C36" i="4"/>
  <c r="C31" i="4"/>
  <c r="C50" i="4"/>
  <c r="C12" i="4"/>
  <c r="C45" i="4"/>
  <c r="C44" i="4"/>
  <c r="C37" i="4"/>
  <c r="C51" i="4"/>
  <c r="C29" i="4"/>
  <c r="C10" i="4"/>
  <c r="C32" i="4"/>
  <c r="C15" i="4"/>
  <c r="C20" i="4"/>
  <c r="C30" i="4"/>
  <c r="C42" i="4"/>
  <c r="C26" i="4"/>
  <c r="C46" i="4"/>
  <c r="C14" i="4"/>
  <c r="C54" i="4"/>
  <c r="C35" i="4"/>
  <c r="C55" i="4"/>
  <c r="C59" i="4"/>
  <c r="C24" i="4"/>
  <c r="C34" i="4"/>
  <c r="C16" i="4"/>
  <c r="C11" i="4"/>
  <c r="C28" i="4"/>
  <c r="C40" i="4"/>
  <c r="C21" i="4"/>
  <c r="C52" i="4"/>
  <c r="C38" i="4"/>
  <c r="C19" i="4"/>
  <c r="C43" i="4"/>
  <c r="C6" i="4"/>
  <c r="F2" i="4" l="1"/>
  <c r="I2" i="4"/>
  <c r="C2" i="4"/>
  <c r="C138" i="4"/>
  <c r="C113" i="4"/>
  <c r="C88" i="4"/>
  <c r="J52" i="1" l="1"/>
  <c r="J113" i="4" s="1"/>
  <c r="K113" i="4" s="1"/>
  <c r="H52" i="1"/>
  <c r="L52" i="1" s="1"/>
  <c r="E52" i="1"/>
  <c r="E113" i="4" s="1"/>
  <c r="F113" i="4" s="1"/>
  <c r="H113" i="4" l="1"/>
  <c r="L113" i="4" s="1"/>
  <c r="G110" i="4" l="1"/>
  <c r="G111" i="4" s="1"/>
  <c r="G85" i="4"/>
  <c r="G86" i="4" s="1"/>
  <c r="J29" i="1"/>
  <c r="J88" i="4" s="1"/>
  <c r="K88" i="4" s="1"/>
  <c r="H29" i="1"/>
  <c r="L29" i="1" s="1"/>
  <c r="E29" i="1"/>
  <c r="E88" i="4" s="1"/>
  <c r="K5" i="4"/>
  <c r="J5" i="4"/>
  <c r="B159" i="4"/>
  <c r="B134" i="4"/>
  <c r="B109" i="4"/>
  <c r="G160" i="4"/>
  <c r="G161" i="4" s="1"/>
  <c r="J160" i="4"/>
  <c r="J161" i="4" s="1"/>
  <c r="G135" i="4"/>
  <c r="G136" i="4" s="1"/>
  <c r="J135" i="4"/>
  <c r="J136" i="4" s="1"/>
  <c r="J110" i="4"/>
  <c r="J111" i="4" s="1"/>
  <c r="B160" i="4"/>
  <c r="B135" i="4"/>
  <c r="B110" i="4"/>
  <c r="J85" i="4"/>
  <c r="H88" i="4" l="1"/>
  <c r="L88" i="4" s="1"/>
  <c r="F88" i="4"/>
  <c r="K6" i="4"/>
  <c r="K61" i="4" s="1"/>
  <c r="B61" i="4"/>
  <c r="I159" i="4"/>
  <c r="K134" i="4"/>
  <c r="I134" i="4"/>
  <c r="F134" i="4"/>
  <c r="K109" i="4"/>
  <c r="F109" i="4"/>
  <c r="K96" i="1"/>
  <c r="K160" i="4" s="1"/>
  <c r="I96" i="1"/>
  <c r="I160" i="4" s="1"/>
  <c r="F96" i="1"/>
  <c r="F160" i="4" s="1"/>
  <c r="B96" i="1"/>
  <c r="K73" i="1"/>
  <c r="K135" i="4" s="1"/>
  <c r="I73" i="1"/>
  <c r="I135" i="4" s="1"/>
  <c r="F73" i="1"/>
  <c r="F135" i="4" s="1"/>
  <c r="B73" i="1"/>
  <c r="K50" i="1"/>
  <c r="K110" i="4" s="1"/>
  <c r="I50" i="1"/>
  <c r="I110" i="4" s="1"/>
  <c r="F50" i="1"/>
  <c r="F110" i="4" s="1"/>
  <c r="B50" i="1"/>
  <c r="B27" i="1"/>
  <c r="K27" i="1"/>
  <c r="F27" i="1"/>
  <c r="F85" i="4" s="1"/>
  <c r="H75" i="1"/>
  <c r="L75" i="1" s="1"/>
  <c r="H6" i="1"/>
  <c r="H27" i="1" s="1"/>
  <c r="E75" i="1"/>
  <c r="E138" i="4" s="1"/>
  <c r="E6" i="1"/>
  <c r="E63" i="4" s="1"/>
  <c r="F63" i="4" s="1"/>
  <c r="F84" i="4" s="1"/>
  <c r="J75" i="1"/>
  <c r="J138" i="4" s="1"/>
  <c r="K138" i="4" s="1"/>
  <c r="K159" i="4" s="1"/>
  <c r="J6" i="1"/>
  <c r="J63" i="4" s="1"/>
  <c r="K63" i="4" s="1"/>
  <c r="K84" i="4" s="1"/>
  <c r="K5" i="1"/>
  <c r="J5" i="1"/>
  <c r="D167" i="4" l="1"/>
  <c r="H138" i="4"/>
  <c r="L138" i="4" s="1"/>
  <c r="F138" i="4"/>
  <c r="I161" i="4"/>
  <c r="L6" i="1"/>
  <c r="I111" i="4"/>
  <c r="H50" i="1"/>
  <c r="H110" i="4" s="1"/>
  <c r="K111" i="4"/>
  <c r="K161" i="4"/>
  <c r="H96" i="1"/>
  <c r="J84" i="4"/>
  <c r="J86" i="4" s="1"/>
  <c r="E96" i="1"/>
  <c r="E160" i="4" s="1"/>
  <c r="K136" i="4"/>
  <c r="I136" i="4"/>
  <c r="H63" i="4"/>
  <c r="E84" i="4"/>
  <c r="E33" i="4"/>
  <c r="F33" i="4" s="1"/>
  <c r="H33" i="4" s="1"/>
  <c r="L33" i="4" s="1"/>
  <c r="E26" i="4"/>
  <c r="F26" i="4" s="1"/>
  <c r="H26" i="4" s="1"/>
  <c r="L26" i="4" s="1"/>
  <c r="E15" i="4"/>
  <c r="F15" i="4" s="1"/>
  <c r="H15" i="4" s="1"/>
  <c r="L15" i="4" s="1"/>
  <c r="E28" i="4"/>
  <c r="F28" i="4" s="1"/>
  <c r="H28" i="4" s="1"/>
  <c r="L28" i="4" s="1"/>
  <c r="E37" i="4"/>
  <c r="F37" i="4" s="1"/>
  <c r="H37" i="4" s="1"/>
  <c r="L37" i="4" s="1"/>
  <c r="E30" i="4"/>
  <c r="F30" i="4" s="1"/>
  <c r="H30" i="4" s="1"/>
  <c r="L30" i="4" s="1"/>
  <c r="E40" i="4"/>
  <c r="F40" i="4" s="1"/>
  <c r="H40" i="4" s="1"/>
  <c r="L40" i="4" s="1"/>
  <c r="E38" i="4"/>
  <c r="F38" i="4" s="1"/>
  <c r="H38" i="4" s="1"/>
  <c r="L38" i="4" s="1"/>
  <c r="E21" i="4"/>
  <c r="F21" i="4" s="1"/>
  <c r="H21" i="4" s="1"/>
  <c r="L21" i="4" s="1"/>
  <c r="E25" i="4"/>
  <c r="F25" i="4" s="1"/>
  <c r="H25" i="4" s="1"/>
  <c r="L25" i="4" s="1"/>
  <c r="E36" i="4"/>
  <c r="F36" i="4" s="1"/>
  <c r="H36" i="4" s="1"/>
  <c r="L36" i="4" s="1"/>
  <c r="E34" i="4"/>
  <c r="F34" i="4" s="1"/>
  <c r="H34" i="4" s="1"/>
  <c r="L34" i="4" s="1"/>
  <c r="E6" i="4"/>
  <c r="E18" i="4"/>
  <c r="F18" i="4" s="1"/>
  <c r="H18" i="4" s="1"/>
  <c r="L18" i="4" s="1"/>
  <c r="E11" i="4"/>
  <c r="F11" i="4" s="1"/>
  <c r="H11" i="4" s="1"/>
  <c r="L11" i="4" s="1"/>
  <c r="E13" i="4"/>
  <c r="F13" i="4" s="1"/>
  <c r="H13" i="4" s="1"/>
  <c r="L13" i="4" s="1"/>
  <c r="E45" i="4"/>
  <c r="F45" i="4" s="1"/>
  <c r="H45" i="4" s="1"/>
  <c r="L45" i="4" s="1"/>
  <c r="E43" i="4"/>
  <c r="F43" i="4" s="1"/>
  <c r="H43" i="4" s="1"/>
  <c r="L43" i="4" s="1"/>
  <c r="E27" i="4"/>
  <c r="F27" i="4" s="1"/>
  <c r="H27" i="4" s="1"/>
  <c r="L27" i="4" s="1"/>
  <c r="E42" i="4"/>
  <c r="F42" i="4" s="1"/>
  <c r="H42" i="4" s="1"/>
  <c r="L42" i="4" s="1"/>
  <c r="E29" i="4"/>
  <c r="F29" i="4" s="1"/>
  <c r="H29" i="4" s="1"/>
  <c r="L29" i="4" s="1"/>
  <c r="E39" i="4"/>
  <c r="F39" i="4" s="1"/>
  <c r="H39" i="4" s="1"/>
  <c r="L39" i="4" s="1"/>
  <c r="E19" i="4"/>
  <c r="F19" i="4" s="1"/>
  <c r="H19" i="4" s="1"/>
  <c r="L19" i="4" s="1"/>
  <c r="E16" i="4"/>
  <c r="F16" i="4" s="1"/>
  <c r="H16" i="4" s="1"/>
  <c r="L16" i="4" s="1"/>
  <c r="E24" i="4"/>
  <c r="F24" i="4" s="1"/>
  <c r="H24" i="4" s="1"/>
  <c r="L24" i="4" s="1"/>
  <c r="E44" i="4"/>
  <c r="F44" i="4" s="1"/>
  <c r="H44" i="4" s="1"/>
  <c r="L44" i="4" s="1"/>
  <c r="E22" i="4"/>
  <c r="F22" i="4" s="1"/>
  <c r="H22" i="4" s="1"/>
  <c r="L22" i="4" s="1"/>
  <c r="E48" i="4"/>
  <c r="F48" i="4" s="1"/>
  <c r="H48" i="4" s="1"/>
  <c r="L48" i="4" s="1"/>
  <c r="E31" i="4"/>
  <c r="F31" i="4" s="1"/>
  <c r="H31" i="4" s="1"/>
  <c r="L31" i="4" s="1"/>
  <c r="E23" i="4"/>
  <c r="F23" i="4" s="1"/>
  <c r="H23" i="4" s="1"/>
  <c r="L23" i="4" s="1"/>
  <c r="E10" i="4"/>
  <c r="F10" i="4" s="1"/>
  <c r="H10" i="4" s="1"/>
  <c r="L10" i="4" s="1"/>
  <c r="E17" i="4"/>
  <c r="F17" i="4" s="1"/>
  <c r="H17" i="4" s="1"/>
  <c r="L17" i="4" s="1"/>
  <c r="E7" i="4"/>
  <c r="F7" i="4" s="1"/>
  <c r="H7" i="4" s="1"/>
  <c r="L7" i="4" s="1"/>
  <c r="E41" i="4"/>
  <c r="F41" i="4" s="1"/>
  <c r="H41" i="4" s="1"/>
  <c r="L41" i="4" s="1"/>
  <c r="E9" i="4"/>
  <c r="F9" i="4" s="1"/>
  <c r="H9" i="4" s="1"/>
  <c r="L9" i="4" s="1"/>
  <c r="E12" i="4"/>
  <c r="F12" i="4" s="1"/>
  <c r="H12" i="4" s="1"/>
  <c r="L12" i="4" s="1"/>
  <c r="E20" i="4"/>
  <c r="F20" i="4" s="1"/>
  <c r="H20" i="4" s="1"/>
  <c r="L20" i="4" s="1"/>
  <c r="E35" i="4"/>
  <c r="F35" i="4" s="1"/>
  <c r="H35" i="4" s="1"/>
  <c r="L35" i="4" s="1"/>
  <c r="E14" i="4"/>
  <c r="F14" i="4" s="1"/>
  <c r="H14" i="4" s="1"/>
  <c r="L14" i="4" s="1"/>
  <c r="E32" i="4"/>
  <c r="F32" i="4" s="1"/>
  <c r="H32" i="4" s="1"/>
  <c r="L32" i="4" s="1"/>
  <c r="E8" i="4"/>
  <c r="F8" i="4" s="1"/>
  <c r="H8" i="4" s="1"/>
  <c r="L8" i="4" s="1"/>
  <c r="E58" i="4"/>
  <c r="F58" i="4" s="1"/>
  <c r="H58" i="4" s="1"/>
  <c r="L58" i="4" s="1"/>
  <c r="E50" i="4"/>
  <c r="F50" i="4" s="1"/>
  <c r="H50" i="4" s="1"/>
  <c r="L50" i="4" s="1"/>
  <c r="E54" i="4"/>
  <c r="F54" i="4" s="1"/>
  <c r="H54" i="4" s="1"/>
  <c r="L54" i="4" s="1"/>
  <c r="E47" i="4"/>
  <c r="F47" i="4" s="1"/>
  <c r="H47" i="4" s="1"/>
  <c r="L47" i="4" s="1"/>
  <c r="E53" i="4"/>
  <c r="F53" i="4" s="1"/>
  <c r="H53" i="4" s="1"/>
  <c r="L53" i="4" s="1"/>
  <c r="E52" i="4"/>
  <c r="F52" i="4" s="1"/>
  <c r="H52" i="4" s="1"/>
  <c r="L52" i="4" s="1"/>
  <c r="E51" i="4"/>
  <c r="F51" i="4" s="1"/>
  <c r="H51" i="4" s="1"/>
  <c r="L51" i="4" s="1"/>
  <c r="E46" i="4"/>
  <c r="F46" i="4" s="1"/>
  <c r="H46" i="4" s="1"/>
  <c r="L46" i="4" s="1"/>
  <c r="E59" i="4"/>
  <c r="F59" i="4" s="1"/>
  <c r="H59" i="4" s="1"/>
  <c r="L59" i="4" s="1"/>
  <c r="E49" i="4"/>
  <c r="F49" i="4" s="1"/>
  <c r="H49" i="4" s="1"/>
  <c r="L49" i="4" s="1"/>
  <c r="E56" i="4"/>
  <c r="F56" i="4" s="1"/>
  <c r="H56" i="4" s="1"/>
  <c r="L56" i="4" s="1"/>
  <c r="E57" i="4"/>
  <c r="F57" i="4" s="1"/>
  <c r="H57" i="4" s="1"/>
  <c r="L57" i="4" s="1"/>
  <c r="E55" i="4"/>
  <c r="F55" i="4" s="1"/>
  <c r="H55" i="4" s="1"/>
  <c r="L55" i="4" s="1"/>
  <c r="F111" i="4"/>
  <c r="F136" i="4"/>
  <c r="F86" i="4"/>
  <c r="E167" i="4"/>
  <c r="E73" i="1"/>
  <c r="E135" i="4" s="1"/>
  <c r="H73" i="1"/>
  <c r="L73" i="1" s="1"/>
  <c r="L135" i="4" s="1"/>
  <c r="E50" i="1"/>
  <c r="E110" i="4" s="1"/>
  <c r="E27" i="1"/>
  <c r="E85" i="4" s="1"/>
  <c r="D102" i="1"/>
  <c r="D166" i="4" s="1"/>
  <c r="I85" i="4"/>
  <c r="I86" i="4" s="1"/>
  <c r="E102" i="1"/>
  <c r="K85" i="4"/>
  <c r="K86" i="4" s="1"/>
  <c r="E134" i="4"/>
  <c r="H134" i="4"/>
  <c r="E109" i="4"/>
  <c r="H109" i="4"/>
  <c r="L50" i="1" l="1"/>
  <c r="L110" i="4" s="1"/>
  <c r="H160" i="4"/>
  <c r="L96" i="1"/>
  <c r="L160" i="4" s="1"/>
  <c r="L63" i="4"/>
  <c r="H84" i="4"/>
  <c r="L84" i="4" s="1"/>
  <c r="E61" i="4"/>
  <c r="E136" i="4"/>
  <c r="E86" i="4"/>
  <c r="L109" i="4"/>
  <c r="H111" i="4"/>
  <c r="E111" i="4"/>
  <c r="F6" i="4"/>
  <c r="F61" i="4" s="1"/>
  <c r="L134" i="4"/>
  <c r="L136" i="4" s="1"/>
  <c r="D168" i="4"/>
  <c r="H135" i="4"/>
  <c r="H136" i="4" s="1"/>
  <c r="L27" i="1"/>
  <c r="L85" i="4" s="1"/>
  <c r="C102" i="1"/>
  <c r="C166" i="4" s="1"/>
  <c r="H85" i="4"/>
  <c r="E166" i="4"/>
  <c r="E168" i="4" s="1"/>
  <c r="L111" i="4" l="1"/>
  <c r="L86" i="4"/>
  <c r="H86" i="4"/>
  <c r="H6" i="4"/>
  <c r="H61" i="4" s="1"/>
  <c r="F102" i="1"/>
  <c r="F166" i="4"/>
  <c r="L61" i="4" l="1"/>
  <c r="G61" i="4"/>
  <c r="L6" i="4"/>
  <c r="E159" i="4"/>
  <c r="E161" i="4" s="1"/>
  <c r="F159" i="4"/>
  <c r="F161" i="4" s="1"/>
  <c r="H159" i="4"/>
  <c r="C167" i="4" l="1"/>
  <c r="F167" i="4" s="1"/>
  <c r="F168" i="4" s="1"/>
  <c r="H161" i="4"/>
  <c r="L159" i="4"/>
  <c r="L161" i="4" s="1"/>
  <c r="C168" i="4" l="1"/>
</calcChain>
</file>

<file path=xl/sharedStrings.xml><?xml version="1.0" encoding="utf-8"?>
<sst xmlns="http://schemas.openxmlformats.org/spreadsheetml/2006/main" count="11796" uniqueCount="777">
  <si>
    <t>Programa TV</t>
  </si>
  <si>
    <t>Duração</t>
  </si>
  <si>
    <t>Inserções</t>
  </si>
  <si>
    <t>Rede de TV</t>
  </si>
  <si>
    <t>CPP</t>
  </si>
  <si>
    <t>R$ Unitário</t>
  </si>
  <si>
    <t>R$ Bruto Tabela</t>
  </si>
  <si>
    <t>Desconto</t>
  </si>
  <si>
    <t>R$ Bruto Negociado</t>
  </si>
  <si>
    <t>Cenário Atual</t>
  </si>
  <si>
    <t>Cenário Proposto</t>
  </si>
  <si>
    <t>MASTERCHEF</t>
  </si>
  <si>
    <t>BAND KIDS</t>
  </si>
  <si>
    <t>CQC - CUSTE O QUE CUSTAR</t>
  </si>
  <si>
    <t>JORNAL DA BAND</t>
  </si>
  <si>
    <t>PÂNICO NA BAND</t>
  </si>
  <si>
    <t>POLÍCIA 24 HORAS</t>
  </si>
  <si>
    <t xml:space="preserve">SESSÃO LIVRE </t>
  </si>
  <si>
    <t>TOP CINE SÁB</t>
  </si>
  <si>
    <t>Record</t>
  </si>
  <si>
    <t>CINEMA NA MADRUGADA</t>
  </si>
  <si>
    <t>SÓ RISOS - DOMINGO</t>
  </si>
  <si>
    <t>Globo</t>
  </si>
  <si>
    <t>Sbt</t>
  </si>
  <si>
    <t>CÓDIGO</t>
  </si>
  <si>
    <t>PROGRAMA</t>
  </si>
  <si>
    <t>GÊN</t>
  </si>
  <si>
    <t>EXIB</t>
  </si>
  <si>
    <t>INÍCIO</t>
  </si>
  <si>
    <t>FIM</t>
  </si>
  <si>
    <t>Praça</t>
  </si>
  <si>
    <t xml:space="preserve">CAFE </t>
  </si>
  <si>
    <t>CAFÉ COM JORNAL</t>
  </si>
  <si>
    <t>JORN</t>
  </si>
  <si>
    <t>SEG/SEX</t>
  </si>
  <si>
    <t>NET1</t>
  </si>
  <si>
    <t>SAT</t>
  </si>
  <si>
    <t>TV BAND SÃO PAULO</t>
  </si>
  <si>
    <t>SÃO PAULO</t>
  </si>
  <si>
    <t>TV BAND SP INTERIOR</t>
  </si>
  <si>
    <t>P.PRUD.</t>
  </si>
  <si>
    <t>TV BAND CAMPINAS</t>
  </si>
  <si>
    <t>CAMPINAS</t>
  </si>
  <si>
    <t>TV BAND VALE</t>
  </si>
  <si>
    <t>TAUBATÉ</t>
  </si>
  <si>
    <t>TV CLUBE</t>
  </si>
  <si>
    <t>RIB. PRETO</t>
  </si>
  <si>
    <t>TVB BAND LITORAL</t>
  </si>
  <si>
    <t>SANTOS</t>
  </si>
  <si>
    <t>TV BAND RIO</t>
  </si>
  <si>
    <t>RIO DE JANEIRO</t>
  </si>
  <si>
    <t>TV BAND RIO INTERIOR</t>
  </si>
  <si>
    <t>BARRA MANSA</t>
  </si>
  <si>
    <t>TV BAND MINAS</t>
  </si>
  <si>
    <t>B. HORIZ</t>
  </si>
  <si>
    <t>TV BAND TRIÂNGULO</t>
  </si>
  <si>
    <t>UBERABA</t>
  </si>
  <si>
    <t>TV CAPIXABA</t>
  </si>
  <si>
    <t>VITÓRIA</t>
  </si>
  <si>
    <t>TV BAND CURITIBA</t>
  </si>
  <si>
    <t>CURITIBA</t>
  </si>
  <si>
    <t>TV TAROBÁ</t>
  </si>
  <si>
    <t>CASCAVEL</t>
  </si>
  <si>
    <t>TV MARINGÁ</t>
  </si>
  <si>
    <t>MARINGÁ</t>
  </si>
  <si>
    <t xml:space="preserve"> TV TAROBÁ LONDRINA</t>
  </si>
  <si>
    <t>LONDRINA</t>
  </si>
  <si>
    <t>TV BAND RIO GDE DO SUL</t>
  </si>
  <si>
    <t>P. ALEGRE</t>
  </si>
  <si>
    <t xml:space="preserve"> TV BAND SANTA CATARINA</t>
  </si>
  <si>
    <t>FLORIANÓPOLIS</t>
  </si>
  <si>
    <t>TV BAND BRASÍLIA</t>
  </si>
  <si>
    <t>BRASÍLIA</t>
  </si>
  <si>
    <t>TV GOIÂNIA</t>
  </si>
  <si>
    <t>GOIÂNIA</t>
  </si>
  <si>
    <t>TV CIDADE VERDE</t>
  </si>
  <si>
    <t>CUIABÁ</t>
  </si>
  <si>
    <t>TV VITÓRIA RÉGIA</t>
  </si>
  <si>
    <t>CÁCERES</t>
  </si>
  <si>
    <t>RONDONÓPOLIS</t>
  </si>
  <si>
    <t>TANGARÁ</t>
  </si>
  <si>
    <t>SORRISO</t>
  </si>
  <si>
    <t>SAPEZAL</t>
  </si>
  <si>
    <t>JUÍNA</t>
  </si>
  <si>
    <t>TV GUANANDI</t>
  </si>
  <si>
    <t>C. GRANDE</t>
  </si>
  <si>
    <t xml:space="preserve"> TV BAND BAHIA</t>
  </si>
  <si>
    <t>SALVADOR</t>
  </si>
  <si>
    <t>TV TRIBUNA</t>
  </si>
  <si>
    <t>RECIFE</t>
  </si>
  <si>
    <t>TV BAND NATAL</t>
  </si>
  <si>
    <t>NATAL</t>
  </si>
  <si>
    <t>TV JANGADEIRO</t>
  </si>
  <si>
    <t>CEARÁ</t>
  </si>
  <si>
    <t>FORTALEZA</t>
  </si>
  <si>
    <t>TV BAND PIAUÍ</t>
  </si>
  <si>
    <t>TERESINA</t>
  </si>
  <si>
    <t>PARNAÍBA</t>
  </si>
  <si>
    <t>TV MARANHENSE</t>
  </si>
  <si>
    <t>S. LUIS</t>
  </si>
  <si>
    <t>TV MARACU</t>
  </si>
  <si>
    <t>VIANA</t>
  </si>
  <si>
    <t>TV ATENAS</t>
  </si>
  <si>
    <t>PEDREIRAS</t>
  </si>
  <si>
    <t>TV CHICO DO RÁDIO</t>
  </si>
  <si>
    <t>IMPERATRIZ</t>
  </si>
  <si>
    <t>TV CAXIAS</t>
  </si>
  <si>
    <t>CAXIAS</t>
  </si>
  <si>
    <t>TV CLUBE PARAÍBA</t>
  </si>
  <si>
    <t>J. PESSOA</t>
  </si>
  <si>
    <t>TV RBA</t>
  </si>
  <si>
    <t>BELÉM</t>
  </si>
  <si>
    <t>MARABÁ</t>
  </si>
  <si>
    <t>SANTARÉM</t>
  </si>
  <si>
    <t>TV BAND AMAZONAS</t>
  </si>
  <si>
    <t>MANAUS</t>
  </si>
  <si>
    <t>TV MERIDIONAL</t>
  </si>
  <si>
    <t>P. VELHO</t>
  </si>
  <si>
    <t>TV 5</t>
  </si>
  <si>
    <t>R. BRANCO</t>
  </si>
  <si>
    <t>TV BAND TOCANTINS</t>
  </si>
  <si>
    <t>PALMAS</t>
  </si>
  <si>
    <t>TV GIRASSOL</t>
  </si>
  <si>
    <t>GURUPI</t>
  </si>
  <si>
    <t>ARAGUAINA</t>
  </si>
  <si>
    <t>BAND RORAIMA</t>
  </si>
  <si>
    <t>BOA VISTA</t>
  </si>
  <si>
    <t>TV MACAPÁ</t>
  </si>
  <si>
    <t>MACAPÁ</t>
  </si>
  <si>
    <t>DIAD</t>
  </si>
  <si>
    <t>DIA DIA</t>
  </si>
  <si>
    <t>FEMI</t>
  </si>
  <si>
    <t>INFA</t>
  </si>
  <si>
    <t>JGAB</t>
  </si>
  <si>
    <t>JOGO ABERTO³</t>
  </si>
  <si>
    <t>ESPO</t>
  </si>
  <si>
    <t>SABE OU NÃO SABE</t>
  </si>
  <si>
    <t>GAME</t>
  </si>
  <si>
    <t>TÁ NA TELA</t>
  </si>
  <si>
    <t>BRUR</t>
  </si>
  <si>
    <t>BRASIL URGENTE</t>
  </si>
  <si>
    <t>JBAN</t>
  </si>
  <si>
    <t>SEG/SÁB</t>
  </si>
  <si>
    <t>CCSM</t>
  </si>
  <si>
    <t>COMO EU CONHECI SUA MÃE</t>
  </si>
  <si>
    <t>SERI</t>
  </si>
  <si>
    <t>SIMP</t>
  </si>
  <si>
    <t>OS SIMPSONS*</t>
  </si>
  <si>
    <t>DESE</t>
  </si>
  <si>
    <t>JNOI</t>
  </si>
  <si>
    <t>JORNAL DA NOITE*</t>
  </si>
  <si>
    <t>AGORA É TARDE*</t>
  </si>
  <si>
    <t>AUDI</t>
  </si>
  <si>
    <t>POWER RANGERS</t>
  </si>
  <si>
    <t>HUMO</t>
  </si>
  <si>
    <t>SEG</t>
  </si>
  <si>
    <t>OMSB</t>
  </si>
  <si>
    <t>O MUNDO SEGUNDO OS BRASILEIROS</t>
  </si>
  <si>
    <t>REPO</t>
  </si>
  <si>
    <t>TER</t>
  </si>
  <si>
    <t>TRIR</t>
  </si>
  <si>
    <t>TRIP TV - Reprise</t>
  </si>
  <si>
    <t>LIGA DOS CAMPEÕES*</t>
  </si>
  <si>
    <t>QUA</t>
  </si>
  <si>
    <t>PRÉ-JOGO</t>
  </si>
  <si>
    <t>FUTEBOL BAND</t>
  </si>
  <si>
    <t>QUI</t>
  </si>
  <si>
    <t>TRIP</t>
  </si>
  <si>
    <t>TRIP TV</t>
  </si>
  <si>
    <t>PÂNICO NA BAND - Reprise</t>
  </si>
  <si>
    <t>SEX</t>
  </si>
  <si>
    <t>FMAN</t>
  </si>
  <si>
    <t>TARTARUGAS NINJAS</t>
  </si>
  <si>
    <t>SÁB/DOM</t>
  </si>
  <si>
    <t>BAND ESPORTE CLUBE - SÁBADO</t>
  </si>
  <si>
    <t>SÁB</t>
  </si>
  <si>
    <t>SESD</t>
  </si>
  <si>
    <t>FILM</t>
  </si>
  <si>
    <t>BRUS</t>
  </si>
  <si>
    <t>CQC - CUSTE O QUE CUSTAR - Reprise</t>
  </si>
  <si>
    <t>TOPS</t>
  </si>
  <si>
    <t>SBUS</t>
  </si>
  <si>
    <t>SHOW BUSINESS</t>
  </si>
  <si>
    <t>ENTR</t>
  </si>
  <si>
    <t>CIMD</t>
  </si>
  <si>
    <t>DOM</t>
  </si>
  <si>
    <t>BAND ESPORTE CLUBE</t>
  </si>
  <si>
    <t>GOL</t>
  </si>
  <si>
    <t>TERCEIRO TEMPO</t>
  </si>
  <si>
    <t>TO20</t>
  </si>
  <si>
    <t>TOP 20</t>
  </si>
  <si>
    <t>PAN1</t>
  </si>
  <si>
    <t>CANA</t>
  </si>
  <si>
    <t>CANAL LIVRE</t>
  </si>
  <si>
    <t>SBUD</t>
  </si>
  <si>
    <t>SHOW BUSINESS - Reprise</t>
  </si>
  <si>
    <t>EMISSORA</t>
  </si>
  <si>
    <t>PRAÇA</t>
  </si>
  <si>
    <t>VALOR</t>
  </si>
  <si>
    <t>Anunciante</t>
  </si>
  <si>
    <t>Mês</t>
  </si>
  <si>
    <t>Target</t>
  </si>
  <si>
    <t>Rede TV!</t>
  </si>
  <si>
    <t>BAND TV</t>
  </si>
  <si>
    <t>Praças</t>
  </si>
  <si>
    <t>CONCATENAR</t>
  </si>
  <si>
    <t>Variação</t>
  </si>
  <si>
    <t>Variação (Atual vs Proposto)</t>
  </si>
  <si>
    <t>Resumo</t>
  </si>
  <si>
    <t>Programação</t>
  </si>
  <si>
    <t>Bruto Negociado</t>
  </si>
  <si>
    <t>Total TRP ou GRP</t>
  </si>
  <si>
    <t>CPP Médio</t>
  </si>
  <si>
    <t>Sem Band TV</t>
  </si>
  <si>
    <t>Com Band TV</t>
  </si>
  <si>
    <t>Secundagem</t>
  </si>
  <si>
    <t>Fator multiplicador</t>
  </si>
  <si>
    <t>Duração (s)</t>
  </si>
  <si>
    <t>CAFR</t>
  </si>
  <si>
    <t>JGST</t>
  </si>
  <si>
    <t>BRST</t>
  </si>
  <si>
    <t>DONO</t>
  </si>
  <si>
    <t>SLOC</t>
  </si>
  <si>
    <t>BRLO</t>
  </si>
  <si>
    <t>SUIL</t>
  </si>
  <si>
    <t>BARU</t>
  </si>
  <si>
    <t>RURA</t>
  </si>
  <si>
    <t>BINT</t>
  </si>
  <si>
    <t>DIRU</t>
  </si>
  <si>
    <t>JOIN</t>
  </si>
  <si>
    <t>AC01</t>
  </si>
  <si>
    <t>JGCA</t>
  </si>
  <si>
    <t>BCI1</t>
  </si>
  <si>
    <t>TWSH</t>
  </si>
  <si>
    <t>TELE</t>
  </si>
  <si>
    <t>CLGO</t>
  </si>
  <si>
    <t>CULI</t>
  </si>
  <si>
    <t>COL2</t>
  </si>
  <si>
    <t>JLO1</t>
  </si>
  <si>
    <t>VLUR</t>
  </si>
  <si>
    <t>FALA</t>
  </si>
  <si>
    <t>JLO2</t>
  </si>
  <si>
    <t>REPU</t>
  </si>
  <si>
    <t>BLAE</t>
  </si>
  <si>
    <t>SHOW</t>
  </si>
  <si>
    <t>JCL1</t>
  </si>
  <si>
    <t>JCL2</t>
  </si>
  <si>
    <t>TVBV</t>
  </si>
  <si>
    <t>TVMT</t>
  </si>
  <si>
    <t>BCLT</t>
  </si>
  <si>
    <t>TVMS</t>
  </si>
  <si>
    <t>TVB1</t>
  </si>
  <si>
    <t>PEND</t>
  </si>
  <si>
    <t>TVMD</t>
  </si>
  <si>
    <t>NODE</t>
  </si>
  <si>
    <t>DEBA</t>
  </si>
  <si>
    <t>JOR2</t>
  </si>
  <si>
    <t>JOR3</t>
  </si>
  <si>
    <t>BAMI</t>
  </si>
  <si>
    <t>PPAN</t>
  </si>
  <si>
    <t>PPNR</t>
  </si>
  <si>
    <t>MIAC</t>
  </si>
  <si>
    <t>MURG</t>
  </si>
  <si>
    <t>BCUB</t>
  </si>
  <si>
    <t>DEDS</t>
  </si>
  <si>
    <t>JAES</t>
  </si>
  <si>
    <t>ESPC</t>
  </si>
  <si>
    <t>JCAP</t>
  </si>
  <si>
    <t>AGRS</t>
  </si>
  <si>
    <t>CALE</t>
  </si>
  <si>
    <t>DSAU</t>
  </si>
  <si>
    <t>SAUD</t>
  </si>
  <si>
    <t>PDES</t>
  </si>
  <si>
    <t>ATEC</t>
  </si>
  <si>
    <t>ACOT</t>
  </si>
  <si>
    <t>MIRE</t>
  </si>
  <si>
    <t>RELI</t>
  </si>
  <si>
    <t>FORM</t>
  </si>
  <si>
    <t>AGRO</t>
  </si>
  <si>
    <t>ACOR</t>
  </si>
  <si>
    <t>ACON</t>
  </si>
  <si>
    <t>PRAC</t>
  </si>
  <si>
    <t>BACI</t>
  </si>
  <si>
    <t>BASH</t>
  </si>
  <si>
    <t>BAEN</t>
  </si>
  <si>
    <t>CCIA</t>
  </si>
  <si>
    <t>JOPH</t>
  </si>
  <si>
    <t>JTB1</t>
  </si>
  <si>
    <t>TAES</t>
  </si>
  <si>
    <t>TEQU</t>
  </si>
  <si>
    <t>VIR1</t>
  </si>
  <si>
    <t>JTB2</t>
  </si>
  <si>
    <t>GEFA</t>
  </si>
  <si>
    <t>CAPA</t>
  </si>
  <si>
    <t>MUSI</t>
  </si>
  <si>
    <t>RAPA</t>
  </si>
  <si>
    <t>GAOV</t>
  </si>
  <si>
    <t>CAGE</t>
  </si>
  <si>
    <t>TEQS</t>
  </si>
  <si>
    <t>JOAE</t>
  </si>
  <si>
    <t>TARU</t>
  </si>
  <si>
    <t>RAPR</t>
  </si>
  <si>
    <t>MECI</t>
  </si>
  <si>
    <t>TAAU</t>
  </si>
  <si>
    <t>JOAR</t>
  </si>
  <si>
    <t>PRNO</t>
  </si>
  <si>
    <t>JEIT</t>
  </si>
  <si>
    <t>CIDA</t>
  </si>
  <si>
    <t>NOT2</t>
  </si>
  <si>
    <t>ARQU</t>
  </si>
  <si>
    <t>BNTR</t>
  </si>
  <si>
    <t>BPSC</t>
  </si>
  <si>
    <t>BANC</t>
  </si>
  <si>
    <t>PODT</t>
  </si>
  <si>
    <t>JOT1</t>
  </si>
  <si>
    <t>TAEL</t>
  </si>
  <si>
    <t>TEQ2</t>
  </si>
  <si>
    <t>VIRE</t>
  </si>
  <si>
    <t>JOT2</t>
  </si>
  <si>
    <t>GUES</t>
  </si>
  <si>
    <t>ONDA</t>
  </si>
  <si>
    <t>GAOS</t>
  </si>
  <si>
    <t>ENDO</t>
  </si>
  <si>
    <t>MAKI</t>
  </si>
  <si>
    <t>JALO</t>
  </si>
  <si>
    <t>TARL</t>
  </si>
  <si>
    <t>CAVI</t>
  </si>
  <si>
    <t>TBAO</t>
  </si>
  <si>
    <t>AGBR</t>
  </si>
  <si>
    <t>NTSA</t>
  </si>
  <si>
    <t>IMCL</t>
  </si>
  <si>
    <t>PRAR</t>
  </si>
  <si>
    <t>JASC</t>
  </si>
  <si>
    <t>NRED</t>
  </si>
  <si>
    <t>BCID</t>
  </si>
  <si>
    <t>60MA</t>
  </si>
  <si>
    <t>SUST</t>
  </si>
  <si>
    <t>EDUC</t>
  </si>
  <si>
    <t>QUEQ</t>
  </si>
  <si>
    <t>JTTV</t>
  </si>
  <si>
    <t xml:space="preserve"> JORN </t>
  </si>
  <si>
    <t>CID2</t>
  </si>
  <si>
    <t>PGIA</t>
  </si>
  <si>
    <t xml:space="preserve"> ENTR </t>
  </si>
  <si>
    <t>ANTE</t>
  </si>
  <si>
    <t>BENT</t>
  </si>
  <si>
    <t>CHUM</t>
  </si>
  <si>
    <t>JBGO</t>
  </si>
  <si>
    <t>EPTC</t>
  </si>
  <si>
    <t>TA40</t>
  </si>
  <si>
    <t>SHOP</t>
  </si>
  <si>
    <t>GIPO</t>
  </si>
  <si>
    <t>BOG3</t>
  </si>
  <si>
    <t>RANS</t>
  </si>
  <si>
    <t>RANC</t>
  </si>
  <si>
    <t>BSAL</t>
  </si>
  <si>
    <t>BENV</t>
  </si>
  <si>
    <t>JGPE</t>
  </si>
  <si>
    <t>RG2E</t>
  </si>
  <si>
    <t>VITT</t>
  </si>
  <si>
    <t>JTRI</t>
  </si>
  <si>
    <t>OMNE</t>
  </si>
  <si>
    <t>PONT</t>
  </si>
  <si>
    <t>RNU1</t>
  </si>
  <si>
    <t>RNAC</t>
  </si>
  <si>
    <t>BMNT</t>
  </si>
  <si>
    <t>URNT</t>
  </si>
  <si>
    <t>VALE</t>
  </si>
  <si>
    <t>PARE</t>
  </si>
  <si>
    <t>PAPO</t>
  </si>
  <si>
    <t>BATE</t>
  </si>
  <si>
    <t>AURN</t>
  </si>
  <si>
    <t>MAU1</t>
  </si>
  <si>
    <t>SYEN</t>
  </si>
  <si>
    <t>DIAA</t>
  </si>
  <si>
    <t>DIA2</t>
  </si>
  <si>
    <t>BAIX</t>
  </si>
  <si>
    <t>NODF</t>
  </si>
  <si>
    <t>BHIT</t>
  </si>
  <si>
    <t>NOTR</t>
  </si>
  <si>
    <t>SEG/DOM</t>
  </si>
  <si>
    <t>ENFO</t>
  </si>
  <si>
    <t>FIDE</t>
  </si>
  <si>
    <t>VOTV</t>
  </si>
  <si>
    <t>ALBE</t>
  </si>
  <si>
    <t>TVOF</t>
  </si>
  <si>
    <t>TODO</t>
  </si>
  <si>
    <t>CIGE</t>
  </si>
  <si>
    <t>JCX1</t>
  </si>
  <si>
    <t xml:space="preserve">JORN </t>
  </si>
  <si>
    <t>BCCX</t>
  </si>
  <si>
    <t>CXAC</t>
  </si>
  <si>
    <t>JCX2</t>
  </si>
  <si>
    <t>ECLI</t>
  </si>
  <si>
    <t>DEON</t>
  </si>
  <si>
    <t>JCXS</t>
  </si>
  <si>
    <t>SSCE</t>
  </si>
  <si>
    <t>COZI</t>
  </si>
  <si>
    <t>GETV</t>
  </si>
  <si>
    <t>JJA1</t>
  </si>
  <si>
    <t>BPES</t>
  </si>
  <si>
    <t>EDEE</t>
  </si>
  <si>
    <t>JESP</t>
  </si>
  <si>
    <t>JJA2</t>
  </si>
  <si>
    <t>NOVG</t>
  </si>
  <si>
    <t>TER/QUI/SEX</t>
  </si>
  <si>
    <t>JECD</t>
  </si>
  <si>
    <t>JANR</t>
  </si>
  <si>
    <t>AQUI</t>
  </si>
  <si>
    <t>SODH</t>
  </si>
  <si>
    <t>EDER</t>
  </si>
  <si>
    <t>DBRA</t>
  </si>
  <si>
    <t>JANI</t>
  </si>
  <si>
    <t>JAPB</t>
  </si>
  <si>
    <t>ACJP</t>
  </si>
  <si>
    <t>JCP2</t>
  </si>
  <si>
    <t>LUCE</t>
  </si>
  <si>
    <t>AUMO</t>
  </si>
  <si>
    <t>CLFA</t>
  </si>
  <si>
    <t>MOMR</t>
  </si>
  <si>
    <t>ENJP</t>
  </si>
  <si>
    <t>CA13</t>
  </si>
  <si>
    <t>CCRI</t>
  </si>
  <si>
    <t>BAPE</t>
  </si>
  <si>
    <t>MEBR</t>
  </si>
  <si>
    <t>JRBA</t>
  </si>
  <si>
    <t>R190</t>
  </si>
  <si>
    <t>BOLA</t>
  </si>
  <si>
    <t>PATR</t>
  </si>
  <si>
    <t>JRST</t>
  </si>
  <si>
    <t>ESTO</t>
  </si>
  <si>
    <t>COAC</t>
  </si>
  <si>
    <t>EXIJ</t>
  </si>
  <si>
    <t>CURG</t>
  </si>
  <si>
    <t>BCAM</t>
  </si>
  <si>
    <t>ROUR</t>
  </si>
  <si>
    <t>ONIA</t>
  </si>
  <si>
    <t>VDE1</t>
  </si>
  <si>
    <t>VDE2</t>
  </si>
  <si>
    <t>ONID</t>
  </si>
  <si>
    <t>VDE3</t>
  </si>
  <si>
    <t>CID5</t>
  </si>
  <si>
    <t>JGAC</t>
  </si>
  <si>
    <t>ACUR</t>
  </si>
  <si>
    <t>CID1</t>
  </si>
  <si>
    <t>GPUR</t>
  </si>
  <si>
    <t>STAG</t>
  </si>
  <si>
    <t>PRMA</t>
  </si>
  <si>
    <t>JETA</t>
  </si>
  <si>
    <t>OFPC</t>
  </si>
  <si>
    <t>STAT</t>
  </si>
  <si>
    <t>ROCE</t>
  </si>
  <si>
    <t>CECR</t>
  </si>
  <si>
    <t>ATRE</t>
  </si>
  <si>
    <t>MANO</t>
  </si>
  <si>
    <t>AMUR</t>
  </si>
  <si>
    <t>MAN2</t>
  </si>
  <si>
    <t>SSHO</t>
  </si>
  <si>
    <t>ÍNDICE</t>
  </si>
  <si>
    <t>IGUAL A ESCOLHA</t>
  </si>
  <si>
    <t>CLASSIFICAÇÃO</t>
  </si>
  <si>
    <t>PROGRAMA REFERÊNCIA</t>
  </si>
  <si>
    <t>LIMITE DE INSERÇÕES MENSAIS</t>
  </si>
  <si>
    <t>60 + - (FLORIANÓPOLIS)</t>
  </si>
  <si>
    <t>HOLL</t>
  </si>
  <si>
    <t>A LENDA DE SLEEPY HOLLOW</t>
  </si>
  <si>
    <t>LIGA</t>
  </si>
  <si>
    <t>A LIGA</t>
  </si>
  <si>
    <t>A VOZ DA BAIXADA - (VIANA)</t>
  </si>
  <si>
    <t>ACONTECE - (VITÓRIA)</t>
  </si>
  <si>
    <t>ACONTECE - REPRISE - (VITÓRIA)</t>
  </si>
  <si>
    <t>ACONTECE REGIONAL - (CAMPINAS)</t>
  </si>
  <si>
    <t>ACRE URGENTE - (R. BRANCO)</t>
  </si>
  <si>
    <t>AGROBAND - (P. ALEGRE)</t>
  </si>
  <si>
    <t>AGRONEGÓCIOS - (VITÓRIA)</t>
  </si>
  <si>
    <t>AGRONEGÓCIOS (REAPRESENTAÇÃO) - (VITÓRIA)</t>
  </si>
  <si>
    <t>ALBERTO SOUSA  - (IMPERATRIZ)</t>
  </si>
  <si>
    <t>AMAPÁ URGENTE - (MACAPÁ)</t>
  </si>
  <si>
    <t>ANTENADOS - (BRASÍLIA)</t>
  </si>
  <si>
    <t xml:space="preserve"> DOM </t>
  </si>
  <si>
    <t>AQUI NA CLUBE - (J. PESSOA)</t>
  </si>
  <si>
    <t>ARQUITETANDO - (MARINGÁ)</t>
  </si>
  <si>
    <t>ATREVIDA - (BOA VISTA)</t>
  </si>
  <si>
    <t>AUTO MOTOR VRUM - (J. PESSOA)</t>
  </si>
  <si>
    <t>AUTO MOTOR VRUM - (NATAL)</t>
  </si>
  <si>
    <t>BAND CIDADE - (BRASÍLIA)</t>
  </si>
  <si>
    <t xml:space="preserve"> SEG/SÁB </t>
  </si>
  <si>
    <t>BAND CIDADE - (CAMPINAS)</t>
  </si>
  <si>
    <t>BAND CIDADE - (CAXIAS)</t>
  </si>
  <si>
    <t xml:space="preserve">SEG/SEX </t>
  </si>
  <si>
    <t>BAND CIDADE - (CURITIBA)</t>
  </si>
  <si>
    <t>BAND CIDADE - (FLORIANÓPOLIS)</t>
  </si>
  <si>
    <t>BAND CIDADE - (MANAUS)</t>
  </si>
  <si>
    <t>BAND CIDADE - (MARINGÁ)</t>
  </si>
  <si>
    <t>BAND CIDADE - (P. ALEGRE)</t>
  </si>
  <si>
    <t>BAND CIDADE - (P.PRUD.)</t>
  </si>
  <si>
    <t>BAND CIDADE - (SALVADOR)</t>
  </si>
  <si>
    <t>BAND CIDADE - (SANTOS)</t>
  </si>
  <si>
    <t>BAND CIDADE - (UBERABA)</t>
  </si>
  <si>
    <t>BAND CIDADE 1ª EDIÇÃO - (TAUBATÉ)</t>
  </si>
  <si>
    <t>BAND CIDADE 2ª EDIÇÃO - (TAUBATÉ)</t>
  </si>
  <si>
    <t>BAND CIDADE NOTÍCIAS DA REDAÇÃO 1ª EDIÇÃO - (PALMAS)+B3</t>
  </si>
  <si>
    <t xml:space="preserve"> SEG/SEX </t>
  </si>
  <si>
    <t>BAND CIDADE NOTÍCIAS DA REDAÇÃO 2ª EDIÇÃO - (PALMAS)</t>
  </si>
  <si>
    <t>BAND ENTREVISTA  - (BRASÍLIA)</t>
  </si>
  <si>
    <t>BAND ENTREVISTA  - (PALMAS)</t>
  </si>
  <si>
    <t>BAND ENTREVISTA - (CURITIBA)</t>
  </si>
  <si>
    <t>BAND ENTREVISTA - (MARINGÁ)</t>
  </si>
  <si>
    <t>BAND ENTREVISTA - (SALVADOR)</t>
  </si>
  <si>
    <t>BAND HITS - (PEDREIRAS)</t>
  </si>
  <si>
    <t>BKDM</t>
  </si>
  <si>
    <t>BAND KIDS DOMINGO</t>
  </si>
  <si>
    <t>BAND MULHER - (NATAL)</t>
  </si>
  <si>
    <t>BAND RURAL* - (P.PRUD.)</t>
  </si>
  <si>
    <t>BAND SHOP - (CURITIBA)</t>
  </si>
  <si>
    <t>BARRA PESADA - (BELÉM)</t>
  </si>
  <si>
    <t>BARRA PESADA - (CEARÁ)</t>
  </si>
  <si>
    <t>BARRA PESADA - (FORTALEZA)</t>
  </si>
  <si>
    <t>BATENDO PERNA - (NATAL)</t>
  </si>
  <si>
    <t>BLÁ ESTÂNCIA NATIVA - (TAUBATÉ)</t>
  </si>
  <si>
    <t>BOLA NA TORRE - (BELÉM)</t>
  </si>
  <si>
    <t>BOM DE PESCA - (MARINGÁ)</t>
  </si>
  <si>
    <t>BRASIL URGENTE - LOCAL - (SÃO PAULO)</t>
  </si>
  <si>
    <t>BRASIL URGENTE - SÁBADO LOCAL - (SÃO PAULO)</t>
  </si>
  <si>
    <t>BRASIL URGENTE - SAT - (SAT)</t>
  </si>
  <si>
    <t>CAFÉ COM JORNAL - (C. GRANDE)</t>
  </si>
  <si>
    <t>CAFÉ COM JORNAL - (CAMPINAS)</t>
  </si>
  <si>
    <t>CAFÉ COM JORNAL - (CASCAVEL)</t>
  </si>
  <si>
    <t>CAFÉ COM JORNAL - (CAXIAS)</t>
  </si>
  <si>
    <t>CAFÉ COM JORNAL - (CUIABÁ)</t>
  </si>
  <si>
    <t>CAFÉ COM JORNAL - (GOIÂNIA)</t>
  </si>
  <si>
    <t>CAFÉ COM JORNAL - (J. PESSOA)</t>
  </si>
  <si>
    <t>CAFÉ COM JORNAL - (LONDRINA)</t>
  </si>
  <si>
    <t>CAFÉ COM JORNAL - (MANAUS)</t>
  </si>
  <si>
    <t>CAFÉ COM JORNAL - (MARINGÁ)</t>
  </si>
  <si>
    <t>CAFÉ COM JORNAL - (P. ALEGRE)</t>
  </si>
  <si>
    <t>CAFÉ COM JORNAL - (P.PRUD.)</t>
  </si>
  <si>
    <t>CAFÉ COM JORNAL - (RECIFE)</t>
  </si>
  <si>
    <t>CAFÉ COM JORNAL - (SÃO PAULO)</t>
  </si>
  <si>
    <t>CAFÉ COM JORNAL - (SAT)</t>
  </si>
  <si>
    <t>CAFÉ COM JORNAL - (TANGARÁ)</t>
  </si>
  <si>
    <t>CAFÉ COM JORNAL - (TAUBATÉ)</t>
  </si>
  <si>
    <t>CAFÉ COM JORNAL* - (B. HORIZ)</t>
  </si>
  <si>
    <t>CAFÉ COM JORNAL* - (BARRA MANSA)</t>
  </si>
  <si>
    <t>CAFÉ COM JORNAL* - (CEARÁ)</t>
  </si>
  <si>
    <t>CAFÉ COM JORNAL* - (FLORIANÓPOLIS)</t>
  </si>
  <si>
    <t>CAFÉ COM JORNAL* - (FORTALEZA)</t>
  </si>
  <si>
    <t>CAFÉ COM JORNAL* - (NATAL)</t>
  </si>
  <si>
    <t>CAFÉ COM JORNAL* - (RIO DE JANEIRO)</t>
  </si>
  <si>
    <t>CAFÉ COM JORNAL* - (VITÓRIA)</t>
  </si>
  <si>
    <t>CAFÉ COM LEITE - (VITÓRIA)</t>
  </si>
  <si>
    <t>CÂMERA 13 - (MANAUS)</t>
  </si>
  <si>
    <t>CAMINHOES E CIA - (CURITIBA)</t>
  </si>
  <si>
    <t>CAMISA 13 - (BELÉM)</t>
  </si>
  <si>
    <t>CANAL GERAL - (CASCAVEL)</t>
  </si>
  <si>
    <t>CANÇÃO E VIOLA - (LONDRINA)</t>
  </si>
  <si>
    <t>CANTA PARANÁ - (CASCAVEL)</t>
  </si>
  <si>
    <t>CAXIAS ACONTECE - (CAXIAS)</t>
  </si>
  <si>
    <t>CENA DO CRIME - (BOA VISTA)</t>
  </si>
  <si>
    <t>CHUMBO GROSSO - (GOIÂNIA)</t>
  </si>
  <si>
    <t>CIDADE 5 - (R. BRANCO)</t>
  </si>
  <si>
    <t>CIDADE CONTRA O CRIME - (BELÉM)</t>
  </si>
  <si>
    <t>CIDADE DA GENTE - (CAXIAS)</t>
  </si>
  <si>
    <t>CIDADE URGENTE - (MANAUS)</t>
  </si>
  <si>
    <t>CLUBE DO FÃ - (J. PESSOA)</t>
  </si>
  <si>
    <t>CLUBE DO GORDINHO - (CAMPINAS)</t>
  </si>
  <si>
    <t>CLUBE MULHER - (J. PESSOA)</t>
  </si>
  <si>
    <t>CORUJA EM AÇÃO - (MARABÁ)</t>
  </si>
  <si>
    <t>DE OLHO NA NOTÍCIA - (CAXIAS)</t>
  </si>
  <si>
    <t>DESENHOS MANHÃ</t>
  </si>
  <si>
    <t>DIA A DIA VIANA - (VIANA)</t>
  </si>
  <si>
    <t>DIA A DIA VIANA - 2ª EDIÇÃO - (VIANA)</t>
  </si>
  <si>
    <t>(a)</t>
  </si>
  <si>
    <t>DIÁRIO RURAL - (P.PRUD.)</t>
  </si>
  <si>
    <t>DOMINGO BRASILEIRO - (CEARÁ)</t>
  </si>
  <si>
    <t>DOMINGO BRASILEIRO - (FORTALEZA)</t>
  </si>
  <si>
    <t>É DE GRAÇA! - (CEARÁ)</t>
  </si>
  <si>
    <t>É DE GRAÇA! - (FORTALEZA)</t>
  </si>
  <si>
    <t>É DE GRAÇA! MELHORES MOMENTOS - (CEARÁ)</t>
  </si>
  <si>
    <t>É DE GRAÇA! MELHORES MOMENTOS - (FORTALEZA)</t>
  </si>
  <si>
    <t>ECLIPSE - (CAXIAS)</t>
  </si>
  <si>
    <t>ENFOQUE NA BAND - (IMPERATRIZ)</t>
  </si>
  <si>
    <t>ENTRETENDO - (LONDRINA)</t>
  </si>
  <si>
    <t>ENTREVISTA COLETIVA - (CAMPINAS)</t>
  </si>
  <si>
    <t>ENTREVISTA COLETIVA - (J. PESSOA)</t>
  </si>
  <si>
    <t>ESPAÇO CAPIXABA - (VITÓRIA)</t>
  </si>
  <si>
    <t>ESPORTE TOTAL - (MARABÁ)</t>
  </si>
  <si>
    <t>ESTAÇÃO SAÚDE - (VITÓRIA)</t>
  </si>
  <si>
    <t>EVEN</t>
  </si>
  <si>
    <t>EVENTOS</t>
  </si>
  <si>
    <t>EXIJA SEUS DIREITOS - (MANAUS)</t>
  </si>
  <si>
    <t>FALANDO NISSO - (TAUBATÉ)</t>
  </si>
  <si>
    <t>FIDELIS UCHOA NA TV - (IMPERATRIZ)</t>
  </si>
  <si>
    <t>FÓRMULA TOTAL - (VITÓRIA)</t>
  </si>
  <si>
    <t>GAME OVER - (CASCAVEL)</t>
  </si>
  <si>
    <t>GAME OVER - (LONDRINA)</t>
  </si>
  <si>
    <t>GENTE NA TV - (CEARÁ)</t>
  </si>
  <si>
    <t>GENTE NA TV - (FORTALEZA)</t>
  </si>
  <si>
    <t>GENTE QUE FAZ - (CASCAVEL)</t>
  </si>
  <si>
    <t>GIRO POPULAR - (C. GRANDE)</t>
  </si>
  <si>
    <t>GLEE</t>
  </si>
  <si>
    <t>GUANANDI NOTÍCIAS - (C. GRANDE)</t>
  </si>
  <si>
    <t>GUEST - (LONDRINA)</t>
  </si>
  <si>
    <t>GURUPI URGENTE - (GURUPI)</t>
  </si>
  <si>
    <t>IMÓVEL CLASS TV - (P. ALEGRE)</t>
  </si>
  <si>
    <t>JANGADEIRO ANIMAL - (CEARÁ)</t>
  </si>
  <si>
    <t>JANGADEIRO ANIMAL - (FORTALEZA)</t>
  </si>
  <si>
    <t>JANGADEIRO ANIMAL REPRISE - (CEARÁ)</t>
  </si>
  <si>
    <t>JANGADEIRO ANIMAL REPRISE - (FORTALEZA)</t>
  </si>
  <si>
    <t>JANGADEIRO É AQUI - (CEARÁ)</t>
  </si>
  <si>
    <t>JANGADEIRO É AQUI - (FORTALEZA)</t>
  </si>
  <si>
    <t>JANGADEIRO ESPORTE CLUBE - (CEARÁ)</t>
  </si>
  <si>
    <t>JANGADEIRO ESPORTE CLUBE - (FORTALEZA)</t>
  </si>
  <si>
    <t>JANGADEIRO ESPORTE CLUBE DEBATE - (CEARÁ)</t>
  </si>
  <si>
    <t>JANGADEIRO ESPORTE CLUBE DEBATE - (FORTALEZA)</t>
  </si>
  <si>
    <t>JEITO DA GENTE - (MARINGÁ)</t>
  </si>
  <si>
    <t>JESUS TE AMA - (ARAGUAINA)</t>
  </si>
  <si>
    <t>JOGO ABERTO - (LONDRINA)</t>
  </si>
  <si>
    <t>JOGO ABERTO - LOCAL - (R. BRANCO)</t>
  </si>
  <si>
    <t>JOGO ABERTO - REAPRESENTAÇÃO - (CASCAVEL)</t>
  </si>
  <si>
    <t>JOGO ABERTO - SAT - (SAT)</t>
  </si>
  <si>
    <t>JOGO ABERTO CÁCERES - (CÁCERES)</t>
  </si>
  <si>
    <t>JOGO ABERTO ENTREVISTA - (CASCAVEL)</t>
  </si>
  <si>
    <t>JOGO ABERTO ES - (VITÓRIA)</t>
  </si>
  <si>
    <t>JOGO ABERTO INTERIOR - (P.PRUD.)</t>
  </si>
  <si>
    <t>JOGO ABERTO PARAÍBA - (J. PESSOA)</t>
  </si>
  <si>
    <t>JOGO ABERTO PERNAMBUCO - (RECIFE)</t>
  </si>
  <si>
    <t>JOGO ABERTO REGIONAL - (CAMPINAS)</t>
  </si>
  <si>
    <t>JOGO ABERTO SC - (FLORIANÓPOLIS)</t>
  </si>
  <si>
    <t>JORNAL BAND MINAS - (B. HORIZ)</t>
  </si>
  <si>
    <t>JORNAL CAPIXABA - (VITÓRIA)</t>
  </si>
  <si>
    <t>JORNAL DA BAND LOCAL - (GOIÂNIA)</t>
  </si>
  <si>
    <t>JORNAL DA CLUBE  - (J. PESSOA)</t>
  </si>
  <si>
    <t>JORNAL DA CLUBE 1ª EDIÇÃO* - (RIB. PRETO)</t>
  </si>
  <si>
    <t>JORNAL DA CLUBE 2ª EDIÇÃO - (RIB. PRETO)</t>
  </si>
  <si>
    <t>JORNAL DA TRIBUNA - (RECIFE)</t>
  </si>
  <si>
    <t>JORNAL DE CAXIAS - (CAXIAS)</t>
  </si>
  <si>
    <t>JORNAL DE CAXIAS 1ª EDIÇÃO - (CAXIAS)</t>
  </si>
  <si>
    <t>JORNAL DE CAXIAS 2ª EDIÇÃO - (CAXIAS)</t>
  </si>
  <si>
    <t>JMT1</t>
  </si>
  <si>
    <t>JORNAL DO MATO GROSSO - 1ª Edição - (CUIABÁ)</t>
  </si>
  <si>
    <t>JMT2</t>
  </si>
  <si>
    <t>JORNAL DO MATO GROSSO - 2ª Edição - (CUIABÁ)</t>
  </si>
  <si>
    <t>JORNAL DO RIO - (BARRA MANSA)</t>
  </si>
  <si>
    <t>JORNAL DO RIO - (RIO DE JANEIRO)</t>
  </si>
  <si>
    <t>JORNAL JANGADEIRO - (CEARÁ)</t>
  </si>
  <si>
    <t>JORNAL JANGADEIRO - (FORTALEZA)</t>
  </si>
  <si>
    <t>JORNAL JANGADEIRO - 2ª EDIÇÃO - (CEARÁ)</t>
  </si>
  <si>
    <t>JORNAL JANGADEIRO - 2ª EDIÇÃO - (FORTALEZA)</t>
  </si>
  <si>
    <t>JORNAL RBA - (BELÉM)</t>
  </si>
  <si>
    <t>JORNAL RBA SANTARÉM - (MARABÁ)</t>
  </si>
  <si>
    <t>JORNAL TAROBÁ - 1ª EDIÇÃO - (CASCAVEL)</t>
  </si>
  <si>
    <t>JORNAL TAROBÁ - 2ª EDIÇÃO - (CASCAVEL)</t>
  </si>
  <si>
    <t>JORNAL TAROBÁ 1ª EDIÇÃO - (LONDRINA)</t>
  </si>
  <si>
    <t>JORNAL TAROBÁ 2ª EDIÇÃO - (LONDRINA)</t>
  </si>
  <si>
    <t>JORNAL TERRA VIVA - (BRASÍLIA)</t>
  </si>
  <si>
    <t>JORNAL TERRA VIVA - (PALMAS)</t>
  </si>
  <si>
    <t>LUGAR CERTO - (J. PESSOA)</t>
  </si>
  <si>
    <t>MACAPÁ NOTÍCIAS - (MACAPÁ)</t>
  </si>
  <si>
    <t>MACAPÁ NOTÍCIAS 2ª EDIÇÃO - (MACAPÁ)</t>
  </si>
  <si>
    <t>MARANHÃO URGENTE - (S. LUIS)</t>
  </si>
  <si>
    <t>MEGA FEIRÃO BAND CAR - (MARINGÁ)</t>
  </si>
  <si>
    <t>MELHOR DO NORDESTE - (RECIFE)</t>
  </si>
  <si>
    <t>MERCADO &amp; CIA - (CASCAVEL)</t>
  </si>
  <si>
    <t>METENDO BRONCA - (BELÉM)</t>
  </si>
  <si>
    <t>MINAS ACONTECE - (UBERABA)</t>
  </si>
  <si>
    <t>MINAS URGENTE - (UBERABA)</t>
  </si>
  <si>
    <t>MISSA DA RESSURREIÇÃO - (VITÓRIA)</t>
  </si>
  <si>
    <t>NA TRILHA DOS SABORES - (P. ALEGRE)</t>
  </si>
  <si>
    <t>NO OLHO DO FURACÃO - (PEDREIRAS)</t>
  </si>
  <si>
    <t>NOSSA COZINHA - (CEARÁ)</t>
  </si>
  <si>
    <t>NOSSA COZINHA - (FORTALEZA)</t>
  </si>
  <si>
    <t>NOSSA TERRA NOSSA GENTE - (MARINGÁ)</t>
  </si>
  <si>
    <t>NOTÍCIA DA REDAÇÃO* - (PEDREIRAS)</t>
  </si>
  <si>
    <t>NOTÍCIAS DA REDAÇÃO - (FLORIANÓPOLIS)</t>
  </si>
  <si>
    <t>NOTÍCIAS EM DEBATE - (SANTOS)</t>
  </si>
  <si>
    <t>NOVELA DA GENTE - (CEARÁ)</t>
  </si>
  <si>
    <t>NOVELA DA GENTE - (FORTALEZA)</t>
  </si>
  <si>
    <t>OFERTAS.COM - (ARAGUAINA)</t>
  </si>
  <si>
    <t>ONDA GOSPEL - (LONDRINA)</t>
  </si>
  <si>
    <t>OS DONOS DA BOLA - (B. HORIZ)</t>
  </si>
  <si>
    <t>OS DONOS DA BOLA - (BARRA MANSA)</t>
  </si>
  <si>
    <t>OS DONOS DA BOLA - (BRASÍLIA)</t>
  </si>
  <si>
    <t>OS DONOS DA BOLA - (CAMPINAS)</t>
  </si>
  <si>
    <t>OS DONOS DA BOLA - (CURITIBA)</t>
  </si>
  <si>
    <t>OS DONOS DA BOLA - (NATAL)</t>
  </si>
  <si>
    <t>OS DONOS DA BOLA - (P. ALEGRE)</t>
  </si>
  <si>
    <t>OS DONOS DA BOLA - (PALMAS)</t>
  </si>
  <si>
    <t>OS DONOS DA BOLA - (RIO DE JANEIRO)</t>
  </si>
  <si>
    <t>OS DONOS DA BOLA - (SALVADOR)</t>
  </si>
  <si>
    <t>OS DONOS DA BOLA - (SÃO PAULO)</t>
  </si>
  <si>
    <t>OS DONOS DA BOLA - (TAUBATÉ)</t>
  </si>
  <si>
    <t>OS DONOS DA BOLA CÁCERES - (CÁCERES)</t>
  </si>
  <si>
    <t>OS SIMPSONS</t>
  </si>
  <si>
    <t>SISD</t>
  </si>
  <si>
    <t>OS SIMPSONS - DOMINGO</t>
  </si>
  <si>
    <t>PAPO DE FOGÃO - (NATAL)</t>
  </si>
  <si>
    <t>PARANÁ ACONTECE - (CURITIBA)</t>
  </si>
  <si>
    <t>PARANA NOTICIAS - (MARINGÁ)</t>
  </si>
  <si>
    <t>PAREDÃO NA TV - (NATAL)</t>
  </si>
  <si>
    <t>PATRULHÃO DA CIDADE - (MARABÁ)</t>
  </si>
  <si>
    <t>PONTO DE ENCONTRO - (SANTOS)</t>
  </si>
  <si>
    <t>PONTO DE VISTA - (RECIFE)</t>
  </si>
  <si>
    <t>PRATO DA CASA - (SALVADOR)</t>
  </si>
  <si>
    <t>PRELIMINAR - (P. ALEGRE)</t>
  </si>
  <si>
    <t>PRIMEIRA HORA - (CASCAVEL)</t>
  </si>
  <si>
    <t>PRIMEIRA HORA - (LONDRINA)</t>
  </si>
  <si>
    <t>PRIMEIRA MÃO - (ARAGUAINA)</t>
  </si>
  <si>
    <t>PROGRAMA DESTAQUE - (VITÓRIA)</t>
  </si>
  <si>
    <t>PROGRAMA DO DEDS - (UBERABA)</t>
  </si>
  <si>
    <t>PROGRAMA GILBERTO AMARAL  - (BRASÍLIA)</t>
  </si>
  <si>
    <t>PROGRAMA GILBERTO AMARAL  - (PALMAS)</t>
  </si>
  <si>
    <t>PROGRAMA ODAIR TERRA - (MARINGÁ)</t>
  </si>
  <si>
    <t>PROGRAMA PAULO NAVARRO - (B. HORIZ)</t>
  </si>
  <si>
    <t>PROGRAMA PAULO NAVARRO REPRISE - (B. HORIZ)</t>
  </si>
  <si>
    <t>QUEM É QUEM - (FLORIANÓPOLIS)</t>
  </si>
  <si>
    <t>RAÍZES DO PARANÁ - (CASCAVEL)</t>
  </si>
  <si>
    <t>RAÍZES DO PARANÁ - REPRISE - (CASCAVEL)</t>
  </si>
  <si>
    <t>RANCHO CABOCLO - (C. GRANDE)</t>
  </si>
  <si>
    <t>REPÚBLICA 1039 - (TAUBATÉ)</t>
  </si>
  <si>
    <t>RIO GRANDE DO NORTE URGENTE 1ª ED. - (NATAL)</t>
  </si>
  <si>
    <t>RIO GRANDE DO NORTE URGENTE 2ª ED. - (NATAL)</t>
  </si>
  <si>
    <t>RN ACONTECE - (NATAL)</t>
  </si>
  <si>
    <t>RONDA GERAL - (RECIFE)</t>
  </si>
  <si>
    <t>RONDÔNIA DE CORAÇÃO - (P. VELHO)</t>
  </si>
  <si>
    <t>RONDÔNIA URGENTE - (P. VELHO)</t>
  </si>
  <si>
    <t>RORAIMA CENA - (BOA VISTA)</t>
  </si>
  <si>
    <t>ROTA 190 - (BELÉM)</t>
  </si>
  <si>
    <t>SÁBADO É SHOW - (MACAPÁ)</t>
  </si>
  <si>
    <t>SABE OU NÃO SABE - LOCAL - (SÃO PAULO)</t>
  </si>
  <si>
    <t>SALE</t>
  </si>
  <si>
    <t>SALEM</t>
  </si>
  <si>
    <t>SAÚDE TOTAL - (ARAGUAINA)</t>
  </si>
  <si>
    <t>WALM</t>
  </si>
  <si>
    <t>SÉRIES MADRUGADA*</t>
  </si>
  <si>
    <t>STA2</t>
  </si>
  <si>
    <t>SÉRIES TARDE</t>
  </si>
  <si>
    <t>SESS</t>
  </si>
  <si>
    <t>SESSÃO ESPECIAL</t>
  </si>
  <si>
    <t>SELD</t>
  </si>
  <si>
    <t>SESSÃO LIVRE</t>
  </si>
  <si>
    <t>SHOPPING DA CIDADE  - (C. GRANDE)</t>
  </si>
  <si>
    <t>-</t>
  </si>
  <si>
    <t>SINAIS DO SAGRADO - (CEARÁ)</t>
  </si>
  <si>
    <t>SINAIS DO SAGRADO - (FORTALEZA)</t>
  </si>
  <si>
    <t>SÓ DE H - (CEARÁ)</t>
  </si>
  <si>
    <t>SÓ DE H - (FORTALEZA)</t>
  </si>
  <si>
    <t>SUPER ÚTIL - (P.PRUD.)</t>
  </si>
  <si>
    <t>SUSTENTAR - (FLORIANÓPOLIS)</t>
  </si>
  <si>
    <t>SYENE NA TV - (S. LUIS)</t>
  </si>
  <si>
    <t>TANGARÁ 40° - (TANGARÁ)</t>
  </si>
  <si>
    <t>TAROBÁ AUTOMÓVEL - (CASCAVEL)</t>
  </si>
  <si>
    <t>TAROBÁ AUTOMÓVEL - (LONDRINA)</t>
  </si>
  <si>
    <t>TAROBÁ ESPORTE - (CASCAVEL)</t>
  </si>
  <si>
    <t>TAROBÁ ESPORTE - (LONDRINA)</t>
  </si>
  <si>
    <t>TAROBÁ RURAL - (CASCAVEL)</t>
  </si>
  <si>
    <t>TAROBÁ RURAL - (LONDRINA)</t>
  </si>
  <si>
    <t>TEMPO QUENTE  - (LONDRINA)</t>
  </si>
  <si>
    <t>TEMPO QUENTE - (CASCAVEL)</t>
  </si>
  <si>
    <t>TEMPO QUENTE - SÁB - (CASCAVEL)</t>
  </si>
  <si>
    <t>WALK</t>
  </si>
  <si>
    <t>THE WALKING DEAD</t>
  </si>
  <si>
    <t>TODO MUNDO DE OLHO - (IMPERATRIZ)</t>
  </si>
  <si>
    <t>TV OFERTAS - (IMPERATRIZ)</t>
  </si>
  <si>
    <t>TV WEB SHOP - (CAMPINAS)</t>
  </si>
  <si>
    <t>TVB MOTOR - (SANTOS)</t>
  </si>
  <si>
    <t>TVB MOTOR - REPRISE - (SANTOS)</t>
  </si>
  <si>
    <t>TVB VAREJO - (SANTOS)</t>
  </si>
  <si>
    <t>TVB VAREJO - REPRISE - (SANTOS)</t>
  </si>
  <si>
    <t>VALE URGENTE - (TAUBATÉ)</t>
  </si>
  <si>
    <t>VALEU O BOI - (NATAL)</t>
  </si>
  <si>
    <t>VENDE + - (P. VELHO)</t>
  </si>
  <si>
    <t>VENDE+ - (P. VELHO)</t>
  </si>
  <si>
    <t>VITRINE REVISTA - (CASCAVEL)</t>
  </si>
  <si>
    <t>VITRINE REVISTA - (LONDRINA)</t>
  </si>
  <si>
    <t>VITTRINE - (RECIFE)</t>
  </si>
  <si>
    <t>VOCÊ NA TV - (IMPERATRIZ)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</si>
</sst>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_-;\-* #,##0.00_-;_-* &quot;-&quot;??_-;_-@_-"/>
    <numFmt numFmtId="164" formatCode="[$-F400]h:mm:ss\ AM/PM"/>
    <numFmt numFmtId="165" formatCode="0.0%"/>
    <numFmt numFmtId="166" formatCode="_-[$R$-416]\ * #,##0.00_-;\-[$R$-416]\ * #,##0.00_-;_-[$R$-416]\ * &quot;-&quot;??_-;_-@_-"/>
    <numFmt numFmtId="167" formatCode="0.0"/>
    <numFmt numFmtId="168" formatCode="#0"/>
    <numFmt numFmtId="169" formatCode="_-* #,##0.0_-;\-* #,##0.0_-;_-* &quot;-&quot;??_-;_-@_-"/>
    <numFmt numFmtId="170" formatCode="[h]:mm:ss;@"/>
    <numFmt numFmtId="171" formatCode="_-[$R$-416]\ * #,##0_-;\-[$R$-416]\ * #,##0_-;_-[$R$-416]\ * &quot;-&quot;??_-;_-@_-"/>
  </numFmts>
  <fonts count="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sz val="12"/>
      <name val="Arial"/>
      <family val="2"/>
    </font>
    <font>
      <sz val="11"/>
      <name val="Verdana"/>
      <family val="2"/>
    </font>
    <font>
      <b/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Fill="1"/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/>
    <xf numFmtId="0" fontId="2" fillId="0" borderId="0" xfId="0" applyFont="1"/>
    <xf numFmtId="164" fontId="0" fillId="0" borderId="0" xfId="0" applyNumberFormat="1"/>
    <xf numFmtId="0" fontId="2" fillId="3" borderId="2" xfId="0" applyNumberFormat="1" applyFont="1" applyFill="1" applyBorder="1" applyAlignment="1" applyProtection="1">
      <alignment horizontal="center" vertical="top"/>
    </xf>
    <xf numFmtId="0" fontId="1" fillId="0" borderId="2" xfId="0" applyFont="1" applyBorder="1"/>
    <xf numFmtId="0" fontId="1" fillId="0" borderId="2" xfId="0" applyFont="1" applyBorder="1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43" fontId="1" fillId="0" borderId="0" xfId="1" applyFont="1" applyBorder="1" applyAlignment="1">
      <alignment horizontal="center"/>
    </xf>
    <xf numFmtId="165" fontId="1" fillId="0" borderId="2" xfId="1" applyNumberFormat="1" applyFont="1" applyBorder="1" applyAlignment="1">
      <alignment horizontal="center"/>
    </xf>
    <xf numFmtId="165" fontId="1" fillId="0" borderId="0" xfId="1" applyNumberFormat="1" applyFont="1" applyBorder="1" applyAlignment="1">
      <alignment horizontal="center"/>
    </xf>
    <xf numFmtId="43" fontId="1" fillId="5" borderId="2" xfId="1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0" borderId="2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 applyAlignment="1">
      <alignment horizontal="center"/>
    </xf>
    <xf numFmtId="43" fontId="0" fillId="0" borderId="0" xfId="1" applyFont="1"/>
    <xf numFmtId="0" fontId="2" fillId="4" borderId="2" xfId="0" applyFont="1" applyFill="1" applyBorder="1"/>
    <xf numFmtId="0" fontId="1" fillId="4" borderId="2" xfId="0" applyFont="1" applyFill="1" applyBorder="1" applyAlignment="1">
      <alignment horizontal="left"/>
    </xf>
    <xf numFmtId="0" fontId="1" fillId="4" borderId="2" xfId="0" applyFont="1" applyFill="1" applyBorder="1"/>
    <xf numFmtId="43" fontId="1" fillId="4" borderId="2" xfId="1" applyFont="1" applyFill="1" applyBorder="1" applyAlignment="1">
      <alignment horizontal="center"/>
    </xf>
    <xf numFmtId="165" fontId="1" fillId="4" borderId="2" xfId="1" applyNumberFormat="1" applyFont="1" applyFill="1" applyBorder="1" applyAlignment="1">
      <alignment horizontal="center"/>
    </xf>
    <xf numFmtId="0" fontId="1" fillId="4" borderId="2" xfId="1" applyNumberFormat="1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2" fillId="2" borderId="2" xfId="0" applyFont="1" applyFill="1" applyBorder="1"/>
    <xf numFmtId="0" fontId="1" fillId="2" borderId="2" xfId="0" applyFont="1" applyFill="1" applyBorder="1" applyAlignment="1">
      <alignment horizontal="left"/>
    </xf>
    <xf numFmtId="0" fontId="1" fillId="2" borderId="2" xfId="0" applyFont="1" applyFill="1" applyBorder="1"/>
    <xf numFmtId="43" fontId="1" fillId="2" borderId="2" xfId="1" applyFont="1" applyFill="1" applyBorder="1" applyAlignment="1">
      <alignment horizontal="center"/>
    </xf>
    <xf numFmtId="165" fontId="1" fillId="2" borderId="2" xfId="1" applyNumberFormat="1" applyFont="1" applyFill="1" applyBorder="1" applyAlignment="1">
      <alignment horizontal="center"/>
    </xf>
    <xf numFmtId="0" fontId="1" fillId="2" borderId="2" xfId="1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6" borderId="0" xfId="0" applyFont="1" applyFill="1" applyBorder="1"/>
    <xf numFmtId="0" fontId="1" fillId="6" borderId="0" xfId="0" applyFont="1" applyFill="1" applyBorder="1" applyAlignment="1">
      <alignment horizontal="left"/>
    </xf>
    <xf numFmtId="0" fontId="2" fillId="6" borderId="0" xfId="0" applyFont="1" applyFill="1" applyBorder="1"/>
    <xf numFmtId="0" fontId="5" fillId="0" borderId="9" xfId="0" applyFont="1" applyBorder="1"/>
    <xf numFmtId="0" fontId="1" fillId="0" borderId="10" xfId="0" applyFont="1" applyBorder="1" applyAlignment="1">
      <alignment horizontal="left"/>
    </xf>
    <xf numFmtId="0" fontId="1" fillId="0" borderId="10" xfId="0" applyFont="1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/>
    <xf numFmtId="0" fontId="1" fillId="0" borderId="13" xfId="0" applyFont="1" applyBorder="1" applyAlignment="1">
      <alignment horizontal="center"/>
    </xf>
    <xf numFmtId="0" fontId="1" fillId="0" borderId="14" xfId="0" applyFont="1" applyBorder="1"/>
    <xf numFmtId="0" fontId="1" fillId="0" borderId="15" xfId="0" applyFont="1" applyBorder="1" applyAlignment="1">
      <alignment horizontal="left"/>
    </xf>
    <xf numFmtId="0" fontId="1" fillId="0" borderId="15" xfId="0" applyFont="1" applyBorder="1"/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6" fillId="0" borderId="17" xfId="0" applyFont="1" applyBorder="1"/>
    <xf numFmtId="0" fontId="4" fillId="0" borderId="18" xfId="0" applyFont="1" applyBorder="1"/>
    <xf numFmtId="0" fontId="4" fillId="0" borderId="18" xfId="0" applyFont="1" applyBorder="1" applyAlignment="1">
      <alignment horizontal="center"/>
    </xf>
    <xf numFmtId="0" fontId="4" fillId="0" borderId="18" xfId="0" applyFont="1" applyBorder="1" applyAlignment="1">
      <alignment horizontal="left"/>
    </xf>
    <xf numFmtId="167" fontId="6" fillId="0" borderId="17" xfId="0" applyNumberFormat="1" applyFont="1" applyBorder="1" applyAlignment="1">
      <alignment horizontal="center"/>
    </xf>
    <xf numFmtId="0" fontId="6" fillId="5" borderId="17" xfId="0" applyFont="1" applyFill="1" applyBorder="1"/>
    <xf numFmtId="4" fontId="6" fillId="5" borderId="17" xfId="0" applyNumberFormat="1" applyFont="1" applyFill="1" applyBorder="1" applyAlignment="1">
      <alignment horizontal="center"/>
    </xf>
    <xf numFmtId="2" fontId="6" fillId="5" borderId="17" xfId="0" applyNumberFormat="1" applyFont="1" applyFill="1" applyBorder="1" applyAlignment="1">
      <alignment horizontal="center"/>
    </xf>
    <xf numFmtId="166" fontId="6" fillId="5" borderId="17" xfId="1" applyNumberFormat="1" applyFont="1" applyFill="1" applyBorder="1" applyAlignment="1">
      <alignment horizontal="center"/>
    </xf>
    <xf numFmtId="0" fontId="6" fillId="3" borderId="17" xfId="0" applyFont="1" applyFill="1" applyBorder="1"/>
    <xf numFmtId="4" fontId="6" fillId="3" borderId="17" xfId="0" applyNumberFormat="1" applyFont="1" applyFill="1" applyBorder="1" applyAlignment="1">
      <alignment horizontal="center"/>
    </xf>
    <xf numFmtId="2" fontId="6" fillId="3" borderId="17" xfId="0" applyNumberFormat="1" applyFont="1" applyFill="1" applyBorder="1" applyAlignment="1">
      <alignment horizontal="center"/>
    </xf>
    <xf numFmtId="166" fontId="6" fillId="3" borderId="17" xfId="1" applyNumberFormat="1" applyFont="1" applyFill="1" applyBorder="1" applyAlignment="1">
      <alignment horizontal="center"/>
    </xf>
    <xf numFmtId="0" fontId="6" fillId="7" borderId="17" xfId="0" applyFont="1" applyFill="1" applyBorder="1"/>
    <xf numFmtId="10" fontId="6" fillId="7" borderId="17" xfId="1" applyNumberFormat="1" applyFont="1" applyFill="1" applyBorder="1" applyAlignment="1">
      <alignment horizontal="center"/>
    </xf>
    <xf numFmtId="166" fontId="1" fillId="2" borderId="2" xfId="1" applyNumberFormat="1" applyFont="1" applyFill="1" applyBorder="1" applyAlignment="1">
      <alignment horizontal="center"/>
    </xf>
    <xf numFmtId="166" fontId="1" fillId="4" borderId="2" xfId="1" applyNumberFormat="1" applyFont="1" applyFill="1" applyBorder="1" applyAlignment="1">
      <alignment horizontal="center"/>
    </xf>
    <xf numFmtId="166" fontId="1" fillId="2" borderId="2" xfId="0" applyNumberFormat="1" applyFont="1" applyFill="1" applyBorder="1"/>
    <xf numFmtId="166" fontId="1" fillId="4" borderId="2" xfId="0" applyNumberFormat="1" applyFont="1" applyFill="1" applyBorder="1" applyAlignment="1">
      <alignment horizontal="center"/>
    </xf>
    <xf numFmtId="166" fontId="6" fillId="0" borderId="17" xfId="0" applyNumberFormat="1" applyFont="1" applyBorder="1" applyAlignment="1">
      <alignment horizontal="center"/>
    </xf>
    <xf numFmtId="1" fontId="6" fillId="0" borderId="17" xfId="0" applyNumberFormat="1" applyFont="1" applyBorder="1" applyAlignment="1">
      <alignment horizontal="center"/>
    </xf>
    <xf numFmtId="166" fontId="6" fillId="0" borderId="17" xfId="1" applyNumberFormat="1" applyFont="1" applyBorder="1" applyAlignment="1">
      <alignment horizontal="left"/>
    </xf>
    <xf numFmtId="1" fontId="6" fillId="5" borderId="17" xfId="0" applyNumberFormat="1" applyFont="1" applyFill="1" applyBorder="1" applyAlignment="1">
      <alignment horizontal="center"/>
    </xf>
    <xf numFmtId="1" fontId="6" fillId="3" borderId="17" xfId="0" applyNumberFormat="1" applyFont="1" applyFill="1" applyBorder="1" applyAlignment="1">
      <alignment horizontal="center"/>
    </xf>
    <xf numFmtId="166" fontId="1" fillId="5" borderId="2" xfId="1" applyNumberFormat="1" applyFont="1" applyFill="1" applyBorder="1" applyAlignment="1">
      <alignment horizontal="center"/>
    </xf>
    <xf numFmtId="0" fontId="1" fillId="0" borderId="9" xfId="0" applyFont="1" applyBorder="1"/>
    <xf numFmtId="0" fontId="1" fillId="0" borderId="11" xfId="0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6" xfId="0" applyBorder="1"/>
    <xf numFmtId="166" fontId="1" fillId="6" borderId="0" xfId="1" applyNumberFormat="1" applyFont="1" applyFill="1" applyBorder="1" applyAlignment="1">
      <alignment horizontal="center"/>
    </xf>
    <xf numFmtId="167" fontId="1" fillId="0" borderId="2" xfId="0" applyNumberFormat="1" applyFont="1" applyFill="1" applyBorder="1" applyAlignment="1">
      <alignment horizontal="center"/>
    </xf>
    <xf numFmtId="167" fontId="1" fillId="5" borderId="2" xfId="0" applyNumberFormat="1" applyFont="1" applyFill="1" applyBorder="1" applyAlignment="1">
      <alignment horizontal="center"/>
    </xf>
    <xf numFmtId="0" fontId="1" fillId="5" borderId="2" xfId="1" applyNumberFormat="1" applyFont="1" applyFill="1" applyBorder="1" applyAlignment="1">
      <alignment horizontal="center"/>
    </xf>
    <xf numFmtId="4" fontId="1" fillId="6" borderId="0" xfId="1" applyNumberFormat="1" applyFont="1" applyFill="1" applyBorder="1" applyAlignment="1">
      <alignment horizontal="center"/>
    </xf>
    <xf numFmtId="3" fontId="1" fillId="6" borderId="0" xfId="1" applyNumberFormat="1" applyFont="1" applyFill="1" applyBorder="1" applyAlignment="1">
      <alignment horizontal="center"/>
    </xf>
    <xf numFmtId="165" fontId="1" fillId="5" borderId="2" xfId="1" applyNumberFormat="1" applyFont="1" applyFill="1" applyBorder="1" applyAlignment="1">
      <alignment horizontal="center"/>
    </xf>
    <xf numFmtId="0" fontId="1" fillId="5" borderId="2" xfId="0" applyFont="1" applyFill="1" applyBorder="1"/>
    <xf numFmtId="0" fontId="1" fillId="0" borderId="6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2" fillId="3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7" fillId="0" borderId="19" xfId="0" applyNumberFormat="1" applyFont="1" applyFill="1" applyBorder="1" applyAlignment="1" applyProtection="1">
      <alignment horizontal="left" vertical="top"/>
    </xf>
    <xf numFmtId="43" fontId="3" fillId="5" borderId="2" xfId="1" applyFont="1" applyFill="1" applyBorder="1" applyAlignment="1">
      <alignment horizontal="center"/>
    </xf>
    <xf numFmtId="168" fontId="7" fillId="0" borderId="19" xfId="0" applyNumberFormat="1" applyFont="1" applyFill="1" applyBorder="1" applyAlignment="1" applyProtection="1">
      <alignment horizontal="center" vertical="center"/>
    </xf>
    <xf numFmtId="0" fontId="3" fillId="0" borderId="0" xfId="0" applyFont="1" applyFill="1"/>
    <xf numFmtId="0" fontId="3" fillId="0" borderId="8" xfId="0" applyFont="1" applyBorder="1" applyAlignment="1">
      <alignment vertical="center"/>
    </xf>
    <xf numFmtId="0" fontId="3" fillId="0" borderId="2" xfId="0" applyFont="1" applyBorder="1" applyAlignment="1">
      <alignment horizontal="center"/>
    </xf>
    <xf numFmtId="43" fontId="3" fillId="0" borderId="2" xfId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8" fillId="4" borderId="2" xfId="0" applyFont="1" applyFill="1" applyBorder="1"/>
    <xf numFmtId="0" fontId="8" fillId="4" borderId="2" xfId="0" applyFont="1" applyFill="1" applyBorder="1" applyAlignment="1">
      <alignment horizontal="left"/>
    </xf>
    <xf numFmtId="0" fontId="8" fillId="4" borderId="2" xfId="0" applyFont="1" applyFill="1" applyBorder="1" applyAlignment="1">
      <alignment horizontal="center"/>
    </xf>
    <xf numFmtId="43" fontId="8" fillId="4" borderId="2" xfId="1" applyFont="1" applyFill="1" applyBorder="1" applyAlignment="1">
      <alignment horizontal="center"/>
    </xf>
    <xf numFmtId="165" fontId="8" fillId="4" borderId="2" xfId="1" applyNumberFormat="1" applyFont="1" applyFill="1" applyBorder="1" applyAlignment="1">
      <alignment horizontal="center"/>
    </xf>
    <xf numFmtId="0" fontId="8" fillId="0" borderId="0" xfId="0" applyFont="1" applyFill="1"/>
    <xf numFmtId="0" fontId="8" fillId="0" borderId="0" xfId="0" applyFont="1" applyFill="1" applyAlignment="1">
      <alignment horizontal="center" vertical="center"/>
    </xf>
    <xf numFmtId="168" fontId="8" fillId="4" borderId="2" xfId="1" applyNumberFormat="1" applyFont="1" applyFill="1" applyBorder="1" applyAlignment="1">
      <alignment horizontal="center"/>
    </xf>
    <xf numFmtId="167" fontId="3" fillId="5" borderId="2" xfId="0" applyNumberFormat="1" applyFont="1" applyFill="1" applyBorder="1" applyAlignment="1">
      <alignment horizontal="center"/>
    </xf>
    <xf numFmtId="169" fontId="7" fillId="0" borderId="19" xfId="1" applyNumberFormat="1" applyFont="1" applyFill="1" applyBorder="1" applyAlignment="1" applyProtection="1">
      <alignment horizontal="center" vertical="center"/>
    </xf>
    <xf numFmtId="170" fontId="0" fillId="0" borderId="0" xfId="0" applyNumberFormat="1"/>
    <xf numFmtId="171" fontId="0" fillId="0" borderId="0" xfId="0" applyNumberFormat="1"/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5">
    <cellStyle name="Moeda" xfId="1" builtinId="4"/>
    <cellStyle name="Moeda [0]" xfId="1" builtinId="7"/>
    <cellStyle name="Normal" xfId="0" builtinId="0"/>
    <cellStyle name="Porcentagem" xfId="1" builtinId="5"/>
    <cellStyle name="Vírgula" xfId="1" builtin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F0F0F0"/>
      <rgbColor rgb="00A0A0A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pageSetUpPr fitToPage="1"/>
  </sheetPr>
  <dimension ref="A2:M103"/>
  <sheetViews>
    <sheetView showGridLines="0" tabSelected="1" zoomScale="85" zoomScaleNormal="85" zoomScaleSheetLayoutView="100" workbookViewId="0">
      <pane ySplit="5" topLeftCell="A6" activePane="bottomLeft" state="frozen"/>
      <selection pane="bottomLeft" activeCell="C8" sqref="C8"/>
    </sheetView>
  </sheetViews>
  <sheetFormatPr defaultRowHeight="12.75" outlineLevelRow="1" x14ac:dyDescent="0.2"/>
  <cols>
    <col min="1" max="1" width="4.7109375" style="4" customWidth="1"/>
    <col min="2" max="2" width="27.140625" style="1" bestFit="1" customWidth="1"/>
    <col min="3" max="3" width="32.7109375" style="3" customWidth="1"/>
    <col min="4" max="4" width="14.85546875" style="2" customWidth="1"/>
    <col min="5" max="5" width="22" style="2" bestFit="1" customWidth="1"/>
    <col min="6" max="6" width="18" style="2" bestFit="1" customWidth="1"/>
    <col min="7" max="7" width="14.85546875" style="2" customWidth="1"/>
    <col min="8" max="8" width="20.5703125" style="2" bestFit="1" customWidth="1"/>
    <col min="9" max="9" width="16.7109375" style="2" customWidth="1"/>
    <col min="10" max="10" width="23.85546875" style="2" bestFit="1" customWidth="1"/>
    <col min="11" max="11" width="21.42578125" style="2" bestFit="1" customWidth="1"/>
    <col min="12" max="12" width="15" style="2" customWidth="1"/>
    <col min="13" max="16384" width="9.140625" style="4"/>
  </cols>
  <sheetData>
    <row r="2" spans="1:13" ht="14.25" x14ac:dyDescent="0.2">
      <c r="B2" s="7" t="s">
        <v>199</v>
      </c>
      <c r="C2" s="15"/>
      <c r="E2" s="16" t="s">
        <v>200</v>
      </c>
      <c r="F2" s="17"/>
      <c r="H2" s="16" t="s">
        <v>201</v>
      </c>
      <c r="I2" s="17"/>
    </row>
    <row r="4" spans="1:13" x14ac:dyDescent="0.2">
      <c r="A4" s="6"/>
      <c r="B4" s="121" t="s">
        <v>9</v>
      </c>
      <c r="C4" s="122"/>
      <c r="D4" s="122"/>
      <c r="E4" s="122"/>
      <c r="F4" s="122"/>
      <c r="G4" s="122"/>
      <c r="H4" s="122"/>
      <c r="I4" s="122"/>
      <c r="J4" s="122"/>
      <c r="K4" s="122"/>
      <c r="L4" s="123"/>
    </row>
    <row r="5" spans="1:13" x14ac:dyDescent="0.2">
      <c r="B5" s="9" t="s">
        <v>3</v>
      </c>
      <c r="C5" s="9" t="s">
        <v>0</v>
      </c>
      <c r="D5" s="9" t="s">
        <v>1</v>
      </c>
      <c r="E5" s="9" t="s">
        <v>5</v>
      </c>
      <c r="F5" s="9" t="s">
        <v>6</v>
      </c>
      <c r="G5" s="9" t="s">
        <v>7</v>
      </c>
      <c r="H5" s="9" t="s">
        <v>8</v>
      </c>
      <c r="I5" s="9" t="s">
        <v>2</v>
      </c>
      <c r="J5" s="9" t="str">
        <f>CONCATENATE("Audiência"," ",I2)</f>
        <v xml:space="preserve">Audiência </v>
      </c>
      <c r="K5" s="9" t="str">
        <f>CONCATENATE("TRP"," ",I2)</f>
        <v xml:space="preserve">TRP </v>
      </c>
      <c r="L5" s="9" t="s">
        <v>4</v>
      </c>
    </row>
    <row r="6" spans="1:13" s="99" customFormat="1" ht="14.25" x14ac:dyDescent="0.2">
      <c r="B6" s="100" t="s">
        <v>22</v>
      </c>
      <c r="C6" s="101"/>
      <c r="D6" s="106"/>
      <c r="E6" s="102" t="str">
        <f>IF(OR(F6=0,I6=0),"",F6/I6)</f>
        <v/>
      </c>
      <c r="F6" s="107"/>
      <c r="G6" s="106"/>
      <c r="H6" s="102">
        <f>F6*(1-G6)</f>
        <v>0</v>
      </c>
      <c r="I6" s="103"/>
      <c r="J6" s="117" t="str">
        <f>IF(OR(I6=0,K6=0),"",K6/I6)</f>
        <v/>
      </c>
      <c r="K6" s="118"/>
      <c r="L6" s="102" t="str">
        <f>IF(OR(H6=0,K6=0),"",H6/K6)</f>
        <v/>
      </c>
      <c r="M6" s="104"/>
    </row>
    <row r="7" spans="1:13" s="99" customFormat="1" ht="14.25" outlineLevel="1" x14ac:dyDescent="0.2">
      <c r="B7" s="105"/>
      <c r="C7" s="101"/>
      <c r="D7" s="106"/>
      <c r="E7" s="102" t="str">
        <f t="shared" ref="E7:E25" si="0">IF(OR(F7=0,I7=0),"",F7/I7)</f>
        <v/>
      </c>
      <c r="F7" s="107"/>
      <c r="G7" s="106"/>
      <c r="H7" s="102">
        <f t="shared" ref="H7:H25" si="1">F7*(1-G7)</f>
        <v>0</v>
      </c>
      <c r="I7" s="103"/>
      <c r="J7" s="117" t="str">
        <f t="shared" ref="J7:J25" si="2">IF(OR(I7=0,K7=0),"",K7/I7)</f>
        <v/>
      </c>
      <c r="K7" s="118"/>
      <c r="L7" s="102" t="str">
        <f t="shared" ref="L7:L25" si="3">IF(OR(H7=0,K7=0),"",H7/K7)</f>
        <v/>
      </c>
      <c r="M7" s="104"/>
    </row>
    <row r="8" spans="1:13" s="99" customFormat="1" ht="14.25" outlineLevel="1" x14ac:dyDescent="0.2">
      <c r="B8" s="105"/>
      <c r="C8" s="101"/>
      <c r="D8" s="106"/>
      <c r="E8" s="102" t="str">
        <f t="shared" si="0"/>
        <v/>
      </c>
      <c r="F8" s="107"/>
      <c r="G8" s="106"/>
      <c r="H8" s="102">
        <f t="shared" si="1"/>
        <v>0</v>
      </c>
      <c r="I8" s="103"/>
      <c r="J8" s="117" t="str">
        <f t="shared" si="2"/>
        <v/>
      </c>
      <c r="K8" s="118"/>
      <c r="L8" s="102" t="str">
        <f t="shared" si="3"/>
        <v/>
      </c>
      <c r="M8" s="104"/>
    </row>
    <row r="9" spans="1:13" s="99" customFormat="1" ht="14.25" outlineLevel="1" x14ac:dyDescent="0.2">
      <c r="B9" s="105"/>
      <c r="C9" s="101"/>
      <c r="D9" s="106"/>
      <c r="E9" s="102" t="str">
        <f t="shared" si="0"/>
        <v/>
      </c>
      <c r="F9" s="107"/>
      <c r="G9" s="106"/>
      <c r="H9" s="102">
        <f t="shared" si="1"/>
        <v>0</v>
      </c>
      <c r="I9" s="103"/>
      <c r="J9" s="117" t="str">
        <f t="shared" si="2"/>
        <v/>
      </c>
      <c r="K9" s="118"/>
      <c r="L9" s="102" t="str">
        <f t="shared" si="3"/>
        <v/>
      </c>
      <c r="M9" s="104"/>
    </row>
    <row r="10" spans="1:13" s="99" customFormat="1" ht="14.25" outlineLevel="1" x14ac:dyDescent="0.2">
      <c r="B10" s="105"/>
      <c r="C10" s="101"/>
      <c r="D10" s="106"/>
      <c r="E10" s="102" t="str">
        <f t="shared" si="0"/>
        <v/>
      </c>
      <c r="F10" s="107"/>
      <c r="G10" s="106"/>
      <c r="H10" s="102">
        <f t="shared" si="1"/>
        <v>0</v>
      </c>
      <c r="I10" s="103"/>
      <c r="J10" s="117" t="str">
        <f t="shared" si="2"/>
        <v/>
      </c>
      <c r="K10" s="118"/>
      <c r="L10" s="102" t="str">
        <f t="shared" si="3"/>
        <v/>
      </c>
      <c r="M10" s="104"/>
    </row>
    <row r="11" spans="1:13" s="99" customFormat="1" ht="14.25" outlineLevel="1" x14ac:dyDescent="0.2">
      <c r="B11" s="105"/>
      <c r="C11" s="101"/>
      <c r="D11" s="106"/>
      <c r="E11" s="102" t="str">
        <f t="shared" si="0"/>
        <v/>
      </c>
      <c r="F11" s="107"/>
      <c r="G11" s="106"/>
      <c r="H11" s="102">
        <f t="shared" si="1"/>
        <v>0</v>
      </c>
      <c r="I11" s="103"/>
      <c r="J11" s="117" t="str">
        <f t="shared" si="2"/>
        <v/>
      </c>
      <c r="K11" s="118"/>
      <c r="L11" s="102" t="str">
        <f t="shared" si="3"/>
        <v/>
      </c>
      <c r="M11" s="104"/>
    </row>
    <row r="12" spans="1:13" s="5" customFormat="1" hidden="1" outlineLevel="1" x14ac:dyDescent="0.2">
      <c r="B12" s="96"/>
      <c r="C12" s="11"/>
      <c r="D12" s="108"/>
      <c r="E12" s="21" t="str">
        <f t="shared" si="0"/>
        <v/>
      </c>
      <c r="F12" s="108"/>
      <c r="G12" s="108"/>
      <c r="H12" s="21">
        <f t="shared" si="1"/>
        <v>0</v>
      </c>
      <c r="I12" s="108"/>
      <c r="J12" s="22" t="str">
        <f t="shared" si="2"/>
        <v/>
      </c>
      <c r="K12" s="108"/>
      <c r="L12" s="21" t="str">
        <f t="shared" si="3"/>
        <v/>
      </c>
      <c r="M12" s="4"/>
    </row>
    <row r="13" spans="1:13" s="5" customFormat="1" hidden="1" outlineLevel="1" x14ac:dyDescent="0.2">
      <c r="B13" s="96"/>
      <c r="C13" s="11"/>
      <c r="D13" s="108"/>
      <c r="E13" s="21" t="str">
        <f t="shared" si="0"/>
        <v/>
      </c>
      <c r="F13" s="108"/>
      <c r="G13" s="108"/>
      <c r="H13" s="21">
        <f t="shared" si="1"/>
        <v>0</v>
      </c>
      <c r="I13" s="108"/>
      <c r="J13" s="22" t="str">
        <f t="shared" si="2"/>
        <v/>
      </c>
      <c r="K13" s="108"/>
      <c r="L13" s="21" t="str">
        <f t="shared" si="3"/>
        <v/>
      </c>
      <c r="M13" s="4"/>
    </row>
    <row r="14" spans="1:13" s="5" customFormat="1" hidden="1" outlineLevel="1" x14ac:dyDescent="0.2">
      <c r="B14" s="96"/>
      <c r="C14" s="11"/>
      <c r="D14" s="108"/>
      <c r="E14" s="21" t="str">
        <f t="shared" si="0"/>
        <v/>
      </c>
      <c r="F14" s="108"/>
      <c r="G14" s="108"/>
      <c r="H14" s="21">
        <f t="shared" si="1"/>
        <v>0</v>
      </c>
      <c r="I14" s="108"/>
      <c r="J14" s="22" t="str">
        <f t="shared" si="2"/>
        <v/>
      </c>
      <c r="K14" s="108"/>
      <c r="L14" s="21" t="str">
        <f t="shared" si="3"/>
        <v/>
      </c>
      <c r="M14" s="4"/>
    </row>
    <row r="15" spans="1:13" s="5" customFormat="1" hidden="1" outlineLevel="1" x14ac:dyDescent="0.2">
      <c r="B15" s="96"/>
      <c r="C15" s="11"/>
      <c r="D15" s="108"/>
      <c r="E15" s="21" t="str">
        <f t="shared" si="0"/>
        <v/>
      </c>
      <c r="F15" s="108"/>
      <c r="G15" s="108"/>
      <c r="H15" s="21">
        <f t="shared" si="1"/>
        <v>0</v>
      </c>
      <c r="I15" s="108"/>
      <c r="J15" s="22" t="str">
        <f t="shared" si="2"/>
        <v/>
      </c>
      <c r="K15" s="108"/>
      <c r="L15" s="21" t="str">
        <f t="shared" si="3"/>
        <v/>
      </c>
      <c r="M15" s="4"/>
    </row>
    <row r="16" spans="1:13" s="5" customFormat="1" hidden="1" outlineLevel="1" x14ac:dyDescent="0.2">
      <c r="B16" s="96"/>
      <c r="C16" s="11"/>
      <c r="D16" s="108"/>
      <c r="E16" s="21" t="str">
        <f t="shared" si="0"/>
        <v/>
      </c>
      <c r="F16" s="108"/>
      <c r="G16" s="108"/>
      <c r="H16" s="21">
        <f t="shared" si="1"/>
        <v>0</v>
      </c>
      <c r="I16" s="108"/>
      <c r="J16" s="22" t="str">
        <f t="shared" si="2"/>
        <v/>
      </c>
      <c r="K16" s="108"/>
      <c r="L16" s="21" t="str">
        <f t="shared" si="3"/>
        <v/>
      </c>
      <c r="M16" s="4"/>
    </row>
    <row r="17" spans="2:13" s="5" customFormat="1" hidden="1" outlineLevel="1" x14ac:dyDescent="0.2">
      <c r="B17" s="96"/>
      <c r="C17" s="11"/>
      <c r="D17" s="108"/>
      <c r="E17" s="21" t="str">
        <f t="shared" si="0"/>
        <v/>
      </c>
      <c r="F17" s="108"/>
      <c r="G17" s="108"/>
      <c r="H17" s="21">
        <f t="shared" si="1"/>
        <v>0</v>
      </c>
      <c r="I17" s="108"/>
      <c r="J17" s="22" t="str">
        <f t="shared" si="2"/>
        <v/>
      </c>
      <c r="K17" s="108"/>
      <c r="L17" s="21" t="str">
        <f t="shared" si="3"/>
        <v/>
      </c>
      <c r="M17" s="4"/>
    </row>
    <row r="18" spans="2:13" s="5" customFormat="1" hidden="1" outlineLevel="1" x14ac:dyDescent="0.2">
      <c r="B18" s="96"/>
      <c r="C18" s="11"/>
      <c r="D18" s="108"/>
      <c r="E18" s="21" t="str">
        <f t="shared" si="0"/>
        <v/>
      </c>
      <c r="F18" s="108"/>
      <c r="G18" s="108"/>
      <c r="H18" s="21">
        <f t="shared" si="1"/>
        <v>0</v>
      </c>
      <c r="I18" s="108"/>
      <c r="J18" s="22" t="str">
        <f t="shared" si="2"/>
        <v/>
      </c>
      <c r="K18" s="108"/>
      <c r="L18" s="21" t="str">
        <f t="shared" si="3"/>
        <v/>
      </c>
      <c r="M18" s="4"/>
    </row>
    <row r="19" spans="2:13" s="5" customFormat="1" hidden="1" outlineLevel="1" x14ac:dyDescent="0.2">
      <c r="B19" s="96"/>
      <c r="C19" s="11"/>
      <c r="D19" s="108"/>
      <c r="E19" s="21" t="str">
        <f t="shared" si="0"/>
        <v/>
      </c>
      <c r="F19" s="108"/>
      <c r="G19" s="108"/>
      <c r="H19" s="21">
        <f t="shared" si="1"/>
        <v>0</v>
      </c>
      <c r="I19" s="108"/>
      <c r="J19" s="22" t="str">
        <f t="shared" si="2"/>
        <v/>
      </c>
      <c r="K19" s="108"/>
      <c r="L19" s="21" t="str">
        <f t="shared" si="3"/>
        <v/>
      </c>
      <c r="M19" s="4"/>
    </row>
    <row r="20" spans="2:13" s="5" customFormat="1" hidden="1" outlineLevel="1" x14ac:dyDescent="0.2">
      <c r="B20" s="96"/>
      <c r="C20" s="11"/>
      <c r="D20" s="108"/>
      <c r="E20" s="21" t="str">
        <f t="shared" si="0"/>
        <v/>
      </c>
      <c r="F20" s="108"/>
      <c r="G20" s="108"/>
      <c r="H20" s="21">
        <f t="shared" si="1"/>
        <v>0</v>
      </c>
      <c r="I20" s="108"/>
      <c r="J20" s="22" t="str">
        <f t="shared" si="2"/>
        <v/>
      </c>
      <c r="K20" s="108"/>
      <c r="L20" s="21" t="str">
        <f t="shared" si="3"/>
        <v/>
      </c>
      <c r="M20" s="4"/>
    </row>
    <row r="21" spans="2:13" s="5" customFormat="1" hidden="1" outlineLevel="1" x14ac:dyDescent="0.2">
      <c r="B21" s="96"/>
      <c r="C21" s="11"/>
      <c r="D21" s="108"/>
      <c r="E21" s="21" t="str">
        <f t="shared" si="0"/>
        <v/>
      </c>
      <c r="F21" s="108"/>
      <c r="G21" s="108"/>
      <c r="H21" s="21">
        <f t="shared" si="1"/>
        <v>0</v>
      </c>
      <c r="I21" s="108"/>
      <c r="J21" s="22" t="str">
        <f t="shared" si="2"/>
        <v/>
      </c>
      <c r="K21" s="108"/>
      <c r="L21" s="21" t="str">
        <f t="shared" si="3"/>
        <v/>
      </c>
      <c r="M21" s="4"/>
    </row>
    <row r="22" spans="2:13" s="5" customFormat="1" hidden="1" outlineLevel="1" x14ac:dyDescent="0.2">
      <c r="B22" s="96"/>
      <c r="C22" s="11"/>
      <c r="D22" s="108"/>
      <c r="E22" s="21" t="str">
        <f t="shared" si="0"/>
        <v/>
      </c>
      <c r="F22" s="108"/>
      <c r="G22" s="108"/>
      <c r="H22" s="21">
        <f t="shared" si="1"/>
        <v>0</v>
      </c>
      <c r="I22" s="108"/>
      <c r="J22" s="22" t="str">
        <f t="shared" si="2"/>
        <v/>
      </c>
      <c r="K22" s="108"/>
      <c r="L22" s="21" t="str">
        <f t="shared" si="3"/>
        <v/>
      </c>
      <c r="M22" s="4"/>
    </row>
    <row r="23" spans="2:13" s="5" customFormat="1" hidden="1" outlineLevel="1" x14ac:dyDescent="0.2">
      <c r="B23" s="96"/>
      <c r="C23" s="11"/>
      <c r="D23" s="108"/>
      <c r="E23" s="21" t="str">
        <f t="shared" si="0"/>
        <v/>
      </c>
      <c r="F23" s="108"/>
      <c r="G23" s="108"/>
      <c r="H23" s="21">
        <f t="shared" si="1"/>
        <v>0</v>
      </c>
      <c r="I23" s="108"/>
      <c r="J23" s="22" t="str">
        <f t="shared" si="2"/>
        <v/>
      </c>
      <c r="K23" s="108"/>
      <c r="L23" s="21" t="str">
        <f t="shared" si="3"/>
        <v/>
      </c>
      <c r="M23" s="4"/>
    </row>
    <row r="24" spans="2:13" s="5" customFormat="1" hidden="1" outlineLevel="1" x14ac:dyDescent="0.2">
      <c r="B24" s="96"/>
      <c r="C24" s="11"/>
      <c r="D24" s="108"/>
      <c r="E24" s="21" t="str">
        <f t="shared" si="0"/>
        <v/>
      </c>
      <c r="F24" s="108"/>
      <c r="G24" s="108"/>
      <c r="H24" s="21">
        <f t="shared" si="1"/>
        <v>0</v>
      </c>
      <c r="I24" s="108"/>
      <c r="J24" s="22" t="str">
        <f t="shared" si="2"/>
        <v/>
      </c>
      <c r="K24" s="108"/>
      <c r="L24" s="21" t="str">
        <f t="shared" si="3"/>
        <v/>
      </c>
      <c r="M24" s="4"/>
    </row>
    <row r="25" spans="2:13" s="5" customFormat="1" hidden="1" outlineLevel="1" x14ac:dyDescent="0.2">
      <c r="B25" s="97"/>
      <c r="C25" s="11"/>
      <c r="D25" s="108"/>
      <c r="E25" s="21" t="str">
        <f t="shared" si="0"/>
        <v/>
      </c>
      <c r="F25" s="108"/>
      <c r="G25" s="108"/>
      <c r="H25" s="21">
        <f t="shared" si="1"/>
        <v>0</v>
      </c>
      <c r="I25" s="108"/>
      <c r="J25" s="22" t="str">
        <f t="shared" si="2"/>
        <v/>
      </c>
      <c r="K25" s="108"/>
      <c r="L25" s="21" t="str">
        <f t="shared" si="3"/>
        <v/>
      </c>
      <c r="M25" s="4"/>
    </row>
    <row r="26" spans="2:13" s="5" customFormat="1" ht="3.75" customHeight="1" outlineLevel="1" x14ac:dyDescent="0.2">
      <c r="B26" s="12"/>
      <c r="C26" s="13"/>
      <c r="D26" s="14"/>
      <c r="E26" s="18"/>
      <c r="F26" s="18"/>
      <c r="G26" s="20"/>
      <c r="H26" s="18"/>
      <c r="I26" s="24"/>
      <c r="J26" s="14"/>
      <c r="K26" s="14"/>
      <c r="L26" s="18"/>
      <c r="M26" s="4"/>
    </row>
    <row r="27" spans="2:13" s="115" customFormat="1" ht="21" customHeight="1" x14ac:dyDescent="0.25">
      <c r="B27" s="109" t="str">
        <f>CONCATENATE("Total"," ",B6)</f>
        <v>Total Globo</v>
      </c>
      <c r="C27" s="110"/>
      <c r="D27" s="111"/>
      <c r="E27" s="112">
        <f>SUM(E6:E25)</f>
        <v>0</v>
      </c>
      <c r="F27" s="112">
        <f>SUM(F6:F25)</f>
        <v>0</v>
      </c>
      <c r="G27" s="113"/>
      <c r="H27" s="112">
        <f>SUM(H6:H25)</f>
        <v>0</v>
      </c>
      <c r="I27" s="116">
        <f>SUM(I6:I25)</f>
        <v>0</v>
      </c>
      <c r="J27" s="111"/>
      <c r="K27" s="112">
        <f>SUM(K6:K25)</f>
        <v>0</v>
      </c>
      <c r="L27" s="112" t="str">
        <f t="shared" ref="L27" si="4">IF(OR(H27=0,K27=0),"",H27/K27)</f>
        <v/>
      </c>
      <c r="M27" s="114"/>
    </row>
    <row r="28" spans="2:13" s="5" customFormat="1" x14ac:dyDescent="0.2">
      <c r="B28" s="12"/>
      <c r="C28" s="13"/>
      <c r="D28" s="14"/>
      <c r="E28" s="18"/>
      <c r="F28" s="18"/>
      <c r="G28" s="20"/>
      <c r="H28" s="18"/>
      <c r="I28" s="24"/>
      <c r="J28" s="14"/>
      <c r="K28" s="14"/>
      <c r="L28" s="18"/>
      <c r="M28" s="4"/>
    </row>
    <row r="29" spans="2:13" s="5" customFormat="1" x14ac:dyDescent="0.2">
      <c r="B29" s="95" t="s">
        <v>19</v>
      </c>
      <c r="C29" s="11"/>
      <c r="D29" s="108"/>
      <c r="E29" s="21" t="str">
        <f>IF(OR(F29=0,I29=0),"",F29/I29)</f>
        <v/>
      </c>
      <c r="F29" s="108"/>
      <c r="G29" s="108"/>
      <c r="H29" s="21">
        <f>F29*(1-G29)</f>
        <v>0</v>
      </c>
      <c r="I29" s="108"/>
      <c r="J29" s="22" t="str">
        <f>IF(OR(I29=0,K29=0),"",K29/I29)</f>
        <v/>
      </c>
      <c r="K29" s="108"/>
      <c r="L29" s="21" t="str">
        <f>IF(OR(H29=0,K29=0),"",H29/K29)</f>
        <v/>
      </c>
      <c r="M29" s="4"/>
    </row>
    <row r="30" spans="2:13" s="5" customFormat="1" hidden="1" outlineLevel="1" x14ac:dyDescent="0.2">
      <c r="B30" s="96"/>
      <c r="C30" s="11"/>
      <c r="D30" s="108"/>
      <c r="E30" s="21" t="str">
        <f t="shared" ref="E30:E48" si="5">IF(OR(F30=0,I30=0),"",F30/I30)</f>
        <v/>
      </c>
      <c r="F30" s="108"/>
      <c r="G30" s="108"/>
      <c r="H30" s="21">
        <f t="shared" ref="H30:H48" si="6">F30*(1-G30)</f>
        <v>0</v>
      </c>
      <c r="I30" s="108"/>
      <c r="J30" s="22" t="str">
        <f t="shared" ref="J30:J48" si="7">IF(OR(I30=0,K30=0),"",K30/I30)</f>
        <v/>
      </c>
      <c r="K30" s="108"/>
      <c r="L30" s="21" t="str">
        <f t="shared" ref="L30:L48" si="8">IF(OR(H30=0,K30=0),"",H30/K30)</f>
        <v/>
      </c>
      <c r="M30" s="4"/>
    </row>
    <row r="31" spans="2:13" s="5" customFormat="1" hidden="1" outlineLevel="1" x14ac:dyDescent="0.2">
      <c r="B31" s="96"/>
      <c r="C31" s="11"/>
      <c r="D31" s="108"/>
      <c r="E31" s="21" t="str">
        <f t="shared" si="5"/>
        <v/>
      </c>
      <c r="F31" s="108"/>
      <c r="G31" s="108"/>
      <c r="H31" s="21">
        <f t="shared" si="6"/>
        <v>0</v>
      </c>
      <c r="I31" s="108"/>
      <c r="J31" s="22" t="str">
        <f t="shared" si="7"/>
        <v/>
      </c>
      <c r="K31" s="108"/>
      <c r="L31" s="21" t="str">
        <f t="shared" si="8"/>
        <v/>
      </c>
      <c r="M31" s="4"/>
    </row>
    <row r="32" spans="2:13" s="5" customFormat="1" hidden="1" outlineLevel="1" x14ac:dyDescent="0.2">
      <c r="B32" s="96"/>
      <c r="C32" s="11"/>
      <c r="D32" s="108"/>
      <c r="E32" s="21" t="str">
        <f t="shared" si="5"/>
        <v/>
      </c>
      <c r="F32" s="108"/>
      <c r="G32" s="108"/>
      <c r="H32" s="21">
        <f t="shared" si="6"/>
        <v>0</v>
      </c>
      <c r="I32" s="108"/>
      <c r="J32" s="22" t="str">
        <f t="shared" si="7"/>
        <v/>
      </c>
      <c r="K32" s="108"/>
      <c r="L32" s="21" t="str">
        <f t="shared" si="8"/>
        <v/>
      </c>
      <c r="M32" s="4"/>
    </row>
    <row r="33" spans="2:13" s="5" customFormat="1" hidden="1" outlineLevel="1" x14ac:dyDescent="0.2">
      <c r="B33" s="96"/>
      <c r="C33" s="11"/>
      <c r="D33" s="108"/>
      <c r="E33" s="21" t="str">
        <f t="shared" si="5"/>
        <v/>
      </c>
      <c r="F33" s="108"/>
      <c r="G33" s="108"/>
      <c r="H33" s="21">
        <f t="shared" si="6"/>
        <v>0</v>
      </c>
      <c r="I33" s="108"/>
      <c r="J33" s="22" t="str">
        <f t="shared" si="7"/>
        <v/>
      </c>
      <c r="K33" s="108"/>
      <c r="L33" s="21" t="str">
        <f t="shared" si="8"/>
        <v/>
      </c>
      <c r="M33" s="4"/>
    </row>
    <row r="34" spans="2:13" s="5" customFormat="1" hidden="1" outlineLevel="1" x14ac:dyDescent="0.2">
      <c r="B34" s="96"/>
      <c r="C34" s="11"/>
      <c r="D34" s="108"/>
      <c r="E34" s="21" t="str">
        <f t="shared" si="5"/>
        <v/>
      </c>
      <c r="F34" s="108"/>
      <c r="G34" s="108"/>
      <c r="H34" s="21">
        <f t="shared" si="6"/>
        <v>0</v>
      </c>
      <c r="I34" s="108"/>
      <c r="J34" s="22" t="str">
        <f t="shared" si="7"/>
        <v/>
      </c>
      <c r="K34" s="108"/>
      <c r="L34" s="21" t="str">
        <f t="shared" si="8"/>
        <v/>
      </c>
      <c r="M34" s="4"/>
    </row>
    <row r="35" spans="2:13" s="5" customFormat="1" hidden="1" outlineLevel="1" x14ac:dyDescent="0.2">
      <c r="B35" s="96"/>
      <c r="C35" s="11"/>
      <c r="D35" s="108"/>
      <c r="E35" s="21" t="str">
        <f t="shared" si="5"/>
        <v/>
      </c>
      <c r="F35" s="108"/>
      <c r="G35" s="108"/>
      <c r="H35" s="21">
        <f t="shared" si="6"/>
        <v>0</v>
      </c>
      <c r="I35" s="108"/>
      <c r="J35" s="22" t="str">
        <f t="shared" si="7"/>
        <v/>
      </c>
      <c r="K35" s="108"/>
      <c r="L35" s="21" t="str">
        <f t="shared" si="8"/>
        <v/>
      </c>
      <c r="M35" s="4"/>
    </row>
    <row r="36" spans="2:13" s="5" customFormat="1" hidden="1" outlineLevel="1" x14ac:dyDescent="0.2">
      <c r="B36" s="96"/>
      <c r="C36" s="11"/>
      <c r="D36" s="108"/>
      <c r="E36" s="21" t="str">
        <f t="shared" si="5"/>
        <v/>
      </c>
      <c r="F36" s="108"/>
      <c r="G36" s="108"/>
      <c r="H36" s="21">
        <f t="shared" si="6"/>
        <v>0</v>
      </c>
      <c r="I36" s="108"/>
      <c r="J36" s="22" t="str">
        <f t="shared" si="7"/>
        <v/>
      </c>
      <c r="K36" s="108"/>
      <c r="L36" s="21" t="str">
        <f t="shared" si="8"/>
        <v/>
      </c>
      <c r="M36" s="4"/>
    </row>
    <row r="37" spans="2:13" s="5" customFormat="1" hidden="1" outlineLevel="1" x14ac:dyDescent="0.2">
      <c r="B37" s="96"/>
      <c r="C37" s="11"/>
      <c r="D37" s="108"/>
      <c r="E37" s="21" t="str">
        <f t="shared" si="5"/>
        <v/>
      </c>
      <c r="F37" s="108"/>
      <c r="G37" s="108"/>
      <c r="H37" s="21">
        <f t="shared" si="6"/>
        <v>0</v>
      </c>
      <c r="I37" s="108"/>
      <c r="J37" s="22" t="str">
        <f t="shared" si="7"/>
        <v/>
      </c>
      <c r="K37" s="108"/>
      <c r="L37" s="21" t="str">
        <f t="shared" si="8"/>
        <v/>
      </c>
      <c r="M37" s="4"/>
    </row>
    <row r="38" spans="2:13" s="5" customFormat="1" hidden="1" outlineLevel="1" x14ac:dyDescent="0.2">
      <c r="B38" s="96"/>
      <c r="C38" s="11"/>
      <c r="D38" s="108"/>
      <c r="E38" s="21" t="str">
        <f t="shared" si="5"/>
        <v/>
      </c>
      <c r="F38" s="108"/>
      <c r="G38" s="108"/>
      <c r="H38" s="21">
        <f t="shared" si="6"/>
        <v>0</v>
      </c>
      <c r="I38" s="108"/>
      <c r="J38" s="22" t="str">
        <f t="shared" si="7"/>
        <v/>
      </c>
      <c r="K38" s="108"/>
      <c r="L38" s="21" t="str">
        <f t="shared" si="8"/>
        <v/>
      </c>
      <c r="M38" s="4"/>
    </row>
    <row r="39" spans="2:13" s="5" customFormat="1" hidden="1" outlineLevel="1" x14ac:dyDescent="0.2">
      <c r="B39" s="96"/>
      <c r="C39" s="11"/>
      <c r="D39" s="108"/>
      <c r="E39" s="21" t="str">
        <f t="shared" si="5"/>
        <v/>
      </c>
      <c r="F39" s="108"/>
      <c r="G39" s="108"/>
      <c r="H39" s="21">
        <f t="shared" si="6"/>
        <v>0</v>
      </c>
      <c r="I39" s="108"/>
      <c r="J39" s="22" t="str">
        <f t="shared" si="7"/>
        <v/>
      </c>
      <c r="K39" s="108"/>
      <c r="L39" s="21" t="str">
        <f t="shared" si="8"/>
        <v/>
      </c>
      <c r="M39" s="4"/>
    </row>
    <row r="40" spans="2:13" s="5" customFormat="1" hidden="1" outlineLevel="1" x14ac:dyDescent="0.2">
      <c r="B40" s="96"/>
      <c r="C40" s="11"/>
      <c r="D40" s="108"/>
      <c r="E40" s="21" t="str">
        <f t="shared" si="5"/>
        <v/>
      </c>
      <c r="F40" s="108"/>
      <c r="G40" s="108"/>
      <c r="H40" s="21">
        <f t="shared" si="6"/>
        <v>0</v>
      </c>
      <c r="I40" s="108"/>
      <c r="J40" s="22" t="str">
        <f t="shared" si="7"/>
        <v/>
      </c>
      <c r="K40" s="108"/>
      <c r="L40" s="21" t="str">
        <f t="shared" si="8"/>
        <v/>
      </c>
      <c r="M40" s="4"/>
    </row>
    <row r="41" spans="2:13" s="5" customFormat="1" hidden="1" outlineLevel="1" x14ac:dyDescent="0.2">
      <c r="B41" s="96"/>
      <c r="C41" s="11"/>
      <c r="D41" s="108"/>
      <c r="E41" s="21" t="str">
        <f t="shared" si="5"/>
        <v/>
      </c>
      <c r="F41" s="108"/>
      <c r="G41" s="108"/>
      <c r="H41" s="21">
        <f t="shared" si="6"/>
        <v>0</v>
      </c>
      <c r="I41" s="108"/>
      <c r="J41" s="22" t="str">
        <f t="shared" si="7"/>
        <v/>
      </c>
      <c r="K41" s="108"/>
      <c r="L41" s="21" t="str">
        <f t="shared" si="8"/>
        <v/>
      </c>
      <c r="M41" s="4"/>
    </row>
    <row r="42" spans="2:13" s="5" customFormat="1" hidden="1" outlineLevel="1" x14ac:dyDescent="0.2">
      <c r="B42" s="96"/>
      <c r="C42" s="11"/>
      <c r="D42" s="108"/>
      <c r="E42" s="21" t="str">
        <f t="shared" si="5"/>
        <v/>
      </c>
      <c r="F42" s="108"/>
      <c r="G42" s="108"/>
      <c r="H42" s="21">
        <f t="shared" si="6"/>
        <v>0</v>
      </c>
      <c r="I42" s="108"/>
      <c r="J42" s="22" t="str">
        <f t="shared" si="7"/>
        <v/>
      </c>
      <c r="K42" s="108"/>
      <c r="L42" s="21" t="str">
        <f t="shared" si="8"/>
        <v/>
      </c>
      <c r="M42" s="4"/>
    </row>
    <row r="43" spans="2:13" s="5" customFormat="1" hidden="1" outlineLevel="1" x14ac:dyDescent="0.2">
      <c r="B43" s="96"/>
      <c r="C43" s="11"/>
      <c r="D43" s="108"/>
      <c r="E43" s="21" t="str">
        <f t="shared" si="5"/>
        <v/>
      </c>
      <c r="F43" s="108"/>
      <c r="G43" s="108"/>
      <c r="H43" s="21">
        <f t="shared" si="6"/>
        <v>0</v>
      </c>
      <c r="I43" s="108"/>
      <c r="J43" s="22" t="str">
        <f t="shared" si="7"/>
        <v/>
      </c>
      <c r="K43" s="108"/>
      <c r="L43" s="21" t="str">
        <f t="shared" si="8"/>
        <v/>
      </c>
      <c r="M43" s="4"/>
    </row>
    <row r="44" spans="2:13" s="5" customFormat="1" hidden="1" outlineLevel="1" x14ac:dyDescent="0.2">
      <c r="B44" s="96"/>
      <c r="C44" s="11"/>
      <c r="D44" s="108"/>
      <c r="E44" s="21" t="str">
        <f t="shared" si="5"/>
        <v/>
      </c>
      <c r="F44" s="108"/>
      <c r="G44" s="108"/>
      <c r="H44" s="21">
        <f t="shared" si="6"/>
        <v>0</v>
      </c>
      <c r="I44" s="108"/>
      <c r="J44" s="22" t="str">
        <f t="shared" si="7"/>
        <v/>
      </c>
      <c r="K44" s="108"/>
      <c r="L44" s="21" t="str">
        <f t="shared" si="8"/>
        <v/>
      </c>
      <c r="M44" s="4"/>
    </row>
    <row r="45" spans="2:13" s="5" customFormat="1" hidden="1" outlineLevel="1" x14ac:dyDescent="0.2">
      <c r="B45" s="96"/>
      <c r="C45" s="11"/>
      <c r="D45" s="108"/>
      <c r="E45" s="21" t="str">
        <f t="shared" si="5"/>
        <v/>
      </c>
      <c r="F45" s="108"/>
      <c r="G45" s="108"/>
      <c r="H45" s="21">
        <f t="shared" si="6"/>
        <v>0</v>
      </c>
      <c r="I45" s="108"/>
      <c r="J45" s="22" t="str">
        <f t="shared" si="7"/>
        <v/>
      </c>
      <c r="K45" s="108"/>
      <c r="L45" s="21" t="str">
        <f t="shared" si="8"/>
        <v/>
      </c>
      <c r="M45" s="4"/>
    </row>
    <row r="46" spans="2:13" s="5" customFormat="1" hidden="1" outlineLevel="1" x14ac:dyDescent="0.2">
      <c r="B46" s="96"/>
      <c r="C46" s="11"/>
      <c r="D46" s="108"/>
      <c r="E46" s="21" t="str">
        <f t="shared" si="5"/>
        <v/>
      </c>
      <c r="F46" s="108"/>
      <c r="G46" s="108"/>
      <c r="H46" s="21">
        <f t="shared" si="6"/>
        <v>0</v>
      </c>
      <c r="I46" s="108"/>
      <c r="J46" s="22" t="str">
        <f t="shared" si="7"/>
        <v/>
      </c>
      <c r="K46" s="108"/>
      <c r="L46" s="21" t="str">
        <f t="shared" si="8"/>
        <v/>
      </c>
      <c r="M46" s="4"/>
    </row>
    <row r="47" spans="2:13" s="5" customFormat="1" hidden="1" outlineLevel="1" x14ac:dyDescent="0.2">
      <c r="B47" s="96"/>
      <c r="C47" s="11"/>
      <c r="D47" s="108"/>
      <c r="E47" s="21" t="str">
        <f t="shared" si="5"/>
        <v/>
      </c>
      <c r="F47" s="108"/>
      <c r="G47" s="108"/>
      <c r="H47" s="21">
        <f t="shared" si="6"/>
        <v>0</v>
      </c>
      <c r="I47" s="108"/>
      <c r="J47" s="22" t="str">
        <f t="shared" si="7"/>
        <v/>
      </c>
      <c r="K47" s="108"/>
      <c r="L47" s="21" t="str">
        <f t="shared" si="8"/>
        <v/>
      </c>
      <c r="M47" s="4"/>
    </row>
    <row r="48" spans="2:13" s="5" customFormat="1" hidden="1" outlineLevel="1" x14ac:dyDescent="0.2">
      <c r="B48" s="97"/>
      <c r="C48" s="11"/>
      <c r="D48" s="108"/>
      <c r="E48" s="21" t="str">
        <f t="shared" si="5"/>
        <v/>
      </c>
      <c r="F48" s="108"/>
      <c r="G48" s="108"/>
      <c r="H48" s="21">
        <f t="shared" si="6"/>
        <v>0</v>
      </c>
      <c r="I48" s="108"/>
      <c r="J48" s="22" t="str">
        <f t="shared" si="7"/>
        <v/>
      </c>
      <c r="K48" s="108"/>
      <c r="L48" s="21" t="str">
        <f t="shared" si="8"/>
        <v/>
      </c>
      <c r="M48" s="4"/>
    </row>
    <row r="49" spans="2:13" s="5" customFormat="1" hidden="1" outlineLevel="1" x14ac:dyDescent="0.2">
      <c r="B49" s="12"/>
      <c r="C49" s="13"/>
      <c r="D49" s="14"/>
      <c r="E49" s="18"/>
      <c r="F49" s="18"/>
      <c r="G49" s="20"/>
      <c r="H49" s="18"/>
      <c r="I49" s="24"/>
      <c r="J49" s="14"/>
      <c r="K49" s="14"/>
      <c r="L49" s="18"/>
      <c r="M49" s="4"/>
    </row>
    <row r="50" spans="2:13" s="5" customFormat="1" collapsed="1" x14ac:dyDescent="0.2">
      <c r="B50" s="27" t="str">
        <f>CONCATENATE("Total"," ",B29)</f>
        <v>Total Record</v>
      </c>
      <c r="C50" s="28"/>
      <c r="D50" s="33"/>
      <c r="E50" s="30">
        <f>SUM(E29:E48)</f>
        <v>0</v>
      </c>
      <c r="F50" s="30">
        <f>SUM(F29:F48)</f>
        <v>0</v>
      </c>
      <c r="G50" s="31"/>
      <c r="H50" s="30">
        <f>SUM(H29:H48)</f>
        <v>0</v>
      </c>
      <c r="I50" s="32">
        <f>SUM(I29:I48)</f>
        <v>0</v>
      </c>
      <c r="J50" s="33"/>
      <c r="K50" s="30">
        <f>SUM(K29:K48)</f>
        <v>0</v>
      </c>
      <c r="L50" s="30" t="str">
        <f t="shared" ref="L50" si="9">IF(OR(H50=0,K50=0),"",H50/K50)</f>
        <v/>
      </c>
      <c r="M50" s="4"/>
    </row>
    <row r="51" spans="2:13" s="5" customFormat="1" x14ac:dyDescent="0.2">
      <c r="B51" s="12"/>
      <c r="C51" s="13"/>
      <c r="D51" s="14"/>
      <c r="E51" s="18"/>
      <c r="F51" s="18"/>
      <c r="G51" s="20"/>
      <c r="H51" s="18"/>
      <c r="I51" s="24"/>
      <c r="J51" s="14"/>
      <c r="K51" s="14"/>
      <c r="L51" s="18"/>
      <c r="M51" s="4"/>
    </row>
    <row r="52" spans="2:13" s="5" customFormat="1" x14ac:dyDescent="0.2">
      <c r="B52" s="95" t="s">
        <v>23</v>
      </c>
      <c r="C52" s="11"/>
      <c r="D52" s="108"/>
      <c r="E52" s="21" t="str">
        <f>IF(OR(F52=0,I52=0),"",F52/I52)</f>
        <v/>
      </c>
      <c r="F52" s="108"/>
      <c r="G52" s="108"/>
      <c r="H52" s="21">
        <f>F52*(1-G52)</f>
        <v>0</v>
      </c>
      <c r="I52" s="108"/>
      <c r="J52" s="22" t="str">
        <f>IF(OR(I52=0,K52=0),"",K52/I52)</f>
        <v/>
      </c>
      <c r="K52" s="108"/>
      <c r="L52" s="21" t="str">
        <f>IF(OR(H52=0,K52=0),"",H52/K52)</f>
        <v/>
      </c>
      <c r="M52" s="4"/>
    </row>
    <row r="53" spans="2:13" s="5" customFormat="1" hidden="1" outlineLevel="1" x14ac:dyDescent="0.2">
      <c r="B53" s="96"/>
      <c r="C53" s="11"/>
      <c r="D53" s="108"/>
      <c r="E53" s="21" t="str">
        <f t="shared" ref="E53:E71" si="10">IF(OR(F53=0,I53=0),"",F53/I53)</f>
        <v/>
      </c>
      <c r="F53" s="108"/>
      <c r="G53" s="108"/>
      <c r="H53" s="21">
        <f t="shared" ref="H53:H71" si="11">F53*(1-G53)</f>
        <v>0</v>
      </c>
      <c r="I53" s="108"/>
      <c r="J53" s="22" t="str">
        <f t="shared" ref="J53:J71" si="12">IF(OR(I53=0,K53=0),"",K53/I53)</f>
        <v/>
      </c>
      <c r="K53" s="108"/>
      <c r="L53" s="21" t="str">
        <f t="shared" ref="L53:L71" si="13">IF(OR(H53=0,K53=0),"",H53/K53)</f>
        <v/>
      </c>
      <c r="M53" s="4"/>
    </row>
    <row r="54" spans="2:13" s="5" customFormat="1" hidden="1" outlineLevel="1" x14ac:dyDescent="0.2">
      <c r="B54" s="96"/>
      <c r="C54" s="11"/>
      <c r="D54" s="108"/>
      <c r="E54" s="21" t="str">
        <f t="shared" si="10"/>
        <v/>
      </c>
      <c r="F54" s="108"/>
      <c r="G54" s="108"/>
      <c r="H54" s="21">
        <f t="shared" si="11"/>
        <v>0</v>
      </c>
      <c r="I54" s="108"/>
      <c r="J54" s="22" t="str">
        <f t="shared" si="12"/>
        <v/>
      </c>
      <c r="K54" s="108"/>
      <c r="L54" s="21" t="str">
        <f t="shared" si="13"/>
        <v/>
      </c>
      <c r="M54" s="4"/>
    </row>
    <row r="55" spans="2:13" s="5" customFormat="1" hidden="1" outlineLevel="1" x14ac:dyDescent="0.2">
      <c r="B55" s="96"/>
      <c r="C55" s="11"/>
      <c r="D55" s="108"/>
      <c r="E55" s="21" t="str">
        <f t="shared" si="10"/>
        <v/>
      </c>
      <c r="F55" s="108"/>
      <c r="G55" s="108"/>
      <c r="H55" s="21">
        <f t="shared" si="11"/>
        <v>0</v>
      </c>
      <c r="I55" s="108"/>
      <c r="J55" s="22" t="str">
        <f t="shared" si="12"/>
        <v/>
      </c>
      <c r="K55" s="108"/>
      <c r="L55" s="21" t="str">
        <f t="shared" si="13"/>
        <v/>
      </c>
      <c r="M55" s="4"/>
    </row>
    <row r="56" spans="2:13" s="5" customFormat="1" hidden="1" outlineLevel="1" x14ac:dyDescent="0.2">
      <c r="B56" s="96"/>
      <c r="C56" s="11"/>
      <c r="D56" s="108"/>
      <c r="E56" s="21" t="str">
        <f t="shared" si="10"/>
        <v/>
      </c>
      <c r="F56" s="108"/>
      <c r="G56" s="108"/>
      <c r="H56" s="21">
        <f t="shared" si="11"/>
        <v>0</v>
      </c>
      <c r="I56" s="108"/>
      <c r="J56" s="22" t="str">
        <f t="shared" si="12"/>
        <v/>
      </c>
      <c r="K56" s="108"/>
      <c r="L56" s="21" t="str">
        <f t="shared" si="13"/>
        <v/>
      </c>
      <c r="M56" s="4"/>
    </row>
    <row r="57" spans="2:13" s="5" customFormat="1" hidden="1" outlineLevel="1" x14ac:dyDescent="0.2">
      <c r="B57" s="96"/>
      <c r="C57" s="11"/>
      <c r="D57" s="108"/>
      <c r="E57" s="21" t="str">
        <f t="shared" si="10"/>
        <v/>
      </c>
      <c r="F57" s="108"/>
      <c r="G57" s="108"/>
      <c r="H57" s="21">
        <f t="shared" si="11"/>
        <v>0</v>
      </c>
      <c r="I57" s="108"/>
      <c r="J57" s="22" t="str">
        <f t="shared" si="12"/>
        <v/>
      </c>
      <c r="K57" s="108"/>
      <c r="L57" s="21" t="str">
        <f t="shared" si="13"/>
        <v/>
      </c>
      <c r="M57" s="4"/>
    </row>
    <row r="58" spans="2:13" s="5" customFormat="1" hidden="1" outlineLevel="1" x14ac:dyDescent="0.2">
      <c r="B58" s="96"/>
      <c r="C58" s="11"/>
      <c r="D58" s="108"/>
      <c r="E58" s="21" t="str">
        <f t="shared" si="10"/>
        <v/>
      </c>
      <c r="F58" s="108"/>
      <c r="G58" s="108"/>
      <c r="H58" s="21">
        <f t="shared" si="11"/>
        <v>0</v>
      </c>
      <c r="I58" s="108"/>
      <c r="J58" s="22" t="str">
        <f t="shared" si="12"/>
        <v/>
      </c>
      <c r="K58" s="108"/>
      <c r="L58" s="21" t="str">
        <f t="shared" si="13"/>
        <v/>
      </c>
      <c r="M58" s="4"/>
    </row>
    <row r="59" spans="2:13" s="5" customFormat="1" hidden="1" outlineLevel="1" x14ac:dyDescent="0.2">
      <c r="B59" s="96"/>
      <c r="C59" s="11"/>
      <c r="D59" s="108"/>
      <c r="E59" s="21" t="str">
        <f t="shared" si="10"/>
        <v/>
      </c>
      <c r="F59" s="108"/>
      <c r="G59" s="108"/>
      <c r="H59" s="21">
        <f t="shared" si="11"/>
        <v>0</v>
      </c>
      <c r="I59" s="108"/>
      <c r="J59" s="22" t="str">
        <f t="shared" si="12"/>
        <v/>
      </c>
      <c r="K59" s="108"/>
      <c r="L59" s="21" t="str">
        <f t="shared" si="13"/>
        <v/>
      </c>
      <c r="M59" s="4"/>
    </row>
    <row r="60" spans="2:13" s="5" customFormat="1" hidden="1" outlineLevel="1" x14ac:dyDescent="0.2">
      <c r="B60" s="96"/>
      <c r="C60" s="11"/>
      <c r="D60" s="108"/>
      <c r="E60" s="21" t="str">
        <f t="shared" si="10"/>
        <v/>
      </c>
      <c r="F60" s="108"/>
      <c r="G60" s="108"/>
      <c r="H60" s="21">
        <f t="shared" si="11"/>
        <v>0</v>
      </c>
      <c r="I60" s="108"/>
      <c r="J60" s="22" t="str">
        <f t="shared" si="12"/>
        <v/>
      </c>
      <c r="K60" s="108"/>
      <c r="L60" s="21" t="str">
        <f t="shared" si="13"/>
        <v/>
      </c>
      <c r="M60" s="4"/>
    </row>
    <row r="61" spans="2:13" s="5" customFormat="1" hidden="1" outlineLevel="1" x14ac:dyDescent="0.2">
      <c r="B61" s="96"/>
      <c r="C61" s="11"/>
      <c r="D61" s="108"/>
      <c r="E61" s="21" t="str">
        <f t="shared" si="10"/>
        <v/>
      </c>
      <c r="F61" s="108"/>
      <c r="G61" s="108"/>
      <c r="H61" s="21">
        <f t="shared" si="11"/>
        <v>0</v>
      </c>
      <c r="I61" s="108"/>
      <c r="J61" s="22" t="str">
        <f t="shared" si="12"/>
        <v/>
      </c>
      <c r="K61" s="108"/>
      <c r="L61" s="21" t="str">
        <f t="shared" si="13"/>
        <v/>
      </c>
      <c r="M61" s="4"/>
    </row>
    <row r="62" spans="2:13" s="5" customFormat="1" hidden="1" outlineLevel="1" x14ac:dyDescent="0.2">
      <c r="B62" s="96"/>
      <c r="C62" s="11"/>
      <c r="D62" s="108"/>
      <c r="E62" s="21" t="str">
        <f t="shared" si="10"/>
        <v/>
      </c>
      <c r="F62" s="108"/>
      <c r="G62" s="108"/>
      <c r="H62" s="21">
        <f t="shared" si="11"/>
        <v>0</v>
      </c>
      <c r="I62" s="108"/>
      <c r="J62" s="22" t="str">
        <f t="shared" si="12"/>
        <v/>
      </c>
      <c r="K62" s="108"/>
      <c r="L62" s="21" t="str">
        <f t="shared" si="13"/>
        <v/>
      </c>
      <c r="M62" s="4"/>
    </row>
    <row r="63" spans="2:13" s="5" customFormat="1" hidden="1" outlineLevel="1" x14ac:dyDescent="0.2">
      <c r="B63" s="96"/>
      <c r="C63" s="11"/>
      <c r="D63" s="108"/>
      <c r="E63" s="21" t="str">
        <f t="shared" si="10"/>
        <v/>
      </c>
      <c r="F63" s="108"/>
      <c r="G63" s="108"/>
      <c r="H63" s="21">
        <f t="shared" si="11"/>
        <v>0</v>
      </c>
      <c r="I63" s="108"/>
      <c r="J63" s="22" t="str">
        <f t="shared" si="12"/>
        <v/>
      </c>
      <c r="K63" s="108"/>
      <c r="L63" s="21" t="str">
        <f t="shared" si="13"/>
        <v/>
      </c>
      <c r="M63" s="4"/>
    </row>
    <row r="64" spans="2:13" s="5" customFormat="1" hidden="1" outlineLevel="1" x14ac:dyDescent="0.2">
      <c r="B64" s="96"/>
      <c r="C64" s="11"/>
      <c r="D64" s="108"/>
      <c r="E64" s="21" t="str">
        <f t="shared" si="10"/>
        <v/>
      </c>
      <c r="F64" s="108"/>
      <c r="G64" s="108"/>
      <c r="H64" s="21">
        <f t="shared" si="11"/>
        <v>0</v>
      </c>
      <c r="I64" s="108"/>
      <c r="J64" s="22" t="str">
        <f t="shared" si="12"/>
        <v/>
      </c>
      <c r="K64" s="108"/>
      <c r="L64" s="21" t="str">
        <f t="shared" si="13"/>
        <v/>
      </c>
      <c r="M64" s="4"/>
    </row>
    <row r="65" spans="2:13" s="5" customFormat="1" hidden="1" outlineLevel="1" x14ac:dyDescent="0.2">
      <c r="B65" s="96"/>
      <c r="C65" s="11"/>
      <c r="D65" s="108"/>
      <c r="E65" s="21" t="str">
        <f t="shared" si="10"/>
        <v/>
      </c>
      <c r="F65" s="108"/>
      <c r="G65" s="108"/>
      <c r="H65" s="21">
        <f t="shared" si="11"/>
        <v>0</v>
      </c>
      <c r="I65" s="108"/>
      <c r="J65" s="22" t="str">
        <f t="shared" si="12"/>
        <v/>
      </c>
      <c r="K65" s="108"/>
      <c r="L65" s="21" t="str">
        <f t="shared" si="13"/>
        <v/>
      </c>
      <c r="M65" s="4"/>
    </row>
    <row r="66" spans="2:13" s="5" customFormat="1" hidden="1" outlineLevel="1" x14ac:dyDescent="0.2">
      <c r="B66" s="96"/>
      <c r="C66" s="11"/>
      <c r="D66" s="108"/>
      <c r="E66" s="21" t="str">
        <f t="shared" si="10"/>
        <v/>
      </c>
      <c r="F66" s="108"/>
      <c r="G66" s="108"/>
      <c r="H66" s="21">
        <f t="shared" si="11"/>
        <v>0</v>
      </c>
      <c r="I66" s="108"/>
      <c r="J66" s="22" t="str">
        <f t="shared" si="12"/>
        <v/>
      </c>
      <c r="K66" s="108"/>
      <c r="L66" s="21" t="str">
        <f t="shared" si="13"/>
        <v/>
      </c>
      <c r="M66" s="4"/>
    </row>
    <row r="67" spans="2:13" s="5" customFormat="1" hidden="1" outlineLevel="1" x14ac:dyDescent="0.2">
      <c r="B67" s="96"/>
      <c r="C67" s="11"/>
      <c r="D67" s="108"/>
      <c r="E67" s="21" t="str">
        <f t="shared" si="10"/>
        <v/>
      </c>
      <c r="F67" s="108"/>
      <c r="G67" s="108"/>
      <c r="H67" s="21">
        <f t="shared" si="11"/>
        <v>0</v>
      </c>
      <c r="I67" s="108"/>
      <c r="J67" s="22" t="str">
        <f t="shared" si="12"/>
        <v/>
      </c>
      <c r="K67" s="108"/>
      <c r="L67" s="21" t="str">
        <f t="shared" si="13"/>
        <v/>
      </c>
      <c r="M67" s="4"/>
    </row>
    <row r="68" spans="2:13" s="5" customFormat="1" hidden="1" outlineLevel="1" x14ac:dyDescent="0.2">
      <c r="B68" s="96"/>
      <c r="C68" s="11"/>
      <c r="D68" s="108"/>
      <c r="E68" s="21" t="str">
        <f t="shared" si="10"/>
        <v/>
      </c>
      <c r="F68" s="108"/>
      <c r="G68" s="108"/>
      <c r="H68" s="21">
        <f t="shared" si="11"/>
        <v>0</v>
      </c>
      <c r="I68" s="108"/>
      <c r="J68" s="22" t="str">
        <f t="shared" si="12"/>
        <v/>
      </c>
      <c r="K68" s="108"/>
      <c r="L68" s="21" t="str">
        <f t="shared" si="13"/>
        <v/>
      </c>
      <c r="M68" s="4"/>
    </row>
    <row r="69" spans="2:13" s="5" customFormat="1" hidden="1" outlineLevel="1" x14ac:dyDescent="0.2">
      <c r="B69" s="96"/>
      <c r="C69" s="11"/>
      <c r="D69" s="108"/>
      <c r="E69" s="21" t="str">
        <f t="shared" si="10"/>
        <v/>
      </c>
      <c r="F69" s="108"/>
      <c r="G69" s="108"/>
      <c r="H69" s="21">
        <f t="shared" si="11"/>
        <v>0</v>
      </c>
      <c r="I69" s="108"/>
      <c r="J69" s="22" t="str">
        <f t="shared" si="12"/>
        <v/>
      </c>
      <c r="K69" s="108"/>
      <c r="L69" s="21" t="str">
        <f t="shared" si="13"/>
        <v/>
      </c>
      <c r="M69" s="4"/>
    </row>
    <row r="70" spans="2:13" s="5" customFormat="1" hidden="1" outlineLevel="1" x14ac:dyDescent="0.2">
      <c r="B70" s="96"/>
      <c r="C70" s="11"/>
      <c r="D70" s="108"/>
      <c r="E70" s="21" t="str">
        <f t="shared" si="10"/>
        <v/>
      </c>
      <c r="F70" s="108"/>
      <c r="G70" s="108"/>
      <c r="H70" s="21">
        <f t="shared" si="11"/>
        <v>0</v>
      </c>
      <c r="I70" s="108"/>
      <c r="J70" s="22" t="str">
        <f t="shared" si="12"/>
        <v/>
      </c>
      <c r="K70" s="108"/>
      <c r="L70" s="21" t="str">
        <f t="shared" si="13"/>
        <v/>
      </c>
      <c r="M70" s="4"/>
    </row>
    <row r="71" spans="2:13" s="5" customFormat="1" hidden="1" outlineLevel="1" x14ac:dyDescent="0.2">
      <c r="B71" s="97"/>
      <c r="C71" s="11"/>
      <c r="D71" s="108"/>
      <c r="E71" s="21" t="str">
        <f t="shared" si="10"/>
        <v/>
      </c>
      <c r="F71" s="108"/>
      <c r="G71" s="108"/>
      <c r="H71" s="21">
        <f t="shared" si="11"/>
        <v>0</v>
      </c>
      <c r="I71" s="108"/>
      <c r="J71" s="22" t="str">
        <f t="shared" si="12"/>
        <v/>
      </c>
      <c r="K71" s="108"/>
      <c r="L71" s="21" t="str">
        <f t="shared" si="13"/>
        <v/>
      </c>
      <c r="M71" s="4"/>
    </row>
    <row r="72" spans="2:13" s="5" customFormat="1" hidden="1" outlineLevel="1" x14ac:dyDescent="0.2">
      <c r="B72" s="12"/>
      <c r="C72" s="13"/>
      <c r="D72" s="14"/>
      <c r="E72" s="18"/>
      <c r="F72" s="18"/>
      <c r="G72" s="20"/>
      <c r="H72" s="18"/>
      <c r="I72" s="24"/>
      <c r="J72" s="14"/>
      <c r="K72" s="14"/>
      <c r="L72" s="18"/>
      <c r="M72" s="4"/>
    </row>
    <row r="73" spans="2:13" s="5" customFormat="1" collapsed="1" x14ac:dyDescent="0.2">
      <c r="B73" s="27" t="str">
        <f>CONCATENATE("Total"," ",B52)</f>
        <v>Total Sbt</v>
      </c>
      <c r="C73" s="28"/>
      <c r="D73" s="33"/>
      <c r="E73" s="30">
        <f>SUM(E52:E71)</f>
        <v>0</v>
      </c>
      <c r="F73" s="30">
        <f>SUM(F52:F71)</f>
        <v>0</v>
      </c>
      <c r="G73" s="31"/>
      <c r="H73" s="30">
        <f>SUM(H52:H71)</f>
        <v>0</v>
      </c>
      <c r="I73" s="32">
        <f>SUM(I52:I71)</f>
        <v>0</v>
      </c>
      <c r="J73" s="33"/>
      <c r="K73" s="30">
        <f>SUM(K52:K71)</f>
        <v>0</v>
      </c>
      <c r="L73" s="30" t="str">
        <f t="shared" ref="L73" si="14">IF(OR(H73=0,K73=0),"",H73/K73)</f>
        <v/>
      </c>
      <c r="M73" s="4"/>
    </row>
    <row r="74" spans="2:13" s="5" customFormat="1" x14ac:dyDescent="0.2">
      <c r="B74" s="12"/>
      <c r="C74" s="13"/>
      <c r="D74" s="14"/>
      <c r="E74" s="18"/>
      <c r="F74" s="18"/>
      <c r="G74" s="20"/>
      <c r="H74" s="18"/>
      <c r="I74" s="24"/>
      <c r="J74" s="14"/>
      <c r="K74" s="14"/>
      <c r="L74" s="18"/>
      <c r="M74" s="4"/>
    </row>
    <row r="75" spans="2:13" s="5" customFormat="1" x14ac:dyDescent="0.2">
      <c r="B75" s="95" t="s">
        <v>202</v>
      </c>
      <c r="C75" s="11"/>
      <c r="D75" s="108"/>
      <c r="E75" s="21" t="str">
        <f>IF(OR(F75=0,I75=0),"",F75/I75)</f>
        <v/>
      </c>
      <c r="F75" s="108"/>
      <c r="G75" s="108"/>
      <c r="H75" s="21">
        <f>F75*(1-G75)</f>
        <v>0</v>
      </c>
      <c r="I75" s="108"/>
      <c r="J75" s="22" t="str">
        <f>IF(OR(I75=0,K75=0),"",K75/I75)</f>
        <v/>
      </c>
      <c r="K75" s="108"/>
      <c r="L75" s="21" t="str">
        <f>IF(OR(H75=0,K75=0),"",H75/K75)</f>
        <v/>
      </c>
      <c r="M75" s="4"/>
    </row>
    <row r="76" spans="2:13" s="5" customFormat="1" hidden="1" outlineLevel="1" x14ac:dyDescent="0.2">
      <c r="B76" s="96"/>
      <c r="C76" s="11"/>
      <c r="D76" s="108"/>
      <c r="E76" s="21" t="str">
        <f t="shared" ref="E76:E94" si="15">IF(OR(F76=0,I76=0),"",F76/I76)</f>
        <v/>
      </c>
      <c r="F76" s="108"/>
      <c r="G76" s="108"/>
      <c r="H76" s="21">
        <f t="shared" ref="H76:H94" si="16">F76*(1-G76)</f>
        <v>0</v>
      </c>
      <c r="I76" s="108"/>
      <c r="J76" s="22" t="str">
        <f t="shared" ref="J76:J94" si="17">IF(OR(I76=0,K76=0),"",K76/I76)</f>
        <v/>
      </c>
      <c r="K76" s="108"/>
      <c r="L76" s="21" t="str">
        <f t="shared" ref="L76:L94" si="18">IF(OR(H76=0,K76=0),"",H76/K76)</f>
        <v/>
      </c>
      <c r="M76" s="4"/>
    </row>
    <row r="77" spans="2:13" s="5" customFormat="1" hidden="1" outlineLevel="1" x14ac:dyDescent="0.2">
      <c r="B77" s="96"/>
      <c r="C77" s="11"/>
      <c r="D77" s="108"/>
      <c r="E77" s="21" t="str">
        <f t="shared" si="15"/>
        <v/>
      </c>
      <c r="F77" s="108"/>
      <c r="G77" s="108"/>
      <c r="H77" s="21">
        <f t="shared" si="16"/>
        <v>0</v>
      </c>
      <c r="I77" s="108"/>
      <c r="J77" s="22" t="str">
        <f t="shared" si="17"/>
        <v/>
      </c>
      <c r="K77" s="108"/>
      <c r="L77" s="21" t="str">
        <f t="shared" si="18"/>
        <v/>
      </c>
      <c r="M77" s="4"/>
    </row>
    <row r="78" spans="2:13" s="5" customFormat="1" hidden="1" outlineLevel="1" x14ac:dyDescent="0.2">
      <c r="B78" s="96"/>
      <c r="C78" s="11"/>
      <c r="D78" s="108"/>
      <c r="E78" s="21" t="str">
        <f t="shared" si="15"/>
        <v/>
      </c>
      <c r="F78" s="108"/>
      <c r="G78" s="108"/>
      <c r="H78" s="21">
        <f t="shared" si="16"/>
        <v>0</v>
      </c>
      <c r="I78" s="108"/>
      <c r="J78" s="22" t="str">
        <f t="shared" si="17"/>
        <v/>
      </c>
      <c r="K78" s="108"/>
      <c r="L78" s="21" t="str">
        <f t="shared" si="18"/>
        <v/>
      </c>
      <c r="M78" s="4"/>
    </row>
    <row r="79" spans="2:13" s="5" customFormat="1" hidden="1" outlineLevel="1" x14ac:dyDescent="0.2">
      <c r="B79" s="96"/>
      <c r="C79" s="11"/>
      <c r="D79" s="108"/>
      <c r="E79" s="21" t="str">
        <f t="shared" si="15"/>
        <v/>
      </c>
      <c r="F79" s="108"/>
      <c r="G79" s="108"/>
      <c r="H79" s="21">
        <f t="shared" si="16"/>
        <v>0</v>
      </c>
      <c r="I79" s="108"/>
      <c r="J79" s="22" t="str">
        <f t="shared" si="17"/>
        <v/>
      </c>
      <c r="K79" s="108"/>
      <c r="L79" s="21" t="str">
        <f t="shared" si="18"/>
        <v/>
      </c>
      <c r="M79" s="4"/>
    </row>
    <row r="80" spans="2:13" s="5" customFormat="1" hidden="1" outlineLevel="1" x14ac:dyDescent="0.2">
      <c r="B80" s="96"/>
      <c r="C80" s="11"/>
      <c r="D80" s="108"/>
      <c r="E80" s="21" t="str">
        <f t="shared" si="15"/>
        <v/>
      </c>
      <c r="F80" s="108"/>
      <c r="G80" s="108"/>
      <c r="H80" s="21">
        <f t="shared" si="16"/>
        <v>0</v>
      </c>
      <c r="I80" s="108"/>
      <c r="J80" s="22" t="str">
        <f t="shared" si="17"/>
        <v/>
      </c>
      <c r="K80" s="108"/>
      <c r="L80" s="21" t="str">
        <f t="shared" si="18"/>
        <v/>
      </c>
      <c r="M80" s="4"/>
    </row>
    <row r="81" spans="2:13" s="5" customFormat="1" hidden="1" outlineLevel="1" x14ac:dyDescent="0.2">
      <c r="B81" s="96"/>
      <c r="C81" s="11"/>
      <c r="D81" s="108"/>
      <c r="E81" s="21" t="str">
        <f t="shared" si="15"/>
        <v/>
      </c>
      <c r="F81" s="108"/>
      <c r="G81" s="108"/>
      <c r="H81" s="21">
        <f t="shared" si="16"/>
        <v>0</v>
      </c>
      <c r="I81" s="108"/>
      <c r="J81" s="22" t="str">
        <f t="shared" si="17"/>
        <v/>
      </c>
      <c r="K81" s="108"/>
      <c r="L81" s="21" t="str">
        <f t="shared" si="18"/>
        <v/>
      </c>
      <c r="M81" s="4"/>
    </row>
    <row r="82" spans="2:13" s="5" customFormat="1" hidden="1" outlineLevel="1" x14ac:dyDescent="0.2">
      <c r="B82" s="96"/>
      <c r="C82" s="11"/>
      <c r="D82" s="108"/>
      <c r="E82" s="21" t="str">
        <f t="shared" si="15"/>
        <v/>
      </c>
      <c r="F82" s="108"/>
      <c r="G82" s="108"/>
      <c r="H82" s="21">
        <f t="shared" si="16"/>
        <v>0</v>
      </c>
      <c r="I82" s="108"/>
      <c r="J82" s="22" t="str">
        <f t="shared" si="17"/>
        <v/>
      </c>
      <c r="K82" s="108"/>
      <c r="L82" s="21" t="str">
        <f t="shared" si="18"/>
        <v/>
      </c>
      <c r="M82" s="4"/>
    </row>
    <row r="83" spans="2:13" s="5" customFormat="1" hidden="1" outlineLevel="1" x14ac:dyDescent="0.2">
      <c r="B83" s="96"/>
      <c r="C83" s="11"/>
      <c r="D83" s="108"/>
      <c r="E83" s="21" t="str">
        <f t="shared" si="15"/>
        <v/>
      </c>
      <c r="F83" s="108"/>
      <c r="G83" s="108"/>
      <c r="H83" s="21">
        <f t="shared" si="16"/>
        <v>0</v>
      </c>
      <c r="I83" s="108"/>
      <c r="J83" s="22" t="str">
        <f t="shared" si="17"/>
        <v/>
      </c>
      <c r="K83" s="108"/>
      <c r="L83" s="21" t="str">
        <f t="shared" si="18"/>
        <v/>
      </c>
      <c r="M83" s="4"/>
    </row>
    <row r="84" spans="2:13" s="5" customFormat="1" hidden="1" outlineLevel="1" x14ac:dyDescent="0.2">
      <c r="B84" s="96"/>
      <c r="C84" s="11"/>
      <c r="D84" s="108"/>
      <c r="E84" s="21" t="str">
        <f t="shared" si="15"/>
        <v/>
      </c>
      <c r="F84" s="108"/>
      <c r="G84" s="108"/>
      <c r="H84" s="21">
        <f t="shared" si="16"/>
        <v>0</v>
      </c>
      <c r="I84" s="108"/>
      <c r="J84" s="22" t="str">
        <f t="shared" si="17"/>
        <v/>
      </c>
      <c r="K84" s="108"/>
      <c r="L84" s="21" t="str">
        <f t="shared" si="18"/>
        <v/>
      </c>
      <c r="M84" s="4"/>
    </row>
    <row r="85" spans="2:13" s="5" customFormat="1" hidden="1" outlineLevel="1" x14ac:dyDescent="0.2">
      <c r="B85" s="96"/>
      <c r="C85" s="11"/>
      <c r="D85" s="108"/>
      <c r="E85" s="21" t="str">
        <f t="shared" si="15"/>
        <v/>
      </c>
      <c r="F85" s="108"/>
      <c r="G85" s="108"/>
      <c r="H85" s="21">
        <f t="shared" si="16"/>
        <v>0</v>
      </c>
      <c r="I85" s="108"/>
      <c r="J85" s="22" t="str">
        <f t="shared" si="17"/>
        <v/>
      </c>
      <c r="K85" s="108"/>
      <c r="L85" s="21" t="str">
        <f t="shared" si="18"/>
        <v/>
      </c>
      <c r="M85" s="4"/>
    </row>
    <row r="86" spans="2:13" s="5" customFormat="1" hidden="1" outlineLevel="1" x14ac:dyDescent="0.2">
      <c r="B86" s="96"/>
      <c r="C86" s="11"/>
      <c r="D86" s="108"/>
      <c r="E86" s="21" t="str">
        <f t="shared" si="15"/>
        <v/>
      </c>
      <c r="F86" s="108"/>
      <c r="G86" s="108"/>
      <c r="H86" s="21">
        <f t="shared" si="16"/>
        <v>0</v>
      </c>
      <c r="I86" s="108"/>
      <c r="J86" s="22" t="str">
        <f t="shared" si="17"/>
        <v/>
      </c>
      <c r="K86" s="108"/>
      <c r="L86" s="21" t="str">
        <f t="shared" si="18"/>
        <v/>
      </c>
      <c r="M86" s="4"/>
    </row>
    <row r="87" spans="2:13" s="5" customFormat="1" hidden="1" outlineLevel="1" x14ac:dyDescent="0.2">
      <c r="B87" s="96"/>
      <c r="C87" s="11"/>
      <c r="D87" s="108"/>
      <c r="E87" s="21" t="str">
        <f t="shared" si="15"/>
        <v/>
      </c>
      <c r="F87" s="108"/>
      <c r="G87" s="108"/>
      <c r="H87" s="21">
        <f t="shared" si="16"/>
        <v>0</v>
      </c>
      <c r="I87" s="108"/>
      <c r="J87" s="22" t="str">
        <f t="shared" si="17"/>
        <v/>
      </c>
      <c r="K87" s="108"/>
      <c r="L87" s="21" t="str">
        <f t="shared" si="18"/>
        <v/>
      </c>
      <c r="M87" s="4"/>
    </row>
    <row r="88" spans="2:13" s="5" customFormat="1" hidden="1" outlineLevel="1" x14ac:dyDescent="0.2">
      <c r="B88" s="96"/>
      <c r="C88" s="11"/>
      <c r="D88" s="108"/>
      <c r="E88" s="21" t="str">
        <f t="shared" si="15"/>
        <v/>
      </c>
      <c r="F88" s="108"/>
      <c r="G88" s="108"/>
      <c r="H88" s="21">
        <f t="shared" si="16"/>
        <v>0</v>
      </c>
      <c r="I88" s="108"/>
      <c r="J88" s="22" t="str">
        <f t="shared" si="17"/>
        <v/>
      </c>
      <c r="K88" s="108"/>
      <c r="L88" s="21" t="str">
        <f t="shared" si="18"/>
        <v/>
      </c>
      <c r="M88" s="4"/>
    </row>
    <row r="89" spans="2:13" s="5" customFormat="1" hidden="1" outlineLevel="1" x14ac:dyDescent="0.2">
      <c r="B89" s="96"/>
      <c r="C89" s="11"/>
      <c r="D89" s="108"/>
      <c r="E89" s="21" t="str">
        <f t="shared" si="15"/>
        <v/>
      </c>
      <c r="F89" s="108"/>
      <c r="G89" s="108"/>
      <c r="H89" s="21">
        <f t="shared" si="16"/>
        <v>0</v>
      </c>
      <c r="I89" s="108"/>
      <c r="J89" s="22" t="str">
        <f t="shared" si="17"/>
        <v/>
      </c>
      <c r="K89" s="108"/>
      <c r="L89" s="21" t="str">
        <f t="shared" si="18"/>
        <v/>
      </c>
      <c r="M89" s="4"/>
    </row>
    <row r="90" spans="2:13" s="5" customFormat="1" hidden="1" outlineLevel="1" x14ac:dyDescent="0.2">
      <c r="B90" s="96"/>
      <c r="C90" s="11"/>
      <c r="D90" s="108"/>
      <c r="E90" s="21" t="str">
        <f t="shared" si="15"/>
        <v/>
      </c>
      <c r="F90" s="108"/>
      <c r="G90" s="108"/>
      <c r="H90" s="21">
        <f t="shared" si="16"/>
        <v>0</v>
      </c>
      <c r="I90" s="108"/>
      <c r="J90" s="22" t="str">
        <f t="shared" si="17"/>
        <v/>
      </c>
      <c r="K90" s="108"/>
      <c r="L90" s="21" t="str">
        <f t="shared" si="18"/>
        <v/>
      </c>
      <c r="M90" s="4"/>
    </row>
    <row r="91" spans="2:13" s="5" customFormat="1" hidden="1" outlineLevel="1" x14ac:dyDescent="0.2">
      <c r="B91" s="96"/>
      <c r="C91" s="11"/>
      <c r="D91" s="108"/>
      <c r="E91" s="21" t="str">
        <f t="shared" si="15"/>
        <v/>
      </c>
      <c r="F91" s="108"/>
      <c r="G91" s="108"/>
      <c r="H91" s="21">
        <f t="shared" si="16"/>
        <v>0</v>
      </c>
      <c r="I91" s="108"/>
      <c r="J91" s="22" t="str">
        <f t="shared" si="17"/>
        <v/>
      </c>
      <c r="K91" s="108"/>
      <c r="L91" s="21" t="str">
        <f t="shared" si="18"/>
        <v/>
      </c>
      <c r="M91" s="4"/>
    </row>
    <row r="92" spans="2:13" s="5" customFormat="1" hidden="1" outlineLevel="1" x14ac:dyDescent="0.2">
      <c r="B92" s="96"/>
      <c r="C92" s="11"/>
      <c r="D92" s="108"/>
      <c r="E92" s="21" t="str">
        <f t="shared" si="15"/>
        <v/>
      </c>
      <c r="F92" s="108"/>
      <c r="G92" s="108"/>
      <c r="H92" s="21">
        <f t="shared" si="16"/>
        <v>0</v>
      </c>
      <c r="I92" s="108"/>
      <c r="J92" s="22" t="str">
        <f t="shared" si="17"/>
        <v/>
      </c>
      <c r="K92" s="108"/>
      <c r="L92" s="21" t="str">
        <f t="shared" si="18"/>
        <v/>
      </c>
      <c r="M92" s="4"/>
    </row>
    <row r="93" spans="2:13" s="5" customFormat="1" hidden="1" outlineLevel="1" x14ac:dyDescent="0.2">
      <c r="B93" s="96"/>
      <c r="C93" s="11"/>
      <c r="D93" s="108"/>
      <c r="E93" s="21" t="str">
        <f t="shared" si="15"/>
        <v/>
      </c>
      <c r="F93" s="108"/>
      <c r="G93" s="108"/>
      <c r="H93" s="21">
        <f t="shared" si="16"/>
        <v>0</v>
      </c>
      <c r="I93" s="108"/>
      <c r="J93" s="22" t="str">
        <f t="shared" si="17"/>
        <v/>
      </c>
      <c r="K93" s="108"/>
      <c r="L93" s="21" t="str">
        <f t="shared" si="18"/>
        <v/>
      </c>
      <c r="M93" s="4"/>
    </row>
    <row r="94" spans="2:13" s="5" customFormat="1" hidden="1" outlineLevel="1" x14ac:dyDescent="0.2">
      <c r="B94" s="97"/>
      <c r="C94" s="11"/>
      <c r="D94" s="108"/>
      <c r="E94" s="21" t="str">
        <f t="shared" si="15"/>
        <v/>
      </c>
      <c r="F94" s="108"/>
      <c r="G94" s="108"/>
      <c r="H94" s="21">
        <f t="shared" si="16"/>
        <v>0</v>
      </c>
      <c r="I94" s="108"/>
      <c r="J94" s="22" t="str">
        <f t="shared" si="17"/>
        <v/>
      </c>
      <c r="K94" s="108"/>
      <c r="L94" s="21" t="str">
        <f t="shared" si="18"/>
        <v/>
      </c>
      <c r="M94" s="4"/>
    </row>
    <row r="95" spans="2:13" s="5" customFormat="1" hidden="1" outlineLevel="1" x14ac:dyDescent="0.2">
      <c r="B95" s="12"/>
      <c r="C95" s="13"/>
      <c r="D95" s="14"/>
      <c r="E95" s="14"/>
      <c r="F95" s="14"/>
      <c r="G95" s="14"/>
      <c r="H95" s="14"/>
      <c r="I95" s="24"/>
      <c r="J95" s="14"/>
      <c r="K95" s="14"/>
      <c r="L95" s="14"/>
      <c r="M95" s="4"/>
    </row>
    <row r="96" spans="2:13" s="5" customFormat="1" collapsed="1" x14ac:dyDescent="0.2">
      <c r="B96" s="27" t="str">
        <f>CONCATENATE("Total"," ",B75)</f>
        <v>Total Rede TV!</v>
      </c>
      <c r="C96" s="28"/>
      <c r="D96" s="33"/>
      <c r="E96" s="30">
        <f>SUM(E75:E94)</f>
        <v>0</v>
      </c>
      <c r="F96" s="30">
        <f>SUM(F75:F94)</f>
        <v>0</v>
      </c>
      <c r="G96" s="31"/>
      <c r="H96" s="30">
        <f>SUM(H75:H94)</f>
        <v>0</v>
      </c>
      <c r="I96" s="32">
        <f>SUM(I75:I94)</f>
        <v>0</v>
      </c>
      <c r="J96" s="33"/>
      <c r="K96" s="30">
        <f>SUM(K75:K94)</f>
        <v>0</v>
      </c>
      <c r="L96" s="30" t="str">
        <f t="shared" ref="L96" si="19">IF(OR(H96=0,K96=0),"",H96/K96)</f>
        <v/>
      </c>
      <c r="M96" s="4"/>
    </row>
    <row r="97" spans="2:13" s="5" customFormat="1" x14ac:dyDescent="0.2">
      <c r="B97" s="1"/>
      <c r="C97" s="3"/>
      <c r="D97" s="2"/>
      <c r="E97" s="2"/>
      <c r="F97" s="2"/>
      <c r="G97" s="2"/>
      <c r="H97" s="2"/>
      <c r="I97" s="25"/>
      <c r="J97" s="2"/>
      <c r="K97" s="2"/>
      <c r="L97" s="2"/>
      <c r="M97" s="4"/>
    </row>
    <row r="98" spans="2:13" s="5" customFormat="1" x14ac:dyDescent="0.2">
      <c r="B98" s="1"/>
      <c r="C98" s="3"/>
      <c r="D98" s="2"/>
      <c r="E98" s="2"/>
      <c r="F98" s="2"/>
      <c r="G98" s="2"/>
      <c r="H98" s="2"/>
      <c r="I98" s="25"/>
      <c r="J98" s="2"/>
      <c r="K98" s="2"/>
      <c r="L98" s="2"/>
      <c r="M98" s="4"/>
    </row>
    <row r="99" spans="2:13" ht="23.25" x14ac:dyDescent="0.35">
      <c r="B99" s="44" t="s">
        <v>208</v>
      </c>
      <c r="C99" s="45"/>
      <c r="D99" s="47"/>
      <c r="E99" s="47"/>
      <c r="F99" s="48"/>
    </row>
    <row r="100" spans="2:13" x14ac:dyDescent="0.2">
      <c r="B100" s="49"/>
      <c r="C100" s="13"/>
      <c r="D100" s="14"/>
      <c r="E100" s="14"/>
      <c r="F100" s="50"/>
    </row>
    <row r="101" spans="2:13" ht="15.75" x14ac:dyDescent="0.25">
      <c r="B101" s="57" t="s">
        <v>209</v>
      </c>
      <c r="C101" s="59" t="s">
        <v>210</v>
      </c>
      <c r="D101" s="58" t="s">
        <v>2</v>
      </c>
      <c r="E101" s="58" t="s">
        <v>211</v>
      </c>
      <c r="F101" s="58" t="s">
        <v>212</v>
      </c>
    </row>
    <row r="102" spans="2:13" ht="15" x14ac:dyDescent="0.2">
      <c r="B102" s="56" t="s">
        <v>213</v>
      </c>
      <c r="C102" s="77">
        <f>SUM(H96,H73,H50,H27)</f>
        <v>0</v>
      </c>
      <c r="D102" s="76">
        <f>SUM(I96,I73,I50,I27)</f>
        <v>0</v>
      </c>
      <c r="E102" s="60">
        <f>SUM(K96,K73,K50,K27)</f>
        <v>0</v>
      </c>
      <c r="F102" s="75" t="str">
        <f>IFERROR(C102/E102,"")</f>
        <v/>
      </c>
    </row>
    <row r="103" spans="2:13" x14ac:dyDescent="0.2">
      <c r="B103" s="51"/>
      <c r="C103" s="52"/>
      <c r="D103" s="54"/>
      <c r="E103" s="54"/>
      <c r="F103" s="55"/>
    </row>
  </sheetData>
  <mergeCells count="1">
    <mergeCell ref="B4:L4"/>
  </mergeCells>
  <pageMargins left="0.7" right="0.7" top="0.75" bottom="0.75" header="0.3" footer="0.3"/>
  <pageSetup paperSize="9" scale="63" fitToHeight="0" orientation="landscape" r:id="rId1"/>
  <headerFooter alignWithMargins="0"/>
  <colBreaks count="1" manualBreakCount="1">
    <brk id="1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2:M169"/>
  <sheetViews>
    <sheetView showGridLines="0" zoomScale="80" zoomScaleNormal="80" workbookViewId="0">
      <pane ySplit="5" topLeftCell="A6" activePane="bottomLeft" state="frozen"/>
      <selection pane="bottomLeft" activeCell="C20" sqref="C20"/>
    </sheetView>
  </sheetViews>
  <sheetFormatPr defaultRowHeight="12.75" x14ac:dyDescent="0.2"/>
  <cols>
    <col min="1" max="1" width="4.7109375" style="4" customWidth="1"/>
    <col min="2" max="2" width="34.140625" style="1" bestFit="1" customWidth="1"/>
    <col min="3" max="3" width="41.7109375" style="3" bestFit="1" customWidth="1"/>
    <col min="4" max="4" width="14.85546875" style="1" customWidth="1"/>
    <col min="5" max="5" width="22" style="2" bestFit="1" customWidth="1"/>
    <col min="6" max="6" width="18" style="2" bestFit="1" customWidth="1"/>
    <col min="7" max="7" width="14.85546875" style="2" customWidth="1"/>
    <col min="8" max="8" width="20.5703125" style="2" bestFit="1" customWidth="1"/>
    <col min="9" max="9" width="16.7109375" style="2" customWidth="1"/>
    <col min="10" max="10" width="23.85546875" style="2" bestFit="1" customWidth="1"/>
    <col min="11" max="11" width="23.85546875" style="2" customWidth="1"/>
    <col min="12" max="12" width="21.42578125" style="2" bestFit="1" customWidth="1"/>
    <col min="13" max="16384" width="9.140625" style="4"/>
  </cols>
  <sheetData>
    <row r="2" spans="1:12" ht="14.25" x14ac:dyDescent="0.2">
      <c r="B2" s="7" t="s">
        <v>199</v>
      </c>
      <c r="C2" s="15">
        <f>'Cenário Atual'!C2</f>
        <v>0</v>
      </c>
      <c r="E2" s="16" t="s">
        <v>200</v>
      </c>
      <c r="F2" s="17">
        <f>'Cenário Atual'!F2</f>
        <v>0</v>
      </c>
      <c r="H2" s="16" t="s">
        <v>201</v>
      </c>
      <c r="I2" s="17">
        <f>'Cenário Atual'!I2</f>
        <v>0</v>
      </c>
      <c r="K2" s="16" t="s">
        <v>30</v>
      </c>
      <c r="L2" s="17" t="s">
        <v>50</v>
      </c>
    </row>
    <row r="4" spans="1:12" x14ac:dyDescent="0.2">
      <c r="A4" s="6"/>
      <c r="B4" s="124" t="s">
        <v>10</v>
      </c>
      <c r="C4" s="124"/>
      <c r="D4" s="124"/>
      <c r="E4" s="124"/>
      <c r="F4" s="124"/>
      <c r="G4" s="124"/>
      <c r="H4" s="124"/>
      <c r="I4" s="124"/>
      <c r="J4" s="124"/>
      <c r="K4" s="124"/>
      <c r="L4" s="124"/>
    </row>
    <row r="5" spans="1:12" x14ac:dyDescent="0.2">
      <c r="B5" s="98" t="s">
        <v>3</v>
      </c>
      <c r="C5" s="98" t="s">
        <v>0</v>
      </c>
      <c r="D5" s="98" t="s">
        <v>217</v>
      </c>
      <c r="E5" s="98" t="s">
        <v>5</v>
      </c>
      <c r="F5" s="98" t="s">
        <v>6</v>
      </c>
      <c r="G5" s="98" t="s">
        <v>7</v>
      </c>
      <c r="H5" s="98" t="s">
        <v>8</v>
      </c>
      <c r="I5" s="98" t="s">
        <v>2</v>
      </c>
      <c r="J5" s="98" t="str">
        <f>CONCATENATE("Audiência"," ",I2)</f>
        <v>Audiência 0</v>
      </c>
      <c r="K5" s="98" t="str">
        <f>CONCATENATE("TRP"," ",I2)</f>
        <v>TRP 0</v>
      </c>
      <c r="L5" s="98" t="s">
        <v>4</v>
      </c>
    </row>
    <row r="6" spans="1:12" x14ac:dyDescent="0.2">
      <c r="B6" s="95" t="s">
        <v>203</v>
      </c>
      <c r="C6" s="11" t="str">
        <f>IF('Tabela de preços (out_2014)'!N2="lixo","",'Tabela de preços (out_2014)'!N2)</f>
        <v>A LENDA DE SLEEPY HOLLOW</v>
      </c>
      <c r="D6" s="10">
        <v>30</v>
      </c>
      <c r="E6" s="80">
        <f>IF($L$2="","Selecione Praça",IFERROR(VLOOKUP(CONCATENATE(C6,$L$2),'Tabela de preços (out_2014)'!$I$2:$J$2500,2,0)*VLOOKUP(D6,Listas!$L$3:$M$16,2,0),""))</f>
        <v>11840</v>
      </c>
      <c r="F6" s="80" t="str">
        <f t="shared" ref="F6:F37" si="0">IF(OR(E6=0,I6=0),"",E6*I6)</f>
        <v/>
      </c>
      <c r="G6" s="19"/>
      <c r="H6" s="80" t="str">
        <f t="shared" ref="H6:H37" si="1">IFERROR(IF(OR(F6=0,G6=0),"",F6*(1-G6)),"Defina inserções")</f>
        <v/>
      </c>
      <c r="I6" s="23"/>
      <c r="J6" s="88"/>
      <c r="K6" s="89" t="str">
        <f t="shared" ref="K6:K37" si="2">IF(OR(I6=0,J6=0),"",I6*J6)</f>
        <v/>
      </c>
      <c r="L6" s="21" t="str">
        <f t="shared" ref="L6:L37" si="3">IFERROR(IF(OR(H6=0,K6=0),"",H6/K6),"")</f>
        <v/>
      </c>
    </row>
    <row r="7" spans="1:12" x14ac:dyDescent="0.2">
      <c r="B7" s="96"/>
      <c r="C7" s="11" t="str">
        <f>IF('Tabela de preços (out_2014)'!N3="lixo","",'Tabela de preços (out_2014)'!N3)</f>
        <v>A LIGA</v>
      </c>
      <c r="D7" s="10">
        <v>30</v>
      </c>
      <c r="E7" s="80">
        <f>IF($L$2="","Selecione Praça",IFERROR(VLOOKUP(CONCATENATE(C7,$L$2),'Tabela de preços (out_2014)'!$I$2:$J$2500,2,0)*VLOOKUP(D7,Listas!$L$3:$M$16,2,0),""))</f>
        <v>17670</v>
      </c>
      <c r="F7" s="80" t="str">
        <f t="shared" si="0"/>
        <v/>
      </c>
      <c r="G7" s="19"/>
      <c r="H7" s="80" t="str">
        <f t="shared" si="1"/>
        <v/>
      </c>
      <c r="I7" s="23"/>
      <c r="J7" s="88"/>
      <c r="K7" s="89" t="str">
        <f t="shared" si="2"/>
        <v/>
      </c>
      <c r="L7" s="21" t="str">
        <f t="shared" si="3"/>
        <v/>
      </c>
    </row>
    <row r="8" spans="1:12" x14ac:dyDescent="0.2">
      <c r="B8" s="96"/>
      <c r="C8" s="11" t="str">
        <f>IF('Tabela de preços (out_2014)'!N4="lixo","",'Tabela de preços (out_2014)'!N4)</f>
        <v>BAND KIDS DOMINGO</v>
      </c>
      <c r="D8" s="10">
        <v>30</v>
      </c>
      <c r="E8" s="80">
        <f>IF($L$2="","Selecione Praça",IFERROR(VLOOKUP(CONCATENATE(C8,$L$2),'Tabela de preços (out_2014)'!$I$2:$J$2500,2,0)*VLOOKUP(D8,Listas!$L$3:$M$16,2,0),""))</f>
        <v>9110</v>
      </c>
      <c r="F8" s="80" t="str">
        <f t="shared" si="0"/>
        <v/>
      </c>
      <c r="G8" s="19"/>
      <c r="H8" s="80" t="str">
        <f t="shared" si="1"/>
        <v/>
      </c>
      <c r="I8" s="23"/>
      <c r="J8" s="88"/>
      <c r="K8" s="89" t="str">
        <f t="shared" si="2"/>
        <v/>
      </c>
      <c r="L8" s="21" t="str">
        <f t="shared" si="3"/>
        <v/>
      </c>
    </row>
    <row r="9" spans="1:12" x14ac:dyDescent="0.2">
      <c r="B9" s="96"/>
      <c r="C9" s="11" t="str">
        <f>IF('Tabela de preços (out_2014)'!N5="lixo","",'Tabela de preços (out_2014)'!N5)</f>
        <v>BRASIL URGENTE</v>
      </c>
      <c r="D9" s="10">
        <v>30</v>
      </c>
      <c r="E9" s="80">
        <f>IF($L$2="","Selecione Praça",IFERROR(VLOOKUP(CONCATENATE(C9,$L$2),'Tabela de preços (out_2014)'!$I$2:$J$2500,2,0)*VLOOKUP(D9,Listas!$L$3:$M$16,2,0),""))</f>
        <v>17995</v>
      </c>
      <c r="F9" s="80" t="str">
        <f t="shared" si="0"/>
        <v/>
      </c>
      <c r="G9" s="19"/>
      <c r="H9" s="80" t="str">
        <f t="shared" si="1"/>
        <v/>
      </c>
      <c r="I9" s="23"/>
      <c r="J9" s="88"/>
      <c r="K9" s="89" t="str">
        <f t="shared" si="2"/>
        <v/>
      </c>
      <c r="L9" s="21" t="str">
        <f t="shared" si="3"/>
        <v/>
      </c>
    </row>
    <row r="10" spans="1:12" x14ac:dyDescent="0.2">
      <c r="B10" s="96"/>
      <c r="C10" s="11" t="str">
        <f>IF('Tabela de preços (out_2014)'!N6="lixo","",'Tabela de preços (out_2014)'!N6)</f>
        <v>BRASIL URGENTE</v>
      </c>
      <c r="D10" s="10">
        <v>30</v>
      </c>
      <c r="E10" s="80">
        <f>IF($L$2="","Selecione Praça",IFERROR(VLOOKUP(CONCATENATE(C10,$L$2),'Tabela de preços (out_2014)'!$I$2:$J$2500,2,0)*VLOOKUP(D10,Listas!$L$3:$M$16,2,0),""))</f>
        <v>17995</v>
      </c>
      <c r="F10" s="80" t="str">
        <f t="shared" si="0"/>
        <v/>
      </c>
      <c r="G10" s="19"/>
      <c r="H10" s="80" t="str">
        <f t="shared" si="1"/>
        <v/>
      </c>
      <c r="I10" s="23"/>
      <c r="J10" s="88"/>
      <c r="K10" s="89" t="str">
        <f t="shared" si="2"/>
        <v/>
      </c>
      <c r="L10" s="21" t="str">
        <f t="shared" si="3"/>
        <v/>
      </c>
    </row>
    <row r="11" spans="1:12" x14ac:dyDescent="0.2">
      <c r="B11" s="96"/>
      <c r="C11" s="11" t="str">
        <f>IF('Tabela de preços (out_2014)'!N7="lixo","",'Tabela de preços (out_2014)'!N7)</f>
        <v>CAFÉ COM JORNAL</v>
      </c>
      <c r="D11" s="10">
        <v>30</v>
      </c>
      <c r="E11" s="80">
        <f>IF($L$2="","Selecione Praça",IFERROR(VLOOKUP(CONCATENATE(C11,$L$2),'Tabela de preços (out_2014)'!$I$2:$J$2500,2,0)*VLOOKUP(D11,Listas!$L$3:$M$16,2,0),""))</f>
        <v>2575</v>
      </c>
      <c r="F11" s="80" t="str">
        <f t="shared" si="0"/>
        <v/>
      </c>
      <c r="G11" s="19"/>
      <c r="H11" s="80" t="str">
        <f t="shared" si="1"/>
        <v/>
      </c>
      <c r="I11" s="23"/>
      <c r="J11" s="88"/>
      <c r="K11" s="89" t="str">
        <f t="shared" si="2"/>
        <v/>
      </c>
      <c r="L11" s="21" t="str">
        <f t="shared" si="3"/>
        <v/>
      </c>
    </row>
    <row r="12" spans="1:12" x14ac:dyDescent="0.2">
      <c r="B12" s="96"/>
      <c r="C12" s="11" t="str">
        <f>IF('Tabela de preços (out_2014)'!N8="lixo","",'Tabela de preços (out_2014)'!N8)</f>
        <v>CAFÉ COM JORNAL* - (RIO DE JANEIRO)</v>
      </c>
      <c r="D12" s="10">
        <v>30</v>
      </c>
      <c r="E12" s="80">
        <f>IF($L$2="","Selecione Praça",IFERROR(VLOOKUP(CONCATENATE(C12,$L$2),'Tabela de preços (out_2014)'!$I$2:$J$2500,2,0)*VLOOKUP(D12,Listas!$L$3:$M$16,2,0),""))</f>
        <v>2575</v>
      </c>
      <c r="F12" s="80" t="str">
        <f t="shared" si="0"/>
        <v/>
      </c>
      <c r="G12" s="19"/>
      <c r="H12" s="80" t="str">
        <f t="shared" si="1"/>
        <v/>
      </c>
      <c r="I12" s="23"/>
      <c r="J12" s="88"/>
      <c r="K12" s="89" t="str">
        <f t="shared" si="2"/>
        <v/>
      </c>
      <c r="L12" s="21" t="str">
        <f t="shared" si="3"/>
        <v/>
      </c>
    </row>
    <row r="13" spans="1:12" x14ac:dyDescent="0.2">
      <c r="B13" s="96"/>
      <c r="C13" s="11" t="str">
        <f>IF('Tabela de preços (out_2014)'!N9="lixo","",'Tabela de preços (out_2014)'!N9)</f>
        <v>CANAL LIVRE</v>
      </c>
      <c r="D13" s="10">
        <v>30</v>
      </c>
      <c r="E13" s="80">
        <f>IF($L$2="","Selecione Praça",IFERROR(VLOOKUP(CONCATENATE(C13,$L$2),'Tabela de preços (out_2014)'!$I$2:$J$2500,2,0)*VLOOKUP(D13,Listas!$L$3:$M$16,2,0),""))</f>
        <v>3595</v>
      </c>
      <c r="F13" s="80" t="str">
        <f t="shared" si="0"/>
        <v/>
      </c>
      <c r="G13" s="19"/>
      <c r="H13" s="80" t="str">
        <f t="shared" si="1"/>
        <v/>
      </c>
      <c r="I13" s="23"/>
      <c r="J13" s="88"/>
      <c r="K13" s="89" t="str">
        <f t="shared" si="2"/>
        <v/>
      </c>
      <c r="L13" s="21" t="str">
        <f t="shared" si="3"/>
        <v/>
      </c>
    </row>
    <row r="14" spans="1:12" x14ac:dyDescent="0.2">
      <c r="B14" s="96"/>
      <c r="C14" s="11" t="str">
        <f>IF('Tabela de preços (out_2014)'!N10="lixo","",'Tabela de preços (out_2014)'!N10)</f>
        <v>CINEMA NA MADRUGADA</v>
      </c>
      <c r="D14" s="10">
        <v>30</v>
      </c>
      <c r="E14" s="80">
        <f>IF($L$2="","Selecione Praça",IFERROR(VLOOKUP(CONCATENATE(C14,$L$2),'Tabela de preços (out_2014)'!$I$2:$J$2500,2,0)*VLOOKUP(D14,Listas!$L$3:$M$16,2,0),""))</f>
        <v>3255</v>
      </c>
      <c r="F14" s="80" t="str">
        <f t="shared" si="0"/>
        <v/>
      </c>
      <c r="G14" s="19"/>
      <c r="H14" s="80" t="str">
        <f t="shared" si="1"/>
        <v/>
      </c>
      <c r="I14" s="23"/>
      <c r="J14" s="88"/>
      <c r="K14" s="89" t="str">
        <f t="shared" si="2"/>
        <v/>
      </c>
      <c r="L14" s="21" t="str">
        <f t="shared" si="3"/>
        <v/>
      </c>
    </row>
    <row r="15" spans="1:12" x14ac:dyDescent="0.2">
      <c r="B15" s="96"/>
      <c r="C15" s="11" t="str">
        <f>IF('Tabela de preços (out_2014)'!N11="lixo","",'Tabela de preços (out_2014)'!N11)</f>
        <v>COMO EU CONHECI SUA MÃE</v>
      </c>
      <c r="D15" s="10">
        <v>30</v>
      </c>
      <c r="E15" s="80">
        <f>IF($L$2="","Selecione Praça",IFERROR(VLOOKUP(CONCATENATE(C15,$L$2),'Tabela de preços (out_2014)'!$I$2:$J$2500,2,0)*VLOOKUP(D15,Listas!$L$3:$M$16,2,0),""))</f>
        <v>10765</v>
      </c>
      <c r="F15" s="80" t="str">
        <f t="shared" si="0"/>
        <v/>
      </c>
      <c r="G15" s="19"/>
      <c r="H15" s="80" t="str">
        <f t="shared" si="1"/>
        <v/>
      </c>
      <c r="I15" s="23"/>
      <c r="J15" s="88"/>
      <c r="K15" s="89" t="str">
        <f t="shared" si="2"/>
        <v/>
      </c>
      <c r="L15" s="21" t="str">
        <f t="shared" si="3"/>
        <v/>
      </c>
    </row>
    <row r="16" spans="1:12" x14ac:dyDescent="0.2">
      <c r="B16" s="96"/>
      <c r="C16" s="11" t="str">
        <f>IF('Tabela de preços (out_2014)'!N12="lixo","",'Tabela de preços (out_2014)'!N12)</f>
        <v>DESENHOS MANHÃ</v>
      </c>
      <c r="D16" s="10">
        <v>30</v>
      </c>
      <c r="E16" s="80">
        <f>IF($L$2="","Selecione Praça",IFERROR(VLOOKUP(CONCATENATE(C16,$L$2),'Tabela de preços (out_2014)'!$I$2:$J$2500,2,0)*VLOOKUP(D16,Listas!$L$3:$M$16,2,0),""))</f>
        <v>1740</v>
      </c>
      <c r="F16" s="80" t="str">
        <f t="shared" si="0"/>
        <v/>
      </c>
      <c r="G16" s="19"/>
      <c r="H16" s="80" t="str">
        <f t="shared" si="1"/>
        <v/>
      </c>
      <c r="I16" s="23"/>
      <c r="J16" s="88"/>
      <c r="K16" s="89" t="str">
        <f t="shared" si="2"/>
        <v/>
      </c>
      <c r="L16" s="21" t="str">
        <f t="shared" si="3"/>
        <v/>
      </c>
    </row>
    <row r="17" spans="2:12" x14ac:dyDescent="0.2">
      <c r="B17" s="96"/>
      <c r="C17" s="11" t="str">
        <f>IF('Tabela de preços (out_2014)'!N13="lixo","",'Tabela de preços (out_2014)'!N13)</f>
        <v>DIA DIA</v>
      </c>
      <c r="D17" s="10">
        <v>30</v>
      </c>
      <c r="E17" s="80">
        <f>IF($L$2="","Selecione Praça",IFERROR(VLOOKUP(CONCATENATE(C17,$L$2),'Tabela de preços (out_2014)'!$I$2:$J$2500,2,0)*VLOOKUP(D17,Listas!$L$3:$M$16,2,0),""))</f>
        <v>3125</v>
      </c>
      <c r="F17" s="80" t="str">
        <f t="shared" si="0"/>
        <v/>
      </c>
      <c r="G17" s="19"/>
      <c r="H17" s="80" t="str">
        <f t="shared" si="1"/>
        <v/>
      </c>
      <c r="I17" s="23"/>
      <c r="J17" s="88"/>
      <c r="K17" s="89" t="str">
        <f t="shared" si="2"/>
        <v/>
      </c>
      <c r="L17" s="21" t="str">
        <f t="shared" si="3"/>
        <v/>
      </c>
    </row>
    <row r="18" spans="2:12" x14ac:dyDescent="0.2">
      <c r="B18" s="96"/>
      <c r="C18" s="11" t="str">
        <f>IF('Tabela de preços (out_2014)'!N14="lixo","",'Tabela de preços (out_2014)'!N14)</f>
        <v>EVENTOS</v>
      </c>
      <c r="D18" s="10">
        <v>30</v>
      </c>
      <c r="E18" s="80">
        <f>IF($L$2="","Selecione Praça",IFERROR(VLOOKUP(CONCATENATE(C18,$L$2),'Tabela de preços (out_2014)'!$I$2:$J$2500,2,0)*VLOOKUP(D18,Listas!$L$3:$M$16,2,0),""))</f>
        <v>18610</v>
      </c>
      <c r="F18" s="80" t="str">
        <f t="shared" si="0"/>
        <v/>
      </c>
      <c r="G18" s="19"/>
      <c r="H18" s="80" t="str">
        <f t="shared" si="1"/>
        <v/>
      </c>
      <c r="I18" s="23"/>
      <c r="J18" s="88"/>
      <c r="K18" s="89" t="str">
        <f t="shared" si="2"/>
        <v/>
      </c>
      <c r="L18" s="21" t="str">
        <f t="shared" si="3"/>
        <v/>
      </c>
    </row>
    <row r="19" spans="2:12" x14ac:dyDescent="0.2">
      <c r="B19" s="96"/>
      <c r="C19" s="11" t="str">
        <f>IF('Tabela de preços (out_2014)'!N15="lixo","",'Tabela de preços (out_2014)'!N15)</f>
        <v>GLEE</v>
      </c>
      <c r="D19" s="10">
        <v>30</v>
      </c>
      <c r="E19" s="80">
        <f>IF($L$2="","Selecione Praça",IFERROR(VLOOKUP(CONCATENATE(C19,$L$2),'Tabela de preços (out_2014)'!$I$2:$J$2500,2,0)*VLOOKUP(D19,Listas!$L$3:$M$16,2,0),""))</f>
        <v>9920</v>
      </c>
      <c r="F19" s="80" t="str">
        <f t="shared" si="0"/>
        <v/>
      </c>
      <c r="G19" s="19"/>
      <c r="H19" s="80" t="str">
        <f t="shared" si="1"/>
        <v/>
      </c>
      <c r="I19" s="23"/>
      <c r="J19" s="88"/>
      <c r="K19" s="89" t="str">
        <f t="shared" si="2"/>
        <v/>
      </c>
      <c r="L19" s="21" t="str">
        <f t="shared" si="3"/>
        <v/>
      </c>
    </row>
    <row r="20" spans="2:12" x14ac:dyDescent="0.2">
      <c r="B20" s="96"/>
      <c r="C20" s="11" t="str">
        <f>IF('Tabela de preços (out_2014)'!N16="lixo","",'Tabela de preços (out_2014)'!N16)</f>
        <v>JOGO ABERTO³</v>
      </c>
      <c r="D20" s="10">
        <v>30</v>
      </c>
      <c r="E20" s="80">
        <f>IF($L$2="","Selecione Praça",IFERROR(VLOOKUP(CONCATENATE(C20,$L$2),'Tabela de preços (out_2014)'!$I$2:$J$2500,2,0)*VLOOKUP(D20,Listas!$L$3:$M$16,2,0),""))</f>
        <v>9960</v>
      </c>
      <c r="F20" s="80" t="str">
        <f t="shared" si="0"/>
        <v/>
      </c>
      <c r="G20" s="19"/>
      <c r="H20" s="80" t="str">
        <f t="shared" si="1"/>
        <v/>
      </c>
      <c r="I20" s="23"/>
      <c r="J20" s="88"/>
      <c r="K20" s="89" t="str">
        <f t="shared" si="2"/>
        <v/>
      </c>
      <c r="L20" s="21" t="str">
        <f t="shared" si="3"/>
        <v/>
      </c>
    </row>
    <row r="21" spans="2:12" x14ac:dyDescent="0.2">
      <c r="B21" s="96"/>
      <c r="C21" s="11" t="str">
        <f>IF('Tabela de preços (out_2014)'!N17="lixo","",'Tabela de preços (out_2014)'!N17)</f>
        <v>JORNAL DA BAND</v>
      </c>
      <c r="D21" s="10">
        <v>30</v>
      </c>
      <c r="E21" s="80">
        <f>IF($L$2="","Selecione Praça",IFERROR(VLOOKUP(CONCATENATE(C21,$L$2),'Tabela de preços (out_2014)'!$I$2:$J$2500,2,0)*VLOOKUP(D21,Listas!$L$3:$M$16,2,0),""))</f>
        <v>34075</v>
      </c>
      <c r="F21" s="80" t="str">
        <f t="shared" si="0"/>
        <v/>
      </c>
      <c r="G21" s="19"/>
      <c r="H21" s="80" t="str">
        <f t="shared" si="1"/>
        <v/>
      </c>
      <c r="I21" s="23"/>
      <c r="J21" s="88"/>
      <c r="K21" s="89" t="str">
        <f t="shared" si="2"/>
        <v/>
      </c>
      <c r="L21" s="21" t="str">
        <f t="shared" si="3"/>
        <v/>
      </c>
    </row>
    <row r="22" spans="2:12" x14ac:dyDescent="0.2">
      <c r="B22" s="96"/>
      <c r="C22" s="11" t="str">
        <f>IF('Tabela de preços (out_2014)'!N18="lixo","",'Tabela de preços (out_2014)'!N18)</f>
        <v>JORNAL DA NOITE*</v>
      </c>
      <c r="D22" s="10">
        <v>30</v>
      </c>
      <c r="E22" s="80">
        <f>IF($L$2="","Selecione Praça",IFERROR(VLOOKUP(CONCATENATE(C22,$L$2),'Tabela de preços (out_2014)'!$I$2:$J$2500,2,0)*VLOOKUP(D22,Listas!$L$3:$M$16,2,0),""))</f>
        <v>7185</v>
      </c>
      <c r="F22" s="80" t="str">
        <f t="shared" si="0"/>
        <v/>
      </c>
      <c r="G22" s="19"/>
      <c r="H22" s="80" t="str">
        <f t="shared" si="1"/>
        <v/>
      </c>
      <c r="I22" s="23"/>
      <c r="J22" s="88"/>
      <c r="K22" s="89" t="str">
        <f t="shared" si="2"/>
        <v/>
      </c>
      <c r="L22" s="21" t="str">
        <f t="shared" si="3"/>
        <v/>
      </c>
    </row>
    <row r="23" spans="2:12" x14ac:dyDescent="0.2">
      <c r="B23" s="96"/>
      <c r="C23" s="11" t="str">
        <f>IF('Tabela de preços (out_2014)'!N19="lixo","",'Tabela de preços (out_2014)'!N19)</f>
        <v>JORNAL DO RIO - (RIO DE JANEIRO)</v>
      </c>
      <c r="D23" s="10">
        <v>30</v>
      </c>
      <c r="E23" s="80">
        <f>IF($L$2="","Selecione Praça",IFERROR(VLOOKUP(CONCATENATE(C23,$L$2),'Tabela de preços (out_2014)'!$I$2:$J$2500,2,0)*VLOOKUP(D23,Listas!$L$3:$M$16,2,0),""))</f>
        <v>18335</v>
      </c>
      <c r="F23" s="80" t="str">
        <f t="shared" si="0"/>
        <v/>
      </c>
      <c r="G23" s="19"/>
      <c r="H23" s="80" t="str">
        <f t="shared" si="1"/>
        <v/>
      </c>
      <c r="I23" s="23"/>
      <c r="J23" s="88"/>
      <c r="K23" s="89" t="str">
        <f t="shared" si="2"/>
        <v/>
      </c>
      <c r="L23" s="21" t="str">
        <f t="shared" si="3"/>
        <v/>
      </c>
    </row>
    <row r="24" spans="2:12" x14ac:dyDescent="0.2">
      <c r="B24" s="96"/>
      <c r="C24" s="11" t="str">
        <f>IF('Tabela de preços (out_2014)'!N20="lixo","",'Tabela de preços (out_2014)'!N20)</f>
        <v>O MUNDO SEGUNDO OS BRASILEIROS</v>
      </c>
      <c r="D24" s="10">
        <v>30</v>
      </c>
      <c r="E24" s="80">
        <f>IF($L$2="","Selecione Praça",IFERROR(VLOOKUP(CONCATENATE(C24,$L$2),'Tabela de preços (out_2014)'!$I$2:$J$2500,2,0)*VLOOKUP(D24,Listas!$L$3:$M$16,2,0),""))</f>
        <v>12535</v>
      </c>
      <c r="F24" s="80" t="str">
        <f t="shared" si="0"/>
        <v/>
      </c>
      <c r="G24" s="19"/>
      <c r="H24" s="80" t="str">
        <f t="shared" si="1"/>
        <v/>
      </c>
      <c r="I24" s="23"/>
      <c r="J24" s="88"/>
      <c r="K24" s="89" t="str">
        <f t="shared" si="2"/>
        <v/>
      </c>
      <c r="L24" s="21" t="str">
        <f t="shared" si="3"/>
        <v/>
      </c>
    </row>
    <row r="25" spans="2:12" x14ac:dyDescent="0.2">
      <c r="B25" s="96"/>
      <c r="C25" s="11" t="str">
        <f>IF('Tabela de preços (out_2014)'!N21="lixo","",'Tabela de preços (out_2014)'!N21)</f>
        <v>OS DONOS DA BOLA - (RIO DE JANEIRO)</v>
      </c>
      <c r="D25" s="10">
        <v>30</v>
      </c>
      <c r="E25" s="80">
        <f>IF($L$2="","Selecione Praça",IFERROR(VLOOKUP(CONCATENATE(C25,$L$2),'Tabela de preços (out_2014)'!$I$2:$J$2500,2,0)*VLOOKUP(D25,Listas!$L$3:$M$16,2,0),""))</f>
        <v>9960</v>
      </c>
      <c r="F25" s="80" t="str">
        <f t="shared" si="0"/>
        <v/>
      </c>
      <c r="G25" s="19"/>
      <c r="H25" s="80" t="str">
        <f t="shared" si="1"/>
        <v/>
      </c>
      <c r="I25" s="23"/>
      <c r="J25" s="88"/>
      <c r="K25" s="89" t="str">
        <f t="shared" si="2"/>
        <v/>
      </c>
      <c r="L25" s="21" t="str">
        <f t="shared" si="3"/>
        <v/>
      </c>
    </row>
    <row r="26" spans="2:12" x14ac:dyDescent="0.2">
      <c r="B26" s="96"/>
      <c r="C26" s="11" t="str">
        <f>IF('Tabela de preços (out_2014)'!N22="lixo","",'Tabela de preços (out_2014)'!N22)</f>
        <v>OS SIMPSONS</v>
      </c>
      <c r="D26" s="10">
        <v>30</v>
      </c>
      <c r="E26" s="80">
        <f>IF($L$2="","Selecione Praça",IFERROR(VLOOKUP(CONCATENATE(C26,$L$2),'Tabela de preços (out_2014)'!$I$2:$J$2500,2,0)*VLOOKUP(D26,Listas!$L$3:$M$16,2,0),""))</f>
        <v>11840</v>
      </c>
      <c r="F26" s="80" t="str">
        <f t="shared" si="0"/>
        <v/>
      </c>
      <c r="G26" s="19"/>
      <c r="H26" s="80" t="str">
        <f t="shared" si="1"/>
        <v/>
      </c>
      <c r="I26" s="23"/>
      <c r="J26" s="88"/>
      <c r="K26" s="89" t="str">
        <f t="shared" si="2"/>
        <v/>
      </c>
      <c r="L26" s="21" t="str">
        <f t="shared" si="3"/>
        <v/>
      </c>
    </row>
    <row r="27" spans="2:12" x14ac:dyDescent="0.2">
      <c r="B27" s="96"/>
      <c r="C27" s="11" t="str">
        <f>IF('Tabela de preços (out_2014)'!N23="lixo","",'Tabela de preços (out_2014)'!N23)</f>
        <v>OS SIMPSONS - DOMINGO</v>
      </c>
      <c r="D27" s="10">
        <v>30</v>
      </c>
      <c r="E27" s="80">
        <f>IF($L$2="","Selecione Praça",IFERROR(VLOOKUP(CONCATENATE(C27,$L$2),'Tabela de preços (out_2014)'!$I$2:$J$2500,2,0)*VLOOKUP(D27,Listas!$L$3:$M$16,2,0),""))</f>
        <v>9110</v>
      </c>
      <c r="F27" s="80" t="str">
        <f t="shared" si="0"/>
        <v/>
      </c>
      <c r="G27" s="19"/>
      <c r="H27" s="80" t="str">
        <f t="shared" si="1"/>
        <v/>
      </c>
      <c r="I27" s="23"/>
      <c r="J27" s="88"/>
      <c r="K27" s="89" t="str">
        <f t="shared" si="2"/>
        <v/>
      </c>
      <c r="L27" s="21" t="str">
        <f t="shared" si="3"/>
        <v/>
      </c>
    </row>
    <row r="28" spans="2:12" x14ac:dyDescent="0.2">
      <c r="B28" s="96"/>
      <c r="C28" s="11" t="str">
        <f>IF('Tabela de preços (out_2014)'!N24="lixo","",'Tabela de preços (out_2014)'!N24)</f>
        <v>PÂNICO NA BAND</v>
      </c>
      <c r="D28" s="10">
        <v>30</v>
      </c>
      <c r="E28" s="80">
        <f>IF($L$2="","Selecione Praça",IFERROR(VLOOKUP(CONCATENATE(C28,$L$2),'Tabela de preços (out_2014)'!$I$2:$J$2500,2,0)*VLOOKUP(D28,Listas!$L$3:$M$16,2,0),""))</f>
        <v>36800</v>
      </c>
      <c r="F28" s="80" t="str">
        <f t="shared" si="0"/>
        <v/>
      </c>
      <c r="G28" s="19"/>
      <c r="H28" s="80" t="str">
        <f t="shared" si="1"/>
        <v/>
      </c>
      <c r="I28" s="23"/>
      <c r="J28" s="88"/>
      <c r="K28" s="89" t="str">
        <f t="shared" si="2"/>
        <v/>
      </c>
      <c r="L28" s="21" t="str">
        <f t="shared" si="3"/>
        <v/>
      </c>
    </row>
    <row r="29" spans="2:12" x14ac:dyDescent="0.2">
      <c r="B29" s="96"/>
      <c r="C29" s="11" t="str">
        <f>IF('Tabela de preços (out_2014)'!N25="lixo","",'Tabela de preços (out_2014)'!N25)</f>
        <v>SALEM</v>
      </c>
      <c r="D29" s="10">
        <v>30</v>
      </c>
      <c r="E29" s="80">
        <f>IF($L$2="","Selecione Praça",IFERROR(VLOOKUP(CONCATENATE(C29,$L$2),'Tabela de preços (out_2014)'!$I$2:$J$2500,2,0)*VLOOKUP(D29,Listas!$L$3:$M$16,2,0),""))</f>
        <v>11840</v>
      </c>
      <c r="F29" s="80" t="str">
        <f t="shared" si="0"/>
        <v/>
      </c>
      <c r="G29" s="19"/>
      <c r="H29" s="80" t="str">
        <f t="shared" si="1"/>
        <v/>
      </c>
      <c r="I29" s="23"/>
      <c r="J29" s="88"/>
      <c r="K29" s="89" t="str">
        <f t="shared" si="2"/>
        <v/>
      </c>
      <c r="L29" s="21" t="str">
        <f t="shared" si="3"/>
        <v/>
      </c>
    </row>
    <row r="30" spans="2:12" x14ac:dyDescent="0.2">
      <c r="B30" s="96"/>
      <c r="C30" s="11" t="str">
        <f>IF('Tabela de preços (out_2014)'!N26="lixo","",'Tabela de preços (out_2014)'!N26)</f>
        <v>SÉRIES MADRUGADA*</v>
      </c>
      <c r="D30" s="10">
        <v>30</v>
      </c>
      <c r="E30" s="80">
        <f>IF($L$2="","Selecione Praça",IFERROR(VLOOKUP(CONCATENATE(C30,$L$2),'Tabela de preços (out_2014)'!$I$2:$J$2500,2,0)*VLOOKUP(D30,Listas!$L$3:$M$16,2,0),""))</f>
        <v>4690</v>
      </c>
      <c r="F30" s="80" t="str">
        <f t="shared" si="0"/>
        <v/>
      </c>
      <c r="G30" s="19"/>
      <c r="H30" s="80" t="str">
        <f t="shared" si="1"/>
        <v/>
      </c>
      <c r="I30" s="23"/>
      <c r="J30" s="88"/>
      <c r="K30" s="89" t="str">
        <f t="shared" si="2"/>
        <v/>
      </c>
      <c r="L30" s="21" t="str">
        <f t="shared" si="3"/>
        <v/>
      </c>
    </row>
    <row r="31" spans="2:12" x14ac:dyDescent="0.2">
      <c r="B31" s="96"/>
      <c r="C31" s="11" t="str">
        <f>IF('Tabela de preços (out_2014)'!N27="lixo","",'Tabela de preços (out_2014)'!N27)</f>
        <v>SÉRIES TARDE</v>
      </c>
      <c r="D31" s="10">
        <v>30</v>
      </c>
      <c r="E31" s="80">
        <f>IF($L$2="","Selecione Praça",IFERROR(VLOOKUP(CONCATENATE(C31,$L$2),'Tabela de preços (out_2014)'!$I$2:$J$2500,2,0)*VLOOKUP(D31,Listas!$L$3:$M$16,2,0),""))</f>
        <v>8100</v>
      </c>
      <c r="F31" s="80" t="str">
        <f t="shared" si="0"/>
        <v/>
      </c>
      <c r="G31" s="19"/>
      <c r="H31" s="80" t="str">
        <f t="shared" si="1"/>
        <v/>
      </c>
      <c r="I31" s="23"/>
      <c r="J31" s="88"/>
      <c r="K31" s="89" t="str">
        <f t="shared" si="2"/>
        <v/>
      </c>
      <c r="L31" s="21" t="str">
        <f t="shared" si="3"/>
        <v/>
      </c>
    </row>
    <row r="32" spans="2:12" x14ac:dyDescent="0.2">
      <c r="B32" s="96"/>
      <c r="C32" s="11" t="str">
        <f>IF('Tabela de preços (out_2014)'!N28="lixo","",'Tabela de preços (out_2014)'!N28)</f>
        <v>SESSÃO ESPECIAL</v>
      </c>
      <c r="D32" s="10">
        <v>30</v>
      </c>
      <c r="E32" s="80">
        <f>IF($L$2="","Selecione Praça",IFERROR(VLOOKUP(CONCATENATE(C32,$L$2),'Tabela de preços (out_2014)'!$I$2:$J$2500,2,0)*VLOOKUP(D32,Listas!$L$3:$M$16,2,0),""))</f>
        <v>12645</v>
      </c>
      <c r="F32" s="80" t="str">
        <f t="shared" si="0"/>
        <v/>
      </c>
      <c r="G32" s="19"/>
      <c r="H32" s="80" t="str">
        <f t="shared" si="1"/>
        <v/>
      </c>
      <c r="I32" s="23"/>
      <c r="J32" s="88"/>
      <c r="K32" s="89" t="str">
        <f t="shared" si="2"/>
        <v/>
      </c>
      <c r="L32" s="21" t="str">
        <f t="shared" si="3"/>
        <v/>
      </c>
    </row>
    <row r="33" spans="2:12" x14ac:dyDescent="0.2">
      <c r="B33" s="96"/>
      <c r="C33" s="11" t="str">
        <f>IF('Tabela de preços (out_2014)'!N29="lixo","",'Tabela de preços (out_2014)'!N29)</f>
        <v>SESSÃO LIVRE</v>
      </c>
      <c r="D33" s="10">
        <v>30</v>
      </c>
      <c r="E33" s="80">
        <f>IF($L$2="","Selecione Praça",IFERROR(VLOOKUP(CONCATENATE(C33,$L$2),'Tabela de preços (out_2014)'!$I$2:$J$2500,2,0)*VLOOKUP(D33,Listas!$L$3:$M$16,2,0),""))</f>
        <v>9920</v>
      </c>
      <c r="F33" s="80" t="str">
        <f t="shared" si="0"/>
        <v/>
      </c>
      <c r="G33" s="19"/>
      <c r="H33" s="80" t="str">
        <f t="shared" si="1"/>
        <v/>
      </c>
      <c r="I33" s="23"/>
      <c r="J33" s="88"/>
      <c r="K33" s="89" t="str">
        <f t="shared" si="2"/>
        <v/>
      </c>
      <c r="L33" s="21" t="str">
        <f t="shared" si="3"/>
        <v/>
      </c>
    </row>
    <row r="34" spans="2:12" x14ac:dyDescent="0.2">
      <c r="B34" s="96"/>
      <c r="C34" s="11" t="str">
        <f>IF('Tabela de preços (out_2014)'!N30="lixo","",'Tabela de preços (out_2014)'!N30)</f>
        <v xml:space="preserve">SESSÃO LIVRE </v>
      </c>
      <c r="D34" s="10">
        <v>30</v>
      </c>
      <c r="E34" s="80">
        <f>IF($L$2="","Selecione Praça",IFERROR(VLOOKUP(CONCATENATE(C34,$L$2),'Tabela de preços (out_2014)'!$I$2:$J$2500,2,0)*VLOOKUP(D34,Listas!$L$3:$M$16,2,0),""))</f>
        <v>9920</v>
      </c>
      <c r="F34" s="80" t="str">
        <f t="shared" si="0"/>
        <v/>
      </c>
      <c r="G34" s="19"/>
      <c r="H34" s="80" t="str">
        <f t="shared" si="1"/>
        <v/>
      </c>
      <c r="I34" s="23"/>
      <c r="J34" s="88"/>
      <c r="K34" s="89" t="str">
        <f t="shared" si="2"/>
        <v/>
      </c>
      <c r="L34" s="21" t="str">
        <f t="shared" si="3"/>
        <v/>
      </c>
    </row>
    <row r="35" spans="2:12" x14ac:dyDescent="0.2">
      <c r="B35" s="96"/>
      <c r="C35" s="11" t="str">
        <f>IF('Tabela de preços (out_2014)'!N31="lixo","",'Tabela de preços (out_2014)'!N31)</f>
        <v>SHOW BUSINESS</v>
      </c>
      <c r="D35" s="10">
        <v>30</v>
      </c>
      <c r="E35" s="80">
        <f>IF($L$2="","Selecione Praça",IFERROR(VLOOKUP(CONCATENATE(C35,$L$2),'Tabela de preços (out_2014)'!$I$2:$J$2500,2,0)*VLOOKUP(D35,Listas!$L$3:$M$16,2,0),""))</f>
        <v>12000</v>
      </c>
      <c r="F35" s="80" t="str">
        <f t="shared" si="0"/>
        <v/>
      </c>
      <c r="G35" s="19"/>
      <c r="H35" s="80" t="str">
        <f t="shared" si="1"/>
        <v/>
      </c>
      <c r="I35" s="23"/>
      <c r="J35" s="88"/>
      <c r="K35" s="89" t="str">
        <f t="shared" si="2"/>
        <v/>
      </c>
      <c r="L35" s="21" t="str">
        <f t="shared" si="3"/>
        <v/>
      </c>
    </row>
    <row r="36" spans="2:12" x14ac:dyDescent="0.2">
      <c r="B36" s="96"/>
      <c r="C36" s="11" t="str">
        <f>IF('Tabela de preços (out_2014)'!N32="lixo","",'Tabela de preços (out_2014)'!N32)</f>
        <v>SHOW BUSINESS - Reprise</v>
      </c>
      <c r="D36" s="10">
        <v>30</v>
      </c>
      <c r="E36" s="80" t="str">
        <f>IF($L$2="","Selecione Praça",IFERROR(VLOOKUP(CONCATENATE(C36,$L$2),'Tabela de preços (out_2014)'!$I$2:$J$2500,2,0)*VLOOKUP(D36,Listas!$L$3:$M$16,2,0),""))</f>
        <v/>
      </c>
      <c r="F36" s="80" t="str">
        <f t="shared" si="0"/>
        <v/>
      </c>
      <c r="G36" s="19"/>
      <c r="H36" s="80" t="str">
        <f t="shared" si="1"/>
        <v/>
      </c>
      <c r="I36" s="23"/>
      <c r="J36" s="88"/>
      <c r="K36" s="89" t="str">
        <f t="shared" si="2"/>
        <v/>
      </c>
      <c r="L36" s="21" t="str">
        <f t="shared" si="3"/>
        <v/>
      </c>
    </row>
    <row r="37" spans="2:12" x14ac:dyDescent="0.2">
      <c r="B37" s="96"/>
      <c r="C37" s="11" t="str">
        <f>IF('Tabela de preços (out_2014)'!N33="lixo","",'Tabela de preços (out_2014)'!N33)</f>
        <v>THE WALKING DEAD</v>
      </c>
      <c r="D37" s="10">
        <v>30</v>
      </c>
      <c r="E37" s="80">
        <f>IF($L$2="","Selecione Praça",IFERROR(VLOOKUP(CONCATENATE(C37,$L$2),'Tabela de preços (out_2014)'!$I$2:$J$2500,2,0)*VLOOKUP(D37,Listas!$L$3:$M$16,2,0),""))</f>
        <v>14990</v>
      </c>
      <c r="F37" s="80" t="str">
        <f t="shared" si="0"/>
        <v/>
      </c>
      <c r="G37" s="19"/>
      <c r="H37" s="80" t="str">
        <f t="shared" si="1"/>
        <v/>
      </c>
      <c r="I37" s="23"/>
      <c r="J37" s="88"/>
      <c r="K37" s="89" t="str">
        <f t="shared" si="2"/>
        <v/>
      </c>
      <c r="L37" s="21" t="str">
        <f t="shared" si="3"/>
        <v/>
      </c>
    </row>
    <row r="38" spans="2:12" x14ac:dyDescent="0.2">
      <c r="B38" s="96"/>
      <c r="C38" s="11" t="str">
        <f>IF('Tabela de preços (out_2014)'!N34="lixo","",'Tabela de preços (out_2014)'!N34)</f>
        <v>TOP 20</v>
      </c>
      <c r="D38" s="10">
        <v>30</v>
      </c>
      <c r="E38" s="80">
        <f>IF($L$2="","Selecione Praça",IFERROR(VLOOKUP(CONCATENATE(C38,$L$2),'Tabela de preços (out_2014)'!$I$2:$J$2500,2,0)*VLOOKUP(D38,Listas!$L$3:$M$16,2,0),""))</f>
        <v>11840</v>
      </c>
      <c r="F38" s="80" t="str">
        <f t="shared" ref="F38:F59" si="4">IF(OR(E38=0,I38=0),"",E38*I38)</f>
        <v/>
      </c>
      <c r="G38" s="19"/>
      <c r="H38" s="80" t="str">
        <f t="shared" ref="H38:H59" si="5">IFERROR(IF(OR(F38=0,G38=0),"",F38*(1-G38)),"Defina inserções")</f>
        <v/>
      </c>
      <c r="I38" s="23"/>
      <c r="J38" s="88"/>
      <c r="K38" s="89" t="str">
        <f t="shared" ref="K38:K59" si="6">IF(OR(I38=0,J38=0),"",I38*J38)</f>
        <v/>
      </c>
      <c r="L38" s="21" t="str">
        <f t="shared" ref="L38:L59" si="7">IFERROR(IF(OR(H38=0,K38=0),"",H38/K38),"")</f>
        <v/>
      </c>
    </row>
    <row r="39" spans="2:12" x14ac:dyDescent="0.2">
      <c r="B39" s="96"/>
      <c r="C39" s="11" t="str">
        <f>IF('Tabela de preços (out_2014)'!N35="lixo","",'Tabela de preços (out_2014)'!N35)</f>
        <v>TOP CINE SÁB</v>
      </c>
      <c r="D39" s="10">
        <v>30</v>
      </c>
      <c r="E39" s="80">
        <f>IF($L$2="","Selecione Praça",IFERROR(VLOOKUP(CONCATENATE(C39,$L$2),'Tabela de preços (out_2014)'!$I$2:$J$2500,2,0)*VLOOKUP(D39,Listas!$L$3:$M$16,2,0),""))</f>
        <v>12645</v>
      </c>
      <c r="F39" s="80" t="str">
        <f t="shared" si="4"/>
        <v/>
      </c>
      <c r="G39" s="19"/>
      <c r="H39" s="80" t="str">
        <f t="shared" si="5"/>
        <v/>
      </c>
      <c r="I39" s="23"/>
      <c r="J39" s="88"/>
      <c r="K39" s="89" t="str">
        <f t="shared" si="6"/>
        <v/>
      </c>
      <c r="L39" s="21" t="str">
        <f t="shared" si="7"/>
        <v/>
      </c>
    </row>
    <row r="40" spans="2:12" x14ac:dyDescent="0.2">
      <c r="B40" s="96"/>
      <c r="C40" s="11" t="str">
        <f>IF('Tabela de preços (out_2014)'!N36="lixo","",'Tabela de preços (out_2014)'!N36)</f>
        <v>TRIP TV</v>
      </c>
      <c r="D40" s="10">
        <v>30</v>
      </c>
      <c r="E40" s="80">
        <f>IF($L$2="","Selecione Praça",IFERROR(VLOOKUP(CONCATENATE(C40,$L$2),'Tabela de preços (out_2014)'!$I$2:$J$2500,2,0)*VLOOKUP(D40,Listas!$L$3:$M$16,2,0),""))</f>
        <v>6655</v>
      </c>
      <c r="F40" s="80" t="str">
        <f t="shared" si="4"/>
        <v/>
      </c>
      <c r="G40" s="19"/>
      <c r="H40" s="80" t="str">
        <f t="shared" si="5"/>
        <v/>
      </c>
      <c r="I40" s="23"/>
      <c r="J40" s="88"/>
      <c r="K40" s="89" t="str">
        <f t="shared" si="6"/>
        <v/>
      </c>
      <c r="L40" s="21" t="str">
        <f t="shared" si="7"/>
        <v/>
      </c>
    </row>
    <row r="41" spans="2:12" x14ac:dyDescent="0.2">
      <c r="B41" s="96"/>
      <c r="C41" s="11" t="str">
        <f>IF('Tabela de preços (out_2014)'!N37="lixo","",'Tabela de preços (out_2014)'!N37)</f>
        <v>TRIP TV - Reprise</v>
      </c>
      <c r="D41" s="10">
        <v>30</v>
      </c>
      <c r="E41" s="80">
        <f>IF($L$2="","Selecione Praça",IFERROR(VLOOKUP(CONCATENATE(C41,$L$2),'Tabela de preços (out_2014)'!$I$2:$J$2500,2,0)*VLOOKUP(D41,Listas!$L$3:$M$16,2,0),""))</f>
        <v>4555</v>
      </c>
      <c r="F41" s="80" t="str">
        <f t="shared" si="4"/>
        <v/>
      </c>
      <c r="G41" s="19"/>
      <c r="H41" s="80" t="str">
        <f t="shared" si="5"/>
        <v/>
      </c>
      <c r="I41" s="23"/>
      <c r="J41" s="88"/>
      <c r="K41" s="89" t="str">
        <f t="shared" si="6"/>
        <v/>
      </c>
      <c r="L41" s="21" t="str">
        <f t="shared" si="7"/>
        <v/>
      </c>
    </row>
    <row r="42" spans="2:12" x14ac:dyDescent="0.2">
      <c r="B42" s="96"/>
      <c r="C42" s="11" t="str">
        <f>IF('Tabela de preços (out_2014)'!N38="lixo","",'Tabela de preços (out_2014)'!N38)</f>
        <v/>
      </c>
      <c r="D42" s="10">
        <v>30</v>
      </c>
      <c r="E42" s="80" t="str">
        <f>IF($L$2="","Selecione Praça",IFERROR(VLOOKUP(CONCATENATE(C42,$L$2),'Tabela de preços (out_2014)'!$I$2:$J$2500,2,0)*VLOOKUP(D42,Listas!$L$3:$M$16,2,0),""))</f>
        <v/>
      </c>
      <c r="F42" s="80" t="str">
        <f t="shared" si="4"/>
        <v/>
      </c>
      <c r="G42" s="19"/>
      <c r="H42" s="80" t="str">
        <f t="shared" si="5"/>
        <v/>
      </c>
      <c r="I42" s="23"/>
      <c r="J42" s="88"/>
      <c r="K42" s="89" t="str">
        <f t="shared" si="6"/>
        <v/>
      </c>
      <c r="L42" s="21" t="str">
        <f t="shared" si="7"/>
        <v/>
      </c>
    </row>
    <row r="43" spans="2:12" x14ac:dyDescent="0.2">
      <c r="B43" s="96"/>
      <c r="C43" s="11" t="str">
        <f>IF('Tabela de preços (out_2014)'!N39="lixo","",'Tabela de preços (out_2014)'!N39)</f>
        <v/>
      </c>
      <c r="D43" s="10">
        <v>30</v>
      </c>
      <c r="E43" s="80" t="str">
        <f>IF($L$2="","Selecione Praça",IFERROR(VLOOKUP(CONCATENATE(C43,$L$2),'Tabela de preços (out_2014)'!$I$2:$J$2500,2,0)*VLOOKUP(D43,Listas!$L$3:$M$16,2,0),""))</f>
        <v/>
      </c>
      <c r="F43" s="80" t="str">
        <f t="shared" si="4"/>
        <v/>
      </c>
      <c r="G43" s="19"/>
      <c r="H43" s="80" t="str">
        <f t="shared" si="5"/>
        <v/>
      </c>
      <c r="I43" s="23"/>
      <c r="J43" s="88"/>
      <c r="K43" s="89" t="str">
        <f t="shared" si="6"/>
        <v/>
      </c>
      <c r="L43" s="21" t="str">
        <f t="shared" si="7"/>
        <v/>
      </c>
    </row>
    <row r="44" spans="2:12" x14ac:dyDescent="0.2">
      <c r="B44" s="96"/>
      <c r="C44" s="11" t="str">
        <f>IF('Tabela de preços (out_2014)'!N40="lixo","",'Tabela de preços (out_2014)'!N40)</f>
        <v/>
      </c>
      <c r="D44" s="10">
        <v>30</v>
      </c>
      <c r="E44" s="80" t="str">
        <f>IF($L$2="","Selecione Praça",IFERROR(VLOOKUP(CONCATENATE(C44,$L$2),'Tabela de preços (out_2014)'!$I$2:$J$2500,2,0)*VLOOKUP(D44,Listas!$L$3:$M$16,2,0),""))</f>
        <v/>
      </c>
      <c r="F44" s="80" t="str">
        <f t="shared" si="4"/>
        <v/>
      </c>
      <c r="G44" s="19"/>
      <c r="H44" s="80" t="str">
        <f t="shared" si="5"/>
        <v/>
      </c>
      <c r="I44" s="23"/>
      <c r="J44" s="88"/>
      <c r="K44" s="89" t="str">
        <f t="shared" si="6"/>
        <v/>
      </c>
      <c r="L44" s="21" t="str">
        <f t="shared" si="7"/>
        <v/>
      </c>
    </row>
    <row r="45" spans="2:12" x14ac:dyDescent="0.2">
      <c r="B45" s="96"/>
      <c r="C45" s="11" t="str">
        <f>IF('Tabela de preços (out_2014)'!N41="lixo","",'Tabela de preços (out_2014)'!N41)</f>
        <v/>
      </c>
      <c r="D45" s="10">
        <v>30</v>
      </c>
      <c r="E45" s="80" t="str">
        <f>IF($L$2="","Selecione Praça",IFERROR(VLOOKUP(CONCATENATE(C45,$L$2),'Tabela de preços (out_2014)'!$I$2:$J$2500,2,0)*VLOOKUP(D45,Listas!$L$3:$M$16,2,0),""))</f>
        <v/>
      </c>
      <c r="F45" s="80" t="str">
        <f t="shared" si="4"/>
        <v/>
      </c>
      <c r="G45" s="19"/>
      <c r="H45" s="80" t="str">
        <f t="shared" si="5"/>
        <v/>
      </c>
      <c r="I45" s="23"/>
      <c r="J45" s="88"/>
      <c r="K45" s="89" t="str">
        <f t="shared" si="6"/>
        <v/>
      </c>
      <c r="L45" s="21" t="str">
        <f t="shared" si="7"/>
        <v/>
      </c>
    </row>
    <row r="46" spans="2:12" x14ac:dyDescent="0.2">
      <c r="B46" s="96"/>
      <c r="C46" s="11" t="str">
        <f>IF('Tabela de preços (out_2014)'!N42="lixo","",'Tabela de preços (out_2014)'!N42)</f>
        <v/>
      </c>
      <c r="D46" s="10">
        <v>30</v>
      </c>
      <c r="E46" s="80" t="str">
        <f>IF($L$2="","Selecione Praça",IFERROR(VLOOKUP(CONCATENATE(C46,$L$2),'Tabela de preços (out_2014)'!$I$2:$J$2500,2,0)*VLOOKUP(D46,Listas!$L$3:$M$16,2,0),""))</f>
        <v/>
      </c>
      <c r="F46" s="80" t="str">
        <f t="shared" si="4"/>
        <v/>
      </c>
      <c r="G46" s="19"/>
      <c r="H46" s="80" t="str">
        <f t="shared" si="5"/>
        <v/>
      </c>
      <c r="I46" s="23"/>
      <c r="J46" s="88"/>
      <c r="K46" s="89" t="str">
        <f t="shared" si="6"/>
        <v/>
      </c>
      <c r="L46" s="21" t="str">
        <f t="shared" si="7"/>
        <v/>
      </c>
    </row>
    <row r="47" spans="2:12" x14ac:dyDescent="0.2">
      <c r="B47" s="96"/>
      <c r="C47" s="11" t="str">
        <f>IF('Tabela de preços (out_2014)'!N43="lixo","",'Tabela de preços (out_2014)'!N43)</f>
        <v/>
      </c>
      <c r="D47" s="10">
        <v>30</v>
      </c>
      <c r="E47" s="80" t="str">
        <f>IF($L$2="","Selecione Praça",IFERROR(VLOOKUP(CONCATENATE(C47,$L$2),'Tabela de preços (out_2014)'!$I$2:$J$2500,2,0)*VLOOKUP(D47,Listas!$L$3:$M$16,2,0),""))</f>
        <v/>
      </c>
      <c r="F47" s="80" t="str">
        <f t="shared" si="4"/>
        <v/>
      </c>
      <c r="G47" s="19"/>
      <c r="H47" s="80" t="str">
        <f t="shared" si="5"/>
        <v/>
      </c>
      <c r="I47" s="23"/>
      <c r="J47" s="88"/>
      <c r="K47" s="89" t="str">
        <f t="shared" si="6"/>
        <v/>
      </c>
      <c r="L47" s="21" t="str">
        <f t="shared" si="7"/>
        <v/>
      </c>
    </row>
    <row r="48" spans="2:12" x14ac:dyDescent="0.2">
      <c r="B48" s="96"/>
      <c r="C48" s="11" t="str">
        <f>IF('Tabela de preços (out_2014)'!N44="lixo","",'Tabela de preços (out_2014)'!N44)</f>
        <v/>
      </c>
      <c r="D48" s="10">
        <v>30</v>
      </c>
      <c r="E48" s="80" t="str">
        <f>IF($L$2="","Selecione Praça",IFERROR(VLOOKUP(CONCATENATE(C48,$L$2),'Tabela de preços (out_2014)'!$I$2:$J$2500,2,0)*VLOOKUP(D48,Listas!$L$3:$M$16,2,0),""))</f>
        <v/>
      </c>
      <c r="F48" s="80" t="str">
        <f t="shared" si="4"/>
        <v/>
      </c>
      <c r="G48" s="19"/>
      <c r="H48" s="80" t="str">
        <f t="shared" si="5"/>
        <v/>
      </c>
      <c r="I48" s="23"/>
      <c r="J48" s="88"/>
      <c r="K48" s="89" t="str">
        <f t="shared" si="6"/>
        <v/>
      </c>
      <c r="L48" s="21" t="str">
        <f t="shared" si="7"/>
        <v/>
      </c>
    </row>
    <row r="49" spans="2:12" x14ac:dyDescent="0.2">
      <c r="B49" s="96"/>
      <c r="C49" s="11" t="str">
        <f>IF('Tabela de preços (out_2014)'!N45="lixo","",'Tabela de preços (out_2014)'!N45)</f>
        <v/>
      </c>
      <c r="D49" s="10">
        <v>30</v>
      </c>
      <c r="E49" s="80" t="str">
        <f>IF($L$2="","Selecione Praça",IFERROR(VLOOKUP(CONCATENATE(C49,$L$2),'Tabela de preços (out_2014)'!$I$2:$J$2500,2,0)*VLOOKUP(D49,Listas!$L$3:$M$16,2,0),""))</f>
        <v/>
      </c>
      <c r="F49" s="80" t="str">
        <f t="shared" si="4"/>
        <v/>
      </c>
      <c r="G49" s="19"/>
      <c r="H49" s="80" t="str">
        <f t="shared" si="5"/>
        <v/>
      </c>
      <c r="I49" s="23"/>
      <c r="J49" s="88"/>
      <c r="K49" s="89" t="str">
        <f t="shared" si="6"/>
        <v/>
      </c>
      <c r="L49" s="21" t="str">
        <f t="shared" si="7"/>
        <v/>
      </c>
    </row>
    <row r="50" spans="2:12" x14ac:dyDescent="0.2">
      <c r="B50" s="96"/>
      <c r="C50" s="11" t="str">
        <f>IF('Tabela de preços (out_2014)'!N46="lixo","",'Tabela de preços (out_2014)'!N46)</f>
        <v/>
      </c>
      <c r="D50" s="10">
        <v>30</v>
      </c>
      <c r="E50" s="80" t="str">
        <f>IF($L$2="","Selecione Praça",IFERROR(VLOOKUP(CONCATENATE(C50,$L$2),'Tabela de preços (out_2014)'!$I$2:$J$2500,2,0)*VLOOKUP(D50,Listas!$L$3:$M$16,2,0),""))</f>
        <v/>
      </c>
      <c r="F50" s="80" t="str">
        <f t="shared" si="4"/>
        <v/>
      </c>
      <c r="G50" s="19"/>
      <c r="H50" s="80" t="str">
        <f t="shared" si="5"/>
        <v/>
      </c>
      <c r="I50" s="23"/>
      <c r="J50" s="88"/>
      <c r="K50" s="89" t="str">
        <f t="shared" si="6"/>
        <v/>
      </c>
      <c r="L50" s="21" t="str">
        <f t="shared" si="7"/>
        <v/>
      </c>
    </row>
    <row r="51" spans="2:12" x14ac:dyDescent="0.2">
      <c r="B51" s="96"/>
      <c r="C51" s="11" t="str">
        <f>IF('Tabela de preços (out_2014)'!N47="lixo","",'Tabela de preços (out_2014)'!N47)</f>
        <v/>
      </c>
      <c r="D51" s="10">
        <v>30</v>
      </c>
      <c r="E51" s="80" t="str">
        <f>IF($L$2="","Selecione Praça",IFERROR(VLOOKUP(CONCATENATE(C51,$L$2),'Tabela de preços (out_2014)'!$I$2:$J$2500,2,0)*VLOOKUP(D51,Listas!$L$3:$M$16,2,0),""))</f>
        <v/>
      </c>
      <c r="F51" s="80" t="str">
        <f t="shared" si="4"/>
        <v/>
      </c>
      <c r="G51" s="19"/>
      <c r="H51" s="80" t="str">
        <f t="shared" si="5"/>
        <v/>
      </c>
      <c r="I51" s="23"/>
      <c r="J51" s="88"/>
      <c r="K51" s="89" t="str">
        <f t="shared" si="6"/>
        <v/>
      </c>
      <c r="L51" s="21" t="str">
        <f t="shared" si="7"/>
        <v/>
      </c>
    </row>
    <row r="52" spans="2:12" x14ac:dyDescent="0.2">
      <c r="B52" s="96"/>
      <c r="C52" s="11" t="str">
        <f>IF('Tabela de preços (out_2014)'!N48="lixo","",'Tabela de preços (out_2014)'!N48)</f>
        <v/>
      </c>
      <c r="D52" s="10">
        <v>30</v>
      </c>
      <c r="E52" s="80" t="str">
        <f>IF($L$2="","Selecione Praça",IFERROR(VLOOKUP(CONCATENATE(C52,$L$2),'Tabela de preços (out_2014)'!$I$2:$J$2500,2,0)*VLOOKUP(D52,Listas!$L$3:$M$16,2,0),""))</f>
        <v/>
      </c>
      <c r="F52" s="80" t="str">
        <f t="shared" si="4"/>
        <v/>
      </c>
      <c r="G52" s="19"/>
      <c r="H52" s="80" t="str">
        <f t="shared" si="5"/>
        <v/>
      </c>
      <c r="I52" s="23"/>
      <c r="J52" s="88"/>
      <c r="K52" s="89" t="str">
        <f t="shared" si="6"/>
        <v/>
      </c>
      <c r="L52" s="21" t="str">
        <f t="shared" si="7"/>
        <v/>
      </c>
    </row>
    <row r="53" spans="2:12" x14ac:dyDescent="0.2">
      <c r="B53" s="96"/>
      <c r="C53" s="11" t="str">
        <f>IF('Tabela de preços (out_2014)'!N49="lixo","",'Tabela de preços (out_2014)'!N49)</f>
        <v/>
      </c>
      <c r="D53" s="10">
        <v>30</v>
      </c>
      <c r="E53" s="80" t="str">
        <f>IF($L$2="","Selecione Praça",IFERROR(VLOOKUP(CONCATENATE(C53,$L$2),'Tabela de preços (out_2014)'!$I$2:$J$2500,2,0)*VLOOKUP(D53,Listas!$L$3:$M$16,2,0),""))</f>
        <v/>
      </c>
      <c r="F53" s="80" t="str">
        <f t="shared" si="4"/>
        <v/>
      </c>
      <c r="G53" s="19"/>
      <c r="H53" s="80" t="str">
        <f t="shared" si="5"/>
        <v/>
      </c>
      <c r="I53" s="23"/>
      <c r="J53" s="88"/>
      <c r="K53" s="89" t="str">
        <f t="shared" si="6"/>
        <v/>
      </c>
      <c r="L53" s="21" t="str">
        <f t="shared" si="7"/>
        <v/>
      </c>
    </row>
    <row r="54" spans="2:12" x14ac:dyDescent="0.2">
      <c r="B54" s="96"/>
      <c r="C54" s="11" t="str">
        <f>IF('Tabela de preços (out_2014)'!N50="lixo","",'Tabela de preços (out_2014)'!N50)</f>
        <v/>
      </c>
      <c r="D54" s="10">
        <v>30</v>
      </c>
      <c r="E54" s="80" t="str">
        <f>IF($L$2="","Selecione Praça",IFERROR(VLOOKUP(CONCATENATE(C54,$L$2),'Tabela de preços (out_2014)'!$I$2:$J$2500,2,0)*VLOOKUP(D54,Listas!$L$3:$M$16,2,0),""))</f>
        <v/>
      </c>
      <c r="F54" s="80" t="str">
        <f t="shared" si="4"/>
        <v/>
      </c>
      <c r="G54" s="19"/>
      <c r="H54" s="80" t="str">
        <f t="shared" si="5"/>
        <v/>
      </c>
      <c r="I54" s="23"/>
      <c r="J54" s="88"/>
      <c r="K54" s="89" t="str">
        <f t="shared" si="6"/>
        <v/>
      </c>
      <c r="L54" s="21" t="str">
        <f t="shared" si="7"/>
        <v/>
      </c>
    </row>
    <row r="55" spans="2:12" x14ac:dyDescent="0.2">
      <c r="B55" s="96"/>
      <c r="C55" s="11" t="str">
        <f>IF('Tabela de preços (out_2014)'!N51="lixo","",'Tabela de preços (out_2014)'!N51)</f>
        <v/>
      </c>
      <c r="D55" s="10">
        <v>30</v>
      </c>
      <c r="E55" s="80" t="str">
        <f>IF($L$2="","Selecione Praça",IFERROR(VLOOKUP(CONCATENATE(C55,$L$2),'Tabela de preços (out_2014)'!$I$2:$J$2500,2,0)*VLOOKUP(D55,Listas!$L$3:$M$16,2,0),""))</f>
        <v/>
      </c>
      <c r="F55" s="80" t="str">
        <f t="shared" si="4"/>
        <v/>
      </c>
      <c r="G55" s="19"/>
      <c r="H55" s="80" t="str">
        <f t="shared" si="5"/>
        <v/>
      </c>
      <c r="I55" s="23"/>
      <c r="J55" s="88"/>
      <c r="K55" s="89" t="str">
        <f t="shared" si="6"/>
        <v/>
      </c>
      <c r="L55" s="21" t="str">
        <f t="shared" si="7"/>
        <v/>
      </c>
    </row>
    <row r="56" spans="2:12" x14ac:dyDescent="0.2">
      <c r="B56" s="96"/>
      <c r="C56" s="11" t="str">
        <f>IF('Tabela de preços (out_2014)'!N52="lixo","",'Tabela de preços (out_2014)'!N52)</f>
        <v/>
      </c>
      <c r="D56" s="10">
        <v>30</v>
      </c>
      <c r="E56" s="80" t="str">
        <f>IF($L$2="","Selecione Praça",IFERROR(VLOOKUP(CONCATENATE(C56,$L$2),'Tabela de preços (out_2014)'!$I$2:$J$2500,2,0)*VLOOKUP(D56,Listas!$L$3:$M$16,2,0),""))</f>
        <v/>
      </c>
      <c r="F56" s="80" t="str">
        <f t="shared" si="4"/>
        <v/>
      </c>
      <c r="G56" s="19"/>
      <c r="H56" s="80" t="str">
        <f t="shared" si="5"/>
        <v/>
      </c>
      <c r="I56" s="23"/>
      <c r="J56" s="88"/>
      <c r="K56" s="89" t="str">
        <f t="shared" si="6"/>
        <v/>
      </c>
      <c r="L56" s="21" t="str">
        <f t="shared" si="7"/>
        <v/>
      </c>
    </row>
    <row r="57" spans="2:12" x14ac:dyDescent="0.2">
      <c r="B57" s="96"/>
      <c r="C57" s="11" t="str">
        <f>IF('Tabela de preços (out_2014)'!N53="lixo","",'Tabela de preços (out_2014)'!N53)</f>
        <v/>
      </c>
      <c r="D57" s="10">
        <v>30</v>
      </c>
      <c r="E57" s="80" t="str">
        <f>IF($L$2="","Selecione Praça",IFERROR(VLOOKUP(CONCATENATE(C57,$L$2),'Tabela de preços (out_2014)'!$I$2:$J$2500,2,0)*VLOOKUP(D57,Listas!$L$3:$M$16,2,0),""))</f>
        <v/>
      </c>
      <c r="F57" s="80" t="str">
        <f t="shared" si="4"/>
        <v/>
      </c>
      <c r="G57" s="19"/>
      <c r="H57" s="80" t="str">
        <f t="shared" si="5"/>
        <v/>
      </c>
      <c r="I57" s="23"/>
      <c r="J57" s="88"/>
      <c r="K57" s="89" t="str">
        <f t="shared" si="6"/>
        <v/>
      </c>
      <c r="L57" s="21" t="str">
        <f t="shared" si="7"/>
        <v/>
      </c>
    </row>
    <row r="58" spans="2:12" x14ac:dyDescent="0.2">
      <c r="B58" s="96"/>
      <c r="C58" s="11" t="str">
        <f>IF('Tabela de preços (out_2014)'!N54="lixo","",'Tabela de preços (out_2014)'!N54)</f>
        <v/>
      </c>
      <c r="D58" s="10">
        <v>30</v>
      </c>
      <c r="E58" s="80" t="str">
        <f>IF($L$2="","Selecione Praça",IFERROR(VLOOKUP(CONCATENATE(C58,$L$2),'Tabela de preços (out_2014)'!$I$2:$J$2500,2,0)*VLOOKUP(D58,Listas!$L$3:$M$16,2,0),""))</f>
        <v/>
      </c>
      <c r="F58" s="80" t="str">
        <f t="shared" si="4"/>
        <v/>
      </c>
      <c r="G58" s="19"/>
      <c r="H58" s="80" t="str">
        <f t="shared" si="5"/>
        <v/>
      </c>
      <c r="I58" s="23"/>
      <c r="J58" s="88"/>
      <c r="K58" s="89" t="str">
        <f t="shared" si="6"/>
        <v/>
      </c>
      <c r="L58" s="21" t="str">
        <f t="shared" si="7"/>
        <v/>
      </c>
    </row>
    <row r="59" spans="2:12" x14ac:dyDescent="0.2">
      <c r="B59" s="97"/>
      <c r="C59" s="11" t="str">
        <f>IF('Tabela de preços (out_2014)'!N55="lixo","",'Tabela de preços (out_2014)'!N55)</f>
        <v/>
      </c>
      <c r="D59" s="10">
        <v>30</v>
      </c>
      <c r="E59" s="80" t="str">
        <f>IF($L$2="","Selecione Praça",IFERROR(VLOOKUP(CONCATENATE(C59,$L$2),'Tabela de preços (out_2014)'!$I$2:$J$2500,2,0)*VLOOKUP(D59,Listas!$L$3:$M$16,2,0),""))</f>
        <v/>
      </c>
      <c r="F59" s="80" t="str">
        <f t="shared" si="4"/>
        <v/>
      </c>
      <c r="G59" s="19"/>
      <c r="H59" s="80" t="str">
        <f t="shared" si="5"/>
        <v/>
      </c>
      <c r="I59" s="23"/>
      <c r="J59" s="88"/>
      <c r="K59" s="89" t="str">
        <f t="shared" si="6"/>
        <v/>
      </c>
      <c r="L59" s="21" t="str">
        <f t="shared" si="7"/>
        <v/>
      </c>
    </row>
    <row r="60" spans="2:12" x14ac:dyDescent="0.2">
      <c r="B60" s="18"/>
      <c r="C60" s="20"/>
      <c r="D60" s="18"/>
      <c r="E60" s="24"/>
      <c r="F60" s="14"/>
      <c r="G60" s="14"/>
      <c r="H60" s="18"/>
      <c r="I60" s="24"/>
      <c r="J60" s="14"/>
      <c r="K60" s="14"/>
      <c r="L60" s="14"/>
    </row>
    <row r="61" spans="2:12" x14ac:dyDescent="0.2">
      <c r="B61" s="34" t="str">
        <f>CONCATENATE("Total"," ",B6)</f>
        <v>Total BAND TV</v>
      </c>
      <c r="C61" s="36"/>
      <c r="D61" s="36"/>
      <c r="E61" s="71">
        <f>SUM(E6:E59)</f>
        <v>400370</v>
      </c>
      <c r="F61" s="71">
        <f>SUM(F6:F59)</f>
        <v>0</v>
      </c>
      <c r="G61" s="38" t="str">
        <f>IFERROR(1-H61/F61,"")</f>
        <v/>
      </c>
      <c r="H61" s="71">
        <f>SUM(H6:H59)</f>
        <v>0</v>
      </c>
      <c r="I61" s="39">
        <f>SUM(I6:I59)</f>
        <v>0</v>
      </c>
      <c r="J61" s="37">
        <f>SUM(J6:J59)</f>
        <v>0</v>
      </c>
      <c r="K61" s="37">
        <f>SUM(K6:K59)</f>
        <v>0</v>
      </c>
      <c r="L61" s="37" t="str">
        <f>IF(OR(H61=0,K61=0),"",H61/K61)</f>
        <v/>
      </c>
    </row>
    <row r="62" spans="2:12" x14ac:dyDescent="0.2">
      <c r="B62" s="18"/>
      <c r="C62" s="20"/>
      <c r="D62" s="18"/>
      <c r="E62" s="24"/>
      <c r="F62" s="14"/>
      <c r="G62" s="14"/>
      <c r="H62" s="18"/>
      <c r="I62" s="24"/>
      <c r="J62" s="14"/>
      <c r="K62" s="14"/>
      <c r="L62" s="14"/>
    </row>
    <row r="63" spans="2:12" x14ac:dyDescent="0.2">
      <c r="B63" s="95" t="s">
        <v>22</v>
      </c>
      <c r="C63" s="11" t="str">
        <f>IF('Cenário Atual'!C6="","",'Cenário Atual'!C6)</f>
        <v/>
      </c>
      <c r="D63" s="94">
        <f>'Cenário Atual'!D6</f>
        <v>0</v>
      </c>
      <c r="E63" s="21" t="str">
        <f>'Cenário Atual'!E6</f>
        <v/>
      </c>
      <c r="F63" s="90" t="str">
        <f t="shared" ref="F63" si="8">IF(I63="","",E63*I63)</f>
        <v/>
      </c>
      <c r="G63" s="93">
        <f>'Cenário Atual'!G6</f>
        <v>0</v>
      </c>
      <c r="H63" s="21" t="str">
        <f>IF(E63="","",F63*(1-G63))</f>
        <v/>
      </c>
      <c r="I63" s="23" t="str">
        <f>IF('Cenário Atual'!I6="","",'Cenário Atual'!I6)</f>
        <v/>
      </c>
      <c r="J63" s="22" t="str">
        <f>'Cenário Atual'!J6</f>
        <v/>
      </c>
      <c r="K63" s="22" t="str">
        <f t="shared" ref="K63:K82" si="9">IF(I63="","",I63*J63)</f>
        <v/>
      </c>
      <c r="L63" s="21" t="str">
        <f t="shared" ref="L63:L82" si="10">IF(OR(H63="",K63=""),"",H63/K63)</f>
        <v/>
      </c>
    </row>
    <row r="64" spans="2:12" x14ac:dyDescent="0.2">
      <c r="B64" s="96"/>
      <c r="C64" s="11" t="str">
        <f>IF('Cenário Atual'!C7="","",'Cenário Atual'!C7)</f>
        <v/>
      </c>
      <c r="D64" s="94">
        <f>'Cenário Atual'!D7</f>
        <v>0</v>
      </c>
      <c r="E64" s="21" t="str">
        <f>'Cenário Atual'!E7</f>
        <v/>
      </c>
      <c r="F64" s="90" t="str">
        <f t="shared" ref="F64:F82" si="11">IF(I64="","",E64*I64)</f>
        <v/>
      </c>
      <c r="G64" s="93">
        <f>'Cenário Atual'!G7</f>
        <v>0</v>
      </c>
      <c r="H64" s="21" t="str">
        <f t="shared" ref="H64:H82" si="12">IF(E64="","",F64*(1-G64))</f>
        <v/>
      </c>
      <c r="I64" s="23" t="str">
        <f>IF('Cenário Atual'!I7="","",'Cenário Atual'!I7)</f>
        <v/>
      </c>
      <c r="J64" s="22" t="str">
        <f>'Cenário Atual'!J7</f>
        <v/>
      </c>
      <c r="K64" s="22" t="str">
        <f t="shared" si="9"/>
        <v/>
      </c>
      <c r="L64" s="21" t="str">
        <f t="shared" si="10"/>
        <v/>
      </c>
    </row>
    <row r="65" spans="2:12" x14ac:dyDescent="0.2">
      <c r="B65" s="96"/>
      <c r="C65" s="11" t="str">
        <f>IF('Cenário Atual'!C8="","",'Cenário Atual'!C8)</f>
        <v/>
      </c>
      <c r="D65" s="94">
        <f>'Cenário Atual'!D8</f>
        <v>0</v>
      </c>
      <c r="E65" s="21" t="str">
        <f>'Cenário Atual'!E8</f>
        <v/>
      </c>
      <c r="F65" s="90" t="str">
        <f t="shared" si="11"/>
        <v/>
      </c>
      <c r="G65" s="93">
        <f>'Cenário Atual'!G8</f>
        <v>0</v>
      </c>
      <c r="H65" s="21" t="str">
        <f t="shared" si="12"/>
        <v/>
      </c>
      <c r="I65" s="23" t="str">
        <f>IF('Cenário Atual'!I8="","",'Cenário Atual'!I8)</f>
        <v/>
      </c>
      <c r="J65" s="22" t="str">
        <f>'Cenário Atual'!J8</f>
        <v/>
      </c>
      <c r="K65" s="22" t="str">
        <f t="shared" si="9"/>
        <v/>
      </c>
      <c r="L65" s="21" t="str">
        <f t="shared" si="10"/>
        <v/>
      </c>
    </row>
    <row r="66" spans="2:12" x14ac:dyDescent="0.2">
      <c r="B66" s="96"/>
      <c r="C66" s="11" t="str">
        <f>IF('Cenário Atual'!C9="","",'Cenário Atual'!C9)</f>
        <v/>
      </c>
      <c r="D66" s="94">
        <f>'Cenário Atual'!D9</f>
        <v>0</v>
      </c>
      <c r="E66" s="21" t="str">
        <f>'Cenário Atual'!E9</f>
        <v/>
      </c>
      <c r="F66" s="90" t="str">
        <f t="shared" si="11"/>
        <v/>
      </c>
      <c r="G66" s="93">
        <f>'Cenário Atual'!G9</f>
        <v>0</v>
      </c>
      <c r="H66" s="21" t="str">
        <f t="shared" si="12"/>
        <v/>
      </c>
      <c r="I66" s="23" t="str">
        <f>IF('Cenário Atual'!I9="","",'Cenário Atual'!I9)</f>
        <v/>
      </c>
      <c r="J66" s="22" t="str">
        <f>'Cenário Atual'!J9</f>
        <v/>
      </c>
      <c r="K66" s="22" t="str">
        <f t="shared" si="9"/>
        <v/>
      </c>
      <c r="L66" s="21" t="str">
        <f t="shared" si="10"/>
        <v/>
      </c>
    </row>
    <row r="67" spans="2:12" x14ac:dyDescent="0.2">
      <c r="B67" s="96"/>
      <c r="C67" s="11" t="str">
        <f>IF('Cenário Atual'!C10="","",'Cenário Atual'!C10)</f>
        <v/>
      </c>
      <c r="D67" s="94">
        <f>'Cenário Atual'!D10</f>
        <v>0</v>
      </c>
      <c r="E67" s="21" t="str">
        <f>'Cenário Atual'!E10</f>
        <v/>
      </c>
      <c r="F67" s="90" t="str">
        <f t="shared" si="11"/>
        <v/>
      </c>
      <c r="G67" s="93">
        <f>'Cenário Atual'!G10</f>
        <v>0</v>
      </c>
      <c r="H67" s="21" t="str">
        <f t="shared" si="12"/>
        <v/>
      </c>
      <c r="I67" s="23" t="str">
        <f>IF('Cenário Atual'!I10="","",'Cenário Atual'!I10)</f>
        <v/>
      </c>
      <c r="J67" s="22" t="str">
        <f>'Cenário Atual'!J10</f>
        <v/>
      </c>
      <c r="K67" s="22" t="str">
        <f t="shared" si="9"/>
        <v/>
      </c>
      <c r="L67" s="21" t="str">
        <f t="shared" si="10"/>
        <v/>
      </c>
    </row>
    <row r="68" spans="2:12" x14ac:dyDescent="0.2">
      <c r="B68" s="96"/>
      <c r="C68" s="11" t="str">
        <f>IF('Cenário Atual'!C11="","",'Cenário Atual'!C11)</f>
        <v/>
      </c>
      <c r="D68" s="94">
        <f>'Cenário Atual'!D11</f>
        <v>0</v>
      </c>
      <c r="E68" s="21" t="str">
        <f>'Cenário Atual'!E11</f>
        <v/>
      </c>
      <c r="F68" s="90" t="str">
        <f t="shared" si="11"/>
        <v/>
      </c>
      <c r="G68" s="93">
        <f>'Cenário Atual'!G11</f>
        <v>0</v>
      </c>
      <c r="H68" s="21" t="str">
        <f t="shared" si="12"/>
        <v/>
      </c>
      <c r="I68" s="23" t="str">
        <f>IF('Cenário Atual'!I11="","",'Cenário Atual'!I11)</f>
        <v/>
      </c>
      <c r="J68" s="22" t="str">
        <f>'Cenário Atual'!J11</f>
        <v/>
      </c>
      <c r="K68" s="22" t="str">
        <f t="shared" si="9"/>
        <v/>
      </c>
      <c r="L68" s="21" t="str">
        <f t="shared" si="10"/>
        <v/>
      </c>
    </row>
    <row r="69" spans="2:12" x14ac:dyDescent="0.2">
      <c r="B69" s="96"/>
      <c r="C69" s="11" t="str">
        <f>IF('Cenário Atual'!C12="","",'Cenário Atual'!C12)</f>
        <v/>
      </c>
      <c r="D69" s="94">
        <f>'Cenário Atual'!D12</f>
        <v>0</v>
      </c>
      <c r="E69" s="21" t="str">
        <f>'Cenário Atual'!E12</f>
        <v/>
      </c>
      <c r="F69" s="90" t="str">
        <f t="shared" si="11"/>
        <v/>
      </c>
      <c r="G69" s="93">
        <f>'Cenário Atual'!G12</f>
        <v>0</v>
      </c>
      <c r="H69" s="21" t="str">
        <f t="shared" si="12"/>
        <v/>
      </c>
      <c r="I69" s="23" t="str">
        <f>IF('Cenário Atual'!I12="","",'Cenário Atual'!I12)</f>
        <v/>
      </c>
      <c r="J69" s="22" t="str">
        <f>'Cenário Atual'!J12</f>
        <v/>
      </c>
      <c r="K69" s="22" t="str">
        <f t="shared" si="9"/>
        <v/>
      </c>
      <c r="L69" s="21" t="str">
        <f t="shared" si="10"/>
        <v/>
      </c>
    </row>
    <row r="70" spans="2:12" x14ac:dyDescent="0.2">
      <c r="B70" s="96"/>
      <c r="C70" s="11" t="str">
        <f>IF('Cenário Atual'!C13="","",'Cenário Atual'!C13)</f>
        <v/>
      </c>
      <c r="D70" s="94">
        <f>'Cenário Atual'!D13</f>
        <v>0</v>
      </c>
      <c r="E70" s="21" t="str">
        <f>'Cenário Atual'!E13</f>
        <v/>
      </c>
      <c r="F70" s="90" t="str">
        <f t="shared" si="11"/>
        <v/>
      </c>
      <c r="G70" s="93">
        <f>'Cenário Atual'!G13</f>
        <v>0</v>
      </c>
      <c r="H70" s="21" t="str">
        <f t="shared" si="12"/>
        <v/>
      </c>
      <c r="I70" s="23" t="str">
        <f>IF('Cenário Atual'!I13="","",'Cenário Atual'!I13)</f>
        <v/>
      </c>
      <c r="J70" s="22" t="str">
        <f>'Cenário Atual'!J13</f>
        <v/>
      </c>
      <c r="K70" s="22" t="str">
        <f t="shared" si="9"/>
        <v/>
      </c>
      <c r="L70" s="21" t="str">
        <f t="shared" si="10"/>
        <v/>
      </c>
    </row>
    <row r="71" spans="2:12" x14ac:dyDescent="0.2">
      <c r="B71" s="96"/>
      <c r="C71" s="11" t="str">
        <f>IF('Cenário Atual'!C14="","",'Cenário Atual'!C14)</f>
        <v/>
      </c>
      <c r="D71" s="94">
        <f>'Cenário Atual'!D14</f>
        <v>0</v>
      </c>
      <c r="E71" s="21" t="str">
        <f>'Cenário Atual'!E14</f>
        <v/>
      </c>
      <c r="F71" s="90" t="str">
        <f t="shared" si="11"/>
        <v/>
      </c>
      <c r="G71" s="93">
        <f>'Cenário Atual'!G14</f>
        <v>0</v>
      </c>
      <c r="H71" s="21" t="str">
        <f t="shared" si="12"/>
        <v/>
      </c>
      <c r="I71" s="23" t="str">
        <f>IF('Cenário Atual'!I14="","",'Cenário Atual'!I14)</f>
        <v/>
      </c>
      <c r="J71" s="22" t="str">
        <f>'Cenário Atual'!J14</f>
        <v/>
      </c>
      <c r="K71" s="22" t="str">
        <f t="shared" si="9"/>
        <v/>
      </c>
      <c r="L71" s="21" t="str">
        <f t="shared" si="10"/>
        <v/>
      </c>
    </row>
    <row r="72" spans="2:12" x14ac:dyDescent="0.2">
      <c r="B72" s="96"/>
      <c r="C72" s="11" t="str">
        <f>IF('Cenário Atual'!C15="","",'Cenário Atual'!C15)</f>
        <v/>
      </c>
      <c r="D72" s="94">
        <f>'Cenário Atual'!D15</f>
        <v>0</v>
      </c>
      <c r="E72" s="21" t="str">
        <f>'Cenário Atual'!E15</f>
        <v/>
      </c>
      <c r="F72" s="90" t="str">
        <f t="shared" si="11"/>
        <v/>
      </c>
      <c r="G72" s="93">
        <f>'Cenário Atual'!G15</f>
        <v>0</v>
      </c>
      <c r="H72" s="21" t="str">
        <f t="shared" si="12"/>
        <v/>
      </c>
      <c r="I72" s="23" t="str">
        <f>IF('Cenário Atual'!I15="","",'Cenário Atual'!I15)</f>
        <v/>
      </c>
      <c r="J72" s="22" t="str">
        <f>'Cenário Atual'!J15</f>
        <v/>
      </c>
      <c r="K72" s="22" t="str">
        <f t="shared" si="9"/>
        <v/>
      </c>
      <c r="L72" s="21" t="str">
        <f t="shared" si="10"/>
        <v/>
      </c>
    </row>
    <row r="73" spans="2:12" x14ac:dyDescent="0.2">
      <c r="B73" s="96"/>
      <c r="C73" s="11" t="str">
        <f>IF('Cenário Atual'!C16="","",'Cenário Atual'!C16)</f>
        <v/>
      </c>
      <c r="D73" s="94">
        <f>'Cenário Atual'!D16</f>
        <v>0</v>
      </c>
      <c r="E73" s="21" t="str">
        <f>'Cenário Atual'!E16</f>
        <v/>
      </c>
      <c r="F73" s="90" t="str">
        <f t="shared" si="11"/>
        <v/>
      </c>
      <c r="G73" s="93">
        <f>'Cenário Atual'!G16</f>
        <v>0</v>
      </c>
      <c r="H73" s="21" t="str">
        <f t="shared" si="12"/>
        <v/>
      </c>
      <c r="I73" s="23" t="str">
        <f>IF('Cenário Atual'!I16="","",'Cenário Atual'!I16)</f>
        <v/>
      </c>
      <c r="J73" s="22" t="str">
        <f>'Cenário Atual'!J16</f>
        <v/>
      </c>
      <c r="K73" s="22" t="str">
        <f t="shared" si="9"/>
        <v/>
      </c>
      <c r="L73" s="21" t="str">
        <f t="shared" si="10"/>
        <v/>
      </c>
    </row>
    <row r="74" spans="2:12" x14ac:dyDescent="0.2">
      <c r="B74" s="96"/>
      <c r="C74" s="11" t="str">
        <f>IF('Cenário Atual'!C17="","",'Cenário Atual'!C17)</f>
        <v/>
      </c>
      <c r="D74" s="94">
        <f>'Cenário Atual'!D17</f>
        <v>0</v>
      </c>
      <c r="E74" s="21" t="str">
        <f>'Cenário Atual'!E17</f>
        <v/>
      </c>
      <c r="F74" s="90" t="str">
        <f t="shared" si="11"/>
        <v/>
      </c>
      <c r="G74" s="93">
        <f>'Cenário Atual'!G17</f>
        <v>0</v>
      </c>
      <c r="H74" s="21" t="str">
        <f t="shared" si="12"/>
        <v/>
      </c>
      <c r="I74" s="23" t="str">
        <f>IF('Cenário Atual'!I17="","",'Cenário Atual'!I17)</f>
        <v/>
      </c>
      <c r="J74" s="22" t="str">
        <f>'Cenário Atual'!J17</f>
        <v/>
      </c>
      <c r="K74" s="22" t="str">
        <f t="shared" si="9"/>
        <v/>
      </c>
      <c r="L74" s="21" t="str">
        <f t="shared" si="10"/>
        <v/>
      </c>
    </row>
    <row r="75" spans="2:12" x14ac:dyDescent="0.2">
      <c r="B75" s="96"/>
      <c r="C75" s="11" t="str">
        <f>IF('Cenário Atual'!C18="","",'Cenário Atual'!C18)</f>
        <v/>
      </c>
      <c r="D75" s="94">
        <f>'Cenário Atual'!D18</f>
        <v>0</v>
      </c>
      <c r="E75" s="21" t="str">
        <f>'Cenário Atual'!E18</f>
        <v/>
      </c>
      <c r="F75" s="90" t="str">
        <f t="shared" si="11"/>
        <v/>
      </c>
      <c r="G75" s="93">
        <f>'Cenário Atual'!G18</f>
        <v>0</v>
      </c>
      <c r="H75" s="21" t="str">
        <f t="shared" si="12"/>
        <v/>
      </c>
      <c r="I75" s="23" t="str">
        <f>IF('Cenário Atual'!I18="","",'Cenário Atual'!I18)</f>
        <v/>
      </c>
      <c r="J75" s="22" t="str">
        <f>'Cenário Atual'!J18</f>
        <v/>
      </c>
      <c r="K75" s="22" t="str">
        <f t="shared" si="9"/>
        <v/>
      </c>
      <c r="L75" s="21" t="str">
        <f t="shared" si="10"/>
        <v/>
      </c>
    </row>
    <row r="76" spans="2:12" x14ac:dyDescent="0.2">
      <c r="B76" s="96"/>
      <c r="C76" s="11" t="str">
        <f>IF('Cenário Atual'!C19="","",'Cenário Atual'!C19)</f>
        <v/>
      </c>
      <c r="D76" s="94">
        <f>'Cenário Atual'!D19</f>
        <v>0</v>
      </c>
      <c r="E76" s="21" t="str">
        <f>'Cenário Atual'!E19</f>
        <v/>
      </c>
      <c r="F76" s="90" t="str">
        <f t="shared" si="11"/>
        <v/>
      </c>
      <c r="G76" s="93">
        <f>'Cenário Atual'!G19</f>
        <v>0</v>
      </c>
      <c r="H76" s="21" t="str">
        <f t="shared" si="12"/>
        <v/>
      </c>
      <c r="I76" s="23" t="str">
        <f>IF('Cenário Atual'!I19="","",'Cenário Atual'!I19)</f>
        <v/>
      </c>
      <c r="J76" s="22" t="str">
        <f>'Cenário Atual'!J19</f>
        <v/>
      </c>
      <c r="K76" s="22" t="str">
        <f t="shared" si="9"/>
        <v/>
      </c>
      <c r="L76" s="21" t="str">
        <f t="shared" si="10"/>
        <v/>
      </c>
    </row>
    <row r="77" spans="2:12" x14ac:dyDescent="0.2">
      <c r="B77" s="96"/>
      <c r="C77" s="11" t="str">
        <f>IF('Cenário Atual'!C20="","",'Cenário Atual'!C20)</f>
        <v/>
      </c>
      <c r="D77" s="94">
        <f>'Cenário Atual'!D20</f>
        <v>0</v>
      </c>
      <c r="E77" s="21" t="str">
        <f>'Cenário Atual'!E20</f>
        <v/>
      </c>
      <c r="F77" s="90" t="str">
        <f t="shared" si="11"/>
        <v/>
      </c>
      <c r="G77" s="93">
        <f>'Cenário Atual'!G20</f>
        <v>0</v>
      </c>
      <c r="H77" s="21" t="str">
        <f t="shared" si="12"/>
        <v/>
      </c>
      <c r="I77" s="23" t="str">
        <f>IF('Cenário Atual'!I20="","",'Cenário Atual'!I20)</f>
        <v/>
      </c>
      <c r="J77" s="22" t="str">
        <f>'Cenário Atual'!J20</f>
        <v/>
      </c>
      <c r="K77" s="22" t="str">
        <f t="shared" si="9"/>
        <v/>
      </c>
      <c r="L77" s="21" t="str">
        <f t="shared" si="10"/>
        <v/>
      </c>
    </row>
    <row r="78" spans="2:12" x14ac:dyDescent="0.2">
      <c r="B78" s="96"/>
      <c r="C78" s="11" t="str">
        <f>IF('Cenário Atual'!C21="","",'Cenário Atual'!C21)</f>
        <v/>
      </c>
      <c r="D78" s="94">
        <f>'Cenário Atual'!D21</f>
        <v>0</v>
      </c>
      <c r="E78" s="21" t="str">
        <f>'Cenário Atual'!E21</f>
        <v/>
      </c>
      <c r="F78" s="90" t="str">
        <f t="shared" si="11"/>
        <v/>
      </c>
      <c r="G78" s="93">
        <f>'Cenário Atual'!G21</f>
        <v>0</v>
      </c>
      <c r="H78" s="21" t="str">
        <f t="shared" si="12"/>
        <v/>
      </c>
      <c r="I78" s="23" t="str">
        <f>IF('Cenário Atual'!I21="","",'Cenário Atual'!I21)</f>
        <v/>
      </c>
      <c r="J78" s="22" t="str">
        <f>'Cenário Atual'!J21</f>
        <v/>
      </c>
      <c r="K78" s="22" t="str">
        <f t="shared" si="9"/>
        <v/>
      </c>
      <c r="L78" s="21" t="str">
        <f t="shared" si="10"/>
        <v/>
      </c>
    </row>
    <row r="79" spans="2:12" x14ac:dyDescent="0.2">
      <c r="B79" s="96"/>
      <c r="C79" s="11" t="str">
        <f>IF('Cenário Atual'!C22="","",'Cenário Atual'!C22)</f>
        <v/>
      </c>
      <c r="D79" s="94">
        <f>'Cenário Atual'!D22</f>
        <v>0</v>
      </c>
      <c r="E79" s="21" t="str">
        <f>'Cenário Atual'!E22</f>
        <v/>
      </c>
      <c r="F79" s="90" t="str">
        <f t="shared" si="11"/>
        <v/>
      </c>
      <c r="G79" s="93">
        <f>'Cenário Atual'!G22</f>
        <v>0</v>
      </c>
      <c r="H79" s="21" t="str">
        <f t="shared" si="12"/>
        <v/>
      </c>
      <c r="I79" s="23" t="str">
        <f>IF('Cenário Atual'!I22="","",'Cenário Atual'!I22)</f>
        <v/>
      </c>
      <c r="J79" s="22" t="str">
        <f>'Cenário Atual'!J22</f>
        <v/>
      </c>
      <c r="K79" s="22" t="str">
        <f t="shared" si="9"/>
        <v/>
      </c>
      <c r="L79" s="21" t="str">
        <f t="shared" si="10"/>
        <v/>
      </c>
    </row>
    <row r="80" spans="2:12" x14ac:dyDescent="0.2">
      <c r="B80" s="96"/>
      <c r="C80" s="11" t="str">
        <f>IF('Cenário Atual'!C23="","",'Cenário Atual'!C23)</f>
        <v/>
      </c>
      <c r="D80" s="94">
        <f>'Cenário Atual'!D23</f>
        <v>0</v>
      </c>
      <c r="E80" s="21" t="str">
        <f>'Cenário Atual'!E23</f>
        <v/>
      </c>
      <c r="F80" s="90" t="str">
        <f t="shared" si="11"/>
        <v/>
      </c>
      <c r="G80" s="93">
        <f>'Cenário Atual'!G23</f>
        <v>0</v>
      </c>
      <c r="H80" s="21" t="str">
        <f t="shared" si="12"/>
        <v/>
      </c>
      <c r="I80" s="23" t="str">
        <f>IF('Cenário Atual'!I23="","",'Cenário Atual'!I23)</f>
        <v/>
      </c>
      <c r="J80" s="22" t="str">
        <f>'Cenário Atual'!J23</f>
        <v/>
      </c>
      <c r="K80" s="22" t="str">
        <f t="shared" si="9"/>
        <v/>
      </c>
      <c r="L80" s="21" t="str">
        <f t="shared" si="10"/>
        <v/>
      </c>
    </row>
    <row r="81" spans="2:13" x14ac:dyDescent="0.2">
      <c r="B81" s="96"/>
      <c r="C81" s="11" t="str">
        <f>IF('Cenário Atual'!C24="","",'Cenário Atual'!C24)</f>
        <v/>
      </c>
      <c r="D81" s="94">
        <f>'Cenário Atual'!D24</f>
        <v>0</v>
      </c>
      <c r="E81" s="21" t="str">
        <f>'Cenário Atual'!E24</f>
        <v/>
      </c>
      <c r="F81" s="90" t="str">
        <f t="shared" si="11"/>
        <v/>
      </c>
      <c r="G81" s="93">
        <f>'Cenário Atual'!G24</f>
        <v>0</v>
      </c>
      <c r="H81" s="21" t="str">
        <f t="shared" si="12"/>
        <v/>
      </c>
      <c r="I81" s="23" t="str">
        <f>IF('Cenário Atual'!I24="","",'Cenário Atual'!I24)</f>
        <v/>
      </c>
      <c r="J81" s="22" t="str">
        <f>'Cenário Atual'!J24</f>
        <v/>
      </c>
      <c r="K81" s="22" t="str">
        <f t="shared" si="9"/>
        <v/>
      </c>
      <c r="L81" s="21" t="str">
        <f t="shared" si="10"/>
        <v/>
      </c>
    </row>
    <row r="82" spans="2:13" x14ac:dyDescent="0.2">
      <c r="B82" s="97"/>
      <c r="C82" s="11" t="str">
        <f>IF('Cenário Atual'!C25="","",'Cenário Atual'!C25)</f>
        <v/>
      </c>
      <c r="D82" s="94">
        <f>'Cenário Atual'!D25</f>
        <v>0</v>
      </c>
      <c r="E82" s="21" t="str">
        <f>'Cenário Atual'!E25</f>
        <v/>
      </c>
      <c r="F82" s="90" t="str">
        <f t="shared" si="11"/>
        <v/>
      </c>
      <c r="G82" s="93">
        <f>'Cenário Atual'!G25</f>
        <v>0</v>
      </c>
      <c r="H82" s="21" t="str">
        <f t="shared" si="12"/>
        <v/>
      </c>
      <c r="I82" s="23" t="str">
        <f>IF('Cenário Atual'!I25="","",'Cenário Atual'!I25)</f>
        <v/>
      </c>
      <c r="J82" s="22" t="str">
        <f>'Cenário Atual'!J25</f>
        <v/>
      </c>
      <c r="K82" s="22" t="str">
        <f t="shared" si="9"/>
        <v/>
      </c>
      <c r="L82" s="21" t="str">
        <f t="shared" si="10"/>
        <v/>
      </c>
    </row>
    <row r="83" spans="2:13" x14ac:dyDescent="0.2">
      <c r="B83" s="18"/>
      <c r="C83" s="20"/>
      <c r="D83" s="18"/>
      <c r="E83" s="24"/>
      <c r="F83" s="14"/>
      <c r="G83" s="14"/>
      <c r="H83" s="18"/>
      <c r="I83" s="24"/>
      <c r="J83" s="14"/>
      <c r="K83" s="14"/>
      <c r="L83" s="18"/>
    </row>
    <row r="84" spans="2:13" s="5" customFormat="1" x14ac:dyDescent="0.2">
      <c r="B84" s="34" t="str">
        <f>CONCATENATE("Total"," ",B63," Cenário Proposto")</f>
        <v>Total Globo Cenário Proposto</v>
      </c>
      <c r="C84" s="35"/>
      <c r="D84" s="36"/>
      <c r="E84" s="71">
        <f>SUM(E63:E82)</f>
        <v>0</v>
      </c>
      <c r="F84" s="71">
        <f>SUM(F63:F82)</f>
        <v>0</v>
      </c>
      <c r="G84" s="71"/>
      <c r="H84" s="71">
        <f>SUM(H63:H82)</f>
        <v>0</v>
      </c>
      <c r="I84" s="39">
        <f>SUM(I63:I82)</f>
        <v>0</v>
      </c>
      <c r="J84" s="39">
        <f>SUM(J63:J82)</f>
        <v>0</v>
      </c>
      <c r="K84" s="39">
        <f>SUM(K63:K82)</f>
        <v>0</v>
      </c>
      <c r="L84" s="37" t="str">
        <f>IF(OR(H84=0,K84=0),"",H84/K84)</f>
        <v/>
      </c>
      <c r="M84" s="4"/>
    </row>
    <row r="85" spans="2:13" s="5" customFormat="1" x14ac:dyDescent="0.2">
      <c r="B85" s="27" t="str">
        <f>CONCATENATE("Total"," ",B63," Cenário Atual")</f>
        <v>Total Globo Cenário Atual</v>
      </c>
      <c r="C85" s="33"/>
      <c r="D85" s="33"/>
      <c r="E85" s="72">
        <f>'Cenário Atual'!E27</f>
        <v>0</v>
      </c>
      <c r="F85" s="72">
        <f>'Cenário Atual'!F27</f>
        <v>0</v>
      </c>
      <c r="G85" s="32">
        <f>'Cenário Atual'!G27</f>
        <v>0</v>
      </c>
      <c r="H85" s="72">
        <f>'Cenário Atual'!H27</f>
        <v>0</v>
      </c>
      <c r="I85" s="32">
        <f>'Cenário Atual'!I27</f>
        <v>0</v>
      </c>
      <c r="J85" s="30">
        <f>'Cenário Atual'!J27</f>
        <v>0</v>
      </c>
      <c r="K85" s="30">
        <f>'Cenário Atual'!K27</f>
        <v>0</v>
      </c>
      <c r="L85" s="30" t="str">
        <f>'Cenário Atual'!L27</f>
        <v/>
      </c>
      <c r="M85" s="4"/>
    </row>
    <row r="86" spans="2:13" s="5" customFormat="1" x14ac:dyDescent="0.2">
      <c r="B86" s="43" t="s">
        <v>207</v>
      </c>
      <c r="C86" s="42"/>
      <c r="D86" s="41"/>
      <c r="E86" s="87">
        <f>E84-E85</f>
        <v>0</v>
      </c>
      <c r="F86" s="87">
        <f>F84-F85</f>
        <v>0</v>
      </c>
      <c r="G86" s="91" t="str">
        <f t="shared" ref="G86" si="13">IFERROR(G84/G85-1,"")</f>
        <v/>
      </c>
      <c r="H86" s="87">
        <f>H84-H85</f>
        <v>0</v>
      </c>
      <c r="I86" s="92">
        <f>I85-I84</f>
        <v>0</v>
      </c>
      <c r="J86" s="92">
        <f>J85-J84</f>
        <v>0</v>
      </c>
      <c r="K86" s="92">
        <f>K85-K84</f>
        <v>0</v>
      </c>
      <c r="L86" s="91" t="str">
        <f t="shared" ref="L86" si="14">IFERROR(L84/L85-1,"")</f>
        <v/>
      </c>
      <c r="M86" s="4"/>
    </row>
    <row r="87" spans="2:13" s="5" customFormat="1" x14ac:dyDescent="0.2">
      <c r="B87" s="12"/>
      <c r="C87" s="13"/>
      <c r="D87" s="12"/>
      <c r="E87" s="18"/>
      <c r="F87" s="18"/>
      <c r="G87" s="20"/>
      <c r="H87" s="18"/>
      <c r="I87" s="24"/>
      <c r="J87" s="14"/>
      <c r="K87" s="14"/>
      <c r="L87" s="14"/>
      <c r="M87" s="4"/>
    </row>
    <row r="88" spans="2:13" s="5" customFormat="1" x14ac:dyDescent="0.2">
      <c r="B88" s="95" t="s">
        <v>19</v>
      </c>
      <c r="C88" s="11" t="str">
        <f>IF('Cenário Atual'!C29="","",'Cenário Atual'!C29)</f>
        <v/>
      </c>
      <c r="D88" s="94">
        <f>'Cenário Atual'!D29</f>
        <v>0</v>
      </c>
      <c r="E88" s="21" t="str">
        <f>'Cenário Atual'!E29</f>
        <v/>
      </c>
      <c r="F88" s="90" t="str">
        <f t="shared" ref="F88" si="15">IF(I88="","",E88*I88)</f>
        <v/>
      </c>
      <c r="G88" s="93">
        <f>'Cenário Atual'!G29</f>
        <v>0</v>
      </c>
      <c r="H88" s="21" t="str">
        <f t="shared" ref="H88" si="16">IF(E88="","",F88*(1-G88))</f>
        <v/>
      </c>
      <c r="I88" s="23" t="str">
        <f>IF('Cenário Atual'!I29="","",'Cenário Atual'!I29)</f>
        <v/>
      </c>
      <c r="J88" s="22" t="str">
        <f>'Cenário Atual'!J29</f>
        <v/>
      </c>
      <c r="K88" s="22" t="str">
        <f t="shared" ref="K88:K107" si="17">IF(I88="","",I88*J88)</f>
        <v/>
      </c>
      <c r="L88" s="21" t="str">
        <f t="shared" ref="L88:L107" si="18">IF(OR(H88="",K88=""),"",H88/K88)</f>
        <v/>
      </c>
      <c r="M88" s="4"/>
    </row>
    <row r="89" spans="2:13" s="5" customFormat="1" x14ac:dyDescent="0.2">
      <c r="B89" s="96"/>
      <c r="C89" s="11" t="str">
        <f>IF('Cenário Atual'!C30="","",'Cenário Atual'!C30)</f>
        <v/>
      </c>
      <c r="D89" s="94">
        <f>'Cenário Atual'!D30</f>
        <v>0</v>
      </c>
      <c r="E89" s="21" t="str">
        <f>'Cenário Atual'!E30</f>
        <v/>
      </c>
      <c r="F89" s="90" t="str">
        <f t="shared" ref="F89:F107" si="19">IF(I89="","",E89*I89)</f>
        <v/>
      </c>
      <c r="G89" s="93">
        <f>'Cenário Atual'!G30</f>
        <v>0</v>
      </c>
      <c r="H89" s="21" t="str">
        <f t="shared" ref="H89:H107" si="20">IF(E89="","",F89*(1-G89))</f>
        <v/>
      </c>
      <c r="I89" s="23" t="str">
        <f>IF('Cenário Atual'!I30="","",'Cenário Atual'!I30)</f>
        <v/>
      </c>
      <c r="J89" s="22" t="str">
        <f>'Cenário Atual'!J30</f>
        <v/>
      </c>
      <c r="K89" s="22" t="str">
        <f t="shared" si="17"/>
        <v/>
      </c>
      <c r="L89" s="21" t="str">
        <f t="shared" si="18"/>
        <v/>
      </c>
      <c r="M89" s="4"/>
    </row>
    <row r="90" spans="2:13" s="5" customFormat="1" x14ac:dyDescent="0.2">
      <c r="B90" s="96"/>
      <c r="C90" s="11" t="str">
        <f>IF('Cenário Atual'!C31="","",'Cenário Atual'!C31)</f>
        <v/>
      </c>
      <c r="D90" s="94">
        <f>'Cenário Atual'!D31</f>
        <v>0</v>
      </c>
      <c r="E90" s="21" t="str">
        <f>'Cenário Atual'!E31</f>
        <v/>
      </c>
      <c r="F90" s="90" t="str">
        <f t="shared" si="19"/>
        <v/>
      </c>
      <c r="G90" s="93">
        <f>'Cenário Atual'!G31</f>
        <v>0</v>
      </c>
      <c r="H90" s="21" t="str">
        <f t="shared" si="20"/>
        <v/>
      </c>
      <c r="I90" s="23" t="str">
        <f>IF('Cenário Atual'!I31="","",'Cenário Atual'!I31)</f>
        <v/>
      </c>
      <c r="J90" s="22" t="str">
        <f>'Cenário Atual'!J31</f>
        <v/>
      </c>
      <c r="K90" s="22" t="str">
        <f t="shared" si="17"/>
        <v/>
      </c>
      <c r="L90" s="21" t="str">
        <f t="shared" si="18"/>
        <v/>
      </c>
      <c r="M90" s="4"/>
    </row>
    <row r="91" spans="2:13" s="5" customFormat="1" x14ac:dyDescent="0.2">
      <c r="B91" s="96"/>
      <c r="C91" s="11" t="str">
        <f>IF('Cenário Atual'!C32="","",'Cenário Atual'!C32)</f>
        <v/>
      </c>
      <c r="D91" s="94">
        <f>'Cenário Atual'!D32</f>
        <v>0</v>
      </c>
      <c r="E91" s="21" t="str">
        <f>'Cenário Atual'!E32</f>
        <v/>
      </c>
      <c r="F91" s="90" t="str">
        <f t="shared" si="19"/>
        <v/>
      </c>
      <c r="G91" s="93">
        <f>'Cenário Atual'!G32</f>
        <v>0</v>
      </c>
      <c r="H91" s="21" t="str">
        <f t="shared" si="20"/>
        <v/>
      </c>
      <c r="I91" s="23" t="str">
        <f>IF('Cenário Atual'!I32="","",'Cenário Atual'!I32)</f>
        <v/>
      </c>
      <c r="J91" s="22" t="str">
        <f>'Cenário Atual'!J32</f>
        <v/>
      </c>
      <c r="K91" s="22" t="str">
        <f t="shared" si="17"/>
        <v/>
      </c>
      <c r="L91" s="21" t="str">
        <f t="shared" si="18"/>
        <v/>
      </c>
      <c r="M91" s="4"/>
    </row>
    <row r="92" spans="2:13" s="5" customFormat="1" x14ac:dyDescent="0.2">
      <c r="B92" s="96"/>
      <c r="C92" s="11" t="str">
        <f>IF('Cenário Atual'!C33="","",'Cenário Atual'!C33)</f>
        <v/>
      </c>
      <c r="D92" s="94">
        <f>'Cenário Atual'!D33</f>
        <v>0</v>
      </c>
      <c r="E92" s="21" t="str">
        <f>'Cenário Atual'!E33</f>
        <v/>
      </c>
      <c r="F92" s="90" t="str">
        <f t="shared" si="19"/>
        <v/>
      </c>
      <c r="G92" s="93">
        <f>'Cenário Atual'!G33</f>
        <v>0</v>
      </c>
      <c r="H92" s="21" t="str">
        <f t="shared" si="20"/>
        <v/>
      </c>
      <c r="I92" s="23" t="str">
        <f>IF('Cenário Atual'!I33="","",'Cenário Atual'!I33)</f>
        <v/>
      </c>
      <c r="J92" s="22" t="str">
        <f>'Cenário Atual'!J33</f>
        <v/>
      </c>
      <c r="K92" s="22" t="str">
        <f t="shared" si="17"/>
        <v/>
      </c>
      <c r="L92" s="21" t="str">
        <f t="shared" si="18"/>
        <v/>
      </c>
      <c r="M92" s="4"/>
    </row>
    <row r="93" spans="2:13" s="5" customFormat="1" x14ac:dyDescent="0.2">
      <c r="B93" s="96"/>
      <c r="C93" s="11" t="str">
        <f>IF('Cenário Atual'!C34="","",'Cenário Atual'!C34)</f>
        <v/>
      </c>
      <c r="D93" s="94">
        <f>'Cenário Atual'!D34</f>
        <v>0</v>
      </c>
      <c r="E93" s="21" t="str">
        <f>'Cenário Atual'!E34</f>
        <v/>
      </c>
      <c r="F93" s="90" t="str">
        <f t="shared" si="19"/>
        <v/>
      </c>
      <c r="G93" s="93">
        <f>'Cenário Atual'!G34</f>
        <v>0</v>
      </c>
      <c r="H93" s="21" t="str">
        <f t="shared" si="20"/>
        <v/>
      </c>
      <c r="I93" s="23" t="str">
        <f>IF('Cenário Atual'!I34="","",'Cenário Atual'!I34)</f>
        <v/>
      </c>
      <c r="J93" s="22" t="str">
        <f>'Cenário Atual'!J34</f>
        <v/>
      </c>
      <c r="K93" s="22" t="str">
        <f t="shared" si="17"/>
        <v/>
      </c>
      <c r="L93" s="21" t="str">
        <f t="shared" si="18"/>
        <v/>
      </c>
      <c r="M93" s="4"/>
    </row>
    <row r="94" spans="2:13" s="5" customFormat="1" x14ac:dyDescent="0.2">
      <c r="B94" s="96"/>
      <c r="C94" s="11" t="str">
        <f>IF('Cenário Atual'!C35="","",'Cenário Atual'!C35)</f>
        <v/>
      </c>
      <c r="D94" s="94">
        <f>'Cenário Atual'!D35</f>
        <v>0</v>
      </c>
      <c r="E94" s="21" t="str">
        <f>'Cenário Atual'!E35</f>
        <v/>
      </c>
      <c r="F94" s="90" t="str">
        <f t="shared" si="19"/>
        <v/>
      </c>
      <c r="G94" s="93">
        <f>'Cenário Atual'!G35</f>
        <v>0</v>
      </c>
      <c r="H94" s="21" t="str">
        <f t="shared" si="20"/>
        <v/>
      </c>
      <c r="I94" s="23" t="str">
        <f>IF('Cenário Atual'!I35="","",'Cenário Atual'!I35)</f>
        <v/>
      </c>
      <c r="J94" s="22" t="str">
        <f>'Cenário Atual'!J35</f>
        <v/>
      </c>
      <c r="K94" s="22" t="str">
        <f t="shared" si="17"/>
        <v/>
      </c>
      <c r="L94" s="21" t="str">
        <f t="shared" si="18"/>
        <v/>
      </c>
      <c r="M94" s="4"/>
    </row>
    <row r="95" spans="2:13" s="5" customFormat="1" x14ac:dyDescent="0.2">
      <c r="B95" s="96"/>
      <c r="C95" s="11" t="str">
        <f>IF('Cenário Atual'!C36="","",'Cenário Atual'!C36)</f>
        <v/>
      </c>
      <c r="D95" s="94">
        <f>'Cenário Atual'!D36</f>
        <v>0</v>
      </c>
      <c r="E95" s="21" t="str">
        <f>'Cenário Atual'!E36</f>
        <v/>
      </c>
      <c r="F95" s="90" t="str">
        <f t="shared" si="19"/>
        <v/>
      </c>
      <c r="G95" s="93">
        <f>'Cenário Atual'!G36</f>
        <v>0</v>
      </c>
      <c r="H95" s="21" t="str">
        <f t="shared" si="20"/>
        <v/>
      </c>
      <c r="I95" s="23" t="str">
        <f>IF('Cenário Atual'!I36="","",'Cenário Atual'!I36)</f>
        <v/>
      </c>
      <c r="J95" s="22" t="str">
        <f>'Cenário Atual'!J36</f>
        <v/>
      </c>
      <c r="K95" s="22" t="str">
        <f t="shared" si="17"/>
        <v/>
      </c>
      <c r="L95" s="21" t="str">
        <f t="shared" si="18"/>
        <v/>
      </c>
      <c r="M95" s="4"/>
    </row>
    <row r="96" spans="2:13" s="5" customFormat="1" x14ac:dyDescent="0.2">
      <c r="B96" s="96"/>
      <c r="C96" s="11" t="str">
        <f>IF('Cenário Atual'!C37="","",'Cenário Atual'!C37)</f>
        <v/>
      </c>
      <c r="D96" s="94">
        <f>'Cenário Atual'!D37</f>
        <v>0</v>
      </c>
      <c r="E96" s="21" t="str">
        <f>'Cenário Atual'!E37</f>
        <v/>
      </c>
      <c r="F96" s="90" t="str">
        <f t="shared" si="19"/>
        <v/>
      </c>
      <c r="G96" s="93">
        <f>'Cenário Atual'!G37</f>
        <v>0</v>
      </c>
      <c r="H96" s="21" t="str">
        <f t="shared" si="20"/>
        <v/>
      </c>
      <c r="I96" s="23" t="str">
        <f>IF('Cenário Atual'!I37="","",'Cenário Atual'!I37)</f>
        <v/>
      </c>
      <c r="J96" s="22" t="str">
        <f>'Cenário Atual'!J37</f>
        <v/>
      </c>
      <c r="K96" s="22" t="str">
        <f t="shared" si="17"/>
        <v/>
      </c>
      <c r="L96" s="21" t="str">
        <f t="shared" si="18"/>
        <v/>
      </c>
      <c r="M96" s="4"/>
    </row>
    <row r="97" spans="2:13" s="5" customFormat="1" x14ac:dyDescent="0.2">
      <c r="B97" s="96"/>
      <c r="C97" s="11" t="str">
        <f>IF('Cenário Atual'!C38="","",'Cenário Atual'!C38)</f>
        <v/>
      </c>
      <c r="D97" s="94">
        <f>'Cenário Atual'!D38</f>
        <v>0</v>
      </c>
      <c r="E97" s="21" t="str">
        <f>'Cenário Atual'!E38</f>
        <v/>
      </c>
      <c r="F97" s="90" t="str">
        <f t="shared" si="19"/>
        <v/>
      </c>
      <c r="G97" s="93">
        <f>'Cenário Atual'!G38</f>
        <v>0</v>
      </c>
      <c r="H97" s="21" t="str">
        <f t="shared" si="20"/>
        <v/>
      </c>
      <c r="I97" s="23" t="str">
        <f>IF('Cenário Atual'!I38="","",'Cenário Atual'!I38)</f>
        <v/>
      </c>
      <c r="J97" s="22" t="str">
        <f>'Cenário Atual'!J38</f>
        <v/>
      </c>
      <c r="K97" s="22" t="str">
        <f t="shared" si="17"/>
        <v/>
      </c>
      <c r="L97" s="21" t="str">
        <f t="shared" si="18"/>
        <v/>
      </c>
      <c r="M97" s="4"/>
    </row>
    <row r="98" spans="2:13" s="5" customFormat="1" x14ac:dyDescent="0.2">
      <c r="B98" s="96"/>
      <c r="C98" s="11" t="str">
        <f>IF('Cenário Atual'!C39="","",'Cenário Atual'!C39)</f>
        <v/>
      </c>
      <c r="D98" s="94">
        <f>'Cenário Atual'!D39</f>
        <v>0</v>
      </c>
      <c r="E98" s="21" t="str">
        <f>'Cenário Atual'!E39</f>
        <v/>
      </c>
      <c r="F98" s="90" t="str">
        <f t="shared" si="19"/>
        <v/>
      </c>
      <c r="G98" s="93">
        <f>'Cenário Atual'!G39</f>
        <v>0</v>
      </c>
      <c r="H98" s="21" t="str">
        <f t="shared" si="20"/>
        <v/>
      </c>
      <c r="I98" s="23" t="str">
        <f>IF('Cenário Atual'!I39="","",'Cenário Atual'!I39)</f>
        <v/>
      </c>
      <c r="J98" s="22" t="str">
        <f>'Cenário Atual'!J39</f>
        <v/>
      </c>
      <c r="K98" s="22" t="str">
        <f t="shared" si="17"/>
        <v/>
      </c>
      <c r="L98" s="21" t="str">
        <f t="shared" si="18"/>
        <v/>
      </c>
      <c r="M98" s="4"/>
    </row>
    <row r="99" spans="2:13" s="5" customFormat="1" x14ac:dyDescent="0.2">
      <c r="B99" s="96"/>
      <c r="C99" s="11" t="str">
        <f>IF('Cenário Atual'!C40="","",'Cenário Atual'!C40)</f>
        <v/>
      </c>
      <c r="D99" s="94">
        <f>'Cenário Atual'!D40</f>
        <v>0</v>
      </c>
      <c r="E99" s="21" t="str">
        <f>'Cenário Atual'!E40</f>
        <v/>
      </c>
      <c r="F99" s="90" t="str">
        <f t="shared" si="19"/>
        <v/>
      </c>
      <c r="G99" s="93">
        <f>'Cenário Atual'!G40</f>
        <v>0</v>
      </c>
      <c r="H99" s="21" t="str">
        <f t="shared" si="20"/>
        <v/>
      </c>
      <c r="I99" s="23" t="str">
        <f>IF('Cenário Atual'!I40="","",'Cenário Atual'!I40)</f>
        <v/>
      </c>
      <c r="J99" s="22" t="str">
        <f>'Cenário Atual'!J40</f>
        <v/>
      </c>
      <c r="K99" s="22" t="str">
        <f t="shared" si="17"/>
        <v/>
      </c>
      <c r="L99" s="21" t="str">
        <f t="shared" si="18"/>
        <v/>
      </c>
      <c r="M99" s="4"/>
    </row>
    <row r="100" spans="2:13" s="5" customFormat="1" x14ac:dyDescent="0.2">
      <c r="B100" s="96"/>
      <c r="C100" s="11" t="str">
        <f>IF('Cenário Atual'!C41="","",'Cenário Atual'!C41)</f>
        <v/>
      </c>
      <c r="D100" s="94">
        <f>'Cenário Atual'!D41</f>
        <v>0</v>
      </c>
      <c r="E100" s="21" t="str">
        <f>'Cenário Atual'!E41</f>
        <v/>
      </c>
      <c r="F100" s="90" t="str">
        <f t="shared" si="19"/>
        <v/>
      </c>
      <c r="G100" s="93">
        <f>'Cenário Atual'!G41</f>
        <v>0</v>
      </c>
      <c r="H100" s="21" t="str">
        <f t="shared" si="20"/>
        <v/>
      </c>
      <c r="I100" s="23" t="str">
        <f>IF('Cenário Atual'!I41="","",'Cenário Atual'!I41)</f>
        <v/>
      </c>
      <c r="J100" s="22" t="str">
        <f>'Cenário Atual'!J41</f>
        <v/>
      </c>
      <c r="K100" s="22" t="str">
        <f t="shared" si="17"/>
        <v/>
      </c>
      <c r="L100" s="21" t="str">
        <f t="shared" si="18"/>
        <v/>
      </c>
      <c r="M100" s="4"/>
    </row>
    <row r="101" spans="2:13" s="5" customFormat="1" x14ac:dyDescent="0.2">
      <c r="B101" s="96"/>
      <c r="C101" s="11" t="str">
        <f>IF('Cenário Atual'!C42="","",'Cenário Atual'!C42)</f>
        <v/>
      </c>
      <c r="D101" s="94">
        <f>'Cenário Atual'!D42</f>
        <v>0</v>
      </c>
      <c r="E101" s="21" t="str">
        <f>'Cenário Atual'!E42</f>
        <v/>
      </c>
      <c r="F101" s="90" t="str">
        <f t="shared" si="19"/>
        <v/>
      </c>
      <c r="G101" s="93">
        <f>'Cenário Atual'!G42</f>
        <v>0</v>
      </c>
      <c r="H101" s="21" t="str">
        <f t="shared" si="20"/>
        <v/>
      </c>
      <c r="I101" s="23" t="str">
        <f>IF('Cenário Atual'!I42="","",'Cenário Atual'!I42)</f>
        <v/>
      </c>
      <c r="J101" s="22" t="str">
        <f>'Cenário Atual'!J42</f>
        <v/>
      </c>
      <c r="K101" s="22" t="str">
        <f t="shared" si="17"/>
        <v/>
      </c>
      <c r="L101" s="21" t="str">
        <f t="shared" si="18"/>
        <v/>
      </c>
      <c r="M101" s="4"/>
    </row>
    <row r="102" spans="2:13" s="5" customFormat="1" x14ac:dyDescent="0.2">
      <c r="B102" s="96"/>
      <c r="C102" s="11" t="str">
        <f>IF('Cenário Atual'!C43="","",'Cenário Atual'!C43)</f>
        <v/>
      </c>
      <c r="D102" s="94">
        <f>'Cenário Atual'!D43</f>
        <v>0</v>
      </c>
      <c r="E102" s="21" t="str">
        <f>'Cenário Atual'!E43</f>
        <v/>
      </c>
      <c r="F102" s="90" t="str">
        <f t="shared" si="19"/>
        <v/>
      </c>
      <c r="G102" s="93">
        <f>'Cenário Atual'!G43</f>
        <v>0</v>
      </c>
      <c r="H102" s="21" t="str">
        <f t="shared" si="20"/>
        <v/>
      </c>
      <c r="I102" s="23" t="str">
        <f>IF('Cenário Atual'!I43="","",'Cenário Atual'!I43)</f>
        <v/>
      </c>
      <c r="J102" s="22" t="str">
        <f>'Cenário Atual'!J43</f>
        <v/>
      </c>
      <c r="K102" s="22" t="str">
        <f t="shared" si="17"/>
        <v/>
      </c>
      <c r="L102" s="21" t="str">
        <f t="shared" si="18"/>
        <v/>
      </c>
      <c r="M102" s="4"/>
    </row>
    <row r="103" spans="2:13" s="5" customFormat="1" x14ac:dyDescent="0.2">
      <c r="B103" s="96"/>
      <c r="C103" s="11" t="str">
        <f>IF('Cenário Atual'!C44="","",'Cenário Atual'!C44)</f>
        <v/>
      </c>
      <c r="D103" s="94">
        <f>'Cenário Atual'!D44</f>
        <v>0</v>
      </c>
      <c r="E103" s="21" t="str">
        <f>'Cenário Atual'!E44</f>
        <v/>
      </c>
      <c r="F103" s="90" t="str">
        <f t="shared" si="19"/>
        <v/>
      </c>
      <c r="G103" s="93">
        <f>'Cenário Atual'!G44</f>
        <v>0</v>
      </c>
      <c r="H103" s="21" t="str">
        <f t="shared" si="20"/>
        <v/>
      </c>
      <c r="I103" s="23" t="str">
        <f>IF('Cenário Atual'!I44="","",'Cenário Atual'!I44)</f>
        <v/>
      </c>
      <c r="J103" s="22" t="str">
        <f>'Cenário Atual'!J44</f>
        <v/>
      </c>
      <c r="K103" s="22" t="str">
        <f t="shared" si="17"/>
        <v/>
      </c>
      <c r="L103" s="21" t="str">
        <f t="shared" si="18"/>
        <v/>
      </c>
      <c r="M103" s="4"/>
    </row>
    <row r="104" spans="2:13" s="5" customFormat="1" x14ac:dyDescent="0.2">
      <c r="B104" s="96"/>
      <c r="C104" s="11" t="str">
        <f>IF('Cenário Atual'!C45="","",'Cenário Atual'!C45)</f>
        <v/>
      </c>
      <c r="D104" s="94">
        <f>'Cenário Atual'!D45</f>
        <v>0</v>
      </c>
      <c r="E104" s="21" t="str">
        <f>'Cenário Atual'!E45</f>
        <v/>
      </c>
      <c r="F104" s="90" t="str">
        <f t="shared" si="19"/>
        <v/>
      </c>
      <c r="G104" s="93">
        <f>'Cenário Atual'!G45</f>
        <v>0</v>
      </c>
      <c r="H104" s="21" t="str">
        <f t="shared" si="20"/>
        <v/>
      </c>
      <c r="I104" s="23" t="str">
        <f>IF('Cenário Atual'!I45="","",'Cenário Atual'!I45)</f>
        <v/>
      </c>
      <c r="J104" s="22" t="str">
        <f>'Cenário Atual'!J45</f>
        <v/>
      </c>
      <c r="K104" s="22" t="str">
        <f t="shared" si="17"/>
        <v/>
      </c>
      <c r="L104" s="21" t="str">
        <f t="shared" si="18"/>
        <v/>
      </c>
      <c r="M104" s="4"/>
    </row>
    <row r="105" spans="2:13" s="5" customFormat="1" x14ac:dyDescent="0.2">
      <c r="B105" s="96"/>
      <c r="C105" s="11" t="str">
        <f>IF('Cenário Atual'!C46="","",'Cenário Atual'!C46)</f>
        <v/>
      </c>
      <c r="D105" s="94">
        <f>'Cenário Atual'!D46</f>
        <v>0</v>
      </c>
      <c r="E105" s="21" t="str">
        <f>'Cenário Atual'!E46</f>
        <v/>
      </c>
      <c r="F105" s="90" t="str">
        <f t="shared" si="19"/>
        <v/>
      </c>
      <c r="G105" s="93">
        <f>'Cenário Atual'!G46</f>
        <v>0</v>
      </c>
      <c r="H105" s="21" t="str">
        <f t="shared" si="20"/>
        <v/>
      </c>
      <c r="I105" s="23" t="str">
        <f>IF('Cenário Atual'!I46="","",'Cenário Atual'!I46)</f>
        <v/>
      </c>
      <c r="J105" s="22" t="str">
        <f>'Cenário Atual'!J46</f>
        <v/>
      </c>
      <c r="K105" s="22" t="str">
        <f t="shared" si="17"/>
        <v/>
      </c>
      <c r="L105" s="21" t="str">
        <f t="shared" si="18"/>
        <v/>
      </c>
      <c r="M105" s="4"/>
    </row>
    <row r="106" spans="2:13" s="5" customFormat="1" x14ac:dyDescent="0.2">
      <c r="B106" s="96"/>
      <c r="C106" s="11" t="str">
        <f>IF('Cenário Atual'!C47="","",'Cenário Atual'!C47)</f>
        <v/>
      </c>
      <c r="D106" s="94">
        <f>'Cenário Atual'!D47</f>
        <v>0</v>
      </c>
      <c r="E106" s="21" t="str">
        <f>'Cenário Atual'!E47</f>
        <v/>
      </c>
      <c r="F106" s="90" t="str">
        <f t="shared" si="19"/>
        <v/>
      </c>
      <c r="G106" s="93">
        <f>'Cenário Atual'!G47</f>
        <v>0</v>
      </c>
      <c r="H106" s="21" t="str">
        <f t="shared" si="20"/>
        <v/>
      </c>
      <c r="I106" s="23" t="str">
        <f>IF('Cenário Atual'!I47="","",'Cenário Atual'!I47)</f>
        <v/>
      </c>
      <c r="J106" s="22" t="str">
        <f>'Cenário Atual'!J47</f>
        <v/>
      </c>
      <c r="K106" s="22" t="str">
        <f t="shared" si="17"/>
        <v/>
      </c>
      <c r="L106" s="21" t="str">
        <f t="shared" si="18"/>
        <v/>
      </c>
      <c r="M106" s="4"/>
    </row>
    <row r="107" spans="2:13" s="5" customFormat="1" x14ac:dyDescent="0.2">
      <c r="B107" s="97"/>
      <c r="C107" s="11" t="str">
        <f>IF('Cenário Atual'!C48="","",'Cenário Atual'!C48)</f>
        <v/>
      </c>
      <c r="D107" s="94">
        <f>'Cenário Atual'!D48</f>
        <v>0</v>
      </c>
      <c r="E107" s="21" t="str">
        <f>'Cenário Atual'!E48</f>
        <v/>
      </c>
      <c r="F107" s="90" t="str">
        <f t="shared" si="19"/>
        <v/>
      </c>
      <c r="G107" s="93">
        <f>'Cenário Atual'!G48</f>
        <v>0</v>
      </c>
      <c r="H107" s="21" t="str">
        <f t="shared" si="20"/>
        <v/>
      </c>
      <c r="I107" s="23" t="str">
        <f>IF('Cenário Atual'!I48="","",'Cenário Atual'!I48)</f>
        <v/>
      </c>
      <c r="J107" s="22" t="str">
        <f>'Cenário Atual'!J48</f>
        <v/>
      </c>
      <c r="K107" s="22" t="str">
        <f t="shared" si="17"/>
        <v/>
      </c>
      <c r="L107" s="21" t="str">
        <f t="shared" si="18"/>
        <v/>
      </c>
      <c r="M107" s="4"/>
    </row>
    <row r="108" spans="2:13" s="5" customFormat="1" x14ac:dyDescent="0.2">
      <c r="B108" s="12"/>
      <c r="C108" s="13"/>
      <c r="D108" s="12"/>
      <c r="E108" s="18"/>
      <c r="F108" s="18"/>
      <c r="G108" s="20"/>
      <c r="H108" s="18"/>
      <c r="I108" s="24"/>
      <c r="J108" s="14"/>
      <c r="K108" s="14"/>
      <c r="L108" s="18"/>
      <c r="M108" s="4"/>
    </row>
    <row r="109" spans="2:13" s="5" customFormat="1" x14ac:dyDescent="0.2">
      <c r="B109" s="34" t="str">
        <f>CONCATENATE("Total"," ",B88," Cenário Proposto")</f>
        <v>Total Record Cenário Proposto</v>
      </c>
      <c r="C109" s="34"/>
      <c r="D109" s="35"/>
      <c r="E109" s="73">
        <f>SUM(E88:E107)</f>
        <v>0</v>
      </c>
      <c r="F109" s="71">
        <f>SUM(F88:F107)</f>
        <v>0</v>
      </c>
      <c r="G109" s="71"/>
      <c r="H109" s="71">
        <f>SUM(H88:H107)</f>
        <v>0</v>
      </c>
      <c r="I109" s="37">
        <f>SUM(I88:I107)</f>
        <v>0</v>
      </c>
      <c r="J109" s="39"/>
      <c r="K109" s="40">
        <f>SUM(K88:K107)</f>
        <v>0</v>
      </c>
      <c r="L109" s="37" t="str">
        <f>IF(OR(H109=0,K109=0),"",H109/K109)</f>
        <v/>
      </c>
      <c r="M109" s="4"/>
    </row>
    <row r="110" spans="2:13" s="5" customFormat="1" x14ac:dyDescent="0.2">
      <c r="B110" s="27" t="str">
        <f>CONCATENATE("Total"," ",B88," Cenário Atual")</f>
        <v>Total Record Cenário Atual</v>
      </c>
      <c r="C110" s="27"/>
      <c r="D110" s="33"/>
      <c r="E110" s="74">
        <f>'Cenário Atual'!E50</f>
        <v>0</v>
      </c>
      <c r="F110" s="72">
        <f>'Cenário Atual'!F50</f>
        <v>0</v>
      </c>
      <c r="G110" s="32">
        <f>'Cenário Atual'!G50</f>
        <v>0</v>
      </c>
      <c r="H110" s="72">
        <f>'Cenário Atual'!H50</f>
        <v>0</v>
      </c>
      <c r="I110" s="30">
        <f>'Cenário Atual'!I50</f>
        <v>0</v>
      </c>
      <c r="J110" s="32">
        <f>'Cenário Atual'!J50</f>
        <v>0</v>
      </c>
      <c r="K110" s="30">
        <f>'Cenário Atual'!K50</f>
        <v>0</v>
      </c>
      <c r="L110" s="30" t="str">
        <f>'Cenário Atual'!L50</f>
        <v/>
      </c>
      <c r="M110" s="4"/>
    </row>
    <row r="111" spans="2:13" s="5" customFormat="1" x14ac:dyDescent="0.2">
      <c r="B111" s="43" t="s">
        <v>207</v>
      </c>
      <c r="C111" s="43"/>
      <c r="D111" s="42"/>
      <c r="E111" s="87">
        <f>E109-E110</f>
        <v>0</v>
      </c>
      <c r="F111" s="87">
        <f>F109-F110</f>
        <v>0</v>
      </c>
      <c r="G111" s="91" t="str">
        <f t="shared" ref="G111" si="21">IFERROR(G109/G110-1,"")</f>
        <v/>
      </c>
      <c r="H111" s="87">
        <f>H109-H110</f>
        <v>0</v>
      </c>
      <c r="I111" s="92">
        <f>I110-I109</f>
        <v>0</v>
      </c>
      <c r="J111" s="92">
        <f>J110-J109</f>
        <v>0</v>
      </c>
      <c r="K111" s="92">
        <f>K110-K109</f>
        <v>0</v>
      </c>
      <c r="L111" s="91" t="str">
        <f t="shared" ref="L111" si="22">IFERROR(L109/L110-1,"")</f>
        <v/>
      </c>
      <c r="M111" s="4"/>
    </row>
    <row r="112" spans="2:13" s="5" customFormat="1" x14ac:dyDescent="0.2">
      <c r="B112" s="12"/>
      <c r="C112" s="13"/>
      <c r="D112" s="12"/>
      <c r="E112" s="18"/>
      <c r="F112" s="18"/>
      <c r="G112" s="20"/>
      <c r="H112" s="18"/>
      <c r="I112" s="24"/>
      <c r="J112" s="14"/>
      <c r="K112" s="14"/>
      <c r="L112" s="14"/>
      <c r="M112" s="4"/>
    </row>
    <row r="113" spans="2:13" s="5" customFormat="1" x14ac:dyDescent="0.2">
      <c r="B113" s="95" t="s">
        <v>23</v>
      </c>
      <c r="C113" s="11" t="str">
        <f>IF('Cenário Atual'!C52="","",'Cenário Atual'!C52)</f>
        <v/>
      </c>
      <c r="D113" s="94">
        <f>'Cenário Atual'!D52</f>
        <v>0</v>
      </c>
      <c r="E113" s="21" t="str">
        <f>'Cenário Atual'!E52</f>
        <v/>
      </c>
      <c r="F113" s="90" t="str">
        <f t="shared" ref="F113" si="23">IF(I113="","",E113*I113)</f>
        <v/>
      </c>
      <c r="G113" s="93">
        <f>'Cenário Atual'!G52</f>
        <v>0</v>
      </c>
      <c r="H113" s="21" t="str">
        <f t="shared" ref="H113" si="24">IF(E113="","",F113*(1-G113))</f>
        <v/>
      </c>
      <c r="I113" s="23" t="str">
        <f>IF('Cenário Atual'!I52="","",'Cenário Atual'!I52)</f>
        <v/>
      </c>
      <c r="J113" s="22" t="str">
        <f>'Cenário Atual'!J52</f>
        <v/>
      </c>
      <c r="K113" s="22" t="str">
        <f t="shared" ref="K113:K132" si="25">IF(I113="","",I113*J113)</f>
        <v/>
      </c>
      <c r="L113" s="21" t="str">
        <f t="shared" ref="L113:L132" si="26">IF(OR(H113="",K113=""),"",H113/K113)</f>
        <v/>
      </c>
      <c r="M113" s="4"/>
    </row>
    <row r="114" spans="2:13" s="5" customFormat="1" x14ac:dyDescent="0.2">
      <c r="B114" s="96"/>
      <c r="C114" s="11" t="str">
        <f>IF('Cenário Atual'!C53="","",'Cenário Atual'!C53)</f>
        <v/>
      </c>
      <c r="D114" s="94">
        <f>'Cenário Atual'!D53</f>
        <v>0</v>
      </c>
      <c r="E114" s="21" t="str">
        <f>'Cenário Atual'!E53</f>
        <v/>
      </c>
      <c r="F114" s="90" t="str">
        <f t="shared" ref="F114:F132" si="27">IF(I114="","",E114*I114)</f>
        <v/>
      </c>
      <c r="G114" s="93">
        <f>'Cenário Atual'!G53</f>
        <v>0</v>
      </c>
      <c r="H114" s="21" t="str">
        <f t="shared" ref="H114:H132" si="28">IF(E114="","",F114*(1-G114))</f>
        <v/>
      </c>
      <c r="I114" s="23" t="str">
        <f>IF('Cenário Atual'!I53="","",'Cenário Atual'!I53)</f>
        <v/>
      </c>
      <c r="J114" s="22" t="str">
        <f>'Cenário Atual'!J53</f>
        <v/>
      </c>
      <c r="K114" s="22" t="str">
        <f t="shared" si="25"/>
        <v/>
      </c>
      <c r="L114" s="21" t="str">
        <f t="shared" si="26"/>
        <v/>
      </c>
      <c r="M114" s="4"/>
    </row>
    <row r="115" spans="2:13" s="5" customFormat="1" x14ac:dyDescent="0.2">
      <c r="B115" s="96"/>
      <c r="C115" s="11" t="str">
        <f>IF('Cenário Atual'!C54="","",'Cenário Atual'!C54)</f>
        <v/>
      </c>
      <c r="D115" s="94">
        <f>'Cenário Atual'!D54</f>
        <v>0</v>
      </c>
      <c r="E115" s="21" t="str">
        <f>'Cenário Atual'!E54</f>
        <v/>
      </c>
      <c r="F115" s="90" t="str">
        <f t="shared" si="27"/>
        <v/>
      </c>
      <c r="G115" s="93">
        <f>'Cenário Atual'!G54</f>
        <v>0</v>
      </c>
      <c r="H115" s="21" t="str">
        <f t="shared" si="28"/>
        <v/>
      </c>
      <c r="I115" s="23" t="str">
        <f>IF('Cenário Atual'!I54="","",'Cenário Atual'!I54)</f>
        <v/>
      </c>
      <c r="J115" s="22" t="str">
        <f>'Cenário Atual'!J54</f>
        <v/>
      </c>
      <c r="K115" s="22" t="str">
        <f t="shared" si="25"/>
        <v/>
      </c>
      <c r="L115" s="21" t="str">
        <f t="shared" si="26"/>
        <v/>
      </c>
      <c r="M115" s="4"/>
    </row>
    <row r="116" spans="2:13" s="5" customFormat="1" x14ac:dyDescent="0.2">
      <c r="B116" s="96"/>
      <c r="C116" s="11" t="str">
        <f>IF('Cenário Atual'!C55="","",'Cenário Atual'!C55)</f>
        <v/>
      </c>
      <c r="D116" s="94">
        <f>'Cenário Atual'!D55</f>
        <v>0</v>
      </c>
      <c r="E116" s="21" t="str">
        <f>'Cenário Atual'!E55</f>
        <v/>
      </c>
      <c r="F116" s="90" t="str">
        <f t="shared" si="27"/>
        <v/>
      </c>
      <c r="G116" s="93">
        <f>'Cenário Atual'!G55</f>
        <v>0</v>
      </c>
      <c r="H116" s="21" t="str">
        <f t="shared" si="28"/>
        <v/>
      </c>
      <c r="I116" s="23" t="str">
        <f>IF('Cenário Atual'!I55="","",'Cenário Atual'!I55)</f>
        <v/>
      </c>
      <c r="J116" s="22" t="str">
        <f>'Cenário Atual'!J55</f>
        <v/>
      </c>
      <c r="K116" s="22" t="str">
        <f t="shared" si="25"/>
        <v/>
      </c>
      <c r="L116" s="21" t="str">
        <f t="shared" si="26"/>
        <v/>
      </c>
      <c r="M116" s="4"/>
    </row>
    <row r="117" spans="2:13" s="5" customFormat="1" x14ac:dyDescent="0.2">
      <c r="B117" s="96"/>
      <c r="C117" s="11" t="str">
        <f>IF('Cenário Atual'!C56="","",'Cenário Atual'!C56)</f>
        <v/>
      </c>
      <c r="D117" s="94">
        <f>'Cenário Atual'!D56</f>
        <v>0</v>
      </c>
      <c r="E117" s="21" t="str">
        <f>'Cenário Atual'!E56</f>
        <v/>
      </c>
      <c r="F117" s="90" t="str">
        <f t="shared" si="27"/>
        <v/>
      </c>
      <c r="G117" s="93">
        <f>'Cenário Atual'!G56</f>
        <v>0</v>
      </c>
      <c r="H117" s="21" t="str">
        <f t="shared" si="28"/>
        <v/>
      </c>
      <c r="I117" s="23" t="str">
        <f>IF('Cenário Atual'!I56="","",'Cenário Atual'!I56)</f>
        <v/>
      </c>
      <c r="J117" s="22" t="str">
        <f>'Cenário Atual'!J56</f>
        <v/>
      </c>
      <c r="K117" s="22" t="str">
        <f t="shared" si="25"/>
        <v/>
      </c>
      <c r="L117" s="21" t="str">
        <f t="shared" si="26"/>
        <v/>
      </c>
      <c r="M117" s="4"/>
    </row>
    <row r="118" spans="2:13" s="5" customFormat="1" x14ac:dyDescent="0.2">
      <c r="B118" s="96"/>
      <c r="C118" s="11" t="str">
        <f>IF('Cenário Atual'!C57="","",'Cenário Atual'!C57)</f>
        <v/>
      </c>
      <c r="D118" s="94">
        <f>'Cenário Atual'!D57</f>
        <v>0</v>
      </c>
      <c r="E118" s="21" t="str">
        <f>'Cenário Atual'!E57</f>
        <v/>
      </c>
      <c r="F118" s="90" t="str">
        <f t="shared" si="27"/>
        <v/>
      </c>
      <c r="G118" s="93">
        <f>'Cenário Atual'!G57</f>
        <v>0</v>
      </c>
      <c r="H118" s="21" t="str">
        <f t="shared" si="28"/>
        <v/>
      </c>
      <c r="I118" s="23" t="str">
        <f>IF('Cenário Atual'!I57="","",'Cenário Atual'!I57)</f>
        <v/>
      </c>
      <c r="J118" s="22" t="str">
        <f>'Cenário Atual'!J57</f>
        <v/>
      </c>
      <c r="K118" s="22" t="str">
        <f t="shared" si="25"/>
        <v/>
      </c>
      <c r="L118" s="21" t="str">
        <f t="shared" si="26"/>
        <v/>
      </c>
      <c r="M118" s="4"/>
    </row>
    <row r="119" spans="2:13" s="5" customFormat="1" x14ac:dyDescent="0.2">
      <c r="B119" s="96"/>
      <c r="C119" s="11" t="str">
        <f>IF('Cenário Atual'!C58="","",'Cenário Atual'!C58)</f>
        <v/>
      </c>
      <c r="D119" s="94">
        <f>'Cenário Atual'!D58</f>
        <v>0</v>
      </c>
      <c r="E119" s="21" t="str">
        <f>'Cenário Atual'!E58</f>
        <v/>
      </c>
      <c r="F119" s="90" t="str">
        <f t="shared" si="27"/>
        <v/>
      </c>
      <c r="G119" s="93">
        <f>'Cenário Atual'!G58</f>
        <v>0</v>
      </c>
      <c r="H119" s="21" t="str">
        <f t="shared" si="28"/>
        <v/>
      </c>
      <c r="I119" s="23" t="str">
        <f>IF('Cenário Atual'!I58="","",'Cenário Atual'!I58)</f>
        <v/>
      </c>
      <c r="J119" s="22" t="str">
        <f>'Cenário Atual'!J58</f>
        <v/>
      </c>
      <c r="K119" s="22" t="str">
        <f t="shared" si="25"/>
        <v/>
      </c>
      <c r="L119" s="21" t="str">
        <f t="shared" si="26"/>
        <v/>
      </c>
      <c r="M119" s="4"/>
    </row>
    <row r="120" spans="2:13" s="5" customFormat="1" x14ac:dyDescent="0.2">
      <c r="B120" s="96"/>
      <c r="C120" s="11" t="str">
        <f>IF('Cenário Atual'!C59="","",'Cenário Atual'!C59)</f>
        <v/>
      </c>
      <c r="D120" s="94">
        <f>'Cenário Atual'!D59</f>
        <v>0</v>
      </c>
      <c r="E120" s="21" t="str">
        <f>'Cenário Atual'!E59</f>
        <v/>
      </c>
      <c r="F120" s="90" t="str">
        <f t="shared" si="27"/>
        <v/>
      </c>
      <c r="G120" s="93">
        <f>'Cenário Atual'!G59</f>
        <v>0</v>
      </c>
      <c r="H120" s="21" t="str">
        <f t="shared" si="28"/>
        <v/>
      </c>
      <c r="I120" s="23" t="str">
        <f>IF('Cenário Atual'!I59="","",'Cenário Atual'!I59)</f>
        <v/>
      </c>
      <c r="J120" s="22" t="str">
        <f>'Cenário Atual'!J59</f>
        <v/>
      </c>
      <c r="K120" s="22" t="str">
        <f t="shared" si="25"/>
        <v/>
      </c>
      <c r="L120" s="21" t="str">
        <f t="shared" si="26"/>
        <v/>
      </c>
      <c r="M120" s="4"/>
    </row>
    <row r="121" spans="2:13" s="5" customFormat="1" x14ac:dyDescent="0.2">
      <c r="B121" s="96"/>
      <c r="C121" s="11" t="str">
        <f>IF('Cenário Atual'!C60="","",'Cenário Atual'!C60)</f>
        <v/>
      </c>
      <c r="D121" s="94">
        <f>'Cenário Atual'!D60</f>
        <v>0</v>
      </c>
      <c r="E121" s="21" t="str">
        <f>'Cenário Atual'!E60</f>
        <v/>
      </c>
      <c r="F121" s="90" t="str">
        <f t="shared" si="27"/>
        <v/>
      </c>
      <c r="G121" s="93">
        <f>'Cenário Atual'!G60</f>
        <v>0</v>
      </c>
      <c r="H121" s="21" t="str">
        <f t="shared" si="28"/>
        <v/>
      </c>
      <c r="I121" s="23" t="str">
        <f>IF('Cenário Atual'!I60="","",'Cenário Atual'!I60)</f>
        <v/>
      </c>
      <c r="J121" s="22" t="str">
        <f>'Cenário Atual'!J60</f>
        <v/>
      </c>
      <c r="K121" s="22" t="str">
        <f t="shared" si="25"/>
        <v/>
      </c>
      <c r="L121" s="21" t="str">
        <f t="shared" si="26"/>
        <v/>
      </c>
      <c r="M121" s="4"/>
    </row>
    <row r="122" spans="2:13" s="5" customFormat="1" x14ac:dyDescent="0.2">
      <c r="B122" s="96"/>
      <c r="C122" s="11" t="str">
        <f>IF('Cenário Atual'!C61="","",'Cenário Atual'!C61)</f>
        <v/>
      </c>
      <c r="D122" s="94">
        <f>'Cenário Atual'!D61</f>
        <v>0</v>
      </c>
      <c r="E122" s="21" t="str">
        <f>'Cenário Atual'!E61</f>
        <v/>
      </c>
      <c r="F122" s="90" t="str">
        <f t="shared" si="27"/>
        <v/>
      </c>
      <c r="G122" s="93">
        <f>'Cenário Atual'!G61</f>
        <v>0</v>
      </c>
      <c r="H122" s="21" t="str">
        <f t="shared" si="28"/>
        <v/>
      </c>
      <c r="I122" s="23" t="str">
        <f>IF('Cenário Atual'!I61="","",'Cenário Atual'!I61)</f>
        <v/>
      </c>
      <c r="J122" s="22" t="str">
        <f>'Cenário Atual'!J61</f>
        <v/>
      </c>
      <c r="K122" s="22" t="str">
        <f t="shared" si="25"/>
        <v/>
      </c>
      <c r="L122" s="21" t="str">
        <f t="shared" si="26"/>
        <v/>
      </c>
      <c r="M122" s="4"/>
    </row>
    <row r="123" spans="2:13" s="5" customFormat="1" x14ac:dyDescent="0.2">
      <c r="B123" s="96"/>
      <c r="C123" s="11" t="str">
        <f>IF('Cenário Atual'!C62="","",'Cenário Atual'!C62)</f>
        <v/>
      </c>
      <c r="D123" s="94">
        <f>'Cenário Atual'!D62</f>
        <v>0</v>
      </c>
      <c r="E123" s="21" t="str">
        <f>'Cenário Atual'!E62</f>
        <v/>
      </c>
      <c r="F123" s="90" t="str">
        <f t="shared" si="27"/>
        <v/>
      </c>
      <c r="G123" s="93">
        <f>'Cenário Atual'!G62</f>
        <v>0</v>
      </c>
      <c r="H123" s="21" t="str">
        <f t="shared" si="28"/>
        <v/>
      </c>
      <c r="I123" s="23" t="str">
        <f>IF('Cenário Atual'!I62="","",'Cenário Atual'!I62)</f>
        <v/>
      </c>
      <c r="J123" s="22" t="str">
        <f>'Cenário Atual'!J62</f>
        <v/>
      </c>
      <c r="K123" s="22" t="str">
        <f t="shared" si="25"/>
        <v/>
      </c>
      <c r="L123" s="21" t="str">
        <f t="shared" si="26"/>
        <v/>
      </c>
      <c r="M123" s="4"/>
    </row>
    <row r="124" spans="2:13" s="5" customFormat="1" x14ac:dyDescent="0.2">
      <c r="B124" s="96"/>
      <c r="C124" s="11" t="str">
        <f>IF('Cenário Atual'!C63="","",'Cenário Atual'!C63)</f>
        <v/>
      </c>
      <c r="D124" s="94">
        <f>'Cenário Atual'!D63</f>
        <v>0</v>
      </c>
      <c r="E124" s="21" t="str">
        <f>'Cenário Atual'!E63</f>
        <v/>
      </c>
      <c r="F124" s="90" t="str">
        <f t="shared" si="27"/>
        <v/>
      </c>
      <c r="G124" s="93">
        <f>'Cenário Atual'!G63</f>
        <v>0</v>
      </c>
      <c r="H124" s="21" t="str">
        <f t="shared" si="28"/>
        <v/>
      </c>
      <c r="I124" s="23" t="str">
        <f>IF('Cenário Atual'!I63="","",'Cenário Atual'!I63)</f>
        <v/>
      </c>
      <c r="J124" s="22" t="str">
        <f>'Cenário Atual'!J63</f>
        <v/>
      </c>
      <c r="K124" s="22" t="str">
        <f t="shared" si="25"/>
        <v/>
      </c>
      <c r="L124" s="21" t="str">
        <f t="shared" si="26"/>
        <v/>
      </c>
      <c r="M124" s="4"/>
    </row>
    <row r="125" spans="2:13" s="5" customFormat="1" x14ac:dyDescent="0.2">
      <c r="B125" s="96"/>
      <c r="C125" s="11" t="str">
        <f>IF('Cenário Atual'!C64="","",'Cenário Atual'!C64)</f>
        <v/>
      </c>
      <c r="D125" s="94">
        <f>'Cenário Atual'!D64</f>
        <v>0</v>
      </c>
      <c r="E125" s="21" t="str">
        <f>'Cenário Atual'!E64</f>
        <v/>
      </c>
      <c r="F125" s="90" t="str">
        <f t="shared" si="27"/>
        <v/>
      </c>
      <c r="G125" s="93">
        <f>'Cenário Atual'!G64</f>
        <v>0</v>
      </c>
      <c r="H125" s="21" t="str">
        <f t="shared" si="28"/>
        <v/>
      </c>
      <c r="I125" s="23" t="str">
        <f>IF('Cenário Atual'!I64="","",'Cenário Atual'!I64)</f>
        <v/>
      </c>
      <c r="J125" s="22" t="str">
        <f>'Cenário Atual'!J64</f>
        <v/>
      </c>
      <c r="K125" s="22" t="str">
        <f t="shared" si="25"/>
        <v/>
      </c>
      <c r="L125" s="21" t="str">
        <f t="shared" si="26"/>
        <v/>
      </c>
      <c r="M125" s="4"/>
    </row>
    <row r="126" spans="2:13" s="5" customFormat="1" x14ac:dyDescent="0.2">
      <c r="B126" s="96"/>
      <c r="C126" s="11" t="str">
        <f>IF('Cenário Atual'!C65="","",'Cenário Atual'!C65)</f>
        <v/>
      </c>
      <c r="D126" s="94">
        <f>'Cenário Atual'!D65</f>
        <v>0</v>
      </c>
      <c r="E126" s="21" t="str">
        <f>'Cenário Atual'!E65</f>
        <v/>
      </c>
      <c r="F126" s="90" t="str">
        <f t="shared" si="27"/>
        <v/>
      </c>
      <c r="G126" s="93">
        <f>'Cenário Atual'!G65</f>
        <v>0</v>
      </c>
      <c r="H126" s="21" t="str">
        <f t="shared" si="28"/>
        <v/>
      </c>
      <c r="I126" s="23" t="str">
        <f>IF('Cenário Atual'!I65="","",'Cenário Atual'!I65)</f>
        <v/>
      </c>
      <c r="J126" s="22" t="str">
        <f>'Cenário Atual'!J65</f>
        <v/>
      </c>
      <c r="K126" s="22" t="str">
        <f t="shared" si="25"/>
        <v/>
      </c>
      <c r="L126" s="21" t="str">
        <f t="shared" si="26"/>
        <v/>
      </c>
      <c r="M126" s="4"/>
    </row>
    <row r="127" spans="2:13" s="5" customFormat="1" x14ac:dyDescent="0.2">
      <c r="B127" s="96"/>
      <c r="C127" s="11" t="str">
        <f>IF('Cenário Atual'!C66="","",'Cenário Atual'!C66)</f>
        <v/>
      </c>
      <c r="D127" s="94">
        <f>'Cenário Atual'!D66</f>
        <v>0</v>
      </c>
      <c r="E127" s="21" t="str">
        <f>'Cenário Atual'!E66</f>
        <v/>
      </c>
      <c r="F127" s="90" t="str">
        <f t="shared" si="27"/>
        <v/>
      </c>
      <c r="G127" s="93">
        <f>'Cenário Atual'!G66</f>
        <v>0</v>
      </c>
      <c r="H127" s="21" t="str">
        <f t="shared" si="28"/>
        <v/>
      </c>
      <c r="I127" s="23" t="str">
        <f>IF('Cenário Atual'!I66="","",'Cenário Atual'!I66)</f>
        <v/>
      </c>
      <c r="J127" s="22" t="str">
        <f>'Cenário Atual'!J66</f>
        <v/>
      </c>
      <c r="K127" s="22" t="str">
        <f t="shared" si="25"/>
        <v/>
      </c>
      <c r="L127" s="21" t="str">
        <f t="shared" si="26"/>
        <v/>
      </c>
      <c r="M127" s="4"/>
    </row>
    <row r="128" spans="2:13" s="5" customFormat="1" x14ac:dyDescent="0.2">
      <c r="B128" s="96"/>
      <c r="C128" s="11" t="str">
        <f>IF('Cenário Atual'!C67="","",'Cenário Atual'!C67)</f>
        <v/>
      </c>
      <c r="D128" s="94">
        <f>'Cenário Atual'!D67</f>
        <v>0</v>
      </c>
      <c r="E128" s="21" t="str">
        <f>'Cenário Atual'!E67</f>
        <v/>
      </c>
      <c r="F128" s="90" t="str">
        <f t="shared" si="27"/>
        <v/>
      </c>
      <c r="G128" s="93">
        <f>'Cenário Atual'!G67</f>
        <v>0</v>
      </c>
      <c r="H128" s="21" t="str">
        <f t="shared" si="28"/>
        <v/>
      </c>
      <c r="I128" s="23" t="str">
        <f>IF('Cenário Atual'!I67="","",'Cenário Atual'!I67)</f>
        <v/>
      </c>
      <c r="J128" s="22" t="str">
        <f>'Cenário Atual'!J67</f>
        <v/>
      </c>
      <c r="K128" s="22" t="str">
        <f t="shared" si="25"/>
        <v/>
      </c>
      <c r="L128" s="21" t="str">
        <f t="shared" si="26"/>
        <v/>
      </c>
      <c r="M128" s="4"/>
    </row>
    <row r="129" spans="2:13" s="5" customFormat="1" x14ac:dyDescent="0.2">
      <c r="B129" s="96"/>
      <c r="C129" s="11" t="str">
        <f>IF('Cenário Atual'!C68="","",'Cenário Atual'!C68)</f>
        <v/>
      </c>
      <c r="D129" s="94">
        <f>'Cenário Atual'!D68</f>
        <v>0</v>
      </c>
      <c r="E129" s="21" t="str">
        <f>'Cenário Atual'!E68</f>
        <v/>
      </c>
      <c r="F129" s="90" t="str">
        <f t="shared" si="27"/>
        <v/>
      </c>
      <c r="G129" s="93">
        <f>'Cenário Atual'!G68</f>
        <v>0</v>
      </c>
      <c r="H129" s="21" t="str">
        <f t="shared" si="28"/>
        <v/>
      </c>
      <c r="I129" s="23" t="str">
        <f>IF('Cenário Atual'!I68="","",'Cenário Atual'!I68)</f>
        <v/>
      </c>
      <c r="J129" s="22" t="str">
        <f>'Cenário Atual'!J68</f>
        <v/>
      </c>
      <c r="K129" s="22" t="str">
        <f t="shared" si="25"/>
        <v/>
      </c>
      <c r="L129" s="21" t="str">
        <f t="shared" si="26"/>
        <v/>
      </c>
      <c r="M129" s="4"/>
    </row>
    <row r="130" spans="2:13" s="5" customFormat="1" x14ac:dyDescent="0.2">
      <c r="B130" s="96"/>
      <c r="C130" s="11" t="str">
        <f>IF('Cenário Atual'!C69="","",'Cenário Atual'!C69)</f>
        <v/>
      </c>
      <c r="D130" s="94">
        <f>'Cenário Atual'!D69</f>
        <v>0</v>
      </c>
      <c r="E130" s="21" t="str">
        <f>'Cenário Atual'!E69</f>
        <v/>
      </c>
      <c r="F130" s="90" t="str">
        <f t="shared" si="27"/>
        <v/>
      </c>
      <c r="G130" s="93">
        <f>'Cenário Atual'!G69</f>
        <v>0</v>
      </c>
      <c r="H130" s="21" t="str">
        <f t="shared" si="28"/>
        <v/>
      </c>
      <c r="I130" s="23" t="str">
        <f>IF('Cenário Atual'!I69="","",'Cenário Atual'!I69)</f>
        <v/>
      </c>
      <c r="J130" s="22" t="str">
        <f>'Cenário Atual'!J69</f>
        <v/>
      </c>
      <c r="K130" s="22" t="str">
        <f t="shared" si="25"/>
        <v/>
      </c>
      <c r="L130" s="21" t="str">
        <f t="shared" si="26"/>
        <v/>
      </c>
      <c r="M130" s="4"/>
    </row>
    <row r="131" spans="2:13" s="5" customFormat="1" x14ac:dyDescent="0.2">
      <c r="B131" s="96"/>
      <c r="C131" s="11" t="str">
        <f>IF('Cenário Atual'!C70="","",'Cenário Atual'!C70)</f>
        <v/>
      </c>
      <c r="D131" s="94">
        <f>'Cenário Atual'!D70</f>
        <v>0</v>
      </c>
      <c r="E131" s="21" t="str">
        <f>'Cenário Atual'!E70</f>
        <v/>
      </c>
      <c r="F131" s="90" t="str">
        <f t="shared" si="27"/>
        <v/>
      </c>
      <c r="G131" s="93">
        <f>'Cenário Atual'!G70</f>
        <v>0</v>
      </c>
      <c r="H131" s="21" t="str">
        <f t="shared" si="28"/>
        <v/>
      </c>
      <c r="I131" s="23" t="str">
        <f>IF('Cenário Atual'!I70="","",'Cenário Atual'!I70)</f>
        <v/>
      </c>
      <c r="J131" s="22" t="str">
        <f>'Cenário Atual'!J70</f>
        <v/>
      </c>
      <c r="K131" s="22" t="str">
        <f t="shared" si="25"/>
        <v/>
      </c>
      <c r="L131" s="21" t="str">
        <f t="shared" si="26"/>
        <v/>
      </c>
      <c r="M131" s="4"/>
    </row>
    <row r="132" spans="2:13" s="5" customFormat="1" x14ac:dyDescent="0.2">
      <c r="B132" s="97"/>
      <c r="C132" s="11" t="str">
        <f>IF('Cenário Atual'!C71="","",'Cenário Atual'!C71)</f>
        <v/>
      </c>
      <c r="D132" s="94">
        <f>'Cenário Atual'!D71</f>
        <v>0</v>
      </c>
      <c r="E132" s="21" t="str">
        <f>'Cenário Atual'!E71</f>
        <v/>
      </c>
      <c r="F132" s="90" t="str">
        <f t="shared" si="27"/>
        <v/>
      </c>
      <c r="G132" s="93">
        <f>'Cenário Atual'!G71</f>
        <v>0</v>
      </c>
      <c r="H132" s="21" t="str">
        <f t="shared" si="28"/>
        <v/>
      </c>
      <c r="I132" s="23" t="str">
        <f>IF('Cenário Atual'!I71="","",'Cenário Atual'!I71)</f>
        <v/>
      </c>
      <c r="J132" s="22" t="str">
        <f>'Cenário Atual'!J71</f>
        <v/>
      </c>
      <c r="K132" s="22" t="str">
        <f t="shared" si="25"/>
        <v/>
      </c>
      <c r="L132" s="21" t="str">
        <f t="shared" si="26"/>
        <v/>
      </c>
      <c r="M132" s="4"/>
    </row>
    <row r="133" spans="2:13" s="5" customFormat="1" x14ac:dyDescent="0.2">
      <c r="B133" s="12"/>
      <c r="C133" s="13"/>
      <c r="D133" s="12"/>
      <c r="E133" s="18"/>
      <c r="F133" s="18"/>
      <c r="G133" s="20"/>
      <c r="H133" s="18"/>
      <c r="I133" s="24"/>
      <c r="J133" s="14"/>
      <c r="K133" s="14"/>
      <c r="L133" s="18"/>
      <c r="M133" s="4"/>
    </row>
    <row r="134" spans="2:13" s="5" customFormat="1" x14ac:dyDescent="0.2">
      <c r="B134" s="34" t="str">
        <f>CONCATENATE("Total"," ",B113," Cenário Proposto")</f>
        <v>Total Sbt Cenário Proposto</v>
      </c>
      <c r="C134" s="35"/>
      <c r="D134" s="36"/>
      <c r="E134" s="71">
        <f>SUM(E113:E132)</f>
        <v>0</v>
      </c>
      <c r="F134" s="71">
        <f>SUM(F113:F132)</f>
        <v>0</v>
      </c>
      <c r="G134" s="71"/>
      <c r="H134" s="71">
        <f>SUM(H113:H132)</f>
        <v>0</v>
      </c>
      <c r="I134" s="39">
        <f>SUM(I113:I132)</f>
        <v>0</v>
      </c>
      <c r="J134" s="40"/>
      <c r="K134" s="37">
        <f>SUM(K113:K132)</f>
        <v>0</v>
      </c>
      <c r="L134" s="37" t="str">
        <f>IF(OR(H134=0,K134=0),"",H134/K134)</f>
        <v/>
      </c>
      <c r="M134" s="4"/>
    </row>
    <row r="135" spans="2:13" s="5" customFormat="1" x14ac:dyDescent="0.2">
      <c r="B135" s="27" t="str">
        <f>CONCATENATE("Total"," ",B113," Cenário Atual")</f>
        <v>Total Sbt Cenário Atual</v>
      </c>
      <c r="C135" s="28"/>
      <c r="D135" s="29"/>
      <c r="E135" s="72">
        <f>'Cenário Atual'!E73</f>
        <v>0</v>
      </c>
      <c r="F135" s="72">
        <f>'Cenário Atual'!F73</f>
        <v>0</v>
      </c>
      <c r="G135" s="32">
        <f>'Cenário Atual'!G73</f>
        <v>0</v>
      </c>
      <c r="H135" s="72">
        <f>'Cenário Atual'!H73</f>
        <v>0</v>
      </c>
      <c r="I135" s="32">
        <f>'Cenário Atual'!I73</f>
        <v>0</v>
      </c>
      <c r="J135" s="30">
        <f>'Cenário Atual'!J73</f>
        <v>0</v>
      </c>
      <c r="K135" s="30">
        <f>'Cenário Atual'!K73</f>
        <v>0</v>
      </c>
      <c r="L135" s="30" t="str">
        <f>'Cenário Atual'!L73</f>
        <v/>
      </c>
      <c r="M135" s="4"/>
    </row>
    <row r="136" spans="2:13" s="5" customFormat="1" x14ac:dyDescent="0.2">
      <c r="B136" s="43" t="s">
        <v>207</v>
      </c>
      <c r="C136" s="42"/>
      <c r="D136" s="41"/>
      <c r="E136" s="87">
        <f>E134-E135</f>
        <v>0</v>
      </c>
      <c r="F136" s="87">
        <f>F134-F135</f>
        <v>0</v>
      </c>
      <c r="G136" s="91" t="str">
        <f t="shared" ref="G136" si="29">IFERROR(G134/G135-1,"")</f>
        <v/>
      </c>
      <c r="H136" s="87">
        <f>H134-H135</f>
        <v>0</v>
      </c>
      <c r="I136" s="92">
        <f>I135-I134</f>
        <v>0</v>
      </c>
      <c r="J136" s="92">
        <f>J135-J134</f>
        <v>0</v>
      </c>
      <c r="K136" s="92">
        <f>K135-K134</f>
        <v>0</v>
      </c>
      <c r="L136" s="91" t="str">
        <f t="shared" ref="L136" si="30">IFERROR(L134/L135-1,"")</f>
        <v/>
      </c>
      <c r="M136" s="4"/>
    </row>
    <row r="137" spans="2:13" s="5" customFormat="1" x14ac:dyDescent="0.2">
      <c r="B137" s="12"/>
      <c r="C137" s="13"/>
      <c r="D137" s="12"/>
      <c r="E137" s="18"/>
      <c r="F137" s="18"/>
      <c r="G137" s="20"/>
      <c r="H137" s="18"/>
      <c r="I137" s="24"/>
      <c r="J137" s="14"/>
      <c r="K137" s="14"/>
      <c r="L137" s="14"/>
      <c r="M137" s="4"/>
    </row>
    <row r="138" spans="2:13" s="5" customFormat="1" x14ac:dyDescent="0.2">
      <c r="B138" s="95" t="s">
        <v>202</v>
      </c>
      <c r="C138" s="11" t="str">
        <f>IF('Cenário Atual'!C75="","",'Cenário Atual'!C75)</f>
        <v/>
      </c>
      <c r="D138" s="94">
        <f>'Cenário Atual'!D75</f>
        <v>0</v>
      </c>
      <c r="E138" s="21" t="str">
        <f>'Cenário Atual'!E75</f>
        <v/>
      </c>
      <c r="F138" s="21" t="str">
        <f>IF(I138="","",E138*I138)</f>
        <v/>
      </c>
      <c r="G138" s="93">
        <f>'Cenário Atual'!G75</f>
        <v>0</v>
      </c>
      <c r="H138" s="21" t="str">
        <f t="shared" ref="H138" si="31">IF(E138="","",F138*(1-G138))</f>
        <v/>
      </c>
      <c r="I138" s="23" t="str">
        <f>IF('Cenário Atual'!I75="","",'Cenário Atual'!I75)</f>
        <v/>
      </c>
      <c r="J138" s="22" t="str">
        <f>'Cenário Atual'!J75</f>
        <v/>
      </c>
      <c r="K138" s="22" t="str">
        <f t="shared" ref="K138:K157" si="32">IF(I138="","",I138*J138)</f>
        <v/>
      </c>
      <c r="L138" s="21" t="str">
        <f t="shared" ref="L138:L157" si="33">IF(OR(H138="",K138=""),"",H138/K138)</f>
        <v/>
      </c>
      <c r="M138" s="4"/>
    </row>
    <row r="139" spans="2:13" s="5" customFormat="1" x14ac:dyDescent="0.2">
      <c r="B139" s="96"/>
      <c r="C139" s="11" t="str">
        <f>IF('Cenário Atual'!C76="","",'Cenário Atual'!C76)</f>
        <v/>
      </c>
      <c r="D139" s="94">
        <f>'Cenário Atual'!D76</f>
        <v>0</v>
      </c>
      <c r="E139" s="21" t="str">
        <f>'Cenário Atual'!E76</f>
        <v/>
      </c>
      <c r="F139" s="21" t="str">
        <f t="shared" ref="F139:F157" si="34">IF(I139="","",E139*I139)</f>
        <v/>
      </c>
      <c r="G139" s="93">
        <f>'Cenário Atual'!G76</f>
        <v>0</v>
      </c>
      <c r="H139" s="21" t="str">
        <f t="shared" ref="H139:H157" si="35">IF(E139="","",F139*(1-G139))</f>
        <v/>
      </c>
      <c r="I139" s="23" t="str">
        <f>IF('Cenário Atual'!I76="","",'Cenário Atual'!I76)</f>
        <v/>
      </c>
      <c r="J139" s="22" t="str">
        <f>'Cenário Atual'!J76</f>
        <v/>
      </c>
      <c r="K139" s="22" t="str">
        <f t="shared" si="32"/>
        <v/>
      </c>
      <c r="L139" s="21" t="str">
        <f t="shared" si="33"/>
        <v/>
      </c>
      <c r="M139" s="4"/>
    </row>
    <row r="140" spans="2:13" s="5" customFormat="1" x14ac:dyDescent="0.2">
      <c r="B140" s="96"/>
      <c r="C140" s="11" t="str">
        <f>IF('Cenário Atual'!C77="","",'Cenário Atual'!C77)</f>
        <v/>
      </c>
      <c r="D140" s="94">
        <f>'Cenário Atual'!D77</f>
        <v>0</v>
      </c>
      <c r="E140" s="21" t="str">
        <f>'Cenário Atual'!E77</f>
        <v/>
      </c>
      <c r="F140" s="21" t="str">
        <f t="shared" si="34"/>
        <v/>
      </c>
      <c r="G140" s="93">
        <f>'Cenário Atual'!G77</f>
        <v>0</v>
      </c>
      <c r="H140" s="21" t="str">
        <f t="shared" si="35"/>
        <v/>
      </c>
      <c r="I140" s="23" t="str">
        <f>IF('Cenário Atual'!I77="","",'Cenário Atual'!I77)</f>
        <v/>
      </c>
      <c r="J140" s="22" t="str">
        <f>'Cenário Atual'!J77</f>
        <v/>
      </c>
      <c r="K140" s="22" t="str">
        <f t="shared" si="32"/>
        <v/>
      </c>
      <c r="L140" s="21" t="str">
        <f t="shared" si="33"/>
        <v/>
      </c>
      <c r="M140" s="4"/>
    </row>
    <row r="141" spans="2:13" s="5" customFormat="1" x14ac:dyDescent="0.2">
      <c r="B141" s="96"/>
      <c r="C141" s="11" t="str">
        <f>IF('Cenário Atual'!C78="","",'Cenário Atual'!C78)</f>
        <v/>
      </c>
      <c r="D141" s="94">
        <f>'Cenário Atual'!D78</f>
        <v>0</v>
      </c>
      <c r="E141" s="21" t="str">
        <f>'Cenário Atual'!E78</f>
        <v/>
      </c>
      <c r="F141" s="21" t="str">
        <f t="shared" si="34"/>
        <v/>
      </c>
      <c r="G141" s="93">
        <f>'Cenário Atual'!G78</f>
        <v>0</v>
      </c>
      <c r="H141" s="21" t="str">
        <f t="shared" si="35"/>
        <v/>
      </c>
      <c r="I141" s="23" t="str">
        <f>IF('Cenário Atual'!I78="","",'Cenário Atual'!I78)</f>
        <v/>
      </c>
      <c r="J141" s="22" t="str">
        <f>'Cenário Atual'!J78</f>
        <v/>
      </c>
      <c r="K141" s="22" t="str">
        <f t="shared" si="32"/>
        <v/>
      </c>
      <c r="L141" s="21" t="str">
        <f t="shared" si="33"/>
        <v/>
      </c>
      <c r="M141" s="4"/>
    </row>
    <row r="142" spans="2:13" s="5" customFormat="1" x14ac:dyDescent="0.2">
      <c r="B142" s="96"/>
      <c r="C142" s="11" t="str">
        <f>IF('Cenário Atual'!C79="","",'Cenário Atual'!C79)</f>
        <v/>
      </c>
      <c r="D142" s="94">
        <f>'Cenário Atual'!D79</f>
        <v>0</v>
      </c>
      <c r="E142" s="21" t="str">
        <f>'Cenário Atual'!E79</f>
        <v/>
      </c>
      <c r="F142" s="21" t="str">
        <f t="shared" si="34"/>
        <v/>
      </c>
      <c r="G142" s="93">
        <f>'Cenário Atual'!G79</f>
        <v>0</v>
      </c>
      <c r="H142" s="21" t="str">
        <f t="shared" si="35"/>
        <v/>
      </c>
      <c r="I142" s="23" t="str">
        <f>IF('Cenário Atual'!I79="","",'Cenário Atual'!I79)</f>
        <v/>
      </c>
      <c r="J142" s="22" t="str">
        <f>'Cenário Atual'!J79</f>
        <v/>
      </c>
      <c r="K142" s="22" t="str">
        <f t="shared" si="32"/>
        <v/>
      </c>
      <c r="L142" s="21" t="str">
        <f t="shared" si="33"/>
        <v/>
      </c>
      <c r="M142" s="4"/>
    </row>
    <row r="143" spans="2:13" s="5" customFormat="1" x14ac:dyDescent="0.2">
      <c r="B143" s="96"/>
      <c r="C143" s="11" t="str">
        <f>IF('Cenário Atual'!C80="","",'Cenário Atual'!C80)</f>
        <v/>
      </c>
      <c r="D143" s="94">
        <f>'Cenário Atual'!D80</f>
        <v>0</v>
      </c>
      <c r="E143" s="21" t="str">
        <f>'Cenário Atual'!E80</f>
        <v/>
      </c>
      <c r="F143" s="21" t="str">
        <f t="shared" si="34"/>
        <v/>
      </c>
      <c r="G143" s="93">
        <f>'Cenário Atual'!G80</f>
        <v>0</v>
      </c>
      <c r="H143" s="21" t="str">
        <f t="shared" si="35"/>
        <v/>
      </c>
      <c r="I143" s="23" t="str">
        <f>IF('Cenário Atual'!I80="","",'Cenário Atual'!I80)</f>
        <v/>
      </c>
      <c r="J143" s="22" t="str">
        <f>'Cenário Atual'!J80</f>
        <v/>
      </c>
      <c r="K143" s="22" t="str">
        <f t="shared" si="32"/>
        <v/>
      </c>
      <c r="L143" s="21" t="str">
        <f t="shared" si="33"/>
        <v/>
      </c>
      <c r="M143" s="4"/>
    </row>
    <row r="144" spans="2:13" s="5" customFormat="1" x14ac:dyDescent="0.2">
      <c r="B144" s="96"/>
      <c r="C144" s="11" t="str">
        <f>IF('Cenário Atual'!C81="","",'Cenário Atual'!C81)</f>
        <v/>
      </c>
      <c r="D144" s="94">
        <f>'Cenário Atual'!D81</f>
        <v>0</v>
      </c>
      <c r="E144" s="21" t="str">
        <f>'Cenário Atual'!E81</f>
        <v/>
      </c>
      <c r="F144" s="21" t="str">
        <f t="shared" si="34"/>
        <v/>
      </c>
      <c r="G144" s="93">
        <f>'Cenário Atual'!G81</f>
        <v>0</v>
      </c>
      <c r="H144" s="21" t="str">
        <f t="shared" si="35"/>
        <v/>
      </c>
      <c r="I144" s="23" t="str">
        <f>IF('Cenário Atual'!I81="","",'Cenário Atual'!I81)</f>
        <v/>
      </c>
      <c r="J144" s="22" t="str">
        <f>'Cenário Atual'!J81</f>
        <v/>
      </c>
      <c r="K144" s="22" t="str">
        <f t="shared" si="32"/>
        <v/>
      </c>
      <c r="L144" s="21" t="str">
        <f t="shared" si="33"/>
        <v/>
      </c>
      <c r="M144" s="4"/>
    </row>
    <row r="145" spans="2:13" s="5" customFormat="1" x14ac:dyDescent="0.2">
      <c r="B145" s="96"/>
      <c r="C145" s="11" t="str">
        <f>IF('Cenário Atual'!C82="","",'Cenário Atual'!C82)</f>
        <v/>
      </c>
      <c r="D145" s="94">
        <f>'Cenário Atual'!D82</f>
        <v>0</v>
      </c>
      <c r="E145" s="21" t="str">
        <f>'Cenário Atual'!E82</f>
        <v/>
      </c>
      <c r="F145" s="21" t="str">
        <f t="shared" si="34"/>
        <v/>
      </c>
      <c r="G145" s="93">
        <f>'Cenário Atual'!G82</f>
        <v>0</v>
      </c>
      <c r="H145" s="21" t="str">
        <f t="shared" si="35"/>
        <v/>
      </c>
      <c r="I145" s="23" t="str">
        <f>IF('Cenário Atual'!I82="","",'Cenário Atual'!I82)</f>
        <v/>
      </c>
      <c r="J145" s="22" t="str">
        <f>'Cenário Atual'!J82</f>
        <v/>
      </c>
      <c r="K145" s="22" t="str">
        <f t="shared" si="32"/>
        <v/>
      </c>
      <c r="L145" s="21" t="str">
        <f t="shared" si="33"/>
        <v/>
      </c>
      <c r="M145" s="4"/>
    </row>
    <row r="146" spans="2:13" s="5" customFormat="1" x14ac:dyDescent="0.2">
      <c r="B146" s="96"/>
      <c r="C146" s="11" t="str">
        <f>IF('Cenário Atual'!C83="","",'Cenário Atual'!C83)</f>
        <v/>
      </c>
      <c r="D146" s="94">
        <f>'Cenário Atual'!D83</f>
        <v>0</v>
      </c>
      <c r="E146" s="21" t="str">
        <f>'Cenário Atual'!E83</f>
        <v/>
      </c>
      <c r="F146" s="21" t="str">
        <f t="shared" si="34"/>
        <v/>
      </c>
      <c r="G146" s="93">
        <f>'Cenário Atual'!G83</f>
        <v>0</v>
      </c>
      <c r="H146" s="21" t="str">
        <f t="shared" si="35"/>
        <v/>
      </c>
      <c r="I146" s="23" t="str">
        <f>IF('Cenário Atual'!I83="","",'Cenário Atual'!I83)</f>
        <v/>
      </c>
      <c r="J146" s="22" t="str">
        <f>'Cenário Atual'!J83</f>
        <v/>
      </c>
      <c r="K146" s="22" t="str">
        <f t="shared" si="32"/>
        <v/>
      </c>
      <c r="L146" s="21" t="str">
        <f t="shared" si="33"/>
        <v/>
      </c>
      <c r="M146" s="4"/>
    </row>
    <row r="147" spans="2:13" s="5" customFormat="1" x14ac:dyDescent="0.2">
      <c r="B147" s="96"/>
      <c r="C147" s="11" t="str">
        <f>IF('Cenário Atual'!C84="","",'Cenário Atual'!C84)</f>
        <v/>
      </c>
      <c r="D147" s="94">
        <f>'Cenário Atual'!D84</f>
        <v>0</v>
      </c>
      <c r="E147" s="21" t="str">
        <f>'Cenário Atual'!E84</f>
        <v/>
      </c>
      <c r="F147" s="21" t="str">
        <f t="shared" si="34"/>
        <v/>
      </c>
      <c r="G147" s="93">
        <f>'Cenário Atual'!G84</f>
        <v>0</v>
      </c>
      <c r="H147" s="21" t="str">
        <f t="shared" si="35"/>
        <v/>
      </c>
      <c r="I147" s="23" t="str">
        <f>IF('Cenário Atual'!I84="","",'Cenário Atual'!I84)</f>
        <v/>
      </c>
      <c r="J147" s="22" t="str">
        <f>'Cenário Atual'!J84</f>
        <v/>
      </c>
      <c r="K147" s="22" t="str">
        <f t="shared" si="32"/>
        <v/>
      </c>
      <c r="L147" s="21" t="str">
        <f t="shared" si="33"/>
        <v/>
      </c>
      <c r="M147" s="4"/>
    </row>
    <row r="148" spans="2:13" s="5" customFormat="1" x14ac:dyDescent="0.2">
      <c r="B148" s="96"/>
      <c r="C148" s="11" t="str">
        <f>IF('Cenário Atual'!C85="","",'Cenário Atual'!C85)</f>
        <v/>
      </c>
      <c r="D148" s="94">
        <f>'Cenário Atual'!D85</f>
        <v>0</v>
      </c>
      <c r="E148" s="21" t="str">
        <f>'Cenário Atual'!E85</f>
        <v/>
      </c>
      <c r="F148" s="21" t="str">
        <f t="shared" si="34"/>
        <v/>
      </c>
      <c r="G148" s="93">
        <f>'Cenário Atual'!G85</f>
        <v>0</v>
      </c>
      <c r="H148" s="21" t="str">
        <f t="shared" si="35"/>
        <v/>
      </c>
      <c r="I148" s="23" t="str">
        <f>IF('Cenário Atual'!I85="","",'Cenário Atual'!I85)</f>
        <v/>
      </c>
      <c r="J148" s="22" t="str">
        <f>'Cenário Atual'!J85</f>
        <v/>
      </c>
      <c r="K148" s="22" t="str">
        <f t="shared" si="32"/>
        <v/>
      </c>
      <c r="L148" s="21" t="str">
        <f t="shared" si="33"/>
        <v/>
      </c>
      <c r="M148" s="4"/>
    </row>
    <row r="149" spans="2:13" s="5" customFormat="1" x14ac:dyDescent="0.2">
      <c r="B149" s="96"/>
      <c r="C149" s="11" t="str">
        <f>IF('Cenário Atual'!C86="","",'Cenário Atual'!C86)</f>
        <v/>
      </c>
      <c r="D149" s="94">
        <f>'Cenário Atual'!D86</f>
        <v>0</v>
      </c>
      <c r="E149" s="21" t="str">
        <f>'Cenário Atual'!E86</f>
        <v/>
      </c>
      <c r="F149" s="21" t="str">
        <f t="shared" si="34"/>
        <v/>
      </c>
      <c r="G149" s="93">
        <f>'Cenário Atual'!G86</f>
        <v>0</v>
      </c>
      <c r="H149" s="21" t="str">
        <f t="shared" si="35"/>
        <v/>
      </c>
      <c r="I149" s="23" t="str">
        <f>IF('Cenário Atual'!I86="","",'Cenário Atual'!I86)</f>
        <v/>
      </c>
      <c r="J149" s="22" t="str">
        <f>'Cenário Atual'!J86</f>
        <v/>
      </c>
      <c r="K149" s="22" t="str">
        <f t="shared" si="32"/>
        <v/>
      </c>
      <c r="L149" s="21" t="str">
        <f t="shared" si="33"/>
        <v/>
      </c>
      <c r="M149" s="4"/>
    </row>
    <row r="150" spans="2:13" s="5" customFormat="1" x14ac:dyDescent="0.2">
      <c r="B150" s="96"/>
      <c r="C150" s="11" t="str">
        <f>IF('Cenário Atual'!C87="","",'Cenário Atual'!C87)</f>
        <v/>
      </c>
      <c r="D150" s="94">
        <f>'Cenário Atual'!D87</f>
        <v>0</v>
      </c>
      <c r="E150" s="21" t="str">
        <f>'Cenário Atual'!E87</f>
        <v/>
      </c>
      <c r="F150" s="21" t="str">
        <f t="shared" si="34"/>
        <v/>
      </c>
      <c r="G150" s="93">
        <f>'Cenário Atual'!G87</f>
        <v>0</v>
      </c>
      <c r="H150" s="21" t="str">
        <f t="shared" si="35"/>
        <v/>
      </c>
      <c r="I150" s="23" t="str">
        <f>IF('Cenário Atual'!I87="","",'Cenário Atual'!I87)</f>
        <v/>
      </c>
      <c r="J150" s="22" t="str">
        <f>'Cenário Atual'!J87</f>
        <v/>
      </c>
      <c r="K150" s="22" t="str">
        <f t="shared" si="32"/>
        <v/>
      </c>
      <c r="L150" s="21" t="str">
        <f t="shared" si="33"/>
        <v/>
      </c>
      <c r="M150" s="4"/>
    </row>
    <row r="151" spans="2:13" s="5" customFormat="1" x14ac:dyDescent="0.2">
      <c r="B151" s="96"/>
      <c r="C151" s="11" t="str">
        <f>IF('Cenário Atual'!C88="","",'Cenário Atual'!C88)</f>
        <v/>
      </c>
      <c r="D151" s="94">
        <f>'Cenário Atual'!D88</f>
        <v>0</v>
      </c>
      <c r="E151" s="21" t="str">
        <f>'Cenário Atual'!E88</f>
        <v/>
      </c>
      <c r="F151" s="21" t="str">
        <f t="shared" si="34"/>
        <v/>
      </c>
      <c r="G151" s="93">
        <f>'Cenário Atual'!G88</f>
        <v>0</v>
      </c>
      <c r="H151" s="21" t="str">
        <f t="shared" si="35"/>
        <v/>
      </c>
      <c r="I151" s="23" t="str">
        <f>IF('Cenário Atual'!I88="","",'Cenário Atual'!I88)</f>
        <v/>
      </c>
      <c r="J151" s="22" t="str">
        <f>'Cenário Atual'!J88</f>
        <v/>
      </c>
      <c r="K151" s="22" t="str">
        <f t="shared" si="32"/>
        <v/>
      </c>
      <c r="L151" s="21" t="str">
        <f t="shared" si="33"/>
        <v/>
      </c>
      <c r="M151" s="4"/>
    </row>
    <row r="152" spans="2:13" s="5" customFormat="1" x14ac:dyDescent="0.2">
      <c r="B152" s="96"/>
      <c r="C152" s="11" t="str">
        <f>IF('Cenário Atual'!C89="","",'Cenário Atual'!C89)</f>
        <v/>
      </c>
      <c r="D152" s="94">
        <f>'Cenário Atual'!D89</f>
        <v>0</v>
      </c>
      <c r="E152" s="21" t="str">
        <f>'Cenário Atual'!E89</f>
        <v/>
      </c>
      <c r="F152" s="21" t="str">
        <f t="shared" si="34"/>
        <v/>
      </c>
      <c r="G152" s="93">
        <f>'Cenário Atual'!G89</f>
        <v>0</v>
      </c>
      <c r="H152" s="21" t="str">
        <f t="shared" si="35"/>
        <v/>
      </c>
      <c r="I152" s="23" t="str">
        <f>IF('Cenário Atual'!I89="","",'Cenário Atual'!I89)</f>
        <v/>
      </c>
      <c r="J152" s="22" t="str">
        <f>'Cenário Atual'!J89</f>
        <v/>
      </c>
      <c r="K152" s="22" t="str">
        <f t="shared" si="32"/>
        <v/>
      </c>
      <c r="L152" s="21" t="str">
        <f t="shared" si="33"/>
        <v/>
      </c>
      <c r="M152" s="4"/>
    </row>
    <row r="153" spans="2:13" s="5" customFormat="1" x14ac:dyDescent="0.2">
      <c r="B153" s="96"/>
      <c r="C153" s="11" t="str">
        <f>IF('Cenário Atual'!C90="","",'Cenário Atual'!C90)</f>
        <v/>
      </c>
      <c r="D153" s="94">
        <f>'Cenário Atual'!D90</f>
        <v>0</v>
      </c>
      <c r="E153" s="21" t="str">
        <f>'Cenário Atual'!E90</f>
        <v/>
      </c>
      <c r="F153" s="21" t="str">
        <f t="shared" si="34"/>
        <v/>
      </c>
      <c r="G153" s="93">
        <f>'Cenário Atual'!G90</f>
        <v>0</v>
      </c>
      <c r="H153" s="21" t="str">
        <f t="shared" si="35"/>
        <v/>
      </c>
      <c r="I153" s="23" t="str">
        <f>IF('Cenário Atual'!I90="","",'Cenário Atual'!I90)</f>
        <v/>
      </c>
      <c r="J153" s="22" t="str">
        <f>'Cenário Atual'!J90</f>
        <v/>
      </c>
      <c r="K153" s="22" t="str">
        <f t="shared" si="32"/>
        <v/>
      </c>
      <c r="L153" s="21" t="str">
        <f t="shared" si="33"/>
        <v/>
      </c>
      <c r="M153" s="4"/>
    </row>
    <row r="154" spans="2:13" s="5" customFormat="1" x14ac:dyDescent="0.2">
      <c r="B154" s="96"/>
      <c r="C154" s="11" t="str">
        <f>IF('Cenário Atual'!C91="","",'Cenário Atual'!C91)</f>
        <v/>
      </c>
      <c r="D154" s="94">
        <f>'Cenário Atual'!D91</f>
        <v>0</v>
      </c>
      <c r="E154" s="21" t="str">
        <f>'Cenário Atual'!E91</f>
        <v/>
      </c>
      <c r="F154" s="21" t="str">
        <f t="shared" si="34"/>
        <v/>
      </c>
      <c r="G154" s="93">
        <f>'Cenário Atual'!G91</f>
        <v>0</v>
      </c>
      <c r="H154" s="21" t="str">
        <f t="shared" si="35"/>
        <v/>
      </c>
      <c r="I154" s="23" t="str">
        <f>IF('Cenário Atual'!I91="","",'Cenário Atual'!I91)</f>
        <v/>
      </c>
      <c r="J154" s="22" t="str">
        <f>'Cenário Atual'!J91</f>
        <v/>
      </c>
      <c r="K154" s="22" t="str">
        <f t="shared" si="32"/>
        <v/>
      </c>
      <c r="L154" s="21" t="str">
        <f t="shared" si="33"/>
        <v/>
      </c>
      <c r="M154" s="4"/>
    </row>
    <row r="155" spans="2:13" s="5" customFormat="1" x14ac:dyDescent="0.2">
      <c r="B155" s="96"/>
      <c r="C155" s="11" t="str">
        <f>IF('Cenário Atual'!C92="","",'Cenário Atual'!C92)</f>
        <v/>
      </c>
      <c r="D155" s="94">
        <f>'Cenário Atual'!D92</f>
        <v>0</v>
      </c>
      <c r="E155" s="21" t="str">
        <f>'Cenário Atual'!E92</f>
        <v/>
      </c>
      <c r="F155" s="21" t="str">
        <f t="shared" si="34"/>
        <v/>
      </c>
      <c r="G155" s="93">
        <f>'Cenário Atual'!G92</f>
        <v>0</v>
      </c>
      <c r="H155" s="21" t="str">
        <f t="shared" si="35"/>
        <v/>
      </c>
      <c r="I155" s="23" t="str">
        <f>IF('Cenário Atual'!I92="","",'Cenário Atual'!I92)</f>
        <v/>
      </c>
      <c r="J155" s="22" t="str">
        <f>'Cenário Atual'!J92</f>
        <v/>
      </c>
      <c r="K155" s="22" t="str">
        <f t="shared" si="32"/>
        <v/>
      </c>
      <c r="L155" s="21" t="str">
        <f t="shared" si="33"/>
        <v/>
      </c>
      <c r="M155" s="4"/>
    </row>
    <row r="156" spans="2:13" s="5" customFormat="1" x14ac:dyDescent="0.2">
      <c r="B156" s="96"/>
      <c r="C156" s="11" t="str">
        <f>IF('Cenário Atual'!C93="","",'Cenário Atual'!C93)</f>
        <v/>
      </c>
      <c r="D156" s="94">
        <f>'Cenário Atual'!D93</f>
        <v>0</v>
      </c>
      <c r="E156" s="21" t="str">
        <f>'Cenário Atual'!E93</f>
        <v/>
      </c>
      <c r="F156" s="21" t="str">
        <f t="shared" si="34"/>
        <v/>
      </c>
      <c r="G156" s="93">
        <f>'Cenário Atual'!G93</f>
        <v>0</v>
      </c>
      <c r="H156" s="21" t="str">
        <f t="shared" si="35"/>
        <v/>
      </c>
      <c r="I156" s="23" t="str">
        <f>IF('Cenário Atual'!I93="","",'Cenário Atual'!I93)</f>
        <v/>
      </c>
      <c r="J156" s="22" t="str">
        <f>'Cenário Atual'!J93</f>
        <v/>
      </c>
      <c r="K156" s="22" t="str">
        <f t="shared" si="32"/>
        <v/>
      </c>
      <c r="L156" s="21" t="str">
        <f t="shared" si="33"/>
        <v/>
      </c>
      <c r="M156" s="4"/>
    </row>
    <row r="157" spans="2:13" s="5" customFormat="1" x14ac:dyDescent="0.2">
      <c r="B157" s="97"/>
      <c r="C157" s="11" t="str">
        <f>IF('Cenário Atual'!C94="","",'Cenário Atual'!C94)</f>
        <v/>
      </c>
      <c r="D157" s="94">
        <f>'Cenário Atual'!D94</f>
        <v>0</v>
      </c>
      <c r="E157" s="21" t="str">
        <f>'Cenário Atual'!E94</f>
        <v/>
      </c>
      <c r="F157" s="21" t="str">
        <f t="shared" si="34"/>
        <v/>
      </c>
      <c r="G157" s="93">
        <f>'Cenário Atual'!G94</f>
        <v>0</v>
      </c>
      <c r="H157" s="21" t="str">
        <f t="shared" si="35"/>
        <v/>
      </c>
      <c r="I157" s="23" t="str">
        <f>IF('Cenário Atual'!I94="","",'Cenário Atual'!I94)</f>
        <v/>
      </c>
      <c r="J157" s="22" t="str">
        <f>'Cenário Atual'!J94</f>
        <v/>
      </c>
      <c r="K157" s="22" t="str">
        <f t="shared" si="32"/>
        <v/>
      </c>
      <c r="L157" s="21" t="str">
        <f t="shared" si="33"/>
        <v/>
      </c>
      <c r="M157" s="4"/>
    </row>
    <row r="158" spans="2:13" s="5" customFormat="1" x14ac:dyDescent="0.2">
      <c r="B158" s="12"/>
      <c r="C158" s="13"/>
      <c r="D158" s="12"/>
      <c r="E158" s="14"/>
      <c r="F158" s="14"/>
      <c r="G158" s="14"/>
      <c r="H158" s="14"/>
      <c r="I158" s="24"/>
      <c r="J158" s="14"/>
      <c r="K158" s="14"/>
      <c r="L158" s="14"/>
      <c r="M158" s="4"/>
    </row>
    <row r="159" spans="2:13" s="5" customFormat="1" x14ac:dyDescent="0.2">
      <c r="B159" s="34" t="str">
        <f>CONCATENATE("Total"," ",B138," Cenário Proposto")</f>
        <v>Total Rede TV! Cenário Proposto</v>
      </c>
      <c r="C159" s="35"/>
      <c r="D159" s="36"/>
      <c r="E159" s="71">
        <f>SUM(E138:E157)</f>
        <v>0</v>
      </c>
      <c r="F159" s="71">
        <f>SUM(F138:F157)</f>
        <v>0</v>
      </c>
      <c r="G159" s="71"/>
      <c r="H159" s="71">
        <f>SUM(H138:H157)</f>
        <v>0</v>
      </c>
      <c r="I159" s="39">
        <f>SUM(I138:I157)</f>
        <v>0</v>
      </c>
      <c r="J159" s="40"/>
      <c r="K159" s="37">
        <f>SUM(K138:K157)</f>
        <v>0</v>
      </c>
      <c r="L159" s="37" t="str">
        <f>IF(OR(H159=0,K159=0),"",H159/K159)</f>
        <v/>
      </c>
      <c r="M159" s="4"/>
    </row>
    <row r="160" spans="2:13" x14ac:dyDescent="0.2">
      <c r="B160" s="27" t="str">
        <f>CONCATENATE("Total"," ",B138," Cenário Atual")</f>
        <v>Total Rede TV! Cenário Atual</v>
      </c>
      <c r="C160" s="28"/>
      <c r="D160" s="29"/>
      <c r="E160" s="72">
        <f>'Cenário Atual'!E96</f>
        <v>0</v>
      </c>
      <c r="F160" s="72">
        <f>'Cenário Atual'!F96</f>
        <v>0</v>
      </c>
      <c r="G160" s="32">
        <f>'Cenário Atual'!G96</f>
        <v>0</v>
      </c>
      <c r="H160" s="72">
        <f>'Cenário Atual'!H96</f>
        <v>0</v>
      </c>
      <c r="I160" s="32">
        <f>'Cenário Atual'!I96</f>
        <v>0</v>
      </c>
      <c r="J160" s="30">
        <f>'Cenário Atual'!J96</f>
        <v>0</v>
      </c>
      <c r="K160" s="30">
        <f>'Cenário Atual'!K96</f>
        <v>0</v>
      </c>
      <c r="L160" s="30" t="str">
        <f>'Cenário Atual'!L96</f>
        <v/>
      </c>
    </row>
    <row r="161" spans="2:12" x14ac:dyDescent="0.2">
      <c r="B161" s="43" t="s">
        <v>207</v>
      </c>
      <c r="C161" s="42"/>
      <c r="D161" s="41"/>
      <c r="E161" s="87">
        <f>E159-E160</f>
        <v>0</v>
      </c>
      <c r="F161" s="87">
        <f>F159-F160</f>
        <v>0</v>
      </c>
      <c r="G161" s="91" t="str">
        <f t="shared" ref="G161" si="36">IFERROR(G159/G160-1,"")</f>
        <v/>
      </c>
      <c r="H161" s="87">
        <f>H159-H160</f>
        <v>0</v>
      </c>
      <c r="I161" s="92">
        <f>I160-I159</f>
        <v>0</v>
      </c>
      <c r="J161" s="92">
        <f>J160-J159</f>
        <v>0</v>
      </c>
      <c r="K161" s="92">
        <f>K160-K159</f>
        <v>0</v>
      </c>
      <c r="L161" s="91" t="str">
        <f t="shared" ref="L161" si="37">IFERROR(L159/L160-1,"")</f>
        <v/>
      </c>
    </row>
    <row r="163" spans="2:12" ht="23.25" x14ac:dyDescent="0.35">
      <c r="B163" s="44" t="s">
        <v>208</v>
      </c>
      <c r="C163" s="45"/>
      <c r="D163" s="46"/>
      <c r="E163" s="47"/>
      <c r="F163" s="48"/>
    </row>
    <row r="164" spans="2:12" x14ac:dyDescent="0.2">
      <c r="B164" s="49"/>
      <c r="C164" s="13"/>
      <c r="D164" s="12"/>
      <c r="E164" s="14"/>
      <c r="F164" s="50"/>
    </row>
    <row r="165" spans="2:12" ht="15.75" x14ac:dyDescent="0.25">
      <c r="B165" s="57" t="s">
        <v>209</v>
      </c>
      <c r="C165" s="58" t="s">
        <v>210</v>
      </c>
      <c r="D165" s="58" t="s">
        <v>2</v>
      </c>
      <c r="E165" s="58" t="s">
        <v>211</v>
      </c>
      <c r="F165" s="58" t="s">
        <v>212</v>
      </c>
    </row>
    <row r="166" spans="2:12" ht="15" x14ac:dyDescent="0.2">
      <c r="B166" s="61" t="s">
        <v>213</v>
      </c>
      <c r="C166" s="62">
        <f>'Cenário Atual'!C102</f>
        <v>0</v>
      </c>
      <c r="D166" s="78">
        <f>'Cenário Atual'!D102</f>
        <v>0</v>
      </c>
      <c r="E166" s="63">
        <f>'Cenário Atual'!E102</f>
        <v>0</v>
      </c>
      <c r="F166" s="64" t="str">
        <f>IFERROR(C166/E166,"")</f>
        <v/>
      </c>
    </row>
    <row r="167" spans="2:12" ht="15" x14ac:dyDescent="0.2">
      <c r="B167" s="65" t="s">
        <v>214</v>
      </c>
      <c r="C167" s="66">
        <f>SUM(H61,H84,H109,H134,H159)</f>
        <v>0</v>
      </c>
      <c r="D167" s="79">
        <f>SUM(I61,I84,I109,I134,I159)</f>
        <v>0</v>
      </c>
      <c r="E167" s="67">
        <f>SUM(K61,K84,K109,K134,K159)</f>
        <v>0</v>
      </c>
      <c r="F167" s="68" t="str">
        <f>IFERROR(C167/E167,"")</f>
        <v/>
      </c>
    </row>
    <row r="168" spans="2:12" ht="15" x14ac:dyDescent="0.2">
      <c r="B168" s="69" t="s">
        <v>206</v>
      </c>
      <c r="C168" s="70" t="str">
        <f>IFERROR(C167/C166-1,"")</f>
        <v/>
      </c>
      <c r="D168" s="70" t="str">
        <f t="shared" ref="D168:F168" si="38">IFERROR(D167/D166-1,"")</f>
        <v/>
      </c>
      <c r="E168" s="70" t="str">
        <f t="shared" si="38"/>
        <v/>
      </c>
      <c r="F168" s="70" t="str">
        <f t="shared" si="38"/>
        <v/>
      </c>
    </row>
    <row r="169" spans="2:12" x14ac:dyDescent="0.2">
      <c r="B169" s="51"/>
      <c r="C169" s="52"/>
      <c r="D169" s="53"/>
      <c r="E169" s="54"/>
      <c r="F169" s="55"/>
    </row>
  </sheetData>
  <dataConsolidate/>
  <mergeCells count="1">
    <mergeCell ref="B4:L4"/>
  </mergeCells>
  <conditionalFormatting sqref="D168:E168">
    <cfRule type="iconSet" priority="1">
      <iconSet>
        <cfvo type="percent" val="0"/>
        <cfvo type="num" val="0"/>
        <cfvo type="num" val="0"/>
      </iconSet>
    </cfRule>
  </conditionalFormatting>
  <pageMargins left="0.511811024" right="0.511811024" top="0.78740157499999996" bottom="0.78740157499999996" header="0.31496062000000002" footer="0.31496062000000002"/>
  <pageSetup orientation="portrait" r:id="rId1"/>
  <ignoredErrors>
    <ignoredError sqref="G61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C823906C-523C-4EA4-A817-741DDB1C17E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C168 F168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Listas!$C$2:$C$55</xm:f>
          </x14:formula1>
          <xm:sqref>L2</xm:sqref>
        </x14:dataValidation>
        <x14:dataValidation type="list" allowBlank="1" showInputMessage="1" showErrorMessage="1">
          <x14:formula1>
            <xm:f>Listas!$L$3:$L$12</xm:f>
          </x14:formula1>
          <xm:sqref>D6:D59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O2371"/>
  <sheetViews>
    <sheetView zoomScale="80" zoomScaleNormal="80" workbookViewId="0"/>
  </sheetViews>
  <sheetFormatPr defaultRowHeight="12.75" x14ac:dyDescent="0.2"/>
  <cols>
    <col min="1" max="1" width="8.28515625" bestFit="1" customWidth="1"/>
    <col min="2" max="2" width="36.7109375" bestFit="1" customWidth="1"/>
    <col min="3" max="3" width="6.5703125" bestFit="1" customWidth="1"/>
    <col min="4" max="4" width="17.28515625" bestFit="1" customWidth="1"/>
    <col min="5" max="6" width="12" hidden="1" customWidth="1"/>
    <col min="7" max="7" width="26.5703125" bestFit="1" customWidth="1"/>
    <col min="8" max="8" width="16" bestFit="1" customWidth="1"/>
    <col min="9" max="9" width="52.140625" bestFit="1" customWidth="1"/>
    <col min="10" max="10" width="12.42578125" bestFit="1" customWidth="1"/>
    <col min="11" max="11" width="13.28515625" bestFit="1" customWidth="1"/>
    <col min="14" max="14" width="36.7109375" customWidth="1"/>
    <col min="15" max="15" width="31.42578125" bestFit="1" customWidth="1"/>
  </cols>
  <sheetData>
    <row r="1" spans="1:15" x14ac:dyDescent="0.2">
      <c r="A1" s="7" t="s">
        <v>24</v>
      </c>
      <c r="B1" s="7" t="s">
        <v>25</v>
      </c>
      <c r="C1" s="7" t="s">
        <v>26</v>
      </c>
      <c r="D1" s="7" t="s">
        <v>27</v>
      </c>
      <c r="E1" s="7" t="s">
        <v>28</v>
      </c>
      <c r="F1" s="7" t="s">
        <v>29</v>
      </c>
      <c r="G1" s="7" t="s">
        <v>196</v>
      </c>
      <c r="H1" s="7" t="s">
        <v>197</v>
      </c>
      <c r="I1" s="7" t="s">
        <v>205</v>
      </c>
      <c r="J1" s="7" t="s">
        <v>198</v>
      </c>
      <c r="K1" s="7" t="s">
        <v>458</v>
      </c>
      <c r="L1" s="7" t="s">
        <v>459</v>
      </c>
      <c r="M1" s="7" t="s">
        <v>460</v>
      </c>
      <c r="N1" s="7" t="s">
        <v>461</v>
      </c>
      <c r="O1" s="7" t="s">
        <v>462</v>
      </c>
    </row>
    <row r="2" spans="1:15" x14ac:dyDescent="0.2">
      <c r="A2" t="s">
        <v>335</v>
      </c>
      <c r="B2" t="s">
        <v>463</v>
      </c>
      <c r="C2" t="s">
        <v>183</v>
      </c>
      <c r="D2" t="s">
        <v>175</v>
      </c>
      <c r="E2" s="119">
        <v>0.47916666666666669</v>
      </c>
      <c r="F2" s="119">
        <v>0.5</v>
      </c>
      <c r="H2" t="s">
        <v>70</v>
      </c>
      <c r="I2" t="str">
        <f>CONCATENATE(B2,H2)</f>
        <v>60 + - (FLORIANÓPOLIS)FLORIANÓPOLIS</v>
      </c>
      <c r="J2" s="120">
        <v>1607</v>
      </c>
      <c r="K2">
        <f t="shared" ref="K2:K65" si="0">ROW(H2:H2371)-ROW($H$2)+1</f>
        <v>1</v>
      </c>
      <c r="L2" t="b">
        <f>IF($H$2:$H$2371='Cenário proposto'!$L$2,'Tabela de preços (out_2014)'!$K$2:$K$2371)</f>
        <v>0</v>
      </c>
      <c r="M2">
        <f>SMALL($L$2:$L$2371,$K$2:$K$2371)</f>
        <v>11</v>
      </c>
      <c r="N2" t="str">
        <f>IFERROR(INDEX($B$2:$B$2371,$M$2:$M$2371),"Lixo")</f>
        <v>A LENDA DE SLEEPY HOLLOW</v>
      </c>
      <c r="O2">
        <f>IF(D2="SEG/SEX",5,IF(D2="SEG/SÁB",6,IF(LEN(D2)-LEN(SUBSTITUTE(D2,"/",""))=0,1,LEN(D2)-LEN(SUBSTITUTE(D2,"/",""))+1)))*4</f>
        <v>4</v>
      </c>
    </row>
    <row r="3" spans="1:15" x14ac:dyDescent="0.2">
      <c r="A3" t="s">
        <v>464</v>
      </c>
      <c r="B3" t="s">
        <v>465</v>
      </c>
      <c r="C3" t="s">
        <v>145</v>
      </c>
      <c r="D3" t="s">
        <v>170</v>
      </c>
      <c r="E3" s="119">
        <v>0.94791666666666663</v>
      </c>
      <c r="F3" s="119">
        <v>3.125E-2</v>
      </c>
      <c r="G3" t="s">
        <v>125</v>
      </c>
      <c r="H3" t="s">
        <v>126</v>
      </c>
      <c r="I3" t="str">
        <f t="shared" ref="I3:I66" si="1">CONCATENATE(B3,H3)</f>
        <v>A LENDA DE SLEEPY HOLLOWBOA VISTA</v>
      </c>
      <c r="J3" s="120">
        <v>330</v>
      </c>
      <c r="K3">
        <f t="shared" ref="K3:K34" si="2">ROW(H3:H2372)-ROW($H$2)+1</f>
        <v>2</v>
      </c>
      <c r="L3" t="b">
        <f>IF($H$2:$H$2371='Cenário proposto'!$L$2,'Tabela de preços (out_2014)'!$K$2:$K$2371)</f>
        <v>0</v>
      </c>
      <c r="M3">
        <f t="shared" ref="M3:M65" si="3">SMALL($L$2:$L$2371,$K$2:$K$2371)</f>
        <v>98</v>
      </c>
      <c r="N3" t="str">
        <f t="shared" ref="N3:N65" si="4">IFERROR(INDEX($B$2:$B$2371,$M$2:$M$2371),"Lixo")</f>
        <v>A LIGA</v>
      </c>
      <c r="O3">
        <f t="shared" ref="O3:O66" si="5">IF(D3="SEG/SEX",5,IF(D3="SEG/SÁB",6,IF(LEN(D3)-LEN(SUBSTITUTE(D3,"/",""))=0,1,LEN(D3)-LEN(SUBSTITUTE(D3,"/",""))+1)))*4</f>
        <v>4</v>
      </c>
    </row>
    <row r="4" spans="1:15" x14ac:dyDescent="0.2">
      <c r="A4" t="s">
        <v>464</v>
      </c>
      <c r="B4" t="s">
        <v>465</v>
      </c>
      <c r="C4" t="s">
        <v>145</v>
      </c>
      <c r="D4" t="s">
        <v>170</v>
      </c>
      <c r="E4" s="119">
        <v>0.94791666666666663</v>
      </c>
      <c r="F4" s="119">
        <v>3.125E-2</v>
      </c>
      <c r="G4" t="s">
        <v>35</v>
      </c>
      <c r="H4" t="s">
        <v>35</v>
      </c>
      <c r="I4" t="str">
        <f t="shared" si="1"/>
        <v>A LENDA DE SLEEPY HOLLOWNET1</v>
      </c>
      <c r="J4" s="120">
        <v>96760</v>
      </c>
      <c r="K4">
        <f t="shared" si="2"/>
        <v>3</v>
      </c>
      <c r="L4" t="b">
        <f>IF($H$2:$H$2371='Cenário proposto'!$L$2,'Tabela de preços (out_2014)'!$K$2:$K$2371)</f>
        <v>0</v>
      </c>
      <c r="M4">
        <f t="shared" si="3"/>
        <v>156</v>
      </c>
      <c r="N4" t="str">
        <f t="shared" si="4"/>
        <v>BAND KIDS DOMINGO</v>
      </c>
      <c r="O4">
        <f t="shared" si="5"/>
        <v>4</v>
      </c>
    </row>
    <row r="5" spans="1:15" x14ac:dyDescent="0.2">
      <c r="A5" t="s">
        <v>464</v>
      </c>
      <c r="B5" t="s">
        <v>465</v>
      </c>
      <c r="C5" t="s">
        <v>145</v>
      </c>
      <c r="D5" t="s">
        <v>170</v>
      </c>
      <c r="E5" s="119">
        <v>0.94791666666666663</v>
      </c>
      <c r="F5" s="119">
        <v>3.125E-2</v>
      </c>
      <c r="G5" t="s">
        <v>36</v>
      </c>
      <c r="H5" t="s">
        <v>36</v>
      </c>
      <c r="I5" t="str">
        <f t="shared" si="1"/>
        <v>A LENDA DE SLEEPY HOLLOWSAT</v>
      </c>
      <c r="J5" s="120">
        <v>9676</v>
      </c>
      <c r="K5">
        <f t="shared" si="2"/>
        <v>4</v>
      </c>
      <c r="L5" t="b">
        <f>IF($H$2:$H$2371='Cenário proposto'!$L$2,'Tabela de preços (out_2014)'!$K$2:$K$2371)</f>
        <v>0</v>
      </c>
      <c r="M5">
        <f t="shared" si="3"/>
        <v>219</v>
      </c>
      <c r="N5" t="str">
        <f t="shared" si="4"/>
        <v>BRASIL URGENTE</v>
      </c>
      <c r="O5">
        <f t="shared" si="5"/>
        <v>4</v>
      </c>
    </row>
    <row r="6" spans="1:15" x14ac:dyDescent="0.2">
      <c r="A6" t="s">
        <v>464</v>
      </c>
      <c r="B6" t="s">
        <v>465</v>
      </c>
      <c r="C6" t="s">
        <v>145</v>
      </c>
      <c r="D6" t="s">
        <v>170</v>
      </c>
      <c r="E6" s="119">
        <v>0.94791666666666663</v>
      </c>
      <c r="F6" s="119">
        <v>3.125E-2</v>
      </c>
      <c r="G6" t="s">
        <v>37</v>
      </c>
      <c r="H6" t="s">
        <v>38</v>
      </c>
      <c r="I6" t="str">
        <f t="shared" si="1"/>
        <v>A LENDA DE SLEEPY HOLLOWSÃO PAULO</v>
      </c>
      <c r="J6" s="120">
        <v>19845</v>
      </c>
      <c r="K6">
        <f t="shared" si="2"/>
        <v>5</v>
      </c>
      <c r="L6" t="b">
        <f>IF($H$2:$H$2371='Cenário proposto'!$L$2,'Tabela de preços (out_2014)'!$K$2:$K$2371)</f>
        <v>0</v>
      </c>
      <c r="M6">
        <f t="shared" si="3"/>
        <v>272</v>
      </c>
      <c r="N6" t="str">
        <f t="shared" si="4"/>
        <v>BRASIL URGENTE</v>
      </c>
      <c r="O6">
        <f t="shared" si="5"/>
        <v>4</v>
      </c>
    </row>
    <row r="7" spans="1:15" x14ac:dyDescent="0.2">
      <c r="A7" t="s">
        <v>464</v>
      </c>
      <c r="B7" t="s">
        <v>465</v>
      </c>
      <c r="C7" t="s">
        <v>145</v>
      </c>
      <c r="D7" t="s">
        <v>170</v>
      </c>
      <c r="E7" s="119">
        <v>0.94791666666666663</v>
      </c>
      <c r="F7" s="119">
        <v>3.125E-2</v>
      </c>
      <c r="G7" t="s">
        <v>39</v>
      </c>
      <c r="H7" t="s">
        <v>40</v>
      </c>
      <c r="I7" t="str">
        <f t="shared" si="1"/>
        <v>A LENDA DE SLEEPY HOLLOWP.PRUD.</v>
      </c>
      <c r="J7" s="120">
        <v>4580</v>
      </c>
      <c r="K7">
        <f t="shared" si="2"/>
        <v>6</v>
      </c>
      <c r="L7" t="b">
        <f>IF($H$2:$H$2371='Cenário proposto'!$L$2,'Tabela de preços (out_2014)'!$K$2:$K$2371)</f>
        <v>0</v>
      </c>
      <c r="M7">
        <f t="shared" si="3"/>
        <v>328</v>
      </c>
      <c r="N7" t="str">
        <f t="shared" si="4"/>
        <v>CAFÉ COM JORNAL</v>
      </c>
      <c r="O7">
        <f t="shared" si="5"/>
        <v>4</v>
      </c>
    </row>
    <row r="8" spans="1:15" x14ac:dyDescent="0.2">
      <c r="A8" t="s">
        <v>464</v>
      </c>
      <c r="B8" t="s">
        <v>465</v>
      </c>
      <c r="C8" t="s">
        <v>145</v>
      </c>
      <c r="D8" t="s">
        <v>170</v>
      </c>
      <c r="E8" s="119">
        <v>0.94791666666666663</v>
      </c>
      <c r="F8" s="119">
        <v>3.125E-2</v>
      </c>
      <c r="G8" t="s">
        <v>41</v>
      </c>
      <c r="H8" t="s">
        <v>42</v>
      </c>
      <c r="I8" t="str">
        <f t="shared" si="1"/>
        <v>A LENDA DE SLEEPY HOLLOWCAMPINAS</v>
      </c>
      <c r="J8" s="120">
        <v>5205</v>
      </c>
      <c r="K8">
        <f t="shared" si="2"/>
        <v>7</v>
      </c>
      <c r="L8" t="b">
        <f>IF($H$2:$H$2371='Cenário proposto'!$L$2,'Tabela de preços (out_2014)'!$K$2:$K$2371)</f>
        <v>0</v>
      </c>
      <c r="M8">
        <f t="shared" si="3"/>
        <v>396</v>
      </c>
      <c r="N8" t="str">
        <f t="shared" si="4"/>
        <v>CAFÉ COM JORNAL* - (RIO DE JANEIRO)</v>
      </c>
      <c r="O8">
        <f t="shared" si="5"/>
        <v>4</v>
      </c>
    </row>
    <row r="9" spans="1:15" x14ac:dyDescent="0.2">
      <c r="A9" t="s">
        <v>464</v>
      </c>
      <c r="B9" t="s">
        <v>465</v>
      </c>
      <c r="C9" t="s">
        <v>145</v>
      </c>
      <c r="D9" t="s">
        <v>170</v>
      </c>
      <c r="E9" s="119">
        <v>0.94791666666666663</v>
      </c>
      <c r="F9" s="119">
        <v>3.125E-2</v>
      </c>
      <c r="G9" t="s">
        <v>43</v>
      </c>
      <c r="H9" t="s">
        <v>44</v>
      </c>
      <c r="I9" t="str">
        <f t="shared" si="1"/>
        <v>A LENDA DE SLEEPY HOLLOWTAUBATÉ</v>
      </c>
      <c r="J9" s="120">
        <v>1755</v>
      </c>
      <c r="K9">
        <f t="shared" si="2"/>
        <v>8</v>
      </c>
      <c r="L9" t="b">
        <f>IF($H$2:$H$2371='Cenário proposto'!$L$2,'Tabela de preços (out_2014)'!$K$2:$K$2371)</f>
        <v>0</v>
      </c>
      <c r="M9">
        <f t="shared" si="3"/>
        <v>411</v>
      </c>
      <c r="N9" t="str">
        <f t="shared" si="4"/>
        <v>CANAL LIVRE</v>
      </c>
      <c r="O9">
        <f t="shared" si="5"/>
        <v>4</v>
      </c>
    </row>
    <row r="10" spans="1:15" x14ac:dyDescent="0.2">
      <c r="A10" t="s">
        <v>464</v>
      </c>
      <c r="B10" t="s">
        <v>465</v>
      </c>
      <c r="C10" t="s">
        <v>145</v>
      </c>
      <c r="D10" t="s">
        <v>170</v>
      </c>
      <c r="E10" s="119">
        <v>0.94791666666666663</v>
      </c>
      <c r="F10" s="119">
        <v>3.125E-2</v>
      </c>
      <c r="G10" t="s">
        <v>45</v>
      </c>
      <c r="H10" t="s">
        <v>46</v>
      </c>
      <c r="I10" t="str">
        <f t="shared" si="1"/>
        <v>A LENDA DE SLEEPY HOLLOWRIB. PRETO</v>
      </c>
      <c r="J10" s="120">
        <v>2640</v>
      </c>
      <c r="K10">
        <f t="shared" si="2"/>
        <v>9</v>
      </c>
      <c r="L10" t="b">
        <f>IF($H$2:$H$2371='Cenário proposto'!$L$2,'Tabela de preços (out_2014)'!$K$2:$K$2371)</f>
        <v>0</v>
      </c>
      <c r="M10">
        <f t="shared" si="3"/>
        <v>473</v>
      </c>
      <c r="N10" t="str">
        <f t="shared" si="4"/>
        <v>CINEMA NA MADRUGADA</v>
      </c>
      <c r="O10">
        <f t="shared" si="5"/>
        <v>4</v>
      </c>
    </row>
    <row r="11" spans="1:15" x14ac:dyDescent="0.2">
      <c r="A11" t="s">
        <v>464</v>
      </c>
      <c r="B11" t="s">
        <v>465</v>
      </c>
      <c r="C11" t="s">
        <v>145</v>
      </c>
      <c r="D11" t="s">
        <v>170</v>
      </c>
      <c r="E11" s="119">
        <v>0.94791666666666663</v>
      </c>
      <c r="F11" s="119">
        <v>3.125E-2</v>
      </c>
      <c r="G11" t="s">
        <v>47</v>
      </c>
      <c r="H11" t="s">
        <v>48</v>
      </c>
      <c r="I11" t="str">
        <f t="shared" si="1"/>
        <v>A LENDA DE SLEEPY HOLLOWSANTOS</v>
      </c>
      <c r="J11" s="120">
        <v>1915</v>
      </c>
      <c r="K11">
        <f t="shared" si="2"/>
        <v>10</v>
      </c>
      <c r="L11" t="b">
        <f>IF($H$2:$H$2371='Cenário proposto'!$L$2,'Tabela de preços (out_2014)'!$K$2:$K$2371)</f>
        <v>0</v>
      </c>
      <c r="M11">
        <f t="shared" si="3"/>
        <v>529</v>
      </c>
      <c r="N11" t="str">
        <f t="shared" si="4"/>
        <v>COMO EU CONHECI SUA MÃE</v>
      </c>
      <c r="O11">
        <f t="shared" si="5"/>
        <v>4</v>
      </c>
    </row>
    <row r="12" spans="1:15" x14ac:dyDescent="0.2">
      <c r="A12" t="s">
        <v>464</v>
      </c>
      <c r="B12" t="s">
        <v>465</v>
      </c>
      <c r="C12" t="s">
        <v>145</v>
      </c>
      <c r="D12" t="s">
        <v>170</v>
      </c>
      <c r="E12" s="119">
        <v>0.94791666666666663</v>
      </c>
      <c r="F12" s="119">
        <v>3.125E-2</v>
      </c>
      <c r="G12" t="s">
        <v>49</v>
      </c>
      <c r="H12" t="s">
        <v>50</v>
      </c>
      <c r="I12" t="str">
        <f t="shared" si="1"/>
        <v>A LENDA DE SLEEPY HOLLOWRIO DE JANEIRO</v>
      </c>
      <c r="J12" s="120">
        <v>11840</v>
      </c>
      <c r="K12">
        <f t="shared" si="2"/>
        <v>11</v>
      </c>
      <c r="L12">
        <f>IF($H$2:$H$2371='Cenário proposto'!$L$2,'Tabela de preços (out_2014)'!$K$2:$K$2371)</f>
        <v>11</v>
      </c>
      <c r="M12">
        <f t="shared" si="3"/>
        <v>582</v>
      </c>
      <c r="N12" t="str">
        <f t="shared" si="4"/>
        <v>DESENHOS MANHÃ</v>
      </c>
      <c r="O12">
        <f t="shared" si="5"/>
        <v>4</v>
      </c>
    </row>
    <row r="13" spans="1:15" x14ac:dyDescent="0.2">
      <c r="A13" t="s">
        <v>464</v>
      </c>
      <c r="B13" t="s">
        <v>465</v>
      </c>
      <c r="C13" t="s">
        <v>145</v>
      </c>
      <c r="D13" t="s">
        <v>170</v>
      </c>
      <c r="E13" s="119">
        <v>0.94791666666666663</v>
      </c>
      <c r="F13" s="119">
        <v>3.125E-2</v>
      </c>
      <c r="G13" t="s">
        <v>51</v>
      </c>
      <c r="H13" t="s">
        <v>52</v>
      </c>
      <c r="I13" t="str">
        <f t="shared" si="1"/>
        <v>A LENDA DE SLEEPY HOLLOWBARRA MANSA</v>
      </c>
      <c r="J13" s="120">
        <v>2925</v>
      </c>
      <c r="K13">
        <f t="shared" si="2"/>
        <v>12</v>
      </c>
      <c r="L13" t="b">
        <f>IF($H$2:$H$2371='Cenário proposto'!$L$2,'Tabela de preços (out_2014)'!$K$2:$K$2371)</f>
        <v>0</v>
      </c>
      <c r="M13">
        <f t="shared" si="3"/>
        <v>605</v>
      </c>
      <c r="N13" t="str">
        <f t="shared" si="4"/>
        <v>DIA DIA</v>
      </c>
      <c r="O13">
        <f t="shared" si="5"/>
        <v>4</v>
      </c>
    </row>
    <row r="14" spans="1:15" x14ac:dyDescent="0.2">
      <c r="A14" t="s">
        <v>464</v>
      </c>
      <c r="B14" t="s">
        <v>465</v>
      </c>
      <c r="C14" t="s">
        <v>145</v>
      </c>
      <c r="D14" t="s">
        <v>170</v>
      </c>
      <c r="E14" s="119">
        <v>0.94791666666666663</v>
      </c>
      <c r="F14" s="119">
        <v>3.125E-2</v>
      </c>
      <c r="G14" t="s">
        <v>57</v>
      </c>
      <c r="H14" t="s">
        <v>58</v>
      </c>
      <c r="I14" t="str">
        <f t="shared" si="1"/>
        <v>A LENDA DE SLEEPY HOLLOWVITÓRIA</v>
      </c>
      <c r="J14" s="120">
        <v>1965</v>
      </c>
      <c r="K14">
        <f t="shared" si="2"/>
        <v>13</v>
      </c>
      <c r="L14" t="b">
        <f>IF($H$2:$H$2371='Cenário proposto'!$L$2,'Tabela de preços (out_2014)'!$K$2:$K$2371)</f>
        <v>0</v>
      </c>
      <c r="M14">
        <f t="shared" si="3"/>
        <v>673</v>
      </c>
      <c r="N14" t="str">
        <f t="shared" si="4"/>
        <v>EVENTOS</v>
      </c>
      <c r="O14">
        <f t="shared" si="5"/>
        <v>4</v>
      </c>
    </row>
    <row r="15" spans="1:15" x14ac:dyDescent="0.2">
      <c r="A15" t="s">
        <v>464</v>
      </c>
      <c r="B15" t="s">
        <v>465</v>
      </c>
      <c r="C15" t="s">
        <v>145</v>
      </c>
      <c r="D15" t="s">
        <v>170</v>
      </c>
      <c r="E15" s="119">
        <v>0.94791666666666663</v>
      </c>
      <c r="F15" s="119">
        <v>3.125E-2</v>
      </c>
      <c r="G15" t="s">
        <v>59</v>
      </c>
      <c r="H15" t="s">
        <v>60</v>
      </c>
      <c r="I15" t="str">
        <f t="shared" si="1"/>
        <v>A LENDA DE SLEEPY HOLLOWCURITIBA</v>
      </c>
      <c r="J15" s="120">
        <v>3485</v>
      </c>
      <c r="K15">
        <f t="shared" si="2"/>
        <v>14</v>
      </c>
      <c r="L15" t="b">
        <f>IF($H$2:$H$2371='Cenário proposto'!$L$2,'Tabela de preços (out_2014)'!$K$2:$K$2371)</f>
        <v>0</v>
      </c>
      <c r="M15">
        <f t="shared" si="3"/>
        <v>736</v>
      </c>
      <c r="N15" t="str">
        <f t="shared" si="4"/>
        <v>GLEE</v>
      </c>
      <c r="O15">
        <f t="shared" si="5"/>
        <v>4</v>
      </c>
    </row>
    <row r="16" spans="1:15" x14ac:dyDescent="0.2">
      <c r="A16" t="s">
        <v>464</v>
      </c>
      <c r="B16" t="s">
        <v>465</v>
      </c>
      <c r="C16" t="s">
        <v>145</v>
      </c>
      <c r="D16" t="s">
        <v>170</v>
      </c>
      <c r="E16" s="119">
        <v>0.94791666666666663</v>
      </c>
      <c r="F16" s="119">
        <v>3.125E-2</v>
      </c>
      <c r="G16" t="s">
        <v>61</v>
      </c>
      <c r="H16" t="s">
        <v>62</v>
      </c>
      <c r="I16" t="str">
        <f t="shared" si="1"/>
        <v>A LENDA DE SLEEPY HOLLOWCASCAVEL</v>
      </c>
      <c r="J16" s="120">
        <v>3735</v>
      </c>
      <c r="K16">
        <f t="shared" si="2"/>
        <v>15</v>
      </c>
      <c r="L16" t="b">
        <f>IF($H$2:$H$2371='Cenário proposto'!$L$2,'Tabela de preços (out_2014)'!$K$2:$K$2371)</f>
        <v>0</v>
      </c>
      <c r="M16">
        <f t="shared" si="3"/>
        <v>817</v>
      </c>
      <c r="N16" t="str">
        <f t="shared" si="4"/>
        <v>JOGO ABERTO³</v>
      </c>
      <c r="O16">
        <f t="shared" si="5"/>
        <v>4</v>
      </c>
    </row>
    <row r="17" spans="1:15" x14ac:dyDescent="0.2">
      <c r="A17" t="s">
        <v>464</v>
      </c>
      <c r="B17" t="s">
        <v>465</v>
      </c>
      <c r="C17" t="s">
        <v>145</v>
      </c>
      <c r="D17" t="s">
        <v>170</v>
      </c>
      <c r="E17" s="119">
        <v>0.94791666666666663</v>
      </c>
      <c r="F17" s="119">
        <v>3.125E-2</v>
      </c>
      <c r="G17" t="s">
        <v>63</v>
      </c>
      <c r="H17" t="s">
        <v>64</v>
      </c>
      <c r="I17" t="str">
        <f t="shared" si="1"/>
        <v>A LENDA DE SLEEPY HOLLOWMARINGÁ</v>
      </c>
      <c r="J17" s="120">
        <v>1155</v>
      </c>
      <c r="K17">
        <f t="shared" si="2"/>
        <v>16</v>
      </c>
      <c r="L17" t="b">
        <f>IF($H$2:$H$2371='Cenário proposto'!$L$2,'Tabela de preços (out_2014)'!$K$2:$K$2371)</f>
        <v>0</v>
      </c>
      <c r="M17">
        <f t="shared" si="3"/>
        <v>872</v>
      </c>
      <c r="N17" t="str">
        <f t="shared" si="4"/>
        <v>JORNAL DA BAND</v>
      </c>
      <c r="O17">
        <f t="shared" si="5"/>
        <v>4</v>
      </c>
    </row>
    <row r="18" spans="1:15" x14ac:dyDescent="0.2">
      <c r="A18" t="s">
        <v>464</v>
      </c>
      <c r="B18" t="s">
        <v>465</v>
      </c>
      <c r="C18" t="s">
        <v>145</v>
      </c>
      <c r="D18" t="s">
        <v>170</v>
      </c>
      <c r="E18" s="119">
        <v>0.94791666666666663</v>
      </c>
      <c r="F18" s="119">
        <v>3.125E-2</v>
      </c>
      <c r="G18" t="s">
        <v>65</v>
      </c>
      <c r="H18" t="s">
        <v>66</v>
      </c>
      <c r="I18" t="str">
        <f t="shared" si="1"/>
        <v>A LENDA DE SLEEPY HOLLOWLONDRINA</v>
      </c>
      <c r="J18" s="120">
        <v>1385</v>
      </c>
      <c r="K18">
        <f t="shared" si="2"/>
        <v>17</v>
      </c>
      <c r="L18" t="b">
        <f>IF($H$2:$H$2371='Cenário proposto'!$L$2,'Tabela de preços (out_2014)'!$K$2:$K$2371)</f>
        <v>0</v>
      </c>
      <c r="M18">
        <f t="shared" si="3"/>
        <v>929</v>
      </c>
      <c r="N18" t="str">
        <f t="shared" si="4"/>
        <v>JORNAL DA NOITE*</v>
      </c>
      <c r="O18">
        <f t="shared" si="5"/>
        <v>4</v>
      </c>
    </row>
    <row r="19" spans="1:15" x14ac:dyDescent="0.2">
      <c r="A19" t="s">
        <v>464</v>
      </c>
      <c r="B19" t="s">
        <v>465</v>
      </c>
      <c r="C19" t="s">
        <v>145</v>
      </c>
      <c r="D19" t="s">
        <v>170</v>
      </c>
      <c r="E19" s="119">
        <v>0.94791666666666663</v>
      </c>
      <c r="F19" s="119">
        <v>3.125E-2</v>
      </c>
      <c r="G19" t="s">
        <v>67</v>
      </c>
      <c r="H19" t="s">
        <v>68</v>
      </c>
      <c r="I19" t="str">
        <f t="shared" si="1"/>
        <v>A LENDA DE SLEEPY HOLLOWP. ALEGRE</v>
      </c>
      <c r="J19" s="120">
        <v>8185</v>
      </c>
      <c r="K19">
        <f t="shared" si="2"/>
        <v>18</v>
      </c>
      <c r="L19" t="b">
        <f>IF($H$2:$H$2371='Cenário proposto'!$L$2,'Tabela de preços (out_2014)'!$K$2:$K$2371)</f>
        <v>0</v>
      </c>
      <c r="M19">
        <f t="shared" si="3"/>
        <v>981</v>
      </c>
      <c r="N19" t="str">
        <f t="shared" si="4"/>
        <v>JORNAL DO RIO - (RIO DE JANEIRO)</v>
      </c>
      <c r="O19">
        <f t="shared" si="5"/>
        <v>4</v>
      </c>
    </row>
    <row r="20" spans="1:15" x14ac:dyDescent="0.2">
      <c r="A20" t="s">
        <v>464</v>
      </c>
      <c r="B20" t="s">
        <v>465</v>
      </c>
      <c r="C20" t="s">
        <v>145</v>
      </c>
      <c r="D20" t="s">
        <v>170</v>
      </c>
      <c r="E20" s="119">
        <v>0.94791666666666663</v>
      </c>
      <c r="F20" s="119">
        <v>3.125E-2</v>
      </c>
      <c r="G20" t="s">
        <v>69</v>
      </c>
      <c r="H20" t="s">
        <v>70</v>
      </c>
      <c r="I20" t="str">
        <f t="shared" si="1"/>
        <v>A LENDA DE SLEEPY HOLLOWFLORIANÓPOLIS</v>
      </c>
      <c r="J20" s="120">
        <v>4045</v>
      </c>
      <c r="K20">
        <f t="shared" si="2"/>
        <v>19</v>
      </c>
      <c r="L20" t="b">
        <f>IF($H$2:$H$2371='Cenário proposto'!$L$2,'Tabela de preços (out_2014)'!$K$2:$K$2371)</f>
        <v>0</v>
      </c>
      <c r="M20">
        <f t="shared" si="3"/>
        <v>1023</v>
      </c>
      <c r="N20" t="str">
        <f t="shared" si="4"/>
        <v>O MUNDO SEGUNDO OS BRASILEIROS</v>
      </c>
      <c r="O20">
        <f t="shared" si="5"/>
        <v>4</v>
      </c>
    </row>
    <row r="21" spans="1:15" x14ac:dyDescent="0.2">
      <c r="A21" t="s">
        <v>464</v>
      </c>
      <c r="B21" t="s">
        <v>465</v>
      </c>
      <c r="C21" t="s">
        <v>145</v>
      </c>
      <c r="D21" t="s">
        <v>170</v>
      </c>
      <c r="E21" s="119">
        <v>0.94791666666666663</v>
      </c>
      <c r="F21" s="119">
        <v>3.125E-2</v>
      </c>
      <c r="G21" t="s">
        <v>71</v>
      </c>
      <c r="H21" t="s">
        <v>72</v>
      </c>
      <c r="I21" t="str">
        <f t="shared" si="1"/>
        <v>A LENDA DE SLEEPY HOLLOWBRASÍLIA</v>
      </c>
      <c r="J21" s="120">
        <v>2595</v>
      </c>
      <c r="K21">
        <f t="shared" si="2"/>
        <v>20</v>
      </c>
      <c r="L21" t="b">
        <f>IF($H$2:$H$2371='Cenário proposto'!$L$2,'Tabela de preços (out_2014)'!$K$2:$K$2371)</f>
        <v>0</v>
      </c>
      <c r="M21">
        <f t="shared" si="3"/>
        <v>1078</v>
      </c>
      <c r="N21" t="str">
        <f t="shared" si="4"/>
        <v>OS DONOS DA BOLA - (RIO DE JANEIRO)</v>
      </c>
      <c r="O21">
        <f t="shared" si="5"/>
        <v>4</v>
      </c>
    </row>
    <row r="22" spans="1:15" x14ac:dyDescent="0.2">
      <c r="A22" t="s">
        <v>464</v>
      </c>
      <c r="B22" t="s">
        <v>465</v>
      </c>
      <c r="C22" t="s">
        <v>145</v>
      </c>
      <c r="D22" t="s">
        <v>170</v>
      </c>
      <c r="E22" s="119">
        <v>0.94791666666666663</v>
      </c>
      <c r="F22" s="119">
        <v>3.125E-2</v>
      </c>
      <c r="G22" t="s">
        <v>73</v>
      </c>
      <c r="H22" t="s">
        <v>74</v>
      </c>
      <c r="I22" t="str">
        <f t="shared" si="1"/>
        <v>A LENDA DE SLEEPY HOLLOWGOIÂNIA</v>
      </c>
      <c r="J22" s="120">
        <v>2340</v>
      </c>
      <c r="K22">
        <f t="shared" si="2"/>
        <v>21</v>
      </c>
      <c r="L22" t="b">
        <f>IF($H$2:$H$2371='Cenário proposto'!$L$2,'Tabela de preços (out_2014)'!$K$2:$K$2371)</f>
        <v>0</v>
      </c>
      <c r="M22">
        <f t="shared" si="3"/>
        <v>1091</v>
      </c>
      <c r="N22" t="str">
        <f t="shared" si="4"/>
        <v>OS SIMPSONS</v>
      </c>
      <c r="O22">
        <f t="shared" si="5"/>
        <v>4</v>
      </c>
    </row>
    <row r="23" spans="1:15" x14ac:dyDescent="0.2">
      <c r="A23" t="s">
        <v>464</v>
      </c>
      <c r="B23" t="s">
        <v>465</v>
      </c>
      <c r="C23" t="s">
        <v>145</v>
      </c>
      <c r="D23" t="s">
        <v>170</v>
      </c>
      <c r="E23" s="119">
        <v>0.94791666666666663</v>
      </c>
      <c r="F23" s="119">
        <v>3.125E-2</v>
      </c>
      <c r="G23" t="s">
        <v>75</v>
      </c>
      <c r="H23" t="s">
        <v>76</v>
      </c>
      <c r="I23" t="str">
        <f t="shared" si="1"/>
        <v>A LENDA DE SLEEPY HOLLOWCUIABÁ</v>
      </c>
      <c r="J23" s="120">
        <v>2105</v>
      </c>
      <c r="K23">
        <f t="shared" si="2"/>
        <v>22</v>
      </c>
      <c r="L23" t="b">
        <f>IF($H$2:$H$2371='Cenário proposto'!$L$2,'Tabela de preços (out_2014)'!$K$2:$K$2371)</f>
        <v>0</v>
      </c>
      <c r="M23">
        <f t="shared" si="3"/>
        <v>1144</v>
      </c>
      <c r="N23" t="str">
        <f t="shared" si="4"/>
        <v>OS SIMPSONS - DOMINGO</v>
      </c>
      <c r="O23">
        <f t="shared" si="5"/>
        <v>4</v>
      </c>
    </row>
    <row r="24" spans="1:15" x14ac:dyDescent="0.2">
      <c r="A24" t="s">
        <v>464</v>
      </c>
      <c r="B24" t="s">
        <v>465</v>
      </c>
      <c r="C24" t="s">
        <v>145</v>
      </c>
      <c r="D24" t="s">
        <v>170</v>
      </c>
      <c r="E24" s="119">
        <v>0.94791666666666663</v>
      </c>
      <c r="F24" s="119">
        <v>3.125E-2</v>
      </c>
      <c r="G24" t="s">
        <v>77</v>
      </c>
      <c r="H24" t="s">
        <v>78</v>
      </c>
      <c r="I24" t="str">
        <f t="shared" si="1"/>
        <v>A LENDA DE SLEEPY HOLLOWCÁCERES</v>
      </c>
      <c r="J24" s="120">
        <v>165</v>
      </c>
      <c r="K24">
        <f t="shared" si="2"/>
        <v>23</v>
      </c>
      <c r="L24" t="b">
        <f>IF($H$2:$H$2371='Cenário proposto'!$L$2,'Tabela de preços (out_2014)'!$K$2:$K$2371)</f>
        <v>0</v>
      </c>
      <c r="M24">
        <f t="shared" si="3"/>
        <v>1197</v>
      </c>
      <c r="N24" t="str">
        <f t="shared" si="4"/>
        <v>PÂNICO NA BAND</v>
      </c>
      <c r="O24">
        <f t="shared" si="5"/>
        <v>4</v>
      </c>
    </row>
    <row r="25" spans="1:15" x14ac:dyDescent="0.2">
      <c r="A25" t="s">
        <v>464</v>
      </c>
      <c r="B25" t="s">
        <v>465</v>
      </c>
      <c r="C25" t="s">
        <v>145</v>
      </c>
      <c r="D25" t="s">
        <v>170</v>
      </c>
      <c r="E25" s="119">
        <v>0.94791666666666663</v>
      </c>
      <c r="F25" s="119">
        <v>3.125E-2</v>
      </c>
      <c r="G25" t="s">
        <v>75</v>
      </c>
      <c r="H25" t="s">
        <v>79</v>
      </c>
      <c r="I25" t="str">
        <f t="shared" si="1"/>
        <v>A LENDA DE SLEEPY HOLLOWRONDONÓPOLIS</v>
      </c>
      <c r="J25" s="120">
        <v>345</v>
      </c>
      <c r="K25">
        <f t="shared" si="2"/>
        <v>24</v>
      </c>
      <c r="L25" t="b">
        <f>IF($H$2:$H$2371='Cenário proposto'!$L$2,'Tabela de preços (out_2014)'!$K$2:$K$2371)</f>
        <v>0</v>
      </c>
      <c r="M25">
        <f t="shared" si="3"/>
        <v>1286</v>
      </c>
      <c r="N25" t="str">
        <f t="shared" si="4"/>
        <v>SALEM</v>
      </c>
      <c r="O25">
        <f t="shared" si="5"/>
        <v>4</v>
      </c>
    </row>
    <row r="26" spans="1:15" x14ac:dyDescent="0.2">
      <c r="A26" t="s">
        <v>464</v>
      </c>
      <c r="B26" t="s">
        <v>465</v>
      </c>
      <c r="C26" t="s">
        <v>145</v>
      </c>
      <c r="D26" t="s">
        <v>170</v>
      </c>
      <c r="E26" s="119">
        <v>0.94791666666666663</v>
      </c>
      <c r="F26" s="119">
        <v>3.125E-2</v>
      </c>
      <c r="G26" t="s">
        <v>75</v>
      </c>
      <c r="H26" t="s">
        <v>80</v>
      </c>
      <c r="I26" t="str">
        <f t="shared" si="1"/>
        <v>A LENDA DE SLEEPY HOLLOWTANGARÁ</v>
      </c>
      <c r="J26" s="120">
        <v>245</v>
      </c>
      <c r="K26">
        <f t="shared" si="2"/>
        <v>25</v>
      </c>
      <c r="L26" t="b">
        <f>IF($H$2:$H$2371='Cenário proposto'!$L$2,'Tabela de preços (out_2014)'!$K$2:$K$2371)</f>
        <v>0</v>
      </c>
      <c r="M26">
        <f t="shared" si="3"/>
        <v>1341</v>
      </c>
      <c r="N26" t="str">
        <f t="shared" si="4"/>
        <v>SÉRIES MADRUGADA*</v>
      </c>
      <c r="O26">
        <f t="shared" si="5"/>
        <v>4</v>
      </c>
    </row>
    <row r="27" spans="1:15" x14ac:dyDescent="0.2">
      <c r="A27" t="s">
        <v>464</v>
      </c>
      <c r="B27" t="s">
        <v>465</v>
      </c>
      <c r="C27" t="s">
        <v>145</v>
      </c>
      <c r="D27" t="s">
        <v>170</v>
      </c>
      <c r="E27" s="119">
        <v>0.94791666666666663</v>
      </c>
      <c r="F27" s="119">
        <v>3.125E-2</v>
      </c>
      <c r="G27" t="s">
        <v>75</v>
      </c>
      <c r="H27" t="s">
        <v>81</v>
      </c>
      <c r="I27" t="str">
        <f t="shared" si="1"/>
        <v>A LENDA DE SLEEPY HOLLOWSORRISO</v>
      </c>
      <c r="J27" s="120">
        <v>165</v>
      </c>
      <c r="K27">
        <f t="shared" si="2"/>
        <v>26</v>
      </c>
      <c r="L27" t="b">
        <f>IF($H$2:$H$2371='Cenário proposto'!$L$2,'Tabela de preços (out_2014)'!$K$2:$K$2371)</f>
        <v>0</v>
      </c>
      <c r="M27">
        <f t="shared" si="3"/>
        <v>1394</v>
      </c>
      <c r="N27" t="str">
        <f t="shared" si="4"/>
        <v>SÉRIES TARDE</v>
      </c>
      <c r="O27">
        <f t="shared" si="5"/>
        <v>4</v>
      </c>
    </row>
    <row r="28" spans="1:15" x14ac:dyDescent="0.2">
      <c r="A28" t="s">
        <v>464</v>
      </c>
      <c r="B28" t="s">
        <v>465</v>
      </c>
      <c r="C28" t="s">
        <v>145</v>
      </c>
      <c r="D28" t="s">
        <v>170</v>
      </c>
      <c r="E28" s="119">
        <v>0.94791666666666663</v>
      </c>
      <c r="F28" s="119">
        <v>3.125E-2</v>
      </c>
      <c r="G28" t="s">
        <v>75</v>
      </c>
      <c r="H28" t="s">
        <v>82</v>
      </c>
      <c r="I28" t="str">
        <f t="shared" si="1"/>
        <v>A LENDA DE SLEEPY HOLLOWSAPEZAL</v>
      </c>
      <c r="J28" s="120">
        <v>165</v>
      </c>
      <c r="K28">
        <f t="shared" si="2"/>
        <v>27</v>
      </c>
      <c r="L28" t="b">
        <f>IF($H$2:$H$2371='Cenário proposto'!$L$2,'Tabela de preços (out_2014)'!$K$2:$K$2371)</f>
        <v>0</v>
      </c>
      <c r="M28">
        <f t="shared" si="3"/>
        <v>1447</v>
      </c>
      <c r="N28" t="str">
        <f t="shared" si="4"/>
        <v>SESSÃO ESPECIAL</v>
      </c>
      <c r="O28">
        <f t="shared" si="5"/>
        <v>4</v>
      </c>
    </row>
    <row r="29" spans="1:15" x14ac:dyDescent="0.2">
      <c r="A29" t="s">
        <v>464</v>
      </c>
      <c r="B29" t="s">
        <v>465</v>
      </c>
      <c r="C29" t="s">
        <v>145</v>
      </c>
      <c r="D29" t="s">
        <v>170</v>
      </c>
      <c r="E29" s="119">
        <v>0.94791666666666663</v>
      </c>
      <c r="F29" s="119">
        <v>3.125E-2</v>
      </c>
      <c r="G29" t="s">
        <v>75</v>
      </c>
      <c r="H29" t="s">
        <v>83</v>
      </c>
      <c r="I29" t="str">
        <f t="shared" si="1"/>
        <v>A LENDA DE SLEEPY HOLLOWJUÍNA</v>
      </c>
      <c r="J29" s="120">
        <v>165</v>
      </c>
      <c r="K29">
        <f t="shared" si="2"/>
        <v>28</v>
      </c>
      <c r="L29" t="b">
        <f>IF($H$2:$H$2371='Cenário proposto'!$L$2,'Tabela de preços (out_2014)'!$K$2:$K$2371)</f>
        <v>0</v>
      </c>
      <c r="M29">
        <f t="shared" si="3"/>
        <v>1500</v>
      </c>
      <c r="N29" t="str">
        <f t="shared" si="4"/>
        <v>SESSÃO LIVRE</v>
      </c>
      <c r="O29">
        <f t="shared" si="5"/>
        <v>4</v>
      </c>
    </row>
    <row r="30" spans="1:15" x14ac:dyDescent="0.2">
      <c r="A30" t="s">
        <v>464</v>
      </c>
      <c r="B30" t="s">
        <v>465</v>
      </c>
      <c r="C30" t="s">
        <v>145</v>
      </c>
      <c r="D30" t="s">
        <v>170</v>
      </c>
      <c r="E30" s="119">
        <v>0.94791666666666663</v>
      </c>
      <c r="F30" s="119">
        <v>3.125E-2</v>
      </c>
      <c r="G30" t="s">
        <v>84</v>
      </c>
      <c r="H30" t="s">
        <v>85</v>
      </c>
      <c r="I30" t="str">
        <f t="shared" si="1"/>
        <v>A LENDA DE SLEEPY HOLLOWC. GRANDE</v>
      </c>
      <c r="J30" s="120">
        <v>895</v>
      </c>
      <c r="K30">
        <f t="shared" si="2"/>
        <v>29</v>
      </c>
      <c r="L30" t="b">
        <f>IF($H$2:$H$2371='Cenário proposto'!$L$2,'Tabela de preços (out_2014)'!$K$2:$K$2371)</f>
        <v>0</v>
      </c>
      <c r="M30">
        <f t="shared" si="3"/>
        <v>1553</v>
      </c>
      <c r="N30" t="str">
        <f t="shared" si="4"/>
        <v xml:space="preserve">SESSÃO LIVRE </v>
      </c>
      <c r="O30">
        <f t="shared" si="5"/>
        <v>4</v>
      </c>
    </row>
    <row r="31" spans="1:15" x14ac:dyDescent="0.2">
      <c r="A31" t="s">
        <v>464</v>
      </c>
      <c r="B31" t="s">
        <v>465</v>
      </c>
      <c r="C31" t="s">
        <v>145</v>
      </c>
      <c r="D31" t="s">
        <v>170</v>
      </c>
      <c r="E31" s="119">
        <v>0.94791666666666663</v>
      </c>
      <c r="F31" s="119">
        <v>3.125E-2</v>
      </c>
      <c r="G31" t="s">
        <v>86</v>
      </c>
      <c r="H31" t="s">
        <v>87</v>
      </c>
      <c r="I31" t="str">
        <f t="shared" si="1"/>
        <v>A LENDA DE SLEEPY HOLLOWSALVADOR</v>
      </c>
      <c r="J31" s="120">
        <v>5555</v>
      </c>
      <c r="K31">
        <f t="shared" si="2"/>
        <v>30</v>
      </c>
      <c r="L31" t="b">
        <f>IF($H$2:$H$2371='Cenário proposto'!$L$2,'Tabela de preços (out_2014)'!$K$2:$K$2371)</f>
        <v>0</v>
      </c>
      <c r="M31">
        <f t="shared" si="3"/>
        <v>1607</v>
      </c>
      <c r="N31" t="str">
        <f t="shared" si="4"/>
        <v>SHOW BUSINESS</v>
      </c>
      <c r="O31">
        <f t="shared" si="5"/>
        <v>4</v>
      </c>
    </row>
    <row r="32" spans="1:15" x14ac:dyDescent="0.2">
      <c r="A32" t="s">
        <v>464</v>
      </c>
      <c r="B32" t="s">
        <v>465</v>
      </c>
      <c r="C32" t="s">
        <v>145</v>
      </c>
      <c r="D32" t="s">
        <v>170</v>
      </c>
      <c r="E32" s="119">
        <v>0.94791666666666663</v>
      </c>
      <c r="F32" s="119">
        <v>3.125E-2</v>
      </c>
      <c r="G32" t="s">
        <v>88</v>
      </c>
      <c r="H32" t="s">
        <v>89</v>
      </c>
      <c r="I32" t="str">
        <f t="shared" si="1"/>
        <v>A LENDA DE SLEEPY HOLLOWRECIFE</v>
      </c>
      <c r="J32" s="120">
        <v>4585</v>
      </c>
      <c r="K32">
        <f t="shared" si="2"/>
        <v>31</v>
      </c>
      <c r="L32" t="b">
        <f>IF($H$2:$H$2371='Cenário proposto'!$L$2,'Tabela de preços (out_2014)'!$K$2:$K$2371)</f>
        <v>0</v>
      </c>
      <c r="M32">
        <f t="shared" si="3"/>
        <v>1660</v>
      </c>
      <c r="N32" t="str">
        <f t="shared" si="4"/>
        <v>SHOW BUSINESS - Reprise</v>
      </c>
      <c r="O32">
        <f t="shared" si="5"/>
        <v>4</v>
      </c>
    </row>
    <row r="33" spans="1:15" x14ac:dyDescent="0.2">
      <c r="A33" t="s">
        <v>464</v>
      </c>
      <c r="B33" t="s">
        <v>465</v>
      </c>
      <c r="C33" t="s">
        <v>145</v>
      </c>
      <c r="D33" t="s">
        <v>170</v>
      </c>
      <c r="E33" s="119">
        <v>0.94791666666666663</v>
      </c>
      <c r="F33" s="119">
        <v>3.125E-2</v>
      </c>
      <c r="G33" t="s">
        <v>90</v>
      </c>
      <c r="H33" t="s">
        <v>91</v>
      </c>
      <c r="I33" t="str">
        <f t="shared" si="1"/>
        <v>A LENDA DE SLEEPY HOLLOWNATAL</v>
      </c>
      <c r="J33" s="120">
        <v>1190</v>
      </c>
      <c r="K33">
        <f t="shared" si="2"/>
        <v>32</v>
      </c>
      <c r="L33" t="b">
        <f>IF($H$2:$H$2371='Cenário proposto'!$L$2,'Tabela de preços (out_2014)'!$K$2:$K$2371)</f>
        <v>0</v>
      </c>
      <c r="M33">
        <f t="shared" si="3"/>
        <v>1730</v>
      </c>
      <c r="N33" t="str">
        <f t="shared" si="4"/>
        <v>THE WALKING DEAD</v>
      </c>
      <c r="O33">
        <f t="shared" si="5"/>
        <v>4</v>
      </c>
    </row>
    <row r="34" spans="1:15" x14ac:dyDescent="0.2">
      <c r="A34" t="s">
        <v>464</v>
      </c>
      <c r="B34" t="s">
        <v>465</v>
      </c>
      <c r="C34" t="s">
        <v>145</v>
      </c>
      <c r="D34" t="s">
        <v>170</v>
      </c>
      <c r="E34" s="119">
        <v>0.94791666666666663</v>
      </c>
      <c r="F34" s="119">
        <v>3.125E-2</v>
      </c>
      <c r="G34" t="s">
        <v>55</v>
      </c>
      <c r="H34" t="s">
        <v>56</v>
      </c>
      <c r="I34" t="str">
        <f t="shared" si="1"/>
        <v>A LENDA DE SLEEPY HOLLOWUBERABA</v>
      </c>
      <c r="J34" s="120">
        <v>1765</v>
      </c>
      <c r="K34">
        <f t="shared" si="2"/>
        <v>33</v>
      </c>
      <c r="L34" t="b">
        <f>IF($H$2:$H$2371='Cenário proposto'!$L$2,'Tabela de preços (out_2014)'!$K$2:$K$2371)</f>
        <v>0</v>
      </c>
      <c r="M34">
        <f t="shared" si="3"/>
        <v>1784</v>
      </c>
      <c r="N34" t="str">
        <f t="shared" si="4"/>
        <v>TOP 20</v>
      </c>
      <c r="O34">
        <f t="shared" si="5"/>
        <v>4</v>
      </c>
    </row>
    <row r="35" spans="1:15" x14ac:dyDescent="0.2">
      <c r="A35" t="s">
        <v>464</v>
      </c>
      <c r="B35" t="s">
        <v>465</v>
      </c>
      <c r="C35" t="s">
        <v>145</v>
      </c>
      <c r="D35" t="s">
        <v>170</v>
      </c>
      <c r="E35" s="119">
        <v>0.94791666666666663</v>
      </c>
      <c r="F35" s="119">
        <v>3.125E-2</v>
      </c>
      <c r="G35" t="s">
        <v>92</v>
      </c>
      <c r="H35" t="s">
        <v>93</v>
      </c>
      <c r="I35" t="str">
        <f t="shared" si="1"/>
        <v>A LENDA DE SLEEPY HOLLOWCEARÁ</v>
      </c>
      <c r="J35" s="120">
        <v>3935</v>
      </c>
      <c r="K35">
        <f t="shared" si="0"/>
        <v>34</v>
      </c>
      <c r="L35" t="b">
        <f>IF($H$2:$H$2371='Cenário proposto'!$L$2,'Tabela de preços (out_2014)'!$K$2:$K$2371)</f>
        <v>0</v>
      </c>
      <c r="M35">
        <f t="shared" si="3"/>
        <v>1837</v>
      </c>
      <c r="N35" t="str">
        <f t="shared" si="4"/>
        <v>TOP CINE SÁB</v>
      </c>
      <c r="O35">
        <f t="shared" si="5"/>
        <v>4</v>
      </c>
    </row>
    <row r="36" spans="1:15" x14ac:dyDescent="0.2">
      <c r="A36" t="s">
        <v>464</v>
      </c>
      <c r="B36" t="s">
        <v>465</v>
      </c>
      <c r="C36" t="s">
        <v>145</v>
      </c>
      <c r="D36" t="s">
        <v>170</v>
      </c>
      <c r="E36" s="119">
        <v>0.94791666666666663</v>
      </c>
      <c r="F36" s="119">
        <v>3.125E-2</v>
      </c>
      <c r="G36" t="s">
        <v>92</v>
      </c>
      <c r="H36" t="s">
        <v>94</v>
      </c>
      <c r="I36" t="str">
        <f t="shared" si="1"/>
        <v>A LENDA DE SLEEPY HOLLOWFORTALEZA</v>
      </c>
      <c r="J36" s="120">
        <v>3150</v>
      </c>
      <c r="K36">
        <f t="shared" si="0"/>
        <v>35</v>
      </c>
      <c r="L36" t="b">
        <f>IF($H$2:$H$2371='Cenário proposto'!$L$2,'Tabela de preços (out_2014)'!$K$2:$K$2371)</f>
        <v>0</v>
      </c>
      <c r="M36">
        <f t="shared" si="3"/>
        <v>1890</v>
      </c>
      <c r="N36" t="str">
        <f t="shared" si="4"/>
        <v>TRIP TV</v>
      </c>
      <c r="O36">
        <f t="shared" si="5"/>
        <v>4</v>
      </c>
    </row>
    <row r="37" spans="1:15" x14ac:dyDescent="0.2">
      <c r="A37" t="s">
        <v>464</v>
      </c>
      <c r="B37" t="s">
        <v>465</v>
      </c>
      <c r="C37" t="s">
        <v>145</v>
      </c>
      <c r="D37" t="s">
        <v>170</v>
      </c>
      <c r="E37" s="119">
        <v>0.94791666666666663</v>
      </c>
      <c r="F37" s="119">
        <v>3.125E-2</v>
      </c>
      <c r="G37" t="s">
        <v>95</v>
      </c>
      <c r="H37" t="s">
        <v>96</v>
      </c>
      <c r="I37" t="str">
        <f t="shared" si="1"/>
        <v>A LENDA DE SLEEPY HOLLOWTERESINA</v>
      </c>
      <c r="J37" s="120">
        <v>475</v>
      </c>
      <c r="K37">
        <f t="shared" si="0"/>
        <v>36</v>
      </c>
      <c r="L37" t="b">
        <f>IF($H$2:$H$2371='Cenário proposto'!$L$2,'Tabela de preços (out_2014)'!$K$2:$K$2371)</f>
        <v>0</v>
      </c>
      <c r="M37">
        <f t="shared" si="3"/>
        <v>1943</v>
      </c>
      <c r="N37" t="str">
        <f t="shared" si="4"/>
        <v>TRIP TV - Reprise</v>
      </c>
      <c r="O37">
        <f t="shared" si="5"/>
        <v>4</v>
      </c>
    </row>
    <row r="38" spans="1:15" x14ac:dyDescent="0.2">
      <c r="A38" t="s">
        <v>464</v>
      </c>
      <c r="B38" t="s">
        <v>465</v>
      </c>
      <c r="C38" t="s">
        <v>145</v>
      </c>
      <c r="D38" t="s">
        <v>170</v>
      </c>
      <c r="E38" s="119">
        <v>0.94791666666666663</v>
      </c>
      <c r="F38" s="119">
        <v>3.125E-2</v>
      </c>
      <c r="G38" t="s">
        <v>95</v>
      </c>
      <c r="H38" t="s">
        <v>97</v>
      </c>
      <c r="I38" t="str">
        <f t="shared" si="1"/>
        <v>A LENDA DE SLEEPY HOLLOWPARNAÍBA</v>
      </c>
      <c r="J38" s="120">
        <v>165</v>
      </c>
      <c r="K38">
        <f t="shared" si="0"/>
        <v>37</v>
      </c>
      <c r="L38" t="b">
        <f>IF($H$2:$H$2371='Cenário proposto'!$L$2,'Tabela de preços (out_2014)'!$K$2:$K$2371)</f>
        <v>0</v>
      </c>
      <c r="M38" t="e">
        <f t="shared" si="3"/>
        <v>#NUM!</v>
      </c>
      <c r="N38" t="str">
        <f t="shared" si="4"/>
        <v>Lixo</v>
      </c>
      <c r="O38">
        <f t="shared" si="5"/>
        <v>4</v>
      </c>
    </row>
    <row r="39" spans="1:15" x14ac:dyDescent="0.2">
      <c r="A39" t="s">
        <v>464</v>
      </c>
      <c r="B39" t="s">
        <v>465</v>
      </c>
      <c r="C39" t="s">
        <v>145</v>
      </c>
      <c r="D39" t="s">
        <v>170</v>
      </c>
      <c r="E39" s="119">
        <v>0.94791666666666663</v>
      </c>
      <c r="F39" s="119">
        <v>3.125E-2</v>
      </c>
      <c r="G39" t="s">
        <v>98</v>
      </c>
      <c r="H39" t="s">
        <v>99</v>
      </c>
      <c r="I39" t="str">
        <f t="shared" si="1"/>
        <v>A LENDA DE SLEEPY HOLLOWS. LUIS</v>
      </c>
      <c r="J39" s="120">
        <v>1045</v>
      </c>
      <c r="K39">
        <f t="shared" si="0"/>
        <v>38</v>
      </c>
      <c r="L39" t="b">
        <f>IF($H$2:$H$2371='Cenário proposto'!$L$2,'Tabela de preços (out_2014)'!$K$2:$K$2371)</f>
        <v>0</v>
      </c>
      <c r="M39" t="e">
        <f t="shared" si="3"/>
        <v>#NUM!</v>
      </c>
      <c r="N39" t="str">
        <f t="shared" si="4"/>
        <v>Lixo</v>
      </c>
      <c r="O39">
        <f t="shared" si="5"/>
        <v>4</v>
      </c>
    </row>
    <row r="40" spans="1:15" x14ac:dyDescent="0.2">
      <c r="A40" t="s">
        <v>464</v>
      </c>
      <c r="B40" t="s">
        <v>465</v>
      </c>
      <c r="C40" t="s">
        <v>145</v>
      </c>
      <c r="D40" t="s">
        <v>170</v>
      </c>
      <c r="E40" s="119">
        <v>0.94791666666666663</v>
      </c>
      <c r="F40" s="119">
        <v>3.125E-2</v>
      </c>
      <c r="G40" t="s">
        <v>100</v>
      </c>
      <c r="H40" t="s">
        <v>101</v>
      </c>
      <c r="I40" t="str">
        <f t="shared" si="1"/>
        <v>A LENDA DE SLEEPY HOLLOWVIANA</v>
      </c>
      <c r="J40" s="120">
        <v>415</v>
      </c>
      <c r="K40">
        <f t="shared" si="0"/>
        <v>39</v>
      </c>
      <c r="L40" t="b">
        <f>IF($H$2:$H$2371='Cenário proposto'!$L$2,'Tabela de preços (out_2014)'!$K$2:$K$2371)</f>
        <v>0</v>
      </c>
      <c r="M40" t="e">
        <f t="shared" si="3"/>
        <v>#NUM!</v>
      </c>
      <c r="N40" t="str">
        <f t="shared" si="4"/>
        <v>Lixo</v>
      </c>
      <c r="O40">
        <f t="shared" si="5"/>
        <v>4</v>
      </c>
    </row>
    <row r="41" spans="1:15" x14ac:dyDescent="0.2">
      <c r="A41" t="s">
        <v>464</v>
      </c>
      <c r="B41" t="s">
        <v>465</v>
      </c>
      <c r="C41" t="s">
        <v>145</v>
      </c>
      <c r="D41" t="s">
        <v>170</v>
      </c>
      <c r="E41" s="119">
        <v>0.94791666666666663</v>
      </c>
      <c r="F41" s="119">
        <v>3.125E-2</v>
      </c>
      <c r="G41" t="s">
        <v>102</v>
      </c>
      <c r="H41" t="s">
        <v>103</v>
      </c>
      <c r="I41" t="str">
        <f t="shared" si="1"/>
        <v>A LENDA DE SLEEPY HOLLOWPEDREIRAS</v>
      </c>
      <c r="J41" s="120">
        <v>280</v>
      </c>
      <c r="K41">
        <f t="shared" si="0"/>
        <v>40</v>
      </c>
      <c r="L41" t="b">
        <f>IF($H$2:$H$2371='Cenário proposto'!$L$2,'Tabela de preços (out_2014)'!$K$2:$K$2371)</f>
        <v>0</v>
      </c>
      <c r="M41" t="e">
        <f t="shared" si="3"/>
        <v>#NUM!</v>
      </c>
      <c r="N41" t="str">
        <f t="shared" si="4"/>
        <v>Lixo</v>
      </c>
      <c r="O41">
        <f t="shared" si="5"/>
        <v>4</v>
      </c>
    </row>
    <row r="42" spans="1:15" x14ac:dyDescent="0.2">
      <c r="A42" t="s">
        <v>464</v>
      </c>
      <c r="B42" t="s">
        <v>465</v>
      </c>
      <c r="C42" t="s">
        <v>145</v>
      </c>
      <c r="D42" t="s">
        <v>170</v>
      </c>
      <c r="E42" s="119">
        <v>0.94791666666666663</v>
      </c>
      <c r="F42" s="119">
        <v>3.125E-2</v>
      </c>
      <c r="G42" t="s">
        <v>104</v>
      </c>
      <c r="H42" t="s">
        <v>105</v>
      </c>
      <c r="I42" t="str">
        <f t="shared" si="1"/>
        <v>A LENDA DE SLEEPY HOLLOWIMPERATRIZ</v>
      </c>
      <c r="J42" s="120">
        <v>415</v>
      </c>
      <c r="K42">
        <f t="shared" si="0"/>
        <v>41</v>
      </c>
      <c r="L42" t="b">
        <f>IF($H$2:$H$2371='Cenário proposto'!$L$2,'Tabela de preços (out_2014)'!$K$2:$K$2371)</f>
        <v>0</v>
      </c>
      <c r="M42" t="e">
        <f t="shared" si="3"/>
        <v>#NUM!</v>
      </c>
      <c r="N42" t="str">
        <f t="shared" si="4"/>
        <v>Lixo</v>
      </c>
      <c r="O42">
        <f t="shared" si="5"/>
        <v>4</v>
      </c>
    </row>
    <row r="43" spans="1:15" x14ac:dyDescent="0.2">
      <c r="A43" t="s">
        <v>464</v>
      </c>
      <c r="B43" t="s">
        <v>465</v>
      </c>
      <c r="C43" t="s">
        <v>145</v>
      </c>
      <c r="D43" t="s">
        <v>170</v>
      </c>
      <c r="E43" s="119">
        <v>0.94791666666666663</v>
      </c>
      <c r="F43" s="119">
        <v>3.125E-2</v>
      </c>
      <c r="G43" t="s">
        <v>106</v>
      </c>
      <c r="H43" t="s">
        <v>107</v>
      </c>
      <c r="I43" t="str">
        <f t="shared" si="1"/>
        <v>A LENDA DE SLEEPY HOLLOWCAXIAS</v>
      </c>
      <c r="J43" s="120">
        <v>415</v>
      </c>
      <c r="K43">
        <f t="shared" si="0"/>
        <v>42</v>
      </c>
      <c r="L43" t="b">
        <f>IF($H$2:$H$2371='Cenário proposto'!$L$2,'Tabela de preços (out_2014)'!$K$2:$K$2371)</f>
        <v>0</v>
      </c>
      <c r="M43" t="e">
        <f t="shared" si="3"/>
        <v>#NUM!</v>
      </c>
      <c r="N43" t="str">
        <f t="shared" si="4"/>
        <v>Lixo</v>
      </c>
      <c r="O43">
        <f t="shared" si="5"/>
        <v>4</v>
      </c>
    </row>
    <row r="44" spans="1:15" x14ac:dyDescent="0.2">
      <c r="A44" t="s">
        <v>464</v>
      </c>
      <c r="B44" t="s">
        <v>465</v>
      </c>
      <c r="C44" t="s">
        <v>145</v>
      </c>
      <c r="D44" t="s">
        <v>170</v>
      </c>
      <c r="E44" s="119">
        <v>0.94791666666666663</v>
      </c>
      <c r="F44" s="119">
        <v>3.125E-2</v>
      </c>
      <c r="G44" t="s">
        <v>108</v>
      </c>
      <c r="H44" t="s">
        <v>109</v>
      </c>
      <c r="I44" t="str">
        <f t="shared" si="1"/>
        <v>A LENDA DE SLEEPY HOLLOWJ. PESSOA</v>
      </c>
      <c r="J44" s="120">
        <v>1340</v>
      </c>
      <c r="K44">
        <f t="shared" si="0"/>
        <v>43</v>
      </c>
      <c r="L44" t="b">
        <f>IF($H$2:$H$2371='Cenário proposto'!$L$2,'Tabela de preços (out_2014)'!$K$2:$K$2371)</f>
        <v>0</v>
      </c>
      <c r="M44" t="e">
        <f t="shared" si="3"/>
        <v>#NUM!</v>
      </c>
      <c r="N44" t="str">
        <f t="shared" si="4"/>
        <v>Lixo</v>
      </c>
      <c r="O44">
        <f t="shared" si="5"/>
        <v>4</v>
      </c>
    </row>
    <row r="45" spans="1:15" x14ac:dyDescent="0.2">
      <c r="A45" t="s">
        <v>464</v>
      </c>
      <c r="B45" t="s">
        <v>465</v>
      </c>
      <c r="C45" t="s">
        <v>145</v>
      </c>
      <c r="D45" t="s">
        <v>170</v>
      </c>
      <c r="E45" s="119">
        <v>0.94791666666666663</v>
      </c>
      <c r="F45" s="119">
        <v>3.125E-2</v>
      </c>
      <c r="G45" t="s">
        <v>110</v>
      </c>
      <c r="H45" t="s">
        <v>111</v>
      </c>
      <c r="I45" t="str">
        <f t="shared" si="1"/>
        <v>A LENDA DE SLEEPY HOLLOWBELÉM</v>
      </c>
      <c r="J45" s="120">
        <v>2255</v>
      </c>
      <c r="K45">
        <f t="shared" si="0"/>
        <v>44</v>
      </c>
      <c r="L45" t="b">
        <f>IF($H$2:$H$2371='Cenário proposto'!$L$2,'Tabela de preços (out_2014)'!$K$2:$K$2371)</f>
        <v>0</v>
      </c>
      <c r="M45" t="e">
        <f t="shared" si="3"/>
        <v>#NUM!</v>
      </c>
      <c r="N45" t="str">
        <f t="shared" si="4"/>
        <v>Lixo</v>
      </c>
      <c r="O45">
        <f t="shared" si="5"/>
        <v>4</v>
      </c>
    </row>
    <row r="46" spans="1:15" x14ac:dyDescent="0.2">
      <c r="A46" t="s">
        <v>464</v>
      </c>
      <c r="B46" t="s">
        <v>465</v>
      </c>
      <c r="C46" t="s">
        <v>145</v>
      </c>
      <c r="D46" t="s">
        <v>170</v>
      </c>
      <c r="E46" s="119">
        <v>0.94791666666666663</v>
      </c>
      <c r="F46" s="119">
        <v>3.125E-2</v>
      </c>
      <c r="G46" t="s">
        <v>110</v>
      </c>
      <c r="H46" t="s">
        <v>112</v>
      </c>
      <c r="I46" t="str">
        <f t="shared" si="1"/>
        <v>A LENDA DE SLEEPY HOLLOWMARABÁ</v>
      </c>
      <c r="J46" s="120">
        <v>415</v>
      </c>
      <c r="K46">
        <f t="shared" si="0"/>
        <v>45</v>
      </c>
      <c r="L46" t="b">
        <f>IF($H$2:$H$2371='Cenário proposto'!$L$2,'Tabela de preços (out_2014)'!$K$2:$K$2371)</f>
        <v>0</v>
      </c>
      <c r="M46" t="e">
        <f t="shared" si="3"/>
        <v>#NUM!</v>
      </c>
      <c r="N46" t="str">
        <f t="shared" si="4"/>
        <v>Lixo</v>
      </c>
      <c r="O46">
        <f t="shared" si="5"/>
        <v>4</v>
      </c>
    </row>
    <row r="47" spans="1:15" x14ac:dyDescent="0.2">
      <c r="A47" t="s">
        <v>464</v>
      </c>
      <c r="B47" t="s">
        <v>465</v>
      </c>
      <c r="C47" t="s">
        <v>145</v>
      </c>
      <c r="D47" t="s">
        <v>170</v>
      </c>
      <c r="E47" s="119">
        <v>0.94791666666666663</v>
      </c>
      <c r="F47" s="119">
        <v>3.125E-2</v>
      </c>
      <c r="G47" t="s">
        <v>110</v>
      </c>
      <c r="H47" t="s">
        <v>113</v>
      </c>
      <c r="I47" t="str">
        <f t="shared" si="1"/>
        <v>A LENDA DE SLEEPY HOLLOWSANTARÉM</v>
      </c>
      <c r="J47" s="120">
        <v>165</v>
      </c>
      <c r="K47">
        <f t="shared" si="0"/>
        <v>46</v>
      </c>
      <c r="L47" t="b">
        <f>IF($H$2:$H$2371='Cenário proposto'!$L$2,'Tabela de preços (out_2014)'!$K$2:$K$2371)</f>
        <v>0</v>
      </c>
      <c r="M47" t="e">
        <f t="shared" si="3"/>
        <v>#NUM!</v>
      </c>
      <c r="N47" t="str">
        <f t="shared" si="4"/>
        <v>Lixo</v>
      </c>
      <c r="O47">
        <f t="shared" si="5"/>
        <v>4</v>
      </c>
    </row>
    <row r="48" spans="1:15" x14ac:dyDescent="0.2">
      <c r="A48" t="s">
        <v>464</v>
      </c>
      <c r="B48" t="s">
        <v>465</v>
      </c>
      <c r="C48" t="s">
        <v>145</v>
      </c>
      <c r="D48" t="s">
        <v>170</v>
      </c>
      <c r="E48" s="119">
        <v>0.94791666666666663</v>
      </c>
      <c r="F48" s="119">
        <v>3.125E-2</v>
      </c>
      <c r="G48" t="s">
        <v>114</v>
      </c>
      <c r="H48" t="s">
        <v>115</v>
      </c>
      <c r="I48" t="str">
        <f t="shared" si="1"/>
        <v>A LENDA DE SLEEPY HOLLOWMANAUS</v>
      </c>
      <c r="J48" s="120">
        <v>1380</v>
      </c>
      <c r="K48">
        <f t="shared" si="0"/>
        <v>47</v>
      </c>
      <c r="L48" t="b">
        <f>IF($H$2:$H$2371='Cenário proposto'!$L$2,'Tabela de preços (out_2014)'!$K$2:$K$2371)</f>
        <v>0</v>
      </c>
      <c r="M48" t="e">
        <f t="shared" si="3"/>
        <v>#NUM!</v>
      </c>
      <c r="N48" t="str">
        <f t="shared" si="4"/>
        <v>Lixo</v>
      </c>
      <c r="O48">
        <f t="shared" si="5"/>
        <v>4</v>
      </c>
    </row>
    <row r="49" spans="1:15" x14ac:dyDescent="0.2">
      <c r="A49" t="s">
        <v>464</v>
      </c>
      <c r="B49" t="s">
        <v>465</v>
      </c>
      <c r="C49" t="s">
        <v>145</v>
      </c>
      <c r="D49" t="s">
        <v>170</v>
      </c>
      <c r="E49" s="119">
        <v>0.94791666666666663</v>
      </c>
      <c r="F49" s="119">
        <v>3.125E-2</v>
      </c>
      <c r="G49" t="s">
        <v>116</v>
      </c>
      <c r="H49" t="s">
        <v>117</v>
      </c>
      <c r="I49" t="str">
        <f t="shared" si="1"/>
        <v>A LENDA DE SLEEPY HOLLOWP. VELHO</v>
      </c>
      <c r="J49" s="120">
        <v>510</v>
      </c>
      <c r="K49">
        <f t="shared" si="0"/>
        <v>48</v>
      </c>
      <c r="L49" t="b">
        <f>IF($H$2:$H$2371='Cenário proposto'!$L$2,'Tabela de preços (out_2014)'!$K$2:$K$2371)</f>
        <v>0</v>
      </c>
      <c r="M49" t="e">
        <f t="shared" si="3"/>
        <v>#NUM!</v>
      </c>
      <c r="N49" t="str">
        <f t="shared" si="4"/>
        <v>Lixo</v>
      </c>
      <c r="O49">
        <f t="shared" si="5"/>
        <v>4</v>
      </c>
    </row>
    <row r="50" spans="1:15" x14ac:dyDescent="0.2">
      <c r="A50" t="s">
        <v>464</v>
      </c>
      <c r="B50" t="s">
        <v>465</v>
      </c>
      <c r="C50" t="s">
        <v>145</v>
      </c>
      <c r="D50" t="s">
        <v>170</v>
      </c>
      <c r="E50" s="119">
        <v>0.94791666666666663</v>
      </c>
      <c r="F50" s="119">
        <v>3.125E-2</v>
      </c>
      <c r="G50" t="s">
        <v>118</v>
      </c>
      <c r="H50" t="s">
        <v>119</v>
      </c>
      <c r="I50" t="str">
        <f t="shared" si="1"/>
        <v>A LENDA DE SLEEPY HOLLOWR. BRANCO</v>
      </c>
      <c r="J50" s="120">
        <v>415</v>
      </c>
      <c r="K50">
        <f t="shared" si="0"/>
        <v>49</v>
      </c>
      <c r="L50" t="b">
        <f>IF($H$2:$H$2371='Cenário proposto'!$L$2,'Tabela de preços (out_2014)'!$K$2:$K$2371)</f>
        <v>0</v>
      </c>
      <c r="M50" t="e">
        <f t="shared" si="3"/>
        <v>#NUM!</v>
      </c>
      <c r="N50" t="str">
        <f t="shared" si="4"/>
        <v>Lixo</v>
      </c>
      <c r="O50">
        <f t="shared" si="5"/>
        <v>4</v>
      </c>
    </row>
    <row r="51" spans="1:15" x14ac:dyDescent="0.2">
      <c r="A51" t="s">
        <v>464</v>
      </c>
      <c r="B51" t="s">
        <v>465</v>
      </c>
      <c r="C51" t="s">
        <v>145</v>
      </c>
      <c r="D51" t="s">
        <v>170</v>
      </c>
      <c r="E51" s="119">
        <v>0.94791666666666663</v>
      </c>
      <c r="F51" s="119">
        <v>3.125E-2</v>
      </c>
      <c r="G51" t="s">
        <v>120</v>
      </c>
      <c r="H51" t="s">
        <v>121</v>
      </c>
      <c r="I51" t="str">
        <f t="shared" si="1"/>
        <v>A LENDA DE SLEEPY HOLLOWPALMAS</v>
      </c>
      <c r="J51" s="120">
        <v>165</v>
      </c>
      <c r="K51">
        <f t="shared" si="0"/>
        <v>50</v>
      </c>
      <c r="L51" t="b">
        <f>IF($H$2:$H$2371='Cenário proposto'!$L$2,'Tabela de preços (out_2014)'!$K$2:$K$2371)</f>
        <v>0</v>
      </c>
      <c r="M51" t="e">
        <f t="shared" si="3"/>
        <v>#NUM!</v>
      </c>
      <c r="N51" t="str">
        <f t="shared" si="4"/>
        <v>Lixo</v>
      </c>
      <c r="O51">
        <f t="shared" si="5"/>
        <v>4</v>
      </c>
    </row>
    <row r="52" spans="1:15" x14ac:dyDescent="0.2">
      <c r="A52" t="s">
        <v>464</v>
      </c>
      <c r="B52" t="s">
        <v>465</v>
      </c>
      <c r="C52" t="s">
        <v>145</v>
      </c>
      <c r="D52" t="s">
        <v>170</v>
      </c>
      <c r="E52" s="119">
        <v>0.94791666666666663</v>
      </c>
      <c r="F52" s="119">
        <v>3.125E-2</v>
      </c>
      <c r="G52" t="s">
        <v>122</v>
      </c>
      <c r="H52" t="s">
        <v>123</v>
      </c>
      <c r="I52" t="str">
        <f t="shared" si="1"/>
        <v>A LENDA DE SLEEPY HOLLOWGURUPI</v>
      </c>
      <c r="J52" s="120">
        <v>165</v>
      </c>
      <c r="K52">
        <f t="shared" si="0"/>
        <v>51</v>
      </c>
      <c r="L52" t="b">
        <f>IF($H$2:$H$2371='Cenário proposto'!$L$2,'Tabela de preços (out_2014)'!$K$2:$K$2371)</f>
        <v>0</v>
      </c>
      <c r="M52" t="e">
        <f t="shared" si="3"/>
        <v>#NUM!</v>
      </c>
      <c r="N52" t="str">
        <f t="shared" si="4"/>
        <v>Lixo</v>
      </c>
      <c r="O52">
        <f t="shared" si="5"/>
        <v>4</v>
      </c>
    </row>
    <row r="53" spans="1:15" x14ac:dyDescent="0.2">
      <c r="A53" t="s">
        <v>464</v>
      </c>
      <c r="B53" t="s">
        <v>465</v>
      </c>
      <c r="C53" t="s">
        <v>145</v>
      </c>
      <c r="D53" t="s">
        <v>170</v>
      </c>
      <c r="E53" s="119">
        <v>0.94791666666666663</v>
      </c>
      <c r="F53" s="119">
        <v>3.125E-2</v>
      </c>
      <c r="G53" t="s">
        <v>122</v>
      </c>
      <c r="H53" t="s">
        <v>124</v>
      </c>
      <c r="I53" t="str">
        <f t="shared" si="1"/>
        <v>A LENDA DE SLEEPY HOLLOWARAGUAINA</v>
      </c>
      <c r="J53" s="120">
        <v>330</v>
      </c>
      <c r="K53">
        <f t="shared" si="0"/>
        <v>52</v>
      </c>
      <c r="L53" t="b">
        <f>IF($H$2:$H$2371='Cenário proposto'!$L$2,'Tabela de preços (out_2014)'!$K$2:$K$2371)</f>
        <v>0</v>
      </c>
      <c r="M53" t="e">
        <f t="shared" si="3"/>
        <v>#NUM!</v>
      </c>
      <c r="N53" t="str">
        <f t="shared" si="4"/>
        <v>Lixo</v>
      </c>
      <c r="O53">
        <f t="shared" si="5"/>
        <v>4</v>
      </c>
    </row>
    <row r="54" spans="1:15" x14ac:dyDescent="0.2">
      <c r="A54" t="s">
        <v>464</v>
      </c>
      <c r="B54" t="s">
        <v>465</v>
      </c>
      <c r="C54" t="s">
        <v>145</v>
      </c>
      <c r="D54" t="s">
        <v>170</v>
      </c>
      <c r="E54" s="119">
        <v>0.94791666666666663</v>
      </c>
      <c r="F54" s="119">
        <v>3.125E-2</v>
      </c>
      <c r="G54" t="s">
        <v>53</v>
      </c>
      <c r="H54" t="s">
        <v>54</v>
      </c>
      <c r="I54" t="str">
        <f t="shared" si="1"/>
        <v>A LENDA DE SLEEPY HOLLOWB. HORIZ</v>
      </c>
      <c r="J54" s="120">
        <v>9300</v>
      </c>
      <c r="K54">
        <f t="shared" si="0"/>
        <v>53</v>
      </c>
      <c r="L54" t="b">
        <f>IF($H$2:$H$2371='Cenário proposto'!$L$2,'Tabela de preços (out_2014)'!$K$2:$K$2371)</f>
        <v>0</v>
      </c>
      <c r="M54" t="e">
        <f t="shared" si="3"/>
        <v>#NUM!</v>
      </c>
      <c r="N54" t="str">
        <f t="shared" si="4"/>
        <v>Lixo</v>
      </c>
      <c r="O54">
        <f t="shared" si="5"/>
        <v>4</v>
      </c>
    </row>
    <row r="55" spans="1:15" x14ac:dyDescent="0.2">
      <c r="A55" t="s">
        <v>464</v>
      </c>
      <c r="B55" t="s">
        <v>465</v>
      </c>
      <c r="C55" t="s">
        <v>145</v>
      </c>
      <c r="D55" t="s">
        <v>170</v>
      </c>
      <c r="E55" s="119">
        <v>0.94791666666666663</v>
      </c>
      <c r="F55" s="119">
        <v>3.125E-2</v>
      </c>
      <c r="G55" t="s">
        <v>127</v>
      </c>
      <c r="H55" t="s">
        <v>128</v>
      </c>
      <c r="I55" t="str">
        <f t="shared" si="1"/>
        <v>A LENDA DE SLEEPY HOLLOWMACAPÁ</v>
      </c>
      <c r="J55" s="120">
        <v>330</v>
      </c>
      <c r="K55">
        <f t="shared" si="0"/>
        <v>54</v>
      </c>
      <c r="L55" t="b">
        <f>IF($H$2:$H$2371='Cenário proposto'!$L$2,'Tabela de preços (out_2014)'!$K$2:$K$2371)</f>
        <v>0</v>
      </c>
      <c r="M55" t="e">
        <f t="shared" si="3"/>
        <v>#NUM!</v>
      </c>
      <c r="N55" t="str">
        <f t="shared" si="4"/>
        <v>Lixo</v>
      </c>
      <c r="O55">
        <f t="shared" si="5"/>
        <v>4</v>
      </c>
    </row>
    <row r="56" spans="1:15" x14ac:dyDescent="0.2">
      <c r="A56" t="s">
        <v>466</v>
      </c>
      <c r="B56" t="s">
        <v>467</v>
      </c>
      <c r="C56" t="s">
        <v>158</v>
      </c>
      <c r="D56" t="s">
        <v>163</v>
      </c>
      <c r="E56" s="119">
        <v>0.94791666666666663</v>
      </c>
      <c r="F56" s="119">
        <v>3.125E-2</v>
      </c>
      <c r="G56" t="s">
        <v>69</v>
      </c>
      <c r="H56" t="s">
        <v>70</v>
      </c>
      <c r="I56" t="str">
        <f t="shared" si="1"/>
        <v>A LIGAFLORIANÓPOLIS</v>
      </c>
      <c r="J56" s="120">
        <v>6040</v>
      </c>
      <c r="K56">
        <f t="shared" si="0"/>
        <v>55</v>
      </c>
      <c r="L56" t="b">
        <f>IF($H$2:$H$2371='Cenário proposto'!$L$2,'Tabela de preços (out_2014)'!$K$2:$K$2371)</f>
        <v>0</v>
      </c>
      <c r="M56" t="e">
        <f t="shared" si="3"/>
        <v>#NUM!</v>
      </c>
      <c r="N56" t="str">
        <f t="shared" si="4"/>
        <v>Lixo</v>
      </c>
      <c r="O56">
        <f t="shared" si="5"/>
        <v>4</v>
      </c>
    </row>
    <row r="57" spans="1:15" x14ac:dyDescent="0.2">
      <c r="A57" t="s">
        <v>466</v>
      </c>
      <c r="B57" t="s">
        <v>467</v>
      </c>
      <c r="C57" t="s">
        <v>158</v>
      </c>
      <c r="D57" t="s">
        <v>163</v>
      </c>
      <c r="E57" s="119">
        <v>0.94791666666666663</v>
      </c>
      <c r="F57" s="119">
        <v>3.125E-2</v>
      </c>
      <c r="G57" t="s">
        <v>71</v>
      </c>
      <c r="H57" t="s">
        <v>72</v>
      </c>
      <c r="I57" t="str">
        <f t="shared" si="1"/>
        <v>A LIGABRASÍLIA</v>
      </c>
      <c r="J57" s="120">
        <v>3995</v>
      </c>
      <c r="K57">
        <f t="shared" si="0"/>
        <v>56</v>
      </c>
      <c r="L57" t="b">
        <f>IF($H$2:$H$2371='Cenário proposto'!$L$2,'Tabela de preços (out_2014)'!$K$2:$K$2371)</f>
        <v>0</v>
      </c>
      <c r="M57" t="e">
        <f t="shared" si="3"/>
        <v>#NUM!</v>
      </c>
      <c r="N57" t="str">
        <f t="shared" si="4"/>
        <v>Lixo</v>
      </c>
      <c r="O57">
        <f t="shared" si="5"/>
        <v>4</v>
      </c>
    </row>
    <row r="58" spans="1:15" x14ac:dyDescent="0.2">
      <c r="A58" t="s">
        <v>466</v>
      </c>
      <c r="B58" t="s">
        <v>467</v>
      </c>
      <c r="C58" t="s">
        <v>158</v>
      </c>
      <c r="D58" t="s">
        <v>163</v>
      </c>
      <c r="E58" s="119">
        <v>0.94791666666666663</v>
      </c>
      <c r="F58" s="119">
        <v>3.125E-2</v>
      </c>
      <c r="G58" t="s">
        <v>73</v>
      </c>
      <c r="H58" t="s">
        <v>74</v>
      </c>
      <c r="I58" t="str">
        <f t="shared" si="1"/>
        <v>A LIGAGOIÂNIA</v>
      </c>
      <c r="J58" s="120">
        <v>3485</v>
      </c>
      <c r="K58">
        <f t="shared" si="0"/>
        <v>57</v>
      </c>
      <c r="L58" t="b">
        <f>IF($H$2:$H$2371='Cenário proposto'!$L$2,'Tabela de preços (out_2014)'!$K$2:$K$2371)</f>
        <v>0</v>
      </c>
      <c r="M58" t="e">
        <f t="shared" si="3"/>
        <v>#NUM!</v>
      </c>
      <c r="N58" t="str">
        <f t="shared" si="4"/>
        <v>Lixo</v>
      </c>
      <c r="O58">
        <f t="shared" si="5"/>
        <v>4</v>
      </c>
    </row>
    <row r="59" spans="1:15" x14ac:dyDescent="0.2">
      <c r="A59" t="s">
        <v>466</v>
      </c>
      <c r="B59" t="s">
        <v>467</v>
      </c>
      <c r="C59" t="s">
        <v>158</v>
      </c>
      <c r="D59" t="s">
        <v>163</v>
      </c>
      <c r="E59" s="119">
        <v>0.94791666666666663</v>
      </c>
      <c r="F59" s="119">
        <v>3.125E-2</v>
      </c>
      <c r="G59" t="s">
        <v>75</v>
      </c>
      <c r="H59" t="s">
        <v>76</v>
      </c>
      <c r="I59" t="str">
        <f t="shared" si="1"/>
        <v>A LIGACUIABÁ</v>
      </c>
      <c r="J59" s="120">
        <v>3140</v>
      </c>
      <c r="K59">
        <f t="shared" si="0"/>
        <v>58</v>
      </c>
      <c r="L59" t="b">
        <f>IF($H$2:$H$2371='Cenário proposto'!$L$2,'Tabela de preços (out_2014)'!$K$2:$K$2371)</f>
        <v>0</v>
      </c>
      <c r="M59" t="e">
        <f t="shared" si="3"/>
        <v>#NUM!</v>
      </c>
      <c r="N59" t="str">
        <f t="shared" si="4"/>
        <v>Lixo</v>
      </c>
      <c r="O59">
        <f t="shared" si="5"/>
        <v>4</v>
      </c>
    </row>
    <row r="60" spans="1:15" x14ac:dyDescent="0.2">
      <c r="A60" t="s">
        <v>466</v>
      </c>
      <c r="B60" t="s">
        <v>467</v>
      </c>
      <c r="C60" t="s">
        <v>158</v>
      </c>
      <c r="D60" t="s">
        <v>163</v>
      </c>
      <c r="E60" s="119">
        <v>0.94791666666666663</v>
      </c>
      <c r="F60" s="119">
        <v>3.125E-2</v>
      </c>
      <c r="G60" t="s">
        <v>77</v>
      </c>
      <c r="H60" t="s">
        <v>78</v>
      </c>
      <c r="I60" t="str">
        <f t="shared" si="1"/>
        <v>A LIGACÁCERES</v>
      </c>
      <c r="J60" s="120">
        <v>265</v>
      </c>
      <c r="K60">
        <f t="shared" si="0"/>
        <v>59</v>
      </c>
      <c r="L60" t="b">
        <f>IF($H$2:$H$2371='Cenário proposto'!$L$2,'Tabela de preços (out_2014)'!$K$2:$K$2371)</f>
        <v>0</v>
      </c>
      <c r="M60" t="e">
        <f t="shared" si="3"/>
        <v>#NUM!</v>
      </c>
      <c r="N60" t="str">
        <f t="shared" si="4"/>
        <v>Lixo</v>
      </c>
      <c r="O60">
        <f t="shared" si="5"/>
        <v>4</v>
      </c>
    </row>
    <row r="61" spans="1:15" x14ac:dyDescent="0.2">
      <c r="A61" t="s">
        <v>466</v>
      </c>
      <c r="B61" t="s">
        <v>467</v>
      </c>
      <c r="C61" t="s">
        <v>158</v>
      </c>
      <c r="D61" t="s">
        <v>163</v>
      </c>
      <c r="E61" s="119">
        <v>0.94791666666666663</v>
      </c>
      <c r="F61" s="119">
        <v>3.125E-2</v>
      </c>
      <c r="G61" t="s">
        <v>75</v>
      </c>
      <c r="H61" t="s">
        <v>79</v>
      </c>
      <c r="I61" t="str">
        <f t="shared" si="1"/>
        <v>A LIGARONDONÓPOLIS</v>
      </c>
      <c r="J61" s="120">
        <v>505</v>
      </c>
      <c r="K61">
        <f t="shared" si="0"/>
        <v>60</v>
      </c>
      <c r="L61" t="b">
        <f>IF($H$2:$H$2371='Cenário proposto'!$L$2,'Tabela de preços (out_2014)'!$K$2:$K$2371)</f>
        <v>0</v>
      </c>
      <c r="M61" t="e">
        <f t="shared" si="3"/>
        <v>#NUM!</v>
      </c>
      <c r="N61" t="str">
        <f t="shared" si="4"/>
        <v>Lixo</v>
      </c>
      <c r="O61">
        <f t="shared" si="5"/>
        <v>4</v>
      </c>
    </row>
    <row r="62" spans="1:15" x14ac:dyDescent="0.2">
      <c r="A62" t="s">
        <v>466</v>
      </c>
      <c r="B62" t="s">
        <v>467</v>
      </c>
      <c r="C62" t="s">
        <v>158</v>
      </c>
      <c r="D62" t="s">
        <v>163</v>
      </c>
      <c r="E62" s="119">
        <v>0.94791666666666663</v>
      </c>
      <c r="F62" s="119">
        <v>3.125E-2</v>
      </c>
      <c r="G62" t="s">
        <v>75</v>
      </c>
      <c r="H62" t="s">
        <v>80</v>
      </c>
      <c r="I62" t="str">
        <f t="shared" si="1"/>
        <v>A LIGATANGARÁ</v>
      </c>
      <c r="J62" s="120">
        <v>375</v>
      </c>
      <c r="K62">
        <f t="shared" si="0"/>
        <v>61</v>
      </c>
      <c r="L62" t="b">
        <f>IF($H$2:$H$2371='Cenário proposto'!$L$2,'Tabela de preços (out_2014)'!$K$2:$K$2371)</f>
        <v>0</v>
      </c>
      <c r="M62" t="e">
        <f t="shared" si="3"/>
        <v>#NUM!</v>
      </c>
      <c r="N62" t="str">
        <f t="shared" si="4"/>
        <v>Lixo</v>
      </c>
      <c r="O62">
        <f t="shared" si="5"/>
        <v>4</v>
      </c>
    </row>
    <row r="63" spans="1:15" x14ac:dyDescent="0.2">
      <c r="A63" t="s">
        <v>466</v>
      </c>
      <c r="B63" t="s">
        <v>467</v>
      </c>
      <c r="C63" t="s">
        <v>158</v>
      </c>
      <c r="D63" t="s">
        <v>163</v>
      </c>
      <c r="E63" s="119">
        <v>0.94791666666666663</v>
      </c>
      <c r="F63" s="119">
        <v>3.125E-2</v>
      </c>
      <c r="G63" t="s">
        <v>75</v>
      </c>
      <c r="H63" t="s">
        <v>81</v>
      </c>
      <c r="I63" t="str">
        <f t="shared" si="1"/>
        <v>A LIGASORRISO</v>
      </c>
      <c r="J63" s="120">
        <v>265</v>
      </c>
      <c r="K63">
        <f t="shared" si="0"/>
        <v>62</v>
      </c>
      <c r="L63" t="b">
        <f>IF($H$2:$H$2371='Cenário proposto'!$L$2,'Tabela de preços (out_2014)'!$K$2:$K$2371)</f>
        <v>0</v>
      </c>
      <c r="M63" t="e">
        <f t="shared" si="3"/>
        <v>#NUM!</v>
      </c>
      <c r="N63" t="str">
        <f t="shared" si="4"/>
        <v>Lixo</v>
      </c>
      <c r="O63">
        <f t="shared" si="5"/>
        <v>4</v>
      </c>
    </row>
    <row r="64" spans="1:15" x14ac:dyDescent="0.2">
      <c r="A64" t="s">
        <v>466</v>
      </c>
      <c r="B64" t="s">
        <v>467</v>
      </c>
      <c r="C64" t="s">
        <v>158</v>
      </c>
      <c r="D64" t="s">
        <v>163</v>
      </c>
      <c r="E64" s="119">
        <v>0.94791666666666663</v>
      </c>
      <c r="F64" s="119">
        <v>3.125E-2</v>
      </c>
      <c r="G64" t="s">
        <v>75</v>
      </c>
      <c r="H64" t="s">
        <v>82</v>
      </c>
      <c r="I64" t="str">
        <f t="shared" si="1"/>
        <v>A LIGASAPEZAL</v>
      </c>
      <c r="J64" s="120">
        <v>265</v>
      </c>
      <c r="K64">
        <f t="shared" si="0"/>
        <v>63</v>
      </c>
      <c r="L64" t="b">
        <f>IF($H$2:$H$2371='Cenário proposto'!$L$2,'Tabela de preços (out_2014)'!$K$2:$K$2371)</f>
        <v>0</v>
      </c>
      <c r="M64" t="e">
        <f t="shared" si="3"/>
        <v>#NUM!</v>
      </c>
      <c r="N64" t="str">
        <f t="shared" si="4"/>
        <v>Lixo</v>
      </c>
      <c r="O64">
        <f t="shared" si="5"/>
        <v>4</v>
      </c>
    </row>
    <row r="65" spans="1:15" x14ac:dyDescent="0.2">
      <c r="A65" t="s">
        <v>466</v>
      </c>
      <c r="B65" t="s">
        <v>467</v>
      </c>
      <c r="C65" t="s">
        <v>158</v>
      </c>
      <c r="D65" t="s">
        <v>163</v>
      </c>
      <c r="E65" s="119">
        <v>0.94791666666666663</v>
      </c>
      <c r="F65" s="119">
        <v>3.125E-2</v>
      </c>
      <c r="G65" t="s">
        <v>75</v>
      </c>
      <c r="H65" t="s">
        <v>83</v>
      </c>
      <c r="I65" t="str">
        <f t="shared" si="1"/>
        <v>A LIGAJUÍNA</v>
      </c>
      <c r="J65" s="120">
        <v>265</v>
      </c>
      <c r="K65">
        <f t="shared" si="0"/>
        <v>64</v>
      </c>
      <c r="L65" t="b">
        <f>IF($H$2:$H$2371='Cenário proposto'!$L$2,'Tabela de preços (out_2014)'!$K$2:$K$2371)</f>
        <v>0</v>
      </c>
      <c r="M65" t="e">
        <f t="shared" si="3"/>
        <v>#NUM!</v>
      </c>
      <c r="N65" t="str">
        <f t="shared" si="4"/>
        <v>Lixo</v>
      </c>
      <c r="O65">
        <f t="shared" si="5"/>
        <v>4</v>
      </c>
    </row>
    <row r="66" spans="1:15" x14ac:dyDescent="0.2">
      <c r="A66" t="s">
        <v>466</v>
      </c>
      <c r="B66" t="s">
        <v>467</v>
      </c>
      <c r="C66" t="s">
        <v>158</v>
      </c>
      <c r="D66" t="s">
        <v>163</v>
      </c>
      <c r="E66" s="119">
        <v>0.94791666666666663</v>
      </c>
      <c r="F66" s="119">
        <v>3.125E-2</v>
      </c>
      <c r="G66" t="s">
        <v>84</v>
      </c>
      <c r="H66" t="s">
        <v>85</v>
      </c>
      <c r="I66" t="str">
        <f t="shared" si="1"/>
        <v>A LIGAC. GRANDE</v>
      </c>
      <c r="J66" s="120">
        <v>1340</v>
      </c>
      <c r="K66">
        <f t="shared" ref="K66:K129" si="6">ROW(H66:H2435)-ROW($H$2)+1</f>
        <v>65</v>
      </c>
      <c r="L66" t="b">
        <f>IF($H$2:$H$2371='Cenário proposto'!$L$2,'Tabela de preços (out_2014)'!$K$2:$K$2371)</f>
        <v>0</v>
      </c>
      <c r="M66" t="e">
        <f t="shared" ref="M66:M129" si="7">SMALL($L$2:$L$2371,$K$2:$K$2371)</f>
        <v>#NUM!</v>
      </c>
      <c r="N66" t="str">
        <f t="shared" ref="N66:N129" si="8">IFERROR(INDEX($B$2:$B$2371,$M$2:$M$2371),"Lixo")</f>
        <v>Lixo</v>
      </c>
      <c r="O66">
        <f t="shared" si="5"/>
        <v>4</v>
      </c>
    </row>
    <row r="67" spans="1:15" x14ac:dyDescent="0.2">
      <c r="A67" t="s">
        <v>466</v>
      </c>
      <c r="B67" t="s">
        <v>467</v>
      </c>
      <c r="C67" t="s">
        <v>158</v>
      </c>
      <c r="D67" t="s">
        <v>163</v>
      </c>
      <c r="E67" s="119">
        <v>0.94791666666666663</v>
      </c>
      <c r="F67" s="119">
        <v>3.125E-2</v>
      </c>
      <c r="G67" t="s">
        <v>86</v>
      </c>
      <c r="H67" t="s">
        <v>87</v>
      </c>
      <c r="I67" t="str">
        <f t="shared" ref="I67:I130" si="9">CONCATENATE(B67,H67)</f>
        <v>A LIGASALVADOR</v>
      </c>
      <c r="J67" s="120">
        <v>8290</v>
      </c>
      <c r="K67">
        <f t="shared" si="6"/>
        <v>66</v>
      </c>
      <c r="L67" t="b">
        <f>IF($H$2:$H$2371='Cenário proposto'!$L$2,'Tabela de preços (out_2014)'!$K$2:$K$2371)</f>
        <v>0</v>
      </c>
      <c r="M67" t="e">
        <f t="shared" si="7"/>
        <v>#NUM!</v>
      </c>
      <c r="N67" t="str">
        <f t="shared" si="8"/>
        <v>Lixo</v>
      </c>
      <c r="O67">
        <f t="shared" ref="O67:O130" si="10">IF(D67="SEG/SEX",5,IF(D67="SEG/SÁB",6,IF(LEN(D67)-LEN(SUBSTITUTE(D67,"/",""))=0,1,LEN(D67)-LEN(SUBSTITUTE(D67,"/",""))+1)))*4</f>
        <v>4</v>
      </c>
    </row>
    <row r="68" spans="1:15" x14ac:dyDescent="0.2">
      <c r="A68" t="s">
        <v>466</v>
      </c>
      <c r="B68" t="s">
        <v>467</v>
      </c>
      <c r="C68" t="s">
        <v>158</v>
      </c>
      <c r="D68" t="s">
        <v>163</v>
      </c>
      <c r="E68" s="119">
        <v>0.94791666666666663</v>
      </c>
      <c r="F68" s="119">
        <v>3.125E-2</v>
      </c>
      <c r="G68" t="s">
        <v>88</v>
      </c>
      <c r="H68" t="s">
        <v>89</v>
      </c>
      <c r="I68" t="str">
        <f t="shared" si="9"/>
        <v>A LIGARECIFE</v>
      </c>
      <c r="J68" s="120">
        <v>6835</v>
      </c>
      <c r="K68">
        <f t="shared" si="6"/>
        <v>67</v>
      </c>
      <c r="L68" t="b">
        <f>IF($H$2:$H$2371='Cenário proposto'!$L$2,'Tabela de preços (out_2014)'!$K$2:$K$2371)</f>
        <v>0</v>
      </c>
      <c r="M68" t="e">
        <f t="shared" si="7"/>
        <v>#NUM!</v>
      </c>
      <c r="N68" t="str">
        <f t="shared" si="8"/>
        <v>Lixo</v>
      </c>
      <c r="O68">
        <f t="shared" si="10"/>
        <v>4</v>
      </c>
    </row>
    <row r="69" spans="1:15" x14ac:dyDescent="0.2">
      <c r="A69" t="s">
        <v>466</v>
      </c>
      <c r="B69" t="s">
        <v>467</v>
      </c>
      <c r="C69" t="s">
        <v>158</v>
      </c>
      <c r="D69" t="s">
        <v>163</v>
      </c>
      <c r="E69" s="119">
        <v>0.94791666666666663</v>
      </c>
      <c r="F69" s="119">
        <v>3.125E-2</v>
      </c>
      <c r="G69" t="s">
        <v>90</v>
      </c>
      <c r="H69" t="s">
        <v>91</v>
      </c>
      <c r="I69" t="str">
        <f t="shared" si="9"/>
        <v>A LIGANATAL</v>
      </c>
      <c r="J69" s="120">
        <v>1765</v>
      </c>
      <c r="K69">
        <f t="shared" si="6"/>
        <v>68</v>
      </c>
      <c r="L69" t="b">
        <f>IF($H$2:$H$2371='Cenário proposto'!$L$2,'Tabela de preços (out_2014)'!$K$2:$K$2371)</f>
        <v>0</v>
      </c>
      <c r="M69" t="e">
        <f t="shared" si="7"/>
        <v>#NUM!</v>
      </c>
      <c r="N69" t="str">
        <f t="shared" si="8"/>
        <v>Lixo</v>
      </c>
      <c r="O69">
        <f t="shared" si="10"/>
        <v>4</v>
      </c>
    </row>
    <row r="70" spans="1:15" x14ac:dyDescent="0.2">
      <c r="A70" t="s">
        <v>466</v>
      </c>
      <c r="B70" t="s">
        <v>467</v>
      </c>
      <c r="C70" t="s">
        <v>158</v>
      </c>
      <c r="D70" t="s">
        <v>163</v>
      </c>
      <c r="E70" s="119">
        <v>0.94791666666666663</v>
      </c>
      <c r="F70" s="119">
        <v>3.125E-2</v>
      </c>
      <c r="G70" t="s">
        <v>92</v>
      </c>
      <c r="H70" t="s">
        <v>93</v>
      </c>
      <c r="I70" t="str">
        <f t="shared" si="9"/>
        <v>A LIGACEARÁ</v>
      </c>
      <c r="J70" s="120">
        <v>5875</v>
      </c>
      <c r="K70">
        <f t="shared" si="6"/>
        <v>69</v>
      </c>
      <c r="L70" t="b">
        <f>IF($H$2:$H$2371='Cenário proposto'!$L$2,'Tabela de preços (out_2014)'!$K$2:$K$2371)</f>
        <v>0</v>
      </c>
      <c r="M70" t="e">
        <f t="shared" si="7"/>
        <v>#NUM!</v>
      </c>
      <c r="N70" t="str">
        <f t="shared" si="8"/>
        <v>Lixo</v>
      </c>
      <c r="O70">
        <f t="shared" si="10"/>
        <v>4</v>
      </c>
    </row>
    <row r="71" spans="1:15" x14ac:dyDescent="0.2">
      <c r="A71" t="s">
        <v>466</v>
      </c>
      <c r="B71" t="s">
        <v>467</v>
      </c>
      <c r="C71" t="s">
        <v>158</v>
      </c>
      <c r="D71" t="s">
        <v>163</v>
      </c>
      <c r="E71" s="119">
        <v>0.94791666666666663</v>
      </c>
      <c r="F71" s="119">
        <v>3.125E-2</v>
      </c>
      <c r="G71" t="s">
        <v>92</v>
      </c>
      <c r="H71" t="s">
        <v>94</v>
      </c>
      <c r="I71" t="str">
        <f t="shared" si="9"/>
        <v>A LIGAFORTALEZA</v>
      </c>
      <c r="J71" s="120">
        <v>4695</v>
      </c>
      <c r="K71">
        <f t="shared" si="6"/>
        <v>70</v>
      </c>
      <c r="L71" t="b">
        <f>IF($H$2:$H$2371='Cenário proposto'!$L$2,'Tabela de preços (out_2014)'!$K$2:$K$2371)</f>
        <v>0</v>
      </c>
      <c r="M71" t="e">
        <f t="shared" si="7"/>
        <v>#NUM!</v>
      </c>
      <c r="N71" t="str">
        <f t="shared" si="8"/>
        <v>Lixo</v>
      </c>
      <c r="O71">
        <f t="shared" si="10"/>
        <v>4</v>
      </c>
    </row>
    <row r="72" spans="1:15" x14ac:dyDescent="0.2">
      <c r="A72" t="s">
        <v>466</v>
      </c>
      <c r="B72" t="s">
        <v>467</v>
      </c>
      <c r="C72" t="s">
        <v>158</v>
      </c>
      <c r="D72" t="s">
        <v>163</v>
      </c>
      <c r="E72" s="119">
        <v>0.94791666666666663</v>
      </c>
      <c r="F72" s="119">
        <v>3.125E-2</v>
      </c>
      <c r="G72" t="s">
        <v>95</v>
      </c>
      <c r="H72" t="s">
        <v>96</v>
      </c>
      <c r="I72" t="str">
        <f t="shared" si="9"/>
        <v>A LIGATERESINA</v>
      </c>
      <c r="J72" s="120">
        <v>710</v>
      </c>
      <c r="K72">
        <f t="shared" si="6"/>
        <v>71</v>
      </c>
      <c r="L72" t="b">
        <f>IF($H$2:$H$2371='Cenário proposto'!$L$2,'Tabela de preços (out_2014)'!$K$2:$K$2371)</f>
        <v>0</v>
      </c>
      <c r="M72" t="e">
        <f t="shared" si="7"/>
        <v>#NUM!</v>
      </c>
      <c r="N72" t="str">
        <f t="shared" si="8"/>
        <v>Lixo</v>
      </c>
      <c r="O72">
        <f t="shared" si="10"/>
        <v>4</v>
      </c>
    </row>
    <row r="73" spans="1:15" x14ac:dyDescent="0.2">
      <c r="A73" t="s">
        <v>466</v>
      </c>
      <c r="B73" t="s">
        <v>467</v>
      </c>
      <c r="C73" t="s">
        <v>158</v>
      </c>
      <c r="D73" t="s">
        <v>163</v>
      </c>
      <c r="E73" s="119">
        <v>0.94791666666666663</v>
      </c>
      <c r="F73" s="119">
        <v>3.125E-2</v>
      </c>
      <c r="G73" t="s">
        <v>95</v>
      </c>
      <c r="H73" t="s">
        <v>97</v>
      </c>
      <c r="I73" t="str">
        <f t="shared" si="9"/>
        <v>A LIGAPARNAÍBA</v>
      </c>
      <c r="J73" s="120">
        <v>265</v>
      </c>
      <c r="K73">
        <f t="shared" si="6"/>
        <v>72</v>
      </c>
      <c r="L73" t="b">
        <f>IF($H$2:$H$2371='Cenário proposto'!$L$2,'Tabela de preços (out_2014)'!$K$2:$K$2371)</f>
        <v>0</v>
      </c>
      <c r="M73" t="e">
        <f t="shared" si="7"/>
        <v>#NUM!</v>
      </c>
      <c r="N73" t="str">
        <f t="shared" si="8"/>
        <v>Lixo</v>
      </c>
      <c r="O73">
        <f t="shared" si="10"/>
        <v>4</v>
      </c>
    </row>
    <row r="74" spans="1:15" x14ac:dyDescent="0.2">
      <c r="A74" t="s">
        <v>466</v>
      </c>
      <c r="B74" t="s">
        <v>467</v>
      </c>
      <c r="C74" t="s">
        <v>158</v>
      </c>
      <c r="D74" t="s">
        <v>163</v>
      </c>
      <c r="E74" s="119">
        <v>0.94791666666666663</v>
      </c>
      <c r="F74" s="119">
        <v>3.125E-2</v>
      </c>
      <c r="G74" t="s">
        <v>98</v>
      </c>
      <c r="H74" t="s">
        <v>99</v>
      </c>
      <c r="I74" t="str">
        <f t="shared" si="9"/>
        <v>A LIGAS. LUIS</v>
      </c>
      <c r="J74" s="120">
        <v>1570</v>
      </c>
      <c r="K74">
        <f t="shared" si="6"/>
        <v>73</v>
      </c>
      <c r="L74" t="b">
        <f>IF($H$2:$H$2371='Cenário proposto'!$L$2,'Tabela de preços (out_2014)'!$K$2:$K$2371)</f>
        <v>0</v>
      </c>
      <c r="M74" t="e">
        <f t="shared" si="7"/>
        <v>#NUM!</v>
      </c>
      <c r="N74" t="str">
        <f t="shared" si="8"/>
        <v>Lixo</v>
      </c>
      <c r="O74">
        <f t="shared" si="10"/>
        <v>4</v>
      </c>
    </row>
    <row r="75" spans="1:15" x14ac:dyDescent="0.2">
      <c r="A75" t="s">
        <v>466</v>
      </c>
      <c r="B75" t="s">
        <v>467</v>
      </c>
      <c r="C75" t="s">
        <v>158</v>
      </c>
      <c r="D75" t="s">
        <v>163</v>
      </c>
      <c r="E75" s="119">
        <v>0.94791666666666663</v>
      </c>
      <c r="F75" s="119">
        <v>3.125E-2</v>
      </c>
      <c r="G75" t="s">
        <v>100</v>
      </c>
      <c r="H75" t="s">
        <v>101</v>
      </c>
      <c r="I75" t="str">
        <f t="shared" si="9"/>
        <v>A LIGAVIANA</v>
      </c>
      <c r="J75" s="120">
        <v>625</v>
      </c>
      <c r="K75">
        <f t="shared" si="6"/>
        <v>74</v>
      </c>
      <c r="L75" t="b">
        <f>IF($H$2:$H$2371='Cenário proposto'!$L$2,'Tabela de preços (out_2014)'!$K$2:$K$2371)</f>
        <v>0</v>
      </c>
      <c r="M75" t="e">
        <f t="shared" si="7"/>
        <v>#NUM!</v>
      </c>
      <c r="N75" t="str">
        <f t="shared" si="8"/>
        <v>Lixo</v>
      </c>
      <c r="O75">
        <f t="shared" si="10"/>
        <v>4</v>
      </c>
    </row>
    <row r="76" spans="1:15" x14ac:dyDescent="0.2">
      <c r="A76" t="s">
        <v>466</v>
      </c>
      <c r="B76" t="s">
        <v>467</v>
      </c>
      <c r="C76" t="s">
        <v>158</v>
      </c>
      <c r="D76" t="s">
        <v>163</v>
      </c>
      <c r="E76" s="119">
        <v>0.94791666666666663</v>
      </c>
      <c r="F76" s="119">
        <v>3.125E-2</v>
      </c>
      <c r="G76" t="s">
        <v>102</v>
      </c>
      <c r="H76" t="s">
        <v>103</v>
      </c>
      <c r="I76" t="str">
        <f t="shared" si="9"/>
        <v>A LIGAPEDREIRAS</v>
      </c>
      <c r="J76" s="120">
        <v>425</v>
      </c>
      <c r="K76">
        <f t="shared" si="6"/>
        <v>75</v>
      </c>
      <c r="L76" t="b">
        <f>IF($H$2:$H$2371='Cenário proposto'!$L$2,'Tabela de preços (out_2014)'!$K$2:$K$2371)</f>
        <v>0</v>
      </c>
      <c r="M76" t="e">
        <f t="shared" si="7"/>
        <v>#NUM!</v>
      </c>
      <c r="N76" t="str">
        <f t="shared" si="8"/>
        <v>Lixo</v>
      </c>
      <c r="O76">
        <f t="shared" si="10"/>
        <v>4</v>
      </c>
    </row>
    <row r="77" spans="1:15" x14ac:dyDescent="0.2">
      <c r="A77" t="s">
        <v>466</v>
      </c>
      <c r="B77" t="s">
        <v>467</v>
      </c>
      <c r="C77" t="s">
        <v>158</v>
      </c>
      <c r="D77" t="s">
        <v>163</v>
      </c>
      <c r="E77" s="119">
        <v>0.94791666666666663</v>
      </c>
      <c r="F77" s="119">
        <v>3.125E-2</v>
      </c>
      <c r="G77" t="s">
        <v>104</v>
      </c>
      <c r="H77" t="s">
        <v>105</v>
      </c>
      <c r="I77" t="str">
        <f t="shared" si="9"/>
        <v>A LIGAIMPERATRIZ</v>
      </c>
      <c r="J77" s="120">
        <v>625</v>
      </c>
      <c r="K77">
        <f t="shared" si="6"/>
        <v>76</v>
      </c>
      <c r="L77" t="b">
        <f>IF($H$2:$H$2371='Cenário proposto'!$L$2,'Tabela de preços (out_2014)'!$K$2:$K$2371)</f>
        <v>0</v>
      </c>
      <c r="M77" t="e">
        <f t="shared" si="7"/>
        <v>#NUM!</v>
      </c>
      <c r="N77" t="str">
        <f t="shared" si="8"/>
        <v>Lixo</v>
      </c>
      <c r="O77">
        <f t="shared" si="10"/>
        <v>4</v>
      </c>
    </row>
    <row r="78" spans="1:15" x14ac:dyDescent="0.2">
      <c r="A78" t="s">
        <v>466</v>
      </c>
      <c r="B78" t="s">
        <v>467</v>
      </c>
      <c r="C78" t="s">
        <v>158</v>
      </c>
      <c r="D78" t="s">
        <v>163</v>
      </c>
      <c r="E78" s="119">
        <v>0.94791666666666663</v>
      </c>
      <c r="F78" s="119">
        <v>3.125E-2</v>
      </c>
      <c r="G78" t="s">
        <v>106</v>
      </c>
      <c r="H78" t="s">
        <v>107</v>
      </c>
      <c r="I78" t="str">
        <f t="shared" si="9"/>
        <v>A LIGACAXIAS</v>
      </c>
      <c r="J78" s="120">
        <v>625</v>
      </c>
      <c r="K78">
        <f t="shared" si="6"/>
        <v>77</v>
      </c>
      <c r="L78" t="b">
        <f>IF($H$2:$H$2371='Cenário proposto'!$L$2,'Tabela de preços (out_2014)'!$K$2:$K$2371)</f>
        <v>0</v>
      </c>
      <c r="M78" t="e">
        <f t="shared" si="7"/>
        <v>#NUM!</v>
      </c>
      <c r="N78" t="str">
        <f t="shared" si="8"/>
        <v>Lixo</v>
      </c>
      <c r="O78">
        <f t="shared" si="10"/>
        <v>4</v>
      </c>
    </row>
    <row r="79" spans="1:15" x14ac:dyDescent="0.2">
      <c r="A79" t="s">
        <v>466</v>
      </c>
      <c r="B79" t="s">
        <v>467</v>
      </c>
      <c r="C79" t="s">
        <v>158</v>
      </c>
      <c r="D79" t="s">
        <v>163</v>
      </c>
      <c r="E79" s="119">
        <v>0.94791666666666663</v>
      </c>
      <c r="F79" s="119">
        <v>3.125E-2</v>
      </c>
      <c r="G79" t="s">
        <v>108</v>
      </c>
      <c r="H79" t="s">
        <v>109</v>
      </c>
      <c r="I79" t="str">
        <f t="shared" si="9"/>
        <v>A LIGAJ. PESSOA</v>
      </c>
      <c r="J79" s="120">
        <v>1995</v>
      </c>
      <c r="K79">
        <f t="shared" si="6"/>
        <v>78</v>
      </c>
      <c r="L79" t="b">
        <f>IF($H$2:$H$2371='Cenário proposto'!$L$2,'Tabela de preços (out_2014)'!$K$2:$K$2371)</f>
        <v>0</v>
      </c>
      <c r="M79" t="e">
        <f t="shared" si="7"/>
        <v>#NUM!</v>
      </c>
      <c r="N79" t="str">
        <f t="shared" si="8"/>
        <v>Lixo</v>
      </c>
      <c r="O79">
        <f t="shared" si="10"/>
        <v>4</v>
      </c>
    </row>
    <row r="80" spans="1:15" x14ac:dyDescent="0.2">
      <c r="A80" t="s">
        <v>466</v>
      </c>
      <c r="B80" t="s">
        <v>467</v>
      </c>
      <c r="C80" t="s">
        <v>158</v>
      </c>
      <c r="D80" t="s">
        <v>163</v>
      </c>
      <c r="E80" s="119">
        <v>0.94791666666666663</v>
      </c>
      <c r="F80" s="119">
        <v>3.125E-2</v>
      </c>
      <c r="G80" t="s">
        <v>110</v>
      </c>
      <c r="H80" t="s">
        <v>111</v>
      </c>
      <c r="I80" t="str">
        <f t="shared" si="9"/>
        <v>A LIGABELÉM</v>
      </c>
      <c r="J80" s="120">
        <v>3340</v>
      </c>
      <c r="K80">
        <f t="shared" si="6"/>
        <v>79</v>
      </c>
      <c r="L80" t="b">
        <f>IF($H$2:$H$2371='Cenário proposto'!$L$2,'Tabela de preços (out_2014)'!$K$2:$K$2371)</f>
        <v>0</v>
      </c>
      <c r="M80" t="e">
        <f t="shared" si="7"/>
        <v>#NUM!</v>
      </c>
      <c r="N80" t="str">
        <f t="shared" si="8"/>
        <v>Lixo</v>
      </c>
      <c r="O80">
        <f t="shared" si="10"/>
        <v>4</v>
      </c>
    </row>
    <row r="81" spans="1:15" x14ac:dyDescent="0.2">
      <c r="A81" t="s">
        <v>466</v>
      </c>
      <c r="B81" t="s">
        <v>467</v>
      </c>
      <c r="C81" t="s">
        <v>158</v>
      </c>
      <c r="D81" t="s">
        <v>163</v>
      </c>
      <c r="E81" s="119">
        <v>0.94791666666666663</v>
      </c>
      <c r="F81" s="119">
        <v>3.125E-2</v>
      </c>
      <c r="G81" t="s">
        <v>110</v>
      </c>
      <c r="H81" t="s">
        <v>112</v>
      </c>
      <c r="I81" t="str">
        <f t="shared" si="9"/>
        <v>A LIGAMARABÁ</v>
      </c>
      <c r="J81" s="120">
        <v>625</v>
      </c>
      <c r="K81">
        <f t="shared" si="6"/>
        <v>80</v>
      </c>
      <c r="L81" t="b">
        <f>IF($H$2:$H$2371='Cenário proposto'!$L$2,'Tabela de preços (out_2014)'!$K$2:$K$2371)</f>
        <v>0</v>
      </c>
      <c r="M81" t="e">
        <f t="shared" si="7"/>
        <v>#NUM!</v>
      </c>
      <c r="N81" t="str">
        <f t="shared" si="8"/>
        <v>Lixo</v>
      </c>
      <c r="O81">
        <f t="shared" si="10"/>
        <v>4</v>
      </c>
    </row>
    <row r="82" spans="1:15" x14ac:dyDescent="0.2">
      <c r="A82" t="s">
        <v>466</v>
      </c>
      <c r="B82" t="s">
        <v>467</v>
      </c>
      <c r="C82" t="s">
        <v>158</v>
      </c>
      <c r="D82" t="s">
        <v>163</v>
      </c>
      <c r="E82" s="119">
        <v>0.94791666666666663</v>
      </c>
      <c r="F82" s="119">
        <v>3.125E-2</v>
      </c>
      <c r="G82" t="s">
        <v>110</v>
      </c>
      <c r="H82" t="s">
        <v>113</v>
      </c>
      <c r="I82" t="str">
        <f t="shared" si="9"/>
        <v>A LIGASANTARÉM</v>
      </c>
      <c r="J82" s="120">
        <v>265</v>
      </c>
      <c r="K82">
        <f t="shared" si="6"/>
        <v>81</v>
      </c>
      <c r="L82" t="b">
        <f>IF($H$2:$H$2371='Cenário proposto'!$L$2,'Tabela de preços (out_2014)'!$K$2:$K$2371)</f>
        <v>0</v>
      </c>
      <c r="M82" t="e">
        <f t="shared" si="7"/>
        <v>#NUM!</v>
      </c>
      <c r="N82" t="str">
        <f t="shared" si="8"/>
        <v>Lixo</v>
      </c>
      <c r="O82">
        <f t="shared" si="10"/>
        <v>4</v>
      </c>
    </row>
    <row r="83" spans="1:15" x14ac:dyDescent="0.2">
      <c r="A83" t="s">
        <v>466</v>
      </c>
      <c r="B83" t="s">
        <v>467</v>
      </c>
      <c r="C83" t="s">
        <v>158</v>
      </c>
      <c r="D83" t="s">
        <v>163</v>
      </c>
      <c r="E83" s="119">
        <v>0.94791666666666663</v>
      </c>
      <c r="F83" s="119">
        <v>3.125E-2</v>
      </c>
      <c r="G83" t="s">
        <v>114</v>
      </c>
      <c r="H83" t="s">
        <v>115</v>
      </c>
      <c r="I83" t="str">
        <f t="shared" si="9"/>
        <v>A LIGAMANAUS</v>
      </c>
      <c r="J83" s="120">
        <v>2075</v>
      </c>
      <c r="K83">
        <f t="shared" si="6"/>
        <v>82</v>
      </c>
      <c r="L83" t="b">
        <f>IF($H$2:$H$2371='Cenário proposto'!$L$2,'Tabela de preços (out_2014)'!$K$2:$K$2371)</f>
        <v>0</v>
      </c>
      <c r="M83" t="e">
        <f t="shared" si="7"/>
        <v>#NUM!</v>
      </c>
      <c r="N83" t="str">
        <f t="shared" si="8"/>
        <v>Lixo</v>
      </c>
      <c r="O83">
        <f t="shared" si="10"/>
        <v>4</v>
      </c>
    </row>
    <row r="84" spans="1:15" x14ac:dyDescent="0.2">
      <c r="A84" t="s">
        <v>466</v>
      </c>
      <c r="B84" t="s">
        <v>467</v>
      </c>
      <c r="C84" t="s">
        <v>158</v>
      </c>
      <c r="D84" t="s">
        <v>163</v>
      </c>
      <c r="E84" s="119">
        <v>0.94791666666666663</v>
      </c>
      <c r="F84" s="119">
        <v>3.125E-2</v>
      </c>
      <c r="G84" t="s">
        <v>116</v>
      </c>
      <c r="H84" t="s">
        <v>117</v>
      </c>
      <c r="I84" t="str">
        <f t="shared" si="9"/>
        <v>A LIGAP. VELHO</v>
      </c>
      <c r="J84" s="120">
        <v>765</v>
      </c>
      <c r="K84">
        <f t="shared" si="6"/>
        <v>83</v>
      </c>
      <c r="L84" t="b">
        <f>IF($H$2:$H$2371='Cenário proposto'!$L$2,'Tabela de preços (out_2014)'!$K$2:$K$2371)</f>
        <v>0</v>
      </c>
      <c r="M84" t="e">
        <f t="shared" si="7"/>
        <v>#NUM!</v>
      </c>
      <c r="N84" t="str">
        <f t="shared" si="8"/>
        <v>Lixo</v>
      </c>
      <c r="O84">
        <f t="shared" si="10"/>
        <v>4</v>
      </c>
    </row>
    <row r="85" spans="1:15" x14ac:dyDescent="0.2">
      <c r="A85" t="s">
        <v>466</v>
      </c>
      <c r="B85" t="s">
        <v>467</v>
      </c>
      <c r="C85" t="s">
        <v>158</v>
      </c>
      <c r="D85" t="s">
        <v>163</v>
      </c>
      <c r="E85" s="119">
        <v>0.94791666666666663</v>
      </c>
      <c r="F85" s="119">
        <v>3.125E-2</v>
      </c>
      <c r="G85" t="s">
        <v>118</v>
      </c>
      <c r="H85" t="s">
        <v>119</v>
      </c>
      <c r="I85" t="str">
        <f t="shared" si="9"/>
        <v>A LIGAR. BRANCO</v>
      </c>
      <c r="J85" s="120">
        <v>625</v>
      </c>
      <c r="K85">
        <f t="shared" si="6"/>
        <v>84</v>
      </c>
      <c r="L85" t="b">
        <f>IF($H$2:$H$2371='Cenário proposto'!$L$2,'Tabela de preços (out_2014)'!$K$2:$K$2371)</f>
        <v>0</v>
      </c>
      <c r="M85" t="e">
        <f t="shared" si="7"/>
        <v>#NUM!</v>
      </c>
      <c r="N85" t="str">
        <f t="shared" si="8"/>
        <v>Lixo</v>
      </c>
      <c r="O85">
        <f t="shared" si="10"/>
        <v>4</v>
      </c>
    </row>
    <row r="86" spans="1:15" x14ac:dyDescent="0.2">
      <c r="A86" t="s">
        <v>466</v>
      </c>
      <c r="B86" t="s">
        <v>467</v>
      </c>
      <c r="C86" t="s">
        <v>158</v>
      </c>
      <c r="D86" t="s">
        <v>163</v>
      </c>
      <c r="E86" s="119">
        <v>0.94791666666666663</v>
      </c>
      <c r="F86" s="119">
        <v>3.125E-2</v>
      </c>
      <c r="G86" t="s">
        <v>120</v>
      </c>
      <c r="H86" t="s">
        <v>121</v>
      </c>
      <c r="I86" t="str">
        <f t="shared" si="9"/>
        <v>A LIGAPALMAS</v>
      </c>
      <c r="J86" s="120">
        <v>265</v>
      </c>
      <c r="K86">
        <f t="shared" si="6"/>
        <v>85</v>
      </c>
      <c r="L86" t="b">
        <f>IF($H$2:$H$2371='Cenário proposto'!$L$2,'Tabela de preços (out_2014)'!$K$2:$K$2371)</f>
        <v>0</v>
      </c>
      <c r="M86" t="e">
        <f t="shared" si="7"/>
        <v>#NUM!</v>
      </c>
      <c r="N86" t="str">
        <f t="shared" si="8"/>
        <v>Lixo</v>
      </c>
      <c r="O86">
        <f t="shared" si="10"/>
        <v>4</v>
      </c>
    </row>
    <row r="87" spans="1:15" x14ac:dyDescent="0.2">
      <c r="A87" t="s">
        <v>466</v>
      </c>
      <c r="B87" t="s">
        <v>467</v>
      </c>
      <c r="C87" t="s">
        <v>158</v>
      </c>
      <c r="D87" t="s">
        <v>163</v>
      </c>
      <c r="E87" s="119">
        <v>0.94791666666666663</v>
      </c>
      <c r="F87" s="119">
        <v>3.125E-2</v>
      </c>
      <c r="G87" t="s">
        <v>122</v>
      </c>
      <c r="H87" t="s">
        <v>123</v>
      </c>
      <c r="I87" t="str">
        <f t="shared" si="9"/>
        <v>A LIGAGURUPI</v>
      </c>
      <c r="J87" s="120">
        <v>265</v>
      </c>
      <c r="K87">
        <f t="shared" si="6"/>
        <v>86</v>
      </c>
      <c r="L87" t="b">
        <f>IF($H$2:$H$2371='Cenário proposto'!$L$2,'Tabela de preços (out_2014)'!$K$2:$K$2371)</f>
        <v>0</v>
      </c>
      <c r="M87" t="e">
        <f t="shared" si="7"/>
        <v>#NUM!</v>
      </c>
      <c r="N87" t="str">
        <f t="shared" si="8"/>
        <v>Lixo</v>
      </c>
      <c r="O87">
        <f t="shared" si="10"/>
        <v>4</v>
      </c>
    </row>
    <row r="88" spans="1:15" x14ac:dyDescent="0.2">
      <c r="A88" t="s">
        <v>466</v>
      </c>
      <c r="B88" t="s">
        <v>467</v>
      </c>
      <c r="C88" t="s">
        <v>158</v>
      </c>
      <c r="D88" t="s">
        <v>163</v>
      </c>
      <c r="E88" s="119">
        <v>0.94791666666666663</v>
      </c>
      <c r="F88" s="119">
        <v>3.125E-2</v>
      </c>
      <c r="G88" t="s">
        <v>122</v>
      </c>
      <c r="H88" t="s">
        <v>124</v>
      </c>
      <c r="I88" t="str">
        <f t="shared" si="9"/>
        <v>A LIGAARAGUAINA</v>
      </c>
      <c r="J88" s="120">
        <v>485</v>
      </c>
      <c r="K88">
        <f t="shared" si="6"/>
        <v>87</v>
      </c>
      <c r="L88" t="b">
        <f>IF($H$2:$H$2371='Cenário proposto'!$L$2,'Tabela de preços (out_2014)'!$K$2:$K$2371)</f>
        <v>0</v>
      </c>
      <c r="M88" t="e">
        <f t="shared" si="7"/>
        <v>#NUM!</v>
      </c>
      <c r="N88" t="str">
        <f t="shared" si="8"/>
        <v>Lixo</v>
      </c>
      <c r="O88">
        <f t="shared" si="10"/>
        <v>4</v>
      </c>
    </row>
    <row r="89" spans="1:15" x14ac:dyDescent="0.2">
      <c r="A89" t="s">
        <v>466</v>
      </c>
      <c r="B89" t="s">
        <v>467</v>
      </c>
      <c r="C89" t="s">
        <v>158</v>
      </c>
      <c r="D89" t="s">
        <v>163</v>
      </c>
      <c r="E89" s="119">
        <v>0.94791666666666663</v>
      </c>
      <c r="F89" s="119">
        <v>3.125E-2</v>
      </c>
      <c r="G89" t="s">
        <v>125</v>
      </c>
      <c r="H89" t="s">
        <v>126</v>
      </c>
      <c r="I89" t="str">
        <f t="shared" si="9"/>
        <v>A LIGABOA VISTA</v>
      </c>
      <c r="J89" s="120">
        <v>485</v>
      </c>
      <c r="K89">
        <f t="shared" si="6"/>
        <v>88</v>
      </c>
      <c r="L89" t="b">
        <f>IF($H$2:$H$2371='Cenário proposto'!$L$2,'Tabela de preços (out_2014)'!$K$2:$K$2371)</f>
        <v>0</v>
      </c>
      <c r="M89" t="e">
        <f t="shared" si="7"/>
        <v>#NUM!</v>
      </c>
      <c r="N89" t="str">
        <f t="shared" si="8"/>
        <v>Lixo</v>
      </c>
      <c r="O89">
        <f t="shared" si="10"/>
        <v>4</v>
      </c>
    </row>
    <row r="90" spans="1:15" x14ac:dyDescent="0.2">
      <c r="A90" t="s">
        <v>466</v>
      </c>
      <c r="B90" t="s">
        <v>467</v>
      </c>
      <c r="C90" t="s">
        <v>158</v>
      </c>
      <c r="D90" t="s">
        <v>163</v>
      </c>
      <c r="E90" s="119">
        <v>0.94791666666666663</v>
      </c>
      <c r="F90" s="119">
        <v>3.125E-2</v>
      </c>
      <c r="G90" t="s">
        <v>127</v>
      </c>
      <c r="H90" t="s">
        <v>128</v>
      </c>
      <c r="I90" t="str">
        <f t="shared" si="9"/>
        <v>A LIGAMACAPÁ</v>
      </c>
      <c r="J90" s="120">
        <v>485</v>
      </c>
      <c r="K90">
        <f t="shared" si="6"/>
        <v>89</v>
      </c>
      <c r="L90" t="b">
        <f>IF($H$2:$H$2371='Cenário proposto'!$L$2,'Tabela de preços (out_2014)'!$K$2:$K$2371)</f>
        <v>0</v>
      </c>
      <c r="M90" t="e">
        <f t="shared" si="7"/>
        <v>#NUM!</v>
      </c>
      <c r="N90" t="str">
        <f t="shared" si="8"/>
        <v>Lixo</v>
      </c>
      <c r="O90">
        <f t="shared" si="10"/>
        <v>4</v>
      </c>
    </row>
    <row r="91" spans="1:15" x14ac:dyDescent="0.2">
      <c r="A91" t="s">
        <v>466</v>
      </c>
      <c r="B91" t="s">
        <v>467</v>
      </c>
      <c r="C91" t="s">
        <v>158</v>
      </c>
      <c r="D91" t="s">
        <v>163</v>
      </c>
      <c r="E91" s="119">
        <v>0.94791666666666663</v>
      </c>
      <c r="F91" s="119">
        <v>3.125E-2</v>
      </c>
      <c r="G91" t="s">
        <v>35</v>
      </c>
      <c r="H91" t="s">
        <v>35</v>
      </c>
      <c r="I91" t="str">
        <f t="shared" si="9"/>
        <v>A LIGANET1</v>
      </c>
      <c r="J91" s="120">
        <v>144435</v>
      </c>
      <c r="K91">
        <f t="shared" si="6"/>
        <v>90</v>
      </c>
      <c r="L91" t="b">
        <f>IF($H$2:$H$2371='Cenário proposto'!$L$2,'Tabela de preços (out_2014)'!$K$2:$K$2371)</f>
        <v>0</v>
      </c>
      <c r="M91" t="e">
        <f t="shared" si="7"/>
        <v>#NUM!</v>
      </c>
      <c r="N91" t="str">
        <f t="shared" si="8"/>
        <v>Lixo</v>
      </c>
      <c r="O91">
        <f t="shared" si="10"/>
        <v>4</v>
      </c>
    </row>
    <row r="92" spans="1:15" x14ac:dyDescent="0.2">
      <c r="A92" t="s">
        <v>466</v>
      </c>
      <c r="B92" t="s">
        <v>467</v>
      </c>
      <c r="C92" t="s">
        <v>158</v>
      </c>
      <c r="D92" t="s">
        <v>163</v>
      </c>
      <c r="E92" s="119">
        <v>0.94791666666666663</v>
      </c>
      <c r="F92" s="119">
        <v>3.125E-2</v>
      </c>
      <c r="G92" t="s">
        <v>36</v>
      </c>
      <c r="H92" t="s">
        <v>36</v>
      </c>
      <c r="I92" t="str">
        <f t="shared" si="9"/>
        <v>A LIGASAT</v>
      </c>
      <c r="J92" s="120">
        <v>14443.5</v>
      </c>
      <c r="K92">
        <f t="shared" si="6"/>
        <v>91</v>
      </c>
      <c r="L92" t="b">
        <f>IF($H$2:$H$2371='Cenário proposto'!$L$2,'Tabela de preços (out_2014)'!$K$2:$K$2371)</f>
        <v>0</v>
      </c>
      <c r="M92" t="e">
        <f t="shared" si="7"/>
        <v>#NUM!</v>
      </c>
      <c r="N92" t="str">
        <f t="shared" si="8"/>
        <v>Lixo</v>
      </c>
      <c r="O92">
        <f t="shared" si="10"/>
        <v>4</v>
      </c>
    </row>
    <row r="93" spans="1:15" x14ac:dyDescent="0.2">
      <c r="A93" t="s">
        <v>466</v>
      </c>
      <c r="B93" t="s">
        <v>467</v>
      </c>
      <c r="C93" t="s">
        <v>158</v>
      </c>
      <c r="D93" t="s">
        <v>163</v>
      </c>
      <c r="E93" s="119">
        <v>0.94791666666666663</v>
      </c>
      <c r="F93" s="119">
        <v>3.125E-2</v>
      </c>
      <c r="G93" t="s">
        <v>37</v>
      </c>
      <c r="H93" t="s">
        <v>38</v>
      </c>
      <c r="I93" t="str">
        <f t="shared" si="9"/>
        <v>A LIGASÃO PAULO</v>
      </c>
      <c r="J93" s="120">
        <v>29605</v>
      </c>
      <c r="K93">
        <f t="shared" si="6"/>
        <v>92</v>
      </c>
      <c r="L93" t="b">
        <f>IF($H$2:$H$2371='Cenário proposto'!$L$2,'Tabela de preços (out_2014)'!$K$2:$K$2371)</f>
        <v>0</v>
      </c>
      <c r="M93" t="e">
        <f t="shared" si="7"/>
        <v>#NUM!</v>
      </c>
      <c r="N93" t="str">
        <f t="shared" si="8"/>
        <v>Lixo</v>
      </c>
      <c r="O93">
        <f t="shared" si="10"/>
        <v>4</v>
      </c>
    </row>
    <row r="94" spans="1:15" x14ac:dyDescent="0.2">
      <c r="A94" t="s">
        <v>466</v>
      </c>
      <c r="B94" t="s">
        <v>467</v>
      </c>
      <c r="C94" t="s">
        <v>158</v>
      </c>
      <c r="D94" t="s">
        <v>163</v>
      </c>
      <c r="E94" s="119">
        <v>0.94791666666666663</v>
      </c>
      <c r="F94" s="119">
        <v>3.125E-2</v>
      </c>
      <c r="G94" t="s">
        <v>39</v>
      </c>
      <c r="H94" t="s">
        <v>40</v>
      </c>
      <c r="I94" t="str">
        <f t="shared" si="9"/>
        <v>A LIGAP.PRUD.</v>
      </c>
      <c r="J94" s="120">
        <v>6820</v>
      </c>
      <c r="K94">
        <f t="shared" si="6"/>
        <v>93</v>
      </c>
      <c r="L94" t="b">
        <f>IF($H$2:$H$2371='Cenário proposto'!$L$2,'Tabela de preços (out_2014)'!$K$2:$K$2371)</f>
        <v>0</v>
      </c>
      <c r="M94" t="e">
        <f t="shared" si="7"/>
        <v>#NUM!</v>
      </c>
      <c r="N94" t="str">
        <f t="shared" si="8"/>
        <v>Lixo</v>
      </c>
      <c r="O94">
        <f t="shared" si="10"/>
        <v>4</v>
      </c>
    </row>
    <row r="95" spans="1:15" x14ac:dyDescent="0.2">
      <c r="A95" t="s">
        <v>466</v>
      </c>
      <c r="B95" t="s">
        <v>467</v>
      </c>
      <c r="C95" t="s">
        <v>158</v>
      </c>
      <c r="D95" t="s">
        <v>163</v>
      </c>
      <c r="E95" s="119">
        <v>0.94791666666666663</v>
      </c>
      <c r="F95" s="119">
        <v>3.125E-2</v>
      </c>
      <c r="G95" t="s">
        <v>41</v>
      </c>
      <c r="H95" t="s">
        <v>42</v>
      </c>
      <c r="I95" t="str">
        <f t="shared" si="9"/>
        <v>A LIGACAMPINAS</v>
      </c>
      <c r="J95" s="120">
        <v>7775</v>
      </c>
      <c r="K95">
        <f t="shared" si="6"/>
        <v>94</v>
      </c>
      <c r="L95" t="b">
        <f>IF($H$2:$H$2371='Cenário proposto'!$L$2,'Tabela de preços (out_2014)'!$K$2:$K$2371)</f>
        <v>0</v>
      </c>
      <c r="M95" t="e">
        <f t="shared" si="7"/>
        <v>#NUM!</v>
      </c>
      <c r="N95" t="str">
        <f t="shared" si="8"/>
        <v>Lixo</v>
      </c>
      <c r="O95">
        <f t="shared" si="10"/>
        <v>4</v>
      </c>
    </row>
    <row r="96" spans="1:15" x14ac:dyDescent="0.2">
      <c r="A96" t="s">
        <v>466</v>
      </c>
      <c r="B96" t="s">
        <v>467</v>
      </c>
      <c r="C96" t="s">
        <v>158</v>
      </c>
      <c r="D96" t="s">
        <v>163</v>
      </c>
      <c r="E96" s="119">
        <v>0.94791666666666663</v>
      </c>
      <c r="F96" s="119">
        <v>3.125E-2</v>
      </c>
      <c r="G96" t="s">
        <v>43</v>
      </c>
      <c r="H96" t="s">
        <v>44</v>
      </c>
      <c r="I96" t="str">
        <f t="shared" si="9"/>
        <v>A LIGATAUBATÉ</v>
      </c>
      <c r="J96" s="120">
        <v>2620</v>
      </c>
      <c r="K96">
        <f t="shared" si="6"/>
        <v>95</v>
      </c>
      <c r="L96" t="b">
        <f>IF($H$2:$H$2371='Cenário proposto'!$L$2,'Tabela de preços (out_2014)'!$K$2:$K$2371)</f>
        <v>0</v>
      </c>
      <c r="M96" t="e">
        <f t="shared" si="7"/>
        <v>#NUM!</v>
      </c>
      <c r="N96" t="str">
        <f t="shared" si="8"/>
        <v>Lixo</v>
      </c>
      <c r="O96">
        <f t="shared" si="10"/>
        <v>4</v>
      </c>
    </row>
    <row r="97" spans="1:15" x14ac:dyDescent="0.2">
      <c r="A97" t="s">
        <v>466</v>
      </c>
      <c r="B97" t="s">
        <v>467</v>
      </c>
      <c r="C97" t="s">
        <v>158</v>
      </c>
      <c r="D97" t="s">
        <v>163</v>
      </c>
      <c r="E97" s="119">
        <v>0.94791666666666663</v>
      </c>
      <c r="F97" s="119">
        <v>3.125E-2</v>
      </c>
      <c r="G97" t="s">
        <v>45</v>
      </c>
      <c r="H97" t="s">
        <v>46</v>
      </c>
      <c r="I97" t="str">
        <f t="shared" si="9"/>
        <v>A LIGARIB. PRETO</v>
      </c>
      <c r="J97" s="120">
        <v>3945</v>
      </c>
      <c r="K97">
        <f t="shared" si="6"/>
        <v>96</v>
      </c>
      <c r="L97" t="b">
        <f>IF($H$2:$H$2371='Cenário proposto'!$L$2,'Tabela de preços (out_2014)'!$K$2:$K$2371)</f>
        <v>0</v>
      </c>
      <c r="M97" t="e">
        <f t="shared" si="7"/>
        <v>#NUM!</v>
      </c>
      <c r="N97" t="str">
        <f t="shared" si="8"/>
        <v>Lixo</v>
      </c>
      <c r="O97">
        <f t="shared" si="10"/>
        <v>4</v>
      </c>
    </row>
    <row r="98" spans="1:15" x14ac:dyDescent="0.2">
      <c r="A98" t="s">
        <v>466</v>
      </c>
      <c r="B98" t="s">
        <v>467</v>
      </c>
      <c r="C98" t="s">
        <v>158</v>
      </c>
      <c r="D98" t="s">
        <v>163</v>
      </c>
      <c r="E98" s="119">
        <v>0.94791666666666663</v>
      </c>
      <c r="F98" s="119">
        <v>3.125E-2</v>
      </c>
      <c r="G98" t="s">
        <v>47</v>
      </c>
      <c r="H98" t="s">
        <v>48</v>
      </c>
      <c r="I98" t="str">
        <f t="shared" si="9"/>
        <v>A LIGASANTOS</v>
      </c>
      <c r="J98" s="120">
        <v>2860</v>
      </c>
      <c r="K98">
        <f t="shared" si="6"/>
        <v>97</v>
      </c>
      <c r="L98" t="b">
        <f>IF($H$2:$H$2371='Cenário proposto'!$L$2,'Tabela de preços (out_2014)'!$K$2:$K$2371)</f>
        <v>0</v>
      </c>
      <c r="M98" t="e">
        <f t="shared" si="7"/>
        <v>#NUM!</v>
      </c>
      <c r="N98" t="str">
        <f t="shared" si="8"/>
        <v>Lixo</v>
      </c>
      <c r="O98">
        <f t="shared" si="10"/>
        <v>4</v>
      </c>
    </row>
    <row r="99" spans="1:15" x14ac:dyDescent="0.2">
      <c r="A99" t="s">
        <v>466</v>
      </c>
      <c r="B99" t="s">
        <v>467</v>
      </c>
      <c r="C99" t="s">
        <v>158</v>
      </c>
      <c r="D99" t="s">
        <v>163</v>
      </c>
      <c r="E99" s="119">
        <v>0.94791666666666663</v>
      </c>
      <c r="F99" s="119">
        <v>3.125E-2</v>
      </c>
      <c r="G99" t="s">
        <v>49</v>
      </c>
      <c r="H99" t="s">
        <v>50</v>
      </c>
      <c r="I99" t="str">
        <f t="shared" si="9"/>
        <v>A LIGARIO DE JANEIRO</v>
      </c>
      <c r="J99" s="120">
        <v>17670</v>
      </c>
      <c r="K99">
        <f t="shared" si="6"/>
        <v>98</v>
      </c>
      <c r="L99">
        <f>IF($H$2:$H$2371='Cenário proposto'!$L$2,'Tabela de preços (out_2014)'!$K$2:$K$2371)</f>
        <v>98</v>
      </c>
      <c r="M99" t="e">
        <f t="shared" si="7"/>
        <v>#NUM!</v>
      </c>
      <c r="N99" t="str">
        <f t="shared" si="8"/>
        <v>Lixo</v>
      </c>
      <c r="O99">
        <f t="shared" si="10"/>
        <v>4</v>
      </c>
    </row>
    <row r="100" spans="1:15" x14ac:dyDescent="0.2">
      <c r="A100" t="s">
        <v>466</v>
      </c>
      <c r="B100" t="s">
        <v>467</v>
      </c>
      <c r="C100" t="s">
        <v>158</v>
      </c>
      <c r="D100" t="s">
        <v>163</v>
      </c>
      <c r="E100" s="119">
        <v>0.94791666666666663</v>
      </c>
      <c r="F100" s="119">
        <v>3.125E-2</v>
      </c>
      <c r="G100" t="s">
        <v>51</v>
      </c>
      <c r="H100" t="s">
        <v>52</v>
      </c>
      <c r="I100" t="str">
        <f t="shared" si="9"/>
        <v>A LIGABARRA MANSA</v>
      </c>
      <c r="J100" s="120">
        <v>4355</v>
      </c>
      <c r="K100">
        <f t="shared" si="6"/>
        <v>99</v>
      </c>
      <c r="L100" t="b">
        <f>IF($H$2:$H$2371='Cenário proposto'!$L$2,'Tabela de preços (out_2014)'!$K$2:$K$2371)</f>
        <v>0</v>
      </c>
      <c r="M100" t="e">
        <f t="shared" si="7"/>
        <v>#NUM!</v>
      </c>
      <c r="N100" t="str">
        <f t="shared" si="8"/>
        <v>Lixo</v>
      </c>
      <c r="O100">
        <f t="shared" si="10"/>
        <v>4</v>
      </c>
    </row>
    <row r="101" spans="1:15" x14ac:dyDescent="0.2">
      <c r="A101" t="s">
        <v>466</v>
      </c>
      <c r="B101" t="s">
        <v>467</v>
      </c>
      <c r="C101" t="s">
        <v>158</v>
      </c>
      <c r="D101" t="s">
        <v>163</v>
      </c>
      <c r="E101" s="119">
        <v>0.94791666666666663</v>
      </c>
      <c r="F101" s="119">
        <v>3.125E-2</v>
      </c>
      <c r="G101" t="s">
        <v>53</v>
      </c>
      <c r="H101" t="s">
        <v>54</v>
      </c>
      <c r="I101" t="str">
        <f t="shared" si="9"/>
        <v>A LIGAB. HORIZ</v>
      </c>
      <c r="J101" s="120">
        <v>13860</v>
      </c>
      <c r="K101">
        <f t="shared" si="6"/>
        <v>100</v>
      </c>
      <c r="L101" t="b">
        <f>IF($H$2:$H$2371='Cenário proposto'!$L$2,'Tabela de preços (out_2014)'!$K$2:$K$2371)</f>
        <v>0</v>
      </c>
      <c r="M101" t="e">
        <f t="shared" si="7"/>
        <v>#NUM!</v>
      </c>
      <c r="N101" t="str">
        <f t="shared" si="8"/>
        <v>Lixo</v>
      </c>
      <c r="O101">
        <f t="shared" si="10"/>
        <v>4</v>
      </c>
    </row>
    <row r="102" spans="1:15" x14ac:dyDescent="0.2">
      <c r="A102" t="s">
        <v>466</v>
      </c>
      <c r="B102" t="s">
        <v>467</v>
      </c>
      <c r="C102" t="s">
        <v>158</v>
      </c>
      <c r="D102" t="s">
        <v>163</v>
      </c>
      <c r="E102" s="119">
        <v>0.94791666666666663</v>
      </c>
      <c r="F102" s="119">
        <v>3.125E-2</v>
      </c>
      <c r="G102" t="s">
        <v>55</v>
      </c>
      <c r="H102" t="s">
        <v>56</v>
      </c>
      <c r="I102" t="str">
        <f t="shared" si="9"/>
        <v>A LIGAUBERABA</v>
      </c>
      <c r="J102" s="120">
        <v>2640</v>
      </c>
      <c r="K102">
        <f t="shared" si="6"/>
        <v>101</v>
      </c>
      <c r="L102" t="b">
        <f>IF($H$2:$H$2371='Cenário proposto'!$L$2,'Tabela de preços (out_2014)'!$K$2:$K$2371)</f>
        <v>0</v>
      </c>
      <c r="M102" t="e">
        <f t="shared" si="7"/>
        <v>#NUM!</v>
      </c>
      <c r="N102" t="str">
        <f t="shared" si="8"/>
        <v>Lixo</v>
      </c>
      <c r="O102">
        <f t="shared" si="10"/>
        <v>4</v>
      </c>
    </row>
    <row r="103" spans="1:15" x14ac:dyDescent="0.2">
      <c r="A103" t="s">
        <v>466</v>
      </c>
      <c r="B103" t="s">
        <v>467</v>
      </c>
      <c r="C103" t="s">
        <v>158</v>
      </c>
      <c r="D103" t="s">
        <v>163</v>
      </c>
      <c r="E103" s="119">
        <v>0.94791666666666663</v>
      </c>
      <c r="F103" s="119">
        <v>3.125E-2</v>
      </c>
      <c r="G103" t="s">
        <v>57</v>
      </c>
      <c r="H103" t="s">
        <v>58</v>
      </c>
      <c r="I103" t="str">
        <f t="shared" si="9"/>
        <v>A LIGAVITÓRIA</v>
      </c>
      <c r="J103" s="120">
        <v>2935</v>
      </c>
      <c r="K103">
        <f t="shared" si="6"/>
        <v>102</v>
      </c>
      <c r="L103" t="b">
        <f>IF($H$2:$H$2371='Cenário proposto'!$L$2,'Tabela de preços (out_2014)'!$K$2:$K$2371)</f>
        <v>0</v>
      </c>
      <c r="M103" t="e">
        <f t="shared" si="7"/>
        <v>#NUM!</v>
      </c>
      <c r="N103" t="str">
        <f t="shared" si="8"/>
        <v>Lixo</v>
      </c>
      <c r="O103">
        <f t="shared" si="10"/>
        <v>4</v>
      </c>
    </row>
    <row r="104" spans="1:15" x14ac:dyDescent="0.2">
      <c r="A104" t="s">
        <v>466</v>
      </c>
      <c r="B104" t="s">
        <v>467</v>
      </c>
      <c r="C104" t="s">
        <v>158</v>
      </c>
      <c r="D104" t="s">
        <v>163</v>
      </c>
      <c r="E104" s="119">
        <v>0.94791666666666663</v>
      </c>
      <c r="F104" s="119">
        <v>3.125E-2</v>
      </c>
      <c r="G104" t="s">
        <v>59</v>
      </c>
      <c r="H104" t="s">
        <v>60</v>
      </c>
      <c r="I104" t="str">
        <f t="shared" si="9"/>
        <v>A LIGACURITIBA</v>
      </c>
      <c r="J104" s="120">
        <v>5365</v>
      </c>
      <c r="K104">
        <f t="shared" si="6"/>
        <v>103</v>
      </c>
      <c r="L104" t="b">
        <f>IF($H$2:$H$2371='Cenário proposto'!$L$2,'Tabela de preços (out_2014)'!$K$2:$K$2371)</f>
        <v>0</v>
      </c>
      <c r="M104" t="e">
        <f t="shared" si="7"/>
        <v>#NUM!</v>
      </c>
      <c r="N104" t="str">
        <f t="shared" si="8"/>
        <v>Lixo</v>
      </c>
      <c r="O104">
        <f t="shared" si="10"/>
        <v>4</v>
      </c>
    </row>
    <row r="105" spans="1:15" x14ac:dyDescent="0.2">
      <c r="A105" t="s">
        <v>466</v>
      </c>
      <c r="B105" t="s">
        <v>467</v>
      </c>
      <c r="C105" t="s">
        <v>158</v>
      </c>
      <c r="D105" t="s">
        <v>163</v>
      </c>
      <c r="E105" s="119">
        <v>0.94791666666666663</v>
      </c>
      <c r="F105" s="119">
        <v>3.125E-2</v>
      </c>
      <c r="G105" t="s">
        <v>61</v>
      </c>
      <c r="H105" t="s">
        <v>62</v>
      </c>
      <c r="I105" t="str">
        <f t="shared" si="9"/>
        <v>A LIGACASCAVEL</v>
      </c>
      <c r="J105" s="120">
        <v>5560</v>
      </c>
      <c r="K105">
        <f t="shared" si="6"/>
        <v>104</v>
      </c>
      <c r="L105" t="b">
        <f>IF($H$2:$H$2371='Cenário proposto'!$L$2,'Tabela de preços (out_2014)'!$K$2:$K$2371)</f>
        <v>0</v>
      </c>
      <c r="M105" t="e">
        <f t="shared" si="7"/>
        <v>#NUM!</v>
      </c>
      <c r="N105" t="str">
        <f t="shared" si="8"/>
        <v>Lixo</v>
      </c>
      <c r="O105">
        <f t="shared" si="10"/>
        <v>4</v>
      </c>
    </row>
    <row r="106" spans="1:15" x14ac:dyDescent="0.2">
      <c r="A106" t="s">
        <v>466</v>
      </c>
      <c r="B106" t="s">
        <v>467</v>
      </c>
      <c r="C106" t="s">
        <v>158</v>
      </c>
      <c r="D106" t="s">
        <v>163</v>
      </c>
      <c r="E106" s="119">
        <v>0.94791666666666663</v>
      </c>
      <c r="F106" s="119">
        <v>3.125E-2</v>
      </c>
      <c r="G106" t="s">
        <v>63</v>
      </c>
      <c r="H106" t="s">
        <v>64</v>
      </c>
      <c r="I106" t="str">
        <f t="shared" si="9"/>
        <v>A LIGAMARINGÁ</v>
      </c>
      <c r="J106" s="120">
        <v>1715</v>
      </c>
      <c r="K106">
        <f t="shared" si="6"/>
        <v>105</v>
      </c>
      <c r="L106" t="b">
        <f>IF($H$2:$H$2371='Cenário proposto'!$L$2,'Tabela de preços (out_2014)'!$K$2:$K$2371)</f>
        <v>0</v>
      </c>
      <c r="M106" t="e">
        <f t="shared" si="7"/>
        <v>#NUM!</v>
      </c>
      <c r="N106" t="str">
        <f t="shared" si="8"/>
        <v>Lixo</v>
      </c>
      <c r="O106">
        <f t="shared" si="10"/>
        <v>4</v>
      </c>
    </row>
    <row r="107" spans="1:15" x14ac:dyDescent="0.2">
      <c r="A107" t="s">
        <v>466</v>
      </c>
      <c r="B107" t="s">
        <v>467</v>
      </c>
      <c r="C107" t="s">
        <v>158</v>
      </c>
      <c r="D107" t="s">
        <v>163</v>
      </c>
      <c r="E107" s="119">
        <v>0.94791666666666663</v>
      </c>
      <c r="F107" s="119">
        <v>3.125E-2</v>
      </c>
      <c r="G107" t="s">
        <v>65</v>
      </c>
      <c r="H107" t="s">
        <v>66</v>
      </c>
      <c r="I107" t="str">
        <f t="shared" si="9"/>
        <v>A LIGALONDRINA</v>
      </c>
      <c r="J107" s="120">
        <v>2080</v>
      </c>
      <c r="K107">
        <f t="shared" si="6"/>
        <v>106</v>
      </c>
      <c r="L107" t="b">
        <f>IF($H$2:$H$2371='Cenário proposto'!$L$2,'Tabela de preços (out_2014)'!$K$2:$K$2371)</f>
        <v>0</v>
      </c>
      <c r="M107" t="e">
        <f t="shared" si="7"/>
        <v>#NUM!</v>
      </c>
      <c r="N107" t="str">
        <f t="shared" si="8"/>
        <v>Lixo</v>
      </c>
      <c r="O107">
        <f t="shared" si="10"/>
        <v>4</v>
      </c>
    </row>
    <row r="108" spans="1:15" x14ac:dyDescent="0.2">
      <c r="A108" t="s">
        <v>466</v>
      </c>
      <c r="B108" t="s">
        <v>467</v>
      </c>
      <c r="C108" t="s">
        <v>158</v>
      </c>
      <c r="D108" t="s">
        <v>163</v>
      </c>
      <c r="E108" s="119">
        <v>0.94791666666666663</v>
      </c>
      <c r="F108" s="119">
        <v>3.125E-2</v>
      </c>
      <c r="G108" t="s">
        <v>67</v>
      </c>
      <c r="H108" t="s">
        <v>68</v>
      </c>
      <c r="I108" t="str">
        <f t="shared" si="9"/>
        <v>A LIGAP. ALEGRE</v>
      </c>
      <c r="J108" s="120">
        <v>12220</v>
      </c>
      <c r="K108">
        <f t="shared" si="6"/>
        <v>107</v>
      </c>
      <c r="L108" t="b">
        <f>IF($H$2:$H$2371='Cenário proposto'!$L$2,'Tabela de preços (out_2014)'!$K$2:$K$2371)</f>
        <v>0</v>
      </c>
      <c r="M108" t="e">
        <f t="shared" si="7"/>
        <v>#NUM!</v>
      </c>
      <c r="N108" t="str">
        <f t="shared" si="8"/>
        <v>Lixo</v>
      </c>
      <c r="O108">
        <f t="shared" si="10"/>
        <v>4</v>
      </c>
    </row>
    <row r="109" spans="1:15" x14ac:dyDescent="0.2">
      <c r="A109" t="s">
        <v>376</v>
      </c>
      <c r="B109" t="s">
        <v>468</v>
      </c>
      <c r="C109" t="s">
        <v>33</v>
      </c>
      <c r="D109" t="s">
        <v>175</v>
      </c>
      <c r="E109">
        <v>0.45833333333333331</v>
      </c>
      <c r="F109">
        <v>0.47916666666666669</v>
      </c>
      <c r="H109" t="s">
        <v>101</v>
      </c>
      <c r="I109" t="str">
        <f t="shared" si="9"/>
        <v>A VOZ DA BAIXADA - (VIANA)VIANA</v>
      </c>
      <c r="J109" s="120">
        <v>25</v>
      </c>
      <c r="K109">
        <f t="shared" si="6"/>
        <v>108</v>
      </c>
      <c r="L109" t="b">
        <f>IF($H$2:$H$2371='Cenário proposto'!$L$2,'Tabela de preços (out_2014)'!$K$2:$K$2371)</f>
        <v>0</v>
      </c>
      <c r="M109" t="e">
        <f t="shared" si="7"/>
        <v>#NUM!</v>
      </c>
      <c r="N109" t="str">
        <f t="shared" si="8"/>
        <v>Lixo</v>
      </c>
      <c r="O109">
        <f t="shared" si="10"/>
        <v>4</v>
      </c>
    </row>
    <row r="110" spans="1:15" x14ac:dyDescent="0.2">
      <c r="A110" t="s">
        <v>274</v>
      </c>
      <c r="B110" t="s">
        <v>469</v>
      </c>
      <c r="C110" t="s">
        <v>183</v>
      </c>
      <c r="D110" t="s">
        <v>175</v>
      </c>
      <c r="E110">
        <v>0.78472222222222221</v>
      </c>
      <c r="F110">
        <v>0.79861111111111116</v>
      </c>
      <c r="H110" t="s">
        <v>58</v>
      </c>
      <c r="I110" t="str">
        <f t="shared" si="9"/>
        <v>ACONTECE - (VITÓRIA)VITÓRIA</v>
      </c>
      <c r="J110" s="120">
        <v>2170</v>
      </c>
      <c r="K110">
        <f t="shared" si="6"/>
        <v>109</v>
      </c>
      <c r="L110" t="b">
        <f>IF($H$2:$H$2371='Cenário proposto'!$L$2,'Tabela de preços (out_2014)'!$K$2:$K$2371)</f>
        <v>0</v>
      </c>
      <c r="M110" t="e">
        <f t="shared" si="7"/>
        <v>#NUM!</v>
      </c>
      <c r="N110" t="str">
        <f t="shared" si="8"/>
        <v>Lixo</v>
      </c>
      <c r="O110">
        <f t="shared" si="10"/>
        <v>4</v>
      </c>
    </row>
    <row r="111" spans="1:15" x14ac:dyDescent="0.2">
      <c r="A111" t="s">
        <v>273</v>
      </c>
      <c r="B111" t="s">
        <v>470</v>
      </c>
      <c r="C111" t="s">
        <v>183</v>
      </c>
      <c r="D111" t="s">
        <v>175</v>
      </c>
      <c r="E111">
        <v>0.47916666666666669</v>
      </c>
      <c r="F111">
        <v>0.49305555555555558</v>
      </c>
      <c r="H111" t="s">
        <v>58</v>
      </c>
      <c r="I111" t="str">
        <f t="shared" si="9"/>
        <v>ACONTECE - REPRISE - (VITÓRIA)VITÓRIA</v>
      </c>
      <c r="J111" s="120">
        <v>1160</v>
      </c>
      <c r="K111">
        <f t="shared" si="6"/>
        <v>110</v>
      </c>
      <c r="L111" t="b">
        <f>IF($H$2:$H$2371='Cenário proposto'!$L$2,'Tabela de preços (out_2014)'!$K$2:$K$2371)</f>
        <v>0</v>
      </c>
      <c r="M111" t="e">
        <f t="shared" si="7"/>
        <v>#NUM!</v>
      </c>
      <c r="N111" t="str">
        <f t="shared" si="8"/>
        <v>Lixo</v>
      </c>
      <c r="O111">
        <f t="shared" si="10"/>
        <v>4</v>
      </c>
    </row>
    <row r="112" spans="1:15" x14ac:dyDescent="0.2">
      <c r="A112" t="s">
        <v>279</v>
      </c>
      <c r="B112" t="s">
        <v>470</v>
      </c>
      <c r="C112" t="s">
        <v>183</v>
      </c>
      <c r="D112" t="s">
        <v>185</v>
      </c>
      <c r="E112">
        <v>0.43055555555555558</v>
      </c>
      <c r="F112">
        <v>0.44444444444444442</v>
      </c>
      <c r="H112" t="s">
        <v>58</v>
      </c>
      <c r="I112" t="str">
        <f t="shared" si="9"/>
        <v>ACONTECE - REPRISE - (VITÓRIA)VITÓRIA</v>
      </c>
      <c r="J112" s="120">
        <v>1160</v>
      </c>
      <c r="K112">
        <f t="shared" si="6"/>
        <v>111</v>
      </c>
      <c r="L112" t="b">
        <f>IF($H$2:$H$2371='Cenário proposto'!$L$2,'Tabela de preços (out_2014)'!$K$2:$K$2371)</f>
        <v>0</v>
      </c>
      <c r="M112" t="e">
        <f t="shared" si="7"/>
        <v>#NUM!</v>
      </c>
      <c r="N112" t="str">
        <f t="shared" si="8"/>
        <v>Lixo</v>
      </c>
      <c r="O112">
        <f t="shared" si="10"/>
        <v>4</v>
      </c>
    </row>
    <row r="113" spans="1:15" x14ac:dyDescent="0.2">
      <c r="A113" t="s">
        <v>280</v>
      </c>
      <c r="B113" t="s">
        <v>470</v>
      </c>
      <c r="C113" t="s">
        <v>183</v>
      </c>
      <c r="D113" t="s">
        <v>185</v>
      </c>
      <c r="E113">
        <v>4.1666666666666664E-2</v>
      </c>
      <c r="F113">
        <v>5.5555555555555552E-2</v>
      </c>
      <c r="H113" t="s">
        <v>58</v>
      </c>
      <c r="I113" t="str">
        <f t="shared" si="9"/>
        <v>ACONTECE - REPRISE - (VITÓRIA)VITÓRIA</v>
      </c>
      <c r="J113" s="120">
        <v>1160</v>
      </c>
      <c r="K113">
        <f t="shared" si="6"/>
        <v>112</v>
      </c>
      <c r="L113" t="b">
        <f>IF($H$2:$H$2371='Cenário proposto'!$L$2,'Tabela de preços (out_2014)'!$K$2:$K$2371)</f>
        <v>0</v>
      </c>
      <c r="M113" t="e">
        <f t="shared" si="7"/>
        <v>#NUM!</v>
      </c>
      <c r="N113" t="str">
        <f t="shared" si="8"/>
        <v>Lixo</v>
      </c>
      <c r="O113">
        <f t="shared" si="10"/>
        <v>4</v>
      </c>
    </row>
    <row r="114" spans="1:15" x14ac:dyDescent="0.2">
      <c r="A114" t="s">
        <v>230</v>
      </c>
      <c r="B114" t="s">
        <v>471</v>
      </c>
      <c r="C114" t="s">
        <v>33</v>
      </c>
      <c r="D114" t="s">
        <v>34</v>
      </c>
      <c r="E114">
        <v>0.3125</v>
      </c>
      <c r="F114">
        <v>0.33333333333333331</v>
      </c>
      <c r="H114" t="s">
        <v>42</v>
      </c>
      <c r="I114" t="str">
        <f t="shared" si="9"/>
        <v>ACONTECE REGIONAL - (CAMPINAS)CAMPINAS</v>
      </c>
      <c r="J114" s="120">
        <v>1135</v>
      </c>
      <c r="K114">
        <f t="shared" si="6"/>
        <v>113</v>
      </c>
      <c r="L114" t="b">
        <f>IF($H$2:$H$2371='Cenário proposto'!$L$2,'Tabela de preços (out_2014)'!$K$2:$K$2371)</f>
        <v>0</v>
      </c>
      <c r="M114" t="e">
        <f t="shared" si="7"/>
        <v>#NUM!</v>
      </c>
      <c r="N114" t="str">
        <f t="shared" si="8"/>
        <v>Lixo</v>
      </c>
      <c r="O114">
        <f t="shared" si="10"/>
        <v>20</v>
      </c>
    </row>
    <row r="115" spans="1:15" x14ac:dyDescent="0.2">
      <c r="A115" t="s">
        <v>443</v>
      </c>
      <c r="B115" t="s">
        <v>472</v>
      </c>
      <c r="C115" t="s">
        <v>33</v>
      </c>
      <c r="D115" t="s">
        <v>34</v>
      </c>
      <c r="E115">
        <v>0.78472222222222221</v>
      </c>
      <c r="F115">
        <v>0.80555555555555547</v>
      </c>
      <c r="H115" t="s">
        <v>119</v>
      </c>
      <c r="I115" t="str">
        <f t="shared" si="9"/>
        <v>ACRE URGENTE - (R. BRANCO)R. BRANCO</v>
      </c>
      <c r="J115" s="120">
        <v>331</v>
      </c>
      <c r="K115">
        <f t="shared" si="6"/>
        <v>114</v>
      </c>
      <c r="L115" t="b">
        <f>IF($H$2:$H$2371='Cenário proposto'!$L$2,'Tabela de preços (out_2014)'!$K$2:$K$2371)</f>
        <v>0</v>
      </c>
      <c r="M115" t="e">
        <f t="shared" si="7"/>
        <v>#NUM!</v>
      </c>
      <c r="N115" t="str">
        <f t="shared" si="8"/>
        <v>Lixo</v>
      </c>
      <c r="O115">
        <f t="shared" si="10"/>
        <v>20</v>
      </c>
    </row>
    <row r="116" spans="1:15" x14ac:dyDescent="0.2">
      <c r="A116" t="s">
        <v>328</v>
      </c>
      <c r="B116" t="s">
        <v>473</v>
      </c>
      <c r="C116" t="s">
        <v>33</v>
      </c>
      <c r="D116" t="s">
        <v>175</v>
      </c>
      <c r="E116">
        <v>0.3125</v>
      </c>
      <c r="F116">
        <v>0.33333333333333331</v>
      </c>
      <c r="H116" t="s">
        <v>68</v>
      </c>
      <c r="I116" t="str">
        <f t="shared" si="9"/>
        <v>AGROBAND - (P. ALEGRE)P. ALEGRE</v>
      </c>
      <c r="J116" s="120">
        <v>2592</v>
      </c>
      <c r="K116">
        <f t="shared" si="6"/>
        <v>115</v>
      </c>
      <c r="L116" t="b">
        <f>IF($H$2:$H$2371='Cenário proposto'!$L$2,'Tabela de preços (out_2014)'!$K$2:$K$2371)</f>
        <v>0</v>
      </c>
      <c r="M116" t="e">
        <f t="shared" si="7"/>
        <v>#NUM!</v>
      </c>
      <c r="N116" t="str">
        <f t="shared" si="8"/>
        <v>Lixo</v>
      </c>
      <c r="O116">
        <f t="shared" si="10"/>
        <v>4</v>
      </c>
    </row>
    <row r="117" spans="1:15" x14ac:dyDescent="0.2">
      <c r="A117" t="s">
        <v>278</v>
      </c>
      <c r="B117" t="s">
        <v>474</v>
      </c>
      <c r="C117" t="s">
        <v>226</v>
      </c>
      <c r="D117" t="s">
        <v>185</v>
      </c>
      <c r="E117">
        <v>0.41666666666666669</v>
      </c>
      <c r="F117">
        <v>0.43055555555555558</v>
      </c>
      <c r="H117" t="s">
        <v>58</v>
      </c>
      <c r="I117" t="str">
        <f t="shared" si="9"/>
        <v>AGRONEGÓCIOS - (VITÓRIA)VITÓRIA</v>
      </c>
      <c r="J117" s="120">
        <v>1150</v>
      </c>
      <c r="K117">
        <f t="shared" si="6"/>
        <v>116</v>
      </c>
      <c r="L117" t="b">
        <f>IF($H$2:$H$2371='Cenário proposto'!$L$2,'Tabela de preços (out_2014)'!$K$2:$K$2371)</f>
        <v>0</v>
      </c>
      <c r="M117" t="e">
        <f t="shared" si="7"/>
        <v>#NUM!</v>
      </c>
      <c r="N117" t="str">
        <f t="shared" si="8"/>
        <v>Lixo</v>
      </c>
      <c r="O117">
        <f t="shared" si="10"/>
        <v>4</v>
      </c>
    </row>
    <row r="118" spans="1:15" x14ac:dyDescent="0.2">
      <c r="A118" t="s">
        <v>268</v>
      </c>
      <c r="B118" t="s">
        <v>475</v>
      </c>
      <c r="C118" t="s">
        <v>226</v>
      </c>
      <c r="D118" t="s">
        <v>175</v>
      </c>
      <c r="E118">
        <v>0.2986111111111111</v>
      </c>
      <c r="F118">
        <v>0.3125</v>
      </c>
      <c r="H118" t="s">
        <v>58</v>
      </c>
      <c r="I118" t="str">
        <f t="shared" si="9"/>
        <v>AGRONEGÓCIOS (REAPRESENTAÇÃO) - (VITÓRIA)VITÓRIA</v>
      </c>
      <c r="J118" s="120">
        <v>940</v>
      </c>
      <c r="K118">
        <f t="shared" si="6"/>
        <v>117</v>
      </c>
      <c r="L118" t="b">
        <f>IF($H$2:$H$2371='Cenário proposto'!$L$2,'Tabela de preços (out_2014)'!$K$2:$K$2371)</f>
        <v>0</v>
      </c>
      <c r="M118" t="e">
        <f t="shared" si="7"/>
        <v>#NUM!</v>
      </c>
      <c r="N118" t="str">
        <f t="shared" si="8"/>
        <v>Lixo</v>
      </c>
      <c r="O118">
        <f t="shared" si="10"/>
        <v>4</v>
      </c>
    </row>
    <row r="119" spans="1:15" x14ac:dyDescent="0.2">
      <c r="A119" t="s">
        <v>384</v>
      </c>
      <c r="B119" t="s">
        <v>476</v>
      </c>
      <c r="C119" t="s">
        <v>33</v>
      </c>
      <c r="D119" t="s">
        <v>34</v>
      </c>
      <c r="E119">
        <v>0.56597222222222221</v>
      </c>
      <c r="F119">
        <v>0.58680555555555558</v>
      </c>
      <c r="H119" t="s">
        <v>105</v>
      </c>
      <c r="I119" t="str">
        <f t="shared" si="9"/>
        <v>ALBERTO SOUSA  - (IMPERATRIZ)IMPERATRIZ</v>
      </c>
      <c r="J119" s="120">
        <v>90</v>
      </c>
      <c r="K119">
        <f t="shared" si="6"/>
        <v>118</v>
      </c>
      <c r="L119" t="b">
        <f>IF($H$2:$H$2371='Cenário proposto'!$L$2,'Tabela de preços (out_2014)'!$K$2:$K$2371)</f>
        <v>0</v>
      </c>
      <c r="M119" t="e">
        <f t="shared" si="7"/>
        <v>#NUM!</v>
      </c>
      <c r="N119" t="str">
        <f t="shared" si="8"/>
        <v>Lixo</v>
      </c>
      <c r="O119">
        <f t="shared" si="10"/>
        <v>20</v>
      </c>
    </row>
    <row r="120" spans="1:15" x14ac:dyDescent="0.2">
      <c r="A120" t="s">
        <v>455</v>
      </c>
      <c r="B120" t="s">
        <v>477</v>
      </c>
      <c r="C120" t="s">
        <v>33</v>
      </c>
      <c r="D120" t="s">
        <v>34</v>
      </c>
      <c r="E120">
        <v>0.58333333333333337</v>
      </c>
      <c r="F120">
        <v>0.625</v>
      </c>
      <c r="H120" t="s">
        <v>128</v>
      </c>
      <c r="I120" t="str">
        <f t="shared" si="9"/>
        <v>AMAPÁ URGENTE - (MACAPÁ)MACAPÁ</v>
      </c>
      <c r="J120" s="120">
        <v>400</v>
      </c>
      <c r="K120">
        <f t="shared" si="6"/>
        <v>119</v>
      </c>
      <c r="L120" t="b">
        <f>IF($H$2:$H$2371='Cenário proposto'!$L$2,'Tabela de preços (out_2014)'!$K$2:$K$2371)</f>
        <v>0</v>
      </c>
      <c r="M120" t="e">
        <f t="shared" si="7"/>
        <v>#NUM!</v>
      </c>
      <c r="N120" t="str">
        <f t="shared" si="8"/>
        <v>Lixo</v>
      </c>
      <c r="O120">
        <f t="shared" si="10"/>
        <v>20</v>
      </c>
    </row>
    <row r="121" spans="1:15" x14ac:dyDescent="0.2">
      <c r="A121" t="s">
        <v>344</v>
      </c>
      <c r="B121" t="s">
        <v>478</v>
      </c>
      <c r="C121" t="s">
        <v>244</v>
      </c>
      <c r="D121" t="s">
        <v>479</v>
      </c>
      <c r="E121">
        <v>0.375</v>
      </c>
      <c r="F121">
        <v>0.39583333333333331</v>
      </c>
      <c r="H121" t="s">
        <v>72</v>
      </c>
      <c r="I121" t="str">
        <f t="shared" si="9"/>
        <v>ANTENADOS - (BRASÍLIA)BRASÍLIA</v>
      </c>
      <c r="J121" s="120">
        <v>920</v>
      </c>
      <c r="K121">
        <f t="shared" si="6"/>
        <v>120</v>
      </c>
      <c r="L121" t="b">
        <f>IF($H$2:$H$2371='Cenário proposto'!$L$2,'Tabela de preços (out_2014)'!$K$2:$K$2371)</f>
        <v>0</v>
      </c>
      <c r="M121" t="e">
        <f t="shared" si="7"/>
        <v>#NUM!</v>
      </c>
      <c r="N121" t="str">
        <f t="shared" si="8"/>
        <v>Lixo</v>
      </c>
      <c r="O121">
        <f t="shared" si="10"/>
        <v>4</v>
      </c>
    </row>
    <row r="122" spans="1:15" x14ac:dyDescent="0.2">
      <c r="A122" t="s">
        <v>414</v>
      </c>
      <c r="B122" t="s">
        <v>480</v>
      </c>
      <c r="C122" t="s">
        <v>33</v>
      </c>
      <c r="D122" t="s">
        <v>34</v>
      </c>
      <c r="E122">
        <v>0.53125</v>
      </c>
      <c r="F122">
        <v>0.58333333333333337</v>
      </c>
      <c r="H122" t="s">
        <v>109</v>
      </c>
      <c r="I122" t="str">
        <f t="shared" si="9"/>
        <v>AQUI NA CLUBE - (J. PESSOA)J. PESSOA</v>
      </c>
      <c r="J122" s="120">
        <v>622.22</v>
      </c>
      <c r="K122">
        <f t="shared" si="6"/>
        <v>121</v>
      </c>
      <c r="L122" t="b">
        <f>IF($H$2:$H$2371='Cenário proposto'!$L$2,'Tabela de preços (out_2014)'!$K$2:$K$2371)</f>
        <v>0</v>
      </c>
      <c r="M122" t="e">
        <f t="shared" si="7"/>
        <v>#NUM!</v>
      </c>
      <c r="N122" t="str">
        <f t="shared" si="8"/>
        <v>Lixo</v>
      </c>
      <c r="O122">
        <f t="shared" si="10"/>
        <v>20</v>
      </c>
    </row>
    <row r="123" spans="1:15" x14ac:dyDescent="0.2">
      <c r="A123" t="s">
        <v>309</v>
      </c>
      <c r="B123" t="s">
        <v>481</v>
      </c>
      <c r="C123" t="s">
        <v>183</v>
      </c>
      <c r="D123" t="s">
        <v>175</v>
      </c>
      <c r="E123">
        <v>0.45833333333333331</v>
      </c>
      <c r="F123">
        <v>0.5</v>
      </c>
      <c r="H123" t="s">
        <v>64</v>
      </c>
      <c r="I123" t="str">
        <f t="shared" si="9"/>
        <v>ARQUITETANDO - (MARINGÁ)MARINGÁ</v>
      </c>
      <c r="J123" s="120">
        <v>762</v>
      </c>
      <c r="K123">
        <f t="shared" si="6"/>
        <v>122</v>
      </c>
      <c r="L123" t="b">
        <f>IF($H$2:$H$2371='Cenário proposto'!$L$2,'Tabela de preços (out_2014)'!$K$2:$K$2371)</f>
        <v>0</v>
      </c>
      <c r="M123" t="e">
        <f t="shared" si="7"/>
        <v>#NUM!</v>
      </c>
      <c r="N123" t="str">
        <f t="shared" si="8"/>
        <v>Lixo</v>
      </c>
      <c r="O123">
        <f t="shared" si="10"/>
        <v>4</v>
      </c>
    </row>
    <row r="124" spans="1:15" x14ac:dyDescent="0.2">
      <c r="A124" t="s">
        <v>453</v>
      </c>
      <c r="B124" t="s">
        <v>482</v>
      </c>
      <c r="C124" t="s">
        <v>183</v>
      </c>
      <c r="D124" t="s">
        <v>34</v>
      </c>
      <c r="E124">
        <v>0.59375</v>
      </c>
      <c r="F124">
        <v>0.625</v>
      </c>
      <c r="H124" t="s">
        <v>126</v>
      </c>
      <c r="I124" t="str">
        <f t="shared" si="9"/>
        <v>ATREVIDA - (BOA VISTA)BOA VISTA</v>
      </c>
      <c r="J124" s="120">
        <v>120</v>
      </c>
      <c r="K124">
        <f t="shared" si="6"/>
        <v>123</v>
      </c>
      <c r="L124" t="b">
        <f>IF($H$2:$H$2371='Cenário proposto'!$L$2,'Tabela de preços (out_2014)'!$K$2:$K$2371)</f>
        <v>0</v>
      </c>
      <c r="M124" t="e">
        <f t="shared" si="7"/>
        <v>#NUM!</v>
      </c>
      <c r="N124" t="str">
        <f t="shared" si="8"/>
        <v>Lixo</v>
      </c>
      <c r="O124">
        <f t="shared" si="10"/>
        <v>20</v>
      </c>
    </row>
    <row r="125" spans="1:15" x14ac:dyDescent="0.2">
      <c r="A125" t="s">
        <v>417</v>
      </c>
      <c r="B125" t="s">
        <v>483</v>
      </c>
      <c r="C125" t="s">
        <v>135</v>
      </c>
      <c r="D125" t="s">
        <v>173</v>
      </c>
      <c r="E125">
        <v>0.41666666666666669</v>
      </c>
      <c r="F125">
        <v>0.4375</v>
      </c>
      <c r="H125" t="s">
        <v>109</v>
      </c>
      <c r="I125" t="str">
        <f t="shared" si="9"/>
        <v>AUTO MOTOR VRUM - (J. PESSOA)J. PESSOA</v>
      </c>
      <c r="J125" s="120">
        <v>578.30999999999995</v>
      </c>
      <c r="K125">
        <f t="shared" si="6"/>
        <v>124</v>
      </c>
      <c r="L125" t="b">
        <f>IF($H$2:$H$2371='Cenário proposto'!$L$2,'Tabela de preços (out_2014)'!$K$2:$K$2371)</f>
        <v>0</v>
      </c>
      <c r="M125" t="e">
        <f t="shared" si="7"/>
        <v>#NUM!</v>
      </c>
      <c r="N125" t="str">
        <f t="shared" si="8"/>
        <v>Lixo</v>
      </c>
      <c r="O125">
        <f t="shared" si="10"/>
        <v>8</v>
      </c>
    </row>
    <row r="126" spans="1:15" x14ac:dyDescent="0.2">
      <c r="A126" t="s">
        <v>371</v>
      </c>
      <c r="B126" t="s">
        <v>484</v>
      </c>
      <c r="C126" t="s">
        <v>135</v>
      </c>
      <c r="D126" t="s">
        <v>175</v>
      </c>
      <c r="E126">
        <v>0.47916666666666669</v>
      </c>
      <c r="F126">
        <v>0.5</v>
      </c>
      <c r="H126" t="s">
        <v>91</v>
      </c>
      <c r="I126" t="str">
        <f t="shared" si="9"/>
        <v>AUTO MOTOR VRUM - (NATAL)NATAL</v>
      </c>
      <c r="J126" s="120">
        <v>1037</v>
      </c>
      <c r="K126">
        <f t="shared" si="6"/>
        <v>125</v>
      </c>
      <c r="L126" t="b">
        <f>IF($H$2:$H$2371='Cenário proposto'!$L$2,'Tabela de preços (out_2014)'!$K$2:$K$2371)</f>
        <v>0</v>
      </c>
      <c r="M126" t="e">
        <f t="shared" si="7"/>
        <v>#NUM!</v>
      </c>
      <c r="N126" t="str">
        <f t="shared" si="8"/>
        <v>Lixo</v>
      </c>
      <c r="O126">
        <f t="shared" si="10"/>
        <v>4</v>
      </c>
    </row>
    <row r="127" spans="1:15" x14ac:dyDescent="0.2">
      <c r="A127" t="s">
        <v>341</v>
      </c>
      <c r="B127" t="s">
        <v>485</v>
      </c>
      <c r="C127" t="s">
        <v>340</v>
      </c>
      <c r="D127" t="s">
        <v>486</v>
      </c>
      <c r="E127">
        <v>0.78472222222222221</v>
      </c>
      <c r="F127">
        <v>0.80555555555555547</v>
      </c>
      <c r="H127" t="s">
        <v>72</v>
      </c>
      <c r="I127" t="str">
        <f t="shared" si="9"/>
        <v>BAND CIDADE - (BRASÍLIA)BRASÍLIA</v>
      </c>
      <c r="J127" s="120">
        <v>5039</v>
      </c>
      <c r="K127">
        <f t="shared" si="6"/>
        <v>126</v>
      </c>
      <c r="L127" t="b">
        <f>IF($H$2:$H$2371='Cenário proposto'!$L$2,'Tabela de preços (out_2014)'!$K$2:$K$2371)</f>
        <v>0</v>
      </c>
      <c r="M127" t="e">
        <f t="shared" si="7"/>
        <v>#NUM!</v>
      </c>
      <c r="N127" t="str">
        <f t="shared" si="8"/>
        <v>Lixo</v>
      </c>
      <c r="O127">
        <f t="shared" si="10"/>
        <v>8</v>
      </c>
    </row>
    <row r="128" spans="1:15" x14ac:dyDescent="0.2">
      <c r="A128" t="s">
        <v>232</v>
      </c>
      <c r="B128" t="s">
        <v>487</v>
      </c>
      <c r="C128" t="s">
        <v>33</v>
      </c>
      <c r="D128" t="s">
        <v>142</v>
      </c>
      <c r="E128">
        <v>0.78472222222222221</v>
      </c>
      <c r="F128">
        <v>0.80555555555555547</v>
      </c>
      <c r="H128" t="s">
        <v>42</v>
      </c>
      <c r="I128" t="str">
        <f t="shared" si="9"/>
        <v>BAND CIDADE - (CAMPINAS)CAMPINAS</v>
      </c>
      <c r="J128" s="120">
        <v>6670</v>
      </c>
      <c r="K128">
        <f t="shared" si="6"/>
        <v>127</v>
      </c>
      <c r="L128" t="b">
        <f>IF($H$2:$H$2371='Cenário proposto'!$L$2,'Tabela de preços (out_2014)'!$K$2:$K$2371)</f>
        <v>0</v>
      </c>
      <c r="M128" t="e">
        <f t="shared" si="7"/>
        <v>#NUM!</v>
      </c>
      <c r="N128" t="str">
        <f t="shared" si="8"/>
        <v>Lixo</v>
      </c>
      <c r="O128">
        <f t="shared" si="10"/>
        <v>24</v>
      </c>
    </row>
    <row r="129" spans="1:15" x14ac:dyDescent="0.2">
      <c r="A129" t="s">
        <v>390</v>
      </c>
      <c r="B129" t="s">
        <v>488</v>
      </c>
      <c r="C129" t="s">
        <v>389</v>
      </c>
      <c r="D129" t="s">
        <v>489</v>
      </c>
      <c r="E129">
        <v>0.54166666666666663</v>
      </c>
      <c r="F129">
        <v>0.58333333333333337</v>
      </c>
      <c r="H129" t="s">
        <v>107</v>
      </c>
      <c r="I129" t="str">
        <f t="shared" si="9"/>
        <v>BAND CIDADE - (CAXIAS)CAXIAS</v>
      </c>
      <c r="J129" s="120">
        <v>46.3</v>
      </c>
      <c r="K129">
        <f t="shared" si="6"/>
        <v>128</v>
      </c>
      <c r="L129" t="b">
        <f>IF($H$2:$H$2371='Cenário proposto'!$L$2,'Tabela de preços (out_2014)'!$K$2:$K$2371)</f>
        <v>0</v>
      </c>
      <c r="M129" t="e">
        <f t="shared" si="7"/>
        <v>#NUM!</v>
      </c>
      <c r="N129" t="str">
        <f t="shared" si="8"/>
        <v>Lixo</v>
      </c>
      <c r="O129">
        <f t="shared" si="10"/>
        <v>8</v>
      </c>
    </row>
    <row r="130" spans="1:15" x14ac:dyDescent="0.2">
      <c r="A130" t="s">
        <v>282</v>
      </c>
      <c r="B130" t="s">
        <v>490</v>
      </c>
      <c r="C130" t="s">
        <v>33</v>
      </c>
      <c r="D130" t="s">
        <v>34</v>
      </c>
      <c r="E130">
        <v>0.78472222222222221</v>
      </c>
      <c r="F130">
        <v>0.80555555555555547</v>
      </c>
      <c r="H130" t="s">
        <v>60</v>
      </c>
      <c r="I130" t="str">
        <f t="shared" si="9"/>
        <v>BAND CIDADE - (CURITIBA)CURITIBA</v>
      </c>
      <c r="J130" s="120">
        <v>6830</v>
      </c>
      <c r="K130">
        <f t="shared" ref="K130:K193" si="11">ROW(H130:H2499)-ROW($H$2)+1</f>
        <v>129</v>
      </c>
      <c r="L130" t="b">
        <f>IF($H$2:$H$2371='Cenário proposto'!$L$2,'Tabela de preços (out_2014)'!$K$2:$K$2371)</f>
        <v>0</v>
      </c>
      <c r="M130" t="e">
        <f t="shared" ref="M130:M193" si="12">SMALL($L$2:$L$2371,$K$2:$K$2371)</f>
        <v>#NUM!</v>
      </c>
      <c r="N130" t="str">
        <f t="shared" ref="N130:N193" si="13">IFERROR(INDEX($B$2:$B$2371,$M$2:$M$2371),"Lixo")</f>
        <v>Lixo</v>
      </c>
      <c r="O130">
        <f t="shared" si="10"/>
        <v>20</v>
      </c>
    </row>
    <row r="131" spans="1:15" x14ac:dyDescent="0.2">
      <c r="A131" t="s">
        <v>334</v>
      </c>
      <c r="B131" t="s">
        <v>491</v>
      </c>
      <c r="C131" t="s">
        <v>33</v>
      </c>
      <c r="D131" t="s">
        <v>34</v>
      </c>
      <c r="E131">
        <v>0.78472222222222221</v>
      </c>
      <c r="F131">
        <v>0.80555555555555547</v>
      </c>
      <c r="H131" t="s">
        <v>70</v>
      </c>
      <c r="I131" t="str">
        <f t="shared" ref="I131:I194" si="14">CONCATENATE(B131,H131)</f>
        <v>BAND CIDADE - (FLORIANÓPOLIS)FLORIANÓPOLIS</v>
      </c>
      <c r="J131" s="120">
        <v>6137</v>
      </c>
      <c r="K131">
        <f t="shared" si="11"/>
        <v>130</v>
      </c>
      <c r="L131" t="b">
        <f>IF($H$2:$H$2371='Cenário proposto'!$L$2,'Tabela de preços (out_2014)'!$K$2:$K$2371)</f>
        <v>0</v>
      </c>
      <c r="M131" t="e">
        <f t="shared" si="12"/>
        <v>#NUM!</v>
      </c>
      <c r="N131" t="str">
        <f t="shared" si="13"/>
        <v>Lixo</v>
      </c>
      <c r="O131">
        <f t="shared" ref="O131:O194" si="15">IF(D131="SEG/SEX",5,IF(D131="SEG/SÁB",6,IF(LEN(D131)-LEN(SUBSTITUTE(D131,"/",""))=0,1,LEN(D131)-LEN(SUBSTITUTE(D131,"/",""))+1)))*4</f>
        <v>20</v>
      </c>
    </row>
    <row r="132" spans="1:15" x14ac:dyDescent="0.2">
      <c r="A132" t="s">
        <v>434</v>
      </c>
      <c r="B132" t="s">
        <v>492</v>
      </c>
      <c r="C132" t="s">
        <v>33</v>
      </c>
      <c r="D132" t="s">
        <v>142</v>
      </c>
      <c r="E132">
        <v>0.78472222222222221</v>
      </c>
      <c r="F132">
        <v>0.80555555555555547</v>
      </c>
      <c r="H132" t="s">
        <v>115</v>
      </c>
      <c r="I132" t="str">
        <f t="shared" si="14"/>
        <v>BAND CIDADE - (MANAUS)MANAUS</v>
      </c>
      <c r="J132" s="120">
        <v>2051</v>
      </c>
      <c r="K132">
        <f t="shared" si="11"/>
        <v>131</v>
      </c>
      <c r="L132" t="b">
        <f>IF($H$2:$H$2371='Cenário proposto'!$L$2,'Tabela de preços (out_2014)'!$K$2:$K$2371)</f>
        <v>0</v>
      </c>
      <c r="M132" t="e">
        <f t="shared" si="12"/>
        <v>#NUM!</v>
      </c>
      <c r="N132" t="str">
        <f t="shared" si="13"/>
        <v>Lixo</v>
      </c>
      <c r="O132">
        <f t="shared" si="15"/>
        <v>24</v>
      </c>
    </row>
    <row r="133" spans="1:15" x14ac:dyDescent="0.2">
      <c r="A133" t="s">
        <v>307</v>
      </c>
      <c r="B133" t="s">
        <v>493</v>
      </c>
      <c r="C133" t="s">
        <v>33</v>
      </c>
      <c r="D133" t="s">
        <v>34</v>
      </c>
      <c r="E133">
        <v>0.78472222222222221</v>
      </c>
      <c r="F133">
        <v>0.80555555555555547</v>
      </c>
      <c r="H133" t="s">
        <v>64</v>
      </c>
      <c r="I133" t="str">
        <f t="shared" si="14"/>
        <v>BAND CIDADE - (MARINGÁ)MARINGÁ</v>
      </c>
      <c r="J133" s="120">
        <v>2575</v>
      </c>
      <c r="K133">
        <f t="shared" si="11"/>
        <v>132</v>
      </c>
      <c r="L133" t="b">
        <f>IF($H$2:$H$2371='Cenário proposto'!$L$2,'Tabela de preços (out_2014)'!$K$2:$K$2371)</f>
        <v>0</v>
      </c>
      <c r="M133" t="e">
        <f t="shared" si="12"/>
        <v>#NUM!</v>
      </c>
      <c r="N133" t="str">
        <f t="shared" si="13"/>
        <v>Lixo</v>
      </c>
      <c r="O133">
        <f t="shared" si="15"/>
        <v>20</v>
      </c>
    </row>
    <row r="134" spans="1:15" x14ac:dyDescent="0.2">
      <c r="A134" t="s">
        <v>312</v>
      </c>
      <c r="B134" t="s">
        <v>494</v>
      </c>
      <c r="C134" t="s">
        <v>33</v>
      </c>
      <c r="D134" t="s">
        <v>142</v>
      </c>
      <c r="E134">
        <v>0.78472222222222221</v>
      </c>
      <c r="F134">
        <v>0.80555555555555547</v>
      </c>
      <c r="H134" t="s">
        <v>68</v>
      </c>
      <c r="I134" t="str">
        <f t="shared" si="14"/>
        <v>BAND CIDADE - (P. ALEGRE)P. ALEGRE</v>
      </c>
      <c r="J134" s="120">
        <v>7420</v>
      </c>
      <c r="K134">
        <f t="shared" si="11"/>
        <v>133</v>
      </c>
      <c r="L134" t="b">
        <f>IF($H$2:$H$2371='Cenário proposto'!$L$2,'Tabela de preços (out_2014)'!$K$2:$K$2371)</f>
        <v>0</v>
      </c>
      <c r="M134" t="e">
        <f t="shared" si="12"/>
        <v>#NUM!</v>
      </c>
      <c r="N134" t="str">
        <f t="shared" si="13"/>
        <v>Lixo</v>
      </c>
      <c r="O134">
        <f t="shared" si="15"/>
        <v>24</v>
      </c>
    </row>
    <row r="135" spans="1:15" x14ac:dyDescent="0.2">
      <c r="A135" t="s">
        <v>227</v>
      </c>
      <c r="B135" t="s">
        <v>495</v>
      </c>
      <c r="C135" t="s">
        <v>33</v>
      </c>
      <c r="D135" t="s">
        <v>34</v>
      </c>
      <c r="E135">
        <v>0.78472222222222221</v>
      </c>
      <c r="F135">
        <v>0.80555555555555547</v>
      </c>
      <c r="H135" t="s">
        <v>40</v>
      </c>
      <c r="I135" t="str">
        <f t="shared" si="14"/>
        <v>BAND CIDADE - (P.PRUD.)P.PRUD.</v>
      </c>
      <c r="J135" s="120">
        <v>1609</v>
      </c>
      <c r="K135">
        <f t="shared" si="11"/>
        <v>134</v>
      </c>
      <c r="L135" t="b">
        <f>IF($H$2:$H$2371='Cenário proposto'!$L$2,'Tabela de preços (out_2014)'!$K$2:$K$2371)</f>
        <v>0</v>
      </c>
      <c r="M135" t="e">
        <f t="shared" si="12"/>
        <v>#NUM!</v>
      </c>
      <c r="N135" t="str">
        <f t="shared" si="13"/>
        <v>Lixo</v>
      </c>
      <c r="O135">
        <f t="shared" si="15"/>
        <v>20</v>
      </c>
    </row>
    <row r="136" spans="1:15" x14ac:dyDescent="0.2">
      <c r="A136" t="s">
        <v>355</v>
      </c>
      <c r="B136" t="s">
        <v>496</v>
      </c>
      <c r="C136" t="s">
        <v>33</v>
      </c>
      <c r="D136" t="s">
        <v>142</v>
      </c>
      <c r="E136">
        <v>0.78472222222222221</v>
      </c>
      <c r="F136">
        <v>0.80555555555555547</v>
      </c>
      <c r="H136" t="s">
        <v>87</v>
      </c>
      <c r="I136" t="str">
        <f t="shared" si="14"/>
        <v>BAND CIDADE - (SALVADOR)SALVADOR</v>
      </c>
      <c r="J136" s="120">
        <v>4881</v>
      </c>
      <c r="K136">
        <f t="shared" si="11"/>
        <v>135</v>
      </c>
      <c r="L136" t="b">
        <f>IF($H$2:$H$2371='Cenário proposto'!$L$2,'Tabela de preços (out_2014)'!$K$2:$K$2371)</f>
        <v>0</v>
      </c>
      <c r="M136" t="e">
        <f t="shared" si="12"/>
        <v>#NUM!</v>
      </c>
      <c r="N136" t="str">
        <f t="shared" si="13"/>
        <v>Lixo</v>
      </c>
      <c r="O136">
        <f t="shared" si="15"/>
        <v>24</v>
      </c>
    </row>
    <row r="137" spans="1:15" x14ac:dyDescent="0.2">
      <c r="A137" t="s">
        <v>249</v>
      </c>
      <c r="B137" t="s">
        <v>497</v>
      </c>
      <c r="C137" t="s">
        <v>33</v>
      </c>
      <c r="D137" t="s">
        <v>34</v>
      </c>
      <c r="E137">
        <v>0.78472222222222221</v>
      </c>
      <c r="F137">
        <v>0.80555555555555547</v>
      </c>
      <c r="H137" t="s">
        <v>48</v>
      </c>
      <c r="I137" t="str">
        <f t="shared" si="14"/>
        <v>BAND CIDADE - (SANTOS)SANTOS</v>
      </c>
      <c r="J137" s="120">
        <v>1191</v>
      </c>
      <c r="K137">
        <f t="shared" si="11"/>
        <v>136</v>
      </c>
      <c r="L137" t="b">
        <f>IF($H$2:$H$2371='Cenário proposto'!$L$2,'Tabela de preços (out_2014)'!$K$2:$K$2371)</f>
        <v>0</v>
      </c>
      <c r="M137" t="e">
        <f t="shared" si="12"/>
        <v>#NUM!</v>
      </c>
      <c r="N137" t="str">
        <f t="shared" si="13"/>
        <v>Lixo</v>
      </c>
      <c r="O137">
        <f t="shared" si="15"/>
        <v>20</v>
      </c>
    </row>
    <row r="138" spans="1:15" x14ac:dyDescent="0.2">
      <c r="A138" t="s">
        <v>263</v>
      </c>
      <c r="B138" t="s">
        <v>498</v>
      </c>
      <c r="C138" t="s">
        <v>33</v>
      </c>
      <c r="D138" t="s">
        <v>34</v>
      </c>
      <c r="E138">
        <v>0.78472222222222221</v>
      </c>
      <c r="F138">
        <v>0.80555555555555547</v>
      </c>
      <c r="H138" t="s">
        <v>56</v>
      </c>
      <c r="I138" t="str">
        <f t="shared" si="14"/>
        <v>BAND CIDADE - (UBERABA)UBERABA</v>
      </c>
      <c r="J138" s="120">
        <v>1693</v>
      </c>
      <c r="K138">
        <f t="shared" si="11"/>
        <v>137</v>
      </c>
      <c r="L138" t="b">
        <f>IF($H$2:$H$2371='Cenário proposto'!$L$2,'Tabela de preços (out_2014)'!$K$2:$K$2371)</f>
        <v>0</v>
      </c>
      <c r="M138" t="e">
        <f t="shared" si="12"/>
        <v>#NUM!</v>
      </c>
      <c r="N138" t="str">
        <f t="shared" si="13"/>
        <v>Lixo</v>
      </c>
      <c r="O138">
        <f t="shared" si="15"/>
        <v>20</v>
      </c>
    </row>
    <row r="139" spans="1:15" x14ac:dyDescent="0.2">
      <c r="A139" t="s">
        <v>238</v>
      </c>
      <c r="B139" t="s">
        <v>499</v>
      </c>
      <c r="C139" t="s">
        <v>33</v>
      </c>
      <c r="D139" t="s">
        <v>34</v>
      </c>
      <c r="E139">
        <v>0.53472222222222221</v>
      </c>
      <c r="F139">
        <v>0.55208333333333337</v>
      </c>
      <c r="H139" t="s">
        <v>44</v>
      </c>
      <c r="I139" t="str">
        <f t="shared" si="14"/>
        <v>BAND CIDADE 1ª EDIÇÃO - (TAUBATÉ)TAUBATÉ</v>
      </c>
      <c r="J139" s="120">
        <v>1200</v>
      </c>
      <c r="K139">
        <f t="shared" si="11"/>
        <v>138</v>
      </c>
      <c r="L139" t="b">
        <f>IF($H$2:$H$2371='Cenário proposto'!$L$2,'Tabela de preços (out_2014)'!$K$2:$K$2371)</f>
        <v>0</v>
      </c>
      <c r="M139" t="e">
        <f t="shared" si="12"/>
        <v>#NUM!</v>
      </c>
      <c r="N139" t="str">
        <f t="shared" si="13"/>
        <v>Lixo</v>
      </c>
      <c r="O139">
        <f t="shared" si="15"/>
        <v>20</v>
      </c>
    </row>
    <row r="140" spans="1:15" x14ac:dyDescent="0.2">
      <c r="A140" t="s">
        <v>241</v>
      </c>
      <c r="B140" t="s">
        <v>500</v>
      </c>
      <c r="C140" t="s">
        <v>33</v>
      </c>
      <c r="D140" t="s">
        <v>142</v>
      </c>
      <c r="E140">
        <v>0.78472222222222221</v>
      </c>
      <c r="F140">
        <v>0.80555555555555547</v>
      </c>
      <c r="H140" t="s">
        <v>44</v>
      </c>
      <c r="I140" t="str">
        <f t="shared" si="14"/>
        <v>BAND CIDADE 2ª EDIÇÃO - (TAUBATÉ)TAUBATÉ</v>
      </c>
      <c r="J140" s="120">
        <v>3260</v>
      </c>
      <c r="K140">
        <f t="shared" si="11"/>
        <v>139</v>
      </c>
      <c r="L140" t="b">
        <f>IF($H$2:$H$2371='Cenário proposto'!$L$2,'Tabela de preços (out_2014)'!$K$2:$K$2371)</f>
        <v>0</v>
      </c>
      <c r="M140" t="e">
        <f t="shared" si="12"/>
        <v>#NUM!</v>
      </c>
      <c r="N140" t="str">
        <f t="shared" si="13"/>
        <v>Lixo</v>
      </c>
      <c r="O140">
        <f t="shared" si="15"/>
        <v>24</v>
      </c>
    </row>
    <row r="141" spans="1:15" x14ac:dyDescent="0.2">
      <c r="A141" t="s">
        <v>444</v>
      </c>
      <c r="B141" t="s">
        <v>501</v>
      </c>
      <c r="C141" t="s">
        <v>340</v>
      </c>
      <c r="D141" t="s">
        <v>502</v>
      </c>
      <c r="E141">
        <v>0.58333333333333337</v>
      </c>
      <c r="F141">
        <v>0.58680555555555558</v>
      </c>
      <c r="H141" t="s">
        <v>121</v>
      </c>
      <c r="I141" t="str">
        <f t="shared" si="14"/>
        <v>BAND CIDADE NOTÍCIAS DA REDAÇÃO 1ª EDIÇÃO - (PALMAS)+B3PALMAS</v>
      </c>
      <c r="J141" s="120">
        <v>480</v>
      </c>
      <c r="K141">
        <f t="shared" si="11"/>
        <v>140</v>
      </c>
      <c r="L141" t="b">
        <f>IF($H$2:$H$2371='Cenário proposto'!$L$2,'Tabela de preços (out_2014)'!$K$2:$K$2371)</f>
        <v>0</v>
      </c>
      <c r="M141" t="e">
        <f t="shared" si="12"/>
        <v>#NUM!</v>
      </c>
      <c r="N141" t="str">
        <f t="shared" si="13"/>
        <v>Lixo</v>
      </c>
      <c r="O141">
        <f t="shared" si="15"/>
        <v>8</v>
      </c>
    </row>
    <row r="142" spans="1:15" x14ac:dyDescent="0.2">
      <c r="A142" t="s">
        <v>341</v>
      </c>
      <c r="B142" t="s">
        <v>503</v>
      </c>
      <c r="C142" t="s">
        <v>340</v>
      </c>
      <c r="D142" t="s">
        <v>502</v>
      </c>
      <c r="E142">
        <v>0.78472222222222221</v>
      </c>
      <c r="F142">
        <v>0.78819444444444453</v>
      </c>
      <c r="H142" t="s">
        <v>121</v>
      </c>
      <c r="I142" t="str">
        <f t="shared" si="14"/>
        <v>BAND CIDADE NOTÍCIAS DA REDAÇÃO 2ª EDIÇÃO - (PALMAS)PALMAS</v>
      </c>
      <c r="J142" s="120">
        <v>480</v>
      </c>
      <c r="K142">
        <f t="shared" si="11"/>
        <v>141</v>
      </c>
      <c r="L142" t="b">
        <f>IF($H$2:$H$2371='Cenário proposto'!$L$2,'Tabela de preços (out_2014)'!$K$2:$K$2371)</f>
        <v>0</v>
      </c>
      <c r="M142" t="e">
        <f t="shared" si="12"/>
        <v>#NUM!</v>
      </c>
      <c r="N142" t="str">
        <f t="shared" si="13"/>
        <v>Lixo</v>
      </c>
      <c r="O142">
        <f t="shared" si="15"/>
        <v>8</v>
      </c>
    </row>
    <row r="143" spans="1:15" x14ac:dyDescent="0.2">
      <c r="A143" t="s">
        <v>345</v>
      </c>
      <c r="B143" t="s">
        <v>504</v>
      </c>
      <c r="C143" t="s">
        <v>340</v>
      </c>
      <c r="D143" t="s">
        <v>479</v>
      </c>
      <c r="E143">
        <v>4.1666666666666664E-2</v>
      </c>
      <c r="F143">
        <v>8.3333333333333329E-2</v>
      </c>
      <c r="H143" t="s">
        <v>72</v>
      </c>
      <c r="I143" t="str">
        <f t="shared" si="14"/>
        <v>BAND ENTREVISTA  - (BRASÍLIA)BRASÍLIA</v>
      </c>
      <c r="J143" s="120">
        <v>630</v>
      </c>
      <c r="K143">
        <f t="shared" si="11"/>
        <v>142</v>
      </c>
      <c r="L143" t="b">
        <f>IF($H$2:$H$2371='Cenário proposto'!$L$2,'Tabela de preços (out_2014)'!$K$2:$K$2371)</f>
        <v>0</v>
      </c>
      <c r="M143" t="e">
        <f t="shared" si="12"/>
        <v>#NUM!</v>
      </c>
      <c r="N143" t="str">
        <f t="shared" si="13"/>
        <v>Lixo</v>
      </c>
      <c r="O143">
        <f t="shared" si="15"/>
        <v>4</v>
      </c>
    </row>
    <row r="144" spans="1:15" x14ac:dyDescent="0.2">
      <c r="A144" t="s">
        <v>345</v>
      </c>
      <c r="B144" t="s">
        <v>505</v>
      </c>
      <c r="C144" t="s">
        <v>340</v>
      </c>
      <c r="D144" t="s">
        <v>479</v>
      </c>
      <c r="E144">
        <v>4.1666666666666664E-2</v>
      </c>
      <c r="F144">
        <v>8.3333333333333329E-2</v>
      </c>
      <c r="H144" t="s">
        <v>121</v>
      </c>
      <c r="I144" t="str">
        <f t="shared" si="14"/>
        <v>BAND ENTREVISTA  - (PALMAS)PALMAS</v>
      </c>
      <c r="J144" s="120">
        <v>88</v>
      </c>
      <c r="K144">
        <f t="shared" si="11"/>
        <v>143</v>
      </c>
      <c r="L144" t="b">
        <f>IF($H$2:$H$2371='Cenário proposto'!$L$2,'Tabela de preços (out_2014)'!$K$2:$K$2371)</f>
        <v>0</v>
      </c>
      <c r="M144" t="e">
        <f t="shared" si="12"/>
        <v>#NUM!</v>
      </c>
      <c r="N144" t="str">
        <f t="shared" si="13"/>
        <v>Lixo</v>
      </c>
      <c r="O144">
        <f t="shared" si="15"/>
        <v>4</v>
      </c>
    </row>
    <row r="145" spans="1:15" x14ac:dyDescent="0.2">
      <c r="A145" t="s">
        <v>284</v>
      </c>
      <c r="B145" t="s">
        <v>506</v>
      </c>
      <c r="C145" t="s">
        <v>33</v>
      </c>
      <c r="D145" t="s">
        <v>175</v>
      </c>
      <c r="E145">
        <v>0.78472222222222221</v>
      </c>
      <c r="F145">
        <v>0.80555555555555547</v>
      </c>
      <c r="H145" t="s">
        <v>60</v>
      </c>
      <c r="I145" t="str">
        <f t="shared" si="14"/>
        <v>BAND ENTREVISTA - (CURITIBA)CURITIBA</v>
      </c>
      <c r="J145" s="120">
        <v>6830</v>
      </c>
      <c r="K145">
        <f t="shared" si="11"/>
        <v>144</v>
      </c>
      <c r="L145" t="b">
        <f>IF($H$2:$H$2371='Cenário proposto'!$L$2,'Tabela de preços (out_2014)'!$K$2:$K$2371)</f>
        <v>0</v>
      </c>
      <c r="M145" t="e">
        <f t="shared" si="12"/>
        <v>#NUM!</v>
      </c>
      <c r="N145" t="str">
        <f t="shared" si="13"/>
        <v>Lixo</v>
      </c>
      <c r="O145">
        <f t="shared" si="15"/>
        <v>4</v>
      </c>
    </row>
    <row r="146" spans="1:15" x14ac:dyDescent="0.2">
      <c r="A146" t="s">
        <v>310</v>
      </c>
      <c r="B146" t="s">
        <v>507</v>
      </c>
      <c r="C146" t="s">
        <v>33</v>
      </c>
      <c r="D146" t="s">
        <v>175</v>
      </c>
      <c r="E146">
        <v>0.78472222222222221</v>
      </c>
      <c r="F146">
        <v>0.80555555555555547</v>
      </c>
      <c r="H146" t="s">
        <v>64</v>
      </c>
      <c r="I146" t="str">
        <f t="shared" si="14"/>
        <v>BAND ENTREVISTA - (MARINGÁ)MARINGÁ</v>
      </c>
      <c r="J146" s="120">
        <v>2575</v>
      </c>
      <c r="K146">
        <f t="shared" si="11"/>
        <v>145</v>
      </c>
      <c r="L146" t="b">
        <f>IF($H$2:$H$2371='Cenário proposto'!$L$2,'Tabela de preços (out_2014)'!$K$2:$K$2371)</f>
        <v>0</v>
      </c>
      <c r="M146" t="e">
        <f t="shared" si="12"/>
        <v>#NUM!</v>
      </c>
      <c r="N146" t="str">
        <f t="shared" si="13"/>
        <v>Lixo</v>
      </c>
      <c r="O146">
        <f t="shared" si="15"/>
        <v>4</v>
      </c>
    </row>
    <row r="147" spans="1:15" x14ac:dyDescent="0.2">
      <c r="A147" t="s">
        <v>356</v>
      </c>
      <c r="B147" t="s">
        <v>508</v>
      </c>
      <c r="C147" t="s">
        <v>33</v>
      </c>
      <c r="D147" t="s">
        <v>185</v>
      </c>
      <c r="E147">
        <v>4.1666666666666664E-2</v>
      </c>
      <c r="F147">
        <v>6.25E-2</v>
      </c>
      <c r="H147" t="s">
        <v>87</v>
      </c>
      <c r="I147" t="str">
        <f t="shared" si="14"/>
        <v>BAND ENTREVISTA - (SALVADOR)SALVADOR</v>
      </c>
      <c r="J147" s="120">
        <v>1087</v>
      </c>
      <c r="K147">
        <f t="shared" si="11"/>
        <v>146</v>
      </c>
      <c r="L147" t="b">
        <f>IF($H$2:$H$2371='Cenário proposto'!$L$2,'Tabela de preços (out_2014)'!$K$2:$K$2371)</f>
        <v>0</v>
      </c>
      <c r="M147" t="e">
        <f t="shared" si="12"/>
        <v>#NUM!</v>
      </c>
      <c r="N147" t="str">
        <f t="shared" si="13"/>
        <v>Lixo</v>
      </c>
      <c r="O147">
        <f t="shared" si="15"/>
        <v>4</v>
      </c>
    </row>
    <row r="148" spans="1:15" x14ac:dyDescent="0.2">
      <c r="A148" t="s">
        <v>378</v>
      </c>
      <c r="B148" t="s">
        <v>509</v>
      </c>
      <c r="C148" t="s">
        <v>158</v>
      </c>
      <c r="D148" t="s">
        <v>34</v>
      </c>
      <c r="E148">
        <v>0.54166666666666663</v>
      </c>
      <c r="F148">
        <v>0.58333333333333337</v>
      </c>
      <c r="H148" t="s">
        <v>103</v>
      </c>
      <c r="I148" t="str">
        <f t="shared" si="14"/>
        <v>BAND HITS - (PEDREIRAS)PEDREIRAS</v>
      </c>
      <c r="J148" s="120">
        <v>23</v>
      </c>
      <c r="K148">
        <f t="shared" si="11"/>
        <v>147</v>
      </c>
      <c r="L148" t="b">
        <f>IF($H$2:$H$2371='Cenário proposto'!$L$2,'Tabela de preços (out_2014)'!$K$2:$K$2371)</f>
        <v>0</v>
      </c>
      <c r="M148" t="e">
        <f t="shared" si="12"/>
        <v>#NUM!</v>
      </c>
      <c r="N148" t="str">
        <f t="shared" si="13"/>
        <v>Lixo</v>
      </c>
      <c r="O148">
        <f t="shared" si="15"/>
        <v>20</v>
      </c>
    </row>
    <row r="149" spans="1:15" x14ac:dyDescent="0.2">
      <c r="A149" t="s">
        <v>510</v>
      </c>
      <c r="B149" t="s">
        <v>511</v>
      </c>
      <c r="C149" t="s">
        <v>132</v>
      </c>
      <c r="D149" t="s">
        <v>185</v>
      </c>
      <c r="E149" s="119">
        <v>0.52083333333333337</v>
      </c>
      <c r="F149" s="119">
        <v>0.58333333333333337</v>
      </c>
      <c r="G149" t="s">
        <v>35</v>
      </c>
      <c r="H149" t="s">
        <v>35</v>
      </c>
      <c r="I149" t="str">
        <f t="shared" si="14"/>
        <v>BAND KIDS DOMINGONET1</v>
      </c>
      <c r="J149" s="120">
        <v>80275</v>
      </c>
      <c r="K149">
        <f t="shared" si="11"/>
        <v>148</v>
      </c>
      <c r="L149" t="b">
        <f>IF($H$2:$H$2371='Cenário proposto'!$L$2,'Tabela de preços (out_2014)'!$K$2:$K$2371)</f>
        <v>0</v>
      </c>
      <c r="M149" t="e">
        <f t="shared" si="12"/>
        <v>#NUM!</v>
      </c>
      <c r="N149" t="str">
        <f t="shared" si="13"/>
        <v>Lixo</v>
      </c>
      <c r="O149">
        <f t="shared" si="15"/>
        <v>4</v>
      </c>
    </row>
    <row r="150" spans="1:15" x14ac:dyDescent="0.2">
      <c r="A150" t="s">
        <v>510</v>
      </c>
      <c r="B150" t="s">
        <v>511</v>
      </c>
      <c r="C150" t="s">
        <v>132</v>
      </c>
      <c r="D150" t="s">
        <v>185</v>
      </c>
      <c r="E150" s="119">
        <v>0.52083333333333337</v>
      </c>
      <c r="F150" s="119">
        <v>0.58333333333333337</v>
      </c>
      <c r="G150" t="s">
        <v>36</v>
      </c>
      <c r="H150" t="s">
        <v>36</v>
      </c>
      <c r="I150" t="str">
        <f t="shared" si="14"/>
        <v>BAND KIDS DOMINGOSAT</v>
      </c>
      <c r="J150" s="120">
        <v>8027.5</v>
      </c>
      <c r="K150">
        <f t="shared" si="11"/>
        <v>149</v>
      </c>
      <c r="L150" t="b">
        <f>IF($H$2:$H$2371='Cenário proposto'!$L$2,'Tabela de preços (out_2014)'!$K$2:$K$2371)</f>
        <v>0</v>
      </c>
      <c r="M150" t="e">
        <f t="shared" si="12"/>
        <v>#NUM!</v>
      </c>
      <c r="N150" t="str">
        <f t="shared" si="13"/>
        <v>Lixo</v>
      </c>
      <c r="O150">
        <f t="shared" si="15"/>
        <v>4</v>
      </c>
    </row>
    <row r="151" spans="1:15" x14ac:dyDescent="0.2">
      <c r="A151" t="s">
        <v>510</v>
      </c>
      <c r="B151" t="s">
        <v>511</v>
      </c>
      <c r="C151" t="s">
        <v>132</v>
      </c>
      <c r="D151" t="s">
        <v>185</v>
      </c>
      <c r="E151" s="119">
        <v>0.52083333333333337</v>
      </c>
      <c r="F151" s="119">
        <v>0.58333333333333337</v>
      </c>
      <c r="G151" t="s">
        <v>37</v>
      </c>
      <c r="H151" t="s">
        <v>38</v>
      </c>
      <c r="I151" t="str">
        <f t="shared" si="14"/>
        <v>BAND KIDS DOMINGOSÃO PAULO</v>
      </c>
      <c r="J151" s="120">
        <v>15255</v>
      </c>
      <c r="K151">
        <f t="shared" si="11"/>
        <v>150</v>
      </c>
      <c r="L151" t="b">
        <f>IF($H$2:$H$2371='Cenário proposto'!$L$2,'Tabela de preços (out_2014)'!$K$2:$K$2371)</f>
        <v>0</v>
      </c>
      <c r="M151" t="e">
        <f t="shared" si="12"/>
        <v>#NUM!</v>
      </c>
      <c r="N151" t="str">
        <f t="shared" si="13"/>
        <v>Lixo</v>
      </c>
      <c r="O151">
        <f t="shared" si="15"/>
        <v>4</v>
      </c>
    </row>
    <row r="152" spans="1:15" x14ac:dyDescent="0.2">
      <c r="A152" t="s">
        <v>510</v>
      </c>
      <c r="B152" t="s">
        <v>511</v>
      </c>
      <c r="C152" t="s">
        <v>132</v>
      </c>
      <c r="D152" t="s">
        <v>185</v>
      </c>
      <c r="E152" s="119">
        <v>0.52083333333333337</v>
      </c>
      <c r="F152" s="119">
        <v>0.58333333333333337</v>
      </c>
      <c r="G152" t="s">
        <v>39</v>
      </c>
      <c r="H152" t="s">
        <v>40</v>
      </c>
      <c r="I152" t="str">
        <f t="shared" si="14"/>
        <v>BAND KIDS DOMINGOP.PRUD.</v>
      </c>
      <c r="J152" s="120">
        <v>3515</v>
      </c>
      <c r="K152">
        <f t="shared" si="11"/>
        <v>151</v>
      </c>
      <c r="L152" t="b">
        <f>IF($H$2:$H$2371='Cenário proposto'!$L$2,'Tabela de preços (out_2014)'!$K$2:$K$2371)</f>
        <v>0</v>
      </c>
      <c r="M152" t="e">
        <f t="shared" si="12"/>
        <v>#NUM!</v>
      </c>
      <c r="N152" t="str">
        <f t="shared" si="13"/>
        <v>Lixo</v>
      </c>
      <c r="O152">
        <f t="shared" si="15"/>
        <v>4</v>
      </c>
    </row>
    <row r="153" spans="1:15" x14ac:dyDescent="0.2">
      <c r="A153" t="s">
        <v>510</v>
      </c>
      <c r="B153" t="s">
        <v>511</v>
      </c>
      <c r="C153" t="s">
        <v>132</v>
      </c>
      <c r="D153" t="s">
        <v>185</v>
      </c>
      <c r="E153" s="119">
        <v>0.52083333333333337</v>
      </c>
      <c r="F153" s="119">
        <v>0.58333333333333337</v>
      </c>
      <c r="G153" t="s">
        <v>41</v>
      </c>
      <c r="H153" t="s">
        <v>42</v>
      </c>
      <c r="I153" t="str">
        <f t="shared" si="14"/>
        <v>BAND KIDS DOMINGOCAMPINAS</v>
      </c>
      <c r="J153" s="120">
        <v>4005</v>
      </c>
      <c r="K153">
        <f t="shared" si="11"/>
        <v>152</v>
      </c>
      <c r="L153" t="b">
        <f>IF($H$2:$H$2371='Cenário proposto'!$L$2,'Tabela de preços (out_2014)'!$K$2:$K$2371)</f>
        <v>0</v>
      </c>
      <c r="M153" t="e">
        <f t="shared" si="12"/>
        <v>#NUM!</v>
      </c>
      <c r="N153" t="str">
        <f t="shared" si="13"/>
        <v>Lixo</v>
      </c>
      <c r="O153">
        <f t="shared" si="15"/>
        <v>4</v>
      </c>
    </row>
    <row r="154" spans="1:15" x14ac:dyDescent="0.2">
      <c r="A154" t="s">
        <v>510</v>
      </c>
      <c r="B154" t="s">
        <v>511</v>
      </c>
      <c r="C154" t="s">
        <v>132</v>
      </c>
      <c r="D154" t="s">
        <v>185</v>
      </c>
      <c r="E154" s="119">
        <v>0.52083333333333337</v>
      </c>
      <c r="F154" s="119">
        <v>0.58333333333333337</v>
      </c>
      <c r="G154" t="s">
        <v>43</v>
      </c>
      <c r="H154" t="s">
        <v>44</v>
      </c>
      <c r="I154" t="str">
        <f t="shared" si="14"/>
        <v>BAND KIDS DOMINGOTAUBATÉ</v>
      </c>
      <c r="J154" s="120">
        <v>1350</v>
      </c>
      <c r="K154">
        <f t="shared" si="11"/>
        <v>153</v>
      </c>
      <c r="L154" t="b">
        <f>IF($H$2:$H$2371='Cenário proposto'!$L$2,'Tabela de preços (out_2014)'!$K$2:$K$2371)</f>
        <v>0</v>
      </c>
      <c r="M154" t="e">
        <f t="shared" si="12"/>
        <v>#NUM!</v>
      </c>
      <c r="N154" t="str">
        <f t="shared" si="13"/>
        <v>Lixo</v>
      </c>
      <c r="O154">
        <f t="shared" si="15"/>
        <v>4</v>
      </c>
    </row>
    <row r="155" spans="1:15" x14ac:dyDescent="0.2">
      <c r="A155" t="s">
        <v>510</v>
      </c>
      <c r="B155" t="s">
        <v>511</v>
      </c>
      <c r="C155" t="s">
        <v>132</v>
      </c>
      <c r="D155" t="s">
        <v>185</v>
      </c>
      <c r="E155" s="119">
        <v>0.52083333333333337</v>
      </c>
      <c r="F155" s="119">
        <v>0.58333333333333337</v>
      </c>
      <c r="G155" t="s">
        <v>45</v>
      </c>
      <c r="H155" t="s">
        <v>46</v>
      </c>
      <c r="I155" t="str">
        <f t="shared" si="14"/>
        <v>BAND KIDS DOMINGORIB. PRETO</v>
      </c>
      <c r="J155" s="120">
        <v>2030</v>
      </c>
      <c r="K155">
        <f t="shared" si="11"/>
        <v>154</v>
      </c>
      <c r="L155" t="b">
        <f>IF($H$2:$H$2371='Cenário proposto'!$L$2,'Tabela de preços (out_2014)'!$K$2:$K$2371)</f>
        <v>0</v>
      </c>
      <c r="M155" t="e">
        <f t="shared" si="12"/>
        <v>#NUM!</v>
      </c>
      <c r="N155" t="str">
        <f t="shared" si="13"/>
        <v>Lixo</v>
      </c>
      <c r="O155">
        <f t="shared" si="15"/>
        <v>4</v>
      </c>
    </row>
    <row r="156" spans="1:15" x14ac:dyDescent="0.2">
      <c r="A156" t="s">
        <v>510</v>
      </c>
      <c r="B156" t="s">
        <v>511</v>
      </c>
      <c r="C156" t="s">
        <v>132</v>
      </c>
      <c r="D156" t="s">
        <v>185</v>
      </c>
      <c r="E156" s="119">
        <v>0.52083333333333337</v>
      </c>
      <c r="F156" s="119">
        <v>0.58333333333333337</v>
      </c>
      <c r="G156" t="s">
        <v>47</v>
      </c>
      <c r="H156" t="s">
        <v>48</v>
      </c>
      <c r="I156" t="str">
        <f t="shared" si="14"/>
        <v>BAND KIDS DOMINGOSANTOS</v>
      </c>
      <c r="J156" s="120">
        <v>1470</v>
      </c>
      <c r="K156">
        <f t="shared" si="11"/>
        <v>155</v>
      </c>
      <c r="L156" t="b">
        <f>IF($H$2:$H$2371='Cenário proposto'!$L$2,'Tabela de preços (out_2014)'!$K$2:$K$2371)</f>
        <v>0</v>
      </c>
      <c r="M156" t="e">
        <f t="shared" si="12"/>
        <v>#NUM!</v>
      </c>
      <c r="N156" t="str">
        <f t="shared" si="13"/>
        <v>Lixo</v>
      </c>
      <c r="O156">
        <f t="shared" si="15"/>
        <v>4</v>
      </c>
    </row>
    <row r="157" spans="1:15" x14ac:dyDescent="0.2">
      <c r="A157" t="s">
        <v>510</v>
      </c>
      <c r="B157" t="s">
        <v>511</v>
      </c>
      <c r="C157" t="s">
        <v>132</v>
      </c>
      <c r="D157" t="s">
        <v>185</v>
      </c>
      <c r="E157" s="119">
        <v>0.52083333333333337</v>
      </c>
      <c r="F157" s="119">
        <v>0.58333333333333337</v>
      </c>
      <c r="G157" t="s">
        <v>49</v>
      </c>
      <c r="H157" t="s">
        <v>50</v>
      </c>
      <c r="I157" t="str">
        <f t="shared" si="14"/>
        <v>BAND KIDS DOMINGORIO DE JANEIRO</v>
      </c>
      <c r="J157" s="120">
        <v>9110</v>
      </c>
      <c r="K157">
        <f t="shared" si="11"/>
        <v>156</v>
      </c>
      <c r="L157">
        <f>IF($H$2:$H$2371='Cenário proposto'!$L$2,'Tabela de preços (out_2014)'!$K$2:$K$2371)</f>
        <v>156</v>
      </c>
      <c r="M157" t="e">
        <f t="shared" si="12"/>
        <v>#NUM!</v>
      </c>
      <c r="N157" t="str">
        <f t="shared" si="13"/>
        <v>Lixo</v>
      </c>
      <c r="O157">
        <f t="shared" si="15"/>
        <v>4</v>
      </c>
    </row>
    <row r="158" spans="1:15" x14ac:dyDescent="0.2">
      <c r="A158" t="s">
        <v>510</v>
      </c>
      <c r="B158" t="s">
        <v>511</v>
      </c>
      <c r="C158" t="s">
        <v>132</v>
      </c>
      <c r="D158" t="s">
        <v>185</v>
      </c>
      <c r="E158" s="119">
        <v>0.52083333333333337</v>
      </c>
      <c r="F158" s="119">
        <v>0.58333333333333337</v>
      </c>
      <c r="G158" t="s">
        <v>51</v>
      </c>
      <c r="H158" t="s">
        <v>52</v>
      </c>
      <c r="I158" t="str">
        <f t="shared" si="14"/>
        <v>BAND KIDS DOMINGOBARRA MANSA</v>
      </c>
      <c r="J158" s="120">
        <v>2245</v>
      </c>
      <c r="K158">
        <f t="shared" si="11"/>
        <v>157</v>
      </c>
      <c r="L158" t="b">
        <f>IF($H$2:$H$2371='Cenário proposto'!$L$2,'Tabela de preços (out_2014)'!$K$2:$K$2371)</f>
        <v>0</v>
      </c>
      <c r="M158" t="e">
        <f t="shared" si="12"/>
        <v>#NUM!</v>
      </c>
      <c r="N158" t="str">
        <f t="shared" si="13"/>
        <v>Lixo</v>
      </c>
      <c r="O158">
        <f t="shared" si="15"/>
        <v>4</v>
      </c>
    </row>
    <row r="159" spans="1:15" x14ac:dyDescent="0.2">
      <c r="A159" t="s">
        <v>510</v>
      </c>
      <c r="B159" t="s">
        <v>511</v>
      </c>
      <c r="C159" t="s">
        <v>132</v>
      </c>
      <c r="D159" t="s">
        <v>185</v>
      </c>
      <c r="E159" s="119">
        <v>0.52083333333333337</v>
      </c>
      <c r="F159" s="119">
        <v>0.58333333333333337</v>
      </c>
      <c r="G159" t="s">
        <v>53</v>
      </c>
      <c r="H159" t="s">
        <v>54</v>
      </c>
      <c r="I159" t="str">
        <f t="shared" si="14"/>
        <v>BAND KIDS DOMINGOB. HORIZ</v>
      </c>
      <c r="J159" s="120">
        <v>7145</v>
      </c>
      <c r="K159">
        <f t="shared" si="11"/>
        <v>158</v>
      </c>
      <c r="L159" t="b">
        <f>IF($H$2:$H$2371='Cenário proposto'!$L$2,'Tabela de preços (out_2014)'!$K$2:$K$2371)</f>
        <v>0</v>
      </c>
      <c r="M159" t="e">
        <f t="shared" si="12"/>
        <v>#NUM!</v>
      </c>
      <c r="N159" t="str">
        <f t="shared" si="13"/>
        <v>Lixo</v>
      </c>
      <c r="O159">
        <f t="shared" si="15"/>
        <v>4</v>
      </c>
    </row>
    <row r="160" spans="1:15" x14ac:dyDescent="0.2">
      <c r="A160" t="s">
        <v>510</v>
      </c>
      <c r="B160" t="s">
        <v>511</v>
      </c>
      <c r="C160" t="s">
        <v>132</v>
      </c>
      <c r="D160" t="s">
        <v>185</v>
      </c>
      <c r="E160" s="119">
        <v>0.52083333333333337</v>
      </c>
      <c r="F160" s="119">
        <v>0.58333333333333337</v>
      </c>
      <c r="G160" t="s">
        <v>55</v>
      </c>
      <c r="H160" t="s">
        <v>56</v>
      </c>
      <c r="I160" t="str">
        <f t="shared" si="14"/>
        <v>BAND KIDS DOMINGOUBERABA</v>
      </c>
      <c r="J160" s="120">
        <v>1365</v>
      </c>
      <c r="K160">
        <f t="shared" si="11"/>
        <v>159</v>
      </c>
      <c r="L160" t="b">
        <f>IF($H$2:$H$2371='Cenário proposto'!$L$2,'Tabela de preços (out_2014)'!$K$2:$K$2371)</f>
        <v>0</v>
      </c>
      <c r="M160" t="e">
        <f t="shared" si="12"/>
        <v>#NUM!</v>
      </c>
      <c r="N160" t="str">
        <f t="shared" si="13"/>
        <v>Lixo</v>
      </c>
      <c r="O160">
        <f t="shared" si="15"/>
        <v>4</v>
      </c>
    </row>
    <row r="161" spans="1:15" x14ac:dyDescent="0.2">
      <c r="A161" t="s">
        <v>510</v>
      </c>
      <c r="B161" t="s">
        <v>511</v>
      </c>
      <c r="C161" t="s">
        <v>132</v>
      </c>
      <c r="D161" t="s">
        <v>185</v>
      </c>
      <c r="E161" s="119">
        <v>0.52083333333333337</v>
      </c>
      <c r="F161" s="119">
        <v>0.58333333333333337</v>
      </c>
      <c r="G161" t="s">
        <v>57</v>
      </c>
      <c r="H161" t="s">
        <v>58</v>
      </c>
      <c r="I161" t="str">
        <f t="shared" si="14"/>
        <v>BAND KIDS DOMINGOVITÓRIA</v>
      </c>
      <c r="J161" s="120">
        <v>1515</v>
      </c>
      <c r="K161">
        <f t="shared" si="11"/>
        <v>160</v>
      </c>
      <c r="L161" t="b">
        <f>IF($H$2:$H$2371='Cenário proposto'!$L$2,'Tabela de preços (out_2014)'!$K$2:$K$2371)</f>
        <v>0</v>
      </c>
      <c r="M161" t="e">
        <f t="shared" si="12"/>
        <v>#NUM!</v>
      </c>
      <c r="N161" t="str">
        <f t="shared" si="13"/>
        <v>Lixo</v>
      </c>
      <c r="O161">
        <f t="shared" si="15"/>
        <v>4</v>
      </c>
    </row>
    <row r="162" spans="1:15" x14ac:dyDescent="0.2">
      <c r="A162" t="s">
        <v>510</v>
      </c>
      <c r="B162" t="s">
        <v>511</v>
      </c>
      <c r="C162" t="s">
        <v>132</v>
      </c>
      <c r="D162" t="s">
        <v>185</v>
      </c>
      <c r="E162" s="119">
        <v>0.52083333333333337</v>
      </c>
      <c r="F162" s="119">
        <v>0.58333333333333337</v>
      </c>
      <c r="G162" t="s">
        <v>59</v>
      </c>
      <c r="H162" t="s">
        <v>60</v>
      </c>
      <c r="I162" t="str">
        <f t="shared" si="14"/>
        <v>BAND KIDS DOMINGOCURITIBA</v>
      </c>
      <c r="J162" s="120">
        <v>2760</v>
      </c>
      <c r="K162">
        <f t="shared" si="11"/>
        <v>161</v>
      </c>
      <c r="L162" t="b">
        <f>IF($H$2:$H$2371='Cenário proposto'!$L$2,'Tabela de preços (out_2014)'!$K$2:$K$2371)</f>
        <v>0</v>
      </c>
      <c r="M162" t="e">
        <f t="shared" si="12"/>
        <v>#NUM!</v>
      </c>
      <c r="N162" t="str">
        <f t="shared" si="13"/>
        <v>Lixo</v>
      </c>
      <c r="O162">
        <f t="shared" si="15"/>
        <v>4</v>
      </c>
    </row>
    <row r="163" spans="1:15" x14ac:dyDescent="0.2">
      <c r="A163" t="s">
        <v>510</v>
      </c>
      <c r="B163" t="s">
        <v>511</v>
      </c>
      <c r="C163" t="s">
        <v>132</v>
      </c>
      <c r="D163" t="s">
        <v>185</v>
      </c>
      <c r="E163" s="119">
        <v>0.52083333333333337</v>
      </c>
      <c r="F163" s="119">
        <v>0.58333333333333337</v>
      </c>
      <c r="G163" t="s">
        <v>61</v>
      </c>
      <c r="H163" t="s">
        <v>62</v>
      </c>
      <c r="I163" t="str">
        <f t="shared" si="14"/>
        <v>BAND KIDS DOMINGOCASCAVEL</v>
      </c>
      <c r="J163" s="120">
        <v>2870</v>
      </c>
      <c r="K163">
        <f t="shared" si="11"/>
        <v>162</v>
      </c>
      <c r="L163" t="b">
        <f>IF($H$2:$H$2371='Cenário proposto'!$L$2,'Tabela de preços (out_2014)'!$K$2:$K$2371)</f>
        <v>0</v>
      </c>
      <c r="M163" t="e">
        <f t="shared" si="12"/>
        <v>#NUM!</v>
      </c>
      <c r="N163" t="str">
        <f t="shared" si="13"/>
        <v>Lixo</v>
      </c>
      <c r="O163">
        <f t="shared" si="15"/>
        <v>4</v>
      </c>
    </row>
    <row r="164" spans="1:15" x14ac:dyDescent="0.2">
      <c r="A164" t="s">
        <v>510</v>
      </c>
      <c r="B164" t="s">
        <v>511</v>
      </c>
      <c r="C164" t="s">
        <v>132</v>
      </c>
      <c r="D164" t="s">
        <v>185</v>
      </c>
      <c r="E164" s="119">
        <v>0.52083333333333337</v>
      </c>
      <c r="F164" s="119">
        <v>0.58333333333333337</v>
      </c>
      <c r="G164" t="s">
        <v>63</v>
      </c>
      <c r="H164" t="s">
        <v>64</v>
      </c>
      <c r="I164" t="str">
        <f t="shared" si="14"/>
        <v>BAND KIDS DOMINGOMARINGÁ</v>
      </c>
      <c r="J164" s="120">
        <v>885</v>
      </c>
      <c r="K164">
        <f t="shared" si="11"/>
        <v>163</v>
      </c>
      <c r="L164" t="b">
        <f>IF($H$2:$H$2371='Cenário proposto'!$L$2,'Tabela de preços (out_2014)'!$K$2:$K$2371)</f>
        <v>0</v>
      </c>
      <c r="M164" t="e">
        <f t="shared" si="12"/>
        <v>#NUM!</v>
      </c>
      <c r="N164" t="str">
        <f t="shared" si="13"/>
        <v>Lixo</v>
      </c>
      <c r="O164">
        <f t="shared" si="15"/>
        <v>4</v>
      </c>
    </row>
    <row r="165" spans="1:15" x14ac:dyDescent="0.2">
      <c r="A165" t="s">
        <v>510</v>
      </c>
      <c r="B165" t="s">
        <v>511</v>
      </c>
      <c r="C165" t="s">
        <v>132</v>
      </c>
      <c r="D165" t="s">
        <v>185</v>
      </c>
      <c r="E165" s="119">
        <v>0.52083333333333337</v>
      </c>
      <c r="F165" s="119">
        <v>0.58333333333333337</v>
      </c>
      <c r="G165" t="s">
        <v>65</v>
      </c>
      <c r="H165" t="s">
        <v>66</v>
      </c>
      <c r="I165" t="str">
        <f t="shared" si="14"/>
        <v>BAND KIDS DOMINGOLONDRINA</v>
      </c>
      <c r="J165" s="120">
        <v>1090</v>
      </c>
      <c r="K165">
        <f t="shared" si="11"/>
        <v>164</v>
      </c>
      <c r="L165" t="b">
        <f>IF($H$2:$H$2371='Cenário proposto'!$L$2,'Tabela de preços (out_2014)'!$K$2:$K$2371)</f>
        <v>0</v>
      </c>
      <c r="M165" t="e">
        <f t="shared" si="12"/>
        <v>#NUM!</v>
      </c>
      <c r="N165" t="str">
        <f t="shared" si="13"/>
        <v>Lixo</v>
      </c>
      <c r="O165">
        <f t="shared" si="15"/>
        <v>4</v>
      </c>
    </row>
    <row r="166" spans="1:15" x14ac:dyDescent="0.2">
      <c r="A166" t="s">
        <v>510</v>
      </c>
      <c r="B166" t="s">
        <v>511</v>
      </c>
      <c r="C166" t="s">
        <v>132</v>
      </c>
      <c r="D166" t="s">
        <v>185</v>
      </c>
      <c r="E166" s="119">
        <v>0.52083333333333337</v>
      </c>
      <c r="F166" s="119">
        <v>0.58333333333333337</v>
      </c>
      <c r="G166" t="s">
        <v>67</v>
      </c>
      <c r="H166" t="s">
        <v>68</v>
      </c>
      <c r="I166" t="str">
        <f t="shared" si="14"/>
        <v>BAND KIDS DOMINGOP. ALEGRE</v>
      </c>
      <c r="J166" s="120">
        <v>6300</v>
      </c>
      <c r="K166">
        <f t="shared" si="11"/>
        <v>165</v>
      </c>
      <c r="L166" t="b">
        <f>IF($H$2:$H$2371='Cenário proposto'!$L$2,'Tabela de preços (out_2014)'!$K$2:$K$2371)</f>
        <v>0</v>
      </c>
      <c r="M166" t="e">
        <f t="shared" si="12"/>
        <v>#NUM!</v>
      </c>
      <c r="N166" t="str">
        <f t="shared" si="13"/>
        <v>Lixo</v>
      </c>
      <c r="O166">
        <f t="shared" si="15"/>
        <v>4</v>
      </c>
    </row>
    <row r="167" spans="1:15" x14ac:dyDescent="0.2">
      <c r="A167" t="s">
        <v>510</v>
      </c>
      <c r="B167" t="s">
        <v>511</v>
      </c>
      <c r="C167" t="s">
        <v>132</v>
      </c>
      <c r="D167" t="s">
        <v>185</v>
      </c>
      <c r="E167" s="119">
        <v>0.52083333333333337</v>
      </c>
      <c r="F167" s="119">
        <v>0.58333333333333337</v>
      </c>
      <c r="G167" t="s">
        <v>69</v>
      </c>
      <c r="H167" t="s">
        <v>70</v>
      </c>
      <c r="I167" t="str">
        <f t="shared" si="14"/>
        <v>BAND KIDS DOMINGOFLORIANÓPOLIS</v>
      </c>
      <c r="J167" s="120">
        <v>3110</v>
      </c>
      <c r="K167">
        <f t="shared" si="11"/>
        <v>166</v>
      </c>
      <c r="L167" t="b">
        <f>IF($H$2:$H$2371='Cenário proposto'!$L$2,'Tabela de preços (out_2014)'!$K$2:$K$2371)</f>
        <v>0</v>
      </c>
      <c r="M167" t="e">
        <f t="shared" si="12"/>
        <v>#NUM!</v>
      </c>
      <c r="N167" t="str">
        <f t="shared" si="13"/>
        <v>Lixo</v>
      </c>
      <c r="O167">
        <f t="shared" si="15"/>
        <v>4</v>
      </c>
    </row>
    <row r="168" spans="1:15" x14ac:dyDescent="0.2">
      <c r="A168" t="s">
        <v>510</v>
      </c>
      <c r="B168" t="s">
        <v>511</v>
      </c>
      <c r="C168" t="s">
        <v>132</v>
      </c>
      <c r="D168" t="s">
        <v>185</v>
      </c>
      <c r="E168" s="119">
        <v>0.52083333333333337</v>
      </c>
      <c r="F168" s="119">
        <v>0.58333333333333337</v>
      </c>
      <c r="G168" t="s">
        <v>71</v>
      </c>
      <c r="H168" t="s">
        <v>72</v>
      </c>
      <c r="I168" t="str">
        <f t="shared" si="14"/>
        <v>BAND KIDS DOMINGOBRASÍLIA</v>
      </c>
      <c r="J168" s="120">
        <v>2055</v>
      </c>
      <c r="K168">
        <f t="shared" si="11"/>
        <v>167</v>
      </c>
      <c r="L168" t="b">
        <f>IF($H$2:$H$2371='Cenário proposto'!$L$2,'Tabela de preços (out_2014)'!$K$2:$K$2371)</f>
        <v>0</v>
      </c>
      <c r="M168" t="e">
        <f t="shared" si="12"/>
        <v>#NUM!</v>
      </c>
      <c r="N168" t="str">
        <f t="shared" si="13"/>
        <v>Lixo</v>
      </c>
      <c r="O168">
        <f t="shared" si="15"/>
        <v>4</v>
      </c>
    </row>
    <row r="169" spans="1:15" x14ac:dyDescent="0.2">
      <c r="A169" t="s">
        <v>510</v>
      </c>
      <c r="B169" t="s">
        <v>511</v>
      </c>
      <c r="C169" t="s">
        <v>132</v>
      </c>
      <c r="D169" t="s">
        <v>185</v>
      </c>
      <c r="E169" s="119">
        <v>0.52083333333333337</v>
      </c>
      <c r="F169" s="119">
        <v>0.58333333333333337</v>
      </c>
      <c r="G169" t="s">
        <v>73</v>
      </c>
      <c r="H169" t="s">
        <v>74</v>
      </c>
      <c r="I169" t="str">
        <f t="shared" si="14"/>
        <v>BAND KIDS DOMINGOGOIÂNIA</v>
      </c>
      <c r="J169" s="120">
        <v>1800</v>
      </c>
      <c r="K169">
        <f t="shared" si="11"/>
        <v>168</v>
      </c>
      <c r="L169" t="b">
        <f>IF($H$2:$H$2371='Cenário proposto'!$L$2,'Tabela de preços (out_2014)'!$K$2:$K$2371)</f>
        <v>0</v>
      </c>
      <c r="M169" t="e">
        <f t="shared" si="12"/>
        <v>#NUM!</v>
      </c>
      <c r="N169" t="str">
        <f t="shared" si="13"/>
        <v>Lixo</v>
      </c>
      <c r="O169">
        <f t="shared" si="15"/>
        <v>4</v>
      </c>
    </row>
    <row r="170" spans="1:15" x14ac:dyDescent="0.2">
      <c r="A170" t="s">
        <v>510</v>
      </c>
      <c r="B170" t="s">
        <v>511</v>
      </c>
      <c r="C170" t="s">
        <v>132</v>
      </c>
      <c r="D170" t="s">
        <v>185</v>
      </c>
      <c r="E170" s="119">
        <v>0.52083333333333337</v>
      </c>
      <c r="F170" s="119">
        <v>0.58333333333333337</v>
      </c>
      <c r="G170" t="s">
        <v>75</v>
      </c>
      <c r="H170" t="s">
        <v>76</v>
      </c>
      <c r="I170" t="str">
        <f t="shared" si="14"/>
        <v>BAND KIDS DOMINGOCUIABÁ</v>
      </c>
      <c r="J170" s="120">
        <v>1630</v>
      </c>
      <c r="K170">
        <f t="shared" si="11"/>
        <v>169</v>
      </c>
      <c r="L170" t="b">
        <f>IF($H$2:$H$2371='Cenário proposto'!$L$2,'Tabela de preços (out_2014)'!$K$2:$K$2371)</f>
        <v>0</v>
      </c>
      <c r="M170" t="e">
        <f t="shared" si="12"/>
        <v>#NUM!</v>
      </c>
      <c r="N170" t="str">
        <f t="shared" si="13"/>
        <v>Lixo</v>
      </c>
      <c r="O170">
        <f t="shared" si="15"/>
        <v>4</v>
      </c>
    </row>
    <row r="171" spans="1:15" x14ac:dyDescent="0.2">
      <c r="A171" t="s">
        <v>510</v>
      </c>
      <c r="B171" t="s">
        <v>511</v>
      </c>
      <c r="C171" t="s">
        <v>132</v>
      </c>
      <c r="D171" t="s">
        <v>185</v>
      </c>
      <c r="E171" s="119">
        <v>0.52083333333333337</v>
      </c>
      <c r="F171" s="119">
        <v>0.58333333333333337</v>
      </c>
      <c r="G171" t="s">
        <v>77</v>
      </c>
      <c r="H171" t="s">
        <v>78</v>
      </c>
      <c r="I171" t="str">
        <f t="shared" si="14"/>
        <v>BAND KIDS DOMINGOCÁCERES</v>
      </c>
      <c r="J171" s="120">
        <v>130</v>
      </c>
      <c r="K171">
        <f t="shared" si="11"/>
        <v>170</v>
      </c>
      <c r="L171" t="b">
        <f>IF($H$2:$H$2371='Cenário proposto'!$L$2,'Tabela de preços (out_2014)'!$K$2:$K$2371)</f>
        <v>0</v>
      </c>
      <c r="M171" t="e">
        <f t="shared" si="12"/>
        <v>#NUM!</v>
      </c>
      <c r="N171" t="str">
        <f t="shared" si="13"/>
        <v>Lixo</v>
      </c>
      <c r="O171">
        <f t="shared" si="15"/>
        <v>4</v>
      </c>
    </row>
    <row r="172" spans="1:15" x14ac:dyDescent="0.2">
      <c r="A172" t="s">
        <v>510</v>
      </c>
      <c r="B172" t="s">
        <v>511</v>
      </c>
      <c r="C172" t="s">
        <v>132</v>
      </c>
      <c r="D172" t="s">
        <v>185</v>
      </c>
      <c r="E172" s="119">
        <v>0.52083333333333337</v>
      </c>
      <c r="F172" s="119">
        <v>0.58333333333333337</v>
      </c>
      <c r="G172" t="s">
        <v>75</v>
      </c>
      <c r="H172" t="s">
        <v>79</v>
      </c>
      <c r="I172" t="str">
        <f t="shared" si="14"/>
        <v>BAND KIDS DOMINGORONDONÓPOLIS</v>
      </c>
      <c r="J172" s="120">
        <v>270</v>
      </c>
      <c r="K172">
        <f t="shared" si="11"/>
        <v>171</v>
      </c>
      <c r="L172" t="b">
        <f>IF($H$2:$H$2371='Cenário proposto'!$L$2,'Tabela de preços (out_2014)'!$K$2:$K$2371)</f>
        <v>0</v>
      </c>
      <c r="M172" t="e">
        <f t="shared" si="12"/>
        <v>#NUM!</v>
      </c>
      <c r="N172" t="str">
        <f t="shared" si="13"/>
        <v>Lixo</v>
      </c>
      <c r="O172">
        <f t="shared" si="15"/>
        <v>4</v>
      </c>
    </row>
    <row r="173" spans="1:15" x14ac:dyDescent="0.2">
      <c r="A173" t="s">
        <v>510</v>
      </c>
      <c r="B173" t="s">
        <v>511</v>
      </c>
      <c r="C173" t="s">
        <v>132</v>
      </c>
      <c r="D173" t="s">
        <v>185</v>
      </c>
      <c r="E173" s="119">
        <v>0.52083333333333337</v>
      </c>
      <c r="F173" s="119">
        <v>0.58333333333333337</v>
      </c>
      <c r="G173" t="s">
        <v>75</v>
      </c>
      <c r="H173" t="s">
        <v>80</v>
      </c>
      <c r="I173" t="str">
        <f t="shared" si="14"/>
        <v>BAND KIDS DOMINGOTANGARÁ</v>
      </c>
      <c r="J173" s="120">
        <v>205</v>
      </c>
      <c r="K173">
        <f t="shared" si="11"/>
        <v>172</v>
      </c>
      <c r="L173" t="b">
        <f>IF($H$2:$H$2371='Cenário proposto'!$L$2,'Tabela de preços (out_2014)'!$K$2:$K$2371)</f>
        <v>0</v>
      </c>
      <c r="M173" t="e">
        <f t="shared" si="12"/>
        <v>#NUM!</v>
      </c>
      <c r="N173" t="str">
        <f t="shared" si="13"/>
        <v>Lixo</v>
      </c>
      <c r="O173">
        <f t="shared" si="15"/>
        <v>4</v>
      </c>
    </row>
    <row r="174" spans="1:15" x14ac:dyDescent="0.2">
      <c r="A174" t="s">
        <v>510</v>
      </c>
      <c r="B174" t="s">
        <v>511</v>
      </c>
      <c r="C174" t="s">
        <v>132</v>
      </c>
      <c r="D174" t="s">
        <v>185</v>
      </c>
      <c r="E174" s="119">
        <v>0.52083333333333337</v>
      </c>
      <c r="F174" s="119">
        <v>0.58333333333333337</v>
      </c>
      <c r="G174" t="s">
        <v>75</v>
      </c>
      <c r="H174" t="s">
        <v>81</v>
      </c>
      <c r="I174" t="str">
        <f t="shared" si="14"/>
        <v>BAND KIDS DOMINGOSORRISO</v>
      </c>
      <c r="J174" s="120">
        <v>130</v>
      </c>
      <c r="K174">
        <f t="shared" si="11"/>
        <v>173</v>
      </c>
      <c r="L174" t="b">
        <f>IF($H$2:$H$2371='Cenário proposto'!$L$2,'Tabela de preços (out_2014)'!$K$2:$K$2371)</f>
        <v>0</v>
      </c>
      <c r="M174" t="e">
        <f t="shared" si="12"/>
        <v>#NUM!</v>
      </c>
      <c r="N174" t="str">
        <f t="shared" si="13"/>
        <v>Lixo</v>
      </c>
      <c r="O174">
        <f t="shared" si="15"/>
        <v>4</v>
      </c>
    </row>
    <row r="175" spans="1:15" x14ac:dyDescent="0.2">
      <c r="A175" t="s">
        <v>510</v>
      </c>
      <c r="B175" t="s">
        <v>511</v>
      </c>
      <c r="C175" t="s">
        <v>132</v>
      </c>
      <c r="D175" t="s">
        <v>185</v>
      </c>
      <c r="E175" s="119">
        <v>0.52083333333333337</v>
      </c>
      <c r="F175" s="119">
        <v>0.58333333333333337</v>
      </c>
      <c r="G175" t="s">
        <v>75</v>
      </c>
      <c r="H175" t="s">
        <v>82</v>
      </c>
      <c r="I175" t="str">
        <f t="shared" si="14"/>
        <v>BAND KIDS DOMINGOSAPEZAL</v>
      </c>
      <c r="J175" s="120">
        <v>130</v>
      </c>
      <c r="K175">
        <f t="shared" si="11"/>
        <v>174</v>
      </c>
      <c r="L175" t="b">
        <f>IF($H$2:$H$2371='Cenário proposto'!$L$2,'Tabela de preços (out_2014)'!$K$2:$K$2371)</f>
        <v>0</v>
      </c>
      <c r="M175" t="e">
        <f t="shared" si="12"/>
        <v>#NUM!</v>
      </c>
      <c r="N175" t="str">
        <f t="shared" si="13"/>
        <v>Lixo</v>
      </c>
      <c r="O175">
        <f t="shared" si="15"/>
        <v>4</v>
      </c>
    </row>
    <row r="176" spans="1:15" x14ac:dyDescent="0.2">
      <c r="A176" t="s">
        <v>510</v>
      </c>
      <c r="B176" t="s">
        <v>511</v>
      </c>
      <c r="C176" t="s">
        <v>132</v>
      </c>
      <c r="D176" t="s">
        <v>185</v>
      </c>
      <c r="E176" s="119">
        <v>0.52083333333333337</v>
      </c>
      <c r="F176" s="119">
        <v>0.58333333333333337</v>
      </c>
      <c r="G176" t="s">
        <v>75</v>
      </c>
      <c r="H176" t="s">
        <v>83</v>
      </c>
      <c r="I176" t="str">
        <f t="shared" si="14"/>
        <v>BAND KIDS DOMINGOJUÍNA</v>
      </c>
      <c r="J176" s="120">
        <v>130</v>
      </c>
      <c r="K176">
        <f t="shared" si="11"/>
        <v>175</v>
      </c>
      <c r="L176" t="b">
        <f>IF($H$2:$H$2371='Cenário proposto'!$L$2,'Tabela de preços (out_2014)'!$K$2:$K$2371)</f>
        <v>0</v>
      </c>
      <c r="M176" t="e">
        <f t="shared" si="12"/>
        <v>#NUM!</v>
      </c>
      <c r="N176" t="str">
        <f t="shared" si="13"/>
        <v>Lixo</v>
      </c>
      <c r="O176">
        <f t="shared" si="15"/>
        <v>4</v>
      </c>
    </row>
    <row r="177" spans="1:15" x14ac:dyDescent="0.2">
      <c r="A177" t="s">
        <v>510</v>
      </c>
      <c r="B177" t="s">
        <v>511</v>
      </c>
      <c r="C177" t="s">
        <v>132</v>
      </c>
      <c r="D177" t="s">
        <v>185</v>
      </c>
      <c r="E177" s="119">
        <v>0.52083333333333337</v>
      </c>
      <c r="F177" s="119">
        <v>0.58333333333333337</v>
      </c>
      <c r="G177" t="s">
        <v>84</v>
      </c>
      <c r="H177" t="s">
        <v>85</v>
      </c>
      <c r="I177" t="str">
        <f t="shared" si="14"/>
        <v>BAND KIDS DOMINGOC. GRANDE</v>
      </c>
      <c r="J177" s="120">
        <v>680</v>
      </c>
      <c r="K177">
        <f t="shared" si="11"/>
        <v>176</v>
      </c>
      <c r="L177" t="b">
        <f>IF($H$2:$H$2371='Cenário proposto'!$L$2,'Tabela de preços (out_2014)'!$K$2:$K$2371)</f>
        <v>0</v>
      </c>
      <c r="M177" t="e">
        <f t="shared" si="12"/>
        <v>#NUM!</v>
      </c>
      <c r="N177" t="str">
        <f t="shared" si="13"/>
        <v>Lixo</v>
      </c>
      <c r="O177">
        <f t="shared" si="15"/>
        <v>4</v>
      </c>
    </row>
    <row r="178" spans="1:15" x14ac:dyDescent="0.2">
      <c r="A178" t="s">
        <v>510</v>
      </c>
      <c r="B178" t="s">
        <v>511</v>
      </c>
      <c r="C178" t="s">
        <v>132</v>
      </c>
      <c r="D178" t="s">
        <v>185</v>
      </c>
      <c r="E178" s="119">
        <v>0.52083333333333337</v>
      </c>
      <c r="F178" s="119">
        <v>0.58333333333333337</v>
      </c>
      <c r="G178" t="s">
        <v>86</v>
      </c>
      <c r="H178" t="s">
        <v>87</v>
      </c>
      <c r="I178" t="str">
        <f t="shared" si="14"/>
        <v>BAND KIDS DOMINGOSALVADOR</v>
      </c>
      <c r="J178" s="120">
        <v>4660</v>
      </c>
      <c r="K178">
        <f t="shared" si="11"/>
        <v>177</v>
      </c>
      <c r="L178" t="b">
        <f>IF($H$2:$H$2371='Cenário proposto'!$L$2,'Tabela de preços (out_2014)'!$K$2:$K$2371)</f>
        <v>0</v>
      </c>
      <c r="M178" t="e">
        <f t="shared" si="12"/>
        <v>#NUM!</v>
      </c>
      <c r="N178" t="str">
        <f t="shared" si="13"/>
        <v>Lixo</v>
      </c>
      <c r="O178">
        <f t="shared" si="15"/>
        <v>4</v>
      </c>
    </row>
    <row r="179" spans="1:15" x14ac:dyDescent="0.2">
      <c r="A179" t="s">
        <v>510</v>
      </c>
      <c r="B179" t="s">
        <v>511</v>
      </c>
      <c r="C179" t="s">
        <v>132</v>
      </c>
      <c r="D179" t="s">
        <v>185</v>
      </c>
      <c r="E179" s="119">
        <v>0.52083333333333337</v>
      </c>
      <c r="F179" s="119">
        <v>0.58333333333333337</v>
      </c>
      <c r="G179" t="s">
        <v>88</v>
      </c>
      <c r="H179" t="s">
        <v>89</v>
      </c>
      <c r="I179" t="str">
        <f t="shared" si="14"/>
        <v>BAND KIDS DOMINGORECIFE</v>
      </c>
      <c r="J179" s="120">
        <v>3525</v>
      </c>
      <c r="K179">
        <f t="shared" si="11"/>
        <v>178</v>
      </c>
      <c r="L179" t="b">
        <f>IF($H$2:$H$2371='Cenário proposto'!$L$2,'Tabela de preços (out_2014)'!$K$2:$K$2371)</f>
        <v>0</v>
      </c>
      <c r="M179" t="e">
        <f t="shared" si="12"/>
        <v>#NUM!</v>
      </c>
      <c r="N179" t="str">
        <f t="shared" si="13"/>
        <v>Lixo</v>
      </c>
      <c r="O179">
        <f t="shared" si="15"/>
        <v>4</v>
      </c>
    </row>
    <row r="180" spans="1:15" x14ac:dyDescent="0.2">
      <c r="A180" t="s">
        <v>510</v>
      </c>
      <c r="B180" t="s">
        <v>511</v>
      </c>
      <c r="C180" t="s">
        <v>132</v>
      </c>
      <c r="D180" t="s">
        <v>185</v>
      </c>
      <c r="E180" s="119">
        <v>0.52083333333333337</v>
      </c>
      <c r="F180" s="119">
        <v>0.58333333333333337</v>
      </c>
      <c r="G180" t="s">
        <v>90</v>
      </c>
      <c r="H180" t="s">
        <v>91</v>
      </c>
      <c r="I180" t="str">
        <f t="shared" si="14"/>
        <v>BAND KIDS DOMINGONATAL</v>
      </c>
      <c r="J180" s="120">
        <v>910</v>
      </c>
      <c r="K180">
        <f t="shared" si="11"/>
        <v>179</v>
      </c>
      <c r="L180" t="b">
        <f>IF($H$2:$H$2371='Cenário proposto'!$L$2,'Tabela de preços (out_2014)'!$K$2:$K$2371)</f>
        <v>0</v>
      </c>
      <c r="M180" t="e">
        <f t="shared" si="12"/>
        <v>#NUM!</v>
      </c>
      <c r="N180" t="str">
        <f t="shared" si="13"/>
        <v>Lixo</v>
      </c>
      <c r="O180">
        <f t="shared" si="15"/>
        <v>4</v>
      </c>
    </row>
    <row r="181" spans="1:15" x14ac:dyDescent="0.2">
      <c r="A181" t="s">
        <v>510</v>
      </c>
      <c r="B181" t="s">
        <v>511</v>
      </c>
      <c r="C181" t="s">
        <v>132</v>
      </c>
      <c r="D181" t="s">
        <v>185</v>
      </c>
      <c r="E181" s="119">
        <v>0.52083333333333337</v>
      </c>
      <c r="F181" s="119">
        <v>0.58333333333333337</v>
      </c>
      <c r="G181" t="s">
        <v>92</v>
      </c>
      <c r="H181" t="s">
        <v>93</v>
      </c>
      <c r="I181" t="str">
        <f t="shared" si="14"/>
        <v>BAND KIDS DOMINGOCEARÁ</v>
      </c>
      <c r="J181" s="120">
        <v>3025</v>
      </c>
      <c r="K181">
        <f t="shared" si="11"/>
        <v>180</v>
      </c>
      <c r="L181" t="b">
        <f>IF($H$2:$H$2371='Cenário proposto'!$L$2,'Tabela de preços (out_2014)'!$K$2:$K$2371)</f>
        <v>0</v>
      </c>
      <c r="M181" t="e">
        <f t="shared" si="12"/>
        <v>#NUM!</v>
      </c>
      <c r="N181" t="str">
        <f t="shared" si="13"/>
        <v>Lixo</v>
      </c>
      <c r="O181">
        <f t="shared" si="15"/>
        <v>4</v>
      </c>
    </row>
    <row r="182" spans="1:15" x14ac:dyDescent="0.2">
      <c r="A182" t="s">
        <v>510</v>
      </c>
      <c r="B182" t="s">
        <v>511</v>
      </c>
      <c r="C182" t="s">
        <v>132</v>
      </c>
      <c r="D182" t="s">
        <v>185</v>
      </c>
      <c r="E182" s="119">
        <v>0.52083333333333337</v>
      </c>
      <c r="F182" s="119">
        <v>0.58333333333333337</v>
      </c>
      <c r="G182" t="s">
        <v>92</v>
      </c>
      <c r="H182" t="s">
        <v>94</v>
      </c>
      <c r="I182" t="str">
        <f t="shared" si="14"/>
        <v>BAND KIDS DOMINGOFORTALEZA</v>
      </c>
      <c r="J182" s="120">
        <v>2420</v>
      </c>
      <c r="K182">
        <f t="shared" si="11"/>
        <v>181</v>
      </c>
      <c r="L182" t="b">
        <f>IF($H$2:$H$2371='Cenário proposto'!$L$2,'Tabela de preços (out_2014)'!$K$2:$K$2371)</f>
        <v>0</v>
      </c>
      <c r="M182" t="e">
        <f t="shared" si="12"/>
        <v>#NUM!</v>
      </c>
      <c r="N182" t="str">
        <f t="shared" si="13"/>
        <v>Lixo</v>
      </c>
      <c r="O182">
        <f t="shared" si="15"/>
        <v>4</v>
      </c>
    </row>
    <row r="183" spans="1:15" x14ac:dyDescent="0.2">
      <c r="A183" t="s">
        <v>510</v>
      </c>
      <c r="B183" t="s">
        <v>511</v>
      </c>
      <c r="C183" t="s">
        <v>132</v>
      </c>
      <c r="D183" t="s">
        <v>185</v>
      </c>
      <c r="E183" s="119">
        <v>0.52083333333333337</v>
      </c>
      <c r="F183" s="119">
        <v>0.58333333333333337</v>
      </c>
      <c r="G183" t="s">
        <v>95</v>
      </c>
      <c r="H183" t="s">
        <v>96</v>
      </c>
      <c r="I183" t="str">
        <f t="shared" si="14"/>
        <v>BAND KIDS DOMINGOTERESINA</v>
      </c>
      <c r="J183" s="120">
        <v>370</v>
      </c>
      <c r="K183">
        <f t="shared" si="11"/>
        <v>182</v>
      </c>
      <c r="L183" t="b">
        <f>IF($H$2:$H$2371='Cenário proposto'!$L$2,'Tabela de preços (out_2014)'!$K$2:$K$2371)</f>
        <v>0</v>
      </c>
      <c r="M183" t="e">
        <f t="shared" si="12"/>
        <v>#NUM!</v>
      </c>
      <c r="N183" t="str">
        <f t="shared" si="13"/>
        <v>Lixo</v>
      </c>
      <c r="O183">
        <f t="shared" si="15"/>
        <v>4</v>
      </c>
    </row>
    <row r="184" spans="1:15" x14ac:dyDescent="0.2">
      <c r="A184" t="s">
        <v>510</v>
      </c>
      <c r="B184" t="s">
        <v>511</v>
      </c>
      <c r="C184" t="s">
        <v>132</v>
      </c>
      <c r="D184" t="s">
        <v>185</v>
      </c>
      <c r="E184" s="119">
        <v>0.52083333333333337</v>
      </c>
      <c r="F184" s="119">
        <v>0.58333333333333337</v>
      </c>
      <c r="G184" t="s">
        <v>95</v>
      </c>
      <c r="H184" t="s">
        <v>97</v>
      </c>
      <c r="I184" t="str">
        <f t="shared" si="14"/>
        <v>BAND KIDS DOMINGOPARNAÍBA</v>
      </c>
      <c r="J184" s="120">
        <v>130</v>
      </c>
      <c r="K184">
        <f t="shared" si="11"/>
        <v>183</v>
      </c>
      <c r="L184" t="b">
        <f>IF($H$2:$H$2371='Cenário proposto'!$L$2,'Tabela de preços (out_2014)'!$K$2:$K$2371)</f>
        <v>0</v>
      </c>
      <c r="M184" t="e">
        <f t="shared" si="12"/>
        <v>#NUM!</v>
      </c>
      <c r="N184" t="str">
        <f t="shared" si="13"/>
        <v>Lixo</v>
      </c>
      <c r="O184">
        <f t="shared" si="15"/>
        <v>4</v>
      </c>
    </row>
    <row r="185" spans="1:15" x14ac:dyDescent="0.2">
      <c r="A185" t="s">
        <v>510</v>
      </c>
      <c r="B185" t="s">
        <v>511</v>
      </c>
      <c r="C185" t="s">
        <v>132</v>
      </c>
      <c r="D185" t="s">
        <v>185</v>
      </c>
      <c r="E185" s="119">
        <v>0.52083333333333337</v>
      </c>
      <c r="F185" s="119">
        <v>0.58333333333333337</v>
      </c>
      <c r="G185" t="s">
        <v>98</v>
      </c>
      <c r="H185" t="s">
        <v>99</v>
      </c>
      <c r="I185" t="str">
        <f t="shared" si="14"/>
        <v>BAND KIDS DOMINGOS. LUIS</v>
      </c>
      <c r="J185" s="120">
        <v>815</v>
      </c>
      <c r="K185">
        <f t="shared" si="11"/>
        <v>184</v>
      </c>
      <c r="L185" t="b">
        <f>IF($H$2:$H$2371='Cenário proposto'!$L$2,'Tabela de preços (out_2014)'!$K$2:$K$2371)</f>
        <v>0</v>
      </c>
      <c r="M185" t="e">
        <f t="shared" si="12"/>
        <v>#NUM!</v>
      </c>
      <c r="N185" t="str">
        <f t="shared" si="13"/>
        <v>Lixo</v>
      </c>
      <c r="O185">
        <f t="shared" si="15"/>
        <v>4</v>
      </c>
    </row>
    <row r="186" spans="1:15" x14ac:dyDescent="0.2">
      <c r="A186" t="s">
        <v>510</v>
      </c>
      <c r="B186" t="s">
        <v>511</v>
      </c>
      <c r="C186" t="s">
        <v>132</v>
      </c>
      <c r="D186" t="s">
        <v>185</v>
      </c>
      <c r="E186" s="119">
        <v>0.52083333333333337</v>
      </c>
      <c r="F186" s="119">
        <v>0.58333333333333337</v>
      </c>
      <c r="G186" t="s">
        <v>100</v>
      </c>
      <c r="H186" t="s">
        <v>101</v>
      </c>
      <c r="I186" t="str">
        <f t="shared" si="14"/>
        <v>BAND KIDS DOMINGOVIANA</v>
      </c>
      <c r="J186" s="120">
        <v>320</v>
      </c>
      <c r="K186">
        <f t="shared" si="11"/>
        <v>185</v>
      </c>
      <c r="L186" t="b">
        <f>IF($H$2:$H$2371='Cenário proposto'!$L$2,'Tabela de preços (out_2014)'!$K$2:$K$2371)</f>
        <v>0</v>
      </c>
      <c r="M186" t="e">
        <f t="shared" si="12"/>
        <v>#NUM!</v>
      </c>
      <c r="N186" t="str">
        <f t="shared" si="13"/>
        <v>Lixo</v>
      </c>
      <c r="O186">
        <f t="shared" si="15"/>
        <v>4</v>
      </c>
    </row>
    <row r="187" spans="1:15" x14ac:dyDescent="0.2">
      <c r="A187" t="s">
        <v>510</v>
      </c>
      <c r="B187" t="s">
        <v>511</v>
      </c>
      <c r="C187" t="s">
        <v>132</v>
      </c>
      <c r="D187" t="s">
        <v>185</v>
      </c>
      <c r="E187" s="119">
        <v>0.52083333333333337</v>
      </c>
      <c r="F187" s="119">
        <v>0.58333333333333337</v>
      </c>
      <c r="G187" t="s">
        <v>102</v>
      </c>
      <c r="H187" t="s">
        <v>103</v>
      </c>
      <c r="I187" t="str">
        <f t="shared" si="14"/>
        <v>BAND KIDS DOMINGOPEDREIRAS</v>
      </c>
      <c r="J187" s="120">
        <v>225</v>
      </c>
      <c r="K187">
        <f t="shared" si="11"/>
        <v>186</v>
      </c>
      <c r="L187" t="b">
        <f>IF($H$2:$H$2371='Cenário proposto'!$L$2,'Tabela de preços (out_2014)'!$K$2:$K$2371)</f>
        <v>0</v>
      </c>
      <c r="M187" t="e">
        <f t="shared" si="12"/>
        <v>#NUM!</v>
      </c>
      <c r="N187" t="str">
        <f t="shared" si="13"/>
        <v>Lixo</v>
      </c>
      <c r="O187">
        <f t="shared" si="15"/>
        <v>4</v>
      </c>
    </row>
    <row r="188" spans="1:15" x14ac:dyDescent="0.2">
      <c r="A188" t="s">
        <v>510</v>
      </c>
      <c r="B188" t="s">
        <v>511</v>
      </c>
      <c r="C188" t="s">
        <v>132</v>
      </c>
      <c r="D188" t="s">
        <v>185</v>
      </c>
      <c r="E188" s="119">
        <v>0.52083333333333337</v>
      </c>
      <c r="F188" s="119">
        <v>0.58333333333333337</v>
      </c>
      <c r="G188" t="s">
        <v>104</v>
      </c>
      <c r="H188" t="s">
        <v>105</v>
      </c>
      <c r="I188" t="str">
        <f t="shared" si="14"/>
        <v>BAND KIDS DOMINGOIMPERATRIZ</v>
      </c>
      <c r="J188" s="120">
        <v>320</v>
      </c>
      <c r="K188">
        <f t="shared" si="11"/>
        <v>187</v>
      </c>
      <c r="L188" t="b">
        <f>IF($H$2:$H$2371='Cenário proposto'!$L$2,'Tabela de preços (out_2014)'!$K$2:$K$2371)</f>
        <v>0</v>
      </c>
      <c r="M188" t="e">
        <f t="shared" si="12"/>
        <v>#NUM!</v>
      </c>
      <c r="N188" t="str">
        <f t="shared" si="13"/>
        <v>Lixo</v>
      </c>
      <c r="O188">
        <f t="shared" si="15"/>
        <v>4</v>
      </c>
    </row>
    <row r="189" spans="1:15" x14ac:dyDescent="0.2">
      <c r="A189" t="s">
        <v>510</v>
      </c>
      <c r="B189" t="s">
        <v>511</v>
      </c>
      <c r="C189" t="s">
        <v>132</v>
      </c>
      <c r="D189" t="s">
        <v>185</v>
      </c>
      <c r="E189" s="119">
        <v>0.52083333333333337</v>
      </c>
      <c r="F189" s="119">
        <v>0.58333333333333337</v>
      </c>
      <c r="G189" t="s">
        <v>106</v>
      </c>
      <c r="H189" t="s">
        <v>107</v>
      </c>
      <c r="I189" t="str">
        <f t="shared" si="14"/>
        <v>BAND KIDS DOMINGOCAXIAS</v>
      </c>
      <c r="J189" s="120">
        <v>320</v>
      </c>
      <c r="K189">
        <f t="shared" si="11"/>
        <v>188</v>
      </c>
      <c r="L189" t="b">
        <f>IF($H$2:$H$2371='Cenário proposto'!$L$2,'Tabela de preços (out_2014)'!$K$2:$K$2371)</f>
        <v>0</v>
      </c>
      <c r="M189" t="e">
        <f t="shared" si="12"/>
        <v>#NUM!</v>
      </c>
      <c r="N189" t="str">
        <f t="shared" si="13"/>
        <v>Lixo</v>
      </c>
      <c r="O189">
        <f t="shared" si="15"/>
        <v>4</v>
      </c>
    </row>
    <row r="190" spans="1:15" x14ac:dyDescent="0.2">
      <c r="A190" t="s">
        <v>510</v>
      </c>
      <c r="B190" t="s">
        <v>511</v>
      </c>
      <c r="C190" t="s">
        <v>132</v>
      </c>
      <c r="D190" t="s">
        <v>185</v>
      </c>
      <c r="E190" s="119">
        <v>0.52083333333333337</v>
      </c>
      <c r="F190" s="119">
        <v>0.58333333333333337</v>
      </c>
      <c r="G190" t="s">
        <v>108</v>
      </c>
      <c r="H190" t="s">
        <v>109</v>
      </c>
      <c r="I190" t="str">
        <f t="shared" si="14"/>
        <v>BAND KIDS DOMINGOJ. PESSOA</v>
      </c>
      <c r="J190" s="120">
        <v>1030</v>
      </c>
      <c r="K190">
        <f t="shared" si="11"/>
        <v>189</v>
      </c>
      <c r="L190" t="b">
        <f>IF($H$2:$H$2371='Cenário proposto'!$L$2,'Tabela de preços (out_2014)'!$K$2:$K$2371)</f>
        <v>0</v>
      </c>
      <c r="M190" t="e">
        <f t="shared" si="12"/>
        <v>#NUM!</v>
      </c>
      <c r="N190" t="str">
        <f t="shared" si="13"/>
        <v>Lixo</v>
      </c>
      <c r="O190">
        <f t="shared" si="15"/>
        <v>4</v>
      </c>
    </row>
    <row r="191" spans="1:15" x14ac:dyDescent="0.2">
      <c r="A191" t="s">
        <v>510</v>
      </c>
      <c r="B191" t="s">
        <v>511</v>
      </c>
      <c r="C191" t="s">
        <v>132</v>
      </c>
      <c r="D191" t="s">
        <v>185</v>
      </c>
      <c r="E191" s="119">
        <v>0.52083333333333337</v>
      </c>
      <c r="F191" s="119">
        <v>0.58333333333333337</v>
      </c>
      <c r="G191" t="s">
        <v>110</v>
      </c>
      <c r="H191" t="s">
        <v>111</v>
      </c>
      <c r="I191" t="str">
        <f t="shared" si="14"/>
        <v>BAND KIDS DOMINGOBELÉM</v>
      </c>
      <c r="J191" s="120">
        <v>1725</v>
      </c>
      <c r="K191">
        <f t="shared" si="11"/>
        <v>190</v>
      </c>
      <c r="L191" t="b">
        <f>IF($H$2:$H$2371='Cenário proposto'!$L$2,'Tabela de preços (out_2014)'!$K$2:$K$2371)</f>
        <v>0</v>
      </c>
      <c r="M191" t="e">
        <f t="shared" si="12"/>
        <v>#NUM!</v>
      </c>
      <c r="N191" t="str">
        <f t="shared" si="13"/>
        <v>Lixo</v>
      </c>
      <c r="O191">
        <f t="shared" si="15"/>
        <v>4</v>
      </c>
    </row>
    <row r="192" spans="1:15" x14ac:dyDescent="0.2">
      <c r="A192" t="s">
        <v>510</v>
      </c>
      <c r="B192" t="s">
        <v>511</v>
      </c>
      <c r="C192" t="s">
        <v>132</v>
      </c>
      <c r="D192" t="s">
        <v>185</v>
      </c>
      <c r="E192" s="119">
        <v>0.52083333333333337</v>
      </c>
      <c r="F192" s="119">
        <v>0.58333333333333337</v>
      </c>
      <c r="G192" t="s">
        <v>110</v>
      </c>
      <c r="H192" t="s">
        <v>112</v>
      </c>
      <c r="I192" t="str">
        <f t="shared" si="14"/>
        <v>BAND KIDS DOMINGOMARABÁ</v>
      </c>
      <c r="J192" s="120">
        <v>320</v>
      </c>
      <c r="K192">
        <f t="shared" si="11"/>
        <v>191</v>
      </c>
      <c r="L192" t="b">
        <f>IF($H$2:$H$2371='Cenário proposto'!$L$2,'Tabela de preços (out_2014)'!$K$2:$K$2371)</f>
        <v>0</v>
      </c>
      <c r="M192" t="e">
        <f t="shared" si="12"/>
        <v>#NUM!</v>
      </c>
      <c r="N192" t="str">
        <f t="shared" si="13"/>
        <v>Lixo</v>
      </c>
      <c r="O192">
        <f t="shared" si="15"/>
        <v>4</v>
      </c>
    </row>
    <row r="193" spans="1:15" x14ac:dyDescent="0.2">
      <c r="A193" t="s">
        <v>510</v>
      </c>
      <c r="B193" t="s">
        <v>511</v>
      </c>
      <c r="C193" t="s">
        <v>132</v>
      </c>
      <c r="D193" t="s">
        <v>185</v>
      </c>
      <c r="E193" s="119">
        <v>0.52083333333333337</v>
      </c>
      <c r="F193" s="119">
        <v>0.58333333333333337</v>
      </c>
      <c r="G193" t="s">
        <v>110</v>
      </c>
      <c r="H193" t="s">
        <v>113</v>
      </c>
      <c r="I193" t="str">
        <f t="shared" si="14"/>
        <v>BAND KIDS DOMINGOSANTARÉM</v>
      </c>
      <c r="J193" s="120">
        <v>130</v>
      </c>
      <c r="K193">
        <f t="shared" si="11"/>
        <v>192</v>
      </c>
      <c r="L193" t="b">
        <f>IF($H$2:$H$2371='Cenário proposto'!$L$2,'Tabela de preços (out_2014)'!$K$2:$K$2371)</f>
        <v>0</v>
      </c>
      <c r="M193" t="e">
        <f t="shared" si="12"/>
        <v>#NUM!</v>
      </c>
      <c r="N193" t="str">
        <f t="shared" si="13"/>
        <v>Lixo</v>
      </c>
      <c r="O193">
        <f t="shared" si="15"/>
        <v>4</v>
      </c>
    </row>
    <row r="194" spans="1:15" x14ac:dyDescent="0.2">
      <c r="A194" t="s">
        <v>510</v>
      </c>
      <c r="B194" t="s">
        <v>511</v>
      </c>
      <c r="C194" t="s">
        <v>132</v>
      </c>
      <c r="D194" t="s">
        <v>185</v>
      </c>
      <c r="E194" s="119">
        <v>0.52083333333333337</v>
      </c>
      <c r="F194" s="119">
        <v>0.58333333333333337</v>
      </c>
      <c r="G194" t="s">
        <v>114</v>
      </c>
      <c r="H194" t="s">
        <v>115</v>
      </c>
      <c r="I194" t="str">
        <f t="shared" si="14"/>
        <v>BAND KIDS DOMINGOMANAUS</v>
      </c>
      <c r="J194" s="120">
        <v>1110</v>
      </c>
      <c r="K194">
        <f t="shared" ref="K194:K257" si="16">ROW(H194:H2563)-ROW($H$2)+1</f>
        <v>193</v>
      </c>
      <c r="L194" t="b">
        <f>IF($H$2:$H$2371='Cenário proposto'!$L$2,'Tabela de preços (out_2014)'!$K$2:$K$2371)</f>
        <v>0</v>
      </c>
      <c r="M194" t="e">
        <f t="shared" ref="M194:M257" si="17">SMALL($L$2:$L$2371,$K$2:$K$2371)</f>
        <v>#NUM!</v>
      </c>
      <c r="N194" t="str">
        <f t="shared" ref="N194:N257" si="18">IFERROR(INDEX($B$2:$B$2371,$M$2:$M$2371),"Lixo")</f>
        <v>Lixo</v>
      </c>
      <c r="O194">
        <f t="shared" si="15"/>
        <v>4</v>
      </c>
    </row>
    <row r="195" spans="1:15" x14ac:dyDescent="0.2">
      <c r="A195" t="s">
        <v>510</v>
      </c>
      <c r="B195" t="s">
        <v>511</v>
      </c>
      <c r="C195" t="s">
        <v>132</v>
      </c>
      <c r="D195" t="s">
        <v>185</v>
      </c>
      <c r="E195" s="119">
        <v>0.52083333333333337</v>
      </c>
      <c r="F195" s="119">
        <v>0.58333333333333337</v>
      </c>
      <c r="G195" t="s">
        <v>116</v>
      </c>
      <c r="H195" t="s">
        <v>117</v>
      </c>
      <c r="I195" t="str">
        <f t="shared" ref="I195:I258" si="19">CONCATENATE(B195,H195)</f>
        <v>BAND KIDS DOMINGOP. VELHO</v>
      </c>
      <c r="J195" s="120">
        <v>395</v>
      </c>
      <c r="K195">
        <f t="shared" si="16"/>
        <v>194</v>
      </c>
      <c r="L195" t="b">
        <f>IF($H$2:$H$2371='Cenário proposto'!$L$2,'Tabela de preços (out_2014)'!$K$2:$K$2371)</f>
        <v>0</v>
      </c>
      <c r="M195" t="e">
        <f t="shared" si="17"/>
        <v>#NUM!</v>
      </c>
      <c r="N195" t="str">
        <f t="shared" si="18"/>
        <v>Lixo</v>
      </c>
      <c r="O195">
        <f t="shared" ref="O195:O258" si="20">IF(D195="SEG/SEX",5,IF(D195="SEG/SÁB",6,IF(LEN(D195)-LEN(SUBSTITUTE(D195,"/",""))=0,1,LEN(D195)-LEN(SUBSTITUTE(D195,"/",""))+1)))*4</f>
        <v>4</v>
      </c>
    </row>
    <row r="196" spans="1:15" x14ac:dyDescent="0.2">
      <c r="A196" t="s">
        <v>510</v>
      </c>
      <c r="B196" t="s">
        <v>511</v>
      </c>
      <c r="C196" t="s">
        <v>132</v>
      </c>
      <c r="D196" t="s">
        <v>185</v>
      </c>
      <c r="E196" s="119">
        <v>0.52083333333333337</v>
      </c>
      <c r="F196" s="119">
        <v>0.58333333333333337</v>
      </c>
      <c r="G196" t="s">
        <v>118</v>
      </c>
      <c r="H196" t="s">
        <v>119</v>
      </c>
      <c r="I196" t="str">
        <f t="shared" si="19"/>
        <v>BAND KIDS DOMINGOR. BRANCO</v>
      </c>
      <c r="J196" s="120">
        <v>320</v>
      </c>
      <c r="K196">
        <f t="shared" si="16"/>
        <v>195</v>
      </c>
      <c r="L196" t="b">
        <f>IF($H$2:$H$2371='Cenário proposto'!$L$2,'Tabela de preços (out_2014)'!$K$2:$K$2371)</f>
        <v>0</v>
      </c>
      <c r="M196" t="e">
        <f t="shared" si="17"/>
        <v>#NUM!</v>
      </c>
      <c r="N196" t="str">
        <f t="shared" si="18"/>
        <v>Lixo</v>
      </c>
      <c r="O196">
        <f t="shared" si="20"/>
        <v>4</v>
      </c>
    </row>
    <row r="197" spans="1:15" x14ac:dyDescent="0.2">
      <c r="A197" t="s">
        <v>510</v>
      </c>
      <c r="B197" t="s">
        <v>511</v>
      </c>
      <c r="C197" t="s">
        <v>132</v>
      </c>
      <c r="D197" t="s">
        <v>185</v>
      </c>
      <c r="E197" s="119">
        <v>0.52083333333333337</v>
      </c>
      <c r="F197" s="119">
        <v>0.58333333333333337</v>
      </c>
      <c r="G197" t="s">
        <v>120</v>
      </c>
      <c r="H197" t="s">
        <v>121</v>
      </c>
      <c r="I197" t="str">
        <f t="shared" si="19"/>
        <v>BAND KIDS DOMINGOPALMAS</v>
      </c>
      <c r="J197" s="120">
        <v>130</v>
      </c>
      <c r="K197">
        <f t="shared" si="16"/>
        <v>196</v>
      </c>
      <c r="L197" t="b">
        <f>IF($H$2:$H$2371='Cenário proposto'!$L$2,'Tabela de preços (out_2014)'!$K$2:$K$2371)</f>
        <v>0</v>
      </c>
      <c r="M197" t="e">
        <f t="shared" si="17"/>
        <v>#NUM!</v>
      </c>
      <c r="N197" t="str">
        <f t="shared" si="18"/>
        <v>Lixo</v>
      </c>
      <c r="O197">
        <f t="shared" si="20"/>
        <v>4</v>
      </c>
    </row>
    <row r="198" spans="1:15" x14ac:dyDescent="0.2">
      <c r="A198" t="s">
        <v>510</v>
      </c>
      <c r="B198" t="s">
        <v>511</v>
      </c>
      <c r="C198" t="s">
        <v>132</v>
      </c>
      <c r="D198" t="s">
        <v>185</v>
      </c>
      <c r="E198" s="119">
        <v>0.52083333333333337</v>
      </c>
      <c r="F198" s="119">
        <v>0.58333333333333337</v>
      </c>
      <c r="G198" t="s">
        <v>122</v>
      </c>
      <c r="H198" t="s">
        <v>123</v>
      </c>
      <c r="I198" t="str">
        <f t="shared" si="19"/>
        <v>BAND KIDS DOMINGOGURUPI</v>
      </c>
      <c r="J198" s="120">
        <v>130</v>
      </c>
      <c r="K198">
        <f t="shared" si="16"/>
        <v>197</v>
      </c>
      <c r="L198" t="b">
        <f>IF($H$2:$H$2371='Cenário proposto'!$L$2,'Tabela de preços (out_2014)'!$K$2:$K$2371)</f>
        <v>0</v>
      </c>
      <c r="M198" t="e">
        <f t="shared" si="17"/>
        <v>#NUM!</v>
      </c>
      <c r="N198" t="str">
        <f t="shared" si="18"/>
        <v>Lixo</v>
      </c>
      <c r="O198">
        <f t="shared" si="20"/>
        <v>4</v>
      </c>
    </row>
    <row r="199" spans="1:15" x14ac:dyDescent="0.2">
      <c r="A199" t="s">
        <v>510</v>
      </c>
      <c r="B199" t="s">
        <v>511</v>
      </c>
      <c r="C199" t="s">
        <v>132</v>
      </c>
      <c r="D199" t="s">
        <v>185</v>
      </c>
      <c r="E199" s="119">
        <v>0.52083333333333337</v>
      </c>
      <c r="F199" s="119">
        <v>0.58333333333333337</v>
      </c>
      <c r="G199" t="s">
        <v>122</v>
      </c>
      <c r="H199" t="s">
        <v>124</v>
      </c>
      <c r="I199" t="str">
        <f t="shared" si="19"/>
        <v>BAND KIDS DOMINGOARAGUAINA</v>
      </c>
      <c r="J199" s="120">
        <v>250</v>
      </c>
      <c r="K199">
        <f t="shared" si="16"/>
        <v>198</v>
      </c>
      <c r="L199" t="b">
        <f>IF($H$2:$H$2371='Cenário proposto'!$L$2,'Tabela de preços (out_2014)'!$K$2:$K$2371)</f>
        <v>0</v>
      </c>
      <c r="M199" t="e">
        <f t="shared" si="17"/>
        <v>#NUM!</v>
      </c>
      <c r="N199" t="str">
        <f t="shared" si="18"/>
        <v>Lixo</v>
      </c>
      <c r="O199">
        <f t="shared" si="20"/>
        <v>4</v>
      </c>
    </row>
    <row r="200" spans="1:15" x14ac:dyDescent="0.2">
      <c r="A200" t="s">
        <v>510</v>
      </c>
      <c r="B200" t="s">
        <v>511</v>
      </c>
      <c r="C200" t="s">
        <v>132</v>
      </c>
      <c r="D200" t="s">
        <v>185</v>
      </c>
      <c r="E200" s="119">
        <v>0.52083333333333337</v>
      </c>
      <c r="F200" s="119">
        <v>0.58333333333333337</v>
      </c>
      <c r="G200" t="s">
        <v>125</v>
      </c>
      <c r="H200" t="s">
        <v>126</v>
      </c>
      <c r="I200" t="str">
        <f t="shared" si="19"/>
        <v>BAND KIDS DOMINGOBOA VISTA</v>
      </c>
      <c r="J200" s="120">
        <v>250</v>
      </c>
      <c r="K200">
        <f t="shared" si="16"/>
        <v>199</v>
      </c>
      <c r="L200" t="b">
        <f>IF($H$2:$H$2371='Cenário proposto'!$L$2,'Tabela de preços (out_2014)'!$K$2:$K$2371)</f>
        <v>0</v>
      </c>
      <c r="M200" t="e">
        <f t="shared" si="17"/>
        <v>#NUM!</v>
      </c>
      <c r="N200" t="str">
        <f t="shared" si="18"/>
        <v>Lixo</v>
      </c>
      <c r="O200">
        <f t="shared" si="20"/>
        <v>4</v>
      </c>
    </row>
    <row r="201" spans="1:15" x14ac:dyDescent="0.2">
      <c r="A201" t="s">
        <v>510</v>
      </c>
      <c r="B201" t="s">
        <v>511</v>
      </c>
      <c r="C201" t="s">
        <v>132</v>
      </c>
      <c r="D201" t="s">
        <v>185</v>
      </c>
      <c r="E201" s="119">
        <v>0.52083333333333337</v>
      </c>
      <c r="F201" s="119">
        <v>0.58333333333333337</v>
      </c>
      <c r="G201" t="s">
        <v>127</v>
      </c>
      <c r="H201" t="s">
        <v>128</v>
      </c>
      <c r="I201" t="str">
        <f t="shared" si="19"/>
        <v>BAND KIDS DOMINGOMACAPÁ</v>
      </c>
      <c r="J201" s="120">
        <v>250</v>
      </c>
      <c r="K201">
        <f t="shared" si="16"/>
        <v>200</v>
      </c>
      <c r="L201" t="b">
        <f>IF($H$2:$H$2371='Cenário proposto'!$L$2,'Tabela de preços (out_2014)'!$K$2:$K$2371)</f>
        <v>0</v>
      </c>
      <c r="M201" t="e">
        <f t="shared" si="17"/>
        <v>#NUM!</v>
      </c>
      <c r="N201" t="str">
        <f t="shared" si="18"/>
        <v>Lixo</v>
      </c>
      <c r="O201">
        <f t="shared" si="20"/>
        <v>4</v>
      </c>
    </row>
    <row r="202" spans="1:15" x14ac:dyDescent="0.2">
      <c r="A202" t="s">
        <v>365</v>
      </c>
      <c r="B202" t="s">
        <v>512</v>
      </c>
      <c r="C202" t="s">
        <v>131</v>
      </c>
      <c r="D202" t="s">
        <v>34</v>
      </c>
      <c r="E202">
        <v>0.60416666666666663</v>
      </c>
      <c r="F202">
        <v>0.625</v>
      </c>
      <c r="H202" t="s">
        <v>91</v>
      </c>
      <c r="I202" t="str">
        <f t="shared" si="19"/>
        <v>BAND MULHER - (NATAL)NATAL</v>
      </c>
      <c r="J202" s="120">
        <v>605</v>
      </c>
      <c r="K202">
        <f t="shared" si="16"/>
        <v>201</v>
      </c>
      <c r="L202" t="b">
        <f>IF($H$2:$H$2371='Cenário proposto'!$L$2,'Tabela de preços (out_2014)'!$K$2:$K$2371)</f>
        <v>0</v>
      </c>
      <c r="M202" t="e">
        <f t="shared" si="17"/>
        <v>#NUM!</v>
      </c>
      <c r="N202" t="str">
        <f t="shared" si="18"/>
        <v>Lixo</v>
      </c>
      <c r="O202">
        <f t="shared" si="20"/>
        <v>20</v>
      </c>
    </row>
    <row r="203" spans="1:15" x14ac:dyDescent="0.2">
      <c r="A203" t="s">
        <v>225</v>
      </c>
      <c r="B203" t="s">
        <v>513</v>
      </c>
      <c r="C203" t="s">
        <v>226</v>
      </c>
      <c r="D203" t="s">
        <v>34</v>
      </c>
      <c r="E203">
        <v>0.78472222222222221</v>
      </c>
      <c r="F203">
        <v>0.79513888888888884</v>
      </c>
      <c r="H203" t="s">
        <v>40</v>
      </c>
      <c r="I203" t="str">
        <f t="shared" si="19"/>
        <v>BAND RURAL* - (P.PRUD.)P.PRUD.</v>
      </c>
      <c r="J203" s="120">
        <v>1609</v>
      </c>
      <c r="K203">
        <f t="shared" si="16"/>
        <v>202</v>
      </c>
      <c r="L203" t="b">
        <f>IF($H$2:$H$2371='Cenário proposto'!$L$2,'Tabela de preços (out_2014)'!$K$2:$K$2371)</f>
        <v>0</v>
      </c>
      <c r="M203" t="e">
        <f t="shared" si="17"/>
        <v>#NUM!</v>
      </c>
      <c r="N203" t="str">
        <f t="shared" si="18"/>
        <v>Lixo</v>
      </c>
      <c r="O203">
        <f t="shared" si="20"/>
        <v>20</v>
      </c>
    </row>
    <row r="204" spans="1:15" x14ac:dyDescent="0.2">
      <c r="A204" t="s">
        <v>283</v>
      </c>
      <c r="B204" t="s">
        <v>514</v>
      </c>
      <c r="C204" t="s">
        <v>234</v>
      </c>
      <c r="D204" t="s">
        <v>175</v>
      </c>
      <c r="E204">
        <v>0.45833333333333331</v>
      </c>
      <c r="F204">
        <v>0.5</v>
      </c>
      <c r="H204" t="s">
        <v>60</v>
      </c>
      <c r="I204" t="str">
        <f t="shared" si="19"/>
        <v>BAND SHOP - (CURITIBA)CURITIBA</v>
      </c>
      <c r="J204" s="120">
        <v>1000</v>
      </c>
      <c r="K204">
        <f t="shared" si="16"/>
        <v>203</v>
      </c>
      <c r="L204" t="b">
        <f>IF($H$2:$H$2371='Cenário proposto'!$L$2,'Tabela de preços (out_2014)'!$K$2:$K$2371)</f>
        <v>0</v>
      </c>
      <c r="M204" t="e">
        <f t="shared" si="17"/>
        <v>#NUM!</v>
      </c>
      <c r="N204" t="str">
        <f t="shared" si="18"/>
        <v>Lixo</v>
      </c>
      <c r="O204">
        <f t="shared" si="20"/>
        <v>4</v>
      </c>
    </row>
    <row r="205" spans="1:15" x14ac:dyDescent="0.2">
      <c r="A205" t="s">
        <v>423</v>
      </c>
      <c r="B205" t="s">
        <v>515</v>
      </c>
      <c r="C205" t="s">
        <v>33</v>
      </c>
      <c r="D205" t="s">
        <v>34</v>
      </c>
      <c r="E205">
        <v>0.52083333333333337</v>
      </c>
      <c r="F205">
        <v>0.5625</v>
      </c>
      <c r="H205" t="s">
        <v>111</v>
      </c>
      <c r="I205" t="str">
        <f t="shared" si="19"/>
        <v>BARRA PESADA - (BELÉM)BELÉM</v>
      </c>
      <c r="J205" s="120">
        <v>2003</v>
      </c>
      <c r="K205">
        <f t="shared" si="16"/>
        <v>204</v>
      </c>
      <c r="L205" t="b">
        <f>IF($H$2:$H$2371='Cenário proposto'!$L$2,'Tabela de preços (out_2014)'!$K$2:$K$2371)</f>
        <v>0</v>
      </c>
      <c r="M205" t="e">
        <f t="shared" si="17"/>
        <v>#NUM!</v>
      </c>
      <c r="N205" t="str">
        <f t="shared" si="18"/>
        <v>Lixo</v>
      </c>
      <c r="O205">
        <f t="shared" si="20"/>
        <v>20</v>
      </c>
    </row>
    <row r="206" spans="1:15" x14ac:dyDescent="0.2">
      <c r="A206" t="s">
        <v>400</v>
      </c>
      <c r="B206" t="s">
        <v>516</v>
      </c>
      <c r="C206" t="s">
        <v>33</v>
      </c>
      <c r="D206" t="s">
        <v>34</v>
      </c>
      <c r="E206">
        <v>0.48958333333333331</v>
      </c>
      <c r="F206">
        <v>0.54166666666666663</v>
      </c>
      <c r="H206" t="s">
        <v>93</v>
      </c>
      <c r="I206" t="str">
        <f t="shared" si="19"/>
        <v>BARRA PESADA - (CEARÁ)CEARÁ</v>
      </c>
      <c r="J206" s="120">
        <v>6211.7000000000007</v>
      </c>
      <c r="K206">
        <f t="shared" si="16"/>
        <v>205</v>
      </c>
      <c r="L206" t="b">
        <f>IF($H$2:$H$2371='Cenário proposto'!$L$2,'Tabela de preços (out_2014)'!$K$2:$K$2371)</f>
        <v>0</v>
      </c>
      <c r="M206" t="e">
        <f t="shared" si="17"/>
        <v>#NUM!</v>
      </c>
      <c r="N206" t="str">
        <f t="shared" si="18"/>
        <v>Lixo</v>
      </c>
      <c r="O206">
        <f t="shared" si="20"/>
        <v>20</v>
      </c>
    </row>
    <row r="207" spans="1:15" x14ac:dyDescent="0.2">
      <c r="A207" t="s">
        <v>400</v>
      </c>
      <c r="B207" t="s">
        <v>517</v>
      </c>
      <c r="C207" t="s">
        <v>33</v>
      </c>
      <c r="D207" t="s">
        <v>34</v>
      </c>
      <c r="E207">
        <v>0.48958333333333331</v>
      </c>
      <c r="F207">
        <v>0.54166666666666663</v>
      </c>
      <c r="H207" t="s">
        <v>94</v>
      </c>
      <c r="I207" t="str">
        <f t="shared" si="19"/>
        <v>BARRA PESADA - (FORTALEZA)FORTALEZA</v>
      </c>
      <c r="J207" s="120">
        <v>4969.3600000000006</v>
      </c>
      <c r="K207">
        <f t="shared" si="16"/>
        <v>206</v>
      </c>
      <c r="L207" t="b">
        <f>IF($H$2:$H$2371='Cenário proposto'!$L$2,'Tabela de preços (out_2014)'!$K$2:$K$2371)</f>
        <v>0</v>
      </c>
      <c r="M207" t="e">
        <f t="shared" si="17"/>
        <v>#NUM!</v>
      </c>
      <c r="N207" t="str">
        <f t="shared" si="18"/>
        <v>Lixo</v>
      </c>
      <c r="O207">
        <f t="shared" si="20"/>
        <v>20</v>
      </c>
    </row>
    <row r="208" spans="1:15" x14ac:dyDescent="0.2">
      <c r="A208" t="s">
        <v>370</v>
      </c>
      <c r="B208" t="s">
        <v>518</v>
      </c>
      <c r="C208" t="s">
        <v>183</v>
      </c>
      <c r="D208" t="s">
        <v>175</v>
      </c>
      <c r="E208">
        <v>0.45833333333333331</v>
      </c>
      <c r="F208">
        <v>0.47916666666666669</v>
      </c>
      <c r="H208" t="s">
        <v>91</v>
      </c>
      <c r="I208" t="str">
        <f t="shared" si="19"/>
        <v>BATENDO PERNA - (NATAL)NATAL</v>
      </c>
      <c r="J208" s="120">
        <v>1037</v>
      </c>
      <c r="K208">
        <f t="shared" si="16"/>
        <v>207</v>
      </c>
      <c r="L208" t="b">
        <f>IF($H$2:$H$2371='Cenário proposto'!$L$2,'Tabela de preços (out_2014)'!$K$2:$K$2371)</f>
        <v>0</v>
      </c>
      <c r="M208" t="e">
        <f t="shared" si="17"/>
        <v>#NUM!</v>
      </c>
      <c r="N208" t="str">
        <f t="shared" si="18"/>
        <v>Lixo</v>
      </c>
      <c r="O208">
        <f t="shared" si="20"/>
        <v>4</v>
      </c>
    </row>
    <row r="209" spans="1:15" x14ac:dyDescent="0.2">
      <c r="A209" t="s">
        <v>243</v>
      </c>
      <c r="B209" t="s">
        <v>519</v>
      </c>
      <c r="C209" t="s">
        <v>244</v>
      </c>
      <c r="D209" t="s">
        <v>185</v>
      </c>
      <c r="E209">
        <v>4.1666666666666664E-2</v>
      </c>
      <c r="F209">
        <v>6.5972222222222224E-2</v>
      </c>
      <c r="H209" t="s">
        <v>44</v>
      </c>
      <c r="I209" t="str">
        <f t="shared" si="19"/>
        <v>BLÁ ESTÂNCIA NATIVA - (TAUBATÉ)TAUBATÉ</v>
      </c>
      <c r="J209" s="120">
        <v>1200</v>
      </c>
      <c r="K209">
        <f t="shared" si="16"/>
        <v>208</v>
      </c>
      <c r="L209" t="b">
        <f>IF($H$2:$H$2371='Cenário proposto'!$L$2,'Tabela de preços (out_2014)'!$K$2:$K$2371)</f>
        <v>0</v>
      </c>
      <c r="M209" t="e">
        <f t="shared" si="17"/>
        <v>#NUM!</v>
      </c>
      <c r="N209" t="str">
        <f t="shared" si="18"/>
        <v>Lixo</v>
      </c>
      <c r="O209">
        <f t="shared" si="20"/>
        <v>4</v>
      </c>
    </row>
    <row r="210" spans="1:15" x14ac:dyDescent="0.2">
      <c r="A210" t="s">
        <v>427</v>
      </c>
      <c r="B210" t="s">
        <v>520</v>
      </c>
      <c r="C210" t="s">
        <v>135</v>
      </c>
      <c r="D210" t="s">
        <v>185</v>
      </c>
      <c r="E210">
        <v>4.1666666666666664E-2</v>
      </c>
      <c r="F210">
        <v>6.25E-2</v>
      </c>
      <c r="H210" t="s">
        <v>111</v>
      </c>
      <c r="I210" t="str">
        <f t="shared" si="19"/>
        <v>BOLA NA TORRE - (BELÉM)BELÉM</v>
      </c>
      <c r="J210" s="120">
        <v>1224</v>
      </c>
      <c r="K210">
        <f t="shared" si="16"/>
        <v>209</v>
      </c>
      <c r="L210" t="b">
        <f>IF($H$2:$H$2371='Cenário proposto'!$L$2,'Tabela de preços (out_2014)'!$K$2:$K$2371)</f>
        <v>0</v>
      </c>
      <c r="M210" t="e">
        <f t="shared" si="17"/>
        <v>#NUM!</v>
      </c>
      <c r="N210" t="str">
        <f t="shared" si="18"/>
        <v>Lixo</v>
      </c>
      <c r="O210">
        <f t="shared" si="20"/>
        <v>4</v>
      </c>
    </row>
    <row r="211" spans="1:15" x14ac:dyDescent="0.2">
      <c r="A211" t="s">
        <v>311</v>
      </c>
      <c r="B211" t="s">
        <v>521</v>
      </c>
      <c r="C211" t="s">
        <v>158</v>
      </c>
      <c r="D211" t="s">
        <v>185</v>
      </c>
      <c r="E211">
        <v>0.33333333333333331</v>
      </c>
      <c r="F211">
        <v>0.36458333333333331</v>
      </c>
      <c r="H211" t="s">
        <v>64</v>
      </c>
      <c r="I211" t="str">
        <f t="shared" si="19"/>
        <v>BOM DE PESCA - (MARINGÁ)MARINGÁ</v>
      </c>
      <c r="J211" s="120">
        <v>1281</v>
      </c>
      <c r="K211">
        <f t="shared" si="16"/>
        <v>210</v>
      </c>
      <c r="L211" t="b">
        <f>IF($H$2:$H$2371='Cenário proposto'!$L$2,'Tabela de preços (out_2014)'!$K$2:$K$2371)</f>
        <v>0</v>
      </c>
      <c r="M211" t="e">
        <f t="shared" si="17"/>
        <v>#NUM!</v>
      </c>
      <c r="N211" t="str">
        <f t="shared" si="18"/>
        <v>Lixo</v>
      </c>
      <c r="O211">
        <f t="shared" si="20"/>
        <v>4</v>
      </c>
    </row>
    <row r="212" spans="1:15" x14ac:dyDescent="0.2">
      <c r="A212" t="s">
        <v>139</v>
      </c>
      <c r="B212" t="s">
        <v>140</v>
      </c>
      <c r="C212" t="s">
        <v>33</v>
      </c>
      <c r="D212" t="s">
        <v>34</v>
      </c>
      <c r="E212" s="119">
        <v>0.6875</v>
      </c>
      <c r="F212" s="119">
        <v>0.78472222222222221</v>
      </c>
      <c r="G212" t="s">
        <v>35</v>
      </c>
      <c r="H212" t="s">
        <v>35</v>
      </c>
      <c r="I212" t="str">
        <f t="shared" si="19"/>
        <v>BRASIL URGENTENET1</v>
      </c>
      <c r="J212" s="120">
        <v>146820</v>
      </c>
      <c r="K212">
        <f t="shared" si="16"/>
        <v>211</v>
      </c>
      <c r="L212" t="b">
        <f>IF($H$2:$H$2371='Cenário proposto'!$L$2,'Tabela de preços (out_2014)'!$K$2:$K$2371)</f>
        <v>0</v>
      </c>
      <c r="M212" t="e">
        <f t="shared" si="17"/>
        <v>#NUM!</v>
      </c>
      <c r="N212" t="str">
        <f t="shared" si="18"/>
        <v>Lixo</v>
      </c>
      <c r="O212">
        <f t="shared" si="20"/>
        <v>20</v>
      </c>
    </row>
    <row r="213" spans="1:15" x14ac:dyDescent="0.2">
      <c r="A213" t="s">
        <v>139</v>
      </c>
      <c r="B213" t="s">
        <v>140</v>
      </c>
      <c r="C213" t="s">
        <v>33</v>
      </c>
      <c r="D213" t="s">
        <v>34</v>
      </c>
      <c r="E213" s="119">
        <v>0.6875</v>
      </c>
      <c r="F213" s="119">
        <v>0.78472222222222221</v>
      </c>
      <c r="G213" t="s">
        <v>36</v>
      </c>
      <c r="H213" t="s">
        <v>36</v>
      </c>
      <c r="I213" t="str">
        <f t="shared" si="19"/>
        <v>BRASIL URGENTESAT</v>
      </c>
      <c r="J213" s="120">
        <v>14682</v>
      </c>
      <c r="K213">
        <f t="shared" si="16"/>
        <v>212</v>
      </c>
      <c r="L213" t="b">
        <f>IF($H$2:$H$2371='Cenário proposto'!$L$2,'Tabela de preços (out_2014)'!$K$2:$K$2371)</f>
        <v>0</v>
      </c>
      <c r="M213" t="e">
        <f t="shared" si="17"/>
        <v>#NUM!</v>
      </c>
      <c r="N213" t="str">
        <f t="shared" si="18"/>
        <v>Lixo</v>
      </c>
      <c r="O213">
        <f t="shared" si="20"/>
        <v>20</v>
      </c>
    </row>
    <row r="214" spans="1:15" x14ac:dyDescent="0.2">
      <c r="A214" t="s">
        <v>139</v>
      </c>
      <c r="B214" t="s">
        <v>140</v>
      </c>
      <c r="C214" t="s">
        <v>33</v>
      </c>
      <c r="D214" t="s">
        <v>34</v>
      </c>
      <c r="E214" s="119">
        <v>0.6875</v>
      </c>
      <c r="F214" s="119">
        <v>0.78472222222222221</v>
      </c>
      <c r="G214" t="s">
        <v>37</v>
      </c>
      <c r="H214" t="s">
        <v>38</v>
      </c>
      <c r="I214" t="str">
        <f t="shared" si="19"/>
        <v>BRASIL URGENTESÃO PAULO</v>
      </c>
      <c r="J214" s="120">
        <v>30160</v>
      </c>
      <c r="K214">
        <f t="shared" si="16"/>
        <v>213</v>
      </c>
      <c r="L214" t="b">
        <f>IF($H$2:$H$2371='Cenário proposto'!$L$2,'Tabela de preços (out_2014)'!$K$2:$K$2371)</f>
        <v>0</v>
      </c>
      <c r="M214" t="e">
        <f t="shared" si="17"/>
        <v>#NUM!</v>
      </c>
      <c r="N214" t="str">
        <f t="shared" si="18"/>
        <v>Lixo</v>
      </c>
      <c r="O214">
        <f t="shared" si="20"/>
        <v>20</v>
      </c>
    </row>
    <row r="215" spans="1:15" x14ac:dyDescent="0.2">
      <c r="A215" t="s">
        <v>139</v>
      </c>
      <c r="B215" t="s">
        <v>140</v>
      </c>
      <c r="C215" t="s">
        <v>33</v>
      </c>
      <c r="D215" t="s">
        <v>34</v>
      </c>
      <c r="E215" s="119">
        <v>0.6875</v>
      </c>
      <c r="F215" s="119">
        <v>0.78472222222222221</v>
      </c>
      <c r="G215" t="s">
        <v>39</v>
      </c>
      <c r="H215" t="s">
        <v>40</v>
      </c>
      <c r="I215" t="str">
        <f t="shared" si="19"/>
        <v>BRASIL URGENTEP.PRUD.</v>
      </c>
      <c r="J215" s="120">
        <v>6945</v>
      </c>
      <c r="K215">
        <f t="shared" si="16"/>
        <v>214</v>
      </c>
      <c r="L215" t="b">
        <f>IF($H$2:$H$2371='Cenário proposto'!$L$2,'Tabela de preços (out_2014)'!$K$2:$K$2371)</f>
        <v>0</v>
      </c>
      <c r="M215" t="e">
        <f t="shared" si="17"/>
        <v>#NUM!</v>
      </c>
      <c r="N215" t="str">
        <f t="shared" si="18"/>
        <v>Lixo</v>
      </c>
      <c r="O215">
        <f t="shared" si="20"/>
        <v>20</v>
      </c>
    </row>
    <row r="216" spans="1:15" x14ac:dyDescent="0.2">
      <c r="A216" t="s">
        <v>139</v>
      </c>
      <c r="B216" t="s">
        <v>140</v>
      </c>
      <c r="C216" t="s">
        <v>33</v>
      </c>
      <c r="D216" t="s">
        <v>34</v>
      </c>
      <c r="E216" s="119">
        <v>0.6875</v>
      </c>
      <c r="F216" s="119">
        <v>0.78472222222222221</v>
      </c>
      <c r="G216" t="s">
        <v>41</v>
      </c>
      <c r="H216" t="s">
        <v>42</v>
      </c>
      <c r="I216" t="str">
        <f t="shared" si="19"/>
        <v>BRASIL URGENTECAMPINAS</v>
      </c>
      <c r="J216" s="120">
        <v>7920</v>
      </c>
      <c r="K216">
        <f t="shared" si="16"/>
        <v>215</v>
      </c>
      <c r="L216" t="b">
        <f>IF($H$2:$H$2371='Cenário proposto'!$L$2,'Tabela de preços (out_2014)'!$K$2:$K$2371)</f>
        <v>0</v>
      </c>
      <c r="M216" t="e">
        <f t="shared" si="17"/>
        <v>#NUM!</v>
      </c>
      <c r="N216" t="str">
        <f t="shared" si="18"/>
        <v>Lixo</v>
      </c>
      <c r="O216">
        <f t="shared" si="20"/>
        <v>20</v>
      </c>
    </row>
    <row r="217" spans="1:15" x14ac:dyDescent="0.2">
      <c r="A217" t="s">
        <v>139</v>
      </c>
      <c r="B217" t="s">
        <v>140</v>
      </c>
      <c r="C217" t="s">
        <v>33</v>
      </c>
      <c r="D217" t="s">
        <v>34</v>
      </c>
      <c r="E217" s="119">
        <v>0.6875</v>
      </c>
      <c r="F217" s="119">
        <v>0.78472222222222221</v>
      </c>
      <c r="G217" t="s">
        <v>43</v>
      </c>
      <c r="H217" t="s">
        <v>44</v>
      </c>
      <c r="I217" t="str">
        <f t="shared" si="19"/>
        <v>BRASIL URGENTETAUBATÉ</v>
      </c>
      <c r="J217" s="120">
        <v>2670</v>
      </c>
      <c r="K217">
        <f t="shared" si="16"/>
        <v>216</v>
      </c>
      <c r="L217" t="b">
        <f>IF($H$2:$H$2371='Cenário proposto'!$L$2,'Tabela de preços (out_2014)'!$K$2:$K$2371)</f>
        <v>0</v>
      </c>
      <c r="M217" t="e">
        <f t="shared" si="17"/>
        <v>#NUM!</v>
      </c>
      <c r="N217" t="str">
        <f t="shared" si="18"/>
        <v>Lixo</v>
      </c>
      <c r="O217">
        <f t="shared" si="20"/>
        <v>20</v>
      </c>
    </row>
    <row r="218" spans="1:15" x14ac:dyDescent="0.2">
      <c r="A218" t="s">
        <v>139</v>
      </c>
      <c r="B218" t="s">
        <v>140</v>
      </c>
      <c r="C218" t="s">
        <v>33</v>
      </c>
      <c r="D218" t="s">
        <v>34</v>
      </c>
      <c r="E218" s="119">
        <v>0.6875</v>
      </c>
      <c r="F218" s="119">
        <v>0.78472222222222221</v>
      </c>
      <c r="G218" t="s">
        <v>45</v>
      </c>
      <c r="H218" t="s">
        <v>46</v>
      </c>
      <c r="I218" t="str">
        <f t="shared" si="19"/>
        <v>BRASIL URGENTERIB. PRETO</v>
      </c>
      <c r="J218" s="120">
        <v>3855</v>
      </c>
      <c r="K218">
        <f t="shared" si="16"/>
        <v>217</v>
      </c>
      <c r="L218" t="b">
        <f>IF($H$2:$H$2371='Cenário proposto'!$L$2,'Tabela de preços (out_2014)'!$K$2:$K$2371)</f>
        <v>0</v>
      </c>
      <c r="M218" t="e">
        <f t="shared" si="17"/>
        <v>#NUM!</v>
      </c>
      <c r="N218" t="str">
        <f t="shared" si="18"/>
        <v>Lixo</v>
      </c>
      <c r="O218">
        <f t="shared" si="20"/>
        <v>20</v>
      </c>
    </row>
    <row r="219" spans="1:15" x14ac:dyDescent="0.2">
      <c r="A219" t="s">
        <v>139</v>
      </c>
      <c r="B219" t="s">
        <v>140</v>
      </c>
      <c r="C219" t="s">
        <v>33</v>
      </c>
      <c r="D219" t="s">
        <v>34</v>
      </c>
      <c r="E219" s="119">
        <v>0.6875</v>
      </c>
      <c r="F219" s="119">
        <v>0.78472222222222221</v>
      </c>
      <c r="G219" t="s">
        <v>47</v>
      </c>
      <c r="H219" t="s">
        <v>48</v>
      </c>
      <c r="I219" t="str">
        <f t="shared" si="19"/>
        <v>BRASIL URGENTESANTOS</v>
      </c>
      <c r="J219" s="120">
        <v>2790</v>
      </c>
      <c r="K219">
        <f t="shared" si="16"/>
        <v>218</v>
      </c>
      <c r="L219" t="b">
        <f>IF($H$2:$H$2371='Cenário proposto'!$L$2,'Tabela de preços (out_2014)'!$K$2:$K$2371)</f>
        <v>0</v>
      </c>
      <c r="M219" t="e">
        <f t="shared" si="17"/>
        <v>#NUM!</v>
      </c>
      <c r="N219" t="str">
        <f t="shared" si="18"/>
        <v>Lixo</v>
      </c>
      <c r="O219">
        <f t="shared" si="20"/>
        <v>20</v>
      </c>
    </row>
    <row r="220" spans="1:15" x14ac:dyDescent="0.2">
      <c r="A220" t="s">
        <v>139</v>
      </c>
      <c r="B220" t="s">
        <v>140</v>
      </c>
      <c r="C220" t="s">
        <v>33</v>
      </c>
      <c r="D220" t="s">
        <v>34</v>
      </c>
      <c r="E220" s="119">
        <v>0.6875</v>
      </c>
      <c r="F220" s="119">
        <v>0.78472222222222221</v>
      </c>
      <c r="G220" t="s">
        <v>49</v>
      </c>
      <c r="H220" t="s">
        <v>50</v>
      </c>
      <c r="I220" t="str">
        <f t="shared" si="19"/>
        <v>BRASIL URGENTERIO DE JANEIRO</v>
      </c>
      <c r="J220" s="120">
        <v>17995</v>
      </c>
      <c r="K220">
        <f t="shared" si="16"/>
        <v>219</v>
      </c>
      <c r="L220">
        <f>IF($H$2:$H$2371='Cenário proposto'!$L$2,'Tabela de preços (out_2014)'!$K$2:$K$2371)</f>
        <v>219</v>
      </c>
      <c r="M220" t="e">
        <f t="shared" si="17"/>
        <v>#NUM!</v>
      </c>
      <c r="N220" t="str">
        <f t="shared" si="18"/>
        <v>Lixo</v>
      </c>
      <c r="O220">
        <f t="shared" si="20"/>
        <v>20</v>
      </c>
    </row>
    <row r="221" spans="1:15" x14ac:dyDescent="0.2">
      <c r="A221" t="s">
        <v>139</v>
      </c>
      <c r="B221" t="s">
        <v>140</v>
      </c>
      <c r="C221" t="s">
        <v>33</v>
      </c>
      <c r="D221" t="s">
        <v>34</v>
      </c>
      <c r="E221" s="119">
        <v>0.6875</v>
      </c>
      <c r="F221" s="119">
        <v>0.78472222222222221</v>
      </c>
      <c r="G221" t="s">
        <v>51</v>
      </c>
      <c r="H221" t="s">
        <v>52</v>
      </c>
      <c r="I221" t="str">
        <f t="shared" si="19"/>
        <v>BRASIL URGENTEBARRA MANSA</v>
      </c>
      <c r="J221" s="120">
        <v>4435</v>
      </c>
      <c r="K221">
        <f t="shared" si="16"/>
        <v>220</v>
      </c>
      <c r="L221" t="b">
        <f>IF($H$2:$H$2371='Cenário proposto'!$L$2,'Tabela de preços (out_2014)'!$K$2:$K$2371)</f>
        <v>0</v>
      </c>
      <c r="M221" t="e">
        <f t="shared" si="17"/>
        <v>#NUM!</v>
      </c>
      <c r="N221" t="str">
        <f t="shared" si="18"/>
        <v>Lixo</v>
      </c>
      <c r="O221">
        <f t="shared" si="20"/>
        <v>20</v>
      </c>
    </row>
    <row r="222" spans="1:15" x14ac:dyDescent="0.2">
      <c r="A222" t="s">
        <v>139</v>
      </c>
      <c r="B222" t="s">
        <v>140</v>
      </c>
      <c r="C222" t="s">
        <v>33</v>
      </c>
      <c r="D222" t="s">
        <v>34</v>
      </c>
      <c r="E222" s="119">
        <v>0.6875</v>
      </c>
      <c r="F222" s="119">
        <v>0.78472222222222221</v>
      </c>
      <c r="G222" t="s">
        <v>53</v>
      </c>
      <c r="H222" t="s">
        <v>54</v>
      </c>
      <c r="I222" t="str">
        <f t="shared" si="19"/>
        <v>BRASIL URGENTEB. HORIZ</v>
      </c>
      <c r="J222" s="120">
        <v>14125</v>
      </c>
      <c r="K222">
        <f t="shared" si="16"/>
        <v>221</v>
      </c>
      <c r="L222" t="b">
        <f>IF($H$2:$H$2371='Cenário proposto'!$L$2,'Tabela de preços (out_2014)'!$K$2:$K$2371)</f>
        <v>0</v>
      </c>
      <c r="M222" t="e">
        <f t="shared" si="17"/>
        <v>#NUM!</v>
      </c>
      <c r="N222" t="str">
        <f t="shared" si="18"/>
        <v>Lixo</v>
      </c>
      <c r="O222">
        <f t="shared" si="20"/>
        <v>20</v>
      </c>
    </row>
    <row r="223" spans="1:15" x14ac:dyDescent="0.2">
      <c r="A223" t="s">
        <v>139</v>
      </c>
      <c r="B223" t="s">
        <v>140</v>
      </c>
      <c r="C223" t="s">
        <v>33</v>
      </c>
      <c r="D223" t="s">
        <v>34</v>
      </c>
      <c r="E223" s="119">
        <v>0.6875</v>
      </c>
      <c r="F223" s="119">
        <v>0.78472222222222221</v>
      </c>
      <c r="G223" t="s">
        <v>55</v>
      </c>
      <c r="H223" t="s">
        <v>56</v>
      </c>
      <c r="I223" t="str">
        <f t="shared" si="19"/>
        <v>BRASIL URGENTEUBERABA</v>
      </c>
      <c r="J223" s="120">
        <v>2690</v>
      </c>
      <c r="K223">
        <f t="shared" si="16"/>
        <v>222</v>
      </c>
      <c r="L223" t="b">
        <f>IF($H$2:$H$2371='Cenário proposto'!$L$2,'Tabela de preços (out_2014)'!$K$2:$K$2371)</f>
        <v>0</v>
      </c>
      <c r="M223" t="e">
        <f t="shared" si="17"/>
        <v>#NUM!</v>
      </c>
      <c r="N223" t="str">
        <f t="shared" si="18"/>
        <v>Lixo</v>
      </c>
      <c r="O223">
        <f t="shared" si="20"/>
        <v>20</v>
      </c>
    </row>
    <row r="224" spans="1:15" x14ac:dyDescent="0.2">
      <c r="A224" t="s">
        <v>139</v>
      </c>
      <c r="B224" t="s">
        <v>140</v>
      </c>
      <c r="C224" t="s">
        <v>33</v>
      </c>
      <c r="D224" t="s">
        <v>34</v>
      </c>
      <c r="E224" s="119">
        <v>0.6875</v>
      </c>
      <c r="F224" s="119">
        <v>0.78472222222222221</v>
      </c>
      <c r="G224" t="s">
        <v>57</v>
      </c>
      <c r="H224" t="s">
        <v>58</v>
      </c>
      <c r="I224" t="str">
        <f t="shared" si="19"/>
        <v>BRASIL URGENTEVITÓRIA</v>
      </c>
      <c r="J224" s="120">
        <v>2990</v>
      </c>
      <c r="K224">
        <f t="shared" si="16"/>
        <v>223</v>
      </c>
      <c r="L224" t="b">
        <f>IF($H$2:$H$2371='Cenário proposto'!$L$2,'Tabela de preços (out_2014)'!$K$2:$K$2371)</f>
        <v>0</v>
      </c>
      <c r="M224" t="e">
        <f t="shared" si="17"/>
        <v>#NUM!</v>
      </c>
      <c r="N224" t="str">
        <f t="shared" si="18"/>
        <v>Lixo</v>
      </c>
      <c r="O224">
        <f t="shared" si="20"/>
        <v>20</v>
      </c>
    </row>
    <row r="225" spans="1:15" x14ac:dyDescent="0.2">
      <c r="A225" t="s">
        <v>139</v>
      </c>
      <c r="B225" t="s">
        <v>140</v>
      </c>
      <c r="C225" t="s">
        <v>33</v>
      </c>
      <c r="D225" t="s">
        <v>34</v>
      </c>
      <c r="E225" s="119">
        <v>0.6875</v>
      </c>
      <c r="F225" s="119">
        <v>0.78472222222222221</v>
      </c>
      <c r="G225" t="s">
        <v>59</v>
      </c>
      <c r="H225" t="s">
        <v>60</v>
      </c>
      <c r="I225" t="str">
        <f t="shared" si="19"/>
        <v>BRASIL URGENTECURITIBA</v>
      </c>
      <c r="J225" s="120">
        <v>5465</v>
      </c>
      <c r="K225">
        <f t="shared" si="16"/>
        <v>224</v>
      </c>
      <c r="L225" t="b">
        <f>IF($H$2:$H$2371='Cenário proposto'!$L$2,'Tabela de preços (out_2014)'!$K$2:$K$2371)</f>
        <v>0</v>
      </c>
      <c r="M225" t="e">
        <f t="shared" si="17"/>
        <v>#NUM!</v>
      </c>
      <c r="N225" t="str">
        <f t="shared" si="18"/>
        <v>Lixo</v>
      </c>
      <c r="O225">
        <f t="shared" si="20"/>
        <v>20</v>
      </c>
    </row>
    <row r="226" spans="1:15" x14ac:dyDescent="0.2">
      <c r="A226" t="s">
        <v>139</v>
      </c>
      <c r="B226" t="s">
        <v>140</v>
      </c>
      <c r="C226" t="s">
        <v>33</v>
      </c>
      <c r="D226" t="s">
        <v>34</v>
      </c>
      <c r="E226" s="119">
        <v>0.6875</v>
      </c>
      <c r="F226" s="119">
        <v>0.78472222222222221</v>
      </c>
      <c r="G226" t="s">
        <v>61</v>
      </c>
      <c r="H226" t="s">
        <v>62</v>
      </c>
      <c r="I226" t="str">
        <f t="shared" si="19"/>
        <v>BRASIL URGENTECASCAVEL</v>
      </c>
      <c r="J226" s="120">
        <v>5455</v>
      </c>
      <c r="K226">
        <f t="shared" si="16"/>
        <v>225</v>
      </c>
      <c r="L226" t="b">
        <f>IF($H$2:$H$2371='Cenário proposto'!$L$2,'Tabela de preços (out_2014)'!$K$2:$K$2371)</f>
        <v>0</v>
      </c>
      <c r="M226" t="e">
        <f t="shared" si="17"/>
        <v>#NUM!</v>
      </c>
      <c r="N226" t="str">
        <f t="shared" si="18"/>
        <v>Lixo</v>
      </c>
      <c r="O226">
        <f t="shared" si="20"/>
        <v>20</v>
      </c>
    </row>
    <row r="227" spans="1:15" x14ac:dyDescent="0.2">
      <c r="A227" t="s">
        <v>139</v>
      </c>
      <c r="B227" t="s">
        <v>140</v>
      </c>
      <c r="C227" t="s">
        <v>33</v>
      </c>
      <c r="D227" t="s">
        <v>34</v>
      </c>
      <c r="E227" s="119">
        <v>0.6875</v>
      </c>
      <c r="F227" s="119">
        <v>0.78472222222222221</v>
      </c>
      <c r="G227" t="s">
        <v>63</v>
      </c>
      <c r="H227" t="s">
        <v>64</v>
      </c>
      <c r="I227" t="str">
        <f t="shared" si="19"/>
        <v>BRASIL URGENTEMARINGÁ</v>
      </c>
      <c r="J227" s="120">
        <v>1685</v>
      </c>
      <c r="K227">
        <f t="shared" si="16"/>
        <v>226</v>
      </c>
      <c r="L227" t="b">
        <f>IF($H$2:$H$2371='Cenário proposto'!$L$2,'Tabela de preços (out_2014)'!$K$2:$K$2371)</f>
        <v>0</v>
      </c>
      <c r="M227" t="e">
        <f t="shared" si="17"/>
        <v>#NUM!</v>
      </c>
      <c r="N227" t="str">
        <f t="shared" si="18"/>
        <v>Lixo</v>
      </c>
      <c r="O227">
        <f t="shared" si="20"/>
        <v>20</v>
      </c>
    </row>
    <row r="228" spans="1:15" x14ac:dyDescent="0.2">
      <c r="A228" t="s">
        <v>139</v>
      </c>
      <c r="B228" t="s">
        <v>140</v>
      </c>
      <c r="C228" t="s">
        <v>33</v>
      </c>
      <c r="D228" t="s">
        <v>34</v>
      </c>
      <c r="E228" s="119">
        <v>0.6875</v>
      </c>
      <c r="F228" s="119">
        <v>0.78472222222222221</v>
      </c>
      <c r="G228" t="s">
        <v>65</v>
      </c>
      <c r="H228" t="s">
        <v>66</v>
      </c>
      <c r="I228" t="str">
        <f t="shared" si="19"/>
        <v>BRASIL URGENTELONDRINA</v>
      </c>
      <c r="J228" s="120">
        <v>2040</v>
      </c>
      <c r="K228">
        <f t="shared" si="16"/>
        <v>227</v>
      </c>
      <c r="L228" t="b">
        <f>IF($H$2:$H$2371='Cenário proposto'!$L$2,'Tabela de preços (out_2014)'!$K$2:$K$2371)</f>
        <v>0</v>
      </c>
      <c r="M228" t="e">
        <f t="shared" si="17"/>
        <v>#NUM!</v>
      </c>
      <c r="N228" t="str">
        <f t="shared" si="18"/>
        <v>Lixo</v>
      </c>
      <c r="O228">
        <f t="shared" si="20"/>
        <v>20</v>
      </c>
    </row>
    <row r="229" spans="1:15" x14ac:dyDescent="0.2">
      <c r="A229" t="s">
        <v>139</v>
      </c>
      <c r="B229" t="s">
        <v>140</v>
      </c>
      <c r="C229" t="s">
        <v>33</v>
      </c>
      <c r="D229" t="s">
        <v>34</v>
      </c>
      <c r="E229" s="119">
        <v>0.6875</v>
      </c>
      <c r="F229" s="119">
        <v>0.78472222222222221</v>
      </c>
      <c r="G229" t="s">
        <v>67</v>
      </c>
      <c r="H229" t="s">
        <v>68</v>
      </c>
      <c r="I229" t="str">
        <f t="shared" si="19"/>
        <v>BRASIL URGENTEP. ALEGRE</v>
      </c>
      <c r="J229" s="120">
        <v>12445</v>
      </c>
      <c r="K229">
        <f t="shared" si="16"/>
        <v>228</v>
      </c>
      <c r="L229" t="b">
        <f>IF($H$2:$H$2371='Cenário proposto'!$L$2,'Tabela de preços (out_2014)'!$K$2:$K$2371)</f>
        <v>0</v>
      </c>
      <c r="M229" t="e">
        <f t="shared" si="17"/>
        <v>#NUM!</v>
      </c>
      <c r="N229" t="str">
        <f t="shared" si="18"/>
        <v>Lixo</v>
      </c>
      <c r="O229">
        <f t="shared" si="20"/>
        <v>20</v>
      </c>
    </row>
    <row r="230" spans="1:15" x14ac:dyDescent="0.2">
      <c r="A230" t="s">
        <v>139</v>
      </c>
      <c r="B230" t="s">
        <v>140</v>
      </c>
      <c r="C230" t="s">
        <v>33</v>
      </c>
      <c r="D230" t="s">
        <v>34</v>
      </c>
      <c r="E230" s="119">
        <v>0.6875</v>
      </c>
      <c r="F230" s="119">
        <v>0.78472222222222221</v>
      </c>
      <c r="G230" t="s">
        <v>69</v>
      </c>
      <c r="H230" t="s">
        <v>70</v>
      </c>
      <c r="I230" t="str">
        <f t="shared" si="19"/>
        <v>BRASIL URGENTEFLORIANÓPOLIS</v>
      </c>
      <c r="J230" s="120">
        <v>5905</v>
      </c>
      <c r="K230">
        <f t="shared" si="16"/>
        <v>229</v>
      </c>
      <c r="L230" t="b">
        <f>IF($H$2:$H$2371='Cenário proposto'!$L$2,'Tabela de preços (out_2014)'!$K$2:$K$2371)</f>
        <v>0</v>
      </c>
      <c r="M230" t="e">
        <f t="shared" si="17"/>
        <v>#NUM!</v>
      </c>
      <c r="N230" t="str">
        <f t="shared" si="18"/>
        <v>Lixo</v>
      </c>
      <c r="O230">
        <f t="shared" si="20"/>
        <v>20</v>
      </c>
    </row>
    <row r="231" spans="1:15" x14ac:dyDescent="0.2">
      <c r="A231" t="s">
        <v>139</v>
      </c>
      <c r="B231" t="s">
        <v>140</v>
      </c>
      <c r="C231" t="s">
        <v>33</v>
      </c>
      <c r="D231" t="s">
        <v>34</v>
      </c>
      <c r="E231" s="119">
        <v>0.6875</v>
      </c>
      <c r="F231" s="119">
        <v>0.78472222222222221</v>
      </c>
      <c r="G231" t="s">
        <v>71</v>
      </c>
      <c r="H231" t="s">
        <v>72</v>
      </c>
      <c r="I231" t="str">
        <f t="shared" si="19"/>
        <v>BRASIL URGENTEBRASÍLIA</v>
      </c>
      <c r="J231" s="120">
        <v>4065</v>
      </c>
      <c r="K231">
        <f t="shared" si="16"/>
        <v>230</v>
      </c>
      <c r="L231" t="b">
        <f>IF($H$2:$H$2371='Cenário proposto'!$L$2,'Tabela de preços (out_2014)'!$K$2:$K$2371)</f>
        <v>0</v>
      </c>
      <c r="M231" t="e">
        <f t="shared" si="17"/>
        <v>#NUM!</v>
      </c>
      <c r="N231" t="str">
        <f t="shared" si="18"/>
        <v>Lixo</v>
      </c>
      <c r="O231">
        <f t="shared" si="20"/>
        <v>20</v>
      </c>
    </row>
    <row r="232" spans="1:15" x14ac:dyDescent="0.2">
      <c r="A232" t="s">
        <v>139</v>
      </c>
      <c r="B232" t="s">
        <v>140</v>
      </c>
      <c r="C232" t="s">
        <v>33</v>
      </c>
      <c r="D232" t="s">
        <v>34</v>
      </c>
      <c r="E232" s="119">
        <v>0.6875</v>
      </c>
      <c r="F232" s="119">
        <v>0.78472222222222221</v>
      </c>
      <c r="G232" t="s">
        <v>73</v>
      </c>
      <c r="H232" t="s">
        <v>74</v>
      </c>
      <c r="I232" t="str">
        <f t="shared" si="19"/>
        <v>BRASIL URGENTEGOIÂNIA</v>
      </c>
      <c r="J232" s="120">
        <v>3550</v>
      </c>
      <c r="K232">
        <f t="shared" si="16"/>
        <v>231</v>
      </c>
      <c r="L232" t="b">
        <f>IF($H$2:$H$2371='Cenário proposto'!$L$2,'Tabela de preços (out_2014)'!$K$2:$K$2371)</f>
        <v>0</v>
      </c>
      <c r="M232" t="e">
        <f t="shared" si="17"/>
        <v>#NUM!</v>
      </c>
      <c r="N232" t="str">
        <f t="shared" si="18"/>
        <v>Lixo</v>
      </c>
      <c r="O232">
        <f t="shared" si="20"/>
        <v>20</v>
      </c>
    </row>
    <row r="233" spans="1:15" x14ac:dyDescent="0.2">
      <c r="A233" t="s">
        <v>139</v>
      </c>
      <c r="B233" t="s">
        <v>140</v>
      </c>
      <c r="C233" t="s">
        <v>33</v>
      </c>
      <c r="D233" t="s">
        <v>34</v>
      </c>
      <c r="E233" s="119">
        <v>0.6875</v>
      </c>
      <c r="F233" s="119">
        <v>0.78472222222222221</v>
      </c>
      <c r="G233" t="s">
        <v>75</v>
      </c>
      <c r="H233" t="s">
        <v>76</v>
      </c>
      <c r="I233" t="str">
        <f t="shared" si="19"/>
        <v>BRASIL URGENTECUIABÁ</v>
      </c>
      <c r="J233" s="120">
        <v>3135</v>
      </c>
      <c r="K233">
        <f t="shared" si="16"/>
        <v>232</v>
      </c>
      <c r="L233" t="b">
        <f>IF($H$2:$H$2371='Cenário proposto'!$L$2,'Tabela de preços (out_2014)'!$K$2:$K$2371)</f>
        <v>0</v>
      </c>
      <c r="M233" t="e">
        <f t="shared" si="17"/>
        <v>#NUM!</v>
      </c>
      <c r="N233" t="str">
        <f t="shared" si="18"/>
        <v>Lixo</v>
      </c>
      <c r="O233">
        <f t="shared" si="20"/>
        <v>20</v>
      </c>
    </row>
    <row r="234" spans="1:15" x14ac:dyDescent="0.2">
      <c r="A234" t="s">
        <v>139</v>
      </c>
      <c r="B234" t="s">
        <v>140</v>
      </c>
      <c r="C234" t="s">
        <v>33</v>
      </c>
      <c r="D234" t="s">
        <v>34</v>
      </c>
      <c r="E234" s="119">
        <v>0.6875</v>
      </c>
      <c r="F234" s="119">
        <v>0.78472222222222221</v>
      </c>
      <c r="G234" t="s">
        <v>77</v>
      </c>
      <c r="H234" t="s">
        <v>78</v>
      </c>
      <c r="I234" t="str">
        <f t="shared" si="19"/>
        <v>BRASIL URGENTECÁCERES</v>
      </c>
      <c r="J234" s="120">
        <v>275</v>
      </c>
      <c r="K234">
        <f t="shared" si="16"/>
        <v>233</v>
      </c>
      <c r="L234" t="b">
        <f>IF($H$2:$H$2371='Cenário proposto'!$L$2,'Tabela de preços (out_2014)'!$K$2:$K$2371)</f>
        <v>0</v>
      </c>
      <c r="M234" t="e">
        <f t="shared" si="17"/>
        <v>#NUM!</v>
      </c>
      <c r="N234" t="str">
        <f t="shared" si="18"/>
        <v>Lixo</v>
      </c>
      <c r="O234">
        <f t="shared" si="20"/>
        <v>20</v>
      </c>
    </row>
    <row r="235" spans="1:15" x14ac:dyDescent="0.2">
      <c r="A235" t="s">
        <v>139</v>
      </c>
      <c r="B235" t="s">
        <v>140</v>
      </c>
      <c r="C235" t="s">
        <v>33</v>
      </c>
      <c r="D235" t="s">
        <v>34</v>
      </c>
      <c r="E235" s="119">
        <v>0.6875</v>
      </c>
      <c r="F235" s="119">
        <v>0.78472222222222221</v>
      </c>
      <c r="G235" t="s">
        <v>75</v>
      </c>
      <c r="H235" t="s">
        <v>79</v>
      </c>
      <c r="I235" t="str">
        <f t="shared" si="19"/>
        <v>BRASIL URGENTERONDONÓPOLIS</v>
      </c>
      <c r="J235" s="120">
        <v>530</v>
      </c>
      <c r="K235">
        <f t="shared" si="16"/>
        <v>234</v>
      </c>
      <c r="L235" t="b">
        <f>IF($H$2:$H$2371='Cenário proposto'!$L$2,'Tabela de preços (out_2014)'!$K$2:$K$2371)</f>
        <v>0</v>
      </c>
      <c r="M235" t="e">
        <f t="shared" si="17"/>
        <v>#NUM!</v>
      </c>
      <c r="N235" t="str">
        <f t="shared" si="18"/>
        <v>Lixo</v>
      </c>
      <c r="O235">
        <f t="shared" si="20"/>
        <v>20</v>
      </c>
    </row>
    <row r="236" spans="1:15" x14ac:dyDescent="0.2">
      <c r="A236" t="s">
        <v>139</v>
      </c>
      <c r="B236" t="s">
        <v>140</v>
      </c>
      <c r="C236" t="s">
        <v>33</v>
      </c>
      <c r="D236" t="s">
        <v>34</v>
      </c>
      <c r="E236" s="119">
        <v>0.6875</v>
      </c>
      <c r="F236" s="119">
        <v>0.78472222222222221</v>
      </c>
      <c r="G236" t="s">
        <v>75</v>
      </c>
      <c r="H236" t="s">
        <v>80</v>
      </c>
      <c r="I236" t="str">
        <f t="shared" si="19"/>
        <v>BRASIL URGENTETANGARÁ</v>
      </c>
      <c r="J236" s="120">
        <v>405</v>
      </c>
      <c r="K236">
        <f t="shared" si="16"/>
        <v>235</v>
      </c>
      <c r="L236" t="b">
        <f>IF($H$2:$H$2371='Cenário proposto'!$L$2,'Tabela de preços (out_2014)'!$K$2:$K$2371)</f>
        <v>0</v>
      </c>
      <c r="M236" t="e">
        <f t="shared" si="17"/>
        <v>#NUM!</v>
      </c>
      <c r="N236" t="str">
        <f t="shared" si="18"/>
        <v>Lixo</v>
      </c>
      <c r="O236">
        <f t="shared" si="20"/>
        <v>20</v>
      </c>
    </row>
    <row r="237" spans="1:15" x14ac:dyDescent="0.2">
      <c r="A237" t="s">
        <v>139</v>
      </c>
      <c r="B237" t="s">
        <v>140</v>
      </c>
      <c r="C237" t="s">
        <v>33</v>
      </c>
      <c r="D237" t="s">
        <v>34</v>
      </c>
      <c r="E237" s="119">
        <v>0.6875</v>
      </c>
      <c r="F237" s="119">
        <v>0.78472222222222221</v>
      </c>
      <c r="G237" t="s">
        <v>75</v>
      </c>
      <c r="H237" t="s">
        <v>81</v>
      </c>
      <c r="I237" t="str">
        <f t="shared" si="19"/>
        <v>BRASIL URGENTESORRISO</v>
      </c>
      <c r="J237" s="120">
        <v>275</v>
      </c>
      <c r="K237">
        <f t="shared" si="16"/>
        <v>236</v>
      </c>
      <c r="L237" t="b">
        <f>IF($H$2:$H$2371='Cenário proposto'!$L$2,'Tabela de preços (out_2014)'!$K$2:$K$2371)</f>
        <v>0</v>
      </c>
      <c r="M237" t="e">
        <f t="shared" si="17"/>
        <v>#NUM!</v>
      </c>
      <c r="N237" t="str">
        <f t="shared" si="18"/>
        <v>Lixo</v>
      </c>
      <c r="O237">
        <f t="shared" si="20"/>
        <v>20</v>
      </c>
    </row>
    <row r="238" spans="1:15" x14ac:dyDescent="0.2">
      <c r="A238" t="s">
        <v>139</v>
      </c>
      <c r="B238" t="s">
        <v>140</v>
      </c>
      <c r="C238" t="s">
        <v>33</v>
      </c>
      <c r="D238" t="s">
        <v>34</v>
      </c>
      <c r="E238" s="119">
        <v>0.6875</v>
      </c>
      <c r="F238" s="119">
        <v>0.78472222222222221</v>
      </c>
      <c r="G238" t="s">
        <v>75</v>
      </c>
      <c r="H238" t="s">
        <v>82</v>
      </c>
      <c r="I238" t="str">
        <f t="shared" si="19"/>
        <v>BRASIL URGENTESAPEZAL</v>
      </c>
      <c r="J238" s="120">
        <v>275</v>
      </c>
      <c r="K238">
        <f t="shared" si="16"/>
        <v>237</v>
      </c>
      <c r="L238" t="b">
        <f>IF($H$2:$H$2371='Cenário proposto'!$L$2,'Tabela de preços (out_2014)'!$K$2:$K$2371)</f>
        <v>0</v>
      </c>
      <c r="M238" t="e">
        <f t="shared" si="17"/>
        <v>#NUM!</v>
      </c>
      <c r="N238" t="str">
        <f t="shared" si="18"/>
        <v>Lixo</v>
      </c>
      <c r="O238">
        <f t="shared" si="20"/>
        <v>20</v>
      </c>
    </row>
    <row r="239" spans="1:15" x14ac:dyDescent="0.2">
      <c r="A239" t="s">
        <v>139</v>
      </c>
      <c r="B239" t="s">
        <v>140</v>
      </c>
      <c r="C239" t="s">
        <v>33</v>
      </c>
      <c r="D239" t="s">
        <v>34</v>
      </c>
      <c r="E239" s="119">
        <v>0.6875</v>
      </c>
      <c r="F239" s="119">
        <v>0.78472222222222221</v>
      </c>
      <c r="G239" t="s">
        <v>75</v>
      </c>
      <c r="H239" t="s">
        <v>83</v>
      </c>
      <c r="I239" t="str">
        <f t="shared" si="19"/>
        <v>BRASIL URGENTEJUÍNA</v>
      </c>
      <c r="J239" s="120">
        <v>275</v>
      </c>
      <c r="K239">
        <f t="shared" si="16"/>
        <v>238</v>
      </c>
      <c r="L239" t="b">
        <f>IF($H$2:$H$2371='Cenário proposto'!$L$2,'Tabela de preços (out_2014)'!$K$2:$K$2371)</f>
        <v>0</v>
      </c>
      <c r="M239" t="e">
        <f t="shared" si="17"/>
        <v>#NUM!</v>
      </c>
      <c r="N239" t="str">
        <f t="shared" si="18"/>
        <v>Lixo</v>
      </c>
      <c r="O239">
        <f t="shared" si="20"/>
        <v>20</v>
      </c>
    </row>
    <row r="240" spans="1:15" x14ac:dyDescent="0.2">
      <c r="A240" t="s">
        <v>139</v>
      </c>
      <c r="B240" t="s">
        <v>140</v>
      </c>
      <c r="C240" t="s">
        <v>33</v>
      </c>
      <c r="D240" t="s">
        <v>34</v>
      </c>
      <c r="E240" s="119">
        <v>0.6875</v>
      </c>
      <c r="F240" s="119">
        <v>0.78472222222222221</v>
      </c>
      <c r="G240" t="s">
        <v>84</v>
      </c>
      <c r="H240" t="s">
        <v>85</v>
      </c>
      <c r="I240" t="str">
        <f t="shared" si="19"/>
        <v>BRASIL URGENTEC. GRANDE</v>
      </c>
      <c r="J240" s="120">
        <v>1290</v>
      </c>
      <c r="K240">
        <f t="shared" si="16"/>
        <v>239</v>
      </c>
      <c r="L240" t="b">
        <f>IF($H$2:$H$2371='Cenário proposto'!$L$2,'Tabela de preços (out_2014)'!$K$2:$K$2371)</f>
        <v>0</v>
      </c>
      <c r="M240" t="e">
        <f t="shared" si="17"/>
        <v>#NUM!</v>
      </c>
      <c r="N240" t="str">
        <f t="shared" si="18"/>
        <v>Lixo</v>
      </c>
      <c r="O240">
        <f t="shared" si="20"/>
        <v>20</v>
      </c>
    </row>
    <row r="241" spans="1:15" x14ac:dyDescent="0.2">
      <c r="A241" t="s">
        <v>139</v>
      </c>
      <c r="B241" t="s">
        <v>140</v>
      </c>
      <c r="C241" t="s">
        <v>33</v>
      </c>
      <c r="D241" t="s">
        <v>34</v>
      </c>
      <c r="E241" s="119">
        <v>0.6875</v>
      </c>
      <c r="F241" s="119">
        <v>0.78472222222222221</v>
      </c>
      <c r="G241" t="s">
        <v>86</v>
      </c>
      <c r="H241" t="s">
        <v>87</v>
      </c>
      <c r="I241" t="str">
        <f t="shared" si="19"/>
        <v>BRASIL URGENTESALVADOR</v>
      </c>
      <c r="J241" s="120">
        <v>10130</v>
      </c>
      <c r="K241">
        <f t="shared" si="16"/>
        <v>240</v>
      </c>
      <c r="L241" t="b">
        <f>IF($H$2:$H$2371='Cenário proposto'!$L$2,'Tabela de preços (out_2014)'!$K$2:$K$2371)</f>
        <v>0</v>
      </c>
      <c r="M241" t="e">
        <f t="shared" si="17"/>
        <v>#NUM!</v>
      </c>
      <c r="N241" t="str">
        <f t="shared" si="18"/>
        <v>Lixo</v>
      </c>
      <c r="O241">
        <f t="shared" si="20"/>
        <v>20</v>
      </c>
    </row>
    <row r="242" spans="1:15" x14ac:dyDescent="0.2">
      <c r="A242" t="s">
        <v>139</v>
      </c>
      <c r="B242" t="s">
        <v>140</v>
      </c>
      <c r="C242" t="s">
        <v>33</v>
      </c>
      <c r="D242" t="s">
        <v>34</v>
      </c>
      <c r="E242" s="119">
        <v>0.6875</v>
      </c>
      <c r="F242" s="119">
        <v>0.78472222222222221</v>
      </c>
      <c r="G242" t="s">
        <v>88</v>
      </c>
      <c r="H242" t="s">
        <v>89</v>
      </c>
      <c r="I242" t="str">
        <f t="shared" si="19"/>
        <v>BRASIL URGENTERECIFE</v>
      </c>
      <c r="J242" s="120">
        <v>6965</v>
      </c>
      <c r="K242">
        <f t="shared" si="16"/>
        <v>241</v>
      </c>
      <c r="L242" t="b">
        <f>IF($H$2:$H$2371='Cenário proposto'!$L$2,'Tabela de preços (out_2014)'!$K$2:$K$2371)</f>
        <v>0</v>
      </c>
      <c r="M242" t="e">
        <f t="shared" si="17"/>
        <v>#NUM!</v>
      </c>
      <c r="N242" t="str">
        <f t="shared" si="18"/>
        <v>Lixo</v>
      </c>
      <c r="O242">
        <f t="shared" si="20"/>
        <v>20</v>
      </c>
    </row>
    <row r="243" spans="1:15" x14ac:dyDescent="0.2">
      <c r="A243" t="s">
        <v>139</v>
      </c>
      <c r="B243" t="s">
        <v>140</v>
      </c>
      <c r="C243" t="s">
        <v>33</v>
      </c>
      <c r="D243" t="s">
        <v>34</v>
      </c>
      <c r="E243" s="119">
        <v>0.6875</v>
      </c>
      <c r="F243" s="119">
        <v>0.78472222222222221</v>
      </c>
      <c r="G243" t="s">
        <v>90</v>
      </c>
      <c r="H243" t="s">
        <v>91</v>
      </c>
      <c r="I243" t="str">
        <f t="shared" si="19"/>
        <v>BRASIL URGENTENATAL</v>
      </c>
      <c r="J243" s="120">
        <v>1805</v>
      </c>
      <c r="K243">
        <f t="shared" si="16"/>
        <v>242</v>
      </c>
      <c r="L243" t="b">
        <f>IF($H$2:$H$2371='Cenário proposto'!$L$2,'Tabela de preços (out_2014)'!$K$2:$K$2371)</f>
        <v>0</v>
      </c>
      <c r="M243" t="e">
        <f t="shared" si="17"/>
        <v>#NUM!</v>
      </c>
      <c r="N243" t="str">
        <f t="shared" si="18"/>
        <v>Lixo</v>
      </c>
      <c r="O243">
        <f t="shared" si="20"/>
        <v>20</v>
      </c>
    </row>
    <row r="244" spans="1:15" x14ac:dyDescent="0.2">
      <c r="A244" t="s">
        <v>139</v>
      </c>
      <c r="B244" t="s">
        <v>140</v>
      </c>
      <c r="C244" t="s">
        <v>33</v>
      </c>
      <c r="D244" t="s">
        <v>34</v>
      </c>
      <c r="E244" s="119">
        <v>0.6875</v>
      </c>
      <c r="F244" s="119">
        <v>0.78472222222222221</v>
      </c>
      <c r="G244" t="s">
        <v>92</v>
      </c>
      <c r="H244" t="s">
        <v>93</v>
      </c>
      <c r="I244" t="str">
        <f t="shared" si="19"/>
        <v>BRASIL URGENTECEARÁ</v>
      </c>
      <c r="J244" s="120">
        <v>5740</v>
      </c>
      <c r="K244">
        <f t="shared" si="16"/>
        <v>243</v>
      </c>
      <c r="L244" t="b">
        <f>IF($H$2:$H$2371='Cenário proposto'!$L$2,'Tabela de preços (out_2014)'!$K$2:$K$2371)</f>
        <v>0</v>
      </c>
      <c r="M244" t="e">
        <f t="shared" si="17"/>
        <v>#NUM!</v>
      </c>
      <c r="N244" t="str">
        <f t="shared" si="18"/>
        <v>Lixo</v>
      </c>
      <c r="O244">
        <f t="shared" si="20"/>
        <v>20</v>
      </c>
    </row>
    <row r="245" spans="1:15" x14ac:dyDescent="0.2">
      <c r="A245" t="s">
        <v>139</v>
      </c>
      <c r="B245" t="s">
        <v>140</v>
      </c>
      <c r="C245" t="s">
        <v>33</v>
      </c>
      <c r="D245" t="s">
        <v>34</v>
      </c>
      <c r="E245" s="119">
        <v>0.6875</v>
      </c>
      <c r="F245" s="119">
        <v>0.78472222222222221</v>
      </c>
      <c r="G245" t="s">
        <v>92</v>
      </c>
      <c r="H245" t="s">
        <v>94</v>
      </c>
      <c r="I245" t="str">
        <f t="shared" si="19"/>
        <v>BRASIL URGENTEFORTALEZA</v>
      </c>
      <c r="J245" s="120">
        <v>4590</v>
      </c>
      <c r="K245">
        <f t="shared" si="16"/>
        <v>244</v>
      </c>
      <c r="L245" t="b">
        <f>IF($H$2:$H$2371='Cenário proposto'!$L$2,'Tabela de preços (out_2014)'!$K$2:$K$2371)</f>
        <v>0</v>
      </c>
      <c r="M245" t="e">
        <f t="shared" si="17"/>
        <v>#NUM!</v>
      </c>
      <c r="N245" t="str">
        <f t="shared" si="18"/>
        <v>Lixo</v>
      </c>
      <c r="O245">
        <f t="shared" si="20"/>
        <v>20</v>
      </c>
    </row>
    <row r="246" spans="1:15" x14ac:dyDescent="0.2">
      <c r="A246" t="s">
        <v>139</v>
      </c>
      <c r="B246" t="s">
        <v>140</v>
      </c>
      <c r="C246" t="s">
        <v>33</v>
      </c>
      <c r="D246" t="s">
        <v>34</v>
      </c>
      <c r="E246" s="119">
        <v>0.6875</v>
      </c>
      <c r="F246" s="119">
        <v>0.78472222222222221</v>
      </c>
      <c r="G246" t="s">
        <v>95</v>
      </c>
      <c r="H246" t="s">
        <v>96</v>
      </c>
      <c r="I246" t="str">
        <f t="shared" si="19"/>
        <v>BRASIL URGENTETERESINA</v>
      </c>
      <c r="J246" s="120">
        <v>725</v>
      </c>
      <c r="K246">
        <f t="shared" si="16"/>
        <v>245</v>
      </c>
      <c r="L246" t="b">
        <f>IF($H$2:$H$2371='Cenário proposto'!$L$2,'Tabela de preços (out_2014)'!$K$2:$K$2371)</f>
        <v>0</v>
      </c>
      <c r="M246" t="e">
        <f t="shared" si="17"/>
        <v>#NUM!</v>
      </c>
      <c r="N246" t="str">
        <f t="shared" si="18"/>
        <v>Lixo</v>
      </c>
      <c r="O246">
        <f t="shared" si="20"/>
        <v>20</v>
      </c>
    </row>
    <row r="247" spans="1:15" x14ac:dyDescent="0.2">
      <c r="A247" t="s">
        <v>139</v>
      </c>
      <c r="B247" t="s">
        <v>140</v>
      </c>
      <c r="C247" t="s">
        <v>33</v>
      </c>
      <c r="D247" t="s">
        <v>34</v>
      </c>
      <c r="E247" s="119">
        <v>0.6875</v>
      </c>
      <c r="F247" s="119">
        <v>0.78472222222222221</v>
      </c>
      <c r="G247" t="s">
        <v>95</v>
      </c>
      <c r="H247" t="s">
        <v>97</v>
      </c>
      <c r="I247" t="str">
        <f t="shared" si="19"/>
        <v>BRASIL URGENTEPARNAÍBA</v>
      </c>
      <c r="J247" s="120">
        <v>275</v>
      </c>
      <c r="K247">
        <f t="shared" si="16"/>
        <v>246</v>
      </c>
      <c r="L247" t="b">
        <f>IF($H$2:$H$2371='Cenário proposto'!$L$2,'Tabela de preços (out_2014)'!$K$2:$K$2371)</f>
        <v>0</v>
      </c>
      <c r="M247" t="e">
        <f t="shared" si="17"/>
        <v>#NUM!</v>
      </c>
      <c r="N247" t="str">
        <f t="shared" si="18"/>
        <v>Lixo</v>
      </c>
      <c r="O247">
        <f t="shared" si="20"/>
        <v>20</v>
      </c>
    </row>
    <row r="248" spans="1:15" x14ac:dyDescent="0.2">
      <c r="A248" t="s">
        <v>139</v>
      </c>
      <c r="B248" t="s">
        <v>140</v>
      </c>
      <c r="C248" t="s">
        <v>33</v>
      </c>
      <c r="D248" t="s">
        <v>34</v>
      </c>
      <c r="E248" s="119">
        <v>0.6875</v>
      </c>
      <c r="F248" s="119">
        <v>0.78472222222222221</v>
      </c>
      <c r="G248" t="s">
        <v>98</v>
      </c>
      <c r="H248" t="s">
        <v>99</v>
      </c>
      <c r="I248" t="str">
        <f t="shared" si="19"/>
        <v>BRASIL URGENTES. LUIS</v>
      </c>
      <c r="J248" s="120">
        <v>1545</v>
      </c>
      <c r="K248">
        <f t="shared" si="16"/>
        <v>247</v>
      </c>
      <c r="L248" t="b">
        <f>IF($H$2:$H$2371='Cenário proposto'!$L$2,'Tabela de preços (out_2014)'!$K$2:$K$2371)</f>
        <v>0</v>
      </c>
      <c r="M248" t="e">
        <f t="shared" si="17"/>
        <v>#NUM!</v>
      </c>
      <c r="N248" t="str">
        <f t="shared" si="18"/>
        <v>Lixo</v>
      </c>
      <c r="O248">
        <f t="shared" si="20"/>
        <v>20</v>
      </c>
    </row>
    <row r="249" spans="1:15" x14ac:dyDescent="0.2">
      <c r="A249" t="s">
        <v>139</v>
      </c>
      <c r="B249" t="s">
        <v>140</v>
      </c>
      <c r="C249" t="s">
        <v>33</v>
      </c>
      <c r="D249" t="s">
        <v>34</v>
      </c>
      <c r="E249" s="119">
        <v>0.6875</v>
      </c>
      <c r="F249" s="119">
        <v>0.78472222222222221</v>
      </c>
      <c r="G249" t="s">
        <v>100</v>
      </c>
      <c r="H249" t="s">
        <v>101</v>
      </c>
      <c r="I249" t="str">
        <f t="shared" si="19"/>
        <v>BRASIL URGENTEVIANA</v>
      </c>
      <c r="J249" s="120">
        <v>615</v>
      </c>
      <c r="K249">
        <f t="shared" si="16"/>
        <v>248</v>
      </c>
      <c r="L249" t="b">
        <f>IF($H$2:$H$2371='Cenário proposto'!$L$2,'Tabela de preços (out_2014)'!$K$2:$K$2371)</f>
        <v>0</v>
      </c>
      <c r="M249" t="e">
        <f t="shared" si="17"/>
        <v>#NUM!</v>
      </c>
      <c r="N249" t="str">
        <f t="shared" si="18"/>
        <v>Lixo</v>
      </c>
      <c r="O249">
        <f t="shared" si="20"/>
        <v>20</v>
      </c>
    </row>
    <row r="250" spans="1:15" x14ac:dyDescent="0.2">
      <c r="A250" t="s">
        <v>139</v>
      </c>
      <c r="B250" t="s">
        <v>140</v>
      </c>
      <c r="C250" t="s">
        <v>33</v>
      </c>
      <c r="D250" t="s">
        <v>34</v>
      </c>
      <c r="E250" s="119">
        <v>0.6875</v>
      </c>
      <c r="F250" s="119">
        <v>0.78472222222222221</v>
      </c>
      <c r="G250" t="s">
        <v>102</v>
      </c>
      <c r="H250" t="s">
        <v>103</v>
      </c>
      <c r="I250" t="str">
        <f t="shared" si="19"/>
        <v>BRASIL URGENTEPEDREIRAS</v>
      </c>
      <c r="J250" s="120">
        <v>405</v>
      </c>
      <c r="K250">
        <f t="shared" si="16"/>
        <v>249</v>
      </c>
      <c r="L250" t="b">
        <f>IF($H$2:$H$2371='Cenário proposto'!$L$2,'Tabela de preços (out_2014)'!$K$2:$K$2371)</f>
        <v>0</v>
      </c>
      <c r="M250" t="e">
        <f t="shared" si="17"/>
        <v>#NUM!</v>
      </c>
      <c r="N250" t="str">
        <f t="shared" si="18"/>
        <v>Lixo</v>
      </c>
      <c r="O250">
        <f t="shared" si="20"/>
        <v>20</v>
      </c>
    </row>
    <row r="251" spans="1:15" x14ac:dyDescent="0.2">
      <c r="A251" t="s">
        <v>139</v>
      </c>
      <c r="B251" t="s">
        <v>140</v>
      </c>
      <c r="C251" t="s">
        <v>33</v>
      </c>
      <c r="D251" t="s">
        <v>34</v>
      </c>
      <c r="E251" s="119">
        <v>0.6875</v>
      </c>
      <c r="F251" s="119">
        <v>0.78472222222222221</v>
      </c>
      <c r="G251" t="s">
        <v>104</v>
      </c>
      <c r="H251" t="s">
        <v>105</v>
      </c>
      <c r="I251" t="str">
        <f t="shared" si="19"/>
        <v>BRASIL URGENTEIMPERATRIZ</v>
      </c>
      <c r="J251" s="120">
        <v>615</v>
      </c>
      <c r="K251">
        <f t="shared" si="16"/>
        <v>250</v>
      </c>
      <c r="L251" t="b">
        <f>IF($H$2:$H$2371='Cenário proposto'!$L$2,'Tabela de preços (out_2014)'!$K$2:$K$2371)</f>
        <v>0</v>
      </c>
      <c r="M251" t="e">
        <f t="shared" si="17"/>
        <v>#NUM!</v>
      </c>
      <c r="N251" t="str">
        <f t="shared" si="18"/>
        <v>Lixo</v>
      </c>
      <c r="O251">
        <f t="shared" si="20"/>
        <v>20</v>
      </c>
    </row>
    <row r="252" spans="1:15" x14ac:dyDescent="0.2">
      <c r="A252" t="s">
        <v>139</v>
      </c>
      <c r="B252" t="s">
        <v>140</v>
      </c>
      <c r="C252" t="s">
        <v>33</v>
      </c>
      <c r="D252" t="s">
        <v>34</v>
      </c>
      <c r="E252" s="119">
        <v>0.6875</v>
      </c>
      <c r="F252" s="119">
        <v>0.78472222222222221</v>
      </c>
      <c r="G252" t="s">
        <v>106</v>
      </c>
      <c r="H252" t="s">
        <v>107</v>
      </c>
      <c r="I252" t="str">
        <f t="shared" si="19"/>
        <v>BRASIL URGENTECAXIAS</v>
      </c>
      <c r="J252" s="120">
        <v>615</v>
      </c>
      <c r="K252">
        <f t="shared" si="16"/>
        <v>251</v>
      </c>
      <c r="L252" t="b">
        <f>IF($H$2:$H$2371='Cenário proposto'!$L$2,'Tabela de preços (out_2014)'!$K$2:$K$2371)</f>
        <v>0</v>
      </c>
      <c r="M252" t="e">
        <f t="shared" si="17"/>
        <v>#NUM!</v>
      </c>
      <c r="N252" t="str">
        <f t="shared" si="18"/>
        <v>Lixo</v>
      </c>
      <c r="O252">
        <f t="shared" si="20"/>
        <v>20</v>
      </c>
    </row>
    <row r="253" spans="1:15" x14ac:dyDescent="0.2">
      <c r="A253" t="s">
        <v>139</v>
      </c>
      <c r="B253" t="s">
        <v>140</v>
      </c>
      <c r="C253" t="s">
        <v>33</v>
      </c>
      <c r="D253" t="s">
        <v>34</v>
      </c>
      <c r="E253" s="119">
        <v>0.6875</v>
      </c>
      <c r="F253" s="119">
        <v>0.78472222222222221</v>
      </c>
      <c r="G253" t="s">
        <v>108</v>
      </c>
      <c r="H253" t="s">
        <v>109</v>
      </c>
      <c r="I253" t="str">
        <f t="shared" si="19"/>
        <v>BRASIL URGENTEJ. PESSOA</v>
      </c>
      <c r="J253" s="120">
        <v>2035</v>
      </c>
      <c r="K253">
        <f t="shared" si="16"/>
        <v>252</v>
      </c>
      <c r="L253" t="b">
        <f>IF($H$2:$H$2371='Cenário proposto'!$L$2,'Tabela de preços (out_2014)'!$K$2:$K$2371)</f>
        <v>0</v>
      </c>
      <c r="M253" t="e">
        <f t="shared" si="17"/>
        <v>#NUM!</v>
      </c>
      <c r="N253" t="str">
        <f t="shared" si="18"/>
        <v>Lixo</v>
      </c>
      <c r="O253">
        <f t="shared" si="20"/>
        <v>20</v>
      </c>
    </row>
    <row r="254" spans="1:15" x14ac:dyDescent="0.2">
      <c r="A254" t="s">
        <v>139</v>
      </c>
      <c r="B254" t="s">
        <v>140</v>
      </c>
      <c r="C254" t="s">
        <v>33</v>
      </c>
      <c r="D254" t="s">
        <v>34</v>
      </c>
      <c r="E254" s="119">
        <v>0.6875</v>
      </c>
      <c r="F254" s="119">
        <v>0.78472222222222221</v>
      </c>
      <c r="G254" t="s">
        <v>110</v>
      </c>
      <c r="H254" t="s">
        <v>111</v>
      </c>
      <c r="I254" t="str">
        <f t="shared" si="19"/>
        <v>BRASIL URGENTEBELÉM</v>
      </c>
      <c r="J254" s="120">
        <v>3400</v>
      </c>
      <c r="K254">
        <f t="shared" si="16"/>
        <v>253</v>
      </c>
      <c r="L254" t="b">
        <f>IF($H$2:$H$2371='Cenário proposto'!$L$2,'Tabela de preços (out_2014)'!$K$2:$K$2371)</f>
        <v>0</v>
      </c>
      <c r="M254" t="e">
        <f t="shared" si="17"/>
        <v>#NUM!</v>
      </c>
      <c r="N254" t="str">
        <f t="shared" si="18"/>
        <v>Lixo</v>
      </c>
      <c r="O254">
        <f t="shared" si="20"/>
        <v>20</v>
      </c>
    </row>
    <row r="255" spans="1:15" x14ac:dyDescent="0.2">
      <c r="A255" t="s">
        <v>139</v>
      </c>
      <c r="B255" t="s">
        <v>140</v>
      </c>
      <c r="C255" t="s">
        <v>33</v>
      </c>
      <c r="D255" t="s">
        <v>34</v>
      </c>
      <c r="E255" s="119">
        <v>0.6875</v>
      </c>
      <c r="F255" s="119">
        <v>0.78472222222222221</v>
      </c>
      <c r="G255" t="s">
        <v>110</v>
      </c>
      <c r="H255" t="s">
        <v>112</v>
      </c>
      <c r="I255" t="str">
        <f t="shared" si="19"/>
        <v>BRASIL URGENTEMARABÁ</v>
      </c>
      <c r="J255" s="120">
        <v>615</v>
      </c>
      <c r="K255">
        <f t="shared" si="16"/>
        <v>254</v>
      </c>
      <c r="L255" t="b">
        <f>IF($H$2:$H$2371='Cenário proposto'!$L$2,'Tabela de preços (out_2014)'!$K$2:$K$2371)</f>
        <v>0</v>
      </c>
      <c r="M255" t="e">
        <f t="shared" si="17"/>
        <v>#NUM!</v>
      </c>
      <c r="N255" t="str">
        <f t="shared" si="18"/>
        <v>Lixo</v>
      </c>
      <c r="O255">
        <f t="shared" si="20"/>
        <v>20</v>
      </c>
    </row>
    <row r="256" spans="1:15" x14ac:dyDescent="0.2">
      <c r="A256" t="s">
        <v>139</v>
      </c>
      <c r="B256" t="s">
        <v>140</v>
      </c>
      <c r="C256" t="s">
        <v>33</v>
      </c>
      <c r="D256" t="s">
        <v>34</v>
      </c>
      <c r="E256" s="119">
        <v>0.6875</v>
      </c>
      <c r="F256" s="119">
        <v>0.78472222222222221</v>
      </c>
      <c r="G256" t="s">
        <v>110</v>
      </c>
      <c r="H256" t="s">
        <v>113</v>
      </c>
      <c r="I256" t="str">
        <f t="shared" si="19"/>
        <v>BRASIL URGENTESANTARÉM</v>
      </c>
      <c r="J256" s="120">
        <v>275</v>
      </c>
      <c r="K256">
        <f t="shared" si="16"/>
        <v>255</v>
      </c>
      <c r="L256" t="b">
        <f>IF($H$2:$H$2371='Cenário proposto'!$L$2,'Tabela de preços (out_2014)'!$K$2:$K$2371)</f>
        <v>0</v>
      </c>
      <c r="M256" t="e">
        <f t="shared" si="17"/>
        <v>#NUM!</v>
      </c>
      <c r="N256" t="str">
        <f t="shared" si="18"/>
        <v>Lixo</v>
      </c>
      <c r="O256">
        <f t="shared" si="20"/>
        <v>20</v>
      </c>
    </row>
    <row r="257" spans="1:15" x14ac:dyDescent="0.2">
      <c r="A257" t="s">
        <v>139</v>
      </c>
      <c r="B257" t="s">
        <v>140</v>
      </c>
      <c r="C257" t="s">
        <v>33</v>
      </c>
      <c r="D257" t="s">
        <v>34</v>
      </c>
      <c r="E257" s="119">
        <v>0.6875</v>
      </c>
      <c r="F257" s="119">
        <v>0.78472222222222221</v>
      </c>
      <c r="G257" t="s">
        <v>114</v>
      </c>
      <c r="H257" t="s">
        <v>115</v>
      </c>
      <c r="I257" t="str">
        <f t="shared" si="19"/>
        <v>BRASIL URGENTEMANAUS</v>
      </c>
      <c r="J257" s="120">
        <v>2020</v>
      </c>
      <c r="K257">
        <f t="shared" si="16"/>
        <v>256</v>
      </c>
      <c r="L257" t="b">
        <f>IF($H$2:$H$2371='Cenário proposto'!$L$2,'Tabela de preços (out_2014)'!$K$2:$K$2371)</f>
        <v>0</v>
      </c>
      <c r="M257" t="e">
        <f t="shared" si="17"/>
        <v>#NUM!</v>
      </c>
      <c r="N257" t="str">
        <f t="shared" si="18"/>
        <v>Lixo</v>
      </c>
      <c r="O257">
        <f t="shared" si="20"/>
        <v>20</v>
      </c>
    </row>
    <row r="258" spans="1:15" x14ac:dyDescent="0.2">
      <c r="A258" t="s">
        <v>139</v>
      </c>
      <c r="B258" t="s">
        <v>140</v>
      </c>
      <c r="C258" t="s">
        <v>33</v>
      </c>
      <c r="D258" t="s">
        <v>34</v>
      </c>
      <c r="E258" s="119">
        <v>0.6875</v>
      </c>
      <c r="F258" s="119">
        <v>0.78472222222222221</v>
      </c>
      <c r="G258" t="s">
        <v>116</v>
      </c>
      <c r="H258" t="s">
        <v>117</v>
      </c>
      <c r="I258" t="str">
        <f t="shared" si="19"/>
        <v>BRASIL URGENTEP. VELHO</v>
      </c>
      <c r="J258" s="120">
        <v>780</v>
      </c>
      <c r="K258">
        <f t="shared" ref="K258:K321" si="21">ROW(H258:H2627)-ROW($H$2)+1</f>
        <v>257</v>
      </c>
      <c r="L258" t="b">
        <f>IF($H$2:$H$2371='Cenário proposto'!$L$2,'Tabela de preços (out_2014)'!$K$2:$K$2371)</f>
        <v>0</v>
      </c>
      <c r="M258" t="e">
        <f t="shared" ref="M258:M321" si="22">SMALL($L$2:$L$2371,$K$2:$K$2371)</f>
        <v>#NUM!</v>
      </c>
      <c r="N258" t="str">
        <f t="shared" ref="N258:N321" si="23">IFERROR(INDEX($B$2:$B$2371,$M$2:$M$2371),"Lixo")</f>
        <v>Lixo</v>
      </c>
      <c r="O258">
        <f t="shared" si="20"/>
        <v>20</v>
      </c>
    </row>
    <row r="259" spans="1:15" x14ac:dyDescent="0.2">
      <c r="A259" t="s">
        <v>139</v>
      </c>
      <c r="B259" t="s">
        <v>140</v>
      </c>
      <c r="C259" t="s">
        <v>33</v>
      </c>
      <c r="D259" t="s">
        <v>34</v>
      </c>
      <c r="E259" s="119">
        <v>0.6875</v>
      </c>
      <c r="F259" s="119">
        <v>0.78472222222222221</v>
      </c>
      <c r="G259" t="s">
        <v>118</v>
      </c>
      <c r="H259" t="s">
        <v>119</v>
      </c>
      <c r="I259" t="str">
        <f t="shared" ref="I259:I322" si="24">CONCATENATE(B259,H259)</f>
        <v>BRASIL URGENTER. BRANCO</v>
      </c>
      <c r="J259" s="120">
        <v>615</v>
      </c>
      <c r="K259">
        <f t="shared" si="21"/>
        <v>258</v>
      </c>
      <c r="L259" t="b">
        <f>IF($H$2:$H$2371='Cenário proposto'!$L$2,'Tabela de preços (out_2014)'!$K$2:$K$2371)</f>
        <v>0</v>
      </c>
      <c r="M259" t="e">
        <f t="shared" si="22"/>
        <v>#NUM!</v>
      </c>
      <c r="N259" t="str">
        <f t="shared" si="23"/>
        <v>Lixo</v>
      </c>
      <c r="O259">
        <f t="shared" ref="O259:O322" si="25">IF(D259="SEG/SEX",5,IF(D259="SEG/SÁB",6,IF(LEN(D259)-LEN(SUBSTITUTE(D259,"/",""))=0,1,LEN(D259)-LEN(SUBSTITUTE(D259,"/",""))+1)))*4</f>
        <v>20</v>
      </c>
    </row>
    <row r="260" spans="1:15" x14ac:dyDescent="0.2">
      <c r="A260" t="s">
        <v>139</v>
      </c>
      <c r="B260" t="s">
        <v>140</v>
      </c>
      <c r="C260" t="s">
        <v>33</v>
      </c>
      <c r="D260" t="s">
        <v>34</v>
      </c>
      <c r="E260" s="119">
        <v>0.6875</v>
      </c>
      <c r="F260" s="119">
        <v>0.78472222222222221</v>
      </c>
      <c r="G260" t="s">
        <v>120</v>
      </c>
      <c r="H260" t="s">
        <v>121</v>
      </c>
      <c r="I260" t="str">
        <f t="shared" si="24"/>
        <v>BRASIL URGENTEPALMAS</v>
      </c>
      <c r="J260" s="120">
        <v>275</v>
      </c>
      <c r="K260">
        <f t="shared" si="21"/>
        <v>259</v>
      </c>
      <c r="L260" t="b">
        <f>IF($H$2:$H$2371='Cenário proposto'!$L$2,'Tabela de preços (out_2014)'!$K$2:$K$2371)</f>
        <v>0</v>
      </c>
      <c r="M260" t="e">
        <f t="shared" si="22"/>
        <v>#NUM!</v>
      </c>
      <c r="N260" t="str">
        <f t="shared" si="23"/>
        <v>Lixo</v>
      </c>
      <c r="O260">
        <f t="shared" si="25"/>
        <v>20</v>
      </c>
    </row>
    <row r="261" spans="1:15" x14ac:dyDescent="0.2">
      <c r="A261" t="s">
        <v>139</v>
      </c>
      <c r="B261" t="s">
        <v>140</v>
      </c>
      <c r="C261" t="s">
        <v>33</v>
      </c>
      <c r="D261" t="s">
        <v>34</v>
      </c>
      <c r="E261" s="119">
        <v>0.6875</v>
      </c>
      <c r="F261" s="119">
        <v>0.78472222222222221</v>
      </c>
      <c r="G261" t="s">
        <v>122</v>
      </c>
      <c r="H261" t="s">
        <v>123</v>
      </c>
      <c r="I261" t="str">
        <f t="shared" si="24"/>
        <v>BRASIL URGENTEGURUPI</v>
      </c>
      <c r="J261" s="120">
        <v>275</v>
      </c>
      <c r="K261">
        <f t="shared" si="21"/>
        <v>260</v>
      </c>
      <c r="L261" t="b">
        <f>IF($H$2:$H$2371='Cenário proposto'!$L$2,'Tabela de preços (out_2014)'!$K$2:$K$2371)</f>
        <v>0</v>
      </c>
      <c r="M261" t="e">
        <f t="shared" si="22"/>
        <v>#NUM!</v>
      </c>
      <c r="N261" t="str">
        <f t="shared" si="23"/>
        <v>Lixo</v>
      </c>
      <c r="O261">
        <f t="shared" si="25"/>
        <v>20</v>
      </c>
    </row>
    <row r="262" spans="1:15" x14ac:dyDescent="0.2">
      <c r="A262" t="s">
        <v>139</v>
      </c>
      <c r="B262" t="s">
        <v>140</v>
      </c>
      <c r="C262" t="s">
        <v>33</v>
      </c>
      <c r="D262" t="s">
        <v>34</v>
      </c>
      <c r="E262" s="119">
        <v>0.6875</v>
      </c>
      <c r="F262" s="119">
        <v>0.78472222222222221</v>
      </c>
      <c r="G262" t="s">
        <v>122</v>
      </c>
      <c r="H262" t="s">
        <v>124</v>
      </c>
      <c r="I262" t="str">
        <f t="shared" si="24"/>
        <v>BRASIL URGENTEARAGUAINA</v>
      </c>
      <c r="J262" s="120">
        <v>470</v>
      </c>
      <c r="K262">
        <f t="shared" si="21"/>
        <v>261</v>
      </c>
      <c r="L262" t="b">
        <f>IF($H$2:$H$2371='Cenário proposto'!$L$2,'Tabela de preços (out_2014)'!$K$2:$K$2371)</f>
        <v>0</v>
      </c>
      <c r="M262" t="e">
        <f t="shared" si="22"/>
        <v>#NUM!</v>
      </c>
      <c r="N262" t="str">
        <f t="shared" si="23"/>
        <v>Lixo</v>
      </c>
      <c r="O262">
        <f t="shared" si="25"/>
        <v>20</v>
      </c>
    </row>
    <row r="263" spans="1:15" x14ac:dyDescent="0.2">
      <c r="A263" t="s">
        <v>139</v>
      </c>
      <c r="B263" t="s">
        <v>140</v>
      </c>
      <c r="C263" t="s">
        <v>33</v>
      </c>
      <c r="D263" t="s">
        <v>34</v>
      </c>
      <c r="E263" s="119">
        <v>0.6875</v>
      </c>
      <c r="F263" s="119">
        <v>0.78472222222222221</v>
      </c>
      <c r="G263" t="s">
        <v>125</v>
      </c>
      <c r="H263" t="s">
        <v>126</v>
      </c>
      <c r="I263" t="str">
        <f t="shared" si="24"/>
        <v>BRASIL URGENTEBOA VISTA</v>
      </c>
      <c r="J263" s="120">
        <v>470</v>
      </c>
      <c r="K263">
        <f t="shared" si="21"/>
        <v>262</v>
      </c>
      <c r="L263" t="b">
        <f>IF($H$2:$H$2371='Cenário proposto'!$L$2,'Tabela de preços (out_2014)'!$K$2:$K$2371)</f>
        <v>0</v>
      </c>
      <c r="M263" t="e">
        <f t="shared" si="22"/>
        <v>#NUM!</v>
      </c>
      <c r="N263" t="str">
        <f t="shared" si="23"/>
        <v>Lixo</v>
      </c>
      <c r="O263">
        <f t="shared" si="25"/>
        <v>20</v>
      </c>
    </row>
    <row r="264" spans="1:15" x14ac:dyDescent="0.2">
      <c r="A264" t="s">
        <v>139</v>
      </c>
      <c r="B264" t="s">
        <v>140</v>
      </c>
      <c r="C264" t="s">
        <v>33</v>
      </c>
      <c r="D264" t="s">
        <v>34</v>
      </c>
      <c r="E264" s="119">
        <v>0.6875</v>
      </c>
      <c r="F264" s="119">
        <v>0.78472222222222221</v>
      </c>
      <c r="G264" t="s">
        <v>127</v>
      </c>
      <c r="H264" t="s">
        <v>128</v>
      </c>
      <c r="I264" t="str">
        <f t="shared" si="24"/>
        <v>BRASIL URGENTEMACAPÁ</v>
      </c>
      <c r="J264" s="120">
        <v>470</v>
      </c>
      <c r="K264">
        <f t="shared" si="21"/>
        <v>263</v>
      </c>
      <c r="L264" t="b">
        <f>IF($H$2:$H$2371='Cenário proposto'!$L$2,'Tabela de preços (out_2014)'!$K$2:$K$2371)</f>
        <v>0</v>
      </c>
      <c r="M264" t="e">
        <f t="shared" si="22"/>
        <v>#NUM!</v>
      </c>
      <c r="N264" t="str">
        <f t="shared" si="23"/>
        <v>Lixo</v>
      </c>
      <c r="O264">
        <f t="shared" si="25"/>
        <v>20</v>
      </c>
    </row>
    <row r="265" spans="1:15" x14ac:dyDescent="0.2">
      <c r="A265" t="s">
        <v>178</v>
      </c>
      <c r="B265" t="s">
        <v>140</v>
      </c>
      <c r="C265" t="s">
        <v>33</v>
      </c>
      <c r="D265" t="s">
        <v>175</v>
      </c>
      <c r="E265" s="119">
        <v>0.6875</v>
      </c>
      <c r="F265" s="119">
        <v>0.78472222222222221</v>
      </c>
      <c r="G265" t="s">
        <v>35</v>
      </c>
      <c r="H265" t="s">
        <v>35</v>
      </c>
      <c r="I265" t="str">
        <f t="shared" si="24"/>
        <v>BRASIL URGENTENET1</v>
      </c>
      <c r="J265" s="120">
        <v>146820</v>
      </c>
      <c r="K265">
        <f t="shared" si="21"/>
        <v>264</v>
      </c>
      <c r="L265" t="b">
        <f>IF($H$2:$H$2371='Cenário proposto'!$L$2,'Tabela de preços (out_2014)'!$K$2:$K$2371)</f>
        <v>0</v>
      </c>
      <c r="M265" t="e">
        <f t="shared" si="22"/>
        <v>#NUM!</v>
      </c>
      <c r="N265" t="str">
        <f t="shared" si="23"/>
        <v>Lixo</v>
      </c>
      <c r="O265">
        <f t="shared" si="25"/>
        <v>4</v>
      </c>
    </row>
    <row r="266" spans="1:15" x14ac:dyDescent="0.2">
      <c r="A266" t="s">
        <v>178</v>
      </c>
      <c r="B266" t="s">
        <v>140</v>
      </c>
      <c r="C266" t="s">
        <v>33</v>
      </c>
      <c r="D266" t="s">
        <v>175</v>
      </c>
      <c r="E266" s="119">
        <v>0.6875</v>
      </c>
      <c r="F266" s="119">
        <v>0.78472222222222221</v>
      </c>
      <c r="G266" t="s">
        <v>36</v>
      </c>
      <c r="H266" t="s">
        <v>36</v>
      </c>
      <c r="I266" t="str">
        <f t="shared" si="24"/>
        <v>BRASIL URGENTESAT</v>
      </c>
      <c r="J266" s="120">
        <v>14682</v>
      </c>
      <c r="K266">
        <f t="shared" si="21"/>
        <v>265</v>
      </c>
      <c r="L266" t="b">
        <f>IF($H$2:$H$2371='Cenário proposto'!$L$2,'Tabela de preços (out_2014)'!$K$2:$K$2371)</f>
        <v>0</v>
      </c>
      <c r="M266" t="e">
        <f t="shared" si="22"/>
        <v>#NUM!</v>
      </c>
      <c r="N266" t="str">
        <f t="shared" si="23"/>
        <v>Lixo</v>
      </c>
      <c r="O266">
        <f t="shared" si="25"/>
        <v>4</v>
      </c>
    </row>
    <row r="267" spans="1:15" x14ac:dyDescent="0.2">
      <c r="A267" t="s">
        <v>178</v>
      </c>
      <c r="B267" t="s">
        <v>140</v>
      </c>
      <c r="C267" t="s">
        <v>33</v>
      </c>
      <c r="D267" t="s">
        <v>175</v>
      </c>
      <c r="E267" s="119">
        <v>0.6875</v>
      </c>
      <c r="F267" s="119">
        <v>0.78472222222222221</v>
      </c>
      <c r="G267" t="s">
        <v>37</v>
      </c>
      <c r="H267" t="s">
        <v>38</v>
      </c>
      <c r="I267" t="str">
        <f t="shared" si="24"/>
        <v>BRASIL URGENTESÃO PAULO</v>
      </c>
      <c r="J267" s="120">
        <v>30160</v>
      </c>
      <c r="K267">
        <f t="shared" si="21"/>
        <v>266</v>
      </c>
      <c r="L267" t="b">
        <f>IF($H$2:$H$2371='Cenário proposto'!$L$2,'Tabela de preços (out_2014)'!$K$2:$K$2371)</f>
        <v>0</v>
      </c>
      <c r="M267" t="e">
        <f t="shared" si="22"/>
        <v>#NUM!</v>
      </c>
      <c r="N267" t="str">
        <f t="shared" si="23"/>
        <v>Lixo</v>
      </c>
      <c r="O267">
        <f t="shared" si="25"/>
        <v>4</v>
      </c>
    </row>
    <row r="268" spans="1:15" x14ac:dyDescent="0.2">
      <c r="A268" t="s">
        <v>178</v>
      </c>
      <c r="B268" t="s">
        <v>140</v>
      </c>
      <c r="C268" t="s">
        <v>33</v>
      </c>
      <c r="D268" t="s">
        <v>175</v>
      </c>
      <c r="E268" s="119">
        <v>0.6875</v>
      </c>
      <c r="F268" s="119">
        <v>0.78472222222222221</v>
      </c>
      <c r="G268" t="s">
        <v>39</v>
      </c>
      <c r="H268" t="s">
        <v>40</v>
      </c>
      <c r="I268" t="str">
        <f t="shared" si="24"/>
        <v>BRASIL URGENTEP.PRUD.</v>
      </c>
      <c r="J268" s="120">
        <v>6945</v>
      </c>
      <c r="K268">
        <f t="shared" si="21"/>
        <v>267</v>
      </c>
      <c r="L268" t="b">
        <f>IF($H$2:$H$2371='Cenário proposto'!$L$2,'Tabela de preços (out_2014)'!$K$2:$K$2371)</f>
        <v>0</v>
      </c>
      <c r="M268" t="e">
        <f t="shared" si="22"/>
        <v>#NUM!</v>
      </c>
      <c r="N268" t="str">
        <f t="shared" si="23"/>
        <v>Lixo</v>
      </c>
      <c r="O268">
        <f t="shared" si="25"/>
        <v>4</v>
      </c>
    </row>
    <row r="269" spans="1:15" x14ac:dyDescent="0.2">
      <c r="A269" t="s">
        <v>178</v>
      </c>
      <c r="B269" t="s">
        <v>140</v>
      </c>
      <c r="C269" t="s">
        <v>33</v>
      </c>
      <c r="D269" t="s">
        <v>175</v>
      </c>
      <c r="E269" s="119">
        <v>0.6875</v>
      </c>
      <c r="F269" s="119">
        <v>0.78472222222222221</v>
      </c>
      <c r="G269" t="s">
        <v>41</v>
      </c>
      <c r="H269" t="s">
        <v>42</v>
      </c>
      <c r="I269" t="str">
        <f t="shared" si="24"/>
        <v>BRASIL URGENTECAMPINAS</v>
      </c>
      <c r="J269" s="120">
        <v>7920</v>
      </c>
      <c r="K269">
        <f t="shared" si="21"/>
        <v>268</v>
      </c>
      <c r="L269" t="b">
        <f>IF($H$2:$H$2371='Cenário proposto'!$L$2,'Tabela de preços (out_2014)'!$K$2:$K$2371)</f>
        <v>0</v>
      </c>
      <c r="M269" t="e">
        <f t="shared" si="22"/>
        <v>#NUM!</v>
      </c>
      <c r="N269" t="str">
        <f t="shared" si="23"/>
        <v>Lixo</v>
      </c>
      <c r="O269">
        <f t="shared" si="25"/>
        <v>4</v>
      </c>
    </row>
    <row r="270" spans="1:15" x14ac:dyDescent="0.2">
      <c r="A270" t="s">
        <v>178</v>
      </c>
      <c r="B270" t="s">
        <v>140</v>
      </c>
      <c r="C270" t="s">
        <v>33</v>
      </c>
      <c r="D270" t="s">
        <v>175</v>
      </c>
      <c r="E270" s="119">
        <v>0.6875</v>
      </c>
      <c r="F270" s="119">
        <v>0.78472222222222221</v>
      </c>
      <c r="G270" t="s">
        <v>43</v>
      </c>
      <c r="H270" t="s">
        <v>44</v>
      </c>
      <c r="I270" t="str">
        <f t="shared" si="24"/>
        <v>BRASIL URGENTETAUBATÉ</v>
      </c>
      <c r="J270" s="120">
        <v>2670</v>
      </c>
      <c r="K270">
        <f t="shared" si="21"/>
        <v>269</v>
      </c>
      <c r="L270" t="b">
        <f>IF($H$2:$H$2371='Cenário proposto'!$L$2,'Tabela de preços (out_2014)'!$K$2:$K$2371)</f>
        <v>0</v>
      </c>
      <c r="M270" t="e">
        <f t="shared" si="22"/>
        <v>#NUM!</v>
      </c>
      <c r="N270" t="str">
        <f t="shared" si="23"/>
        <v>Lixo</v>
      </c>
      <c r="O270">
        <f t="shared" si="25"/>
        <v>4</v>
      </c>
    </row>
    <row r="271" spans="1:15" x14ac:dyDescent="0.2">
      <c r="A271" t="s">
        <v>178</v>
      </c>
      <c r="B271" t="s">
        <v>140</v>
      </c>
      <c r="C271" t="s">
        <v>33</v>
      </c>
      <c r="D271" t="s">
        <v>175</v>
      </c>
      <c r="E271" s="119">
        <v>0.6875</v>
      </c>
      <c r="F271" s="119">
        <v>0.78472222222222221</v>
      </c>
      <c r="G271" t="s">
        <v>45</v>
      </c>
      <c r="H271" t="s">
        <v>46</v>
      </c>
      <c r="I271" t="str">
        <f t="shared" si="24"/>
        <v>BRASIL URGENTERIB. PRETO</v>
      </c>
      <c r="J271" s="120">
        <v>3855</v>
      </c>
      <c r="K271">
        <f t="shared" si="21"/>
        <v>270</v>
      </c>
      <c r="L271" t="b">
        <f>IF($H$2:$H$2371='Cenário proposto'!$L$2,'Tabela de preços (out_2014)'!$K$2:$K$2371)</f>
        <v>0</v>
      </c>
      <c r="M271" t="e">
        <f t="shared" si="22"/>
        <v>#NUM!</v>
      </c>
      <c r="N271" t="str">
        <f t="shared" si="23"/>
        <v>Lixo</v>
      </c>
      <c r="O271">
        <f t="shared" si="25"/>
        <v>4</v>
      </c>
    </row>
    <row r="272" spans="1:15" x14ac:dyDescent="0.2">
      <c r="A272" t="s">
        <v>178</v>
      </c>
      <c r="B272" t="s">
        <v>140</v>
      </c>
      <c r="C272" t="s">
        <v>33</v>
      </c>
      <c r="D272" t="s">
        <v>175</v>
      </c>
      <c r="E272" s="119">
        <v>0.6875</v>
      </c>
      <c r="F272" s="119">
        <v>0.78472222222222221</v>
      </c>
      <c r="G272" t="s">
        <v>47</v>
      </c>
      <c r="H272" t="s">
        <v>48</v>
      </c>
      <c r="I272" t="str">
        <f t="shared" si="24"/>
        <v>BRASIL URGENTESANTOS</v>
      </c>
      <c r="J272" s="120">
        <v>2790</v>
      </c>
      <c r="K272">
        <f t="shared" si="21"/>
        <v>271</v>
      </c>
      <c r="L272" t="b">
        <f>IF($H$2:$H$2371='Cenário proposto'!$L$2,'Tabela de preços (out_2014)'!$K$2:$K$2371)</f>
        <v>0</v>
      </c>
      <c r="M272" t="e">
        <f t="shared" si="22"/>
        <v>#NUM!</v>
      </c>
      <c r="N272" t="str">
        <f t="shared" si="23"/>
        <v>Lixo</v>
      </c>
      <c r="O272">
        <f t="shared" si="25"/>
        <v>4</v>
      </c>
    </row>
    <row r="273" spans="1:15" x14ac:dyDescent="0.2">
      <c r="A273" t="s">
        <v>178</v>
      </c>
      <c r="B273" t="s">
        <v>140</v>
      </c>
      <c r="C273" t="s">
        <v>33</v>
      </c>
      <c r="D273" t="s">
        <v>175</v>
      </c>
      <c r="E273" s="119">
        <v>0.6875</v>
      </c>
      <c r="F273" s="119">
        <v>0.78472222222222221</v>
      </c>
      <c r="G273" t="s">
        <v>49</v>
      </c>
      <c r="H273" t="s">
        <v>50</v>
      </c>
      <c r="I273" t="str">
        <f t="shared" si="24"/>
        <v>BRASIL URGENTERIO DE JANEIRO</v>
      </c>
      <c r="J273" s="120">
        <v>17995</v>
      </c>
      <c r="K273">
        <f t="shared" si="21"/>
        <v>272</v>
      </c>
      <c r="L273">
        <f>IF($H$2:$H$2371='Cenário proposto'!$L$2,'Tabela de preços (out_2014)'!$K$2:$K$2371)</f>
        <v>272</v>
      </c>
      <c r="M273" t="e">
        <f t="shared" si="22"/>
        <v>#NUM!</v>
      </c>
      <c r="N273" t="str">
        <f t="shared" si="23"/>
        <v>Lixo</v>
      </c>
      <c r="O273">
        <f t="shared" si="25"/>
        <v>4</v>
      </c>
    </row>
    <row r="274" spans="1:15" x14ac:dyDescent="0.2">
      <c r="A274" t="s">
        <v>178</v>
      </c>
      <c r="B274" t="s">
        <v>140</v>
      </c>
      <c r="C274" t="s">
        <v>33</v>
      </c>
      <c r="D274" t="s">
        <v>175</v>
      </c>
      <c r="E274" s="119">
        <v>0.6875</v>
      </c>
      <c r="F274" s="119">
        <v>0.78472222222222221</v>
      </c>
      <c r="G274" t="s">
        <v>51</v>
      </c>
      <c r="H274" t="s">
        <v>52</v>
      </c>
      <c r="I274" t="str">
        <f t="shared" si="24"/>
        <v>BRASIL URGENTEBARRA MANSA</v>
      </c>
      <c r="J274" s="120">
        <v>4435</v>
      </c>
      <c r="K274">
        <f t="shared" si="21"/>
        <v>273</v>
      </c>
      <c r="L274" t="b">
        <f>IF($H$2:$H$2371='Cenário proposto'!$L$2,'Tabela de preços (out_2014)'!$K$2:$K$2371)</f>
        <v>0</v>
      </c>
      <c r="M274" t="e">
        <f t="shared" si="22"/>
        <v>#NUM!</v>
      </c>
      <c r="N274" t="str">
        <f t="shared" si="23"/>
        <v>Lixo</v>
      </c>
      <c r="O274">
        <f t="shared" si="25"/>
        <v>4</v>
      </c>
    </row>
    <row r="275" spans="1:15" x14ac:dyDescent="0.2">
      <c r="A275" t="s">
        <v>178</v>
      </c>
      <c r="B275" t="s">
        <v>140</v>
      </c>
      <c r="C275" t="s">
        <v>33</v>
      </c>
      <c r="D275" t="s">
        <v>175</v>
      </c>
      <c r="E275" s="119">
        <v>0.6875</v>
      </c>
      <c r="F275" s="119">
        <v>0.78472222222222221</v>
      </c>
      <c r="G275" t="s">
        <v>53</v>
      </c>
      <c r="H275" t="s">
        <v>54</v>
      </c>
      <c r="I275" t="str">
        <f t="shared" si="24"/>
        <v>BRASIL URGENTEB. HORIZ</v>
      </c>
      <c r="J275" s="120">
        <v>14125</v>
      </c>
      <c r="K275">
        <f t="shared" si="21"/>
        <v>274</v>
      </c>
      <c r="L275" t="b">
        <f>IF($H$2:$H$2371='Cenário proposto'!$L$2,'Tabela de preços (out_2014)'!$K$2:$K$2371)</f>
        <v>0</v>
      </c>
      <c r="M275" t="e">
        <f t="shared" si="22"/>
        <v>#NUM!</v>
      </c>
      <c r="N275" t="str">
        <f t="shared" si="23"/>
        <v>Lixo</v>
      </c>
      <c r="O275">
        <f t="shared" si="25"/>
        <v>4</v>
      </c>
    </row>
    <row r="276" spans="1:15" x14ac:dyDescent="0.2">
      <c r="A276" t="s">
        <v>178</v>
      </c>
      <c r="B276" t="s">
        <v>140</v>
      </c>
      <c r="C276" t="s">
        <v>33</v>
      </c>
      <c r="D276" t="s">
        <v>175</v>
      </c>
      <c r="E276" s="119">
        <v>0.6875</v>
      </c>
      <c r="F276" s="119">
        <v>0.78472222222222221</v>
      </c>
      <c r="G276" t="s">
        <v>55</v>
      </c>
      <c r="H276" t="s">
        <v>56</v>
      </c>
      <c r="I276" t="str">
        <f t="shared" si="24"/>
        <v>BRASIL URGENTEUBERABA</v>
      </c>
      <c r="J276" s="120">
        <v>2690</v>
      </c>
      <c r="K276">
        <f t="shared" si="21"/>
        <v>275</v>
      </c>
      <c r="L276" t="b">
        <f>IF($H$2:$H$2371='Cenário proposto'!$L$2,'Tabela de preços (out_2014)'!$K$2:$K$2371)</f>
        <v>0</v>
      </c>
      <c r="M276" t="e">
        <f t="shared" si="22"/>
        <v>#NUM!</v>
      </c>
      <c r="N276" t="str">
        <f t="shared" si="23"/>
        <v>Lixo</v>
      </c>
      <c r="O276">
        <f t="shared" si="25"/>
        <v>4</v>
      </c>
    </row>
    <row r="277" spans="1:15" x14ac:dyDescent="0.2">
      <c r="A277" t="s">
        <v>178</v>
      </c>
      <c r="B277" t="s">
        <v>140</v>
      </c>
      <c r="C277" t="s">
        <v>33</v>
      </c>
      <c r="D277" t="s">
        <v>175</v>
      </c>
      <c r="E277" s="119">
        <v>0.6875</v>
      </c>
      <c r="F277" s="119">
        <v>0.78472222222222221</v>
      </c>
      <c r="G277" t="s">
        <v>57</v>
      </c>
      <c r="H277" t="s">
        <v>58</v>
      </c>
      <c r="I277" t="str">
        <f t="shared" si="24"/>
        <v>BRASIL URGENTEVITÓRIA</v>
      </c>
      <c r="J277" s="120">
        <v>2990</v>
      </c>
      <c r="K277">
        <f t="shared" si="21"/>
        <v>276</v>
      </c>
      <c r="L277" t="b">
        <f>IF($H$2:$H$2371='Cenário proposto'!$L$2,'Tabela de preços (out_2014)'!$K$2:$K$2371)</f>
        <v>0</v>
      </c>
      <c r="M277" t="e">
        <f t="shared" si="22"/>
        <v>#NUM!</v>
      </c>
      <c r="N277" t="str">
        <f t="shared" si="23"/>
        <v>Lixo</v>
      </c>
      <c r="O277">
        <f t="shared" si="25"/>
        <v>4</v>
      </c>
    </row>
    <row r="278" spans="1:15" x14ac:dyDescent="0.2">
      <c r="A278" t="s">
        <v>178</v>
      </c>
      <c r="B278" t="s">
        <v>140</v>
      </c>
      <c r="C278" t="s">
        <v>33</v>
      </c>
      <c r="D278" t="s">
        <v>175</v>
      </c>
      <c r="E278" s="119">
        <v>0.6875</v>
      </c>
      <c r="F278" s="119">
        <v>0.78472222222222221</v>
      </c>
      <c r="G278" t="s">
        <v>59</v>
      </c>
      <c r="H278" t="s">
        <v>60</v>
      </c>
      <c r="I278" t="str">
        <f t="shared" si="24"/>
        <v>BRASIL URGENTECURITIBA</v>
      </c>
      <c r="J278" s="120">
        <v>5465</v>
      </c>
      <c r="K278">
        <f t="shared" si="21"/>
        <v>277</v>
      </c>
      <c r="L278" t="b">
        <f>IF($H$2:$H$2371='Cenário proposto'!$L$2,'Tabela de preços (out_2014)'!$K$2:$K$2371)</f>
        <v>0</v>
      </c>
      <c r="M278" t="e">
        <f t="shared" si="22"/>
        <v>#NUM!</v>
      </c>
      <c r="N278" t="str">
        <f t="shared" si="23"/>
        <v>Lixo</v>
      </c>
      <c r="O278">
        <f t="shared" si="25"/>
        <v>4</v>
      </c>
    </row>
    <row r="279" spans="1:15" x14ac:dyDescent="0.2">
      <c r="A279" t="s">
        <v>178</v>
      </c>
      <c r="B279" t="s">
        <v>140</v>
      </c>
      <c r="C279" t="s">
        <v>33</v>
      </c>
      <c r="D279" t="s">
        <v>175</v>
      </c>
      <c r="E279" s="119">
        <v>0.6875</v>
      </c>
      <c r="F279" s="119">
        <v>0.78472222222222221</v>
      </c>
      <c r="G279" t="s">
        <v>61</v>
      </c>
      <c r="H279" t="s">
        <v>62</v>
      </c>
      <c r="I279" t="str">
        <f t="shared" si="24"/>
        <v>BRASIL URGENTECASCAVEL</v>
      </c>
      <c r="J279" s="120">
        <v>5455</v>
      </c>
      <c r="K279">
        <f t="shared" si="21"/>
        <v>278</v>
      </c>
      <c r="L279" t="b">
        <f>IF($H$2:$H$2371='Cenário proposto'!$L$2,'Tabela de preços (out_2014)'!$K$2:$K$2371)</f>
        <v>0</v>
      </c>
      <c r="M279" t="e">
        <f t="shared" si="22"/>
        <v>#NUM!</v>
      </c>
      <c r="N279" t="str">
        <f t="shared" si="23"/>
        <v>Lixo</v>
      </c>
      <c r="O279">
        <f t="shared" si="25"/>
        <v>4</v>
      </c>
    </row>
    <row r="280" spans="1:15" x14ac:dyDescent="0.2">
      <c r="A280" t="s">
        <v>178</v>
      </c>
      <c r="B280" t="s">
        <v>140</v>
      </c>
      <c r="C280" t="s">
        <v>33</v>
      </c>
      <c r="D280" t="s">
        <v>175</v>
      </c>
      <c r="E280" s="119">
        <v>0.6875</v>
      </c>
      <c r="F280" s="119">
        <v>0.78472222222222221</v>
      </c>
      <c r="G280" t="s">
        <v>63</v>
      </c>
      <c r="H280" t="s">
        <v>64</v>
      </c>
      <c r="I280" t="str">
        <f t="shared" si="24"/>
        <v>BRASIL URGENTEMARINGÁ</v>
      </c>
      <c r="J280" s="120">
        <v>1685</v>
      </c>
      <c r="K280">
        <f t="shared" si="21"/>
        <v>279</v>
      </c>
      <c r="L280" t="b">
        <f>IF($H$2:$H$2371='Cenário proposto'!$L$2,'Tabela de preços (out_2014)'!$K$2:$K$2371)</f>
        <v>0</v>
      </c>
      <c r="M280" t="e">
        <f t="shared" si="22"/>
        <v>#NUM!</v>
      </c>
      <c r="N280" t="str">
        <f t="shared" si="23"/>
        <v>Lixo</v>
      </c>
      <c r="O280">
        <f t="shared" si="25"/>
        <v>4</v>
      </c>
    </row>
    <row r="281" spans="1:15" x14ac:dyDescent="0.2">
      <c r="A281" t="s">
        <v>178</v>
      </c>
      <c r="B281" t="s">
        <v>140</v>
      </c>
      <c r="C281" t="s">
        <v>33</v>
      </c>
      <c r="D281" t="s">
        <v>175</v>
      </c>
      <c r="E281" s="119">
        <v>0.6875</v>
      </c>
      <c r="F281" s="119">
        <v>0.78472222222222221</v>
      </c>
      <c r="G281" t="s">
        <v>65</v>
      </c>
      <c r="H281" t="s">
        <v>66</v>
      </c>
      <c r="I281" t="str">
        <f t="shared" si="24"/>
        <v>BRASIL URGENTELONDRINA</v>
      </c>
      <c r="J281" s="120">
        <v>2040</v>
      </c>
      <c r="K281">
        <f t="shared" si="21"/>
        <v>280</v>
      </c>
      <c r="L281" t="b">
        <f>IF($H$2:$H$2371='Cenário proposto'!$L$2,'Tabela de preços (out_2014)'!$K$2:$K$2371)</f>
        <v>0</v>
      </c>
      <c r="M281" t="e">
        <f t="shared" si="22"/>
        <v>#NUM!</v>
      </c>
      <c r="N281" t="str">
        <f t="shared" si="23"/>
        <v>Lixo</v>
      </c>
      <c r="O281">
        <f t="shared" si="25"/>
        <v>4</v>
      </c>
    </row>
    <row r="282" spans="1:15" x14ac:dyDescent="0.2">
      <c r="A282" t="s">
        <v>178</v>
      </c>
      <c r="B282" t="s">
        <v>140</v>
      </c>
      <c r="C282" t="s">
        <v>33</v>
      </c>
      <c r="D282" t="s">
        <v>175</v>
      </c>
      <c r="E282" s="119">
        <v>0.6875</v>
      </c>
      <c r="F282" s="119">
        <v>0.78472222222222221</v>
      </c>
      <c r="G282" t="s">
        <v>67</v>
      </c>
      <c r="H282" t="s">
        <v>68</v>
      </c>
      <c r="I282" t="str">
        <f t="shared" si="24"/>
        <v>BRASIL URGENTEP. ALEGRE</v>
      </c>
      <c r="J282" s="120">
        <v>12445</v>
      </c>
      <c r="K282">
        <f t="shared" si="21"/>
        <v>281</v>
      </c>
      <c r="L282" t="b">
        <f>IF($H$2:$H$2371='Cenário proposto'!$L$2,'Tabela de preços (out_2014)'!$K$2:$K$2371)</f>
        <v>0</v>
      </c>
      <c r="M282" t="e">
        <f t="shared" si="22"/>
        <v>#NUM!</v>
      </c>
      <c r="N282" t="str">
        <f t="shared" si="23"/>
        <v>Lixo</v>
      </c>
      <c r="O282">
        <f t="shared" si="25"/>
        <v>4</v>
      </c>
    </row>
    <row r="283" spans="1:15" x14ac:dyDescent="0.2">
      <c r="A283" t="s">
        <v>178</v>
      </c>
      <c r="B283" t="s">
        <v>140</v>
      </c>
      <c r="C283" t="s">
        <v>33</v>
      </c>
      <c r="D283" t="s">
        <v>175</v>
      </c>
      <c r="E283" s="119">
        <v>0.6875</v>
      </c>
      <c r="F283" s="119">
        <v>0.78472222222222221</v>
      </c>
      <c r="G283" t="s">
        <v>69</v>
      </c>
      <c r="H283" t="s">
        <v>70</v>
      </c>
      <c r="I283" t="str">
        <f t="shared" si="24"/>
        <v>BRASIL URGENTEFLORIANÓPOLIS</v>
      </c>
      <c r="J283" s="120">
        <v>5905</v>
      </c>
      <c r="K283">
        <f t="shared" si="21"/>
        <v>282</v>
      </c>
      <c r="L283" t="b">
        <f>IF($H$2:$H$2371='Cenário proposto'!$L$2,'Tabela de preços (out_2014)'!$K$2:$K$2371)</f>
        <v>0</v>
      </c>
      <c r="M283" t="e">
        <f t="shared" si="22"/>
        <v>#NUM!</v>
      </c>
      <c r="N283" t="str">
        <f t="shared" si="23"/>
        <v>Lixo</v>
      </c>
      <c r="O283">
        <f t="shared" si="25"/>
        <v>4</v>
      </c>
    </row>
    <row r="284" spans="1:15" x14ac:dyDescent="0.2">
      <c r="A284" t="s">
        <v>178</v>
      </c>
      <c r="B284" t="s">
        <v>140</v>
      </c>
      <c r="C284" t="s">
        <v>33</v>
      </c>
      <c r="D284" t="s">
        <v>175</v>
      </c>
      <c r="E284" s="119">
        <v>0.6875</v>
      </c>
      <c r="F284" s="119">
        <v>0.78472222222222221</v>
      </c>
      <c r="G284" t="s">
        <v>71</v>
      </c>
      <c r="H284" t="s">
        <v>72</v>
      </c>
      <c r="I284" t="str">
        <f t="shared" si="24"/>
        <v>BRASIL URGENTEBRASÍLIA</v>
      </c>
      <c r="J284" s="120">
        <v>4065</v>
      </c>
      <c r="K284">
        <f t="shared" si="21"/>
        <v>283</v>
      </c>
      <c r="L284" t="b">
        <f>IF($H$2:$H$2371='Cenário proposto'!$L$2,'Tabela de preços (out_2014)'!$K$2:$K$2371)</f>
        <v>0</v>
      </c>
      <c r="M284" t="e">
        <f t="shared" si="22"/>
        <v>#NUM!</v>
      </c>
      <c r="N284" t="str">
        <f t="shared" si="23"/>
        <v>Lixo</v>
      </c>
      <c r="O284">
        <f t="shared" si="25"/>
        <v>4</v>
      </c>
    </row>
    <row r="285" spans="1:15" x14ac:dyDescent="0.2">
      <c r="A285" t="s">
        <v>178</v>
      </c>
      <c r="B285" t="s">
        <v>140</v>
      </c>
      <c r="C285" t="s">
        <v>33</v>
      </c>
      <c r="D285" t="s">
        <v>175</v>
      </c>
      <c r="E285" s="119">
        <v>0.6875</v>
      </c>
      <c r="F285" s="119">
        <v>0.78472222222222221</v>
      </c>
      <c r="G285" t="s">
        <v>73</v>
      </c>
      <c r="H285" t="s">
        <v>74</v>
      </c>
      <c r="I285" t="str">
        <f t="shared" si="24"/>
        <v>BRASIL URGENTEGOIÂNIA</v>
      </c>
      <c r="J285" s="120">
        <v>3550</v>
      </c>
      <c r="K285">
        <f t="shared" si="21"/>
        <v>284</v>
      </c>
      <c r="L285" t="b">
        <f>IF($H$2:$H$2371='Cenário proposto'!$L$2,'Tabela de preços (out_2014)'!$K$2:$K$2371)</f>
        <v>0</v>
      </c>
      <c r="M285" t="e">
        <f t="shared" si="22"/>
        <v>#NUM!</v>
      </c>
      <c r="N285" t="str">
        <f t="shared" si="23"/>
        <v>Lixo</v>
      </c>
      <c r="O285">
        <f t="shared" si="25"/>
        <v>4</v>
      </c>
    </row>
    <row r="286" spans="1:15" x14ac:dyDescent="0.2">
      <c r="A286" t="s">
        <v>178</v>
      </c>
      <c r="B286" t="s">
        <v>140</v>
      </c>
      <c r="C286" t="s">
        <v>33</v>
      </c>
      <c r="D286" t="s">
        <v>175</v>
      </c>
      <c r="E286" s="119">
        <v>0.6875</v>
      </c>
      <c r="F286" s="119">
        <v>0.78472222222222221</v>
      </c>
      <c r="G286" t="s">
        <v>75</v>
      </c>
      <c r="H286" t="s">
        <v>76</v>
      </c>
      <c r="I286" t="str">
        <f t="shared" si="24"/>
        <v>BRASIL URGENTECUIABÁ</v>
      </c>
      <c r="J286" s="120">
        <v>3135</v>
      </c>
      <c r="K286">
        <f t="shared" si="21"/>
        <v>285</v>
      </c>
      <c r="L286" t="b">
        <f>IF($H$2:$H$2371='Cenário proposto'!$L$2,'Tabela de preços (out_2014)'!$K$2:$K$2371)</f>
        <v>0</v>
      </c>
      <c r="M286" t="e">
        <f t="shared" si="22"/>
        <v>#NUM!</v>
      </c>
      <c r="N286" t="str">
        <f t="shared" si="23"/>
        <v>Lixo</v>
      </c>
      <c r="O286">
        <f t="shared" si="25"/>
        <v>4</v>
      </c>
    </row>
    <row r="287" spans="1:15" x14ac:dyDescent="0.2">
      <c r="A287" t="s">
        <v>178</v>
      </c>
      <c r="B287" t="s">
        <v>140</v>
      </c>
      <c r="C287" t="s">
        <v>33</v>
      </c>
      <c r="D287" t="s">
        <v>175</v>
      </c>
      <c r="E287" s="119">
        <v>0.6875</v>
      </c>
      <c r="F287" s="119">
        <v>0.78472222222222221</v>
      </c>
      <c r="G287" t="s">
        <v>77</v>
      </c>
      <c r="H287" t="s">
        <v>78</v>
      </c>
      <c r="I287" t="str">
        <f t="shared" si="24"/>
        <v>BRASIL URGENTECÁCERES</v>
      </c>
      <c r="J287" s="120">
        <v>275</v>
      </c>
      <c r="K287">
        <f t="shared" si="21"/>
        <v>286</v>
      </c>
      <c r="L287" t="b">
        <f>IF($H$2:$H$2371='Cenário proposto'!$L$2,'Tabela de preços (out_2014)'!$K$2:$K$2371)</f>
        <v>0</v>
      </c>
      <c r="M287" t="e">
        <f t="shared" si="22"/>
        <v>#NUM!</v>
      </c>
      <c r="N287" t="str">
        <f t="shared" si="23"/>
        <v>Lixo</v>
      </c>
      <c r="O287">
        <f t="shared" si="25"/>
        <v>4</v>
      </c>
    </row>
    <row r="288" spans="1:15" x14ac:dyDescent="0.2">
      <c r="A288" t="s">
        <v>178</v>
      </c>
      <c r="B288" t="s">
        <v>140</v>
      </c>
      <c r="C288" t="s">
        <v>33</v>
      </c>
      <c r="D288" t="s">
        <v>175</v>
      </c>
      <c r="E288" s="119">
        <v>0.6875</v>
      </c>
      <c r="F288" s="119">
        <v>0.78472222222222221</v>
      </c>
      <c r="G288" t="s">
        <v>75</v>
      </c>
      <c r="H288" t="s">
        <v>79</v>
      </c>
      <c r="I288" t="str">
        <f t="shared" si="24"/>
        <v>BRASIL URGENTERONDONÓPOLIS</v>
      </c>
      <c r="J288" s="120">
        <v>530</v>
      </c>
      <c r="K288">
        <f t="shared" si="21"/>
        <v>287</v>
      </c>
      <c r="L288" t="b">
        <f>IF($H$2:$H$2371='Cenário proposto'!$L$2,'Tabela de preços (out_2014)'!$K$2:$K$2371)</f>
        <v>0</v>
      </c>
      <c r="M288" t="e">
        <f t="shared" si="22"/>
        <v>#NUM!</v>
      </c>
      <c r="N288" t="str">
        <f t="shared" si="23"/>
        <v>Lixo</v>
      </c>
      <c r="O288">
        <f t="shared" si="25"/>
        <v>4</v>
      </c>
    </row>
    <row r="289" spans="1:15" x14ac:dyDescent="0.2">
      <c r="A289" t="s">
        <v>178</v>
      </c>
      <c r="B289" t="s">
        <v>140</v>
      </c>
      <c r="C289" t="s">
        <v>33</v>
      </c>
      <c r="D289" t="s">
        <v>175</v>
      </c>
      <c r="E289" s="119">
        <v>0.6875</v>
      </c>
      <c r="F289" s="119">
        <v>0.78472222222222221</v>
      </c>
      <c r="G289" t="s">
        <v>75</v>
      </c>
      <c r="H289" t="s">
        <v>80</v>
      </c>
      <c r="I289" t="str">
        <f t="shared" si="24"/>
        <v>BRASIL URGENTETANGARÁ</v>
      </c>
      <c r="J289" s="120">
        <v>405</v>
      </c>
      <c r="K289">
        <f t="shared" si="21"/>
        <v>288</v>
      </c>
      <c r="L289" t="b">
        <f>IF($H$2:$H$2371='Cenário proposto'!$L$2,'Tabela de preços (out_2014)'!$K$2:$K$2371)</f>
        <v>0</v>
      </c>
      <c r="M289" t="e">
        <f t="shared" si="22"/>
        <v>#NUM!</v>
      </c>
      <c r="N289" t="str">
        <f t="shared" si="23"/>
        <v>Lixo</v>
      </c>
      <c r="O289">
        <f t="shared" si="25"/>
        <v>4</v>
      </c>
    </row>
    <row r="290" spans="1:15" x14ac:dyDescent="0.2">
      <c r="A290" t="s">
        <v>178</v>
      </c>
      <c r="B290" t="s">
        <v>140</v>
      </c>
      <c r="C290" t="s">
        <v>33</v>
      </c>
      <c r="D290" t="s">
        <v>175</v>
      </c>
      <c r="E290" s="119">
        <v>0.6875</v>
      </c>
      <c r="F290" s="119">
        <v>0.78472222222222221</v>
      </c>
      <c r="G290" t="s">
        <v>75</v>
      </c>
      <c r="H290" t="s">
        <v>81</v>
      </c>
      <c r="I290" t="str">
        <f t="shared" si="24"/>
        <v>BRASIL URGENTESORRISO</v>
      </c>
      <c r="J290" s="120">
        <v>275</v>
      </c>
      <c r="K290">
        <f t="shared" si="21"/>
        <v>289</v>
      </c>
      <c r="L290" t="b">
        <f>IF($H$2:$H$2371='Cenário proposto'!$L$2,'Tabela de preços (out_2014)'!$K$2:$K$2371)</f>
        <v>0</v>
      </c>
      <c r="M290" t="e">
        <f t="shared" si="22"/>
        <v>#NUM!</v>
      </c>
      <c r="N290" t="str">
        <f t="shared" si="23"/>
        <v>Lixo</v>
      </c>
      <c r="O290">
        <f t="shared" si="25"/>
        <v>4</v>
      </c>
    </row>
    <row r="291" spans="1:15" x14ac:dyDescent="0.2">
      <c r="A291" t="s">
        <v>178</v>
      </c>
      <c r="B291" t="s">
        <v>140</v>
      </c>
      <c r="C291" t="s">
        <v>33</v>
      </c>
      <c r="D291" t="s">
        <v>175</v>
      </c>
      <c r="E291" s="119">
        <v>0.6875</v>
      </c>
      <c r="F291" s="119">
        <v>0.78472222222222221</v>
      </c>
      <c r="G291" t="s">
        <v>75</v>
      </c>
      <c r="H291" t="s">
        <v>82</v>
      </c>
      <c r="I291" t="str">
        <f t="shared" si="24"/>
        <v>BRASIL URGENTESAPEZAL</v>
      </c>
      <c r="J291" s="120">
        <v>275</v>
      </c>
      <c r="K291">
        <f t="shared" si="21"/>
        <v>290</v>
      </c>
      <c r="L291" t="b">
        <f>IF($H$2:$H$2371='Cenário proposto'!$L$2,'Tabela de preços (out_2014)'!$K$2:$K$2371)</f>
        <v>0</v>
      </c>
      <c r="M291" t="e">
        <f t="shared" si="22"/>
        <v>#NUM!</v>
      </c>
      <c r="N291" t="str">
        <f t="shared" si="23"/>
        <v>Lixo</v>
      </c>
      <c r="O291">
        <f t="shared" si="25"/>
        <v>4</v>
      </c>
    </row>
    <row r="292" spans="1:15" x14ac:dyDescent="0.2">
      <c r="A292" t="s">
        <v>178</v>
      </c>
      <c r="B292" t="s">
        <v>140</v>
      </c>
      <c r="C292" t="s">
        <v>33</v>
      </c>
      <c r="D292" t="s">
        <v>175</v>
      </c>
      <c r="E292" s="119">
        <v>0.6875</v>
      </c>
      <c r="F292" s="119">
        <v>0.78472222222222221</v>
      </c>
      <c r="G292" t="s">
        <v>75</v>
      </c>
      <c r="H292" t="s">
        <v>83</v>
      </c>
      <c r="I292" t="str">
        <f t="shared" si="24"/>
        <v>BRASIL URGENTEJUÍNA</v>
      </c>
      <c r="J292" s="120">
        <v>275</v>
      </c>
      <c r="K292">
        <f t="shared" si="21"/>
        <v>291</v>
      </c>
      <c r="L292" t="b">
        <f>IF($H$2:$H$2371='Cenário proposto'!$L$2,'Tabela de preços (out_2014)'!$K$2:$K$2371)</f>
        <v>0</v>
      </c>
      <c r="M292" t="e">
        <f t="shared" si="22"/>
        <v>#NUM!</v>
      </c>
      <c r="N292" t="str">
        <f t="shared" si="23"/>
        <v>Lixo</v>
      </c>
      <c r="O292">
        <f t="shared" si="25"/>
        <v>4</v>
      </c>
    </row>
    <row r="293" spans="1:15" x14ac:dyDescent="0.2">
      <c r="A293" t="s">
        <v>178</v>
      </c>
      <c r="B293" t="s">
        <v>140</v>
      </c>
      <c r="C293" t="s">
        <v>33</v>
      </c>
      <c r="D293" t="s">
        <v>175</v>
      </c>
      <c r="E293" s="119">
        <v>0.6875</v>
      </c>
      <c r="F293" s="119">
        <v>0.78472222222222221</v>
      </c>
      <c r="G293" t="s">
        <v>84</v>
      </c>
      <c r="H293" t="s">
        <v>85</v>
      </c>
      <c r="I293" t="str">
        <f t="shared" si="24"/>
        <v>BRASIL URGENTEC. GRANDE</v>
      </c>
      <c r="J293" s="120">
        <v>1290</v>
      </c>
      <c r="K293">
        <f t="shared" si="21"/>
        <v>292</v>
      </c>
      <c r="L293" t="b">
        <f>IF($H$2:$H$2371='Cenário proposto'!$L$2,'Tabela de preços (out_2014)'!$K$2:$K$2371)</f>
        <v>0</v>
      </c>
      <c r="M293" t="e">
        <f t="shared" si="22"/>
        <v>#NUM!</v>
      </c>
      <c r="N293" t="str">
        <f t="shared" si="23"/>
        <v>Lixo</v>
      </c>
      <c r="O293">
        <f t="shared" si="25"/>
        <v>4</v>
      </c>
    </row>
    <row r="294" spans="1:15" x14ac:dyDescent="0.2">
      <c r="A294" t="s">
        <v>178</v>
      </c>
      <c r="B294" t="s">
        <v>140</v>
      </c>
      <c r="C294" t="s">
        <v>33</v>
      </c>
      <c r="D294" t="s">
        <v>175</v>
      </c>
      <c r="E294" s="119">
        <v>0.6875</v>
      </c>
      <c r="F294" s="119">
        <v>0.78472222222222221</v>
      </c>
      <c r="G294" t="s">
        <v>86</v>
      </c>
      <c r="H294" t="s">
        <v>87</v>
      </c>
      <c r="I294" t="str">
        <f t="shared" si="24"/>
        <v>BRASIL URGENTESALVADOR</v>
      </c>
      <c r="J294" s="120">
        <v>10130</v>
      </c>
      <c r="K294">
        <f t="shared" si="21"/>
        <v>293</v>
      </c>
      <c r="L294" t="b">
        <f>IF($H$2:$H$2371='Cenário proposto'!$L$2,'Tabela de preços (out_2014)'!$K$2:$K$2371)</f>
        <v>0</v>
      </c>
      <c r="M294" t="e">
        <f t="shared" si="22"/>
        <v>#NUM!</v>
      </c>
      <c r="N294" t="str">
        <f t="shared" si="23"/>
        <v>Lixo</v>
      </c>
      <c r="O294">
        <f t="shared" si="25"/>
        <v>4</v>
      </c>
    </row>
    <row r="295" spans="1:15" x14ac:dyDescent="0.2">
      <c r="A295" t="s">
        <v>178</v>
      </c>
      <c r="B295" t="s">
        <v>140</v>
      </c>
      <c r="C295" t="s">
        <v>33</v>
      </c>
      <c r="D295" t="s">
        <v>175</v>
      </c>
      <c r="E295" s="119">
        <v>0.6875</v>
      </c>
      <c r="F295" s="119">
        <v>0.78472222222222221</v>
      </c>
      <c r="G295" t="s">
        <v>88</v>
      </c>
      <c r="H295" t="s">
        <v>89</v>
      </c>
      <c r="I295" t="str">
        <f t="shared" si="24"/>
        <v>BRASIL URGENTERECIFE</v>
      </c>
      <c r="J295" s="120">
        <v>6965</v>
      </c>
      <c r="K295">
        <f t="shared" si="21"/>
        <v>294</v>
      </c>
      <c r="L295" t="b">
        <f>IF($H$2:$H$2371='Cenário proposto'!$L$2,'Tabela de preços (out_2014)'!$K$2:$K$2371)</f>
        <v>0</v>
      </c>
      <c r="M295" t="e">
        <f t="shared" si="22"/>
        <v>#NUM!</v>
      </c>
      <c r="N295" t="str">
        <f t="shared" si="23"/>
        <v>Lixo</v>
      </c>
      <c r="O295">
        <f t="shared" si="25"/>
        <v>4</v>
      </c>
    </row>
    <row r="296" spans="1:15" x14ac:dyDescent="0.2">
      <c r="A296" t="s">
        <v>178</v>
      </c>
      <c r="B296" t="s">
        <v>140</v>
      </c>
      <c r="C296" t="s">
        <v>33</v>
      </c>
      <c r="D296" t="s">
        <v>175</v>
      </c>
      <c r="E296" s="119">
        <v>0.6875</v>
      </c>
      <c r="F296" s="119">
        <v>0.78472222222222221</v>
      </c>
      <c r="G296" t="s">
        <v>90</v>
      </c>
      <c r="H296" t="s">
        <v>91</v>
      </c>
      <c r="I296" t="str">
        <f t="shared" si="24"/>
        <v>BRASIL URGENTENATAL</v>
      </c>
      <c r="J296" s="120">
        <v>1805</v>
      </c>
      <c r="K296">
        <f t="shared" si="21"/>
        <v>295</v>
      </c>
      <c r="L296" t="b">
        <f>IF($H$2:$H$2371='Cenário proposto'!$L$2,'Tabela de preços (out_2014)'!$K$2:$K$2371)</f>
        <v>0</v>
      </c>
      <c r="M296" t="e">
        <f t="shared" si="22"/>
        <v>#NUM!</v>
      </c>
      <c r="N296" t="str">
        <f t="shared" si="23"/>
        <v>Lixo</v>
      </c>
      <c r="O296">
        <f t="shared" si="25"/>
        <v>4</v>
      </c>
    </row>
    <row r="297" spans="1:15" x14ac:dyDescent="0.2">
      <c r="A297" t="s">
        <v>178</v>
      </c>
      <c r="B297" t="s">
        <v>140</v>
      </c>
      <c r="C297" t="s">
        <v>33</v>
      </c>
      <c r="D297" t="s">
        <v>175</v>
      </c>
      <c r="E297" s="119">
        <v>0.6875</v>
      </c>
      <c r="F297" s="119">
        <v>0.78472222222222221</v>
      </c>
      <c r="G297" t="s">
        <v>92</v>
      </c>
      <c r="H297" t="s">
        <v>93</v>
      </c>
      <c r="I297" t="str">
        <f t="shared" si="24"/>
        <v>BRASIL URGENTECEARÁ</v>
      </c>
      <c r="J297" s="120">
        <v>5740</v>
      </c>
      <c r="K297">
        <f t="shared" si="21"/>
        <v>296</v>
      </c>
      <c r="L297" t="b">
        <f>IF($H$2:$H$2371='Cenário proposto'!$L$2,'Tabela de preços (out_2014)'!$K$2:$K$2371)</f>
        <v>0</v>
      </c>
      <c r="M297" t="e">
        <f t="shared" si="22"/>
        <v>#NUM!</v>
      </c>
      <c r="N297" t="str">
        <f t="shared" si="23"/>
        <v>Lixo</v>
      </c>
      <c r="O297">
        <f t="shared" si="25"/>
        <v>4</v>
      </c>
    </row>
    <row r="298" spans="1:15" x14ac:dyDescent="0.2">
      <c r="A298" t="s">
        <v>178</v>
      </c>
      <c r="B298" t="s">
        <v>140</v>
      </c>
      <c r="C298" t="s">
        <v>33</v>
      </c>
      <c r="D298" t="s">
        <v>175</v>
      </c>
      <c r="E298" s="119">
        <v>0.6875</v>
      </c>
      <c r="F298" s="119">
        <v>0.78472222222222221</v>
      </c>
      <c r="G298" t="s">
        <v>92</v>
      </c>
      <c r="H298" t="s">
        <v>94</v>
      </c>
      <c r="I298" t="str">
        <f t="shared" si="24"/>
        <v>BRASIL URGENTEFORTALEZA</v>
      </c>
      <c r="J298" s="120">
        <v>4590</v>
      </c>
      <c r="K298">
        <f t="shared" si="21"/>
        <v>297</v>
      </c>
      <c r="L298" t="b">
        <f>IF($H$2:$H$2371='Cenário proposto'!$L$2,'Tabela de preços (out_2014)'!$K$2:$K$2371)</f>
        <v>0</v>
      </c>
      <c r="M298" t="e">
        <f t="shared" si="22"/>
        <v>#NUM!</v>
      </c>
      <c r="N298" t="str">
        <f t="shared" si="23"/>
        <v>Lixo</v>
      </c>
      <c r="O298">
        <f t="shared" si="25"/>
        <v>4</v>
      </c>
    </row>
    <row r="299" spans="1:15" x14ac:dyDescent="0.2">
      <c r="A299" t="s">
        <v>178</v>
      </c>
      <c r="B299" t="s">
        <v>140</v>
      </c>
      <c r="C299" t="s">
        <v>33</v>
      </c>
      <c r="D299" t="s">
        <v>175</v>
      </c>
      <c r="E299" s="119">
        <v>0.6875</v>
      </c>
      <c r="F299" s="119">
        <v>0.78472222222222221</v>
      </c>
      <c r="G299" t="s">
        <v>95</v>
      </c>
      <c r="H299" t="s">
        <v>96</v>
      </c>
      <c r="I299" t="str">
        <f t="shared" si="24"/>
        <v>BRASIL URGENTETERESINA</v>
      </c>
      <c r="J299" s="120">
        <v>725</v>
      </c>
      <c r="K299">
        <f t="shared" si="21"/>
        <v>298</v>
      </c>
      <c r="L299" t="b">
        <f>IF($H$2:$H$2371='Cenário proposto'!$L$2,'Tabela de preços (out_2014)'!$K$2:$K$2371)</f>
        <v>0</v>
      </c>
      <c r="M299" t="e">
        <f t="shared" si="22"/>
        <v>#NUM!</v>
      </c>
      <c r="N299" t="str">
        <f t="shared" si="23"/>
        <v>Lixo</v>
      </c>
      <c r="O299">
        <f t="shared" si="25"/>
        <v>4</v>
      </c>
    </row>
    <row r="300" spans="1:15" x14ac:dyDescent="0.2">
      <c r="A300" t="s">
        <v>178</v>
      </c>
      <c r="B300" t="s">
        <v>140</v>
      </c>
      <c r="C300" t="s">
        <v>33</v>
      </c>
      <c r="D300" t="s">
        <v>175</v>
      </c>
      <c r="E300" s="119">
        <v>0.6875</v>
      </c>
      <c r="F300" s="119">
        <v>0.78472222222222221</v>
      </c>
      <c r="G300" t="s">
        <v>95</v>
      </c>
      <c r="H300" t="s">
        <v>97</v>
      </c>
      <c r="I300" t="str">
        <f t="shared" si="24"/>
        <v>BRASIL URGENTEPARNAÍBA</v>
      </c>
      <c r="J300" s="120">
        <v>275</v>
      </c>
      <c r="K300">
        <f t="shared" si="21"/>
        <v>299</v>
      </c>
      <c r="L300" t="b">
        <f>IF($H$2:$H$2371='Cenário proposto'!$L$2,'Tabela de preços (out_2014)'!$K$2:$K$2371)</f>
        <v>0</v>
      </c>
      <c r="M300" t="e">
        <f t="shared" si="22"/>
        <v>#NUM!</v>
      </c>
      <c r="N300" t="str">
        <f t="shared" si="23"/>
        <v>Lixo</v>
      </c>
      <c r="O300">
        <f t="shared" si="25"/>
        <v>4</v>
      </c>
    </row>
    <row r="301" spans="1:15" x14ac:dyDescent="0.2">
      <c r="A301" t="s">
        <v>178</v>
      </c>
      <c r="B301" t="s">
        <v>140</v>
      </c>
      <c r="C301" t="s">
        <v>33</v>
      </c>
      <c r="D301" t="s">
        <v>175</v>
      </c>
      <c r="E301" s="119">
        <v>0.6875</v>
      </c>
      <c r="F301" s="119">
        <v>0.78472222222222221</v>
      </c>
      <c r="G301" t="s">
        <v>98</v>
      </c>
      <c r="H301" t="s">
        <v>99</v>
      </c>
      <c r="I301" t="str">
        <f t="shared" si="24"/>
        <v>BRASIL URGENTES. LUIS</v>
      </c>
      <c r="J301" s="120">
        <v>1545</v>
      </c>
      <c r="K301">
        <f t="shared" si="21"/>
        <v>300</v>
      </c>
      <c r="L301" t="b">
        <f>IF($H$2:$H$2371='Cenário proposto'!$L$2,'Tabela de preços (out_2014)'!$K$2:$K$2371)</f>
        <v>0</v>
      </c>
      <c r="M301" t="e">
        <f t="shared" si="22"/>
        <v>#NUM!</v>
      </c>
      <c r="N301" t="str">
        <f t="shared" si="23"/>
        <v>Lixo</v>
      </c>
      <c r="O301">
        <f t="shared" si="25"/>
        <v>4</v>
      </c>
    </row>
    <row r="302" spans="1:15" x14ac:dyDescent="0.2">
      <c r="A302" t="s">
        <v>178</v>
      </c>
      <c r="B302" t="s">
        <v>140</v>
      </c>
      <c r="C302" t="s">
        <v>33</v>
      </c>
      <c r="D302" t="s">
        <v>175</v>
      </c>
      <c r="E302" s="119">
        <v>0.6875</v>
      </c>
      <c r="F302" s="119">
        <v>0.78472222222222221</v>
      </c>
      <c r="G302" t="s">
        <v>100</v>
      </c>
      <c r="H302" t="s">
        <v>101</v>
      </c>
      <c r="I302" t="str">
        <f t="shared" si="24"/>
        <v>BRASIL URGENTEVIANA</v>
      </c>
      <c r="J302" s="120">
        <v>615</v>
      </c>
      <c r="K302">
        <f t="shared" si="21"/>
        <v>301</v>
      </c>
      <c r="L302" t="b">
        <f>IF($H$2:$H$2371='Cenário proposto'!$L$2,'Tabela de preços (out_2014)'!$K$2:$K$2371)</f>
        <v>0</v>
      </c>
      <c r="M302" t="e">
        <f t="shared" si="22"/>
        <v>#NUM!</v>
      </c>
      <c r="N302" t="str">
        <f t="shared" si="23"/>
        <v>Lixo</v>
      </c>
      <c r="O302">
        <f t="shared" si="25"/>
        <v>4</v>
      </c>
    </row>
    <row r="303" spans="1:15" x14ac:dyDescent="0.2">
      <c r="A303" t="s">
        <v>178</v>
      </c>
      <c r="B303" t="s">
        <v>140</v>
      </c>
      <c r="C303" t="s">
        <v>33</v>
      </c>
      <c r="D303" t="s">
        <v>175</v>
      </c>
      <c r="E303" s="119">
        <v>0.6875</v>
      </c>
      <c r="F303" s="119">
        <v>0.78472222222222221</v>
      </c>
      <c r="G303" t="s">
        <v>102</v>
      </c>
      <c r="H303" t="s">
        <v>103</v>
      </c>
      <c r="I303" t="str">
        <f t="shared" si="24"/>
        <v>BRASIL URGENTEPEDREIRAS</v>
      </c>
      <c r="J303" s="120">
        <v>405</v>
      </c>
      <c r="K303">
        <f t="shared" si="21"/>
        <v>302</v>
      </c>
      <c r="L303" t="b">
        <f>IF($H$2:$H$2371='Cenário proposto'!$L$2,'Tabela de preços (out_2014)'!$K$2:$K$2371)</f>
        <v>0</v>
      </c>
      <c r="M303" t="e">
        <f t="shared" si="22"/>
        <v>#NUM!</v>
      </c>
      <c r="N303" t="str">
        <f t="shared" si="23"/>
        <v>Lixo</v>
      </c>
      <c r="O303">
        <f t="shared" si="25"/>
        <v>4</v>
      </c>
    </row>
    <row r="304" spans="1:15" x14ac:dyDescent="0.2">
      <c r="A304" t="s">
        <v>178</v>
      </c>
      <c r="B304" t="s">
        <v>140</v>
      </c>
      <c r="C304" t="s">
        <v>33</v>
      </c>
      <c r="D304" t="s">
        <v>175</v>
      </c>
      <c r="E304" s="119">
        <v>0.6875</v>
      </c>
      <c r="F304" s="119">
        <v>0.78472222222222221</v>
      </c>
      <c r="G304" t="s">
        <v>104</v>
      </c>
      <c r="H304" t="s">
        <v>105</v>
      </c>
      <c r="I304" t="str">
        <f t="shared" si="24"/>
        <v>BRASIL URGENTEIMPERATRIZ</v>
      </c>
      <c r="J304" s="120">
        <v>615</v>
      </c>
      <c r="K304">
        <f t="shared" si="21"/>
        <v>303</v>
      </c>
      <c r="L304" t="b">
        <f>IF($H$2:$H$2371='Cenário proposto'!$L$2,'Tabela de preços (out_2014)'!$K$2:$K$2371)</f>
        <v>0</v>
      </c>
      <c r="M304" t="e">
        <f t="shared" si="22"/>
        <v>#NUM!</v>
      </c>
      <c r="N304" t="str">
        <f t="shared" si="23"/>
        <v>Lixo</v>
      </c>
      <c r="O304">
        <f t="shared" si="25"/>
        <v>4</v>
      </c>
    </row>
    <row r="305" spans="1:15" x14ac:dyDescent="0.2">
      <c r="A305" t="s">
        <v>178</v>
      </c>
      <c r="B305" t="s">
        <v>140</v>
      </c>
      <c r="C305" t="s">
        <v>33</v>
      </c>
      <c r="D305" t="s">
        <v>175</v>
      </c>
      <c r="E305" s="119">
        <v>0.6875</v>
      </c>
      <c r="F305" s="119">
        <v>0.78472222222222221</v>
      </c>
      <c r="G305" t="s">
        <v>106</v>
      </c>
      <c r="H305" t="s">
        <v>107</v>
      </c>
      <c r="I305" t="str">
        <f t="shared" si="24"/>
        <v>BRASIL URGENTECAXIAS</v>
      </c>
      <c r="J305" s="120">
        <v>615</v>
      </c>
      <c r="K305">
        <f t="shared" si="21"/>
        <v>304</v>
      </c>
      <c r="L305" t="b">
        <f>IF($H$2:$H$2371='Cenário proposto'!$L$2,'Tabela de preços (out_2014)'!$K$2:$K$2371)</f>
        <v>0</v>
      </c>
      <c r="M305" t="e">
        <f t="shared" si="22"/>
        <v>#NUM!</v>
      </c>
      <c r="N305" t="str">
        <f t="shared" si="23"/>
        <v>Lixo</v>
      </c>
      <c r="O305">
        <f t="shared" si="25"/>
        <v>4</v>
      </c>
    </row>
    <row r="306" spans="1:15" x14ac:dyDescent="0.2">
      <c r="A306" t="s">
        <v>178</v>
      </c>
      <c r="B306" t="s">
        <v>140</v>
      </c>
      <c r="C306" t="s">
        <v>33</v>
      </c>
      <c r="D306" t="s">
        <v>175</v>
      </c>
      <c r="E306" s="119">
        <v>0.6875</v>
      </c>
      <c r="F306" s="119">
        <v>0.78472222222222221</v>
      </c>
      <c r="G306" t="s">
        <v>108</v>
      </c>
      <c r="H306" t="s">
        <v>109</v>
      </c>
      <c r="I306" t="str">
        <f t="shared" si="24"/>
        <v>BRASIL URGENTEJ. PESSOA</v>
      </c>
      <c r="J306" s="120">
        <v>2035</v>
      </c>
      <c r="K306">
        <f t="shared" si="21"/>
        <v>305</v>
      </c>
      <c r="L306" t="b">
        <f>IF($H$2:$H$2371='Cenário proposto'!$L$2,'Tabela de preços (out_2014)'!$K$2:$K$2371)</f>
        <v>0</v>
      </c>
      <c r="M306" t="e">
        <f t="shared" si="22"/>
        <v>#NUM!</v>
      </c>
      <c r="N306" t="str">
        <f t="shared" si="23"/>
        <v>Lixo</v>
      </c>
      <c r="O306">
        <f t="shared" si="25"/>
        <v>4</v>
      </c>
    </row>
    <row r="307" spans="1:15" x14ac:dyDescent="0.2">
      <c r="A307" t="s">
        <v>178</v>
      </c>
      <c r="B307" t="s">
        <v>140</v>
      </c>
      <c r="C307" t="s">
        <v>33</v>
      </c>
      <c r="D307" t="s">
        <v>175</v>
      </c>
      <c r="E307" s="119">
        <v>0.6875</v>
      </c>
      <c r="F307" s="119">
        <v>0.78472222222222221</v>
      </c>
      <c r="G307" t="s">
        <v>110</v>
      </c>
      <c r="H307" t="s">
        <v>111</v>
      </c>
      <c r="I307" t="str">
        <f t="shared" si="24"/>
        <v>BRASIL URGENTEBELÉM</v>
      </c>
      <c r="J307" s="120">
        <v>3400</v>
      </c>
      <c r="K307">
        <f t="shared" si="21"/>
        <v>306</v>
      </c>
      <c r="L307" t="b">
        <f>IF($H$2:$H$2371='Cenário proposto'!$L$2,'Tabela de preços (out_2014)'!$K$2:$K$2371)</f>
        <v>0</v>
      </c>
      <c r="M307" t="e">
        <f t="shared" si="22"/>
        <v>#NUM!</v>
      </c>
      <c r="N307" t="str">
        <f t="shared" si="23"/>
        <v>Lixo</v>
      </c>
      <c r="O307">
        <f t="shared" si="25"/>
        <v>4</v>
      </c>
    </row>
    <row r="308" spans="1:15" x14ac:dyDescent="0.2">
      <c r="A308" t="s">
        <v>178</v>
      </c>
      <c r="B308" t="s">
        <v>140</v>
      </c>
      <c r="C308" t="s">
        <v>33</v>
      </c>
      <c r="D308" t="s">
        <v>175</v>
      </c>
      <c r="E308" s="119">
        <v>0.6875</v>
      </c>
      <c r="F308" s="119">
        <v>0.78472222222222221</v>
      </c>
      <c r="G308" t="s">
        <v>110</v>
      </c>
      <c r="H308" t="s">
        <v>112</v>
      </c>
      <c r="I308" t="str">
        <f t="shared" si="24"/>
        <v>BRASIL URGENTEMARABÁ</v>
      </c>
      <c r="J308" s="120">
        <v>615</v>
      </c>
      <c r="K308">
        <f t="shared" si="21"/>
        <v>307</v>
      </c>
      <c r="L308" t="b">
        <f>IF($H$2:$H$2371='Cenário proposto'!$L$2,'Tabela de preços (out_2014)'!$K$2:$K$2371)</f>
        <v>0</v>
      </c>
      <c r="M308" t="e">
        <f t="shared" si="22"/>
        <v>#NUM!</v>
      </c>
      <c r="N308" t="str">
        <f t="shared" si="23"/>
        <v>Lixo</v>
      </c>
      <c r="O308">
        <f t="shared" si="25"/>
        <v>4</v>
      </c>
    </row>
    <row r="309" spans="1:15" x14ac:dyDescent="0.2">
      <c r="A309" t="s">
        <v>178</v>
      </c>
      <c r="B309" t="s">
        <v>140</v>
      </c>
      <c r="C309" t="s">
        <v>33</v>
      </c>
      <c r="D309" t="s">
        <v>175</v>
      </c>
      <c r="E309" s="119">
        <v>0.6875</v>
      </c>
      <c r="F309" s="119">
        <v>0.78472222222222221</v>
      </c>
      <c r="G309" t="s">
        <v>110</v>
      </c>
      <c r="H309" t="s">
        <v>113</v>
      </c>
      <c r="I309" t="str">
        <f t="shared" si="24"/>
        <v>BRASIL URGENTESANTARÉM</v>
      </c>
      <c r="J309" s="120">
        <v>275</v>
      </c>
      <c r="K309">
        <f t="shared" si="21"/>
        <v>308</v>
      </c>
      <c r="L309" t="b">
        <f>IF($H$2:$H$2371='Cenário proposto'!$L$2,'Tabela de preços (out_2014)'!$K$2:$K$2371)</f>
        <v>0</v>
      </c>
      <c r="M309" t="e">
        <f t="shared" si="22"/>
        <v>#NUM!</v>
      </c>
      <c r="N309" t="str">
        <f t="shared" si="23"/>
        <v>Lixo</v>
      </c>
      <c r="O309">
        <f t="shared" si="25"/>
        <v>4</v>
      </c>
    </row>
    <row r="310" spans="1:15" x14ac:dyDescent="0.2">
      <c r="A310" t="s">
        <v>178</v>
      </c>
      <c r="B310" t="s">
        <v>140</v>
      </c>
      <c r="C310" t="s">
        <v>33</v>
      </c>
      <c r="D310" t="s">
        <v>175</v>
      </c>
      <c r="E310" s="119">
        <v>0.6875</v>
      </c>
      <c r="F310" s="119">
        <v>0.78472222222222221</v>
      </c>
      <c r="G310" t="s">
        <v>114</v>
      </c>
      <c r="H310" t="s">
        <v>115</v>
      </c>
      <c r="I310" t="str">
        <f t="shared" si="24"/>
        <v>BRASIL URGENTEMANAUS</v>
      </c>
      <c r="J310" s="120">
        <v>2020</v>
      </c>
      <c r="K310">
        <f t="shared" si="21"/>
        <v>309</v>
      </c>
      <c r="L310" t="b">
        <f>IF($H$2:$H$2371='Cenário proposto'!$L$2,'Tabela de preços (out_2014)'!$K$2:$K$2371)</f>
        <v>0</v>
      </c>
      <c r="M310" t="e">
        <f t="shared" si="22"/>
        <v>#NUM!</v>
      </c>
      <c r="N310" t="str">
        <f t="shared" si="23"/>
        <v>Lixo</v>
      </c>
      <c r="O310">
        <f t="shared" si="25"/>
        <v>4</v>
      </c>
    </row>
    <row r="311" spans="1:15" x14ac:dyDescent="0.2">
      <c r="A311" t="s">
        <v>178</v>
      </c>
      <c r="B311" t="s">
        <v>140</v>
      </c>
      <c r="C311" t="s">
        <v>33</v>
      </c>
      <c r="D311" t="s">
        <v>175</v>
      </c>
      <c r="E311" s="119">
        <v>0.6875</v>
      </c>
      <c r="F311" s="119">
        <v>0.78472222222222221</v>
      </c>
      <c r="G311" t="s">
        <v>116</v>
      </c>
      <c r="H311" t="s">
        <v>117</v>
      </c>
      <c r="I311" t="str">
        <f t="shared" si="24"/>
        <v>BRASIL URGENTEP. VELHO</v>
      </c>
      <c r="J311" s="120">
        <v>780</v>
      </c>
      <c r="K311">
        <f t="shared" si="21"/>
        <v>310</v>
      </c>
      <c r="L311" t="b">
        <f>IF($H$2:$H$2371='Cenário proposto'!$L$2,'Tabela de preços (out_2014)'!$K$2:$K$2371)</f>
        <v>0</v>
      </c>
      <c r="M311" t="e">
        <f t="shared" si="22"/>
        <v>#NUM!</v>
      </c>
      <c r="N311" t="str">
        <f t="shared" si="23"/>
        <v>Lixo</v>
      </c>
      <c r="O311">
        <f t="shared" si="25"/>
        <v>4</v>
      </c>
    </row>
    <row r="312" spans="1:15" x14ac:dyDescent="0.2">
      <c r="A312" t="s">
        <v>178</v>
      </c>
      <c r="B312" t="s">
        <v>140</v>
      </c>
      <c r="C312" t="s">
        <v>33</v>
      </c>
      <c r="D312" t="s">
        <v>175</v>
      </c>
      <c r="E312" s="119">
        <v>0.6875</v>
      </c>
      <c r="F312" s="119">
        <v>0.78472222222222221</v>
      </c>
      <c r="G312" t="s">
        <v>118</v>
      </c>
      <c r="H312" t="s">
        <v>119</v>
      </c>
      <c r="I312" t="str">
        <f t="shared" si="24"/>
        <v>BRASIL URGENTER. BRANCO</v>
      </c>
      <c r="J312" s="120">
        <v>615</v>
      </c>
      <c r="K312">
        <f t="shared" si="21"/>
        <v>311</v>
      </c>
      <c r="L312" t="b">
        <f>IF($H$2:$H$2371='Cenário proposto'!$L$2,'Tabela de preços (out_2014)'!$K$2:$K$2371)</f>
        <v>0</v>
      </c>
      <c r="M312" t="e">
        <f t="shared" si="22"/>
        <v>#NUM!</v>
      </c>
      <c r="N312" t="str">
        <f t="shared" si="23"/>
        <v>Lixo</v>
      </c>
      <c r="O312">
        <f t="shared" si="25"/>
        <v>4</v>
      </c>
    </row>
    <row r="313" spans="1:15" x14ac:dyDescent="0.2">
      <c r="A313" t="s">
        <v>178</v>
      </c>
      <c r="B313" t="s">
        <v>140</v>
      </c>
      <c r="C313" t="s">
        <v>33</v>
      </c>
      <c r="D313" t="s">
        <v>175</v>
      </c>
      <c r="E313" s="119">
        <v>0.6875</v>
      </c>
      <c r="F313" s="119">
        <v>0.78472222222222221</v>
      </c>
      <c r="G313" t="s">
        <v>120</v>
      </c>
      <c r="H313" t="s">
        <v>121</v>
      </c>
      <c r="I313" t="str">
        <f t="shared" si="24"/>
        <v>BRASIL URGENTEPALMAS</v>
      </c>
      <c r="J313" s="120">
        <v>275</v>
      </c>
      <c r="K313">
        <f t="shared" si="21"/>
        <v>312</v>
      </c>
      <c r="L313" t="b">
        <f>IF($H$2:$H$2371='Cenário proposto'!$L$2,'Tabela de preços (out_2014)'!$K$2:$K$2371)</f>
        <v>0</v>
      </c>
      <c r="M313" t="e">
        <f t="shared" si="22"/>
        <v>#NUM!</v>
      </c>
      <c r="N313" t="str">
        <f t="shared" si="23"/>
        <v>Lixo</v>
      </c>
      <c r="O313">
        <f t="shared" si="25"/>
        <v>4</v>
      </c>
    </row>
    <row r="314" spans="1:15" x14ac:dyDescent="0.2">
      <c r="A314" t="s">
        <v>178</v>
      </c>
      <c r="B314" t="s">
        <v>140</v>
      </c>
      <c r="C314" t="s">
        <v>33</v>
      </c>
      <c r="D314" t="s">
        <v>175</v>
      </c>
      <c r="E314" s="119">
        <v>0.6875</v>
      </c>
      <c r="F314" s="119">
        <v>0.78472222222222221</v>
      </c>
      <c r="G314" t="s">
        <v>122</v>
      </c>
      <c r="H314" t="s">
        <v>123</v>
      </c>
      <c r="I314" t="str">
        <f t="shared" si="24"/>
        <v>BRASIL URGENTEGURUPI</v>
      </c>
      <c r="J314" s="120">
        <v>275</v>
      </c>
      <c r="K314">
        <f t="shared" si="21"/>
        <v>313</v>
      </c>
      <c r="L314" t="b">
        <f>IF($H$2:$H$2371='Cenário proposto'!$L$2,'Tabela de preços (out_2014)'!$K$2:$K$2371)</f>
        <v>0</v>
      </c>
      <c r="M314" t="e">
        <f t="shared" si="22"/>
        <v>#NUM!</v>
      </c>
      <c r="N314" t="str">
        <f t="shared" si="23"/>
        <v>Lixo</v>
      </c>
      <c r="O314">
        <f t="shared" si="25"/>
        <v>4</v>
      </c>
    </row>
    <row r="315" spans="1:15" x14ac:dyDescent="0.2">
      <c r="A315" t="s">
        <v>178</v>
      </c>
      <c r="B315" t="s">
        <v>140</v>
      </c>
      <c r="C315" t="s">
        <v>33</v>
      </c>
      <c r="D315" t="s">
        <v>175</v>
      </c>
      <c r="E315" s="119">
        <v>0.6875</v>
      </c>
      <c r="F315" s="119">
        <v>0.78472222222222221</v>
      </c>
      <c r="G315" t="s">
        <v>122</v>
      </c>
      <c r="H315" t="s">
        <v>124</v>
      </c>
      <c r="I315" t="str">
        <f t="shared" si="24"/>
        <v>BRASIL URGENTEARAGUAINA</v>
      </c>
      <c r="J315" s="120">
        <v>470</v>
      </c>
      <c r="K315">
        <f t="shared" si="21"/>
        <v>314</v>
      </c>
      <c r="L315" t="b">
        <f>IF($H$2:$H$2371='Cenário proposto'!$L$2,'Tabela de preços (out_2014)'!$K$2:$K$2371)</f>
        <v>0</v>
      </c>
      <c r="M315" t="e">
        <f t="shared" si="22"/>
        <v>#NUM!</v>
      </c>
      <c r="N315" t="str">
        <f t="shared" si="23"/>
        <v>Lixo</v>
      </c>
      <c r="O315">
        <f t="shared" si="25"/>
        <v>4</v>
      </c>
    </row>
    <row r="316" spans="1:15" x14ac:dyDescent="0.2">
      <c r="A316" t="s">
        <v>178</v>
      </c>
      <c r="B316" t="s">
        <v>140</v>
      </c>
      <c r="C316" t="s">
        <v>33</v>
      </c>
      <c r="D316" t="s">
        <v>175</v>
      </c>
      <c r="E316" s="119">
        <v>0.6875</v>
      </c>
      <c r="F316" s="119">
        <v>0.78472222222222221</v>
      </c>
      <c r="G316" t="s">
        <v>125</v>
      </c>
      <c r="H316" t="s">
        <v>126</v>
      </c>
      <c r="I316" t="str">
        <f t="shared" si="24"/>
        <v>BRASIL URGENTEBOA VISTA</v>
      </c>
      <c r="J316" s="120">
        <v>470</v>
      </c>
      <c r="K316">
        <f t="shared" si="21"/>
        <v>315</v>
      </c>
      <c r="L316" t="b">
        <f>IF($H$2:$H$2371='Cenário proposto'!$L$2,'Tabela de preços (out_2014)'!$K$2:$K$2371)</f>
        <v>0</v>
      </c>
      <c r="M316" t="e">
        <f t="shared" si="22"/>
        <v>#NUM!</v>
      </c>
      <c r="N316" t="str">
        <f t="shared" si="23"/>
        <v>Lixo</v>
      </c>
      <c r="O316">
        <f t="shared" si="25"/>
        <v>4</v>
      </c>
    </row>
    <row r="317" spans="1:15" x14ac:dyDescent="0.2">
      <c r="A317" t="s">
        <v>178</v>
      </c>
      <c r="B317" t="s">
        <v>140</v>
      </c>
      <c r="C317" t="s">
        <v>33</v>
      </c>
      <c r="D317" t="s">
        <v>175</v>
      </c>
      <c r="E317" s="119">
        <v>0.6875</v>
      </c>
      <c r="F317" s="119">
        <v>0.78472222222222221</v>
      </c>
      <c r="G317" t="s">
        <v>127</v>
      </c>
      <c r="H317" t="s">
        <v>128</v>
      </c>
      <c r="I317" t="str">
        <f t="shared" si="24"/>
        <v>BRASIL URGENTEMACAPÁ</v>
      </c>
      <c r="J317" s="120">
        <v>470</v>
      </c>
      <c r="K317">
        <f t="shared" si="21"/>
        <v>316</v>
      </c>
      <c r="L317" t="b">
        <f>IF($H$2:$H$2371='Cenário proposto'!$L$2,'Tabela de preços (out_2014)'!$K$2:$K$2371)</f>
        <v>0</v>
      </c>
      <c r="M317" t="e">
        <f t="shared" si="22"/>
        <v>#NUM!</v>
      </c>
      <c r="N317" t="str">
        <f t="shared" si="23"/>
        <v>Lixo</v>
      </c>
      <c r="O317">
        <f t="shared" si="25"/>
        <v>4</v>
      </c>
    </row>
    <row r="318" spans="1:15" x14ac:dyDescent="0.2">
      <c r="A318" t="s">
        <v>223</v>
      </c>
      <c r="B318" t="s">
        <v>522</v>
      </c>
      <c r="C318" t="s">
        <v>33</v>
      </c>
      <c r="D318" t="s">
        <v>34</v>
      </c>
      <c r="E318">
        <v>0.78472222222222221</v>
      </c>
      <c r="F318">
        <v>0.80555555555555547</v>
      </c>
      <c r="H318" t="s">
        <v>38</v>
      </c>
      <c r="I318" t="str">
        <f t="shared" si="24"/>
        <v>BRASIL URGENTE - LOCAL - (SÃO PAULO)SÃO PAULO</v>
      </c>
      <c r="J318" s="120">
        <v>30160</v>
      </c>
      <c r="K318">
        <f t="shared" si="21"/>
        <v>317</v>
      </c>
      <c r="L318" t="b">
        <f>IF($H$2:$H$2371='Cenário proposto'!$L$2,'Tabela de preços (out_2014)'!$K$2:$K$2371)</f>
        <v>0</v>
      </c>
      <c r="M318" t="e">
        <f t="shared" si="22"/>
        <v>#NUM!</v>
      </c>
      <c r="N318" t="str">
        <f t="shared" si="23"/>
        <v>Lixo</v>
      </c>
      <c r="O318">
        <f t="shared" si="25"/>
        <v>20</v>
      </c>
    </row>
    <row r="319" spans="1:15" x14ac:dyDescent="0.2">
      <c r="A319" t="s">
        <v>178</v>
      </c>
      <c r="B319" t="s">
        <v>523</v>
      </c>
      <c r="C319" t="s">
        <v>33</v>
      </c>
      <c r="D319" t="s">
        <v>175</v>
      </c>
      <c r="E319">
        <v>0.78472222222222221</v>
      </c>
      <c r="F319">
        <v>0.80555555555555547</v>
      </c>
      <c r="H319" t="s">
        <v>38</v>
      </c>
      <c r="I319" t="str">
        <f t="shared" si="24"/>
        <v>BRASIL URGENTE - SÁBADO LOCAL - (SÃO PAULO)SÃO PAULO</v>
      </c>
      <c r="J319" s="120">
        <v>30160</v>
      </c>
      <c r="K319">
        <f t="shared" si="21"/>
        <v>318</v>
      </c>
      <c r="L319" t="b">
        <f>IF($H$2:$H$2371='Cenário proposto'!$L$2,'Tabela de preços (out_2014)'!$K$2:$K$2371)</f>
        <v>0</v>
      </c>
      <c r="M319" t="e">
        <f t="shared" si="22"/>
        <v>#NUM!</v>
      </c>
      <c r="N319" t="str">
        <f t="shared" si="23"/>
        <v>Lixo</v>
      </c>
      <c r="O319">
        <f t="shared" si="25"/>
        <v>4</v>
      </c>
    </row>
    <row r="320" spans="1:15" x14ac:dyDescent="0.2">
      <c r="A320" t="s">
        <v>220</v>
      </c>
      <c r="B320" t="s">
        <v>524</v>
      </c>
      <c r="C320" t="s">
        <v>33</v>
      </c>
      <c r="D320" t="s">
        <v>142</v>
      </c>
      <c r="E320">
        <v>0.78472222222222221</v>
      </c>
      <c r="F320">
        <v>0.80555555555555547</v>
      </c>
      <c r="H320" t="s">
        <v>36</v>
      </c>
      <c r="I320" t="str">
        <f t="shared" si="24"/>
        <v>BRASIL URGENTE - SAT - (SAT)SAT</v>
      </c>
      <c r="J320" s="120">
        <v>14682</v>
      </c>
      <c r="K320">
        <f t="shared" si="21"/>
        <v>319</v>
      </c>
      <c r="L320" t="b">
        <f>IF($H$2:$H$2371='Cenário proposto'!$L$2,'Tabela de preços (out_2014)'!$K$2:$K$2371)</f>
        <v>0</v>
      </c>
      <c r="M320" t="e">
        <f t="shared" si="22"/>
        <v>#NUM!</v>
      </c>
      <c r="N320" t="str">
        <f t="shared" si="23"/>
        <v>Lixo</v>
      </c>
      <c r="O320">
        <f t="shared" si="25"/>
        <v>24</v>
      </c>
    </row>
    <row r="321" spans="1:15" x14ac:dyDescent="0.2">
      <c r="A321" t="s">
        <v>31</v>
      </c>
      <c r="B321" t="s">
        <v>32</v>
      </c>
      <c r="C321" t="s">
        <v>33</v>
      </c>
      <c r="D321" t="s">
        <v>34</v>
      </c>
      <c r="E321" s="119">
        <v>0.33333333333333331</v>
      </c>
      <c r="F321" s="119">
        <v>0.39583333333333331</v>
      </c>
      <c r="G321" t="s">
        <v>35</v>
      </c>
      <c r="H321" t="s">
        <v>35</v>
      </c>
      <c r="I321" t="str">
        <f t="shared" si="24"/>
        <v>CAFÉ COM JORNALNET1</v>
      </c>
      <c r="J321" s="120">
        <v>20845</v>
      </c>
      <c r="K321">
        <f t="shared" si="21"/>
        <v>320</v>
      </c>
      <c r="L321" t="b">
        <f>IF($H$2:$H$2371='Cenário proposto'!$L$2,'Tabela de preços (out_2014)'!$K$2:$K$2371)</f>
        <v>0</v>
      </c>
      <c r="M321" t="e">
        <f t="shared" si="22"/>
        <v>#NUM!</v>
      </c>
      <c r="N321" t="str">
        <f t="shared" si="23"/>
        <v>Lixo</v>
      </c>
      <c r="O321">
        <f t="shared" si="25"/>
        <v>20</v>
      </c>
    </row>
    <row r="322" spans="1:15" x14ac:dyDescent="0.2">
      <c r="A322" t="s">
        <v>31</v>
      </c>
      <c r="B322" t="s">
        <v>32</v>
      </c>
      <c r="C322" t="s">
        <v>33</v>
      </c>
      <c r="D322" t="s">
        <v>34</v>
      </c>
      <c r="E322" s="119">
        <v>0.33333333333333331</v>
      </c>
      <c r="F322" s="119">
        <v>0.39583333333333331</v>
      </c>
      <c r="G322" t="s">
        <v>36</v>
      </c>
      <c r="H322" t="s">
        <v>36</v>
      </c>
      <c r="I322" t="str">
        <f t="shared" si="24"/>
        <v>CAFÉ COM JORNALSAT</v>
      </c>
      <c r="J322" s="120">
        <v>2084.5</v>
      </c>
      <c r="K322">
        <f t="shared" ref="K322:K385" si="26">ROW(H322:H2691)-ROW($H$2)+1</f>
        <v>321</v>
      </c>
      <c r="L322" t="b">
        <f>IF($H$2:$H$2371='Cenário proposto'!$L$2,'Tabela de preços (out_2014)'!$K$2:$K$2371)</f>
        <v>0</v>
      </c>
      <c r="M322" t="e">
        <f t="shared" ref="M322:M385" si="27">SMALL($L$2:$L$2371,$K$2:$K$2371)</f>
        <v>#NUM!</v>
      </c>
      <c r="N322" t="str">
        <f t="shared" ref="N322:N385" si="28">IFERROR(INDEX($B$2:$B$2371,$M$2:$M$2371),"Lixo")</f>
        <v>Lixo</v>
      </c>
      <c r="O322">
        <f t="shared" si="25"/>
        <v>20</v>
      </c>
    </row>
    <row r="323" spans="1:15" x14ac:dyDescent="0.2">
      <c r="A323" t="s">
        <v>31</v>
      </c>
      <c r="B323" t="s">
        <v>32</v>
      </c>
      <c r="C323" t="s">
        <v>33</v>
      </c>
      <c r="D323" t="s">
        <v>34</v>
      </c>
      <c r="E323" s="119">
        <v>0.33333333333333331</v>
      </c>
      <c r="F323" s="119">
        <v>0.39583333333333331</v>
      </c>
      <c r="G323" t="s">
        <v>37</v>
      </c>
      <c r="H323" t="s">
        <v>38</v>
      </c>
      <c r="I323" t="str">
        <f t="shared" ref="I323:I386" si="29">CONCATENATE(B323,H323)</f>
        <v>CAFÉ COM JORNALSÃO PAULO</v>
      </c>
      <c r="J323" s="120">
        <v>4305</v>
      </c>
      <c r="K323">
        <f t="shared" si="26"/>
        <v>322</v>
      </c>
      <c r="L323" t="b">
        <f>IF($H$2:$H$2371='Cenário proposto'!$L$2,'Tabela de preços (out_2014)'!$K$2:$K$2371)</f>
        <v>0</v>
      </c>
      <c r="M323" t="e">
        <f t="shared" si="27"/>
        <v>#NUM!</v>
      </c>
      <c r="N323" t="str">
        <f t="shared" si="28"/>
        <v>Lixo</v>
      </c>
      <c r="O323">
        <f t="shared" ref="O323:O386" si="30">IF(D323="SEG/SEX",5,IF(D323="SEG/SÁB",6,IF(LEN(D323)-LEN(SUBSTITUTE(D323,"/",""))=0,1,LEN(D323)-LEN(SUBSTITUTE(D323,"/",""))+1)))*4</f>
        <v>20</v>
      </c>
    </row>
    <row r="324" spans="1:15" x14ac:dyDescent="0.2">
      <c r="A324" t="s">
        <v>31</v>
      </c>
      <c r="B324" t="s">
        <v>32</v>
      </c>
      <c r="C324" t="s">
        <v>33</v>
      </c>
      <c r="D324" t="s">
        <v>34</v>
      </c>
      <c r="E324" s="119">
        <v>0.33333333333333331</v>
      </c>
      <c r="F324" s="119">
        <v>0.39583333333333331</v>
      </c>
      <c r="G324" t="s">
        <v>39</v>
      </c>
      <c r="H324" t="s">
        <v>40</v>
      </c>
      <c r="I324" t="str">
        <f t="shared" si="29"/>
        <v>CAFÉ COM JORNALP.PRUD.</v>
      </c>
      <c r="J324" s="120">
        <v>985</v>
      </c>
      <c r="K324">
        <f t="shared" si="26"/>
        <v>323</v>
      </c>
      <c r="L324" t="b">
        <f>IF($H$2:$H$2371='Cenário proposto'!$L$2,'Tabela de preços (out_2014)'!$K$2:$K$2371)</f>
        <v>0</v>
      </c>
      <c r="M324" t="e">
        <f t="shared" si="27"/>
        <v>#NUM!</v>
      </c>
      <c r="N324" t="str">
        <f t="shared" si="28"/>
        <v>Lixo</v>
      </c>
      <c r="O324">
        <f t="shared" si="30"/>
        <v>20</v>
      </c>
    </row>
    <row r="325" spans="1:15" x14ac:dyDescent="0.2">
      <c r="A325" t="s">
        <v>31</v>
      </c>
      <c r="B325" t="s">
        <v>32</v>
      </c>
      <c r="C325" t="s">
        <v>33</v>
      </c>
      <c r="D325" t="s">
        <v>34</v>
      </c>
      <c r="E325" s="119">
        <v>0.33333333333333331</v>
      </c>
      <c r="F325" s="119">
        <v>0.39583333333333331</v>
      </c>
      <c r="G325" t="s">
        <v>41</v>
      </c>
      <c r="H325" t="s">
        <v>42</v>
      </c>
      <c r="I325" t="str">
        <f t="shared" si="29"/>
        <v>CAFÉ COM JORNALCAMPINAS</v>
      </c>
      <c r="J325" s="120">
        <v>1135</v>
      </c>
      <c r="K325">
        <f t="shared" si="26"/>
        <v>324</v>
      </c>
      <c r="L325" t="b">
        <f>IF($H$2:$H$2371='Cenário proposto'!$L$2,'Tabela de preços (out_2014)'!$K$2:$K$2371)</f>
        <v>0</v>
      </c>
      <c r="M325" t="e">
        <f t="shared" si="27"/>
        <v>#NUM!</v>
      </c>
      <c r="N325" t="str">
        <f t="shared" si="28"/>
        <v>Lixo</v>
      </c>
      <c r="O325">
        <f t="shared" si="30"/>
        <v>20</v>
      </c>
    </row>
    <row r="326" spans="1:15" x14ac:dyDescent="0.2">
      <c r="A326" t="s">
        <v>31</v>
      </c>
      <c r="B326" t="s">
        <v>32</v>
      </c>
      <c r="C326" t="s">
        <v>33</v>
      </c>
      <c r="D326" t="s">
        <v>34</v>
      </c>
      <c r="E326" s="119">
        <v>0.33333333333333331</v>
      </c>
      <c r="F326" s="119">
        <v>0.39583333333333331</v>
      </c>
      <c r="G326" t="s">
        <v>43</v>
      </c>
      <c r="H326" t="s">
        <v>44</v>
      </c>
      <c r="I326" t="str">
        <f t="shared" si="29"/>
        <v>CAFÉ COM JORNALTAUBATÉ</v>
      </c>
      <c r="J326" s="120">
        <v>375</v>
      </c>
      <c r="K326">
        <f t="shared" si="26"/>
        <v>325</v>
      </c>
      <c r="L326" t="b">
        <f>IF($H$2:$H$2371='Cenário proposto'!$L$2,'Tabela de preços (out_2014)'!$K$2:$K$2371)</f>
        <v>0</v>
      </c>
      <c r="M326" t="e">
        <f t="shared" si="27"/>
        <v>#NUM!</v>
      </c>
      <c r="N326" t="str">
        <f t="shared" si="28"/>
        <v>Lixo</v>
      </c>
      <c r="O326">
        <f t="shared" si="30"/>
        <v>20</v>
      </c>
    </row>
    <row r="327" spans="1:15" x14ac:dyDescent="0.2">
      <c r="A327" t="s">
        <v>31</v>
      </c>
      <c r="B327" t="s">
        <v>32</v>
      </c>
      <c r="C327" t="s">
        <v>33</v>
      </c>
      <c r="D327" t="s">
        <v>34</v>
      </c>
      <c r="E327" s="119">
        <v>0.33333333333333331</v>
      </c>
      <c r="F327" s="119">
        <v>0.39583333333333331</v>
      </c>
      <c r="G327" t="s">
        <v>45</v>
      </c>
      <c r="H327" t="s">
        <v>46</v>
      </c>
      <c r="I327" t="str">
        <f t="shared" si="29"/>
        <v>CAFÉ COM JORNALRIB. PRETO</v>
      </c>
      <c r="J327" s="120">
        <v>565</v>
      </c>
      <c r="K327">
        <f t="shared" si="26"/>
        <v>326</v>
      </c>
      <c r="L327" t="b">
        <f>IF($H$2:$H$2371='Cenário proposto'!$L$2,'Tabela de preços (out_2014)'!$K$2:$K$2371)</f>
        <v>0</v>
      </c>
      <c r="M327" t="e">
        <f t="shared" si="27"/>
        <v>#NUM!</v>
      </c>
      <c r="N327" t="str">
        <f t="shared" si="28"/>
        <v>Lixo</v>
      </c>
      <c r="O327">
        <f t="shared" si="30"/>
        <v>20</v>
      </c>
    </row>
    <row r="328" spans="1:15" x14ac:dyDescent="0.2">
      <c r="A328" t="s">
        <v>31</v>
      </c>
      <c r="B328" t="s">
        <v>32</v>
      </c>
      <c r="C328" t="s">
        <v>33</v>
      </c>
      <c r="D328" t="s">
        <v>34</v>
      </c>
      <c r="E328" s="119">
        <v>0.33333333333333331</v>
      </c>
      <c r="F328" s="119">
        <v>0.39583333333333331</v>
      </c>
      <c r="G328" t="s">
        <v>47</v>
      </c>
      <c r="H328" t="s">
        <v>48</v>
      </c>
      <c r="I328" t="str">
        <f t="shared" si="29"/>
        <v>CAFÉ COM JORNALSANTOS</v>
      </c>
      <c r="J328" s="120">
        <v>415</v>
      </c>
      <c r="K328">
        <f t="shared" si="26"/>
        <v>327</v>
      </c>
      <c r="L328" t="b">
        <f>IF($H$2:$H$2371='Cenário proposto'!$L$2,'Tabela de preços (out_2014)'!$K$2:$K$2371)</f>
        <v>0</v>
      </c>
      <c r="M328" t="e">
        <f t="shared" si="27"/>
        <v>#NUM!</v>
      </c>
      <c r="N328" t="str">
        <f t="shared" si="28"/>
        <v>Lixo</v>
      </c>
      <c r="O328">
        <f t="shared" si="30"/>
        <v>20</v>
      </c>
    </row>
    <row r="329" spans="1:15" x14ac:dyDescent="0.2">
      <c r="A329" t="s">
        <v>31</v>
      </c>
      <c r="B329" t="s">
        <v>32</v>
      </c>
      <c r="C329" t="s">
        <v>33</v>
      </c>
      <c r="D329" t="s">
        <v>34</v>
      </c>
      <c r="E329" s="119">
        <v>0.33333333333333331</v>
      </c>
      <c r="F329" s="119">
        <v>0.39583333333333331</v>
      </c>
      <c r="G329" t="s">
        <v>49</v>
      </c>
      <c r="H329" t="s">
        <v>50</v>
      </c>
      <c r="I329" t="str">
        <f t="shared" si="29"/>
        <v>CAFÉ COM JORNALRIO DE JANEIRO</v>
      </c>
      <c r="J329" s="120">
        <v>2575</v>
      </c>
      <c r="K329">
        <f t="shared" si="26"/>
        <v>328</v>
      </c>
      <c r="L329">
        <f>IF($H$2:$H$2371='Cenário proposto'!$L$2,'Tabela de preços (out_2014)'!$K$2:$K$2371)</f>
        <v>328</v>
      </c>
      <c r="M329" t="e">
        <f t="shared" si="27"/>
        <v>#NUM!</v>
      </c>
      <c r="N329" t="str">
        <f t="shared" si="28"/>
        <v>Lixo</v>
      </c>
      <c r="O329">
        <f t="shared" si="30"/>
        <v>20</v>
      </c>
    </row>
    <row r="330" spans="1:15" x14ac:dyDescent="0.2">
      <c r="A330" t="s">
        <v>31</v>
      </c>
      <c r="B330" t="s">
        <v>32</v>
      </c>
      <c r="C330" t="s">
        <v>33</v>
      </c>
      <c r="D330" t="s">
        <v>34</v>
      </c>
      <c r="E330" s="119">
        <v>0.33333333333333331</v>
      </c>
      <c r="F330" s="119">
        <v>0.39583333333333331</v>
      </c>
      <c r="G330" t="s">
        <v>51</v>
      </c>
      <c r="H330" t="s">
        <v>52</v>
      </c>
      <c r="I330" t="str">
        <f t="shared" si="29"/>
        <v>CAFÉ COM JORNALBARRA MANSA</v>
      </c>
      <c r="J330" s="120">
        <v>625</v>
      </c>
      <c r="K330">
        <f t="shared" si="26"/>
        <v>329</v>
      </c>
      <c r="L330" t="b">
        <f>IF($H$2:$H$2371='Cenário proposto'!$L$2,'Tabela de preços (out_2014)'!$K$2:$K$2371)</f>
        <v>0</v>
      </c>
      <c r="M330" t="e">
        <f t="shared" si="27"/>
        <v>#NUM!</v>
      </c>
      <c r="N330" t="str">
        <f t="shared" si="28"/>
        <v>Lixo</v>
      </c>
      <c r="O330">
        <f t="shared" si="30"/>
        <v>20</v>
      </c>
    </row>
    <row r="331" spans="1:15" x14ac:dyDescent="0.2">
      <c r="A331" t="s">
        <v>31</v>
      </c>
      <c r="B331" t="s">
        <v>32</v>
      </c>
      <c r="C331" t="s">
        <v>33</v>
      </c>
      <c r="D331" t="s">
        <v>34</v>
      </c>
      <c r="E331" s="119">
        <v>0.33333333333333331</v>
      </c>
      <c r="F331" s="119">
        <v>0.39583333333333331</v>
      </c>
      <c r="G331" t="s">
        <v>53</v>
      </c>
      <c r="H331" t="s">
        <v>54</v>
      </c>
      <c r="I331" t="str">
        <f t="shared" si="29"/>
        <v>CAFÉ COM JORNALB. HORIZ</v>
      </c>
      <c r="J331" s="120">
        <v>2020</v>
      </c>
      <c r="K331">
        <f t="shared" si="26"/>
        <v>330</v>
      </c>
      <c r="L331" t="b">
        <f>IF($H$2:$H$2371='Cenário proposto'!$L$2,'Tabela de preços (out_2014)'!$K$2:$K$2371)</f>
        <v>0</v>
      </c>
      <c r="M331" t="e">
        <f t="shared" si="27"/>
        <v>#NUM!</v>
      </c>
      <c r="N331" t="str">
        <f t="shared" si="28"/>
        <v>Lixo</v>
      </c>
      <c r="O331">
        <f t="shared" si="30"/>
        <v>20</v>
      </c>
    </row>
    <row r="332" spans="1:15" x14ac:dyDescent="0.2">
      <c r="A332" t="s">
        <v>31</v>
      </c>
      <c r="B332" t="s">
        <v>32</v>
      </c>
      <c r="C332" t="s">
        <v>33</v>
      </c>
      <c r="D332" t="s">
        <v>34</v>
      </c>
      <c r="E332" s="119">
        <v>0.33333333333333331</v>
      </c>
      <c r="F332" s="119">
        <v>0.39583333333333331</v>
      </c>
      <c r="G332" t="s">
        <v>55</v>
      </c>
      <c r="H332" t="s">
        <v>56</v>
      </c>
      <c r="I332" t="str">
        <f t="shared" si="29"/>
        <v>CAFÉ COM JORNALUBERABA</v>
      </c>
      <c r="J332" s="120">
        <v>385</v>
      </c>
      <c r="K332">
        <f t="shared" si="26"/>
        <v>331</v>
      </c>
      <c r="L332" t="b">
        <f>IF($H$2:$H$2371='Cenário proposto'!$L$2,'Tabela de preços (out_2014)'!$K$2:$K$2371)</f>
        <v>0</v>
      </c>
      <c r="M332" t="e">
        <f t="shared" si="27"/>
        <v>#NUM!</v>
      </c>
      <c r="N332" t="str">
        <f t="shared" si="28"/>
        <v>Lixo</v>
      </c>
      <c r="O332">
        <f t="shared" si="30"/>
        <v>20</v>
      </c>
    </row>
    <row r="333" spans="1:15" x14ac:dyDescent="0.2">
      <c r="A333" t="s">
        <v>31</v>
      </c>
      <c r="B333" t="s">
        <v>32</v>
      </c>
      <c r="C333" t="s">
        <v>33</v>
      </c>
      <c r="D333" t="s">
        <v>34</v>
      </c>
      <c r="E333" s="119">
        <v>0.33333333333333331</v>
      </c>
      <c r="F333" s="119">
        <v>0.39583333333333331</v>
      </c>
      <c r="G333" t="s">
        <v>57</v>
      </c>
      <c r="H333" t="s">
        <v>58</v>
      </c>
      <c r="I333" t="str">
        <f t="shared" si="29"/>
        <v>CAFÉ COM JORNALVITÓRIA</v>
      </c>
      <c r="J333" s="120">
        <v>430</v>
      </c>
      <c r="K333">
        <f t="shared" si="26"/>
        <v>332</v>
      </c>
      <c r="L333" t="b">
        <f>IF($H$2:$H$2371='Cenário proposto'!$L$2,'Tabela de preços (out_2014)'!$K$2:$K$2371)</f>
        <v>0</v>
      </c>
      <c r="M333" t="e">
        <f t="shared" si="27"/>
        <v>#NUM!</v>
      </c>
      <c r="N333" t="str">
        <f t="shared" si="28"/>
        <v>Lixo</v>
      </c>
      <c r="O333">
        <f t="shared" si="30"/>
        <v>20</v>
      </c>
    </row>
    <row r="334" spans="1:15" x14ac:dyDescent="0.2">
      <c r="A334" t="s">
        <v>31</v>
      </c>
      <c r="B334" t="s">
        <v>32</v>
      </c>
      <c r="C334" t="s">
        <v>33</v>
      </c>
      <c r="D334" t="s">
        <v>34</v>
      </c>
      <c r="E334" s="119">
        <v>0.33333333333333331</v>
      </c>
      <c r="F334" s="119">
        <v>0.39583333333333331</v>
      </c>
      <c r="G334" t="s">
        <v>59</v>
      </c>
      <c r="H334" t="s">
        <v>60</v>
      </c>
      <c r="I334" t="str">
        <f t="shared" si="29"/>
        <v>CAFÉ COM JORNALCURITIBA</v>
      </c>
      <c r="J334" s="120">
        <v>705</v>
      </c>
      <c r="K334">
        <f t="shared" si="26"/>
        <v>333</v>
      </c>
      <c r="L334" t="b">
        <f>IF($H$2:$H$2371='Cenário proposto'!$L$2,'Tabela de preços (out_2014)'!$K$2:$K$2371)</f>
        <v>0</v>
      </c>
      <c r="M334" t="e">
        <f t="shared" si="27"/>
        <v>#NUM!</v>
      </c>
      <c r="N334" t="str">
        <f t="shared" si="28"/>
        <v>Lixo</v>
      </c>
      <c r="O334">
        <f t="shared" si="30"/>
        <v>20</v>
      </c>
    </row>
    <row r="335" spans="1:15" x14ac:dyDescent="0.2">
      <c r="A335" t="s">
        <v>31</v>
      </c>
      <c r="B335" t="s">
        <v>32</v>
      </c>
      <c r="C335" t="s">
        <v>33</v>
      </c>
      <c r="D335" t="s">
        <v>34</v>
      </c>
      <c r="E335" s="119">
        <v>0.33333333333333331</v>
      </c>
      <c r="F335" s="119">
        <v>0.39583333333333331</v>
      </c>
      <c r="G335" t="s">
        <v>61</v>
      </c>
      <c r="H335" t="s">
        <v>62</v>
      </c>
      <c r="I335" t="str">
        <f t="shared" si="29"/>
        <v>CAFÉ COM JORNALCASCAVEL</v>
      </c>
      <c r="J335" s="120">
        <v>805</v>
      </c>
      <c r="K335">
        <f t="shared" si="26"/>
        <v>334</v>
      </c>
      <c r="L335" t="b">
        <f>IF($H$2:$H$2371='Cenário proposto'!$L$2,'Tabela de preços (out_2014)'!$K$2:$K$2371)</f>
        <v>0</v>
      </c>
      <c r="M335" t="e">
        <f t="shared" si="27"/>
        <v>#NUM!</v>
      </c>
      <c r="N335" t="str">
        <f t="shared" si="28"/>
        <v>Lixo</v>
      </c>
      <c r="O335">
        <f t="shared" si="30"/>
        <v>20</v>
      </c>
    </row>
    <row r="336" spans="1:15" x14ac:dyDescent="0.2">
      <c r="A336" t="s">
        <v>31</v>
      </c>
      <c r="B336" t="s">
        <v>32</v>
      </c>
      <c r="C336" t="s">
        <v>33</v>
      </c>
      <c r="D336" t="s">
        <v>34</v>
      </c>
      <c r="E336" s="119">
        <v>0.33333333333333331</v>
      </c>
      <c r="F336" s="119">
        <v>0.39583333333333331</v>
      </c>
      <c r="G336" t="s">
        <v>63</v>
      </c>
      <c r="H336" t="s">
        <v>64</v>
      </c>
      <c r="I336" t="str">
        <f t="shared" si="29"/>
        <v>CAFÉ COM JORNALMARINGÁ</v>
      </c>
      <c r="J336" s="120">
        <v>250</v>
      </c>
      <c r="K336">
        <f t="shared" si="26"/>
        <v>335</v>
      </c>
      <c r="L336" t="b">
        <f>IF($H$2:$H$2371='Cenário proposto'!$L$2,'Tabela de preços (out_2014)'!$K$2:$K$2371)</f>
        <v>0</v>
      </c>
      <c r="M336" t="e">
        <f t="shared" si="27"/>
        <v>#NUM!</v>
      </c>
      <c r="N336" t="str">
        <f t="shared" si="28"/>
        <v>Lixo</v>
      </c>
      <c r="O336">
        <f t="shared" si="30"/>
        <v>20</v>
      </c>
    </row>
    <row r="337" spans="1:15" x14ac:dyDescent="0.2">
      <c r="A337" t="s">
        <v>31</v>
      </c>
      <c r="B337" t="s">
        <v>32</v>
      </c>
      <c r="C337" t="s">
        <v>33</v>
      </c>
      <c r="D337" t="s">
        <v>34</v>
      </c>
      <c r="E337" s="119">
        <v>0.33333333333333331</v>
      </c>
      <c r="F337" s="119">
        <v>0.39583333333333331</v>
      </c>
      <c r="G337" t="s">
        <v>65</v>
      </c>
      <c r="H337" t="s">
        <v>66</v>
      </c>
      <c r="I337" t="str">
        <f t="shared" si="29"/>
        <v>CAFÉ COM JORNALLONDRINA</v>
      </c>
      <c r="J337" s="120">
        <v>315</v>
      </c>
      <c r="K337">
        <f t="shared" si="26"/>
        <v>336</v>
      </c>
      <c r="L337" t="b">
        <f>IF($H$2:$H$2371='Cenário proposto'!$L$2,'Tabela de preços (out_2014)'!$K$2:$K$2371)</f>
        <v>0</v>
      </c>
      <c r="M337" t="e">
        <f t="shared" si="27"/>
        <v>#NUM!</v>
      </c>
      <c r="N337" t="str">
        <f t="shared" si="28"/>
        <v>Lixo</v>
      </c>
      <c r="O337">
        <f t="shared" si="30"/>
        <v>20</v>
      </c>
    </row>
    <row r="338" spans="1:15" x14ac:dyDescent="0.2">
      <c r="A338" t="s">
        <v>31</v>
      </c>
      <c r="B338" t="s">
        <v>32</v>
      </c>
      <c r="C338" t="s">
        <v>33</v>
      </c>
      <c r="D338" t="s">
        <v>34</v>
      </c>
      <c r="E338" s="119">
        <v>0.33333333333333331</v>
      </c>
      <c r="F338" s="119">
        <v>0.39583333333333331</v>
      </c>
      <c r="G338" t="s">
        <v>67</v>
      </c>
      <c r="H338" t="s">
        <v>68</v>
      </c>
      <c r="I338" t="str">
        <f t="shared" si="29"/>
        <v>CAFÉ COM JORNALP. ALEGRE</v>
      </c>
      <c r="J338" s="120">
        <v>1770</v>
      </c>
      <c r="K338">
        <f t="shared" si="26"/>
        <v>337</v>
      </c>
      <c r="L338" t="b">
        <f>IF($H$2:$H$2371='Cenário proposto'!$L$2,'Tabela de preços (out_2014)'!$K$2:$K$2371)</f>
        <v>0</v>
      </c>
      <c r="M338" t="e">
        <f t="shared" si="27"/>
        <v>#NUM!</v>
      </c>
      <c r="N338" t="str">
        <f t="shared" si="28"/>
        <v>Lixo</v>
      </c>
      <c r="O338">
        <f t="shared" si="30"/>
        <v>20</v>
      </c>
    </row>
    <row r="339" spans="1:15" x14ac:dyDescent="0.2">
      <c r="A339" t="s">
        <v>31</v>
      </c>
      <c r="B339" t="s">
        <v>32</v>
      </c>
      <c r="C339" t="s">
        <v>33</v>
      </c>
      <c r="D339" t="s">
        <v>34</v>
      </c>
      <c r="E339" s="119">
        <v>0.33333333333333331</v>
      </c>
      <c r="F339" s="119">
        <v>0.39583333333333331</v>
      </c>
      <c r="G339" t="s">
        <v>69</v>
      </c>
      <c r="H339" t="s">
        <v>70</v>
      </c>
      <c r="I339" t="str">
        <f t="shared" si="29"/>
        <v>CAFÉ COM JORNALFLORIANÓPOLIS</v>
      </c>
      <c r="J339" s="120">
        <v>880</v>
      </c>
      <c r="K339">
        <f t="shared" si="26"/>
        <v>338</v>
      </c>
      <c r="L339" t="b">
        <f>IF($H$2:$H$2371='Cenário proposto'!$L$2,'Tabela de preços (out_2014)'!$K$2:$K$2371)</f>
        <v>0</v>
      </c>
      <c r="M339" t="e">
        <f t="shared" si="27"/>
        <v>#NUM!</v>
      </c>
      <c r="N339" t="str">
        <f t="shared" si="28"/>
        <v>Lixo</v>
      </c>
      <c r="O339">
        <f t="shared" si="30"/>
        <v>20</v>
      </c>
    </row>
    <row r="340" spans="1:15" x14ac:dyDescent="0.2">
      <c r="A340" t="s">
        <v>31</v>
      </c>
      <c r="B340" t="s">
        <v>32</v>
      </c>
      <c r="C340" t="s">
        <v>33</v>
      </c>
      <c r="D340" t="s">
        <v>34</v>
      </c>
      <c r="E340" s="119">
        <v>0.33333333333333331</v>
      </c>
      <c r="F340" s="119">
        <v>0.39583333333333331</v>
      </c>
      <c r="G340" t="s">
        <v>71</v>
      </c>
      <c r="H340" t="s">
        <v>72</v>
      </c>
      <c r="I340" t="str">
        <f t="shared" si="29"/>
        <v>CAFÉ COM JORNALBRASÍLIA</v>
      </c>
      <c r="J340" s="120">
        <v>530</v>
      </c>
      <c r="K340">
        <f t="shared" si="26"/>
        <v>339</v>
      </c>
      <c r="L340" t="b">
        <f>IF($H$2:$H$2371='Cenário proposto'!$L$2,'Tabela de preços (out_2014)'!$K$2:$K$2371)</f>
        <v>0</v>
      </c>
      <c r="M340" t="e">
        <f t="shared" si="27"/>
        <v>#NUM!</v>
      </c>
      <c r="N340" t="str">
        <f t="shared" si="28"/>
        <v>Lixo</v>
      </c>
      <c r="O340">
        <f t="shared" si="30"/>
        <v>20</v>
      </c>
    </row>
    <row r="341" spans="1:15" x14ac:dyDescent="0.2">
      <c r="A341" t="s">
        <v>31</v>
      </c>
      <c r="B341" t="s">
        <v>32</v>
      </c>
      <c r="C341" t="s">
        <v>33</v>
      </c>
      <c r="D341" t="s">
        <v>34</v>
      </c>
      <c r="E341" s="119">
        <v>0.33333333333333331</v>
      </c>
      <c r="F341" s="119">
        <v>0.39583333333333331</v>
      </c>
      <c r="G341" t="s">
        <v>73</v>
      </c>
      <c r="H341" t="s">
        <v>74</v>
      </c>
      <c r="I341" t="str">
        <f t="shared" si="29"/>
        <v>CAFÉ COM JORNALGOIÂNIA</v>
      </c>
      <c r="J341" s="120">
        <v>505</v>
      </c>
      <c r="K341">
        <f t="shared" si="26"/>
        <v>340</v>
      </c>
      <c r="L341" t="b">
        <f>IF($H$2:$H$2371='Cenário proposto'!$L$2,'Tabela de preços (out_2014)'!$K$2:$K$2371)</f>
        <v>0</v>
      </c>
      <c r="M341" t="e">
        <f t="shared" si="27"/>
        <v>#NUM!</v>
      </c>
      <c r="N341" t="str">
        <f t="shared" si="28"/>
        <v>Lixo</v>
      </c>
      <c r="O341">
        <f t="shared" si="30"/>
        <v>20</v>
      </c>
    </row>
    <row r="342" spans="1:15" x14ac:dyDescent="0.2">
      <c r="A342" t="s">
        <v>31</v>
      </c>
      <c r="B342" t="s">
        <v>32</v>
      </c>
      <c r="C342" t="s">
        <v>33</v>
      </c>
      <c r="D342" t="s">
        <v>34</v>
      </c>
      <c r="E342" s="119">
        <v>0.33333333333333331</v>
      </c>
      <c r="F342" s="119">
        <v>0.39583333333333331</v>
      </c>
      <c r="G342" t="s">
        <v>75</v>
      </c>
      <c r="H342" t="s">
        <v>76</v>
      </c>
      <c r="I342" t="str">
        <f t="shared" si="29"/>
        <v>CAFÉ COM JORNALCUIABÁ</v>
      </c>
      <c r="J342" s="120">
        <v>435</v>
      </c>
      <c r="K342">
        <f t="shared" si="26"/>
        <v>341</v>
      </c>
      <c r="L342" t="b">
        <f>IF($H$2:$H$2371='Cenário proposto'!$L$2,'Tabela de preços (out_2014)'!$K$2:$K$2371)</f>
        <v>0</v>
      </c>
      <c r="M342" t="e">
        <f t="shared" si="27"/>
        <v>#NUM!</v>
      </c>
      <c r="N342" t="str">
        <f t="shared" si="28"/>
        <v>Lixo</v>
      </c>
      <c r="O342">
        <f t="shared" si="30"/>
        <v>20</v>
      </c>
    </row>
    <row r="343" spans="1:15" x14ac:dyDescent="0.2">
      <c r="A343" t="s">
        <v>31</v>
      </c>
      <c r="B343" t="s">
        <v>32</v>
      </c>
      <c r="C343" t="s">
        <v>33</v>
      </c>
      <c r="D343" t="s">
        <v>34</v>
      </c>
      <c r="E343" s="119">
        <v>0.33333333333333331</v>
      </c>
      <c r="F343" s="119">
        <v>0.39583333333333331</v>
      </c>
      <c r="G343" t="s">
        <v>77</v>
      </c>
      <c r="H343" t="s">
        <v>78</v>
      </c>
      <c r="I343" t="str">
        <f t="shared" si="29"/>
        <v>CAFÉ COM JORNALCÁCERES</v>
      </c>
      <c r="J343" s="120">
        <v>35</v>
      </c>
      <c r="K343">
        <f t="shared" si="26"/>
        <v>342</v>
      </c>
      <c r="L343" t="b">
        <f>IF($H$2:$H$2371='Cenário proposto'!$L$2,'Tabela de preços (out_2014)'!$K$2:$K$2371)</f>
        <v>0</v>
      </c>
      <c r="M343" t="e">
        <f t="shared" si="27"/>
        <v>#NUM!</v>
      </c>
      <c r="N343" t="str">
        <f t="shared" si="28"/>
        <v>Lixo</v>
      </c>
      <c r="O343">
        <f t="shared" si="30"/>
        <v>20</v>
      </c>
    </row>
    <row r="344" spans="1:15" x14ac:dyDescent="0.2">
      <c r="A344" t="s">
        <v>31</v>
      </c>
      <c r="B344" t="s">
        <v>32</v>
      </c>
      <c r="C344" t="s">
        <v>33</v>
      </c>
      <c r="D344" t="s">
        <v>34</v>
      </c>
      <c r="E344" s="119">
        <v>0.33333333333333331</v>
      </c>
      <c r="F344" s="119">
        <v>0.39583333333333331</v>
      </c>
      <c r="G344" t="s">
        <v>75</v>
      </c>
      <c r="H344" t="s">
        <v>79</v>
      </c>
      <c r="I344" t="str">
        <f t="shared" si="29"/>
        <v>CAFÉ COM JORNALRONDONÓPOLIS</v>
      </c>
      <c r="J344" s="120">
        <v>75</v>
      </c>
      <c r="K344">
        <f t="shared" si="26"/>
        <v>343</v>
      </c>
      <c r="L344" t="b">
        <f>IF($H$2:$H$2371='Cenário proposto'!$L$2,'Tabela de preços (out_2014)'!$K$2:$K$2371)</f>
        <v>0</v>
      </c>
      <c r="M344" t="e">
        <f t="shared" si="27"/>
        <v>#NUM!</v>
      </c>
      <c r="N344" t="str">
        <f t="shared" si="28"/>
        <v>Lixo</v>
      </c>
      <c r="O344">
        <f t="shared" si="30"/>
        <v>20</v>
      </c>
    </row>
    <row r="345" spans="1:15" x14ac:dyDescent="0.2">
      <c r="A345" t="s">
        <v>31</v>
      </c>
      <c r="B345" t="s">
        <v>32</v>
      </c>
      <c r="C345" t="s">
        <v>33</v>
      </c>
      <c r="D345" t="s">
        <v>34</v>
      </c>
      <c r="E345" s="119">
        <v>0.33333333333333331</v>
      </c>
      <c r="F345" s="119">
        <v>0.39583333333333331</v>
      </c>
      <c r="G345" t="s">
        <v>75</v>
      </c>
      <c r="H345" t="s">
        <v>80</v>
      </c>
      <c r="I345" t="str">
        <f t="shared" si="29"/>
        <v>CAFÉ COM JORNALTANGARÁ</v>
      </c>
      <c r="J345" s="120">
        <v>45</v>
      </c>
      <c r="K345">
        <f t="shared" si="26"/>
        <v>344</v>
      </c>
      <c r="L345" t="b">
        <f>IF($H$2:$H$2371='Cenário proposto'!$L$2,'Tabela de preços (out_2014)'!$K$2:$K$2371)</f>
        <v>0</v>
      </c>
      <c r="M345" t="e">
        <f t="shared" si="27"/>
        <v>#NUM!</v>
      </c>
      <c r="N345" t="str">
        <f t="shared" si="28"/>
        <v>Lixo</v>
      </c>
      <c r="O345">
        <f t="shared" si="30"/>
        <v>20</v>
      </c>
    </row>
    <row r="346" spans="1:15" x14ac:dyDescent="0.2">
      <c r="A346" t="s">
        <v>31</v>
      </c>
      <c r="B346" t="s">
        <v>32</v>
      </c>
      <c r="C346" t="s">
        <v>33</v>
      </c>
      <c r="D346" t="s">
        <v>34</v>
      </c>
      <c r="E346" s="119">
        <v>0.33333333333333331</v>
      </c>
      <c r="F346" s="119">
        <v>0.39583333333333331</v>
      </c>
      <c r="G346" t="s">
        <v>75</v>
      </c>
      <c r="H346" t="s">
        <v>81</v>
      </c>
      <c r="I346" t="str">
        <f t="shared" si="29"/>
        <v>CAFÉ COM JORNALSORRISO</v>
      </c>
      <c r="J346" s="120">
        <v>35</v>
      </c>
      <c r="K346">
        <f t="shared" si="26"/>
        <v>345</v>
      </c>
      <c r="L346" t="b">
        <f>IF($H$2:$H$2371='Cenário proposto'!$L$2,'Tabela de preços (out_2014)'!$K$2:$K$2371)</f>
        <v>0</v>
      </c>
      <c r="M346" t="e">
        <f t="shared" si="27"/>
        <v>#NUM!</v>
      </c>
      <c r="N346" t="str">
        <f t="shared" si="28"/>
        <v>Lixo</v>
      </c>
      <c r="O346">
        <f t="shared" si="30"/>
        <v>20</v>
      </c>
    </row>
    <row r="347" spans="1:15" x14ac:dyDescent="0.2">
      <c r="A347" t="s">
        <v>31</v>
      </c>
      <c r="B347" t="s">
        <v>32</v>
      </c>
      <c r="C347" t="s">
        <v>33</v>
      </c>
      <c r="D347" t="s">
        <v>34</v>
      </c>
      <c r="E347" s="119">
        <v>0.33333333333333331</v>
      </c>
      <c r="F347" s="119">
        <v>0.39583333333333331</v>
      </c>
      <c r="G347" t="s">
        <v>75</v>
      </c>
      <c r="H347" t="s">
        <v>82</v>
      </c>
      <c r="I347" t="str">
        <f t="shared" si="29"/>
        <v>CAFÉ COM JORNALSAPEZAL</v>
      </c>
      <c r="J347" s="120">
        <v>35</v>
      </c>
      <c r="K347">
        <f t="shared" si="26"/>
        <v>346</v>
      </c>
      <c r="L347" t="b">
        <f>IF($H$2:$H$2371='Cenário proposto'!$L$2,'Tabela de preços (out_2014)'!$K$2:$K$2371)</f>
        <v>0</v>
      </c>
      <c r="M347" t="e">
        <f t="shared" si="27"/>
        <v>#NUM!</v>
      </c>
      <c r="N347" t="str">
        <f t="shared" si="28"/>
        <v>Lixo</v>
      </c>
      <c r="O347">
        <f t="shared" si="30"/>
        <v>20</v>
      </c>
    </row>
    <row r="348" spans="1:15" x14ac:dyDescent="0.2">
      <c r="A348" t="s">
        <v>31</v>
      </c>
      <c r="B348" t="s">
        <v>32</v>
      </c>
      <c r="C348" t="s">
        <v>33</v>
      </c>
      <c r="D348" t="s">
        <v>34</v>
      </c>
      <c r="E348" s="119">
        <v>0.33333333333333331</v>
      </c>
      <c r="F348" s="119">
        <v>0.39583333333333331</v>
      </c>
      <c r="G348" t="s">
        <v>75</v>
      </c>
      <c r="H348" t="s">
        <v>83</v>
      </c>
      <c r="I348" t="str">
        <f t="shared" si="29"/>
        <v>CAFÉ COM JORNALJUÍNA</v>
      </c>
      <c r="J348" s="120">
        <v>35</v>
      </c>
      <c r="K348">
        <f t="shared" si="26"/>
        <v>347</v>
      </c>
      <c r="L348" t="b">
        <f>IF($H$2:$H$2371='Cenário proposto'!$L$2,'Tabela de preços (out_2014)'!$K$2:$K$2371)</f>
        <v>0</v>
      </c>
      <c r="M348" t="e">
        <f t="shared" si="27"/>
        <v>#NUM!</v>
      </c>
      <c r="N348" t="str">
        <f t="shared" si="28"/>
        <v>Lixo</v>
      </c>
      <c r="O348">
        <f t="shared" si="30"/>
        <v>20</v>
      </c>
    </row>
    <row r="349" spans="1:15" x14ac:dyDescent="0.2">
      <c r="A349" t="s">
        <v>31</v>
      </c>
      <c r="B349" t="s">
        <v>32</v>
      </c>
      <c r="C349" t="s">
        <v>33</v>
      </c>
      <c r="D349" t="s">
        <v>34</v>
      </c>
      <c r="E349" s="119">
        <v>0.33333333333333331</v>
      </c>
      <c r="F349" s="119">
        <v>0.39583333333333331</v>
      </c>
      <c r="G349" t="s">
        <v>84</v>
      </c>
      <c r="H349" t="s">
        <v>85</v>
      </c>
      <c r="I349" t="str">
        <f t="shared" si="29"/>
        <v>CAFÉ COM JORNALC. GRANDE</v>
      </c>
      <c r="J349" s="120">
        <v>205</v>
      </c>
      <c r="K349">
        <f t="shared" si="26"/>
        <v>348</v>
      </c>
      <c r="L349" t="b">
        <f>IF($H$2:$H$2371='Cenário proposto'!$L$2,'Tabela de preços (out_2014)'!$K$2:$K$2371)</f>
        <v>0</v>
      </c>
      <c r="M349" t="e">
        <f t="shared" si="27"/>
        <v>#NUM!</v>
      </c>
      <c r="N349" t="str">
        <f t="shared" si="28"/>
        <v>Lixo</v>
      </c>
      <c r="O349">
        <f t="shared" si="30"/>
        <v>20</v>
      </c>
    </row>
    <row r="350" spans="1:15" x14ac:dyDescent="0.2">
      <c r="A350" t="s">
        <v>31</v>
      </c>
      <c r="B350" t="s">
        <v>32</v>
      </c>
      <c r="C350" t="s">
        <v>33</v>
      </c>
      <c r="D350" t="s">
        <v>34</v>
      </c>
      <c r="E350" s="119">
        <v>0.33333333333333331</v>
      </c>
      <c r="F350" s="119">
        <v>0.39583333333333331</v>
      </c>
      <c r="G350" t="s">
        <v>86</v>
      </c>
      <c r="H350" t="s">
        <v>87</v>
      </c>
      <c r="I350" t="str">
        <f t="shared" si="29"/>
        <v>CAFÉ COM JORNALSALVADOR</v>
      </c>
      <c r="J350" s="120">
        <v>1210</v>
      </c>
      <c r="K350">
        <f t="shared" si="26"/>
        <v>349</v>
      </c>
      <c r="L350" t="b">
        <f>IF($H$2:$H$2371='Cenário proposto'!$L$2,'Tabela de preços (out_2014)'!$K$2:$K$2371)</f>
        <v>0</v>
      </c>
      <c r="M350" t="e">
        <f t="shared" si="27"/>
        <v>#NUM!</v>
      </c>
      <c r="N350" t="str">
        <f t="shared" si="28"/>
        <v>Lixo</v>
      </c>
      <c r="O350">
        <f t="shared" si="30"/>
        <v>20</v>
      </c>
    </row>
    <row r="351" spans="1:15" x14ac:dyDescent="0.2">
      <c r="A351" t="s">
        <v>31</v>
      </c>
      <c r="B351" t="s">
        <v>32</v>
      </c>
      <c r="C351" t="s">
        <v>33</v>
      </c>
      <c r="D351" t="s">
        <v>34</v>
      </c>
      <c r="E351" s="119">
        <v>0.33333333333333331</v>
      </c>
      <c r="F351" s="119">
        <v>0.39583333333333331</v>
      </c>
      <c r="G351" t="s">
        <v>88</v>
      </c>
      <c r="H351" t="s">
        <v>89</v>
      </c>
      <c r="I351" t="str">
        <f t="shared" si="29"/>
        <v>CAFÉ COM JORNALRECIFE</v>
      </c>
      <c r="J351" s="120">
        <v>990</v>
      </c>
      <c r="K351">
        <f t="shared" si="26"/>
        <v>350</v>
      </c>
      <c r="L351" t="b">
        <f>IF($H$2:$H$2371='Cenário proposto'!$L$2,'Tabela de preços (out_2014)'!$K$2:$K$2371)</f>
        <v>0</v>
      </c>
      <c r="M351" t="e">
        <f t="shared" si="27"/>
        <v>#NUM!</v>
      </c>
      <c r="N351" t="str">
        <f t="shared" si="28"/>
        <v>Lixo</v>
      </c>
      <c r="O351">
        <f t="shared" si="30"/>
        <v>20</v>
      </c>
    </row>
    <row r="352" spans="1:15" x14ac:dyDescent="0.2">
      <c r="A352" t="s">
        <v>31</v>
      </c>
      <c r="B352" t="s">
        <v>32</v>
      </c>
      <c r="C352" t="s">
        <v>33</v>
      </c>
      <c r="D352" t="s">
        <v>34</v>
      </c>
      <c r="E352" s="119">
        <v>0.33333333333333331</v>
      </c>
      <c r="F352" s="119">
        <v>0.39583333333333331</v>
      </c>
      <c r="G352" t="s">
        <v>90</v>
      </c>
      <c r="H352" t="s">
        <v>91</v>
      </c>
      <c r="I352" t="str">
        <f t="shared" si="29"/>
        <v>CAFÉ COM JORNALNATAL</v>
      </c>
      <c r="J352" s="120">
        <v>255</v>
      </c>
      <c r="K352">
        <f t="shared" si="26"/>
        <v>351</v>
      </c>
      <c r="L352" t="b">
        <f>IF($H$2:$H$2371='Cenário proposto'!$L$2,'Tabela de preços (out_2014)'!$K$2:$K$2371)</f>
        <v>0</v>
      </c>
      <c r="M352" t="e">
        <f t="shared" si="27"/>
        <v>#NUM!</v>
      </c>
      <c r="N352" t="str">
        <f t="shared" si="28"/>
        <v>Lixo</v>
      </c>
      <c r="O352">
        <f t="shared" si="30"/>
        <v>20</v>
      </c>
    </row>
    <row r="353" spans="1:15" x14ac:dyDescent="0.2">
      <c r="A353" t="s">
        <v>31</v>
      </c>
      <c r="B353" t="s">
        <v>32</v>
      </c>
      <c r="C353" t="s">
        <v>33</v>
      </c>
      <c r="D353" t="s">
        <v>34</v>
      </c>
      <c r="E353" s="119">
        <v>0.33333333333333331</v>
      </c>
      <c r="F353" s="119">
        <v>0.39583333333333331</v>
      </c>
      <c r="G353" t="s">
        <v>92</v>
      </c>
      <c r="H353" t="s">
        <v>93</v>
      </c>
      <c r="I353" t="str">
        <f t="shared" si="29"/>
        <v>CAFÉ COM JORNALCEARÁ</v>
      </c>
      <c r="J353" s="120">
        <v>815</v>
      </c>
      <c r="K353">
        <f t="shared" si="26"/>
        <v>352</v>
      </c>
      <c r="L353" t="b">
        <f>IF($H$2:$H$2371='Cenário proposto'!$L$2,'Tabela de preços (out_2014)'!$K$2:$K$2371)</f>
        <v>0</v>
      </c>
      <c r="M353" t="e">
        <f t="shared" si="27"/>
        <v>#NUM!</v>
      </c>
      <c r="N353" t="str">
        <f t="shared" si="28"/>
        <v>Lixo</v>
      </c>
      <c r="O353">
        <f t="shared" si="30"/>
        <v>20</v>
      </c>
    </row>
    <row r="354" spans="1:15" x14ac:dyDescent="0.2">
      <c r="A354" t="s">
        <v>31</v>
      </c>
      <c r="B354" t="s">
        <v>32</v>
      </c>
      <c r="C354" t="s">
        <v>33</v>
      </c>
      <c r="D354" t="s">
        <v>34</v>
      </c>
      <c r="E354" s="119">
        <v>0.33333333333333331</v>
      </c>
      <c r="F354" s="119">
        <v>0.39583333333333331</v>
      </c>
      <c r="G354" t="s">
        <v>92</v>
      </c>
      <c r="H354" t="s">
        <v>94</v>
      </c>
      <c r="I354" t="str">
        <f t="shared" si="29"/>
        <v>CAFÉ COM JORNALFORTALEZA</v>
      </c>
      <c r="J354" s="120">
        <v>650</v>
      </c>
      <c r="K354">
        <f t="shared" si="26"/>
        <v>353</v>
      </c>
      <c r="L354" t="b">
        <f>IF($H$2:$H$2371='Cenário proposto'!$L$2,'Tabela de preços (out_2014)'!$K$2:$K$2371)</f>
        <v>0</v>
      </c>
      <c r="M354" t="e">
        <f t="shared" si="27"/>
        <v>#NUM!</v>
      </c>
      <c r="N354" t="str">
        <f t="shared" si="28"/>
        <v>Lixo</v>
      </c>
      <c r="O354">
        <f t="shared" si="30"/>
        <v>20</v>
      </c>
    </row>
    <row r="355" spans="1:15" x14ac:dyDescent="0.2">
      <c r="A355" t="s">
        <v>31</v>
      </c>
      <c r="B355" t="s">
        <v>32</v>
      </c>
      <c r="C355" t="s">
        <v>33</v>
      </c>
      <c r="D355" t="s">
        <v>34</v>
      </c>
      <c r="E355" s="119">
        <v>0.33333333333333331</v>
      </c>
      <c r="F355" s="119">
        <v>0.39583333333333331</v>
      </c>
      <c r="G355" t="s">
        <v>95</v>
      </c>
      <c r="H355" t="s">
        <v>96</v>
      </c>
      <c r="I355" t="str">
        <f t="shared" si="29"/>
        <v>CAFÉ COM JORNALTERESINA</v>
      </c>
      <c r="J355" s="120">
        <v>100</v>
      </c>
      <c r="K355">
        <f t="shared" si="26"/>
        <v>354</v>
      </c>
      <c r="L355" t="b">
        <f>IF($H$2:$H$2371='Cenário proposto'!$L$2,'Tabela de preços (out_2014)'!$K$2:$K$2371)</f>
        <v>0</v>
      </c>
      <c r="M355" t="e">
        <f t="shared" si="27"/>
        <v>#NUM!</v>
      </c>
      <c r="N355" t="str">
        <f t="shared" si="28"/>
        <v>Lixo</v>
      </c>
      <c r="O355">
        <f t="shared" si="30"/>
        <v>20</v>
      </c>
    </row>
    <row r="356" spans="1:15" x14ac:dyDescent="0.2">
      <c r="A356" t="s">
        <v>31</v>
      </c>
      <c r="B356" t="s">
        <v>32</v>
      </c>
      <c r="C356" t="s">
        <v>33</v>
      </c>
      <c r="D356" t="s">
        <v>34</v>
      </c>
      <c r="E356" s="119">
        <v>0.33333333333333331</v>
      </c>
      <c r="F356" s="119">
        <v>0.39583333333333331</v>
      </c>
      <c r="G356" t="s">
        <v>95</v>
      </c>
      <c r="H356" t="s">
        <v>97</v>
      </c>
      <c r="I356" t="str">
        <f t="shared" si="29"/>
        <v>CAFÉ COM JORNALPARNAÍBA</v>
      </c>
      <c r="J356" s="120">
        <v>35</v>
      </c>
      <c r="K356">
        <f t="shared" si="26"/>
        <v>355</v>
      </c>
      <c r="L356" t="b">
        <f>IF($H$2:$H$2371='Cenário proposto'!$L$2,'Tabela de preços (out_2014)'!$K$2:$K$2371)</f>
        <v>0</v>
      </c>
      <c r="M356" t="e">
        <f t="shared" si="27"/>
        <v>#NUM!</v>
      </c>
      <c r="N356" t="str">
        <f t="shared" si="28"/>
        <v>Lixo</v>
      </c>
      <c r="O356">
        <f t="shared" si="30"/>
        <v>20</v>
      </c>
    </row>
    <row r="357" spans="1:15" x14ac:dyDescent="0.2">
      <c r="A357" t="s">
        <v>31</v>
      </c>
      <c r="B357" t="s">
        <v>32</v>
      </c>
      <c r="C357" t="s">
        <v>33</v>
      </c>
      <c r="D357" t="s">
        <v>34</v>
      </c>
      <c r="E357" s="119">
        <v>0.33333333333333331</v>
      </c>
      <c r="F357" s="119">
        <v>0.39583333333333331</v>
      </c>
      <c r="G357" t="s">
        <v>98</v>
      </c>
      <c r="H357" t="s">
        <v>99</v>
      </c>
      <c r="I357" t="str">
        <f t="shared" si="29"/>
        <v>CAFÉ COM JORNALS. LUIS</v>
      </c>
      <c r="J357" s="120">
        <v>230</v>
      </c>
      <c r="K357">
        <f t="shared" si="26"/>
        <v>356</v>
      </c>
      <c r="L357" t="b">
        <f>IF($H$2:$H$2371='Cenário proposto'!$L$2,'Tabela de preços (out_2014)'!$K$2:$K$2371)</f>
        <v>0</v>
      </c>
      <c r="M357" t="e">
        <f t="shared" si="27"/>
        <v>#NUM!</v>
      </c>
      <c r="N357" t="str">
        <f t="shared" si="28"/>
        <v>Lixo</v>
      </c>
      <c r="O357">
        <f t="shared" si="30"/>
        <v>20</v>
      </c>
    </row>
    <row r="358" spans="1:15" x14ac:dyDescent="0.2">
      <c r="A358" t="s">
        <v>31</v>
      </c>
      <c r="B358" t="s">
        <v>32</v>
      </c>
      <c r="C358" t="s">
        <v>33</v>
      </c>
      <c r="D358" t="s">
        <v>34</v>
      </c>
      <c r="E358" s="119">
        <v>0.33333333333333331</v>
      </c>
      <c r="F358" s="119">
        <v>0.39583333333333331</v>
      </c>
      <c r="G358" t="s">
        <v>100</v>
      </c>
      <c r="H358" t="s">
        <v>101</v>
      </c>
      <c r="I358" t="str">
        <f t="shared" si="29"/>
        <v>CAFÉ COM JORNALVIANA</v>
      </c>
      <c r="J358" s="120">
        <v>105</v>
      </c>
      <c r="K358">
        <f t="shared" si="26"/>
        <v>357</v>
      </c>
      <c r="L358" t="b">
        <f>IF($H$2:$H$2371='Cenário proposto'!$L$2,'Tabela de preços (out_2014)'!$K$2:$K$2371)</f>
        <v>0</v>
      </c>
      <c r="M358" t="e">
        <f t="shared" si="27"/>
        <v>#NUM!</v>
      </c>
      <c r="N358" t="str">
        <f t="shared" si="28"/>
        <v>Lixo</v>
      </c>
      <c r="O358">
        <f t="shared" si="30"/>
        <v>20</v>
      </c>
    </row>
    <row r="359" spans="1:15" x14ac:dyDescent="0.2">
      <c r="A359" t="s">
        <v>31</v>
      </c>
      <c r="B359" t="s">
        <v>32</v>
      </c>
      <c r="C359" t="s">
        <v>33</v>
      </c>
      <c r="D359" t="s">
        <v>34</v>
      </c>
      <c r="E359" s="119">
        <v>0.33333333333333331</v>
      </c>
      <c r="F359" s="119">
        <v>0.39583333333333331</v>
      </c>
      <c r="G359" t="s">
        <v>102</v>
      </c>
      <c r="H359" t="s">
        <v>103</v>
      </c>
      <c r="I359" t="str">
        <f t="shared" si="29"/>
        <v>CAFÉ COM JORNALPEDREIRAS</v>
      </c>
      <c r="J359" s="120">
        <v>45</v>
      </c>
      <c r="K359">
        <f t="shared" si="26"/>
        <v>358</v>
      </c>
      <c r="L359" t="b">
        <f>IF($H$2:$H$2371='Cenário proposto'!$L$2,'Tabela de preços (out_2014)'!$K$2:$K$2371)</f>
        <v>0</v>
      </c>
      <c r="M359" t="e">
        <f t="shared" si="27"/>
        <v>#NUM!</v>
      </c>
      <c r="N359" t="str">
        <f t="shared" si="28"/>
        <v>Lixo</v>
      </c>
      <c r="O359">
        <f t="shared" si="30"/>
        <v>20</v>
      </c>
    </row>
    <row r="360" spans="1:15" x14ac:dyDescent="0.2">
      <c r="A360" t="s">
        <v>31</v>
      </c>
      <c r="B360" t="s">
        <v>32</v>
      </c>
      <c r="C360" t="s">
        <v>33</v>
      </c>
      <c r="D360" t="s">
        <v>34</v>
      </c>
      <c r="E360" s="119">
        <v>0.33333333333333331</v>
      </c>
      <c r="F360" s="119">
        <v>0.39583333333333331</v>
      </c>
      <c r="G360" t="s">
        <v>104</v>
      </c>
      <c r="H360" t="s">
        <v>105</v>
      </c>
      <c r="I360" t="str">
        <f t="shared" si="29"/>
        <v>CAFÉ COM JORNALIMPERATRIZ</v>
      </c>
      <c r="J360" s="120">
        <v>105</v>
      </c>
      <c r="K360">
        <f t="shared" si="26"/>
        <v>359</v>
      </c>
      <c r="L360" t="b">
        <f>IF($H$2:$H$2371='Cenário proposto'!$L$2,'Tabela de preços (out_2014)'!$K$2:$K$2371)</f>
        <v>0</v>
      </c>
      <c r="M360" t="e">
        <f t="shared" si="27"/>
        <v>#NUM!</v>
      </c>
      <c r="N360" t="str">
        <f t="shared" si="28"/>
        <v>Lixo</v>
      </c>
      <c r="O360">
        <f t="shared" si="30"/>
        <v>20</v>
      </c>
    </row>
    <row r="361" spans="1:15" x14ac:dyDescent="0.2">
      <c r="A361" t="s">
        <v>31</v>
      </c>
      <c r="B361" t="s">
        <v>32</v>
      </c>
      <c r="C361" t="s">
        <v>33</v>
      </c>
      <c r="D361" t="s">
        <v>34</v>
      </c>
      <c r="E361" s="119">
        <v>0.33333333333333331</v>
      </c>
      <c r="F361" s="119">
        <v>0.39583333333333331</v>
      </c>
      <c r="G361" t="s">
        <v>106</v>
      </c>
      <c r="H361" t="s">
        <v>107</v>
      </c>
      <c r="I361" t="str">
        <f t="shared" si="29"/>
        <v>CAFÉ COM JORNALCAXIAS</v>
      </c>
      <c r="J361" s="120">
        <v>105</v>
      </c>
      <c r="K361">
        <f t="shared" si="26"/>
        <v>360</v>
      </c>
      <c r="L361" t="b">
        <f>IF($H$2:$H$2371='Cenário proposto'!$L$2,'Tabela de preços (out_2014)'!$K$2:$K$2371)</f>
        <v>0</v>
      </c>
      <c r="M361" t="e">
        <f t="shared" si="27"/>
        <v>#NUM!</v>
      </c>
      <c r="N361" t="str">
        <f t="shared" si="28"/>
        <v>Lixo</v>
      </c>
      <c r="O361">
        <f t="shared" si="30"/>
        <v>20</v>
      </c>
    </row>
    <row r="362" spans="1:15" x14ac:dyDescent="0.2">
      <c r="A362" t="s">
        <v>31</v>
      </c>
      <c r="B362" t="s">
        <v>32</v>
      </c>
      <c r="C362" t="s">
        <v>33</v>
      </c>
      <c r="D362" t="s">
        <v>34</v>
      </c>
      <c r="E362" s="119">
        <v>0.33333333333333331</v>
      </c>
      <c r="F362" s="119">
        <v>0.39583333333333331</v>
      </c>
      <c r="G362" t="s">
        <v>108</v>
      </c>
      <c r="H362" t="s">
        <v>109</v>
      </c>
      <c r="I362" t="str">
        <f t="shared" si="29"/>
        <v>CAFÉ COM JORNALJ. PESSOA</v>
      </c>
      <c r="J362" s="120">
        <v>290</v>
      </c>
      <c r="K362">
        <f t="shared" si="26"/>
        <v>361</v>
      </c>
      <c r="L362" t="b">
        <f>IF($H$2:$H$2371='Cenário proposto'!$L$2,'Tabela de preços (out_2014)'!$K$2:$K$2371)</f>
        <v>0</v>
      </c>
      <c r="M362" t="e">
        <f t="shared" si="27"/>
        <v>#NUM!</v>
      </c>
      <c r="N362" t="str">
        <f t="shared" si="28"/>
        <v>Lixo</v>
      </c>
      <c r="O362">
        <f t="shared" si="30"/>
        <v>20</v>
      </c>
    </row>
    <row r="363" spans="1:15" x14ac:dyDescent="0.2">
      <c r="A363" t="s">
        <v>31</v>
      </c>
      <c r="B363" t="s">
        <v>32</v>
      </c>
      <c r="C363" t="s">
        <v>33</v>
      </c>
      <c r="D363" t="s">
        <v>34</v>
      </c>
      <c r="E363" s="119">
        <v>0.33333333333333331</v>
      </c>
      <c r="F363" s="119">
        <v>0.39583333333333331</v>
      </c>
      <c r="G363" t="s">
        <v>110</v>
      </c>
      <c r="H363" t="s">
        <v>111</v>
      </c>
      <c r="I363" t="str">
        <f t="shared" si="29"/>
        <v>CAFÉ COM JORNALBELÉM</v>
      </c>
      <c r="J363" s="120">
        <v>500</v>
      </c>
      <c r="K363">
        <f t="shared" si="26"/>
        <v>362</v>
      </c>
      <c r="L363" t="b">
        <f>IF($H$2:$H$2371='Cenário proposto'!$L$2,'Tabela de preços (out_2014)'!$K$2:$K$2371)</f>
        <v>0</v>
      </c>
      <c r="M363" t="e">
        <f t="shared" si="27"/>
        <v>#NUM!</v>
      </c>
      <c r="N363" t="str">
        <f t="shared" si="28"/>
        <v>Lixo</v>
      </c>
      <c r="O363">
        <f t="shared" si="30"/>
        <v>20</v>
      </c>
    </row>
    <row r="364" spans="1:15" x14ac:dyDescent="0.2">
      <c r="A364" t="s">
        <v>31</v>
      </c>
      <c r="B364" t="s">
        <v>32</v>
      </c>
      <c r="C364" t="s">
        <v>33</v>
      </c>
      <c r="D364" t="s">
        <v>34</v>
      </c>
      <c r="E364" s="119">
        <v>0.33333333333333331</v>
      </c>
      <c r="F364" s="119">
        <v>0.39583333333333331</v>
      </c>
      <c r="G364" t="s">
        <v>110</v>
      </c>
      <c r="H364" t="s">
        <v>112</v>
      </c>
      <c r="I364" t="str">
        <f t="shared" si="29"/>
        <v>CAFÉ COM JORNALMARABÁ</v>
      </c>
      <c r="J364" s="120">
        <v>105</v>
      </c>
      <c r="K364">
        <f t="shared" si="26"/>
        <v>363</v>
      </c>
      <c r="L364" t="b">
        <f>IF($H$2:$H$2371='Cenário proposto'!$L$2,'Tabela de preços (out_2014)'!$K$2:$K$2371)</f>
        <v>0</v>
      </c>
      <c r="M364" t="e">
        <f t="shared" si="27"/>
        <v>#NUM!</v>
      </c>
      <c r="N364" t="str">
        <f t="shared" si="28"/>
        <v>Lixo</v>
      </c>
      <c r="O364">
        <f t="shared" si="30"/>
        <v>20</v>
      </c>
    </row>
    <row r="365" spans="1:15" x14ac:dyDescent="0.2">
      <c r="A365" t="s">
        <v>31</v>
      </c>
      <c r="B365" t="s">
        <v>32</v>
      </c>
      <c r="C365" t="s">
        <v>33</v>
      </c>
      <c r="D365" t="s">
        <v>34</v>
      </c>
      <c r="E365" s="119">
        <v>0.33333333333333331</v>
      </c>
      <c r="F365" s="119">
        <v>0.39583333333333331</v>
      </c>
      <c r="G365" t="s">
        <v>110</v>
      </c>
      <c r="H365" t="s">
        <v>113</v>
      </c>
      <c r="I365" t="str">
        <f t="shared" si="29"/>
        <v>CAFÉ COM JORNALSANTARÉM</v>
      </c>
      <c r="J365" s="120">
        <v>35</v>
      </c>
      <c r="K365">
        <f t="shared" si="26"/>
        <v>364</v>
      </c>
      <c r="L365" t="b">
        <f>IF($H$2:$H$2371='Cenário proposto'!$L$2,'Tabela de preços (out_2014)'!$K$2:$K$2371)</f>
        <v>0</v>
      </c>
      <c r="M365" t="e">
        <f t="shared" si="27"/>
        <v>#NUM!</v>
      </c>
      <c r="N365" t="str">
        <f t="shared" si="28"/>
        <v>Lixo</v>
      </c>
      <c r="O365">
        <f t="shared" si="30"/>
        <v>20</v>
      </c>
    </row>
    <row r="366" spans="1:15" x14ac:dyDescent="0.2">
      <c r="A366" t="s">
        <v>31</v>
      </c>
      <c r="B366" t="s">
        <v>32</v>
      </c>
      <c r="C366" t="s">
        <v>33</v>
      </c>
      <c r="D366" t="s">
        <v>34</v>
      </c>
      <c r="E366" s="119">
        <v>0.33333333333333331</v>
      </c>
      <c r="F366" s="119">
        <v>0.39583333333333331</v>
      </c>
      <c r="G366" t="s">
        <v>114</v>
      </c>
      <c r="H366" t="s">
        <v>115</v>
      </c>
      <c r="I366" t="str">
        <f t="shared" si="29"/>
        <v>CAFÉ COM JORNALMANAUS</v>
      </c>
      <c r="J366" s="120">
        <v>505</v>
      </c>
      <c r="K366">
        <f t="shared" si="26"/>
        <v>365</v>
      </c>
      <c r="L366" t="b">
        <f>IF($H$2:$H$2371='Cenário proposto'!$L$2,'Tabela de preços (out_2014)'!$K$2:$K$2371)</f>
        <v>0</v>
      </c>
      <c r="M366" t="e">
        <f t="shared" si="27"/>
        <v>#NUM!</v>
      </c>
      <c r="N366" t="str">
        <f t="shared" si="28"/>
        <v>Lixo</v>
      </c>
      <c r="O366">
        <f t="shared" si="30"/>
        <v>20</v>
      </c>
    </row>
    <row r="367" spans="1:15" x14ac:dyDescent="0.2">
      <c r="A367" t="s">
        <v>31</v>
      </c>
      <c r="B367" t="s">
        <v>32</v>
      </c>
      <c r="C367" t="s">
        <v>33</v>
      </c>
      <c r="D367" t="s">
        <v>34</v>
      </c>
      <c r="E367" s="119">
        <v>0.33333333333333331</v>
      </c>
      <c r="F367" s="119">
        <v>0.39583333333333331</v>
      </c>
      <c r="G367" t="s">
        <v>116</v>
      </c>
      <c r="H367" t="s">
        <v>117</v>
      </c>
      <c r="I367" t="str">
        <f t="shared" si="29"/>
        <v>CAFÉ COM JORNALP. VELHO</v>
      </c>
      <c r="J367" s="120">
        <v>115</v>
      </c>
      <c r="K367">
        <f t="shared" si="26"/>
        <v>366</v>
      </c>
      <c r="L367" t="b">
        <f>IF($H$2:$H$2371='Cenário proposto'!$L$2,'Tabela de preços (out_2014)'!$K$2:$K$2371)</f>
        <v>0</v>
      </c>
      <c r="M367" t="e">
        <f t="shared" si="27"/>
        <v>#NUM!</v>
      </c>
      <c r="N367" t="str">
        <f t="shared" si="28"/>
        <v>Lixo</v>
      </c>
      <c r="O367">
        <f t="shared" si="30"/>
        <v>20</v>
      </c>
    </row>
    <row r="368" spans="1:15" x14ac:dyDescent="0.2">
      <c r="A368" t="s">
        <v>31</v>
      </c>
      <c r="B368" t="s">
        <v>32</v>
      </c>
      <c r="C368" t="s">
        <v>33</v>
      </c>
      <c r="D368" t="s">
        <v>34</v>
      </c>
      <c r="E368" s="119">
        <v>0.33333333333333331</v>
      </c>
      <c r="F368" s="119">
        <v>0.39583333333333331</v>
      </c>
      <c r="G368" t="s">
        <v>118</v>
      </c>
      <c r="H368" t="s">
        <v>119</v>
      </c>
      <c r="I368" t="str">
        <f t="shared" si="29"/>
        <v>CAFÉ COM JORNALR. BRANCO</v>
      </c>
      <c r="J368" s="120">
        <v>105</v>
      </c>
      <c r="K368">
        <f t="shared" si="26"/>
        <v>367</v>
      </c>
      <c r="L368" t="b">
        <f>IF($H$2:$H$2371='Cenário proposto'!$L$2,'Tabela de preços (out_2014)'!$K$2:$K$2371)</f>
        <v>0</v>
      </c>
      <c r="M368" t="e">
        <f t="shared" si="27"/>
        <v>#NUM!</v>
      </c>
      <c r="N368" t="str">
        <f t="shared" si="28"/>
        <v>Lixo</v>
      </c>
      <c r="O368">
        <f t="shared" si="30"/>
        <v>20</v>
      </c>
    </row>
    <row r="369" spans="1:15" x14ac:dyDescent="0.2">
      <c r="A369" t="s">
        <v>31</v>
      </c>
      <c r="B369" t="s">
        <v>32</v>
      </c>
      <c r="C369" t="s">
        <v>33</v>
      </c>
      <c r="D369" t="s">
        <v>34</v>
      </c>
      <c r="E369" s="119">
        <v>0.33333333333333331</v>
      </c>
      <c r="F369" s="119">
        <v>0.39583333333333331</v>
      </c>
      <c r="G369" t="s">
        <v>120</v>
      </c>
      <c r="H369" t="s">
        <v>121</v>
      </c>
      <c r="I369" t="str">
        <f t="shared" si="29"/>
        <v>CAFÉ COM JORNALPALMAS</v>
      </c>
      <c r="J369" s="120">
        <v>35</v>
      </c>
      <c r="K369">
        <f t="shared" si="26"/>
        <v>368</v>
      </c>
      <c r="L369" t="b">
        <f>IF($H$2:$H$2371='Cenário proposto'!$L$2,'Tabela de preços (out_2014)'!$K$2:$K$2371)</f>
        <v>0</v>
      </c>
      <c r="M369" t="e">
        <f t="shared" si="27"/>
        <v>#NUM!</v>
      </c>
      <c r="N369" t="str">
        <f t="shared" si="28"/>
        <v>Lixo</v>
      </c>
      <c r="O369">
        <f t="shared" si="30"/>
        <v>20</v>
      </c>
    </row>
    <row r="370" spans="1:15" x14ac:dyDescent="0.2">
      <c r="A370" t="s">
        <v>31</v>
      </c>
      <c r="B370" t="s">
        <v>32</v>
      </c>
      <c r="C370" t="s">
        <v>33</v>
      </c>
      <c r="D370" t="s">
        <v>34</v>
      </c>
      <c r="E370" s="119">
        <v>0.33333333333333331</v>
      </c>
      <c r="F370" s="119">
        <v>0.39583333333333331</v>
      </c>
      <c r="G370" t="s">
        <v>122</v>
      </c>
      <c r="H370" t="s">
        <v>123</v>
      </c>
      <c r="I370" t="str">
        <f t="shared" si="29"/>
        <v>CAFÉ COM JORNALGURUPI</v>
      </c>
      <c r="J370" s="120">
        <v>35</v>
      </c>
      <c r="K370">
        <f t="shared" si="26"/>
        <v>369</v>
      </c>
      <c r="L370" t="b">
        <f>IF($H$2:$H$2371='Cenário proposto'!$L$2,'Tabela de preços (out_2014)'!$K$2:$K$2371)</f>
        <v>0</v>
      </c>
      <c r="M370" t="e">
        <f t="shared" si="27"/>
        <v>#NUM!</v>
      </c>
      <c r="N370" t="str">
        <f t="shared" si="28"/>
        <v>Lixo</v>
      </c>
      <c r="O370">
        <f t="shared" si="30"/>
        <v>20</v>
      </c>
    </row>
    <row r="371" spans="1:15" x14ac:dyDescent="0.2">
      <c r="A371" t="s">
        <v>31</v>
      </c>
      <c r="B371" t="s">
        <v>32</v>
      </c>
      <c r="C371" t="s">
        <v>33</v>
      </c>
      <c r="D371" t="s">
        <v>34</v>
      </c>
      <c r="E371" s="119">
        <v>0.33333333333333331</v>
      </c>
      <c r="F371" s="119">
        <v>0.39583333333333331</v>
      </c>
      <c r="G371" t="s">
        <v>122</v>
      </c>
      <c r="H371" t="s">
        <v>124</v>
      </c>
      <c r="I371" t="str">
        <f t="shared" si="29"/>
        <v>CAFÉ COM JORNALARAGUAINA</v>
      </c>
      <c r="J371" s="120">
        <v>70</v>
      </c>
      <c r="K371">
        <f t="shared" si="26"/>
        <v>370</v>
      </c>
      <c r="L371" t="b">
        <f>IF($H$2:$H$2371='Cenário proposto'!$L$2,'Tabela de preços (out_2014)'!$K$2:$K$2371)</f>
        <v>0</v>
      </c>
      <c r="M371" t="e">
        <f t="shared" si="27"/>
        <v>#NUM!</v>
      </c>
      <c r="N371" t="str">
        <f t="shared" si="28"/>
        <v>Lixo</v>
      </c>
      <c r="O371">
        <f t="shared" si="30"/>
        <v>20</v>
      </c>
    </row>
    <row r="372" spans="1:15" x14ac:dyDescent="0.2">
      <c r="A372" t="s">
        <v>31</v>
      </c>
      <c r="B372" t="s">
        <v>32</v>
      </c>
      <c r="C372" t="s">
        <v>33</v>
      </c>
      <c r="D372" t="s">
        <v>34</v>
      </c>
      <c r="E372" s="119">
        <v>0.33333333333333331</v>
      </c>
      <c r="F372" s="119">
        <v>0.39583333333333331</v>
      </c>
      <c r="G372" t="s">
        <v>125</v>
      </c>
      <c r="H372" t="s">
        <v>126</v>
      </c>
      <c r="I372" t="str">
        <f t="shared" si="29"/>
        <v>CAFÉ COM JORNALBOA VISTA</v>
      </c>
      <c r="J372" s="120">
        <v>70</v>
      </c>
      <c r="K372">
        <f t="shared" si="26"/>
        <v>371</v>
      </c>
      <c r="L372" t="b">
        <f>IF($H$2:$H$2371='Cenário proposto'!$L$2,'Tabela de preços (out_2014)'!$K$2:$K$2371)</f>
        <v>0</v>
      </c>
      <c r="M372" t="e">
        <f t="shared" si="27"/>
        <v>#NUM!</v>
      </c>
      <c r="N372" t="str">
        <f t="shared" si="28"/>
        <v>Lixo</v>
      </c>
      <c r="O372">
        <f t="shared" si="30"/>
        <v>20</v>
      </c>
    </row>
    <row r="373" spans="1:15" x14ac:dyDescent="0.2">
      <c r="A373" t="s">
        <v>31</v>
      </c>
      <c r="B373" t="s">
        <v>32</v>
      </c>
      <c r="C373" t="s">
        <v>33</v>
      </c>
      <c r="D373" t="s">
        <v>34</v>
      </c>
      <c r="E373" s="119">
        <v>0.33333333333333331</v>
      </c>
      <c r="F373" s="119">
        <v>0.39583333333333331</v>
      </c>
      <c r="G373" t="s">
        <v>127</v>
      </c>
      <c r="H373" t="s">
        <v>128</v>
      </c>
      <c r="I373" t="str">
        <f t="shared" si="29"/>
        <v>CAFÉ COM JORNALMACAPÁ</v>
      </c>
      <c r="J373" s="120">
        <v>70</v>
      </c>
      <c r="K373">
        <f t="shared" si="26"/>
        <v>372</v>
      </c>
      <c r="L373" t="b">
        <f>IF($H$2:$H$2371='Cenário proposto'!$L$2,'Tabela de preços (out_2014)'!$K$2:$K$2371)</f>
        <v>0</v>
      </c>
      <c r="M373" t="e">
        <f t="shared" si="27"/>
        <v>#NUM!</v>
      </c>
      <c r="N373" t="str">
        <f t="shared" si="28"/>
        <v>Lixo</v>
      </c>
      <c r="O373">
        <f t="shared" si="30"/>
        <v>20</v>
      </c>
    </row>
    <row r="374" spans="1:15" x14ac:dyDescent="0.2">
      <c r="A374" t="s">
        <v>218</v>
      </c>
      <c r="B374" t="s">
        <v>525</v>
      </c>
      <c r="C374" t="s">
        <v>33</v>
      </c>
      <c r="D374" t="s">
        <v>34</v>
      </c>
      <c r="E374">
        <v>0.25</v>
      </c>
      <c r="F374">
        <v>0.33333333333333331</v>
      </c>
      <c r="H374" t="s">
        <v>85</v>
      </c>
      <c r="I374" t="str">
        <f t="shared" si="29"/>
        <v>CAFÉ COM JORNAL - (C. GRANDE)C. GRANDE</v>
      </c>
      <c r="J374" s="120">
        <v>205</v>
      </c>
      <c r="K374">
        <f t="shared" si="26"/>
        <v>373</v>
      </c>
      <c r="L374" t="b">
        <f>IF($H$2:$H$2371='Cenário proposto'!$L$2,'Tabela de preços (out_2014)'!$K$2:$K$2371)</f>
        <v>0</v>
      </c>
      <c r="M374" t="e">
        <f t="shared" si="27"/>
        <v>#NUM!</v>
      </c>
      <c r="N374" t="str">
        <f t="shared" si="28"/>
        <v>Lixo</v>
      </c>
      <c r="O374">
        <f t="shared" si="30"/>
        <v>20</v>
      </c>
    </row>
    <row r="375" spans="1:15" x14ac:dyDescent="0.2">
      <c r="A375" t="s">
        <v>218</v>
      </c>
      <c r="B375" t="s">
        <v>526</v>
      </c>
      <c r="C375" t="s">
        <v>33</v>
      </c>
      <c r="D375" t="s">
        <v>34</v>
      </c>
      <c r="E375">
        <v>0.25</v>
      </c>
      <c r="F375">
        <v>0.29166666666666669</v>
      </c>
      <c r="H375" t="s">
        <v>42</v>
      </c>
      <c r="I375" t="str">
        <f t="shared" si="29"/>
        <v>CAFÉ COM JORNAL - (CAMPINAS)CAMPINAS</v>
      </c>
      <c r="J375" s="120">
        <v>1135</v>
      </c>
      <c r="K375">
        <f t="shared" si="26"/>
        <v>374</v>
      </c>
      <c r="L375" t="b">
        <f>IF($H$2:$H$2371='Cenário proposto'!$L$2,'Tabela de preços (out_2014)'!$K$2:$K$2371)</f>
        <v>0</v>
      </c>
      <c r="M375" t="e">
        <f t="shared" si="27"/>
        <v>#NUM!</v>
      </c>
      <c r="N375" t="str">
        <f t="shared" si="28"/>
        <v>Lixo</v>
      </c>
      <c r="O375">
        <f t="shared" si="30"/>
        <v>20</v>
      </c>
    </row>
    <row r="376" spans="1:15" x14ac:dyDescent="0.2">
      <c r="A376" t="s">
        <v>218</v>
      </c>
      <c r="B376" t="s">
        <v>527</v>
      </c>
      <c r="C376" t="s">
        <v>33</v>
      </c>
      <c r="D376" t="s">
        <v>34</v>
      </c>
      <c r="E376">
        <v>0.25</v>
      </c>
      <c r="F376">
        <v>0.29166666666666669</v>
      </c>
      <c r="H376" t="s">
        <v>62</v>
      </c>
      <c r="I376" t="str">
        <f t="shared" si="29"/>
        <v>CAFÉ COM JORNAL - (CASCAVEL)CASCAVEL</v>
      </c>
      <c r="J376" s="120">
        <v>805</v>
      </c>
      <c r="K376">
        <f t="shared" si="26"/>
        <v>375</v>
      </c>
      <c r="L376" t="b">
        <f>IF($H$2:$H$2371='Cenário proposto'!$L$2,'Tabela de preços (out_2014)'!$K$2:$K$2371)</f>
        <v>0</v>
      </c>
      <c r="M376" t="e">
        <f t="shared" si="27"/>
        <v>#NUM!</v>
      </c>
      <c r="N376" t="str">
        <f t="shared" si="28"/>
        <v>Lixo</v>
      </c>
      <c r="O376">
        <f t="shared" si="30"/>
        <v>20</v>
      </c>
    </row>
    <row r="377" spans="1:15" x14ac:dyDescent="0.2">
      <c r="A377" t="s">
        <v>218</v>
      </c>
      <c r="B377" t="s">
        <v>528</v>
      </c>
      <c r="C377" t="s">
        <v>33</v>
      </c>
      <c r="D377" t="s">
        <v>34</v>
      </c>
      <c r="E377">
        <v>0.25</v>
      </c>
      <c r="F377">
        <v>0.3125</v>
      </c>
      <c r="H377" t="s">
        <v>107</v>
      </c>
      <c r="I377" t="str">
        <f t="shared" si="29"/>
        <v>CAFÉ COM JORNAL - (CAXIAS)CAXIAS</v>
      </c>
      <c r="J377" s="120">
        <v>95</v>
      </c>
      <c r="K377">
        <f t="shared" si="26"/>
        <v>376</v>
      </c>
      <c r="L377" t="b">
        <f>IF($H$2:$H$2371='Cenário proposto'!$L$2,'Tabela de preços (out_2014)'!$K$2:$K$2371)</f>
        <v>0</v>
      </c>
      <c r="M377" t="e">
        <f t="shared" si="27"/>
        <v>#NUM!</v>
      </c>
      <c r="N377" t="str">
        <f t="shared" si="28"/>
        <v>Lixo</v>
      </c>
      <c r="O377">
        <f t="shared" si="30"/>
        <v>20</v>
      </c>
    </row>
    <row r="378" spans="1:15" x14ac:dyDescent="0.2">
      <c r="A378" t="s">
        <v>218</v>
      </c>
      <c r="B378" t="s">
        <v>529</v>
      </c>
      <c r="C378" t="s">
        <v>33</v>
      </c>
      <c r="D378" t="s">
        <v>34</v>
      </c>
      <c r="E378">
        <v>0.25</v>
      </c>
      <c r="F378">
        <v>0.33333333333333331</v>
      </c>
      <c r="H378" t="s">
        <v>76</v>
      </c>
      <c r="I378" t="str">
        <f t="shared" si="29"/>
        <v>CAFÉ COM JORNAL - (CUIABÁ)CUIABÁ</v>
      </c>
      <c r="J378" s="120">
        <v>435</v>
      </c>
      <c r="K378">
        <f t="shared" si="26"/>
        <v>377</v>
      </c>
      <c r="L378" t="b">
        <f>IF($H$2:$H$2371='Cenário proposto'!$L$2,'Tabela de preços (out_2014)'!$K$2:$K$2371)</f>
        <v>0</v>
      </c>
      <c r="M378" t="e">
        <f t="shared" si="27"/>
        <v>#NUM!</v>
      </c>
      <c r="N378" t="str">
        <f t="shared" si="28"/>
        <v>Lixo</v>
      </c>
      <c r="O378">
        <f t="shared" si="30"/>
        <v>20</v>
      </c>
    </row>
    <row r="379" spans="1:15" x14ac:dyDescent="0.2">
      <c r="A379" t="s">
        <v>218</v>
      </c>
      <c r="B379" t="s">
        <v>530</v>
      </c>
      <c r="C379" t="s">
        <v>33</v>
      </c>
      <c r="D379" t="s">
        <v>34</v>
      </c>
      <c r="E379">
        <v>0.25</v>
      </c>
      <c r="F379">
        <v>0.29166666666666669</v>
      </c>
      <c r="H379" t="s">
        <v>74</v>
      </c>
      <c r="I379" t="str">
        <f t="shared" si="29"/>
        <v>CAFÉ COM JORNAL - (GOIÂNIA)GOIÂNIA</v>
      </c>
      <c r="J379" s="120">
        <v>505</v>
      </c>
      <c r="K379">
        <f t="shared" si="26"/>
        <v>378</v>
      </c>
      <c r="L379" t="b">
        <f>IF($H$2:$H$2371='Cenário proposto'!$L$2,'Tabela de preços (out_2014)'!$K$2:$K$2371)</f>
        <v>0</v>
      </c>
      <c r="M379" t="e">
        <f t="shared" si="27"/>
        <v>#NUM!</v>
      </c>
      <c r="N379" t="str">
        <f t="shared" si="28"/>
        <v>Lixo</v>
      </c>
      <c r="O379">
        <f t="shared" si="30"/>
        <v>20</v>
      </c>
    </row>
    <row r="380" spans="1:15" x14ac:dyDescent="0.2">
      <c r="A380" t="s">
        <v>218</v>
      </c>
      <c r="B380" t="s">
        <v>531</v>
      </c>
      <c r="C380" t="s">
        <v>33</v>
      </c>
      <c r="D380" t="s">
        <v>34</v>
      </c>
      <c r="E380">
        <v>0.25</v>
      </c>
      <c r="F380">
        <v>0.33333333333333331</v>
      </c>
      <c r="H380" t="s">
        <v>109</v>
      </c>
      <c r="I380" t="str">
        <f t="shared" si="29"/>
        <v>CAFÉ COM JORNAL - (J. PESSOA)J. PESSOA</v>
      </c>
      <c r="J380" s="120">
        <v>290</v>
      </c>
      <c r="K380">
        <f t="shared" si="26"/>
        <v>379</v>
      </c>
      <c r="L380" t="b">
        <f>IF($H$2:$H$2371='Cenário proposto'!$L$2,'Tabela de preços (out_2014)'!$K$2:$K$2371)</f>
        <v>0</v>
      </c>
      <c r="M380" t="e">
        <f t="shared" si="27"/>
        <v>#NUM!</v>
      </c>
      <c r="N380" t="str">
        <f t="shared" si="28"/>
        <v>Lixo</v>
      </c>
      <c r="O380">
        <f t="shared" si="30"/>
        <v>20</v>
      </c>
    </row>
    <row r="381" spans="1:15" x14ac:dyDescent="0.2">
      <c r="A381" t="s">
        <v>218</v>
      </c>
      <c r="B381" t="s">
        <v>532</v>
      </c>
      <c r="C381" t="s">
        <v>33</v>
      </c>
      <c r="D381" t="s">
        <v>34</v>
      </c>
      <c r="E381">
        <v>0.25</v>
      </c>
      <c r="F381">
        <v>0.29166666666666669</v>
      </c>
      <c r="H381" t="s">
        <v>66</v>
      </c>
      <c r="I381" t="str">
        <f t="shared" si="29"/>
        <v>CAFÉ COM JORNAL - (LONDRINA)LONDRINA</v>
      </c>
      <c r="J381" s="120">
        <v>315</v>
      </c>
      <c r="K381">
        <f t="shared" si="26"/>
        <v>380</v>
      </c>
      <c r="L381" t="b">
        <f>IF($H$2:$H$2371='Cenário proposto'!$L$2,'Tabela de preços (out_2014)'!$K$2:$K$2371)</f>
        <v>0</v>
      </c>
      <c r="M381" t="e">
        <f t="shared" si="27"/>
        <v>#NUM!</v>
      </c>
      <c r="N381" t="str">
        <f t="shared" si="28"/>
        <v>Lixo</v>
      </c>
      <c r="O381">
        <f t="shared" si="30"/>
        <v>20</v>
      </c>
    </row>
    <row r="382" spans="1:15" x14ac:dyDescent="0.2">
      <c r="A382" t="s">
        <v>218</v>
      </c>
      <c r="B382" t="s">
        <v>533</v>
      </c>
      <c r="C382" t="s">
        <v>33</v>
      </c>
      <c r="D382" t="s">
        <v>34</v>
      </c>
      <c r="E382">
        <v>0.25</v>
      </c>
      <c r="F382">
        <v>0.33333333333333331</v>
      </c>
      <c r="H382" t="s">
        <v>115</v>
      </c>
      <c r="I382" t="str">
        <f t="shared" si="29"/>
        <v>CAFÉ COM JORNAL - (MANAUS)MANAUS</v>
      </c>
      <c r="J382" s="120">
        <v>505</v>
      </c>
      <c r="K382">
        <f t="shared" si="26"/>
        <v>381</v>
      </c>
      <c r="L382" t="b">
        <f>IF($H$2:$H$2371='Cenário proposto'!$L$2,'Tabela de preços (out_2014)'!$K$2:$K$2371)</f>
        <v>0</v>
      </c>
      <c r="M382" t="e">
        <f t="shared" si="27"/>
        <v>#NUM!</v>
      </c>
      <c r="N382" t="str">
        <f t="shared" si="28"/>
        <v>Lixo</v>
      </c>
      <c r="O382">
        <f t="shared" si="30"/>
        <v>20</v>
      </c>
    </row>
    <row r="383" spans="1:15" x14ac:dyDescent="0.2">
      <c r="A383" t="s">
        <v>218</v>
      </c>
      <c r="B383" t="s">
        <v>534</v>
      </c>
      <c r="C383" t="s">
        <v>33</v>
      </c>
      <c r="D383" t="s">
        <v>34</v>
      </c>
      <c r="E383">
        <v>0.25</v>
      </c>
      <c r="F383">
        <v>0.29166666666666669</v>
      </c>
      <c r="H383" t="s">
        <v>64</v>
      </c>
      <c r="I383" t="str">
        <f t="shared" si="29"/>
        <v>CAFÉ COM JORNAL - (MARINGÁ)MARINGÁ</v>
      </c>
      <c r="J383" s="120">
        <v>250</v>
      </c>
      <c r="K383">
        <f t="shared" si="26"/>
        <v>382</v>
      </c>
      <c r="L383" t="b">
        <f>IF($H$2:$H$2371='Cenário proposto'!$L$2,'Tabela de preços (out_2014)'!$K$2:$K$2371)</f>
        <v>0</v>
      </c>
      <c r="M383" t="e">
        <f t="shared" si="27"/>
        <v>#NUM!</v>
      </c>
      <c r="N383" t="str">
        <f t="shared" si="28"/>
        <v>Lixo</v>
      </c>
      <c r="O383">
        <f t="shared" si="30"/>
        <v>20</v>
      </c>
    </row>
    <row r="384" spans="1:15" x14ac:dyDescent="0.2">
      <c r="A384" t="s">
        <v>218</v>
      </c>
      <c r="B384" t="s">
        <v>535</v>
      </c>
      <c r="C384" t="s">
        <v>33</v>
      </c>
      <c r="D384" t="s">
        <v>34</v>
      </c>
      <c r="E384">
        <v>0.25</v>
      </c>
      <c r="F384">
        <v>0.33333333333333331</v>
      </c>
      <c r="H384" t="s">
        <v>68</v>
      </c>
      <c r="I384" t="str">
        <f t="shared" si="29"/>
        <v>CAFÉ COM JORNAL - (P. ALEGRE)P. ALEGRE</v>
      </c>
      <c r="J384" s="120">
        <v>1770</v>
      </c>
      <c r="K384">
        <f t="shared" si="26"/>
        <v>383</v>
      </c>
      <c r="L384" t="b">
        <f>IF($H$2:$H$2371='Cenário proposto'!$L$2,'Tabela de preços (out_2014)'!$K$2:$K$2371)</f>
        <v>0</v>
      </c>
      <c r="M384" t="e">
        <f t="shared" si="27"/>
        <v>#NUM!</v>
      </c>
      <c r="N384" t="str">
        <f t="shared" si="28"/>
        <v>Lixo</v>
      </c>
      <c r="O384">
        <f t="shared" si="30"/>
        <v>20</v>
      </c>
    </row>
    <row r="385" spans="1:15" x14ac:dyDescent="0.2">
      <c r="A385" t="s">
        <v>218</v>
      </c>
      <c r="B385" t="s">
        <v>536</v>
      </c>
      <c r="C385" t="s">
        <v>33</v>
      </c>
      <c r="D385" t="s">
        <v>34</v>
      </c>
      <c r="E385">
        <v>0.25</v>
      </c>
      <c r="F385">
        <v>0.33333333333333331</v>
      </c>
      <c r="H385" t="s">
        <v>40</v>
      </c>
      <c r="I385" t="str">
        <f t="shared" si="29"/>
        <v>CAFÉ COM JORNAL - (P.PRUD.)P.PRUD.</v>
      </c>
      <c r="J385" s="120">
        <v>985</v>
      </c>
      <c r="K385">
        <f t="shared" si="26"/>
        <v>384</v>
      </c>
      <c r="L385" t="b">
        <f>IF($H$2:$H$2371='Cenário proposto'!$L$2,'Tabela de preços (out_2014)'!$K$2:$K$2371)</f>
        <v>0</v>
      </c>
      <c r="M385" t="e">
        <f t="shared" si="27"/>
        <v>#NUM!</v>
      </c>
      <c r="N385" t="str">
        <f t="shared" si="28"/>
        <v>Lixo</v>
      </c>
      <c r="O385">
        <f t="shared" si="30"/>
        <v>20</v>
      </c>
    </row>
    <row r="386" spans="1:15" x14ac:dyDescent="0.2">
      <c r="A386" t="s">
        <v>218</v>
      </c>
      <c r="B386" t="s">
        <v>537</v>
      </c>
      <c r="C386" t="s">
        <v>33</v>
      </c>
      <c r="D386" t="s">
        <v>34</v>
      </c>
      <c r="E386">
        <v>0.25</v>
      </c>
      <c r="F386">
        <v>0.29166666666666669</v>
      </c>
      <c r="H386" t="s">
        <v>89</v>
      </c>
      <c r="I386" t="str">
        <f t="shared" si="29"/>
        <v>CAFÉ COM JORNAL - (RECIFE)RECIFE</v>
      </c>
      <c r="J386" s="120">
        <v>990</v>
      </c>
      <c r="K386">
        <f t="shared" ref="K386:K449" si="31">ROW(H386:H2755)-ROW($H$2)+1</f>
        <v>385</v>
      </c>
      <c r="L386" t="b">
        <f>IF($H$2:$H$2371='Cenário proposto'!$L$2,'Tabela de preços (out_2014)'!$K$2:$K$2371)</f>
        <v>0</v>
      </c>
      <c r="M386" t="e">
        <f t="shared" ref="M386:M449" si="32">SMALL($L$2:$L$2371,$K$2:$K$2371)</f>
        <v>#NUM!</v>
      </c>
      <c r="N386" t="str">
        <f t="shared" ref="N386:N449" si="33">IFERROR(INDEX($B$2:$B$2371,$M$2:$M$2371),"Lixo")</f>
        <v>Lixo</v>
      </c>
      <c r="O386">
        <f t="shared" si="30"/>
        <v>20</v>
      </c>
    </row>
    <row r="387" spans="1:15" x14ac:dyDescent="0.2">
      <c r="A387" t="s">
        <v>218</v>
      </c>
      <c r="B387" t="s">
        <v>538</v>
      </c>
      <c r="C387" t="s">
        <v>33</v>
      </c>
      <c r="D387" t="s">
        <v>34</v>
      </c>
      <c r="E387">
        <v>0.25</v>
      </c>
      <c r="F387">
        <v>0.33333333333333331</v>
      </c>
      <c r="H387" t="s">
        <v>38</v>
      </c>
      <c r="I387" t="str">
        <f t="shared" ref="I387:I450" si="34">CONCATENATE(B387,H387)</f>
        <v>CAFÉ COM JORNAL - (SÃO PAULO)SÃO PAULO</v>
      </c>
      <c r="J387" s="120">
        <v>4305</v>
      </c>
      <c r="K387">
        <f t="shared" si="31"/>
        <v>386</v>
      </c>
      <c r="L387" t="b">
        <f>IF($H$2:$H$2371='Cenário proposto'!$L$2,'Tabela de preços (out_2014)'!$K$2:$K$2371)</f>
        <v>0</v>
      </c>
      <c r="M387" t="e">
        <f t="shared" si="32"/>
        <v>#NUM!</v>
      </c>
      <c r="N387" t="str">
        <f t="shared" si="33"/>
        <v>Lixo</v>
      </c>
      <c r="O387">
        <f t="shared" ref="O387:O450" si="35">IF(D387="SEG/SEX",5,IF(D387="SEG/SÁB",6,IF(LEN(D387)-LEN(SUBSTITUTE(D387,"/",""))=0,1,LEN(D387)-LEN(SUBSTITUTE(D387,"/",""))+1)))*4</f>
        <v>20</v>
      </c>
    </row>
    <row r="388" spans="1:15" x14ac:dyDescent="0.2">
      <c r="A388" t="s">
        <v>218</v>
      </c>
      <c r="B388" t="s">
        <v>539</v>
      </c>
      <c r="C388" t="s">
        <v>33</v>
      </c>
      <c r="D388" t="s">
        <v>34</v>
      </c>
      <c r="E388">
        <v>0.25</v>
      </c>
      <c r="F388">
        <v>0.33333333333333331</v>
      </c>
      <c r="H388" t="s">
        <v>36</v>
      </c>
      <c r="I388" t="str">
        <f t="shared" si="34"/>
        <v>CAFÉ COM JORNAL - (SAT)SAT</v>
      </c>
      <c r="J388" s="120">
        <v>2084.5</v>
      </c>
      <c r="K388">
        <f t="shared" si="31"/>
        <v>387</v>
      </c>
      <c r="L388" t="b">
        <f>IF($H$2:$H$2371='Cenário proposto'!$L$2,'Tabela de preços (out_2014)'!$K$2:$K$2371)</f>
        <v>0</v>
      </c>
      <c r="M388" t="e">
        <f t="shared" si="32"/>
        <v>#NUM!</v>
      </c>
      <c r="N388" t="str">
        <f t="shared" si="33"/>
        <v>Lixo</v>
      </c>
      <c r="O388">
        <f t="shared" si="35"/>
        <v>20</v>
      </c>
    </row>
    <row r="389" spans="1:15" x14ac:dyDescent="0.2">
      <c r="A389" t="s">
        <v>218</v>
      </c>
      <c r="B389" t="s">
        <v>540</v>
      </c>
      <c r="C389" t="s">
        <v>33</v>
      </c>
      <c r="D389" t="s">
        <v>34</v>
      </c>
      <c r="E389">
        <v>0.25</v>
      </c>
      <c r="F389">
        <v>0.33333333333333331</v>
      </c>
      <c r="H389" t="s">
        <v>80</v>
      </c>
      <c r="I389" t="str">
        <f t="shared" si="34"/>
        <v>CAFÉ COM JORNAL - (TANGARÁ)TANGARÁ</v>
      </c>
      <c r="J389" s="120">
        <v>45</v>
      </c>
      <c r="K389">
        <f t="shared" si="31"/>
        <v>388</v>
      </c>
      <c r="L389" t="b">
        <f>IF($H$2:$H$2371='Cenário proposto'!$L$2,'Tabela de preços (out_2014)'!$K$2:$K$2371)</f>
        <v>0</v>
      </c>
      <c r="M389" t="e">
        <f t="shared" si="32"/>
        <v>#NUM!</v>
      </c>
      <c r="N389" t="str">
        <f t="shared" si="33"/>
        <v>Lixo</v>
      </c>
      <c r="O389">
        <f t="shared" si="35"/>
        <v>20</v>
      </c>
    </row>
    <row r="390" spans="1:15" x14ac:dyDescent="0.2">
      <c r="A390" t="s">
        <v>218</v>
      </c>
      <c r="B390" t="s">
        <v>541</v>
      </c>
      <c r="C390" t="s">
        <v>33</v>
      </c>
      <c r="D390" t="s">
        <v>34</v>
      </c>
      <c r="E390">
        <v>0.25</v>
      </c>
      <c r="F390">
        <v>0.3125</v>
      </c>
      <c r="H390" t="s">
        <v>44</v>
      </c>
      <c r="I390" t="str">
        <f t="shared" si="34"/>
        <v>CAFÉ COM JORNAL - (TAUBATÉ)TAUBATÉ</v>
      </c>
      <c r="J390" s="120">
        <v>375</v>
      </c>
      <c r="K390">
        <f t="shared" si="31"/>
        <v>389</v>
      </c>
      <c r="L390" t="b">
        <f>IF($H$2:$H$2371='Cenário proposto'!$L$2,'Tabela de preços (out_2014)'!$K$2:$K$2371)</f>
        <v>0</v>
      </c>
      <c r="M390" t="e">
        <f t="shared" si="32"/>
        <v>#NUM!</v>
      </c>
      <c r="N390" t="str">
        <f t="shared" si="33"/>
        <v>Lixo</v>
      </c>
      <c r="O390">
        <f t="shared" si="35"/>
        <v>20</v>
      </c>
    </row>
    <row r="391" spans="1:15" x14ac:dyDescent="0.2">
      <c r="A391" t="s">
        <v>218</v>
      </c>
      <c r="B391" t="s">
        <v>542</v>
      </c>
      <c r="C391" t="s">
        <v>33</v>
      </c>
      <c r="D391" t="s">
        <v>34</v>
      </c>
      <c r="E391">
        <v>0.25</v>
      </c>
      <c r="F391">
        <v>0.29166666666666669</v>
      </c>
      <c r="H391" t="s">
        <v>54</v>
      </c>
      <c r="I391" t="str">
        <f t="shared" si="34"/>
        <v>CAFÉ COM JORNAL* - (B. HORIZ)B. HORIZ</v>
      </c>
      <c r="J391" s="120">
        <v>2020</v>
      </c>
      <c r="K391">
        <f t="shared" si="31"/>
        <v>390</v>
      </c>
      <c r="L391" t="b">
        <f>IF($H$2:$H$2371='Cenário proposto'!$L$2,'Tabela de preços (out_2014)'!$K$2:$K$2371)</f>
        <v>0</v>
      </c>
      <c r="M391" t="e">
        <f t="shared" si="32"/>
        <v>#NUM!</v>
      </c>
      <c r="N391" t="str">
        <f t="shared" si="33"/>
        <v>Lixo</v>
      </c>
      <c r="O391">
        <f t="shared" si="35"/>
        <v>20</v>
      </c>
    </row>
    <row r="392" spans="1:15" x14ac:dyDescent="0.2">
      <c r="A392" t="s">
        <v>218</v>
      </c>
      <c r="B392" t="s">
        <v>543</v>
      </c>
      <c r="C392" t="s">
        <v>33</v>
      </c>
      <c r="D392" t="s">
        <v>34</v>
      </c>
      <c r="E392">
        <v>0.25</v>
      </c>
      <c r="F392">
        <v>0.29166666666666669</v>
      </c>
      <c r="H392" t="s">
        <v>52</v>
      </c>
      <c r="I392" t="str">
        <f t="shared" si="34"/>
        <v>CAFÉ COM JORNAL* - (BARRA MANSA)BARRA MANSA</v>
      </c>
      <c r="J392" s="120">
        <v>625</v>
      </c>
      <c r="K392">
        <f t="shared" si="31"/>
        <v>391</v>
      </c>
      <c r="L392" t="b">
        <f>IF($H$2:$H$2371='Cenário proposto'!$L$2,'Tabela de preços (out_2014)'!$K$2:$K$2371)</f>
        <v>0</v>
      </c>
      <c r="M392" t="e">
        <f t="shared" si="32"/>
        <v>#NUM!</v>
      </c>
      <c r="N392" t="str">
        <f t="shared" si="33"/>
        <v>Lixo</v>
      </c>
      <c r="O392">
        <f t="shared" si="35"/>
        <v>20</v>
      </c>
    </row>
    <row r="393" spans="1:15" x14ac:dyDescent="0.2">
      <c r="A393" t="s">
        <v>218</v>
      </c>
      <c r="B393" t="s">
        <v>544</v>
      </c>
      <c r="C393" t="s">
        <v>33</v>
      </c>
      <c r="D393" t="s">
        <v>34</v>
      </c>
      <c r="E393">
        <v>0.25</v>
      </c>
      <c r="F393">
        <v>0.29166666666666669</v>
      </c>
      <c r="H393" t="s">
        <v>93</v>
      </c>
      <c r="I393" t="str">
        <f t="shared" si="34"/>
        <v>CAFÉ COM JORNAL* - (CEARÁ)CEARÁ</v>
      </c>
      <c r="J393" s="120">
        <v>815</v>
      </c>
      <c r="K393">
        <f t="shared" si="31"/>
        <v>392</v>
      </c>
      <c r="L393" t="b">
        <f>IF($H$2:$H$2371='Cenário proposto'!$L$2,'Tabela de preços (out_2014)'!$K$2:$K$2371)</f>
        <v>0</v>
      </c>
      <c r="M393" t="e">
        <f t="shared" si="32"/>
        <v>#NUM!</v>
      </c>
      <c r="N393" t="str">
        <f t="shared" si="33"/>
        <v>Lixo</v>
      </c>
      <c r="O393">
        <f t="shared" si="35"/>
        <v>20</v>
      </c>
    </row>
    <row r="394" spans="1:15" x14ac:dyDescent="0.2">
      <c r="A394" t="s">
        <v>218</v>
      </c>
      <c r="B394" t="s">
        <v>545</v>
      </c>
      <c r="C394" t="s">
        <v>33</v>
      </c>
      <c r="D394" t="s">
        <v>34</v>
      </c>
      <c r="E394">
        <v>0.25</v>
      </c>
      <c r="F394">
        <v>0.29166666666666669</v>
      </c>
      <c r="H394" t="s">
        <v>70</v>
      </c>
      <c r="I394" t="str">
        <f t="shared" si="34"/>
        <v>CAFÉ COM JORNAL* - (FLORIANÓPOLIS)FLORIANÓPOLIS</v>
      </c>
      <c r="J394" s="120">
        <v>880</v>
      </c>
      <c r="K394">
        <f t="shared" si="31"/>
        <v>393</v>
      </c>
      <c r="L394" t="b">
        <f>IF($H$2:$H$2371='Cenário proposto'!$L$2,'Tabela de preços (out_2014)'!$K$2:$K$2371)</f>
        <v>0</v>
      </c>
      <c r="M394" t="e">
        <f t="shared" si="32"/>
        <v>#NUM!</v>
      </c>
      <c r="N394" t="str">
        <f t="shared" si="33"/>
        <v>Lixo</v>
      </c>
      <c r="O394">
        <f t="shared" si="35"/>
        <v>20</v>
      </c>
    </row>
    <row r="395" spans="1:15" x14ac:dyDescent="0.2">
      <c r="A395" t="s">
        <v>218</v>
      </c>
      <c r="B395" t="s">
        <v>546</v>
      </c>
      <c r="C395" t="s">
        <v>33</v>
      </c>
      <c r="D395" t="s">
        <v>34</v>
      </c>
      <c r="E395">
        <v>0.25</v>
      </c>
      <c r="F395">
        <v>0.29166666666666669</v>
      </c>
      <c r="H395" t="s">
        <v>94</v>
      </c>
      <c r="I395" t="str">
        <f t="shared" si="34"/>
        <v>CAFÉ COM JORNAL* - (FORTALEZA)FORTALEZA</v>
      </c>
      <c r="J395" s="120">
        <v>650</v>
      </c>
      <c r="K395">
        <f t="shared" si="31"/>
        <v>394</v>
      </c>
      <c r="L395" t="b">
        <f>IF($H$2:$H$2371='Cenário proposto'!$L$2,'Tabela de preços (out_2014)'!$K$2:$K$2371)</f>
        <v>0</v>
      </c>
      <c r="M395" t="e">
        <f t="shared" si="32"/>
        <v>#NUM!</v>
      </c>
      <c r="N395" t="str">
        <f t="shared" si="33"/>
        <v>Lixo</v>
      </c>
      <c r="O395">
        <f t="shared" si="35"/>
        <v>20</v>
      </c>
    </row>
    <row r="396" spans="1:15" x14ac:dyDescent="0.2">
      <c r="A396" t="s">
        <v>218</v>
      </c>
      <c r="B396" t="s">
        <v>547</v>
      </c>
      <c r="C396" t="s">
        <v>33</v>
      </c>
      <c r="D396" t="s">
        <v>34</v>
      </c>
      <c r="E396">
        <v>0.25</v>
      </c>
      <c r="F396">
        <v>0.29166666666666669</v>
      </c>
      <c r="H396" t="s">
        <v>91</v>
      </c>
      <c r="I396" t="str">
        <f t="shared" si="34"/>
        <v>CAFÉ COM JORNAL* - (NATAL)NATAL</v>
      </c>
      <c r="J396" s="120">
        <v>255</v>
      </c>
      <c r="K396">
        <f t="shared" si="31"/>
        <v>395</v>
      </c>
      <c r="L396" t="b">
        <f>IF($H$2:$H$2371='Cenário proposto'!$L$2,'Tabela de preços (out_2014)'!$K$2:$K$2371)</f>
        <v>0</v>
      </c>
      <c r="M396" t="e">
        <f t="shared" si="32"/>
        <v>#NUM!</v>
      </c>
      <c r="N396" t="str">
        <f t="shared" si="33"/>
        <v>Lixo</v>
      </c>
      <c r="O396">
        <f t="shared" si="35"/>
        <v>20</v>
      </c>
    </row>
    <row r="397" spans="1:15" x14ac:dyDescent="0.2">
      <c r="A397" t="s">
        <v>218</v>
      </c>
      <c r="B397" t="s">
        <v>548</v>
      </c>
      <c r="C397" t="s">
        <v>33</v>
      </c>
      <c r="D397" t="s">
        <v>34</v>
      </c>
      <c r="E397">
        <v>0.25</v>
      </c>
      <c r="F397">
        <v>0.33333333333333331</v>
      </c>
      <c r="H397" t="s">
        <v>50</v>
      </c>
      <c r="I397" t="str">
        <f t="shared" si="34"/>
        <v>CAFÉ COM JORNAL* - (RIO DE JANEIRO)RIO DE JANEIRO</v>
      </c>
      <c r="J397" s="120">
        <v>2575</v>
      </c>
      <c r="K397">
        <f t="shared" si="31"/>
        <v>396</v>
      </c>
      <c r="L397">
        <f>IF($H$2:$H$2371='Cenário proposto'!$L$2,'Tabela de preços (out_2014)'!$K$2:$K$2371)</f>
        <v>396</v>
      </c>
      <c r="M397" t="e">
        <f t="shared" si="32"/>
        <v>#NUM!</v>
      </c>
      <c r="N397" t="str">
        <f t="shared" si="33"/>
        <v>Lixo</v>
      </c>
      <c r="O397">
        <f t="shared" si="35"/>
        <v>20</v>
      </c>
    </row>
    <row r="398" spans="1:15" x14ac:dyDescent="0.2">
      <c r="A398" t="s">
        <v>218</v>
      </c>
      <c r="B398" t="s">
        <v>549</v>
      </c>
      <c r="C398" t="s">
        <v>33</v>
      </c>
      <c r="D398" t="s">
        <v>34</v>
      </c>
      <c r="E398">
        <v>0.3125</v>
      </c>
      <c r="F398">
        <v>0.33333333333333331</v>
      </c>
      <c r="H398" t="s">
        <v>58</v>
      </c>
      <c r="I398" t="str">
        <f t="shared" si="34"/>
        <v>CAFÉ COM JORNAL* - (VITÓRIA)VITÓRIA</v>
      </c>
      <c r="J398" s="120">
        <v>430</v>
      </c>
      <c r="K398">
        <f t="shared" si="31"/>
        <v>397</v>
      </c>
      <c r="L398" t="b">
        <f>IF($H$2:$H$2371='Cenário proposto'!$L$2,'Tabela de preços (out_2014)'!$K$2:$K$2371)</f>
        <v>0</v>
      </c>
      <c r="M398" t="e">
        <f t="shared" si="32"/>
        <v>#NUM!</v>
      </c>
      <c r="N398" t="str">
        <f t="shared" si="33"/>
        <v>Lixo</v>
      </c>
      <c r="O398">
        <f t="shared" si="35"/>
        <v>20</v>
      </c>
    </row>
    <row r="399" spans="1:15" x14ac:dyDescent="0.2">
      <c r="A399" t="s">
        <v>269</v>
      </c>
      <c r="B399" t="s">
        <v>550</v>
      </c>
      <c r="C399" t="s">
        <v>183</v>
      </c>
      <c r="D399" t="s">
        <v>175</v>
      </c>
      <c r="E399">
        <v>0.3125</v>
      </c>
      <c r="F399">
        <v>0.33333333333333331</v>
      </c>
      <c r="H399" t="s">
        <v>58</v>
      </c>
      <c r="I399" t="str">
        <f t="shared" si="34"/>
        <v>CAFÉ COM LEITE - (VITÓRIA)VITÓRIA</v>
      </c>
      <c r="J399" s="120">
        <v>720</v>
      </c>
      <c r="K399">
        <f t="shared" si="31"/>
        <v>398</v>
      </c>
      <c r="L399" t="b">
        <f>IF($H$2:$H$2371='Cenário proposto'!$L$2,'Tabela de preços (out_2014)'!$K$2:$K$2371)</f>
        <v>0</v>
      </c>
      <c r="M399" t="e">
        <f t="shared" si="32"/>
        <v>#NUM!</v>
      </c>
      <c r="N399" t="str">
        <f t="shared" si="33"/>
        <v>Lixo</v>
      </c>
      <c r="O399">
        <f t="shared" si="35"/>
        <v>4</v>
      </c>
    </row>
    <row r="400" spans="1:15" x14ac:dyDescent="0.2">
      <c r="A400" t="s">
        <v>421</v>
      </c>
      <c r="B400" t="s">
        <v>551</v>
      </c>
      <c r="C400" t="s">
        <v>33</v>
      </c>
      <c r="D400" t="s">
        <v>34</v>
      </c>
      <c r="E400">
        <v>0.54513888888888895</v>
      </c>
      <c r="F400">
        <v>0.57638888888888895</v>
      </c>
      <c r="H400" t="s">
        <v>115</v>
      </c>
      <c r="I400" t="str">
        <f t="shared" si="34"/>
        <v>CÂMERA 13 - (MANAUS)MANAUS</v>
      </c>
      <c r="J400" s="120">
        <v>1637</v>
      </c>
      <c r="K400">
        <f t="shared" si="31"/>
        <v>399</v>
      </c>
      <c r="L400" t="b">
        <f>IF($H$2:$H$2371='Cenário proposto'!$L$2,'Tabela de preços (out_2014)'!$K$2:$K$2371)</f>
        <v>0</v>
      </c>
      <c r="M400" t="e">
        <f t="shared" si="32"/>
        <v>#NUM!</v>
      </c>
      <c r="N400" t="str">
        <f t="shared" si="33"/>
        <v>Lixo</v>
      </c>
      <c r="O400">
        <f t="shared" si="35"/>
        <v>20</v>
      </c>
    </row>
    <row r="401" spans="1:15" x14ac:dyDescent="0.2">
      <c r="A401" t="s">
        <v>285</v>
      </c>
      <c r="B401" t="s">
        <v>552</v>
      </c>
      <c r="C401" t="s">
        <v>234</v>
      </c>
      <c r="D401" t="s">
        <v>185</v>
      </c>
      <c r="E401">
        <v>0.35416666666666669</v>
      </c>
      <c r="F401">
        <v>0.375</v>
      </c>
      <c r="H401" t="s">
        <v>60</v>
      </c>
      <c r="I401" t="str">
        <f t="shared" si="34"/>
        <v>CAMINHOES E CIA - (CURITIBA)CURITIBA</v>
      </c>
      <c r="J401" s="120">
        <v>1500</v>
      </c>
      <c r="K401">
        <f t="shared" si="31"/>
        <v>400</v>
      </c>
      <c r="L401" t="b">
        <f>IF($H$2:$H$2371='Cenário proposto'!$L$2,'Tabela de preços (out_2014)'!$K$2:$K$2371)</f>
        <v>0</v>
      </c>
      <c r="M401" t="e">
        <f t="shared" si="32"/>
        <v>#NUM!</v>
      </c>
      <c r="N401" t="str">
        <f t="shared" si="33"/>
        <v>Lixo</v>
      </c>
      <c r="O401">
        <f t="shared" si="35"/>
        <v>4</v>
      </c>
    </row>
    <row r="402" spans="1:15" x14ac:dyDescent="0.2">
      <c r="A402" t="s">
        <v>421</v>
      </c>
      <c r="B402" t="s">
        <v>553</v>
      </c>
      <c r="C402" t="s">
        <v>135</v>
      </c>
      <c r="D402" t="s">
        <v>34</v>
      </c>
      <c r="E402">
        <v>0.27083333333333331</v>
      </c>
      <c r="F402">
        <v>0.29166666666666669</v>
      </c>
      <c r="H402" t="s">
        <v>111</v>
      </c>
      <c r="I402" t="str">
        <f t="shared" si="34"/>
        <v>CAMISA 13 - (BELÉM)BELÉM</v>
      </c>
      <c r="J402" s="120">
        <v>690</v>
      </c>
      <c r="K402">
        <f t="shared" si="31"/>
        <v>401</v>
      </c>
      <c r="L402" t="b">
        <f>IF($H$2:$H$2371='Cenário proposto'!$L$2,'Tabela de preços (out_2014)'!$K$2:$K$2371)</f>
        <v>0</v>
      </c>
      <c r="M402" t="e">
        <f t="shared" si="32"/>
        <v>#NUM!</v>
      </c>
      <c r="N402" t="str">
        <f t="shared" si="33"/>
        <v>Lixo</v>
      </c>
      <c r="O402">
        <f t="shared" si="35"/>
        <v>20</v>
      </c>
    </row>
    <row r="403" spans="1:15" x14ac:dyDescent="0.2">
      <c r="A403" t="s">
        <v>297</v>
      </c>
      <c r="B403" t="s">
        <v>554</v>
      </c>
      <c r="C403" t="s">
        <v>183</v>
      </c>
      <c r="D403" t="s">
        <v>175</v>
      </c>
      <c r="E403">
        <v>0.45833333333333331</v>
      </c>
      <c r="F403">
        <v>0.47916666666666669</v>
      </c>
      <c r="H403" t="s">
        <v>62</v>
      </c>
      <c r="I403" t="str">
        <f t="shared" si="34"/>
        <v>CANAL GERAL - (CASCAVEL)CASCAVEL</v>
      </c>
      <c r="J403" s="120">
        <v>726</v>
      </c>
      <c r="K403">
        <f t="shared" si="31"/>
        <v>402</v>
      </c>
      <c r="L403" t="b">
        <f>IF($H$2:$H$2371='Cenário proposto'!$L$2,'Tabela de preços (out_2014)'!$K$2:$K$2371)</f>
        <v>0</v>
      </c>
      <c r="M403" t="e">
        <f t="shared" si="32"/>
        <v>#NUM!</v>
      </c>
      <c r="N403" t="str">
        <f t="shared" si="33"/>
        <v>Lixo</v>
      </c>
      <c r="O403">
        <f t="shared" si="35"/>
        <v>4</v>
      </c>
    </row>
    <row r="404" spans="1:15" x14ac:dyDescent="0.2">
      <c r="A404" t="s">
        <v>192</v>
      </c>
      <c r="B404" t="s">
        <v>193</v>
      </c>
      <c r="C404" t="s">
        <v>183</v>
      </c>
      <c r="D404" t="s">
        <v>185</v>
      </c>
      <c r="E404" s="119">
        <v>0</v>
      </c>
      <c r="F404" s="119">
        <v>4.1666666666666664E-2</v>
      </c>
      <c r="G404" t="s">
        <v>35</v>
      </c>
      <c r="H404" t="s">
        <v>35</v>
      </c>
      <c r="I404" t="str">
        <f t="shared" si="34"/>
        <v>CANAL LIVRENET1</v>
      </c>
      <c r="J404" s="120">
        <v>29030</v>
      </c>
      <c r="K404">
        <f t="shared" si="31"/>
        <v>403</v>
      </c>
      <c r="L404" t="b">
        <f>IF($H$2:$H$2371='Cenário proposto'!$L$2,'Tabela de preços (out_2014)'!$K$2:$K$2371)</f>
        <v>0</v>
      </c>
      <c r="M404" t="e">
        <f t="shared" si="32"/>
        <v>#NUM!</v>
      </c>
      <c r="N404" t="str">
        <f t="shared" si="33"/>
        <v>Lixo</v>
      </c>
      <c r="O404">
        <f t="shared" si="35"/>
        <v>4</v>
      </c>
    </row>
    <row r="405" spans="1:15" x14ac:dyDescent="0.2">
      <c r="A405" t="s">
        <v>192</v>
      </c>
      <c r="B405" t="s">
        <v>193</v>
      </c>
      <c r="C405" t="s">
        <v>183</v>
      </c>
      <c r="D405" t="s">
        <v>185</v>
      </c>
      <c r="E405" s="119">
        <v>0</v>
      </c>
      <c r="F405" s="119">
        <v>4.1666666666666664E-2</v>
      </c>
      <c r="G405" t="s">
        <v>36</v>
      </c>
      <c r="H405" t="s">
        <v>36</v>
      </c>
      <c r="I405" t="str">
        <f t="shared" si="34"/>
        <v>CANAL LIVRESAT</v>
      </c>
      <c r="J405" s="120">
        <v>2903</v>
      </c>
      <c r="K405">
        <f t="shared" si="31"/>
        <v>404</v>
      </c>
      <c r="L405" t="b">
        <f>IF($H$2:$H$2371='Cenário proposto'!$L$2,'Tabela de preços (out_2014)'!$K$2:$K$2371)</f>
        <v>0</v>
      </c>
      <c r="M405" t="e">
        <f t="shared" si="32"/>
        <v>#NUM!</v>
      </c>
      <c r="N405" t="str">
        <f t="shared" si="33"/>
        <v>Lixo</v>
      </c>
      <c r="O405">
        <f t="shared" si="35"/>
        <v>4</v>
      </c>
    </row>
    <row r="406" spans="1:15" x14ac:dyDescent="0.2">
      <c r="A406" t="s">
        <v>192</v>
      </c>
      <c r="B406" t="s">
        <v>193</v>
      </c>
      <c r="C406" t="s">
        <v>183</v>
      </c>
      <c r="D406" t="s">
        <v>185</v>
      </c>
      <c r="E406" s="119">
        <v>0</v>
      </c>
      <c r="F406" s="119">
        <v>4.1666666666666664E-2</v>
      </c>
      <c r="G406" t="s">
        <v>37</v>
      </c>
      <c r="H406" t="s">
        <v>38</v>
      </c>
      <c r="I406" t="str">
        <f t="shared" si="34"/>
        <v>CANAL LIVRESÃO PAULO</v>
      </c>
      <c r="J406" s="120">
        <v>6025</v>
      </c>
      <c r="K406">
        <f t="shared" si="31"/>
        <v>405</v>
      </c>
      <c r="L406" t="b">
        <f>IF($H$2:$H$2371='Cenário proposto'!$L$2,'Tabela de preços (out_2014)'!$K$2:$K$2371)</f>
        <v>0</v>
      </c>
      <c r="M406" t="e">
        <f t="shared" si="32"/>
        <v>#NUM!</v>
      </c>
      <c r="N406" t="str">
        <f t="shared" si="33"/>
        <v>Lixo</v>
      </c>
      <c r="O406">
        <f t="shared" si="35"/>
        <v>4</v>
      </c>
    </row>
    <row r="407" spans="1:15" x14ac:dyDescent="0.2">
      <c r="A407" t="s">
        <v>192</v>
      </c>
      <c r="B407" t="s">
        <v>193</v>
      </c>
      <c r="C407" t="s">
        <v>183</v>
      </c>
      <c r="D407" t="s">
        <v>185</v>
      </c>
      <c r="E407" s="119">
        <v>0</v>
      </c>
      <c r="F407" s="119">
        <v>4.1666666666666664E-2</v>
      </c>
      <c r="G407" t="s">
        <v>39</v>
      </c>
      <c r="H407" t="s">
        <v>40</v>
      </c>
      <c r="I407" t="str">
        <f t="shared" si="34"/>
        <v>CANAL LIVREP.PRUD.</v>
      </c>
      <c r="J407" s="120">
        <v>1385</v>
      </c>
      <c r="K407">
        <f t="shared" si="31"/>
        <v>406</v>
      </c>
      <c r="L407" t="b">
        <f>IF($H$2:$H$2371='Cenário proposto'!$L$2,'Tabela de preços (out_2014)'!$K$2:$K$2371)</f>
        <v>0</v>
      </c>
      <c r="M407" t="e">
        <f t="shared" si="32"/>
        <v>#NUM!</v>
      </c>
      <c r="N407" t="str">
        <f t="shared" si="33"/>
        <v>Lixo</v>
      </c>
      <c r="O407">
        <f t="shared" si="35"/>
        <v>4</v>
      </c>
    </row>
    <row r="408" spans="1:15" x14ac:dyDescent="0.2">
      <c r="A408" t="s">
        <v>192</v>
      </c>
      <c r="B408" t="s">
        <v>193</v>
      </c>
      <c r="C408" t="s">
        <v>183</v>
      </c>
      <c r="D408" t="s">
        <v>185</v>
      </c>
      <c r="E408" s="119">
        <v>0</v>
      </c>
      <c r="F408" s="119">
        <v>4.1666666666666664E-2</v>
      </c>
      <c r="G408" t="s">
        <v>41</v>
      </c>
      <c r="H408" t="s">
        <v>42</v>
      </c>
      <c r="I408" t="str">
        <f t="shared" si="34"/>
        <v>CANAL LIVRECAMPINAS</v>
      </c>
      <c r="J408" s="120">
        <v>1585</v>
      </c>
      <c r="K408">
        <f t="shared" si="31"/>
        <v>407</v>
      </c>
      <c r="L408" t="b">
        <f>IF($H$2:$H$2371='Cenário proposto'!$L$2,'Tabela de preços (out_2014)'!$K$2:$K$2371)</f>
        <v>0</v>
      </c>
      <c r="M408" t="e">
        <f t="shared" si="32"/>
        <v>#NUM!</v>
      </c>
      <c r="N408" t="str">
        <f t="shared" si="33"/>
        <v>Lixo</v>
      </c>
      <c r="O408">
        <f t="shared" si="35"/>
        <v>4</v>
      </c>
    </row>
    <row r="409" spans="1:15" x14ac:dyDescent="0.2">
      <c r="A409" t="s">
        <v>192</v>
      </c>
      <c r="B409" t="s">
        <v>193</v>
      </c>
      <c r="C409" t="s">
        <v>183</v>
      </c>
      <c r="D409" t="s">
        <v>185</v>
      </c>
      <c r="E409" s="119">
        <v>0</v>
      </c>
      <c r="F409" s="119">
        <v>4.1666666666666664E-2</v>
      </c>
      <c r="G409" t="s">
        <v>43</v>
      </c>
      <c r="H409" t="s">
        <v>44</v>
      </c>
      <c r="I409" t="str">
        <f t="shared" si="34"/>
        <v>CANAL LIVRETAUBATÉ</v>
      </c>
      <c r="J409" s="120">
        <v>530</v>
      </c>
      <c r="K409">
        <f t="shared" si="31"/>
        <v>408</v>
      </c>
      <c r="L409" t="b">
        <f>IF($H$2:$H$2371='Cenário proposto'!$L$2,'Tabela de preços (out_2014)'!$K$2:$K$2371)</f>
        <v>0</v>
      </c>
      <c r="M409" t="e">
        <f t="shared" si="32"/>
        <v>#NUM!</v>
      </c>
      <c r="N409" t="str">
        <f t="shared" si="33"/>
        <v>Lixo</v>
      </c>
      <c r="O409">
        <f t="shared" si="35"/>
        <v>4</v>
      </c>
    </row>
    <row r="410" spans="1:15" x14ac:dyDescent="0.2">
      <c r="A410" t="s">
        <v>192</v>
      </c>
      <c r="B410" t="s">
        <v>193</v>
      </c>
      <c r="C410" t="s">
        <v>183</v>
      </c>
      <c r="D410" t="s">
        <v>185</v>
      </c>
      <c r="E410" s="119">
        <v>0</v>
      </c>
      <c r="F410" s="119">
        <v>4.1666666666666664E-2</v>
      </c>
      <c r="G410" t="s">
        <v>45</v>
      </c>
      <c r="H410" t="s">
        <v>46</v>
      </c>
      <c r="I410" t="str">
        <f t="shared" si="34"/>
        <v>CANAL LIVRERIB. PRETO</v>
      </c>
      <c r="J410" s="120">
        <v>755</v>
      </c>
      <c r="K410">
        <f t="shared" si="31"/>
        <v>409</v>
      </c>
      <c r="L410" t="b">
        <f>IF($H$2:$H$2371='Cenário proposto'!$L$2,'Tabela de preços (out_2014)'!$K$2:$K$2371)</f>
        <v>0</v>
      </c>
      <c r="M410" t="e">
        <f t="shared" si="32"/>
        <v>#NUM!</v>
      </c>
      <c r="N410" t="str">
        <f t="shared" si="33"/>
        <v>Lixo</v>
      </c>
      <c r="O410">
        <f t="shared" si="35"/>
        <v>4</v>
      </c>
    </row>
    <row r="411" spans="1:15" x14ac:dyDescent="0.2">
      <c r="A411" t="s">
        <v>192</v>
      </c>
      <c r="B411" t="s">
        <v>193</v>
      </c>
      <c r="C411" t="s">
        <v>183</v>
      </c>
      <c r="D411" t="s">
        <v>185</v>
      </c>
      <c r="E411" s="119">
        <v>0</v>
      </c>
      <c r="F411" s="119">
        <v>4.1666666666666664E-2</v>
      </c>
      <c r="G411" t="s">
        <v>47</v>
      </c>
      <c r="H411" t="s">
        <v>48</v>
      </c>
      <c r="I411" t="str">
        <f t="shared" si="34"/>
        <v>CANAL LIVRESANTOS</v>
      </c>
      <c r="J411" s="120">
        <v>550</v>
      </c>
      <c r="K411">
        <f t="shared" si="31"/>
        <v>410</v>
      </c>
      <c r="L411" t="b">
        <f>IF($H$2:$H$2371='Cenário proposto'!$L$2,'Tabela de preços (out_2014)'!$K$2:$K$2371)</f>
        <v>0</v>
      </c>
      <c r="M411" t="e">
        <f t="shared" si="32"/>
        <v>#NUM!</v>
      </c>
      <c r="N411" t="str">
        <f t="shared" si="33"/>
        <v>Lixo</v>
      </c>
      <c r="O411">
        <f t="shared" si="35"/>
        <v>4</v>
      </c>
    </row>
    <row r="412" spans="1:15" x14ac:dyDescent="0.2">
      <c r="A412" t="s">
        <v>192</v>
      </c>
      <c r="B412" t="s">
        <v>193</v>
      </c>
      <c r="C412" t="s">
        <v>183</v>
      </c>
      <c r="D412" t="s">
        <v>185</v>
      </c>
      <c r="E412" s="119">
        <v>0</v>
      </c>
      <c r="F412" s="119">
        <v>4.1666666666666664E-2</v>
      </c>
      <c r="G412" t="s">
        <v>49</v>
      </c>
      <c r="H412" t="s">
        <v>50</v>
      </c>
      <c r="I412" t="str">
        <f t="shared" si="34"/>
        <v>CANAL LIVRERIO DE JANEIRO</v>
      </c>
      <c r="J412" s="120">
        <v>3595</v>
      </c>
      <c r="K412">
        <f t="shared" si="31"/>
        <v>411</v>
      </c>
      <c r="L412">
        <f>IF($H$2:$H$2371='Cenário proposto'!$L$2,'Tabela de preços (out_2014)'!$K$2:$K$2371)</f>
        <v>411</v>
      </c>
      <c r="M412" t="e">
        <f t="shared" si="32"/>
        <v>#NUM!</v>
      </c>
      <c r="N412" t="str">
        <f t="shared" si="33"/>
        <v>Lixo</v>
      </c>
      <c r="O412">
        <f t="shared" si="35"/>
        <v>4</v>
      </c>
    </row>
    <row r="413" spans="1:15" x14ac:dyDescent="0.2">
      <c r="A413" t="s">
        <v>192</v>
      </c>
      <c r="B413" t="s">
        <v>193</v>
      </c>
      <c r="C413" t="s">
        <v>183</v>
      </c>
      <c r="D413" t="s">
        <v>185</v>
      </c>
      <c r="E413" s="119">
        <v>0</v>
      </c>
      <c r="F413" s="119">
        <v>4.1666666666666664E-2</v>
      </c>
      <c r="G413" t="s">
        <v>51</v>
      </c>
      <c r="H413" t="s">
        <v>52</v>
      </c>
      <c r="I413" t="str">
        <f t="shared" si="34"/>
        <v>CANAL LIVREBARRA MANSA</v>
      </c>
      <c r="J413" s="120">
        <v>885</v>
      </c>
      <c r="K413">
        <f t="shared" si="31"/>
        <v>412</v>
      </c>
      <c r="L413" t="b">
        <f>IF($H$2:$H$2371='Cenário proposto'!$L$2,'Tabela de preços (out_2014)'!$K$2:$K$2371)</f>
        <v>0</v>
      </c>
      <c r="M413" t="e">
        <f t="shared" si="32"/>
        <v>#NUM!</v>
      </c>
      <c r="N413" t="str">
        <f t="shared" si="33"/>
        <v>Lixo</v>
      </c>
      <c r="O413">
        <f t="shared" si="35"/>
        <v>4</v>
      </c>
    </row>
    <row r="414" spans="1:15" x14ac:dyDescent="0.2">
      <c r="A414" t="s">
        <v>192</v>
      </c>
      <c r="B414" t="s">
        <v>193</v>
      </c>
      <c r="C414" t="s">
        <v>183</v>
      </c>
      <c r="D414" t="s">
        <v>185</v>
      </c>
      <c r="E414" s="119">
        <v>0</v>
      </c>
      <c r="F414" s="119">
        <v>4.1666666666666664E-2</v>
      </c>
      <c r="G414" t="s">
        <v>53</v>
      </c>
      <c r="H414" t="s">
        <v>54</v>
      </c>
      <c r="I414" t="str">
        <f t="shared" si="34"/>
        <v>CANAL LIVREB. HORIZ</v>
      </c>
      <c r="J414" s="120">
        <v>2820</v>
      </c>
      <c r="K414">
        <f t="shared" si="31"/>
        <v>413</v>
      </c>
      <c r="L414" t="b">
        <f>IF($H$2:$H$2371='Cenário proposto'!$L$2,'Tabela de preços (out_2014)'!$K$2:$K$2371)</f>
        <v>0</v>
      </c>
      <c r="M414" t="e">
        <f t="shared" si="32"/>
        <v>#NUM!</v>
      </c>
      <c r="N414" t="str">
        <f t="shared" si="33"/>
        <v>Lixo</v>
      </c>
      <c r="O414">
        <f t="shared" si="35"/>
        <v>4</v>
      </c>
    </row>
    <row r="415" spans="1:15" x14ac:dyDescent="0.2">
      <c r="A415" t="s">
        <v>192</v>
      </c>
      <c r="B415" t="s">
        <v>193</v>
      </c>
      <c r="C415" t="s">
        <v>183</v>
      </c>
      <c r="D415" t="s">
        <v>185</v>
      </c>
      <c r="E415" s="119">
        <v>0</v>
      </c>
      <c r="F415" s="119">
        <v>4.1666666666666664E-2</v>
      </c>
      <c r="G415" t="s">
        <v>55</v>
      </c>
      <c r="H415" t="s">
        <v>56</v>
      </c>
      <c r="I415" t="str">
        <f t="shared" si="34"/>
        <v>CANAL LIVREUBERABA</v>
      </c>
      <c r="J415" s="120">
        <v>535</v>
      </c>
      <c r="K415">
        <f t="shared" si="31"/>
        <v>414</v>
      </c>
      <c r="L415" t="b">
        <f>IF($H$2:$H$2371='Cenário proposto'!$L$2,'Tabela de preços (out_2014)'!$K$2:$K$2371)</f>
        <v>0</v>
      </c>
      <c r="M415" t="e">
        <f t="shared" si="32"/>
        <v>#NUM!</v>
      </c>
      <c r="N415" t="str">
        <f t="shared" si="33"/>
        <v>Lixo</v>
      </c>
      <c r="O415">
        <f t="shared" si="35"/>
        <v>4</v>
      </c>
    </row>
    <row r="416" spans="1:15" x14ac:dyDescent="0.2">
      <c r="A416" t="s">
        <v>192</v>
      </c>
      <c r="B416" t="s">
        <v>193</v>
      </c>
      <c r="C416" t="s">
        <v>183</v>
      </c>
      <c r="D416" t="s">
        <v>185</v>
      </c>
      <c r="E416" s="119">
        <v>0</v>
      </c>
      <c r="F416" s="119">
        <v>4.1666666666666664E-2</v>
      </c>
      <c r="G416" t="s">
        <v>57</v>
      </c>
      <c r="H416" t="s">
        <v>58</v>
      </c>
      <c r="I416" t="str">
        <f t="shared" si="34"/>
        <v>CANAL LIVREVITÓRIA</v>
      </c>
      <c r="J416" s="120">
        <v>585</v>
      </c>
      <c r="K416">
        <f t="shared" si="31"/>
        <v>415</v>
      </c>
      <c r="L416" t="b">
        <f>IF($H$2:$H$2371='Cenário proposto'!$L$2,'Tabela de preços (out_2014)'!$K$2:$K$2371)</f>
        <v>0</v>
      </c>
      <c r="M416" t="e">
        <f t="shared" si="32"/>
        <v>#NUM!</v>
      </c>
      <c r="N416" t="str">
        <f t="shared" si="33"/>
        <v>Lixo</v>
      </c>
      <c r="O416">
        <f t="shared" si="35"/>
        <v>4</v>
      </c>
    </row>
    <row r="417" spans="1:15" x14ac:dyDescent="0.2">
      <c r="A417" t="s">
        <v>192</v>
      </c>
      <c r="B417" t="s">
        <v>193</v>
      </c>
      <c r="C417" t="s">
        <v>183</v>
      </c>
      <c r="D417" t="s">
        <v>185</v>
      </c>
      <c r="E417" s="119">
        <v>0</v>
      </c>
      <c r="F417" s="119">
        <v>4.1666666666666664E-2</v>
      </c>
      <c r="G417" t="s">
        <v>59</v>
      </c>
      <c r="H417" t="s">
        <v>60</v>
      </c>
      <c r="I417" t="str">
        <f t="shared" si="34"/>
        <v>CANAL LIVRECURITIBA</v>
      </c>
      <c r="J417" s="120">
        <v>1055</v>
      </c>
      <c r="K417">
        <f t="shared" si="31"/>
        <v>416</v>
      </c>
      <c r="L417" t="b">
        <f>IF($H$2:$H$2371='Cenário proposto'!$L$2,'Tabela de preços (out_2014)'!$K$2:$K$2371)</f>
        <v>0</v>
      </c>
      <c r="M417" t="e">
        <f t="shared" si="32"/>
        <v>#NUM!</v>
      </c>
      <c r="N417" t="str">
        <f t="shared" si="33"/>
        <v>Lixo</v>
      </c>
      <c r="O417">
        <f t="shared" si="35"/>
        <v>4</v>
      </c>
    </row>
    <row r="418" spans="1:15" x14ac:dyDescent="0.2">
      <c r="A418" t="s">
        <v>192</v>
      </c>
      <c r="B418" t="s">
        <v>193</v>
      </c>
      <c r="C418" t="s">
        <v>183</v>
      </c>
      <c r="D418" t="s">
        <v>185</v>
      </c>
      <c r="E418" s="119">
        <v>0</v>
      </c>
      <c r="F418" s="119">
        <v>4.1666666666666664E-2</v>
      </c>
      <c r="G418" t="s">
        <v>61</v>
      </c>
      <c r="H418" t="s">
        <v>62</v>
      </c>
      <c r="I418" t="str">
        <f t="shared" si="34"/>
        <v>CANAL LIVRECASCAVEL</v>
      </c>
      <c r="J418" s="120">
        <v>1080</v>
      </c>
      <c r="K418">
        <f t="shared" si="31"/>
        <v>417</v>
      </c>
      <c r="L418" t="b">
        <f>IF($H$2:$H$2371='Cenário proposto'!$L$2,'Tabela de preços (out_2014)'!$K$2:$K$2371)</f>
        <v>0</v>
      </c>
      <c r="M418" t="e">
        <f t="shared" si="32"/>
        <v>#NUM!</v>
      </c>
      <c r="N418" t="str">
        <f t="shared" si="33"/>
        <v>Lixo</v>
      </c>
      <c r="O418">
        <f t="shared" si="35"/>
        <v>4</v>
      </c>
    </row>
    <row r="419" spans="1:15" x14ac:dyDescent="0.2">
      <c r="A419" t="s">
        <v>192</v>
      </c>
      <c r="B419" t="s">
        <v>193</v>
      </c>
      <c r="C419" t="s">
        <v>183</v>
      </c>
      <c r="D419" t="s">
        <v>185</v>
      </c>
      <c r="E419" s="119">
        <v>0</v>
      </c>
      <c r="F419" s="119">
        <v>4.1666666666666664E-2</v>
      </c>
      <c r="G419" t="s">
        <v>63</v>
      </c>
      <c r="H419" t="s">
        <v>64</v>
      </c>
      <c r="I419" t="str">
        <f t="shared" si="34"/>
        <v>CANAL LIVREMARINGÁ</v>
      </c>
      <c r="J419" s="120">
        <v>340</v>
      </c>
      <c r="K419">
        <f t="shared" si="31"/>
        <v>418</v>
      </c>
      <c r="L419" t="b">
        <f>IF($H$2:$H$2371='Cenário proposto'!$L$2,'Tabela de preços (out_2014)'!$K$2:$K$2371)</f>
        <v>0</v>
      </c>
      <c r="M419" t="e">
        <f t="shared" si="32"/>
        <v>#NUM!</v>
      </c>
      <c r="N419" t="str">
        <f t="shared" si="33"/>
        <v>Lixo</v>
      </c>
      <c r="O419">
        <f t="shared" si="35"/>
        <v>4</v>
      </c>
    </row>
    <row r="420" spans="1:15" x14ac:dyDescent="0.2">
      <c r="A420" t="s">
        <v>192</v>
      </c>
      <c r="B420" t="s">
        <v>193</v>
      </c>
      <c r="C420" t="s">
        <v>183</v>
      </c>
      <c r="D420" t="s">
        <v>185</v>
      </c>
      <c r="E420" s="119">
        <v>0</v>
      </c>
      <c r="F420" s="119">
        <v>4.1666666666666664E-2</v>
      </c>
      <c r="G420" t="s">
        <v>65</v>
      </c>
      <c r="H420" t="s">
        <v>66</v>
      </c>
      <c r="I420" t="str">
        <f t="shared" si="34"/>
        <v>CANAL LIVRELONDRINA</v>
      </c>
      <c r="J420" s="120">
        <v>400</v>
      </c>
      <c r="K420">
        <f t="shared" si="31"/>
        <v>419</v>
      </c>
      <c r="L420" t="b">
        <f>IF($H$2:$H$2371='Cenário proposto'!$L$2,'Tabela de preços (out_2014)'!$K$2:$K$2371)</f>
        <v>0</v>
      </c>
      <c r="M420" t="e">
        <f t="shared" si="32"/>
        <v>#NUM!</v>
      </c>
      <c r="N420" t="str">
        <f t="shared" si="33"/>
        <v>Lixo</v>
      </c>
      <c r="O420">
        <f t="shared" si="35"/>
        <v>4</v>
      </c>
    </row>
    <row r="421" spans="1:15" x14ac:dyDescent="0.2">
      <c r="A421" t="s">
        <v>192</v>
      </c>
      <c r="B421" t="s">
        <v>193</v>
      </c>
      <c r="C421" t="s">
        <v>183</v>
      </c>
      <c r="D421" t="s">
        <v>185</v>
      </c>
      <c r="E421" s="119">
        <v>0</v>
      </c>
      <c r="F421" s="119">
        <v>4.1666666666666664E-2</v>
      </c>
      <c r="G421" t="s">
        <v>67</v>
      </c>
      <c r="H421" t="s">
        <v>68</v>
      </c>
      <c r="I421" t="str">
        <f t="shared" si="34"/>
        <v>CANAL LIVREP. ALEGRE</v>
      </c>
      <c r="J421" s="120">
        <v>2485</v>
      </c>
      <c r="K421">
        <f t="shared" si="31"/>
        <v>420</v>
      </c>
      <c r="L421" t="b">
        <f>IF($H$2:$H$2371='Cenário proposto'!$L$2,'Tabela de preços (out_2014)'!$K$2:$K$2371)</f>
        <v>0</v>
      </c>
      <c r="M421" t="e">
        <f t="shared" si="32"/>
        <v>#NUM!</v>
      </c>
      <c r="N421" t="str">
        <f t="shared" si="33"/>
        <v>Lixo</v>
      </c>
      <c r="O421">
        <f t="shared" si="35"/>
        <v>4</v>
      </c>
    </row>
    <row r="422" spans="1:15" x14ac:dyDescent="0.2">
      <c r="A422" t="s">
        <v>192</v>
      </c>
      <c r="B422" t="s">
        <v>193</v>
      </c>
      <c r="C422" t="s">
        <v>183</v>
      </c>
      <c r="D422" t="s">
        <v>185</v>
      </c>
      <c r="E422" s="119">
        <v>0</v>
      </c>
      <c r="F422" s="119">
        <v>4.1666666666666664E-2</v>
      </c>
      <c r="G422" t="s">
        <v>69</v>
      </c>
      <c r="H422" t="s">
        <v>70</v>
      </c>
      <c r="I422" t="str">
        <f t="shared" si="34"/>
        <v>CANAL LIVREFLORIANÓPOLIS</v>
      </c>
      <c r="J422" s="120">
        <v>1170</v>
      </c>
      <c r="K422">
        <f t="shared" si="31"/>
        <v>421</v>
      </c>
      <c r="L422" t="b">
        <f>IF($H$2:$H$2371='Cenário proposto'!$L$2,'Tabela de preços (out_2014)'!$K$2:$K$2371)</f>
        <v>0</v>
      </c>
      <c r="M422" t="e">
        <f t="shared" si="32"/>
        <v>#NUM!</v>
      </c>
      <c r="N422" t="str">
        <f t="shared" si="33"/>
        <v>Lixo</v>
      </c>
      <c r="O422">
        <f t="shared" si="35"/>
        <v>4</v>
      </c>
    </row>
    <row r="423" spans="1:15" x14ac:dyDescent="0.2">
      <c r="A423" t="s">
        <v>192</v>
      </c>
      <c r="B423" t="s">
        <v>193</v>
      </c>
      <c r="C423" t="s">
        <v>183</v>
      </c>
      <c r="D423" t="s">
        <v>185</v>
      </c>
      <c r="E423" s="119">
        <v>0</v>
      </c>
      <c r="F423" s="119">
        <v>4.1666666666666664E-2</v>
      </c>
      <c r="G423" t="s">
        <v>71</v>
      </c>
      <c r="H423" t="s">
        <v>72</v>
      </c>
      <c r="I423" t="str">
        <f t="shared" si="34"/>
        <v>CANAL LIVREBRASÍLIA</v>
      </c>
      <c r="J423" s="120">
        <v>790</v>
      </c>
      <c r="K423">
        <f t="shared" si="31"/>
        <v>422</v>
      </c>
      <c r="L423" t="b">
        <f>IF($H$2:$H$2371='Cenário proposto'!$L$2,'Tabela de preços (out_2014)'!$K$2:$K$2371)</f>
        <v>0</v>
      </c>
      <c r="M423" t="e">
        <f t="shared" si="32"/>
        <v>#NUM!</v>
      </c>
      <c r="N423" t="str">
        <f t="shared" si="33"/>
        <v>Lixo</v>
      </c>
      <c r="O423">
        <f t="shared" si="35"/>
        <v>4</v>
      </c>
    </row>
    <row r="424" spans="1:15" x14ac:dyDescent="0.2">
      <c r="A424" t="s">
        <v>192</v>
      </c>
      <c r="B424" t="s">
        <v>193</v>
      </c>
      <c r="C424" t="s">
        <v>183</v>
      </c>
      <c r="D424" t="s">
        <v>185</v>
      </c>
      <c r="E424" s="119">
        <v>0</v>
      </c>
      <c r="F424" s="119">
        <v>4.1666666666666664E-2</v>
      </c>
      <c r="G424" t="s">
        <v>73</v>
      </c>
      <c r="H424" t="s">
        <v>74</v>
      </c>
      <c r="I424" t="str">
        <f t="shared" si="34"/>
        <v>CANAL LIVREGOIÂNIA</v>
      </c>
      <c r="J424" s="120">
        <v>705</v>
      </c>
      <c r="K424">
        <f t="shared" si="31"/>
        <v>423</v>
      </c>
      <c r="L424" t="b">
        <f>IF($H$2:$H$2371='Cenário proposto'!$L$2,'Tabela de preços (out_2014)'!$K$2:$K$2371)</f>
        <v>0</v>
      </c>
      <c r="M424" t="e">
        <f t="shared" si="32"/>
        <v>#NUM!</v>
      </c>
      <c r="N424" t="str">
        <f t="shared" si="33"/>
        <v>Lixo</v>
      </c>
      <c r="O424">
        <f t="shared" si="35"/>
        <v>4</v>
      </c>
    </row>
    <row r="425" spans="1:15" x14ac:dyDescent="0.2">
      <c r="A425" t="s">
        <v>192</v>
      </c>
      <c r="B425" t="s">
        <v>193</v>
      </c>
      <c r="C425" t="s">
        <v>183</v>
      </c>
      <c r="D425" t="s">
        <v>185</v>
      </c>
      <c r="E425" s="119">
        <v>0</v>
      </c>
      <c r="F425" s="119">
        <v>4.1666666666666664E-2</v>
      </c>
      <c r="G425" t="s">
        <v>75</v>
      </c>
      <c r="H425" t="s">
        <v>76</v>
      </c>
      <c r="I425" t="str">
        <f t="shared" si="34"/>
        <v>CANAL LIVRECUIABÁ</v>
      </c>
      <c r="J425" s="120">
        <v>590</v>
      </c>
      <c r="K425">
        <f t="shared" si="31"/>
        <v>424</v>
      </c>
      <c r="L425" t="b">
        <f>IF($H$2:$H$2371='Cenário proposto'!$L$2,'Tabela de preços (out_2014)'!$K$2:$K$2371)</f>
        <v>0</v>
      </c>
      <c r="M425" t="e">
        <f t="shared" si="32"/>
        <v>#NUM!</v>
      </c>
      <c r="N425" t="str">
        <f t="shared" si="33"/>
        <v>Lixo</v>
      </c>
      <c r="O425">
        <f t="shared" si="35"/>
        <v>4</v>
      </c>
    </row>
    <row r="426" spans="1:15" x14ac:dyDescent="0.2">
      <c r="A426" t="s">
        <v>192</v>
      </c>
      <c r="B426" t="s">
        <v>193</v>
      </c>
      <c r="C426" t="s">
        <v>183</v>
      </c>
      <c r="D426" t="s">
        <v>185</v>
      </c>
      <c r="E426" s="119">
        <v>0</v>
      </c>
      <c r="F426" s="119">
        <v>4.1666666666666664E-2</v>
      </c>
      <c r="G426" t="s">
        <v>77</v>
      </c>
      <c r="H426" t="s">
        <v>78</v>
      </c>
      <c r="I426" t="str">
        <f t="shared" si="34"/>
        <v>CANAL LIVRECÁCERES</v>
      </c>
      <c r="J426" s="120">
        <v>40</v>
      </c>
      <c r="K426">
        <f t="shared" si="31"/>
        <v>425</v>
      </c>
      <c r="L426" t="b">
        <f>IF($H$2:$H$2371='Cenário proposto'!$L$2,'Tabela de preços (out_2014)'!$K$2:$K$2371)</f>
        <v>0</v>
      </c>
      <c r="M426" t="e">
        <f t="shared" si="32"/>
        <v>#NUM!</v>
      </c>
      <c r="N426" t="str">
        <f t="shared" si="33"/>
        <v>Lixo</v>
      </c>
      <c r="O426">
        <f t="shared" si="35"/>
        <v>4</v>
      </c>
    </row>
    <row r="427" spans="1:15" x14ac:dyDescent="0.2">
      <c r="A427" t="s">
        <v>192</v>
      </c>
      <c r="B427" t="s">
        <v>193</v>
      </c>
      <c r="C427" t="s">
        <v>183</v>
      </c>
      <c r="D427" t="s">
        <v>185</v>
      </c>
      <c r="E427" s="119">
        <v>0</v>
      </c>
      <c r="F427" s="119">
        <v>4.1666666666666664E-2</v>
      </c>
      <c r="G427" t="s">
        <v>75</v>
      </c>
      <c r="H427" t="s">
        <v>79</v>
      </c>
      <c r="I427" t="str">
        <f t="shared" si="34"/>
        <v>CANAL LIVRERONDONÓPOLIS</v>
      </c>
      <c r="J427" s="120">
        <v>105</v>
      </c>
      <c r="K427">
        <f t="shared" si="31"/>
        <v>426</v>
      </c>
      <c r="L427" t="b">
        <f>IF($H$2:$H$2371='Cenário proposto'!$L$2,'Tabela de preços (out_2014)'!$K$2:$K$2371)</f>
        <v>0</v>
      </c>
      <c r="M427" t="e">
        <f t="shared" si="32"/>
        <v>#NUM!</v>
      </c>
      <c r="N427" t="str">
        <f t="shared" si="33"/>
        <v>Lixo</v>
      </c>
      <c r="O427">
        <f t="shared" si="35"/>
        <v>4</v>
      </c>
    </row>
    <row r="428" spans="1:15" x14ac:dyDescent="0.2">
      <c r="A428" t="s">
        <v>192</v>
      </c>
      <c r="B428" t="s">
        <v>193</v>
      </c>
      <c r="C428" t="s">
        <v>183</v>
      </c>
      <c r="D428" t="s">
        <v>185</v>
      </c>
      <c r="E428" s="119">
        <v>0</v>
      </c>
      <c r="F428" s="119">
        <v>4.1666666666666664E-2</v>
      </c>
      <c r="G428" t="s">
        <v>75</v>
      </c>
      <c r="H428" t="s">
        <v>80</v>
      </c>
      <c r="I428" t="str">
        <f t="shared" si="34"/>
        <v>CANAL LIVRETANGARÁ</v>
      </c>
      <c r="J428" s="120">
        <v>70</v>
      </c>
      <c r="K428">
        <f t="shared" si="31"/>
        <v>427</v>
      </c>
      <c r="L428" t="b">
        <f>IF($H$2:$H$2371='Cenário proposto'!$L$2,'Tabela de preços (out_2014)'!$K$2:$K$2371)</f>
        <v>0</v>
      </c>
      <c r="M428" t="e">
        <f t="shared" si="32"/>
        <v>#NUM!</v>
      </c>
      <c r="N428" t="str">
        <f t="shared" si="33"/>
        <v>Lixo</v>
      </c>
      <c r="O428">
        <f t="shared" si="35"/>
        <v>4</v>
      </c>
    </row>
    <row r="429" spans="1:15" x14ac:dyDescent="0.2">
      <c r="A429" t="s">
        <v>192</v>
      </c>
      <c r="B429" t="s">
        <v>193</v>
      </c>
      <c r="C429" t="s">
        <v>183</v>
      </c>
      <c r="D429" t="s">
        <v>185</v>
      </c>
      <c r="E429" s="119">
        <v>0</v>
      </c>
      <c r="F429" s="119">
        <v>4.1666666666666664E-2</v>
      </c>
      <c r="G429" t="s">
        <v>75</v>
      </c>
      <c r="H429" t="s">
        <v>81</v>
      </c>
      <c r="I429" t="str">
        <f t="shared" si="34"/>
        <v>CANAL LIVRESORRISO</v>
      </c>
      <c r="J429" s="120">
        <v>40</v>
      </c>
      <c r="K429">
        <f t="shared" si="31"/>
        <v>428</v>
      </c>
      <c r="L429" t="b">
        <f>IF($H$2:$H$2371='Cenário proposto'!$L$2,'Tabela de preços (out_2014)'!$K$2:$K$2371)</f>
        <v>0</v>
      </c>
      <c r="M429" t="e">
        <f t="shared" si="32"/>
        <v>#NUM!</v>
      </c>
      <c r="N429" t="str">
        <f t="shared" si="33"/>
        <v>Lixo</v>
      </c>
      <c r="O429">
        <f t="shared" si="35"/>
        <v>4</v>
      </c>
    </row>
    <row r="430" spans="1:15" x14ac:dyDescent="0.2">
      <c r="A430" t="s">
        <v>192</v>
      </c>
      <c r="B430" t="s">
        <v>193</v>
      </c>
      <c r="C430" t="s">
        <v>183</v>
      </c>
      <c r="D430" t="s">
        <v>185</v>
      </c>
      <c r="E430" s="119">
        <v>0</v>
      </c>
      <c r="F430" s="119">
        <v>4.1666666666666664E-2</v>
      </c>
      <c r="G430" t="s">
        <v>75</v>
      </c>
      <c r="H430" t="s">
        <v>82</v>
      </c>
      <c r="I430" t="str">
        <f t="shared" si="34"/>
        <v>CANAL LIVRESAPEZAL</v>
      </c>
      <c r="J430" s="120">
        <v>40</v>
      </c>
      <c r="K430">
        <f t="shared" si="31"/>
        <v>429</v>
      </c>
      <c r="L430" t="b">
        <f>IF($H$2:$H$2371='Cenário proposto'!$L$2,'Tabela de preços (out_2014)'!$K$2:$K$2371)</f>
        <v>0</v>
      </c>
      <c r="M430" t="e">
        <f t="shared" si="32"/>
        <v>#NUM!</v>
      </c>
      <c r="N430" t="str">
        <f t="shared" si="33"/>
        <v>Lixo</v>
      </c>
      <c r="O430">
        <f t="shared" si="35"/>
        <v>4</v>
      </c>
    </row>
    <row r="431" spans="1:15" x14ac:dyDescent="0.2">
      <c r="A431" t="s">
        <v>192</v>
      </c>
      <c r="B431" t="s">
        <v>193</v>
      </c>
      <c r="C431" t="s">
        <v>183</v>
      </c>
      <c r="D431" t="s">
        <v>185</v>
      </c>
      <c r="E431" s="119">
        <v>0</v>
      </c>
      <c r="F431" s="119">
        <v>4.1666666666666664E-2</v>
      </c>
      <c r="G431" t="s">
        <v>75</v>
      </c>
      <c r="H431" t="s">
        <v>83</v>
      </c>
      <c r="I431" t="str">
        <f t="shared" si="34"/>
        <v>CANAL LIVREJUÍNA</v>
      </c>
      <c r="J431" s="120">
        <v>40</v>
      </c>
      <c r="K431">
        <f t="shared" si="31"/>
        <v>430</v>
      </c>
      <c r="L431" t="b">
        <f>IF($H$2:$H$2371='Cenário proposto'!$L$2,'Tabela de preços (out_2014)'!$K$2:$K$2371)</f>
        <v>0</v>
      </c>
      <c r="M431" t="e">
        <f t="shared" si="32"/>
        <v>#NUM!</v>
      </c>
      <c r="N431" t="str">
        <f t="shared" si="33"/>
        <v>Lixo</v>
      </c>
      <c r="O431">
        <f t="shared" si="35"/>
        <v>4</v>
      </c>
    </row>
    <row r="432" spans="1:15" x14ac:dyDescent="0.2">
      <c r="A432" t="s">
        <v>192</v>
      </c>
      <c r="B432" t="s">
        <v>193</v>
      </c>
      <c r="C432" t="s">
        <v>183</v>
      </c>
      <c r="D432" t="s">
        <v>185</v>
      </c>
      <c r="E432" s="119">
        <v>0</v>
      </c>
      <c r="F432" s="119">
        <v>4.1666666666666664E-2</v>
      </c>
      <c r="G432" t="s">
        <v>84</v>
      </c>
      <c r="H432" t="s">
        <v>85</v>
      </c>
      <c r="I432" t="str">
        <f t="shared" si="34"/>
        <v>CANAL LIVREC. GRANDE</v>
      </c>
      <c r="J432" s="120">
        <v>265</v>
      </c>
      <c r="K432">
        <f t="shared" si="31"/>
        <v>431</v>
      </c>
      <c r="L432" t="b">
        <f>IF($H$2:$H$2371='Cenário proposto'!$L$2,'Tabela de preços (out_2014)'!$K$2:$K$2371)</f>
        <v>0</v>
      </c>
      <c r="M432" t="e">
        <f t="shared" si="32"/>
        <v>#NUM!</v>
      </c>
      <c r="N432" t="str">
        <f t="shared" si="33"/>
        <v>Lixo</v>
      </c>
      <c r="O432">
        <f t="shared" si="35"/>
        <v>4</v>
      </c>
    </row>
    <row r="433" spans="1:15" x14ac:dyDescent="0.2">
      <c r="A433" t="s">
        <v>192</v>
      </c>
      <c r="B433" t="s">
        <v>193</v>
      </c>
      <c r="C433" t="s">
        <v>183</v>
      </c>
      <c r="D433" t="s">
        <v>185</v>
      </c>
      <c r="E433" s="119">
        <v>0</v>
      </c>
      <c r="F433" s="119">
        <v>4.1666666666666664E-2</v>
      </c>
      <c r="G433" t="s">
        <v>86</v>
      </c>
      <c r="H433" t="s">
        <v>87</v>
      </c>
      <c r="I433" t="str">
        <f t="shared" si="34"/>
        <v>CANAL LIVRESALVADOR</v>
      </c>
      <c r="J433" s="120">
        <v>1685</v>
      </c>
      <c r="K433">
        <f t="shared" si="31"/>
        <v>432</v>
      </c>
      <c r="L433" t="b">
        <f>IF($H$2:$H$2371='Cenário proposto'!$L$2,'Tabela de preços (out_2014)'!$K$2:$K$2371)</f>
        <v>0</v>
      </c>
      <c r="M433" t="e">
        <f t="shared" si="32"/>
        <v>#NUM!</v>
      </c>
      <c r="N433" t="str">
        <f t="shared" si="33"/>
        <v>Lixo</v>
      </c>
      <c r="O433">
        <f t="shared" si="35"/>
        <v>4</v>
      </c>
    </row>
    <row r="434" spans="1:15" x14ac:dyDescent="0.2">
      <c r="A434" t="s">
        <v>192</v>
      </c>
      <c r="B434" t="s">
        <v>193</v>
      </c>
      <c r="C434" t="s">
        <v>183</v>
      </c>
      <c r="D434" t="s">
        <v>185</v>
      </c>
      <c r="E434" s="119">
        <v>0</v>
      </c>
      <c r="F434" s="119">
        <v>4.1666666666666664E-2</v>
      </c>
      <c r="G434" t="s">
        <v>88</v>
      </c>
      <c r="H434" t="s">
        <v>89</v>
      </c>
      <c r="I434" t="str">
        <f t="shared" si="34"/>
        <v>CANAL LIVRERECIFE</v>
      </c>
      <c r="J434" s="120">
        <v>1395</v>
      </c>
      <c r="K434">
        <f t="shared" si="31"/>
        <v>433</v>
      </c>
      <c r="L434" t="b">
        <f>IF($H$2:$H$2371='Cenário proposto'!$L$2,'Tabela de preços (out_2014)'!$K$2:$K$2371)</f>
        <v>0</v>
      </c>
      <c r="M434" t="e">
        <f t="shared" si="32"/>
        <v>#NUM!</v>
      </c>
      <c r="N434" t="str">
        <f t="shared" si="33"/>
        <v>Lixo</v>
      </c>
      <c r="O434">
        <f t="shared" si="35"/>
        <v>4</v>
      </c>
    </row>
    <row r="435" spans="1:15" x14ac:dyDescent="0.2">
      <c r="A435" t="s">
        <v>192</v>
      </c>
      <c r="B435" t="s">
        <v>193</v>
      </c>
      <c r="C435" t="s">
        <v>183</v>
      </c>
      <c r="D435" t="s">
        <v>185</v>
      </c>
      <c r="E435" s="119">
        <v>0</v>
      </c>
      <c r="F435" s="119">
        <v>4.1666666666666664E-2</v>
      </c>
      <c r="G435" t="s">
        <v>90</v>
      </c>
      <c r="H435" t="s">
        <v>91</v>
      </c>
      <c r="I435" t="str">
        <f t="shared" si="34"/>
        <v>CANAL LIVRENATAL</v>
      </c>
      <c r="J435" s="120">
        <v>360</v>
      </c>
      <c r="K435">
        <f t="shared" si="31"/>
        <v>434</v>
      </c>
      <c r="L435" t="b">
        <f>IF($H$2:$H$2371='Cenário proposto'!$L$2,'Tabela de preços (out_2014)'!$K$2:$K$2371)</f>
        <v>0</v>
      </c>
      <c r="M435" t="e">
        <f t="shared" si="32"/>
        <v>#NUM!</v>
      </c>
      <c r="N435" t="str">
        <f t="shared" si="33"/>
        <v>Lixo</v>
      </c>
      <c r="O435">
        <f t="shared" si="35"/>
        <v>4</v>
      </c>
    </row>
    <row r="436" spans="1:15" x14ac:dyDescent="0.2">
      <c r="A436" t="s">
        <v>192</v>
      </c>
      <c r="B436" t="s">
        <v>193</v>
      </c>
      <c r="C436" t="s">
        <v>183</v>
      </c>
      <c r="D436" t="s">
        <v>185</v>
      </c>
      <c r="E436" s="119">
        <v>0</v>
      </c>
      <c r="F436" s="119">
        <v>4.1666666666666664E-2</v>
      </c>
      <c r="G436" t="s">
        <v>92</v>
      </c>
      <c r="H436" t="s">
        <v>93</v>
      </c>
      <c r="I436" t="str">
        <f t="shared" si="34"/>
        <v>CANAL LIVRECEARÁ</v>
      </c>
      <c r="J436" s="120">
        <v>1145</v>
      </c>
      <c r="K436">
        <f t="shared" si="31"/>
        <v>435</v>
      </c>
      <c r="L436" t="b">
        <f>IF($H$2:$H$2371='Cenário proposto'!$L$2,'Tabela de preços (out_2014)'!$K$2:$K$2371)</f>
        <v>0</v>
      </c>
      <c r="M436" t="e">
        <f t="shared" si="32"/>
        <v>#NUM!</v>
      </c>
      <c r="N436" t="str">
        <f t="shared" si="33"/>
        <v>Lixo</v>
      </c>
      <c r="O436">
        <f t="shared" si="35"/>
        <v>4</v>
      </c>
    </row>
    <row r="437" spans="1:15" x14ac:dyDescent="0.2">
      <c r="A437" t="s">
        <v>192</v>
      </c>
      <c r="B437" t="s">
        <v>193</v>
      </c>
      <c r="C437" t="s">
        <v>183</v>
      </c>
      <c r="D437" t="s">
        <v>185</v>
      </c>
      <c r="E437" s="119">
        <v>0</v>
      </c>
      <c r="F437" s="119">
        <v>4.1666666666666664E-2</v>
      </c>
      <c r="G437" t="s">
        <v>92</v>
      </c>
      <c r="H437" t="s">
        <v>94</v>
      </c>
      <c r="I437" t="str">
        <f t="shared" si="34"/>
        <v>CANAL LIVREFORTALEZA</v>
      </c>
      <c r="J437" s="120">
        <v>915</v>
      </c>
      <c r="K437">
        <f t="shared" si="31"/>
        <v>436</v>
      </c>
      <c r="L437" t="b">
        <f>IF($H$2:$H$2371='Cenário proposto'!$L$2,'Tabela de preços (out_2014)'!$K$2:$K$2371)</f>
        <v>0</v>
      </c>
      <c r="M437" t="e">
        <f t="shared" si="32"/>
        <v>#NUM!</v>
      </c>
      <c r="N437" t="str">
        <f t="shared" si="33"/>
        <v>Lixo</v>
      </c>
      <c r="O437">
        <f t="shared" si="35"/>
        <v>4</v>
      </c>
    </row>
    <row r="438" spans="1:15" x14ac:dyDescent="0.2">
      <c r="A438" t="s">
        <v>192</v>
      </c>
      <c r="B438" t="s">
        <v>193</v>
      </c>
      <c r="C438" t="s">
        <v>183</v>
      </c>
      <c r="D438" t="s">
        <v>185</v>
      </c>
      <c r="E438" s="119">
        <v>0</v>
      </c>
      <c r="F438" s="119">
        <v>4.1666666666666664E-2</v>
      </c>
      <c r="G438" t="s">
        <v>95</v>
      </c>
      <c r="H438" t="s">
        <v>96</v>
      </c>
      <c r="I438" t="str">
        <f t="shared" si="34"/>
        <v>CANAL LIVRETERESINA</v>
      </c>
      <c r="J438" s="120">
        <v>145</v>
      </c>
      <c r="K438">
        <f t="shared" si="31"/>
        <v>437</v>
      </c>
      <c r="L438" t="b">
        <f>IF($H$2:$H$2371='Cenário proposto'!$L$2,'Tabela de preços (out_2014)'!$K$2:$K$2371)</f>
        <v>0</v>
      </c>
      <c r="M438" t="e">
        <f t="shared" si="32"/>
        <v>#NUM!</v>
      </c>
      <c r="N438" t="str">
        <f t="shared" si="33"/>
        <v>Lixo</v>
      </c>
      <c r="O438">
        <f t="shared" si="35"/>
        <v>4</v>
      </c>
    </row>
    <row r="439" spans="1:15" x14ac:dyDescent="0.2">
      <c r="A439" t="s">
        <v>192</v>
      </c>
      <c r="B439" t="s">
        <v>193</v>
      </c>
      <c r="C439" t="s">
        <v>183</v>
      </c>
      <c r="D439" t="s">
        <v>185</v>
      </c>
      <c r="E439" s="119">
        <v>0</v>
      </c>
      <c r="F439" s="119">
        <v>4.1666666666666664E-2</v>
      </c>
      <c r="G439" t="s">
        <v>95</v>
      </c>
      <c r="H439" t="s">
        <v>97</v>
      </c>
      <c r="I439" t="str">
        <f t="shared" si="34"/>
        <v>CANAL LIVREPARNAÍBA</v>
      </c>
      <c r="J439" s="120">
        <v>40</v>
      </c>
      <c r="K439">
        <f t="shared" si="31"/>
        <v>438</v>
      </c>
      <c r="L439" t="b">
        <f>IF($H$2:$H$2371='Cenário proposto'!$L$2,'Tabela de preços (out_2014)'!$K$2:$K$2371)</f>
        <v>0</v>
      </c>
      <c r="M439" t="e">
        <f t="shared" si="32"/>
        <v>#NUM!</v>
      </c>
      <c r="N439" t="str">
        <f t="shared" si="33"/>
        <v>Lixo</v>
      </c>
      <c r="O439">
        <f t="shared" si="35"/>
        <v>4</v>
      </c>
    </row>
    <row r="440" spans="1:15" x14ac:dyDescent="0.2">
      <c r="A440" t="s">
        <v>192</v>
      </c>
      <c r="B440" t="s">
        <v>193</v>
      </c>
      <c r="C440" t="s">
        <v>183</v>
      </c>
      <c r="D440" t="s">
        <v>185</v>
      </c>
      <c r="E440" s="119">
        <v>0</v>
      </c>
      <c r="F440" s="119">
        <v>4.1666666666666664E-2</v>
      </c>
      <c r="G440" t="s">
        <v>98</v>
      </c>
      <c r="H440" t="s">
        <v>99</v>
      </c>
      <c r="I440" t="str">
        <f t="shared" si="34"/>
        <v>CANAL LIVRES. LUIS</v>
      </c>
      <c r="J440" s="120">
        <v>305</v>
      </c>
      <c r="K440">
        <f t="shared" si="31"/>
        <v>439</v>
      </c>
      <c r="L440" t="b">
        <f>IF($H$2:$H$2371='Cenário proposto'!$L$2,'Tabela de preços (out_2014)'!$K$2:$K$2371)</f>
        <v>0</v>
      </c>
      <c r="M440" t="e">
        <f t="shared" si="32"/>
        <v>#NUM!</v>
      </c>
      <c r="N440" t="str">
        <f t="shared" si="33"/>
        <v>Lixo</v>
      </c>
      <c r="O440">
        <f t="shared" si="35"/>
        <v>4</v>
      </c>
    </row>
    <row r="441" spans="1:15" x14ac:dyDescent="0.2">
      <c r="A441" t="s">
        <v>192</v>
      </c>
      <c r="B441" t="s">
        <v>193</v>
      </c>
      <c r="C441" t="s">
        <v>183</v>
      </c>
      <c r="D441" t="s">
        <v>185</v>
      </c>
      <c r="E441" s="119">
        <v>0</v>
      </c>
      <c r="F441" s="119">
        <v>4.1666666666666664E-2</v>
      </c>
      <c r="G441" t="s">
        <v>100</v>
      </c>
      <c r="H441" t="s">
        <v>101</v>
      </c>
      <c r="I441" t="str">
        <f t="shared" si="34"/>
        <v>CANAL LIVREVIANA</v>
      </c>
      <c r="J441" s="120">
        <v>125</v>
      </c>
      <c r="K441">
        <f t="shared" si="31"/>
        <v>440</v>
      </c>
      <c r="L441" t="b">
        <f>IF($H$2:$H$2371='Cenário proposto'!$L$2,'Tabela de preços (out_2014)'!$K$2:$K$2371)</f>
        <v>0</v>
      </c>
      <c r="M441" t="e">
        <f t="shared" si="32"/>
        <v>#NUM!</v>
      </c>
      <c r="N441" t="str">
        <f t="shared" si="33"/>
        <v>Lixo</v>
      </c>
      <c r="O441">
        <f t="shared" si="35"/>
        <v>4</v>
      </c>
    </row>
    <row r="442" spans="1:15" x14ac:dyDescent="0.2">
      <c r="A442" t="s">
        <v>192</v>
      </c>
      <c r="B442" t="s">
        <v>193</v>
      </c>
      <c r="C442" t="s">
        <v>183</v>
      </c>
      <c r="D442" t="s">
        <v>185</v>
      </c>
      <c r="E442" s="119">
        <v>0</v>
      </c>
      <c r="F442" s="119">
        <v>4.1666666666666664E-2</v>
      </c>
      <c r="G442" t="s">
        <v>102</v>
      </c>
      <c r="H442" t="s">
        <v>103</v>
      </c>
      <c r="I442" t="str">
        <f t="shared" si="34"/>
        <v>CANAL LIVREPEDREIRAS</v>
      </c>
      <c r="J442" s="120">
        <v>75</v>
      </c>
      <c r="K442">
        <f t="shared" si="31"/>
        <v>441</v>
      </c>
      <c r="L442" t="b">
        <f>IF($H$2:$H$2371='Cenário proposto'!$L$2,'Tabela de preços (out_2014)'!$K$2:$K$2371)</f>
        <v>0</v>
      </c>
      <c r="M442" t="e">
        <f t="shared" si="32"/>
        <v>#NUM!</v>
      </c>
      <c r="N442" t="str">
        <f t="shared" si="33"/>
        <v>Lixo</v>
      </c>
      <c r="O442">
        <f t="shared" si="35"/>
        <v>4</v>
      </c>
    </row>
    <row r="443" spans="1:15" x14ac:dyDescent="0.2">
      <c r="A443" t="s">
        <v>192</v>
      </c>
      <c r="B443" t="s">
        <v>193</v>
      </c>
      <c r="C443" t="s">
        <v>183</v>
      </c>
      <c r="D443" t="s">
        <v>185</v>
      </c>
      <c r="E443" s="119">
        <v>0</v>
      </c>
      <c r="F443" s="119">
        <v>4.1666666666666664E-2</v>
      </c>
      <c r="G443" t="s">
        <v>104</v>
      </c>
      <c r="H443" t="s">
        <v>105</v>
      </c>
      <c r="I443" t="str">
        <f t="shared" si="34"/>
        <v>CANAL LIVREIMPERATRIZ</v>
      </c>
      <c r="J443" s="120">
        <v>125</v>
      </c>
      <c r="K443">
        <f t="shared" si="31"/>
        <v>442</v>
      </c>
      <c r="L443" t="b">
        <f>IF($H$2:$H$2371='Cenário proposto'!$L$2,'Tabela de preços (out_2014)'!$K$2:$K$2371)</f>
        <v>0</v>
      </c>
      <c r="M443" t="e">
        <f t="shared" si="32"/>
        <v>#NUM!</v>
      </c>
      <c r="N443" t="str">
        <f t="shared" si="33"/>
        <v>Lixo</v>
      </c>
      <c r="O443">
        <f t="shared" si="35"/>
        <v>4</v>
      </c>
    </row>
    <row r="444" spans="1:15" x14ac:dyDescent="0.2">
      <c r="A444" t="s">
        <v>192</v>
      </c>
      <c r="B444" t="s">
        <v>193</v>
      </c>
      <c r="C444" t="s">
        <v>183</v>
      </c>
      <c r="D444" t="s">
        <v>185</v>
      </c>
      <c r="E444" s="119">
        <v>0</v>
      </c>
      <c r="F444" s="119">
        <v>4.1666666666666664E-2</v>
      </c>
      <c r="G444" t="s">
        <v>106</v>
      </c>
      <c r="H444" t="s">
        <v>107</v>
      </c>
      <c r="I444" t="str">
        <f t="shared" si="34"/>
        <v>CANAL LIVRECAXIAS</v>
      </c>
      <c r="J444" s="120">
        <v>125</v>
      </c>
      <c r="K444">
        <f t="shared" si="31"/>
        <v>443</v>
      </c>
      <c r="L444" t="b">
        <f>IF($H$2:$H$2371='Cenário proposto'!$L$2,'Tabela de preços (out_2014)'!$K$2:$K$2371)</f>
        <v>0</v>
      </c>
      <c r="M444" t="e">
        <f t="shared" si="32"/>
        <v>#NUM!</v>
      </c>
      <c r="N444" t="str">
        <f t="shared" si="33"/>
        <v>Lixo</v>
      </c>
      <c r="O444">
        <f t="shared" si="35"/>
        <v>4</v>
      </c>
    </row>
    <row r="445" spans="1:15" x14ac:dyDescent="0.2">
      <c r="A445" t="s">
        <v>192</v>
      </c>
      <c r="B445" t="s">
        <v>193</v>
      </c>
      <c r="C445" t="s">
        <v>183</v>
      </c>
      <c r="D445" t="s">
        <v>185</v>
      </c>
      <c r="E445" s="119">
        <v>0</v>
      </c>
      <c r="F445" s="119">
        <v>4.1666666666666664E-2</v>
      </c>
      <c r="G445" t="s">
        <v>108</v>
      </c>
      <c r="H445" t="s">
        <v>109</v>
      </c>
      <c r="I445" t="str">
        <f t="shared" si="34"/>
        <v>CANAL LIVREJ. PESSOA</v>
      </c>
      <c r="J445" s="120">
        <v>400</v>
      </c>
      <c r="K445">
        <f t="shared" si="31"/>
        <v>444</v>
      </c>
      <c r="L445" t="b">
        <f>IF($H$2:$H$2371='Cenário proposto'!$L$2,'Tabela de preços (out_2014)'!$K$2:$K$2371)</f>
        <v>0</v>
      </c>
      <c r="M445" t="e">
        <f t="shared" si="32"/>
        <v>#NUM!</v>
      </c>
      <c r="N445" t="str">
        <f t="shared" si="33"/>
        <v>Lixo</v>
      </c>
      <c r="O445">
        <f t="shared" si="35"/>
        <v>4</v>
      </c>
    </row>
    <row r="446" spans="1:15" x14ac:dyDescent="0.2">
      <c r="A446" t="s">
        <v>192</v>
      </c>
      <c r="B446" t="s">
        <v>193</v>
      </c>
      <c r="C446" t="s">
        <v>183</v>
      </c>
      <c r="D446" t="s">
        <v>185</v>
      </c>
      <c r="E446" s="119">
        <v>0</v>
      </c>
      <c r="F446" s="119">
        <v>4.1666666666666664E-2</v>
      </c>
      <c r="G446" t="s">
        <v>110</v>
      </c>
      <c r="H446" t="s">
        <v>111</v>
      </c>
      <c r="I446" t="str">
        <f t="shared" si="34"/>
        <v>CANAL LIVREBELÉM</v>
      </c>
      <c r="J446" s="120">
        <v>690</v>
      </c>
      <c r="K446">
        <f t="shared" si="31"/>
        <v>445</v>
      </c>
      <c r="L446" t="b">
        <f>IF($H$2:$H$2371='Cenário proposto'!$L$2,'Tabela de preços (out_2014)'!$K$2:$K$2371)</f>
        <v>0</v>
      </c>
      <c r="M446" t="e">
        <f t="shared" si="32"/>
        <v>#NUM!</v>
      </c>
      <c r="N446" t="str">
        <f t="shared" si="33"/>
        <v>Lixo</v>
      </c>
      <c r="O446">
        <f t="shared" si="35"/>
        <v>4</v>
      </c>
    </row>
    <row r="447" spans="1:15" x14ac:dyDescent="0.2">
      <c r="A447" t="s">
        <v>192</v>
      </c>
      <c r="B447" t="s">
        <v>193</v>
      </c>
      <c r="C447" t="s">
        <v>183</v>
      </c>
      <c r="D447" t="s">
        <v>185</v>
      </c>
      <c r="E447" s="119">
        <v>0</v>
      </c>
      <c r="F447" s="119">
        <v>4.1666666666666664E-2</v>
      </c>
      <c r="G447" t="s">
        <v>110</v>
      </c>
      <c r="H447" t="s">
        <v>112</v>
      </c>
      <c r="I447" t="str">
        <f t="shared" si="34"/>
        <v>CANAL LIVREMARABÁ</v>
      </c>
      <c r="J447" s="120">
        <v>125</v>
      </c>
      <c r="K447">
        <f t="shared" si="31"/>
        <v>446</v>
      </c>
      <c r="L447" t="b">
        <f>IF($H$2:$H$2371='Cenário proposto'!$L$2,'Tabela de preços (out_2014)'!$K$2:$K$2371)</f>
        <v>0</v>
      </c>
      <c r="M447" t="e">
        <f t="shared" si="32"/>
        <v>#NUM!</v>
      </c>
      <c r="N447" t="str">
        <f t="shared" si="33"/>
        <v>Lixo</v>
      </c>
      <c r="O447">
        <f t="shared" si="35"/>
        <v>4</v>
      </c>
    </row>
    <row r="448" spans="1:15" x14ac:dyDescent="0.2">
      <c r="A448" t="s">
        <v>192</v>
      </c>
      <c r="B448" t="s">
        <v>193</v>
      </c>
      <c r="C448" t="s">
        <v>183</v>
      </c>
      <c r="D448" t="s">
        <v>185</v>
      </c>
      <c r="E448" s="119">
        <v>0</v>
      </c>
      <c r="F448" s="119">
        <v>4.1666666666666664E-2</v>
      </c>
      <c r="G448" t="s">
        <v>110</v>
      </c>
      <c r="H448" t="s">
        <v>113</v>
      </c>
      <c r="I448" t="str">
        <f t="shared" si="34"/>
        <v>CANAL LIVRESANTARÉM</v>
      </c>
      <c r="J448" s="120">
        <v>40</v>
      </c>
      <c r="K448">
        <f t="shared" si="31"/>
        <v>447</v>
      </c>
      <c r="L448" t="b">
        <f>IF($H$2:$H$2371='Cenário proposto'!$L$2,'Tabela de preços (out_2014)'!$K$2:$K$2371)</f>
        <v>0</v>
      </c>
      <c r="M448" t="e">
        <f t="shared" si="32"/>
        <v>#NUM!</v>
      </c>
      <c r="N448" t="str">
        <f t="shared" si="33"/>
        <v>Lixo</v>
      </c>
      <c r="O448">
        <f t="shared" si="35"/>
        <v>4</v>
      </c>
    </row>
    <row r="449" spans="1:15" x14ac:dyDescent="0.2">
      <c r="A449" t="s">
        <v>192</v>
      </c>
      <c r="B449" t="s">
        <v>193</v>
      </c>
      <c r="C449" t="s">
        <v>183</v>
      </c>
      <c r="D449" t="s">
        <v>185</v>
      </c>
      <c r="E449" s="119">
        <v>0</v>
      </c>
      <c r="F449" s="119">
        <v>4.1666666666666664E-2</v>
      </c>
      <c r="G449" t="s">
        <v>114</v>
      </c>
      <c r="H449" t="s">
        <v>115</v>
      </c>
      <c r="I449" t="str">
        <f t="shared" si="34"/>
        <v>CANAL LIVREMANAUS</v>
      </c>
      <c r="J449" s="120">
        <v>680</v>
      </c>
      <c r="K449">
        <f t="shared" si="31"/>
        <v>448</v>
      </c>
      <c r="L449" t="b">
        <f>IF($H$2:$H$2371='Cenário proposto'!$L$2,'Tabela de preços (out_2014)'!$K$2:$K$2371)</f>
        <v>0</v>
      </c>
      <c r="M449" t="e">
        <f t="shared" si="32"/>
        <v>#NUM!</v>
      </c>
      <c r="N449" t="str">
        <f t="shared" si="33"/>
        <v>Lixo</v>
      </c>
      <c r="O449">
        <f t="shared" si="35"/>
        <v>4</v>
      </c>
    </row>
    <row r="450" spans="1:15" x14ac:dyDescent="0.2">
      <c r="A450" t="s">
        <v>192</v>
      </c>
      <c r="B450" t="s">
        <v>193</v>
      </c>
      <c r="C450" t="s">
        <v>183</v>
      </c>
      <c r="D450" t="s">
        <v>185</v>
      </c>
      <c r="E450" s="119">
        <v>0</v>
      </c>
      <c r="F450" s="119">
        <v>4.1666666666666664E-2</v>
      </c>
      <c r="G450" t="s">
        <v>116</v>
      </c>
      <c r="H450" t="s">
        <v>117</v>
      </c>
      <c r="I450" t="str">
        <f t="shared" si="34"/>
        <v>CANAL LIVREP. VELHO</v>
      </c>
      <c r="J450" s="120">
        <v>160</v>
      </c>
      <c r="K450">
        <f t="shared" ref="K450:K513" si="36">ROW(H450:H2819)-ROW($H$2)+1</f>
        <v>449</v>
      </c>
      <c r="L450" t="b">
        <f>IF($H$2:$H$2371='Cenário proposto'!$L$2,'Tabela de preços (out_2014)'!$K$2:$K$2371)</f>
        <v>0</v>
      </c>
      <c r="M450" t="e">
        <f t="shared" ref="M450:M513" si="37">SMALL($L$2:$L$2371,$K$2:$K$2371)</f>
        <v>#NUM!</v>
      </c>
      <c r="N450" t="str">
        <f t="shared" ref="N450:N513" si="38">IFERROR(INDEX($B$2:$B$2371,$M$2:$M$2371),"Lixo")</f>
        <v>Lixo</v>
      </c>
      <c r="O450">
        <f t="shared" si="35"/>
        <v>4</v>
      </c>
    </row>
    <row r="451" spans="1:15" x14ac:dyDescent="0.2">
      <c r="A451" t="s">
        <v>192</v>
      </c>
      <c r="B451" t="s">
        <v>193</v>
      </c>
      <c r="C451" t="s">
        <v>183</v>
      </c>
      <c r="D451" t="s">
        <v>185</v>
      </c>
      <c r="E451" s="119">
        <v>0</v>
      </c>
      <c r="F451" s="119">
        <v>4.1666666666666664E-2</v>
      </c>
      <c r="G451" t="s">
        <v>118</v>
      </c>
      <c r="H451" t="s">
        <v>119</v>
      </c>
      <c r="I451" t="str">
        <f t="shared" ref="I451:I514" si="39">CONCATENATE(B451,H451)</f>
        <v>CANAL LIVRER. BRANCO</v>
      </c>
      <c r="J451" s="120">
        <v>125</v>
      </c>
      <c r="K451">
        <f t="shared" si="36"/>
        <v>450</v>
      </c>
      <c r="L451" t="b">
        <f>IF($H$2:$H$2371='Cenário proposto'!$L$2,'Tabela de preços (out_2014)'!$K$2:$K$2371)</f>
        <v>0</v>
      </c>
      <c r="M451" t="e">
        <f t="shared" si="37"/>
        <v>#NUM!</v>
      </c>
      <c r="N451" t="str">
        <f t="shared" si="38"/>
        <v>Lixo</v>
      </c>
      <c r="O451">
        <f t="shared" ref="O451:O514" si="40">IF(D451="SEG/SEX",5,IF(D451="SEG/SÁB",6,IF(LEN(D451)-LEN(SUBSTITUTE(D451,"/",""))=0,1,LEN(D451)-LEN(SUBSTITUTE(D451,"/",""))+1)))*4</f>
        <v>4</v>
      </c>
    </row>
    <row r="452" spans="1:15" x14ac:dyDescent="0.2">
      <c r="A452" t="s">
        <v>192</v>
      </c>
      <c r="B452" t="s">
        <v>193</v>
      </c>
      <c r="C452" t="s">
        <v>183</v>
      </c>
      <c r="D452" t="s">
        <v>185</v>
      </c>
      <c r="E452" s="119">
        <v>0</v>
      </c>
      <c r="F452" s="119">
        <v>4.1666666666666664E-2</v>
      </c>
      <c r="G452" t="s">
        <v>120</v>
      </c>
      <c r="H452" t="s">
        <v>121</v>
      </c>
      <c r="I452" t="str">
        <f t="shared" si="39"/>
        <v>CANAL LIVREPALMAS</v>
      </c>
      <c r="J452" s="120">
        <v>40</v>
      </c>
      <c r="K452">
        <f t="shared" si="36"/>
        <v>451</v>
      </c>
      <c r="L452" t="b">
        <f>IF($H$2:$H$2371='Cenário proposto'!$L$2,'Tabela de preços (out_2014)'!$K$2:$K$2371)</f>
        <v>0</v>
      </c>
      <c r="M452" t="e">
        <f t="shared" si="37"/>
        <v>#NUM!</v>
      </c>
      <c r="N452" t="str">
        <f t="shared" si="38"/>
        <v>Lixo</v>
      </c>
      <c r="O452">
        <f t="shared" si="40"/>
        <v>4</v>
      </c>
    </row>
    <row r="453" spans="1:15" x14ac:dyDescent="0.2">
      <c r="A453" t="s">
        <v>192</v>
      </c>
      <c r="B453" t="s">
        <v>193</v>
      </c>
      <c r="C453" t="s">
        <v>183</v>
      </c>
      <c r="D453" t="s">
        <v>185</v>
      </c>
      <c r="E453" s="119">
        <v>0</v>
      </c>
      <c r="F453" s="119">
        <v>4.1666666666666664E-2</v>
      </c>
      <c r="G453" t="s">
        <v>122</v>
      </c>
      <c r="H453" t="s">
        <v>123</v>
      </c>
      <c r="I453" t="str">
        <f t="shared" si="39"/>
        <v>CANAL LIVREGURUPI</v>
      </c>
      <c r="J453" s="120">
        <v>40</v>
      </c>
      <c r="K453">
        <f t="shared" si="36"/>
        <v>452</v>
      </c>
      <c r="L453" t="b">
        <f>IF($H$2:$H$2371='Cenário proposto'!$L$2,'Tabela de preços (out_2014)'!$K$2:$K$2371)</f>
        <v>0</v>
      </c>
      <c r="M453" t="e">
        <f t="shared" si="37"/>
        <v>#NUM!</v>
      </c>
      <c r="N453" t="str">
        <f t="shared" si="38"/>
        <v>Lixo</v>
      </c>
      <c r="O453">
        <f t="shared" si="40"/>
        <v>4</v>
      </c>
    </row>
    <row r="454" spans="1:15" x14ac:dyDescent="0.2">
      <c r="A454" t="s">
        <v>192</v>
      </c>
      <c r="B454" t="s">
        <v>193</v>
      </c>
      <c r="C454" t="s">
        <v>183</v>
      </c>
      <c r="D454" t="s">
        <v>185</v>
      </c>
      <c r="E454" s="119">
        <v>0</v>
      </c>
      <c r="F454" s="119">
        <v>4.1666666666666664E-2</v>
      </c>
      <c r="G454" t="s">
        <v>122</v>
      </c>
      <c r="H454" t="s">
        <v>124</v>
      </c>
      <c r="I454" t="str">
        <f t="shared" si="39"/>
        <v>CANAL LIVREARAGUAINA</v>
      </c>
      <c r="J454" s="120">
        <v>100</v>
      </c>
      <c r="K454">
        <f t="shared" si="36"/>
        <v>453</v>
      </c>
      <c r="L454" t="b">
        <f>IF($H$2:$H$2371='Cenário proposto'!$L$2,'Tabela de preços (out_2014)'!$K$2:$K$2371)</f>
        <v>0</v>
      </c>
      <c r="M454" t="e">
        <f t="shared" si="37"/>
        <v>#NUM!</v>
      </c>
      <c r="N454" t="str">
        <f t="shared" si="38"/>
        <v>Lixo</v>
      </c>
      <c r="O454">
        <f t="shared" si="40"/>
        <v>4</v>
      </c>
    </row>
    <row r="455" spans="1:15" x14ac:dyDescent="0.2">
      <c r="A455" t="s">
        <v>192</v>
      </c>
      <c r="B455" t="s">
        <v>193</v>
      </c>
      <c r="C455" t="s">
        <v>183</v>
      </c>
      <c r="D455" t="s">
        <v>185</v>
      </c>
      <c r="E455" s="119">
        <v>0</v>
      </c>
      <c r="F455" s="119">
        <v>4.1666666666666664E-2</v>
      </c>
      <c r="G455" t="s">
        <v>125</v>
      </c>
      <c r="H455" t="s">
        <v>126</v>
      </c>
      <c r="I455" t="str">
        <f t="shared" si="39"/>
        <v>CANAL LIVREBOA VISTA</v>
      </c>
      <c r="J455" s="120">
        <v>100</v>
      </c>
      <c r="K455">
        <f t="shared" si="36"/>
        <v>454</v>
      </c>
      <c r="L455" t="b">
        <f>IF($H$2:$H$2371='Cenário proposto'!$L$2,'Tabela de preços (out_2014)'!$K$2:$K$2371)</f>
        <v>0</v>
      </c>
      <c r="M455" t="e">
        <f t="shared" si="37"/>
        <v>#NUM!</v>
      </c>
      <c r="N455" t="str">
        <f t="shared" si="38"/>
        <v>Lixo</v>
      </c>
      <c r="O455">
        <f t="shared" si="40"/>
        <v>4</v>
      </c>
    </row>
    <row r="456" spans="1:15" x14ac:dyDescent="0.2">
      <c r="A456" t="s">
        <v>192</v>
      </c>
      <c r="B456" t="s">
        <v>193</v>
      </c>
      <c r="C456" t="s">
        <v>183</v>
      </c>
      <c r="D456" t="s">
        <v>185</v>
      </c>
      <c r="E456" s="119">
        <v>0</v>
      </c>
      <c r="F456" s="119">
        <v>4.1666666666666664E-2</v>
      </c>
      <c r="G456" t="s">
        <v>127</v>
      </c>
      <c r="H456" t="s">
        <v>128</v>
      </c>
      <c r="I456" t="str">
        <f t="shared" si="39"/>
        <v>CANAL LIVREMACAPÁ</v>
      </c>
      <c r="J456" s="120">
        <v>100</v>
      </c>
      <c r="K456">
        <f t="shared" si="36"/>
        <v>455</v>
      </c>
      <c r="L456" t="b">
        <f>IF($H$2:$H$2371='Cenário proposto'!$L$2,'Tabela de preços (out_2014)'!$K$2:$K$2371)</f>
        <v>0</v>
      </c>
      <c r="M456" t="e">
        <f t="shared" si="37"/>
        <v>#NUM!</v>
      </c>
      <c r="N456" t="str">
        <f t="shared" si="38"/>
        <v>Lixo</v>
      </c>
      <c r="O456">
        <f t="shared" si="40"/>
        <v>4</v>
      </c>
    </row>
    <row r="457" spans="1:15" x14ac:dyDescent="0.2">
      <c r="A457" t="s">
        <v>326</v>
      </c>
      <c r="B457" t="s">
        <v>555</v>
      </c>
      <c r="C457" t="s">
        <v>294</v>
      </c>
      <c r="D457" t="s">
        <v>185</v>
      </c>
      <c r="E457">
        <v>0.375</v>
      </c>
      <c r="F457">
        <v>0.4375</v>
      </c>
      <c r="H457" t="s">
        <v>66</v>
      </c>
      <c r="I457" t="str">
        <f t="shared" si="39"/>
        <v>CANÇÃO E VIOLA - (LONDRINA)LONDRINA</v>
      </c>
      <c r="J457" s="120">
        <v>674</v>
      </c>
      <c r="K457">
        <f t="shared" si="36"/>
        <v>456</v>
      </c>
      <c r="L457" t="b">
        <f>IF($H$2:$H$2371='Cenário proposto'!$L$2,'Tabela de preços (out_2014)'!$K$2:$K$2371)</f>
        <v>0</v>
      </c>
      <c r="M457" t="e">
        <f t="shared" si="37"/>
        <v>#NUM!</v>
      </c>
      <c r="N457" t="str">
        <f t="shared" si="38"/>
        <v>Lixo</v>
      </c>
      <c r="O457">
        <f t="shared" si="40"/>
        <v>4</v>
      </c>
    </row>
    <row r="458" spans="1:15" x14ac:dyDescent="0.2">
      <c r="A458" t="s">
        <v>293</v>
      </c>
      <c r="B458" t="s">
        <v>556</v>
      </c>
      <c r="C458" t="s">
        <v>294</v>
      </c>
      <c r="D458" t="s">
        <v>175</v>
      </c>
      <c r="E458">
        <v>0.375</v>
      </c>
      <c r="F458">
        <v>0.41666666666666669</v>
      </c>
      <c r="H458" t="s">
        <v>62</v>
      </c>
      <c r="I458" t="str">
        <f t="shared" si="39"/>
        <v>CANTA PARANÁ - (CASCAVEL)CASCAVEL</v>
      </c>
      <c r="J458" s="120">
        <v>726</v>
      </c>
      <c r="K458">
        <f t="shared" si="36"/>
        <v>457</v>
      </c>
      <c r="L458" t="b">
        <f>IF($H$2:$H$2371='Cenário proposto'!$L$2,'Tabela de preços (out_2014)'!$K$2:$K$2371)</f>
        <v>0</v>
      </c>
      <c r="M458" t="e">
        <f t="shared" si="37"/>
        <v>#NUM!</v>
      </c>
      <c r="N458" t="str">
        <f t="shared" si="38"/>
        <v>Lixo</v>
      </c>
      <c r="O458">
        <f t="shared" si="40"/>
        <v>4</v>
      </c>
    </row>
    <row r="459" spans="1:15" x14ac:dyDescent="0.2">
      <c r="A459" t="s">
        <v>391</v>
      </c>
      <c r="B459" t="s">
        <v>557</v>
      </c>
      <c r="C459" t="s">
        <v>33</v>
      </c>
      <c r="D459" t="s">
        <v>489</v>
      </c>
      <c r="E459">
        <v>0.59375</v>
      </c>
      <c r="F459">
        <v>0.625</v>
      </c>
      <c r="H459" t="s">
        <v>107</v>
      </c>
      <c r="I459" t="str">
        <f t="shared" si="39"/>
        <v>CAXIAS ACONTECE - (CAXIAS)CAXIAS</v>
      </c>
      <c r="J459" s="120">
        <v>29.5</v>
      </c>
      <c r="K459">
        <f t="shared" si="36"/>
        <v>458</v>
      </c>
      <c r="L459" t="b">
        <f>IF($H$2:$H$2371='Cenário proposto'!$L$2,'Tabela de preços (out_2014)'!$K$2:$K$2371)</f>
        <v>0</v>
      </c>
      <c r="M459" t="e">
        <f t="shared" si="37"/>
        <v>#NUM!</v>
      </c>
      <c r="N459" t="str">
        <f t="shared" si="38"/>
        <v>Lixo</v>
      </c>
      <c r="O459">
        <f t="shared" si="40"/>
        <v>8</v>
      </c>
    </row>
    <row r="460" spans="1:15" x14ac:dyDescent="0.2">
      <c r="A460" t="s">
        <v>452</v>
      </c>
      <c r="B460" t="s">
        <v>558</v>
      </c>
      <c r="C460" t="s">
        <v>33</v>
      </c>
      <c r="D460" t="s">
        <v>34</v>
      </c>
      <c r="E460">
        <v>0.55208333333333337</v>
      </c>
      <c r="F460">
        <v>0.59375</v>
      </c>
      <c r="H460" t="s">
        <v>126</v>
      </c>
      <c r="I460" t="str">
        <f t="shared" si="39"/>
        <v>CENA DO CRIME - (BOA VISTA)BOA VISTA</v>
      </c>
      <c r="J460" s="120">
        <v>160</v>
      </c>
      <c r="K460">
        <f t="shared" si="36"/>
        <v>459</v>
      </c>
      <c r="L460" t="b">
        <f>IF($H$2:$H$2371='Cenário proposto'!$L$2,'Tabela de preços (out_2014)'!$K$2:$K$2371)</f>
        <v>0</v>
      </c>
      <c r="M460" t="e">
        <f t="shared" si="37"/>
        <v>#NUM!</v>
      </c>
      <c r="N460" t="str">
        <f t="shared" si="38"/>
        <v>Lixo</v>
      </c>
      <c r="O460">
        <f t="shared" si="40"/>
        <v>20</v>
      </c>
    </row>
    <row r="461" spans="1:15" x14ac:dyDescent="0.2">
      <c r="A461" t="s">
        <v>346</v>
      </c>
      <c r="B461" t="s">
        <v>559</v>
      </c>
      <c r="C461" t="s">
        <v>33</v>
      </c>
      <c r="D461" t="s">
        <v>34</v>
      </c>
      <c r="E461">
        <v>0.52083333333333337</v>
      </c>
      <c r="F461">
        <v>0.59375</v>
      </c>
      <c r="H461" t="s">
        <v>74</v>
      </c>
      <c r="I461" t="str">
        <f t="shared" si="39"/>
        <v>CHUMBO GROSSO - (GOIÂNIA)GOIÂNIA</v>
      </c>
      <c r="J461" s="120">
        <v>2600</v>
      </c>
      <c r="K461">
        <f t="shared" si="36"/>
        <v>460</v>
      </c>
      <c r="L461" t="b">
        <f>IF($H$2:$H$2371='Cenário proposto'!$L$2,'Tabela de preços (out_2014)'!$K$2:$K$2371)</f>
        <v>0</v>
      </c>
      <c r="M461" t="e">
        <f t="shared" si="37"/>
        <v>#NUM!</v>
      </c>
      <c r="N461" t="str">
        <f t="shared" si="38"/>
        <v>Lixo</v>
      </c>
      <c r="O461">
        <f t="shared" si="40"/>
        <v>20</v>
      </c>
    </row>
    <row r="462" spans="1:15" x14ac:dyDescent="0.2">
      <c r="A462" t="s">
        <v>441</v>
      </c>
      <c r="B462" t="s">
        <v>560</v>
      </c>
      <c r="C462" t="s">
        <v>33</v>
      </c>
      <c r="D462" t="s">
        <v>34</v>
      </c>
      <c r="E462">
        <v>0.27083333333333331</v>
      </c>
      <c r="F462">
        <v>0.29166666666666669</v>
      </c>
      <c r="H462" t="s">
        <v>119</v>
      </c>
      <c r="I462" t="str">
        <f t="shared" si="39"/>
        <v>CIDADE 5 - (R. BRANCO)R. BRANCO</v>
      </c>
      <c r="J462" s="120">
        <v>331</v>
      </c>
      <c r="K462">
        <f t="shared" si="36"/>
        <v>461</v>
      </c>
      <c r="L462" t="b">
        <f>IF($H$2:$H$2371='Cenário proposto'!$L$2,'Tabela de preços (out_2014)'!$K$2:$K$2371)</f>
        <v>0</v>
      </c>
      <c r="M462" t="e">
        <f t="shared" si="37"/>
        <v>#NUM!</v>
      </c>
      <c r="N462" t="str">
        <f t="shared" si="38"/>
        <v>Lixo</v>
      </c>
      <c r="O462">
        <f t="shared" si="40"/>
        <v>20</v>
      </c>
    </row>
    <row r="463" spans="1:15" x14ac:dyDescent="0.2">
      <c r="A463" t="s">
        <v>422</v>
      </c>
      <c r="B463" t="s">
        <v>561</v>
      </c>
      <c r="C463" t="s">
        <v>33</v>
      </c>
      <c r="D463" t="s">
        <v>34</v>
      </c>
      <c r="E463">
        <v>0.29166666666666669</v>
      </c>
      <c r="F463">
        <v>0.33333333333333331</v>
      </c>
      <c r="H463" t="s">
        <v>111</v>
      </c>
      <c r="I463" t="str">
        <f t="shared" si="39"/>
        <v>CIDADE CONTRA O CRIME - (BELÉM)BELÉM</v>
      </c>
      <c r="J463" s="120">
        <v>896</v>
      </c>
      <c r="K463">
        <f t="shared" si="36"/>
        <v>462</v>
      </c>
      <c r="L463" t="b">
        <f>IF($H$2:$H$2371='Cenário proposto'!$L$2,'Tabela de preços (out_2014)'!$K$2:$K$2371)</f>
        <v>0</v>
      </c>
      <c r="M463" t="e">
        <f t="shared" si="37"/>
        <v>#NUM!</v>
      </c>
      <c r="N463" t="str">
        <f t="shared" si="38"/>
        <v>Lixo</v>
      </c>
      <c r="O463">
        <f t="shared" si="40"/>
        <v>20</v>
      </c>
    </row>
    <row r="464" spans="1:15" x14ac:dyDescent="0.2">
      <c r="A464" t="s">
        <v>387</v>
      </c>
      <c r="B464" t="s">
        <v>562</v>
      </c>
      <c r="C464" t="s">
        <v>33</v>
      </c>
      <c r="D464" t="s">
        <v>34</v>
      </c>
      <c r="E464">
        <v>0.3125</v>
      </c>
      <c r="F464">
        <v>0.33333333333333331</v>
      </c>
      <c r="H464" t="s">
        <v>107</v>
      </c>
      <c r="I464" t="str">
        <f t="shared" si="39"/>
        <v>CIDADE DA GENTE - (CAXIAS)CAXIAS</v>
      </c>
      <c r="J464" s="120">
        <v>49.7</v>
      </c>
      <c r="K464">
        <f t="shared" si="36"/>
        <v>463</v>
      </c>
      <c r="L464" t="b">
        <f>IF($H$2:$H$2371='Cenário proposto'!$L$2,'Tabela de preços (out_2014)'!$K$2:$K$2371)</f>
        <v>0</v>
      </c>
      <c r="M464" t="e">
        <f t="shared" si="37"/>
        <v>#NUM!</v>
      </c>
      <c r="N464" t="str">
        <f t="shared" si="38"/>
        <v>Lixo</v>
      </c>
      <c r="O464">
        <f t="shared" si="40"/>
        <v>20</v>
      </c>
    </row>
    <row r="465" spans="1:15" x14ac:dyDescent="0.2">
      <c r="A465" t="s">
        <v>433</v>
      </c>
      <c r="B465" t="s">
        <v>563</v>
      </c>
      <c r="C465" t="s">
        <v>33</v>
      </c>
      <c r="D465" t="s">
        <v>34</v>
      </c>
      <c r="E465">
        <v>0.57638888888888895</v>
      </c>
      <c r="F465">
        <v>0.59375</v>
      </c>
      <c r="H465" t="s">
        <v>115</v>
      </c>
      <c r="I465" t="str">
        <f t="shared" si="39"/>
        <v>CIDADE URGENTE - (MANAUS)MANAUS</v>
      </c>
      <c r="J465" s="120">
        <v>1637</v>
      </c>
      <c r="K465">
        <f t="shared" si="36"/>
        <v>464</v>
      </c>
      <c r="L465" t="b">
        <f>IF($H$2:$H$2371='Cenário proposto'!$L$2,'Tabela de preços (out_2014)'!$K$2:$K$2371)</f>
        <v>0</v>
      </c>
      <c r="M465" t="e">
        <f t="shared" si="37"/>
        <v>#NUM!</v>
      </c>
      <c r="N465" t="str">
        <f t="shared" si="38"/>
        <v>Lixo</v>
      </c>
      <c r="O465">
        <f t="shared" si="40"/>
        <v>20</v>
      </c>
    </row>
    <row r="466" spans="1:15" x14ac:dyDescent="0.2">
      <c r="A466" t="s">
        <v>184</v>
      </c>
      <c r="B466" t="s">
        <v>20</v>
      </c>
      <c r="C466" t="s">
        <v>177</v>
      </c>
      <c r="D466" t="s">
        <v>175</v>
      </c>
      <c r="E466" s="119">
        <v>5.2083333333333336E-2</v>
      </c>
      <c r="F466" s="119">
        <v>0.21875</v>
      </c>
      <c r="G466" t="s">
        <v>35</v>
      </c>
      <c r="H466" t="s">
        <v>35</v>
      </c>
      <c r="I466" t="str">
        <f t="shared" si="39"/>
        <v>CINEMA NA MADRUGADANET1</v>
      </c>
      <c r="J466" s="120">
        <v>26300</v>
      </c>
      <c r="K466">
        <f t="shared" si="36"/>
        <v>465</v>
      </c>
      <c r="L466" t="b">
        <f>IF($H$2:$H$2371='Cenário proposto'!$L$2,'Tabela de preços (out_2014)'!$K$2:$K$2371)</f>
        <v>0</v>
      </c>
      <c r="M466" t="e">
        <f t="shared" si="37"/>
        <v>#NUM!</v>
      </c>
      <c r="N466" t="str">
        <f t="shared" si="38"/>
        <v>Lixo</v>
      </c>
      <c r="O466">
        <f t="shared" si="40"/>
        <v>4</v>
      </c>
    </row>
    <row r="467" spans="1:15" x14ac:dyDescent="0.2">
      <c r="A467" t="s">
        <v>184</v>
      </c>
      <c r="B467" t="s">
        <v>20</v>
      </c>
      <c r="C467" t="s">
        <v>177</v>
      </c>
      <c r="D467" t="s">
        <v>175</v>
      </c>
      <c r="E467" s="119">
        <v>5.2083333333333336E-2</v>
      </c>
      <c r="F467" s="119">
        <v>0.21875</v>
      </c>
      <c r="G467" t="s">
        <v>36</v>
      </c>
      <c r="H467" t="s">
        <v>36</v>
      </c>
      <c r="I467" t="str">
        <f t="shared" si="39"/>
        <v>CINEMA NA MADRUGADASAT</v>
      </c>
      <c r="J467" s="120">
        <v>2630</v>
      </c>
      <c r="K467">
        <f t="shared" si="36"/>
        <v>466</v>
      </c>
      <c r="L467" t="b">
        <f>IF($H$2:$H$2371='Cenário proposto'!$L$2,'Tabela de preços (out_2014)'!$K$2:$K$2371)</f>
        <v>0</v>
      </c>
      <c r="M467" t="e">
        <f t="shared" si="37"/>
        <v>#NUM!</v>
      </c>
      <c r="N467" t="str">
        <f t="shared" si="38"/>
        <v>Lixo</v>
      </c>
      <c r="O467">
        <f t="shared" si="40"/>
        <v>4</v>
      </c>
    </row>
    <row r="468" spans="1:15" x14ac:dyDescent="0.2">
      <c r="A468" t="s">
        <v>184</v>
      </c>
      <c r="B468" t="s">
        <v>20</v>
      </c>
      <c r="C468" t="s">
        <v>177</v>
      </c>
      <c r="D468" t="s">
        <v>175</v>
      </c>
      <c r="E468" s="119">
        <v>5.2083333333333336E-2</v>
      </c>
      <c r="F468" s="119">
        <v>0.21875</v>
      </c>
      <c r="G468" t="s">
        <v>37</v>
      </c>
      <c r="H468" t="s">
        <v>38</v>
      </c>
      <c r="I468" t="str">
        <f t="shared" si="39"/>
        <v>CINEMA NA MADRUGADASÃO PAULO</v>
      </c>
      <c r="J468" s="120">
        <v>5450</v>
      </c>
      <c r="K468">
        <f t="shared" si="36"/>
        <v>467</v>
      </c>
      <c r="L468" t="b">
        <f>IF($H$2:$H$2371='Cenário proposto'!$L$2,'Tabela de preços (out_2014)'!$K$2:$K$2371)</f>
        <v>0</v>
      </c>
      <c r="M468" t="e">
        <f t="shared" si="37"/>
        <v>#NUM!</v>
      </c>
      <c r="N468" t="str">
        <f t="shared" si="38"/>
        <v>Lixo</v>
      </c>
      <c r="O468">
        <f t="shared" si="40"/>
        <v>4</v>
      </c>
    </row>
    <row r="469" spans="1:15" x14ac:dyDescent="0.2">
      <c r="A469" t="s">
        <v>184</v>
      </c>
      <c r="B469" t="s">
        <v>20</v>
      </c>
      <c r="C469" t="s">
        <v>177</v>
      </c>
      <c r="D469" t="s">
        <v>175</v>
      </c>
      <c r="E469" s="119">
        <v>5.2083333333333336E-2</v>
      </c>
      <c r="F469" s="119">
        <v>0.21875</v>
      </c>
      <c r="G469" t="s">
        <v>39</v>
      </c>
      <c r="H469" t="s">
        <v>40</v>
      </c>
      <c r="I469" t="str">
        <f t="shared" si="39"/>
        <v>CINEMA NA MADRUGADAP.PRUD.</v>
      </c>
      <c r="J469" s="120">
        <v>1260</v>
      </c>
      <c r="K469">
        <f t="shared" si="36"/>
        <v>468</v>
      </c>
      <c r="L469" t="b">
        <f>IF($H$2:$H$2371='Cenário proposto'!$L$2,'Tabela de preços (out_2014)'!$K$2:$K$2371)</f>
        <v>0</v>
      </c>
      <c r="M469" t="e">
        <f t="shared" si="37"/>
        <v>#NUM!</v>
      </c>
      <c r="N469" t="str">
        <f t="shared" si="38"/>
        <v>Lixo</v>
      </c>
      <c r="O469">
        <f t="shared" si="40"/>
        <v>4</v>
      </c>
    </row>
    <row r="470" spans="1:15" x14ac:dyDescent="0.2">
      <c r="A470" t="s">
        <v>184</v>
      </c>
      <c r="B470" t="s">
        <v>20</v>
      </c>
      <c r="C470" t="s">
        <v>177</v>
      </c>
      <c r="D470" t="s">
        <v>175</v>
      </c>
      <c r="E470" s="119">
        <v>5.2083333333333336E-2</v>
      </c>
      <c r="F470" s="119">
        <v>0.21875</v>
      </c>
      <c r="G470" t="s">
        <v>41</v>
      </c>
      <c r="H470" t="s">
        <v>42</v>
      </c>
      <c r="I470" t="str">
        <f t="shared" si="39"/>
        <v>CINEMA NA MADRUGADACAMPINAS</v>
      </c>
      <c r="J470" s="120">
        <v>1440</v>
      </c>
      <c r="K470">
        <f t="shared" si="36"/>
        <v>469</v>
      </c>
      <c r="L470" t="b">
        <f>IF($H$2:$H$2371='Cenário proposto'!$L$2,'Tabela de preços (out_2014)'!$K$2:$K$2371)</f>
        <v>0</v>
      </c>
      <c r="M470" t="e">
        <f t="shared" si="37"/>
        <v>#NUM!</v>
      </c>
      <c r="N470" t="str">
        <f t="shared" si="38"/>
        <v>Lixo</v>
      </c>
      <c r="O470">
        <f t="shared" si="40"/>
        <v>4</v>
      </c>
    </row>
    <row r="471" spans="1:15" x14ac:dyDescent="0.2">
      <c r="A471" t="s">
        <v>184</v>
      </c>
      <c r="B471" t="s">
        <v>20</v>
      </c>
      <c r="C471" t="s">
        <v>177</v>
      </c>
      <c r="D471" t="s">
        <v>175</v>
      </c>
      <c r="E471" s="119">
        <v>5.2083333333333336E-2</v>
      </c>
      <c r="F471" s="119">
        <v>0.21875</v>
      </c>
      <c r="G471" t="s">
        <v>43</v>
      </c>
      <c r="H471" t="s">
        <v>44</v>
      </c>
      <c r="I471" t="str">
        <f t="shared" si="39"/>
        <v>CINEMA NA MADRUGADATAUBATÉ</v>
      </c>
      <c r="J471" s="120">
        <v>485</v>
      </c>
      <c r="K471">
        <f t="shared" si="36"/>
        <v>470</v>
      </c>
      <c r="L471" t="b">
        <f>IF($H$2:$H$2371='Cenário proposto'!$L$2,'Tabela de preços (out_2014)'!$K$2:$K$2371)</f>
        <v>0</v>
      </c>
      <c r="M471" t="e">
        <f t="shared" si="37"/>
        <v>#NUM!</v>
      </c>
      <c r="N471" t="str">
        <f t="shared" si="38"/>
        <v>Lixo</v>
      </c>
      <c r="O471">
        <f t="shared" si="40"/>
        <v>4</v>
      </c>
    </row>
    <row r="472" spans="1:15" x14ac:dyDescent="0.2">
      <c r="A472" t="s">
        <v>184</v>
      </c>
      <c r="B472" t="s">
        <v>20</v>
      </c>
      <c r="C472" t="s">
        <v>177</v>
      </c>
      <c r="D472" t="s">
        <v>175</v>
      </c>
      <c r="E472" s="119">
        <v>5.2083333333333336E-2</v>
      </c>
      <c r="F472" s="119">
        <v>0.21875</v>
      </c>
      <c r="G472" t="s">
        <v>45</v>
      </c>
      <c r="H472" t="s">
        <v>46</v>
      </c>
      <c r="I472" t="str">
        <f t="shared" si="39"/>
        <v>CINEMA NA MADRUGADARIB. PRETO</v>
      </c>
      <c r="J472" s="120">
        <v>720</v>
      </c>
      <c r="K472">
        <f t="shared" si="36"/>
        <v>471</v>
      </c>
      <c r="L472" t="b">
        <f>IF($H$2:$H$2371='Cenário proposto'!$L$2,'Tabela de preços (out_2014)'!$K$2:$K$2371)</f>
        <v>0</v>
      </c>
      <c r="M472" t="e">
        <f t="shared" si="37"/>
        <v>#NUM!</v>
      </c>
      <c r="N472" t="str">
        <f t="shared" si="38"/>
        <v>Lixo</v>
      </c>
      <c r="O472">
        <f t="shared" si="40"/>
        <v>4</v>
      </c>
    </row>
    <row r="473" spans="1:15" x14ac:dyDescent="0.2">
      <c r="A473" t="s">
        <v>184</v>
      </c>
      <c r="B473" t="s">
        <v>20</v>
      </c>
      <c r="C473" t="s">
        <v>177</v>
      </c>
      <c r="D473" t="s">
        <v>175</v>
      </c>
      <c r="E473" s="119">
        <v>5.2083333333333336E-2</v>
      </c>
      <c r="F473" s="119">
        <v>0.21875</v>
      </c>
      <c r="G473" t="s">
        <v>47</v>
      </c>
      <c r="H473" t="s">
        <v>48</v>
      </c>
      <c r="I473" t="str">
        <f t="shared" si="39"/>
        <v>CINEMA NA MADRUGADASANTOS</v>
      </c>
      <c r="J473" s="120">
        <v>525</v>
      </c>
      <c r="K473">
        <f t="shared" si="36"/>
        <v>472</v>
      </c>
      <c r="L473" t="b">
        <f>IF($H$2:$H$2371='Cenário proposto'!$L$2,'Tabela de preços (out_2014)'!$K$2:$K$2371)</f>
        <v>0</v>
      </c>
      <c r="M473" t="e">
        <f t="shared" si="37"/>
        <v>#NUM!</v>
      </c>
      <c r="N473" t="str">
        <f t="shared" si="38"/>
        <v>Lixo</v>
      </c>
      <c r="O473">
        <f t="shared" si="40"/>
        <v>4</v>
      </c>
    </row>
    <row r="474" spans="1:15" x14ac:dyDescent="0.2">
      <c r="A474" t="s">
        <v>184</v>
      </c>
      <c r="B474" t="s">
        <v>20</v>
      </c>
      <c r="C474" t="s">
        <v>177</v>
      </c>
      <c r="D474" t="s">
        <v>175</v>
      </c>
      <c r="E474" s="119">
        <v>5.2083333333333336E-2</v>
      </c>
      <c r="F474" s="119">
        <v>0.21875</v>
      </c>
      <c r="G474" t="s">
        <v>49</v>
      </c>
      <c r="H474" t="s">
        <v>50</v>
      </c>
      <c r="I474" t="str">
        <f t="shared" si="39"/>
        <v>CINEMA NA MADRUGADARIO DE JANEIRO</v>
      </c>
      <c r="J474" s="120">
        <v>3255</v>
      </c>
      <c r="K474">
        <f t="shared" si="36"/>
        <v>473</v>
      </c>
      <c r="L474">
        <f>IF($H$2:$H$2371='Cenário proposto'!$L$2,'Tabela de preços (out_2014)'!$K$2:$K$2371)</f>
        <v>473</v>
      </c>
      <c r="M474" t="e">
        <f t="shared" si="37"/>
        <v>#NUM!</v>
      </c>
      <c r="N474" t="str">
        <f t="shared" si="38"/>
        <v>Lixo</v>
      </c>
      <c r="O474">
        <f t="shared" si="40"/>
        <v>4</v>
      </c>
    </row>
    <row r="475" spans="1:15" x14ac:dyDescent="0.2">
      <c r="A475" t="s">
        <v>184</v>
      </c>
      <c r="B475" t="s">
        <v>20</v>
      </c>
      <c r="C475" t="s">
        <v>177</v>
      </c>
      <c r="D475" t="s">
        <v>175</v>
      </c>
      <c r="E475" s="119">
        <v>5.2083333333333336E-2</v>
      </c>
      <c r="F475" s="119">
        <v>0.21875</v>
      </c>
      <c r="G475" t="s">
        <v>51</v>
      </c>
      <c r="H475" t="s">
        <v>52</v>
      </c>
      <c r="I475" t="str">
        <f t="shared" si="39"/>
        <v>CINEMA NA MADRUGADABARRA MANSA</v>
      </c>
      <c r="J475" s="120">
        <v>800</v>
      </c>
      <c r="K475">
        <f t="shared" si="36"/>
        <v>474</v>
      </c>
      <c r="L475" t="b">
        <f>IF($H$2:$H$2371='Cenário proposto'!$L$2,'Tabela de preços (out_2014)'!$K$2:$K$2371)</f>
        <v>0</v>
      </c>
      <c r="M475" t="e">
        <f t="shared" si="37"/>
        <v>#NUM!</v>
      </c>
      <c r="N475" t="str">
        <f t="shared" si="38"/>
        <v>Lixo</v>
      </c>
      <c r="O475">
        <f t="shared" si="40"/>
        <v>4</v>
      </c>
    </row>
    <row r="476" spans="1:15" x14ac:dyDescent="0.2">
      <c r="A476" t="s">
        <v>184</v>
      </c>
      <c r="B476" t="s">
        <v>20</v>
      </c>
      <c r="C476" t="s">
        <v>177</v>
      </c>
      <c r="D476" t="s">
        <v>175</v>
      </c>
      <c r="E476" s="119">
        <v>5.2083333333333336E-2</v>
      </c>
      <c r="F476" s="119">
        <v>0.21875</v>
      </c>
      <c r="G476" t="s">
        <v>53</v>
      </c>
      <c r="H476" t="s">
        <v>54</v>
      </c>
      <c r="I476" t="str">
        <f t="shared" si="39"/>
        <v>CINEMA NA MADRUGADAB. HORIZ</v>
      </c>
      <c r="J476" s="120">
        <v>2550</v>
      </c>
      <c r="K476">
        <f t="shared" si="36"/>
        <v>475</v>
      </c>
      <c r="L476" t="b">
        <f>IF($H$2:$H$2371='Cenário proposto'!$L$2,'Tabela de preços (out_2014)'!$K$2:$K$2371)</f>
        <v>0</v>
      </c>
      <c r="M476" t="e">
        <f t="shared" si="37"/>
        <v>#NUM!</v>
      </c>
      <c r="N476" t="str">
        <f t="shared" si="38"/>
        <v>Lixo</v>
      </c>
      <c r="O476">
        <f t="shared" si="40"/>
        <v>4</v>
      </c>
    </row>
    <row r="477" spans="1:15" x14ac:dyDescent="0.2">
      <c r="A477" t="s">
        <v>184</v>
      </c>
      <c r="B477" t="s">
        <v>20</v>
      </c>
      <c r="C477" t="s">
        <v>177</v>
      </c>
      <c r="D477" t="s">
        <v>175</v>
      </c>
      <c r="E477" s="119">
        <v>5.2083333333333336E-2</v>
      </c>
      <c r="F477" s="119">
        <v>0.21875</v>
      </c>
      <c r="G477" t="s">
        <v>55</v>
      </c>
      <c r="H477" t="s">
        <v>56</v>
      </c>
      <c r="I477" t="str">
        <f t="shared" si="39"/>
        <v>CINEMA NA MADRUGADAUBERABA</v>
      </c>
      <c r="J477" s="120">
        <v>485</v>
      </c>
      <c r="K477">
        <f t="shared" si="36"/>
        <v>476</v>
      </c>
      <c r="L477" t="b">
        <f>IF($H$2:$H$2371='Cenário proposto'!$L$2,'Tabela de preços (out_2014)'!$K$2:$K$2371)</f>
        <v>0</v>
      </c>
      <c r="M477" t="e">
        <f t="shared" si="37"/>
        <v>#NUM!</v>
      </c>
      <c r="N477" t="str">
        <f t="shared" si="38"/>
        <v>Lixo</v>
      </c>
      <c r="O477">
        <f t="shared" si="40"/>
        <v>4</v>
      </c>
    </row>
    <row r="478" spans="1:15" x14ac:dyDescent="0.2">
      <c r="A478" t="s">
        <v>184</v>
      </c>
      <c r="B478" t="s">
        <v>20</v>
      </c>
      <c r="C478" t="s">
        <v>177</v>
      </c>
      <c r="D478" t="s">
        <v>175</v>
      </c>
      <c r="E478" s="119">
        <v>5.2083333333333336E-2</v>
      </c>
      <c r="F478" s="119">
        <v>0.21875</v>
      </c>
      <c r="G478" t="s">
        <v>57</v>
      </c>
      <c r="H478" t="s">
        <v>58</v>
      </c>
      <c r="I478" t="str">
        <f t="shared" si="39"/>
        <v>CINEMA NA MADRUGADAVITÓRIA</v>
      </c>
      <c r="J478" s="120">
        <v>545</v>
      </c>
      <c r="K478">
        <f t="shared" si="36"/>
        <v>477</v>
      </c>
      <c r="L478" t="b">
        <f>IF($H$2:$H$2371='Cenário proposto'!$L$2,'Tabela de preços (out_2014)'!$K$2:$K$2371)</f>
        <v>0</v>
      </c>
      <c r="M478" t="e">
        <f t="shared" si="37"/>
        <v>#NUM!</v>
      </c>
      <c r="N478" t="str">
        <f t="shared" si="38"/>
        <v>Lixo</v>
      </c>
      <c r="O478">
        <f t="shared" si="40"/>
        <v>4</v>
      </c>
    </row>
    <row r="479" spans="1:15" x14ac:dyDescent="0.2">
      <c r="A479" t="s">
        <v>184</v>
      </c>
      <c r="B479" t="s">
        <v>20</v>
      </c>
      <c r="C479" t="s">
        <v>177</v>
      </c>
      <c r="D479" t="s">
        <v>175</v>
      </c>
      <c r="E479" s="119">
        <v>5.2083333333333336E-2</v>
      </c>
      <c r="F479" s="119">
        <v>0.21875</v>
      </c>
      <c r="G479" t="s">
        <v>59</v>
      </c>
      <c r="H479" t="s">
        <v>60</v>
      </c>
      <c r="I479" t="str">
        <f t="shared" si="39"/>
        <v>CINEMA NA MADRUGADACURITIBA</v>
      </c>
      <c r="J479" s="120">
        <v>895</v>
      </c>
      <c r="K479">
        <f t="shared" si="36"/>
        <v>478</v>
      </c>
      <c r="L479" t="b">
        <f>IF($H$2:$H$2371='Cenário proposto'!$L$2,'Tabela de preços (out_2014)'!$K$2:$K$2371)</f>
        <v>0</v>
      </c>
      <c r="M479" t="e">
        <f t="shared" si="37"/>
        <v>#NUM!</v>
      </c>
      <c r="N479" t="str">
        <f t="shared" si="38"/>
        <v>Lixo</v>
      </c>
      <c r="O479">
        <f t="shared" si="40"/>
        <v>4</v>
      </c>
    </row>
    <row r="480" spans="1:15" x14ac:dyDescent="0.2">
      <c r="A480" t="s">
        <v>184</v>
      </c>
      <c r="B480" t="s">
        <v>20</v>
      </c>
      <c r="C480" t="s">
        <v>177</v>
      </c>
      <c r="D480" t="s">
        <v>175</v>
      </c>
      <c r="E480" s="119">
        <v>5.2083333333333336E-2</v>
      </c>
      <c r="F480" s="119">
        <v>0.21875</v>
      </c>
      <c r="G480" t="s">
        <v>61</v>
      </c>
      <c r="H480" t="s">
        <v>62</v>
      </c>
      <c r="I480" t="str">
        <f t="shared" si="39"/>
        <v>CINEMA NA MADRUGADACASCAVEL</v>
      </c>
      <c r="J480" s="120">
        <v>1010</v>
      </c>
      <c r="K480">
        <f t="shared" si="36"/>
        <v>479</v>
      </c>
      <c r="L480" t="b">
        <f>IF($H$2:$H$2371='Cenário proposto'!$L$2,'Tabela de preços (out_2014)'!$K$2:$K$2371)</f>
        <v>0</v>
      </c>
      <c r="M480" t="e">
        <f t="shared" si="37"/>
        <v>#NUM!</v>
      </c>
      <c r="N480" t="str">
        <f t="shared" si="38"/>
        <v>Lixo</v>
      </c>
      <c r="O480">
        <f t="shared" si="40"/>
        <v>4</v>
      </c>
    </row>
    <row r="481" spans="1:15" x14ac:dyDescent="0.2">
      <c r="A481" t="s">
        <v>184</v>
      </c>
      <c r="B481" t="s">
        <v>20</v>
      </c>
      <c r="C481" t="s">
        <v>177</v>
      </c>
      <c r="D481" t="s">
        <v>175</v>
      </c>
      <c r="E481" s="119">
        <v>5.2083333333333336E-2</v>
      </c>
      <c r="F481" s="119">
        <v>0.21875</v>
      </c>
      <c r="G481" t="s">
        <v>63</v>
      </c>
      <c r="H481" t="s">
        <v>64</v>
      </c>
      <c r="I481" t="str">
        <f t="shared" si="39"/>
        <v>CINEMA NA MADRUGADAMARINGÁ</v>
      </c>
      <c r="J481" s="120">
        <v>320</v>
      </c>
      <c r="K481">
        <f t="shared" si="36"/>
        <v>480</v>
      </c>
      <c r="L481" t="b">
        <f>IF($H$2:$H$2371='Cenário proposto'!$L$2,'Tabela de preços (out_2014)'!$K$2:$K$2371)</f>
        <v>0</v>
      </c>
      <c r="M481" t="e">
        <f t="shared" si="37"/>
        <v>#NUM!</v>
      </c>
      <c r="N481" t="str">
        <f t="shared" si="38"/>
        <v>Lixo</v>
      </c>
      <c r="O481">
        <f t="shared" si="40"/>
        <v>4</v>
      </c>
    </row>
    <row r="482" spans="1:15" x14ac:dyDescent="0.2">
      <c r="A482" t="s">
        <v>184</v>
      </c>
      <c r="B482" t="s">
        <v>20</v>
      </c>
      <c r="C482" t="s">
        <v>177</v>
      </c>
      <c r="D482" t="s">
        <v>175</v>
      </c>
      <c r="E482" s="119">
        <v>5.2083333333333336E-2</v>
      </c>
      <c r="F482" s="119">
        <v>0.21875</v>
      </c>
      <c r="G482" t="s">
        <v>65</v>
      </c>
      <c r="H482" t="s">
        <v>66</v>
      </c>
      <c r="I482" t="str">
        <f t="shared" si="39"/>
        <v>CINEMA NA MADRUGADALONDRINA</v>
      </c>
      <c r="J482" s="120">
        <v>375</v>
      </c>
      <c r="K482">
        <f t="shared" si="36"/>
        <v>481</v>
      </c>
      <c r="L482" t="b">
        <f>IF($H$2:$H$2371='Cenário proposto'!$L$2,'Tabela de preços (out_2014)'!$K$2:$K$2371)</f>
        <v>0</v>
      </c>
      <c r="M482" t="e">
        <f t="shared" si="37"/>
        <v>#NUM!</v>
      </c>
      <c r="N482" t="str">
        <f t="shared" si="38"/>
        <v>Lixo</v>
      </c>
      <c r="O482">
        <f t="shared" si="40"/>
        <v>4</v>
      </c>
    </row>
    <row r="483" spans="1:15" x14ac:dyDescent="0.2">
      <c r="A483" t="s">
        <v>184</v>
      </c>
      <c r="B483" t="s">
        <v>20</v>
      </c>
      <c r="C483" t="s">
        <v>177</v>
      </c>
      <c r="D483" t="s">
        <v>175</v>
      </c>
      <c r="E483" s="119">
        <v>5.2083333333333336E-2</v>
      </c>
      <c r="F483" s="119">
        <v>0.21875</v>
      </c>
      <c r="G483" t="s">
        <v>67</v>
      </c>
      <c r="H483" t="s">
        <v>68</v>
      </c>
      <c r="I483" t="str">
        <f t="shared" si="39"/>
        <v>CINEMA NA MADRUGADAP. ALEGRE</v>
      </c>
      <c r="J483" s="120">
        <v>2250</v>
      </c>
      <c r="K483">
        <f t="shared" si="36"/>
        <v>482</v>
      </c>
      <c r="L483" t="b">
        <f>IF($H$2:$H$2371='Cenário proposto'!$L$2,'Tabela de preços (out_2014)'!$K$2:$K$2371)</f>
        <v>0</v>
      </c>
      <c r="M483" t="e">
        <f t="shared" si="37"/>
        <v>#NUM!</v>
      </c>
      <c r="N483" t="str">
        <f t="shared" si="38"/>
        <v>Lixo</v>
      </c>
      <c r="O483">
        <f t="shared" si="40"/>
        <v>4</v>
      </c>
    </row>
    <row r="484" spans="1:15" x14ac:dyDescent="0.2">
      <c r="A484" t="s">
        <v>184</v>
      </c>
      <c r="B484" t="s">
        <v>20</v>
      </c>
      <c r="C484" t="s">
        <v>177</v>
      </c>
      <c r="D484" t="s">
        <v>175</v>
      </c>
      <c r="E484" s="119">
        <v>5.2083333333333336E-2</v>
      </c>
      <c r="F484" s="119">
        <v>0.21875</v>
      </c>
      <c r="G484" t="s">
        <v>69</v>
      </c>
      <c r="H484" t="s">
        <v>70</v>
      </c>
      <c r="I484" t="str">
        <f t="shared" si="39"/>
        <v>CINEMA NA MADRUGADAFLORIANÓPOLIS</v>
      </c>
      <c r="J484" s="120">
        <v>1100</v>
      </c>
      <c r="K484">
        <f t="shared" si="36"/>
        <v>483</v>
      </c>
      <c r="L484" t="b">
        <f>IF($H$2:$H$2371='Cenário proposto'!$L$2,'Tabela de preços (out_2014)'!$K$2:$K$2371)</f>
        <v>0</v>
      </c>
      <c r="M484" t="e">
        <f t="shared" si="37"/>
        <v>#NUM!</v>
      </c>
      <c r="N484" t="str">
        <f t="shared" si="38"/>
        <v>Lixo</v>
      </c>
      <c r="O484">
        <f t="shared" si="40"/>
        <v>4</v>
      </c>
    </row>
    <row r="485" spans="1:15" x14ac:dyDescent="0.2">
      <c r="A485" t="s">
        <v>184</v>
      </c>
      <c r="B485" t="s">
        <v>20</v>
      </c>
      <c r="C485" t="s">
        <v>177</v>
      </c>
      <c r="D485" t="s">
        <v>175</v>
      </c>
      <c r="E485" s="119">
        <v>5.2083333333333336E-2</v>
      </c>
      <c r="F485" s="119">
        <v>0.21875</v>
      </c>
      <c r="G485" t="s">
        <v>71</v>
      </c>
      <c r="H485" t="s">
        <v>72</v>
      </c>
      <c r="I485" t="str">
        <f t="shared" si="39"/>
        <v>CINEMA NA MADRUGADABRASÍLIA</v>
      </c>
      <c r="J485" s="120">
        <v>665</v>
      </c>
      <c r="K485">
        <f t="shared" si="36"/>
        <v>484</v>
      </c>
      <c r="L485" t="b">
        <f>IF($H$2:$H$2371='Cenário proposto'!$L$2,'Tabela de preços (out_2014)'!$K$2:$K$2371)</f>
        <v>0</v>
      </c>
      <c r="M485" t="e">
        <f t="shared" si="37"/>
        <v>#NUM!</v>
      </c>
      <c r="N485" t="str">
        <f t="shared" si="38"/>
        <v>Lixo</v>
      </c>
      <c r="O485">
        <f t="shared" si="40"/>
        <v>4</v>
      </c>
    </row>
    <row r="486" spans="1:15" x14ac:dyDescent="0.2">
      <c r="A486" t="s">
        <v>184</v>
      </c>
      <c r="B486" t="s">
        <v>20</v>
      </c>
      <c r="C486" t="s">
        <v>177</v>
      </c>
      <c r="D486" t="s">
        <v>175</v>
      </c>
      <c r="E486" s="119">
        <v>5.2083333333333336E-2</v>
      </c>
      <c r="F486" s="119">
        <v>0.21875</v>
      </c>
      <c r="G486" t="s">
        <v>73</v>
      </c>
      <c r="H486" t="s">
        <v>74</v>
      </c>
      <c r="I486" t="str">
        <f t="shared" si="39"/>
        <v>CINEMA NA MADRUGADAGOIÂNIA</v>
      </c>
      <c r="J486" s="120">
        <v>645</v>
      </c>
      <c r="K486">
        <f t="shared" si="36"/>
        <v>485</v>
      </c>
      <c r="L486" t="b">
        <f>IF($H$2:$H$2371='Cenário proposto'!$L$2,'Tabela de preços (out_2014)'!$K$2:$K$2371)</f>
        <v>0</v>
      </c>
      <c r="M486" t="e">
        <f t="shared" si="37"/>
        <v>#NUM!</v>
      </c>
      <c r="N486" t="str">
        <f t="shared" si="38"/>
        <v>Lixo</v>
      </c>
      <c r="O486">
        <f t="shared" si="40"/>
        <v>4</v>
      </c>
    </row>
    <row r="487" spans="1:15" x14ac:dyDescent="0.2">
      <c r="A487" t="s">
        <v>184</v>
      </c>
      <c r="B487" t="s">
        <v>20</v>
      </c>
      <c r="C487" t="s">
        <v>177</v>
      </c>
      <c r="D487" t="s">
        <v>175</v>
      </c>
      <c r="E487" s="119">
        <v>5.2083333333333336E-2</v>
      </c>
      <c r="F487" s="119">
        <v>0.21875</v>
      </c>
      <c r="G487" t="s">
        <v>75</v>
      </c>
      <c r="H487" t="s">
        <v>76</v>
      </c>
      <c r="I487" t="str">
        <f t="shared" si="39"/>
        <v>CINEMA NA MADRUGADACUIABÁ</v>
      </c>
      <c r="J487" s="120">
        <v>565</v>
      </c>
      <c r="K487">
        <f t="shared" si="36"/>
        <v>486</v>
      </c>
      <c r="L487" t="b">
        <f>IF($H$2:$H$2371='Cenário proposto'!$L$2,'Tabela de preços (out_2014)'!$K$2:$K$2371)</f>
        <v>0</v>
      </c>
      <c r="M487" t="e">
        <f t="shared" si="37"/>
        <v>#NUM!</v>
      </c>
      <c r="N487" t="str">
        <f t="shared" si="38"/>
        <v>Lixo</v>
      </c>
      <c r="O487">
        <f t="shared" si="40"/>
        <v>4</v>
      </c>
    </row>
    <row r="488" spans="1:15" x14ac:dyDescent="0.2">
      <c r="A488" t="s">
        <v>184</v>
      </c>
      <c r="B488" t="s">
        <v>20</v>
      </c>
      <c r="C488" t="s">
        <v>177</v>
      </c>
      <c r="D488" t="s">
        <v>175</v>
      </c>
      <c r="E488" s="119">
        <v>5.2083333333333336E-2</v>
      </c>
      <c r="F488" s="119">
        <v>0.21875</v>
      </c>
      <c r="G488" t="s">
        <v>77</v>
      </c>
      <c r="H488" t="s">
        <v>78</v>
      </c>
      <c r="I488" t="str">
        <f t="shared" si="39"/>
        <v>CINEMA NA MADRUGADACÁCERES</v>
      </c>
      <c r="J488" s="120">
        <v>40</v>
      </c>
      <c r="K488">
        <f t="shared" si="36"/>
        <v>487</v>
      </c>
      <c r="L488" t="b">
        <f>IF($H$2:$H$2371='Cenário proposto'!$L$2,'Tabela de preços (out_2014)'!$K$2:$K$2371)</f>
        <v>0</v>
      </c>
      <c r="M488" t="e">
        <f t="shared" si="37"/>
        <v>#NUM!</v>
      </c>
      <c r="N488" t="str">
        <f t="shared" si="38"/>
        <v>Lixo</v>
      </c>
      <c r="O488">
        <f t="shared" si="40"/>
        <v>4</v>
      </c>
    </row>
    <row r="489" spans="1:15" x14ac:dyDescent="0.2">
      <c r="A489" t="s">
        <v>184</v>
      </c>
      <c r="B489" t="s">
        <v>20</v>
      </c>
      <c r="C489" t="s">
        <v>177</v>
      </c>
      <c r="D489" t="s">
        <v>175</v>
      </c>
      <c r="E489" s="119">
        <v>5.2083333333333336E-2</v>
      </c>
      <c r="F489" s="119">
        <v>0.21875</v>
      </c>
      <c r="G489" t="s">
        <v>75</v>
      </c>
      <c r="H489" t="s">
        <v>79</v>
      </c>
      <c r="I489" t="str">
        <f t="shared" si="39"/>
        <v>CINEMA NA MADRUGADARONDONÓPOLIS</v>
      </c>
      <c r="J489" s="120">
        <v>85</v>
      </c>
      <c r="K489">
        <f t="shared" si="36"/>
        <v>488</v>
      </c>
      <c r="L489" t="b">
        <f>IF($H$2:$H$2371='Cenário proposto'!$L$2,'Tabela de preços (out_2014)'!$K$2:$K$2371)</f>
        <v>0</v>
      </c>
      <c r="M489" t="e">
        <f t="shared" si="37"/>
        <v>#NUM!</v>
      </c>
      <c r="N489" t="str">
        <f t="shared" si="38"/>
        <v>Lixo</v>
      </c>
      <c r="O489">
        <f t="shared" si="40"/>
        <v>4</v>
      </c>
    </row>
    <row r="490" spans="1:15" x14ac:dyDescent="0.2">
      <c r="A490" t="s">
        <v>184</v>
      </c>
      <c r="B490" t="s">
        <v>20</v>
      </c>
      <c r="C490" t="s">
        <v>177</v>
      </c>
      <c r="D490" t="s">
        <v>175</v>
      </c>
      <c r="E490" s="119">
        <v>5.2083333333333336E-2</v>
      </c>
      <c r="F490" s="119">
        <v>0.21875</v>
      </c>
      <c r="G490" t="s">
        <v>75</v>
      </c>
      <c r="H490" t="s">
        <v>80</v>
      </c>
      <c r="I490" t="str">
        <f t="shared" si="39"/>
        <v>CINEMA NA MADRUGADATANGARÁ</v>
      </c>
      <c r="J490" s="120">
        <v>70</v>
      </c>
      <c r="K490">
        <f t="shared" si="36"/>
        <v>489</v>
      </c>
      <c r="L490" t="b">
        <f>IF($H$2:$H$2371='Cenário proposto'!$L$2,'Tabela de preços (out_2014)'!$K$2:$K$2371)</f>
        <v>0</v>
      </c>
      <c r="M490" t="e">
        <f t="shared" si="37"/>
        <v>#NUM!</v>
      </c>
      <c r="N490" t="str">
        <f t="shared" si="38"/>
        <v>Lixo</v>
      </c>
      <c r="O490">
        <f t="shared" si="40"/>
        <v>4</v>
      </c>
    </row>
    <row r="491" spans="1:15" x14ac:dyDescent="0.2">
      <c r="A491" t="s">
        <v>184</v>
      </c>
      <c r="B491" t="s">
        <v>20</v>
      </c>
      <c r="C491" t="s">
        <v>177</v>
      </c>
      <c r="D491" t="s">
        <v>175</v>
      </c>
      <c r="E491" s="119">
        <v>5.2083333333333336E-2</v>
      </c>
      <c r="F491" s="119">
        <v>0.21875</v>
      </c>
      <c r="G491" t="s">
        <v>75</v>
      </c>
      <c r="H491" t="s">
        <v>81</v>
      </c>
      <c r="I491" t="str">
        <f t="shared" si="39"/>
        <v>CINEMA NA MADRUGADASORRISO</v>
      </c>
      <c r="J491" s="120">
        <v>40</v>
      </c>
      <c r="K491">
        <f t="shared" si="36"/>
        <v>490</v>
      </c>
      <c r="L491" t="b">
        <f>IF($H$2:$H$2371='Cenário proposto'!$L$2,'Tabela de preços (out_2014)'!$K$2:$K$2371)</f>
        <v>0</v>
      </c>
      <c r="M491" t="e">
        <f t="shared" si="37"/>
        <v>#NUM!</v>
      </c>
      <c r="N491" t="str">
        <f t="shared" si="38"/>
        <v>Lixo</v>
      </c>
      <c r="O491">
        <f t="shared" si="40"/>
        <v>4</v>
      </c>
    </row>
    <row r="492" spans="1:15" x14ac:dyDescent="0.2">
      <c r="A492" t="s">
        <v>184</v>
      </c>
      <c r="B492" t="s">
        <v>20</v>
      </c>
      <c r="C492" t="s">
        <v>177</v>
      </c>
      <c r="D492" t="s">
        <v>175</v>
      </c>
      <c r="E492" s="119">
        <v>5.2083333333333336E-2</v>
      </c>
      <c r="F492" s="119">
        <v>0.21875</v>
      </c>
      <c r="G492" t="s">
        <v>75</v>
      </c>
      <c r="H492" t="s">
        <v>82</v>
      </c>
      <c r="I492" t="str">
        <f t="shared" si="39"/>
        <v>CINEMA NA MADRUGADASAPEZAL</v>
      </c>
      <c r="J492" s="120">
        <v>40</v>
      </c>
      <c r="K492">
        <f t="shared" si="36"/>
        <v>491</v>
      </c>
      <c r="L492" t="b">
        <f>IF($H$2:$H$2371='Cenário proposto'!$L$2,'Tabela de preços (out_2014)'!$K$2:$K$2371)</f>
        <v>0</v>
      </c>
      <c r="M492" t="e">
        <f t="shared" si="37"/>
        <v>#NUM!</v>
      </c>
      <c r="N492" t="str">
        <f t="shared" si="38"/>
        <v>Lixo</v>
      </c>
      <c r="O492">
        <f t="shared" si="40"/>
        <v>4</v>
      </c>
    </row>
    <row r="493" spans="1:15" x14ac:dyDescent="0.2">
      <c r="A493" t="s">
        <v>184</v>
      </c>
      <c r="B493" t="s">
        <v>20</v>
      </c>
      <c r="C493" t="s">
        <v>177</v>
      </c>
      <c r="D493" t="s">
        <v>175</v>
      </c>
      <c r="E493" s="119">
        <v>5.2083333333333336E-2</v>
      </c>
      <c r="F493" s="119">
        <v>0.21875</v>
      </c>
      <c r="G493" t="s">
        <v>75</v>
      </c>
      <c r="H493" t="s">
        <v>83</v>
      </c>
      <c r="I493" t="str">
        <f t="shared" si="39"/>
        <v>CINEMA NA MADRUGADAJUÍNA</v>
      </c>
      <c r="J493" s="120">
        <v>40</v>
      </c>
      <c r="K493">
        <f t="shared" si="36"/>
        <v>492</v>
      </c>
      <c r="L493" t="b">
        <f>IF($H$2:$H$2371='Cenário proposto'!$L$2,'Tabela de preços (out_2014)'!$K$2:$K$2371)</f>
        <v>0</v>
      </c>
      <c r="M493" t="e">
        <f t="shared" si="37"/>
        <v>#NUM!</v>
      </c>
      <c r="N493" t="str">
        <f t="shared" si="38"/>
        <v>Lixo</v>
      </c>
      <c r="O493">
        <f t="shared" si="40"/>
        <v>4</v>
      </c>
    </row>
    <row r="494" spans="1:15" x14ac:dyDescent="0.2">
      <c r="A494" t="s">
        <v>184</v>
      </c>
      <c r="B494" t="s">
        <v>20</v>
      </c>
      <c r="C494" t="s">
        <v>177</v>
      </c>
      <c r="D494" t="s">
        <v>175</v>
      </c>
      <c r="E494" s="119">
        <v>5.2083333333333336E-2</v>
      </c>
      <c r="F494" s="119">
        <v>0.21875</v>
      </c>
      <c r="G494" t="s">
        <v>84</v>
      </c>
      <c r="H494" t="s">
        <v>85</v>
      </c>
      <c r="I494" t="str">
        <f t="shared" si="39"/>
        <v>CINEMA NA MADRUGADAC. GRANDE</v>
      </c>
      <c r="J494" s="120">
        <v>240</v>
      </c>
      <c r="K494">
        <f t="shared" si="36"/>
        <v>493</v>
      </c>
      <c r="L494" t="b">
        <f>IF($H$2:$H$2371='Cenário proposto'!$L$2,'Tabela de preços (out_2014)'!$K$2:$K$2371)</f>
        <v>0</v>
      </c>
      <c r="M494" t="e">
        <f t="shared" si="37"/>
        <v>#NUM!</v>
      </c>
      <c r="N494" t="str">
        <f t="shared" si="38"/>
        <v>Lixo</v>
      </c>
      <c r="O494">
        <f t="shared" si="40"/>
        <v>4</v>
      </c>
    </row>
    <row r="495" spans="1:15" x14ac:dyDescent="0.2">
      <c r="A495" t="s">
        <v>184</v>
      </c>
      <c r="B495" t="s">
        <v>20</v>
      </c>
      <c r="C495" t="s">
        <v>177</v>
      </c>
      <c r="D495" t="s">
        <v>175</v>
      </c>
      <c r="E495" s="119">
        <v>5.2083333333333336E-2</v>
      </c>
      <c r="F495" s="119">
        <v>0.21875</v>
      </c>
      <c r="G495" t="s">
        <v>86</v>
      </c>
      <c r="H495" t="s">
        <v>87</v>
      </c>
      <c r="I495" t="str">
        <f t="shared" si="39"/>
        <v>CINEMA NA MADRUGADASALVADOR</v>
      </c>
      <c r="J495" s="120">
        <v>1525</v>
      </c>
      <c r="K495">
        <f t="shared" si="36"/>
        <v>494</v>
      </c>
      <c r="L495" t="b">
        <f>IF($H$2:$H$2371='Cenário proposto'!$L$2,'Tabela de preços (out_2014)'!$K$2:$K$2371)</f>
        <v>0</v>
      </c>
      <c r="M495" t="e">
        <f t="shared" si="37"/>
        <v>#NUM!</v>
      </c>
      <c r="N495" t="str">
        <f t="shared" si="38"/>
        <v>Lixo</v>
      </c>
      <c r="O495">
        <f t="shared" si="40"/>
        <v>4</v>
      </c>
    </row>
    <row r="496" spans="1:15" x14ac:dyDescent="0.2">
      <c r="A496" t="s">
        <v>184</v>
      </c>
      <c r="B496" t="s">
        <v>20</v>
      </c>
      <c r="C496" t="s">
        <v>177</v>
      </c>
      <c r="D496" t="s">
        <v>175</v>
      </c>
      <c r="E496" s="119">
        <v>5.2083333333333336E-2</v>
      </c>
      <c r="F496" s="119">
        <v>0.21875</v>
      </c>
      <c r="G496" t="s">
        <v>88</v>
      </c>
      <c r="H496" t="s">
        <v>89</v>
      </c>
      <c r="I496" t="str">
        <f t="shared" si="39"/>
        <v>CINEMA NA MADRUGADARECIFE</v>
      </c>
      <c r="J496" s="120">
        <v>1265</v>
      </c>
      <c r="K496">
        <f t="shared" si="36"/>
        <v>495</v>
      </c>
      <c r="L496" t="b">
        <f>IF($H$2:$H$2371='Cenário proposto'!$L$2,'Tabela de preços (out_2014)'!$K$2:$K$2371)</f>
        <v>0</v>
      </c>
      <c r="M496" t="e">
        <f t="shared" si="37"/>
        <v>#NUM!</v>
      </c>
      <c r="N496" t="str">
        <f t="shared" si="38"/>
        <v>Lixo</v>
      </c>
      <c r="O496">
        <f t="shared" si="40"/>
        <v>4</v>
      </c>
    </row>
    <row r="497" spans="1:15" x14ac:dyDescent="0.2">
      <c r="A497" t="s">
        <v>184</v>
      </c>
      <c r="B497" t="s">
        <v>20</v>
      </c>
      <c r="C497" t="s">
        <v>177</v>
      </c>
      <c r="D497" t="s">
        <v>175</v>
      </c>
      <c r="E497" s="119">
        <v>5.2083333333333336E-2</v>
      </c>
      <c r="F497" s="119">
        <v>0.21875</v>
      </c>
      <c r="G497" t="s">
        <v>90</v>
      </c>
      <c r="H497" t="s">
        <v>91</v>
      </c>
      <c r="I497" t="str">
        <f t="shared" si="39"/>
        <v>CINEMA NA MADRUGADANATAL</v>
      </c>
      <c r="J497" s="120">
        <v>325</v>
      </c>
      <c r="K497">
        <f t="shared" si="36"/>
        <v>496</v>
      </c>
      <c r="L497" t="b">
        <f>IF($H$2:$H$2371='Cenário proposto'!$L$2,'Tabela de preços (out_2014)'!$K$2:$K$2371)</f>
        <v>0</v>
      </c>
      <c r="M497" t="e">
        <f t="shared" si="37"/>
        <v>#NUM!</v>
      </c>
      <c r="N497" t="str">
        <f t="shared" si="38"/>
        <v>Lixo</v>
      </c>
      <c r="O497">
        <f t="shared" si="40"/>
        <v>4</v>
      </c>
    </row>
    <row r="498" spans="1:15" x14ac:dyDescent="0.2">
      <c r="A498" t="s">
        <v>184</v>
      </c>
      <c r="B498" t="s">
        <v>20</v>
      </c>
      <c r="C498" t="s">
        <v>177</v>
      </c>
      <c r="D498" t="s">
        <v>175</v>
      </c>
      <c r="E498" s="119">
        <v>5.2083333333333336E-2</v>
      </c>
      <c r="F498" s="119">
        <v>0.21875</v>
      </c>
      <c r="G498" t="s">
        <v>92</v>
      </c>
      <c r="H498" t="s">
        <v>93</v>
      </c>
      <c r="I498" t="str">
        <f t="shared" si="39"/>
        <v>CINEMA NA MADRUGADACEARÁ</v>
      </c>
      <c r="J498" s="120">
        <v>970</v>
      </c>
      <c r="K498">
        <f t="shared" si="36"/>
        <v>497</v>
      </c>
      <c r="L498" t="b">
        <f>IF($H$2:$H$2371='Cenário proposto'!$L$2,'Tabela de preços (out_2014)'!$K$2:$K$2371)</f>
        <v>0</v>
      </c>
      <c r="M498" t="e">
        <f t="shared" si="37"/>
        <v>#NUM!</v>
      </c>
      <c r="N498" t="str">
        <f t="shared" si="38"/>
        <v>Lixo</v>
      </c>
      <c r="O498">
        <f t="shared" si="40"/>
        <v>4</v>
      </c>
    </row>
    <row r="499" spans="1:15" x14ac:dyDescent="0.2">
      <c r="A499" t="s">
        <v>184</v>
      </c>
      <c r="B499" t="s">
        <v>20</v>
      </c>
      <c r="C499" t="s">
        <v>177</v>
      </c>
      <c r="D499" t="s">
        <v>175</v>
      </c>
      <c r="E499" s="119">
        <v>5.2083333333333336E-2</v>
      </c>
      <c r="F499" s="119">
        <v>0.21875</v>
      </c>
      <c r="G499" t="s">
        <v>92</v>
      </c>
      <c r="H499" t="s">
        <v>94</v>
      </c>
      <c r="I499" t="str">
        <f t="shared" si="39"/>
        <v>CINEMA NA MADRUGADAFORTALEZA</v>
      </c>
      <c r="J499" s="120">
        <v>775</v>
      </c>
      <c r="K499">
        <f t="shared" si="36"/>
        <v>498</v>
      </c>
      <c r="L499" t="b">
        <f>IF($H$2:$H$2371='Cenário proposto'!$L$2,'Tabela de preços (out_2014)'!$K$2:$K$2371)</f>
        <v>0</v>
      </c>
      <c r="M499" t="e">
        <f t="shared" si="37"/>
        <v>#NUM!</v>
      </c>
      <c r="N499" t="str">
        <f t="shared" si="38"/>
        <v>Lixo</v>
      </c>
      <c r="O499">
        <f t="shared" si="40"/>
        <v>4</v>
      </c>
    </row>
    <row r="500" spans="1:15" x14ac:dyDescent="0.2">
      <c r="A500" t="s">
        <v>184</v>
      </c>
      <c r="B500" t="s">
        <v>20</v>
      </c>
      <c r="C500" t="s">
        <v>177</v>
      </c>
      <c r="D500" t="s">
        <v>175</v>
      </c>
      <c r="E500" s="119">
        <v>5.2083333333333336E-2</v>
      </c>
      <c r="F500" s="119">
        <v>0.21875</v>
      </c>
      <c r="G500" t="s">
        <v>95</v>
      </c>
      <c r="H500" t="s">
        <v>96</v>
      </c>
      <c r="I500" t="str">
        <f t="shared" si="39"/>
        <v>CINEMA NA MADRUGADATERESINA</v>
      </c>
      <c r="J500" s="120">
        <v>130</v>
      </c>
      <c r="K500">
        <f t="shared" si="36"/>
        <v>499</v>
      </c>
      <c r="L500" t="b">
        <f>IF($H$2:$H$2371='Cenário proposto'!$L$2,'Tabela de preços (out_2014)'!$K$2:$K$2371)</f>
        <v>0</v>
      </c>
      <c r="M500" t="e">
        <f t="shared" si="37"/>
        <v>#NUM!</v>
      </c>
      <c r="N500" t="str">
        <f t="shared" si="38"/>
        <v>Lixo</v>
      </c>
      <c r="O500">
        <f t="shared" si="40"/>
        <v>4</v>
      </c>
    </row>
    <row r="501" spans="1:15" x14ac:dyDescent="0.2">
      <c r="A501" t="s">
        <v>184</v>
      </c>
      <c r="B501" t="s">
        <v>20</v>
      </c>
      <c r="C501" t="s">
        <v>177</v>
      </c>
      <c r="D501" t="s">
        <v>175</v>
      </c>
      <c r="E501" s="119">
        <v>5.2083333333333336E-2</v>
      </c>
      <c r="F501" s="119">
        <v>0.21875</v>
      </c>
      <c r="G501" t="s">
        <v>95</v>
      </c>
      <c r="H501" t="s">
        <v>97</v>
      </c>
      <c r="I501" t="str">
        <f t="shared" si="39"/>
        <v>CINEMA NA MADRUGADAPARNAÍBA</v>
      </c>
      <c r="J501" s="120">
        <v>40</v>
      </c>
      <c r="K501">
        <f t="shared" si="36"/>
        <v>500</v>
      </c>
      <c r="L501" t="b">
        <f>IF($H$2:$H$2371='Cenário proposto'!$L$2,'Tabela de preços (out_2014)'!$K$2:$K$2371)</f>
        <v>0</v>
      </c>
      <c r="M501" t="e">
        <f t="shared" si="37"/>
        <v>#NUM!</v>
      </c>
      <c r="N501" t="str">
        <f t="shared" si="38"/>
        <v>Lixo</v>
      </c>
      <c r="O501">
        <f t="shared" si="40"/>
        <v>4</v>
      </c>
    </row>
    <row r="502" spans="1:15" x14ac:dyDescent="0.2">
      <c r="A502" t="s">
        <v>184</v>
      </c>
      <c r="B502" t="s">
        <v>20</v>
      </c>
      <c r="C502" t="s">
        <v>177</v>
      </c>
      <c r="D502" t="s">
        <v>175</v>
      </c>
      <c r="E502" s="119">
        <v>5.2083333333333336E-2</v>
      </c>
      <c r="F502" s="119">
        <v>0.21875</v>
      </c>
      <c r="G502" t="s">
        <v>98</v>
      </c>
      <c r="H502" t="s">
        <v>99</v>
      </c>
      <c r="I502" t="str">
        <f t="shared" si="39"/>
        <v>CINEMA NA MADRUGADAS. LUIS</v>
      </c>
      <c r="J502" s="120">
        <v>290</v>
      </c>
      <c r="K502">
        <f t="shared" si="36"/>
        <v>501</v>
      </c>
      <c r="L502" t="b">
        <f>IF($H$2:$H$2371='Cenário proposto'!$L$2,'Tabela de preços (out_2014)'!$K$2:$K$2371)</f>
        <v>0</v>
      </c>
      <c r="M502" t="e">
        <f t="shared" si="37"/>
        <v>#NUM!</v>
      </c>
      <c r="N502" t="str">
        <f t="shared" si="38"/>
        <v>Lixo</v>
      </c>
      <c r="O502">
        <f t="shared" si="40"/>
        <v>4</v>
      </c>
    </row>
    <row r="503" spans="1:15" x14ac:dyDescent="0.2">
      <c r="A503" t="s">
        <v>184</v>
      </c>
      <c r="B503" t="s">
        <v>20</v>
      </c>
      <c r="C503" t="s">
        <v>177</v>
      </c>
      <c r="D503" t="s">
        <v>175</v>
      </c>
      <c r="E503" s="119">
        <v>5.2083333333333336E-2</v>
      </c>
      <c r="F503" s="119">
        <v>0.21875</v>
      </c>
      <c r="G503" t="s">
        <v>100</v>
      </c>
      <c r="H503" t="s">
        <v>101</v>
      </c>
      <c r="I503" t="str">
        <f t="shared" si="39"/>
        <v>CINEMA NA MADRUGADAVIANA</v>
      </c>
      <c r="J503" s="120">
        <v>115</v>
      </c>
      <c r="K503">
        <f t="shared" si="36"/>
        <v>502</v>
      </c>
      <c r="L503" t="b">
        <f>IF($H$2:$H$2371='Cenário proposto'!$L$2,'Tabela de preços (out_2014)'!$K$2:$K$2371)</f>
        <v>0</v>
      </c>
      <c r="M503" t="e">
        <f t="shared" si="37"/>
        <v>#NUM!</v>
      </c>
      <c r="N503" t="str">
        <f t="shared" si="38"/>
        <v>Lixo</v>
      </c>
      <c r="O503">
        <f t="shared" si="40"/>
        <v>4</v>
      </c>
    </row>
    <row r="504" spans="1:15" x14ac:dyDescent="0.2">
      <c r="A504" t="s">
        <v>184</v>
      </c>
      <c r="B504" t="s">
        <v>20</v>
      </c>
      <c r="C504" t="s">
        <v>177</v>
      </c>
      <c r="D504" t="s">
        <v>175</v>
      </c>
      <c r="E504" s="119">
        <v>5.2083333333333336E-2</v>
      </c>
      <c r="F504" s="119">
        <v>0.21875</v>
      </c>
      <c r="G504" t="s">
        <v>102</v>
      </c>
      <c r="H504" t="s">
        <v>103</v>
      </c>
      <c r="I504" t="str">
        <f t="shared" si="39"/>
        <v>CINEMA NA MADRUGADAPEDREIRAS</v>
      </c>
      <c r="J504" s="120">
        <v>75</v>
      </c>
      <c r="K504">
        <f t="shared" si="36"/>
        <v>503</v>
      </c>
      <c r="L504" t="b">
        <f>IF($H$2:$H$2371='Cenário proposto'!$L$2,'Tabela de preços (out_2014)'!$K$2:$K$2371)</f>
        <v>0</v>
      </c>
      <c r="M504" t="e">
        <f t="shared" si="37"/>
        <v>#NUM!</v>
      </c>
      <c r="N504" t="str">
        <f t="shared" si="38"/>
        <v>Lixo</v>
      </c>
      <c r="O504">
        <f t="shared" si="40"/>
        <v>4</v>
      </c>
    </row>
    <row r="505" spans="1:15" x14ac:dyDescent="0.2">
      <c r="A505" t="s">
        <v>184</v>
      </c>
      <c r="B505" t="s">
        <v>20</v>
      </c>
      <c r="C505" t="s">
        <v>177</v>
      </c>
      <c r="D505" t="s">
        <v>175</v>
      </c>
      <c r="E505" s="119">
        <v>5.2083333333333336E-2</v>
      </c>
      <c r="F505" s="119">
        <v>0.21875</v>
      </c>
      <c r="G505" t="s">
        <v>104</v>
      </c>
      <c r="H505" t="s">
        <v>105</v>
      </c>
      <c r="I505" t="str">
        <f t="shared" si="39"/>
        <v>CINEMA NA MADRUGADAIMPERATRIZ</v>
      </c>
      <c r="J505" s="120">
        <v>115</v>
      </c>
      <c r="K505">
        <f t="shared" si="36"/>
        <v>504</v>
      </c>
      <c r="L505" t="b">
        <f>IF($H$2:$H$2371='Cenário proposto'!$L$2,'Tabela de preços (out_2014)'!$K$2:$K$2371)</f>
        <v>0</v>
      </c>
      <c r="M505" t="e">
        <f t="shared" si="37"/>
        <v>#NUM!</v>
      </c>
      <c r="N505" t="str">
        <f t="shared" si="38"/>
        <v>Lixo</v>
      </c>
      <c r="O505">
        <f t="shared" si="40"/>
        <v>4</v>
      </c>
    </row>
    <row r="506" spans="1:15" x14ac:dyDescent="0.2">
      <c r="A506" t="s">
        <v>184</v>
      </c>
      <c r="B506" t="s">
        <v>20</v>
      </c>
      <c r="C506" t="s">
        <v>177</v>
      </c>
      <c r="D506" t="s">
        <v>175</v>
      </c>
      <c r="E506" s="119">
        <v>5.2083333333333336E-2</v>
      </c>
      <c r="F506" s="119">
        <v>0.21875</v>
      </c>
      <c r="G506" t="s">
        <v>106</v>
      </c>
      <c r="H506" t="s">
        <v>107</v>
      </c>
      <c r="I506" t="str">
        <f t="shared" si="39"/>
        <v>CINEMA NA MADRUGADACAXIAS</v>
      </c>
      <c r="J506" s="120">
        <v>115</v>
      </c>
      <c r="K506">
        <f t="shared" si="36"/>
        <v>505</v>
      </c>
      <c r="L506" t="b">
        <f>IF($H$2:$H$2371='Cenário proposto'!$L$2,'Tabela de preços (out_2014)'!$K$2:$K$2371)</f>
        <v>0</v>
      </c>
      <c r="M506" t="e">
        <f t="shared" si="37"/>
        <v>#NUM!</v>
      </c>
      <c r="N506" t="str">
        <f t="shared" si="38"/>
        <v>Lixo</v>
      </c>
      <c r="O506">
        <f t="shared" si="40"/>
        <v>4</v>
      </c>
    </row>
    <row r="507" spans="1:15" x14ac:dyDescent="0.2">
      <c r="A507" t="s">
        <v>184</v>
      </c>
      <c r="B507" t="s">
        <v>20</v>
      </c>
      <c r="C507" t="s">
        <v>177</v>
      </c>
      <c r="D507" t="s">
        <v>175</v>
      </c>
      <c r="E507" s="119">
        <v>5.2083333333333336E-2</v>
      </c>
      <c r="F507" s="119">
        <v>0.21875</v>
      </c>
      <c r="G507" t="s">
        <v>108</v>
      </c>
      <c r="H507" t="s">
        <v>109</v>
      </c>
      <c r="I507" t="str">
        <f t="shared" si="39"/>
        <v>CINEMA NA MADRUGADAJ. PESSOA</v>
      </c>
      <c r="J507" s="120">
        <v>370</v>
      </c>
      <c r="K507">
        <f t="shared" si="36"/>
        <v>506</v>
      </c>
      <c r="L507" t="b">
        <f>IF($H$2:$H$2371='Cenário proposto'!$L$2,'Tabela de preços (out_2014)'!$K$2:$K$2371)</f>
        <v>0</v>
      </c>
      <c r="M507" t="e">
        <f t="shared" si="37"/>
        <v>#NUM!</v>
      </c>
      <c r="N507" t="str">
        <f t="shared" si="38"/>
        <v>Lixo</v>
      </c>
      <c r="O507">
        <f t="shared" si="40"/>
        <v>4</v>
      </c>
    </row>
    <row r="508" spans="1:15" x14ac:dyDescent="0.2">
      <c r="A508" t="s">
        <v>184</v>
      </c>
      <c r="B508" t="s">
        <v>20</v>
      </c>
      <c r="C508" t="s">
        <v>177</v>
      </c>
      <c r="D508" t="s">
        <v>175</v>
      </c>
      <c r="E508" s="119">
        <v>5.2083333333333336E-2</v>
      </c>
      <c r="F508" s="119">
        <v>0.21875</v>
      </c>
      <c r="G508" t="s">
        <v>110</v>
      </c>
      <c r="H508" t="s">
        <v>111</v>
      </c>
      <c r="I508" t="str">
        <f t="shared" si="39"/>
        <v>CINEMA NA MADRUGADABELÉM</v>
      </c>
      <c r="J508" s="120">
        <v>620</v>
      </c>
      <c r="K508">
        <f t="shared" si="36"/>
        <v>507</v>
      </c>
      <c r="L508" t="b">
        <f>IF($H$2:$H$2371='Cenário proposto'!$L$2,'Tabela de preços (out_2014)'!$K$2:$K$2371)</f>
        <v>0</v>
      </c>
      <c r="M508" t="e">
        <f t="shared" si="37"/>
        <v>#NUM!</v>
      </c>
      <c r="N508" t="str">
        <f t="shared" si="38"/>
        <v>Lixo</v>
      </c>
      <c r="O508">
        <f t="shared" si="40"/>
        <v>4</v>
      </c>
    </row>
    <row r="509" spans="1:15" x14ac:dyDescent="0.2">
      <c r="A509" t="s">
        <v>184</v>
      </c>
      <c r="B509" t="s">
        <v>20</v>
      </c>
      <c r="C509" t="s">
        <v>177</v>
      </c>
      <c r="D509" t="s">
        <v>175</v>
      </c>
      <c r="E509" s="119">
        <v>5.2083333333333336E-2</v>
      </c>
      <c r="F509" s="119">
        <v>0.21875</v>
      </c>
      <c r="G509" t="s">
        <v>110</v>
      </c>
      <c r="H509" t="s">
        <v>112</v>
      </c>
      <c r="I509" t="str">
        <f t="shared" si="39"/>
        <v>CINEMA NA MADRUGADAMARABÁ</v>
      </c>
      <c r="J509" s="120">
        <v>115</v>
      </c>
      <c r="K509">
        <f t="shared" si="36"/>
        <v>508</v>
      </c>
      <c r="L509" t="b">
        <f>IF($H$2:$H$2371='Cenário proposto'!$L$2,'Tabela de preços (out_2014)'!$K$2:$K$2371)</f>
        <v>0</v>
      </c>
      <c r="M509" t="e">
        <f t="shared" si="37"/>
        <v>#NUM!</v>
      </c>
      <c r="N509" t="str">
        <f t="shared" si="38"/>
        <v>Lixo</v>
      </c>
      <c r="O509">
        <f t="shared" si="40"/>
        <v>4</v>
      </c>
    </row>
    <row r="510" spans="1:15" x14ac:dyDescent="0.2">
      <c r="A510" t="s">
        <v>184</v>
      </c>
      <c r="B510" t="s">
        <v>20</v>
      </c>
      <c r="C510" t="s">
        <v>177</v>
      </c>
      <c r="D510" t="s">
        <v>175</v>
      </c>
      <c r="E510" s="119">
        <v>5.2083333333333336E-2</v>
      </c>
      <c r="F510" s="119">
        <v>0.21875</v>
      </c>
      <c r="G510" t="s">
        <v>110</v>
      </c>
      <c r="H510" t="s">
        <v>113</v>
      </c>
      <c r="I510" t="str">
        <f t="shared" si="39"/>
        <v>CINEMA NA MADRUGADASANTARÉM</v>
      </c>
      <c r="J510" s="120">
        <v>40</v>
      </c>
      <c r="K510">
        <f t="shared" si="36"/>
        <v>509</v>
      </c>
      <c r="L510" t="b">
        <f>IF($H$2:$H$2371='Cenário proposto'!$L$2,'Tabela de preços (out_2014)'!$K$2:$K$2371)</f>
        <v>0</v>
      </c>
      <c r="M510" t="e">
        <f t="shared" si="37"/>
        <v>#NUM!</v>
      </c>
      <c r="N510" t="str">
        <f t="shared" si="38"/>
        <v>Lixo</v>
      </c>
      <c r="O510">
        <f t="shared" si="40"/>
        <v>4</v>
      </c>
    </row>
    <row r="511" spans="1:15" x14ac:dyDescent="0.2">
      <c r="A511" t="s">
        <v>184</v>
      </c>
      <c r="B511" t="s">
        <v>20</v>
      </c>
      <c r="C511" t="s">
        <v>177</v>
      </c>
      <c r="D511" t="s">
        <v>175</v>
      </c>
      <c r="E511" s="119">
        <v>5.2083333333333336E-2</v>
      </c>
      <c r="F511" s="119">
        <v>0.21875</v>
      </c>
      <c r="G511" t="s">
        <v>114</v>
      </c>
      <c r="H511" t="s">
        <v>115</v>
      </c>
      <c r="I511" t="str">
        <f t="shared" si="39"/>
        <v>CINEMA NA MADRUGADAMANAUS</v>
      </c>
      <c r="J511" s="120">
        <v>760</v>
      </c>
      <c r="K511">
        <f t="shared" si="36"/>
        <v>510</v>
      </c>
      <c r="L511" t="b">
        <f>IF($H$2:$H$2371='Cenário proposto'!$L$2,'Tabela de preços (out_2014)'!$K$2:$K$2371)</f>
        <v>0</v>
      </c>
      <c r="M511" t="e">
        <f t="shared" si="37"/>
        <v>#NUM!</v>
      </c>
      <c r="N511" t="str">
        <f t="shared" si="38"/>
        <v>Lixo</v>
      </c>
      <c r="O511">
        <f t="shared" si="40"/>
        <v>4</v>
      </c>
    </row>
    <row r="512" spans="1:15" x14ac:dyDescent="0.2">
      <c r="A512" t="s">
        <v>184</v>
      </c>
      <c r="B512" t="s">
        <v>20</v>
      </c>
      <c r="C512" t="s">
        <v>177</v>
      </c>
      <c r="D512" t="s">
        <v>175</v>
      </c>
      <c r="E512" s="119">
        <v>5.2083333333333336E-2</v>
      </c>
      <c r="F512" s="119">
        <v>0.21875</v>
      </c>
      <c r="G512" t="s">
        <v>116</v>
      </c>
      <c r="H512" t="s">
        <v>117</v>
      </c>
      <c r="I512" t="str">
        <f t="shared" si="39"/>
        <v>CINEMA NA MADRUGADAP. VELHO</v>
      </c>
      <c r="J512" s="120">
        <v>145</v>
      </c>
      <c r="K512">
        <f t="shared" si="36"/>
        <v>511</v>
      </c>
      <c r="L512" t="b">
        <f>IF($H$2:$H$2371='Cenário proposto'!$L$2,'Tabela de preços (out_2014)'!$K$2:$K$2371)</f>
        <v>0</v>
      </c>
      <c r="M512" t="e">
        <f t="shared" si="37"/>
        <v>#NUM!</v>
      </c>
      <c r="N512" t="str">
        <f t="shared" si="38"/>
        <v>Lixo</v>
      </c>
      <c r="O512">
        <f t="shared" si="40"/>
        <v>4</v>
      </c>
    </row>
    <row r="513" spans="1:15" x14ac:dyDescent="0.2">
      <c r="A513" t="s">
        <v>184</v>
      </c>
      <c r="B513" t="s">
        <v>20</v>
      </c>
      <c r="C513" t="s">
        <v>177</v>
      </c>
      <c r="D513" t="s">
        <v>175</v>
      </c>
      <c r="E513" s="119">
        <v>5.2083333333333336E-2</v>
      </c>
      <c r="F513" s="119">
        <v>0.21875</v>
      </c>
      <c r="G513" t="s">
        <v>118</v>
      </c>
      <c r="H513" t="s">
        <v>119</v>
      </c>
      <c r="I513" t="str">
        <f t="shared" si="39"/>
        <v>CINEMA NA MADRUGADAR. BRANCO</v>
      </c>
      <c r="J513" s="120">
        <v>115</v>
      </c>
      <c r="K513">
        <f t="shared" si="36"/>
        <v>512</v>
      </c>
      <c r="L513" t="b">
        <f>IF($H$2:$H$2371='Cenário proposto'!$L$2,'Tabela de preços (out_2014)'!$K$2:$K$2371)</f>
        <v>0</v>
      </c>
      <c r="M513" t="e">
        <f t="shared" si="37"/>
        <v>#NUM!</v>
      </c>
      <c r="N513" t="str">
        <f t="shared" si="38"/>
        <v>Lixo</v>
      </c>
      <c r="O513">
        <f t="shared" si="40"/>
        <v>4</v>
      </c>
    </row>
    <row r="514" spans="1:15" x14ac:dyDescent="0.2">
      <c r="A514" t="s">
        <v>184</v>
      </c>
      <c r="B514" t="s">
        <v>20</v>
      </c>
      <c r="C514" t="s">
        <v>177</v>
      </c>
      <c r="D514" t="s">
        <v>175</v>
      </c>
      <c r="E514" s="119">
        <v>5.2083333333333336E-2</v>
      </c>
      <c r="F514" s="119">
        <v>0.21875</v>
      </c>
      <c r="G514" t="s">
        <v>120</v>
      </c>
      <c r="H514" t="s">
        <v>121</v>
      </c>
      <c r="I514" t="str">
        <f t="shared" si="39"/>
        <v>CINEMA NA MADRUGADAPALMAS</v>
      </c>
      <c r="J514" s="120">
        <v>40</v>
      </c>
      <c r="K514">
        <f t="shared" ref="K514:K577" si="41">ROW(H514:H2883)-ROW($H$2)+1</f>
        <v>513</v>
      </c>
      <c r="L514" t="b">
        <f>IF($H$2:$H$2371='Cenário proposto'!$L$2,'Tabela de preços (out_2014)'!$K$2:$K$2371)</f>
        <v>0</v>
      </c>
      <c r="M514" t="e">
        <f t="shared" ref="M514:M577" si="42">SMALL($L$2:$L$2371,$K$2:$K$2371)</f>
        <v>#NUM!</v>
      </c>
      <c r="N514" t="str">
        <f t="shared" ref="N514:N577" si="43">IFERROR(INDEX($B$2:$B$2371,$M$2:$M$2371),"Lixo")</f>
        <v>Lixo</v>
      </c>
      <c r="O514">
        <f t="shared" si="40"/>
        <v>4</v>
      </c>
    </row>
    <row r="515" spans="1:15" x14ac:dyDescent="0.2">
      <c r="A515" t="s">
        <v>184</v>
      </c>
      <c r="B515" t="s">
        <v>20</v>
      </c>
      <c r="C515" t="s">
        <v>177</v>
      </c>
      <c r="D515" t="s">
        <v>175</v>
      </c>
      <c r="E515" s="119">
        <v>5.2083333333333336E-2</v>
      </c>
      <c r="F515" s="119">
        <v>0.21875</v>
      </c>
      <c r="G515" t="s">
        <v>122</v>
      </c>
      <c r="H515" t="s">
        <v>123</v>
      </c>
      <c r="I515" t="str">
        <f t="shared" ref="I515:I578" si="44">CONCATENATE(B515,H515)</f>
        <v>CINEMA NA MADRUGADAGURUPI</v>
      </c>
      <c r="J515" s="120">
        <v>40</v>
      </c>
      <c r="K515">
        <f t="shared" si="41"/>
        <v>514</v>
      </c>
      <c r="L515" t="b">
        <f>IF($H$2:$H$2371='Cenário proposto'!$L$2,'Tabela de preços (out_2014)'!$K$2:$K$2371)</f>
        <v>0</v>
      </c>
      <c r="M515" t="e">
        <f t="shared" si="42"/>
        <v>#NUM!</v>
      </c>
      <c r="N515" t="str">
        <f t="shared" si="43"/>
        <v>Lixo</v>
      </c>
      <c r="O515">
        <f t="shared" ref="O515:O578" si="45">IF(D515="SEG/SEX",5,IF(D515="SEG/SÁB",6,IF(LEN(D515)-LEN(SUBSTITUTE(D515,"/",""))=0,1,LEN(D515)-LEN(SUBSTITUTE(D515,"/",""))+1)))*4</f>
        <v>4</v>
      </c>
    </row>
    <row r="516" spans="1:15" x14ac:dyDescent="0.2">
      <c r="A516" t="s">
        <v>184</v>
      </c>
      <c r="B516" t="s">
        <v>20</v>
      </c>
      <c r="C516" t="s">
        <v>177</v>
      </c>
      <c r="D516" t="s">
        <v>175</v>
      </c>
      <c r="E516" s="119">
        <v>5.2083333333333336E-2</v>
      </c>
      <c r="F516" s="119">
        <v>0.21875</v>
      </c>
      <c r="G516" t="s">
        <v>122</v>
      </c>
      <c r="H516" t="s">
        <v>124</v>
      </c>
      <c r="I516" t="str">
        <f t="shared" si="44"/>
        <v>CINEMA NA MADRUGADAARAGUAINA</v>
      </c>
      <c r="J516" s="120">
        <v>85</v>
      </c>
      <c r="K516">
        <f t="shared" si="41"/>
        <v>515</v>
      </c>
      <c r="L516" t="b">
        <f>IF($H$2:$H$2371='Cenário proposto'!$L$2,'Tabela de preços (out_2014)'!$K$2:$K$2371)</f>
        <v>0</v>
      </c>
      <c r="M516" t="e">
        <f t="shared" si="42"/>
        <v>#NUM!</v>
      </c>
      <c r="N516" t="str">
        <f t="shared" si="43"/>
        <v>Lixo</v>
      </c>
      <c r="O516">
        <f t="shared" si="45"/>
        <v>4</v>
      </c>
    </row>
    <row r="517" spans="1:15" x14ac:dyDescent="0.2">
      <c r="A517" t="s">
        <v>184</v>
      </c>
      <c r="B517" t="s">
        <v>20</v>
      </c>
      <c r="C517" t="s">
        <v>177</v>
      </c>
      <c r="D517" t="s">
        <v>175</v>
      </c>
      <c r="E517" s="119">
        <v>5.2083333333333336E-2</v>
      </c>
      <c r="F517" s="119">
        <v>0.21875</v>
      </c>
      <c r="G517" t="s">
        <v>125</v>
      </c>
      <c r="H517" t="s">
        <v>126</v>
      </c>
      <c r="I517" t="str">
        <f t="shared" si="44"/>
        <v>CINEMA NA MADRUGADABOA VISTA</v>
      </c>
      <c r="J517" s="120">
        <v>85</v>
      </c>
      <c r="K517">
        <f t="shared" si="41"/>
        <v>516</v>
      </c>
      <c r="L517" t="b">
        <f>IF($H$2:$H$2371='Cenário proposto'!$L$2,'Tabela de preços (out_2014)'!$K$2:$K$2371)</f>
        <v>0</v>
      </c>
      <c r="M517" t="e">
        <f t="shared" si="42"/>
        <v>#NUM!</v>
      </c>
      <c r="N517" t="str">
        <f t="shared" si="43"/>
        <v>Lixo</v>
      </c>
      <c r="O517">
        <f t="shared" si="45"/>
        <v>4</v>
      </c>
    </row>
    <row r="518" spans="1:15" x14ac:dyDescent="0.2">
      <c r="A518" t="s">
        <v>184</v>
      </c>
      <c r="B518" t="s">
        <v>20</v>
      </c>
      <c r="C518" t="s">
        <v>177</v>
      </c>
      <c r="D518" t="s">
        <v>175</v>
      </c>
      <c r="E518" s="119">
        <v>5.2083333333333336E-2</v>
      </c>
      <c r="F518" s="119">
        <v>0.21875</v>
      </c>
      <c r="G518" t="s">
        <v>127</v>
      </c>
      <c r="H518" t="s">
        <v>128</v>
      </c>
      <c r="I518" t="str">
        <f t="shared" si="44"/>
        <v>CINEMA NA MADRUGADAMACAPÁ</v>
      </c>
      <c r="J518" s="120">
        <v>85</v>
      </c>
      <c r="K518">
        <f t="shared" si="41"/>
        <v>517</v>
      </c>
      <c r="L518" t="b">
        <f>IF($H$2:$H$2371='Cenário proposto'!$L$2,'Tabela de preços (out_2014)'!$K$2:$K$2371)</f>
        <v>0</v>
      </c>
      <c r="M518" t="e">
        <f t="shared" si="42"/>
        <v>#NUM!</v>
      </c>
      <c r="N518" t="str">
        <f t="shared" si="43"/>
        <v>Lixo</v>
      </c>
      <c r="O518">
        <f t="shared" si="45"/>
        <v>4</v>
      </c>
    </row>
    <row r="519" spans="1:15" x14ac:dyDescent="0.2">
      <c r="A519" t="s">
        <v>418</v>
      </c>
      <c r="B519" t="s">
        <v>564</v>
      </c>
      <c r="C519" t="s">
        <v>294</v>
      </c>
      <c r="D519" t="s">
        <v>173</v>
      </c>
      <c r="E519">
        <v>0.4375</v>
      </c>
      <c r="F519">
        <v>0.47916666666666669</v>
      </c>
      <c r="H519" t="s">
        <v>109</v>
      </c>
      <c r="I519" t="str">
        <f t="shared" si="44"/>
        <v>CLUBE DO FÃ - (J. PESSOA)J. PESSOA</v>
      </c>
      <c r="J519" s="120">
        <v>578</v>
      </c>
      <c r="K519">
        <f t="shared" si="41"/>
        <v>518</v>
      </c>
      <c r="L519" t="b">
        <f>IF($H$2:$H$2371='Cenário proposto'!$L$2,'Tabela de preços (out_2014)'!$K$2:$K$2371)</f>
        <v>0</v>
      </c>
      <c r="M519" t="e">
        <f t="shared" si="42"/>
        <v>#NUM!</v>
      </c>
      <c r="N519" t="str">
        <f t="shared" si="43"/>
        <v>Lixo</v>
      </c>
      <c r="O519">
        <f t="shared" si="45"/>
        <v>8</v>
      </c>
    </row>
    <row r="520" spans="1:15" x14ac:dyDescent="0.2">
      <c r="A520" t="s">
        <v>235</v>
      </c>
      <c r="B520" t="s">
        <v>565</v>
      </c>
      <c r="C520" t="s">
        <v>236</v>
      </c>
      <c r="D520" t="s">
        <v>185</v>
      </c>
      <c r="E520">
        <v>0.35416666666666669</v>
      </c>
      <c r="F520">
        <v>0.375</v>
      </c>
      <c r="H520" t="s">
        <v>42</v>
      </c>
      <c r="I520" t="str">
        <f t="shared" si="44"/>
        <v>CLUBE DO GORDINHO - (CAMPINAS)CAMPINAS</v>
      </c>
      <c r="J520" s="120">
        <v>2315</v>
      </c>
      <c r="K520">
        <f t="shared" si="41"/>
        <v>519</v>
      </c>
      <c r="L520" t="b">
        <f>IF($H$2:$H$2371='Cenário proposto'!$L$2,'Tabela de preços (out_2014)'!$K$2:$K$2371)</f>
        <v>0</v>
      </c>
      <c r="M520" t="e">
        <f t="shared" si="42"/>
        <v>#NUM!</v>
      </c>
      <c r="N520" t="str">
        <f t="shared" si="43"/>
        <v>Lixo</v>
      </c>
      <c r="O520">
        <f t="shared" si="45"/>
        <v>4</v>
      </c>
    </row>
    <row r="521" spans="1:15" x14ac:dyDescent="0.2">
      <c r="A521" t="s">
        <v>419</v>
      </c>
      <c r="B521" t="s">
        <v>566</v>
      </c>
      <c r="C521" t="s">
        <v>131</v>
      </c>
      <c r="D521" t="s">
        <v>173</v>
      </c>
      <c r="E521">
        <v>0.47916666666666669</v>
      </c>
      <c r="F521">
        <v>0.5</v>
      </c>
      <c r="H521" t="s">
        <v>109</v>
      </c>
      <c r="I521" t="str">
        <f t="shared" si="44"/>
        <v>CLUBE MULHER - (J. PESSOA)J. PESSOA</v>
      </c>
      <c r="J521" s="120">
        <v>646</v>
      </c>
      <c r="K521">
        <f t="shared" si="41"/>
        <v>520</v>
      </c>
      <c r="L521" t="b">
        <f>IF($H$2:$H$2371='Cenário proposto'!$L$2,'Tabela de preços (out_2014)'!$K$2:$K$2371)</f>
        <v>0</v>
      </c>
      <c r="M521" t="e">
        <f t="shared" si="42"/>
        <v>#NUM!</v>
      </c>
      <c r="N521" t="str">
        <f t="shared" si="43"/>
        <v>Lixo</v>
      </c>
      <c r="O521">
        <f t="shared" si="45"/>
        <v>8</v>
      </c>
    </row>
    <row r="522" spans="1:15" x14ac:dyDescent="0.2">
      <c r="A522" t="s">
        <v>143</v>
      </c>
      <c r="B522" t="s">
        <v>144</v>
      </c>
      <c r="C522" t="s">
        <v>145</v>
      </c>
      <c r="D522" t="s">
        <v>142</v>
      </c>
      <c r="E522" s="119">
        <v>0.85416666666666663</v>
      </c>
      <c r="F522" s="119">
        <v>0.88888888888888884</v>
      </c>
      <c r="G522" t="s">
        <v>35</v>
      </c>
      <c r="H522" t="s">
        <v>35</v>
      </c>
      <c r="I522" t="str">
        <f t="shared" si="44"/>
        <v>COMO EU CONHECI SUA MÃENET1</v>
      </c>
      <c r="J522" s="120">
        <v>87965</v>
      </c>
      <c r="K522">
        <f t="shared" si="41"/>
        <v>521</v>
      </c>
      <c r="L522" t="b">
        <f>IF($H$2:$H$2371='Cenário proposto'!$L$2,'Tabela de preços (out_2014)'!$K$2:$K$2371)</f>
        <v>0</v>
      </c>
      <c r="M522" t="e">
        <f t="shared" si="42"/>
        <v>#NUM!</v>
      </c>
      <c r="N522" t="str">
        <f t="shared" si="43"/>
        <v>Lixo</v>
      </c>
      <c r="O522">
        <f t="shared" si="45"/>
        <v>24</v>
      </c>
    </row>
    <row r="523" spans="1:15" x14ac:dyDescent="0.2">
      <c r="A523" t="s">
        <v>143</v>
      </c>
      <c r="B523" t="s">
        <v>144</v>
      </c>
      <c r="C523" t="s">
        <v>145</v>
      </c>
      <c r="D523" t="s">
        <v>142</v>
      </c>
      <c r="E523" s="119">
        <v>0.85416666666666663</v>
      </c>
      <c r="F523" s="119">
        <v>0.88888888888888884</v>
      </c>
      <c r="G523" t="s">
        <v>36</v>
      </c>
      <c r="H523" t="s">
        <v>36</v>
      </c>
      <c r="I523" t="str">
        <f t="shared" si="44"/>
        <v>COMO EU CONHECI SUA MÃESAT</v>
      </c>
      <c r="J523" s="120">
        <v>8796.5</v>
      </c>
      <c r="K523">
        <f t="shared" si="41"/>
        <v>522</v>
      </c>
      <c r="L523" t="b">
        <f>IF($H$2:$H$2371='Cenário proposto'!$L$2,'Tabela de preços (out_2014)'!$K$2:$K$2371)</f>
        <v>0</v>
      </c>
      <c r="M523" t="e">
        <f t="shared" si="42"/>
        <v>#NUM!</v>
      </c>
      <c r="N523" t="str">
        <f t="shared" si="43"/>
        <v>Lixo</v>
      </c>
      <c r="O523">
        <f t="shared" si="45"/>
        <v>24</v>
      </c>
    </row>
    <row r="524" spans="1:15" x14ac:dyDescent="0.2">
      <c r="A524" t="s">
        <v>143</v>
      </c>
      <c r="B524" t="s">
        <v>144</v>
      </c>
      <c r="C524" t="s">
        <v>145</v>
      </c>
      <c r="D524" t="s">
        <v>142</v>
      </c>
      <c r="E524" s="119">
        <v>0.85416666666666663</v>
      </c>
      <c r="F524" s="119">
        <v>0.88888888888888884</v>
      </c>
      <c r="G524" t="s">
        <v>37</v>
      </c>
      <c r="H524" t="s">
        <v>38</v>
      </c>
      <c r="I524" t="str">
        <f t="shared" si="44"/>
        <v>COMO EU CONHECI SUA MÃESÃO PAULO</v>
      </c>
      <c r="J524" s="120">
        <v>18040</v>
      </c>
      <c r="K524">
        <f t="shared" si="41"/>
        <v>523</v>
      </c>
      <c r="L524" t="b">
        <f>IF($H$2:$H$2371='Cenário proposto'!$L$2,'Tabela de preços (out_2014)'!$K$2:$K$2371)</f>
        <v>0</v>
      </c>
      <c r="M524" t="e">
        <f t="shared" si="42"/>
        <v>#NUM!</v>
      </c>
      <c r="N524" t="str">
        <f t="shared" si="43"/>
        <v>Lixo</v>
      </c>
      <c r="O524">
        <f t="shared" si="45"/>
        <v>24</v>
      </c>
    </row>
    <row r="525" spans="1:15" x14ac:dyDescent="0.2">
      <c r="A525" t="s">
        <v>143</v>
      </c>
      <c r="B525" t="s">
        <v>144</v>
      </c>
      <c r="C525" t="s">
        <v>145</v>
      </c>
      <c r="D525" t="s">
        <v>142</v>
      </c>
      <c r="E525" s="119">
        <v>0.85416666666666663</v>
      </c>
      <c r="F525" s="119">
        <v>0.88888888888888884</v>
      </c>
      <c r="G525" t="s">
        <v>39</v>
      </c>
      <c r="H525" t="s">
        <v>40</v>
      </c>
      <c r="I525" t="str">
        <f t="shared" si="44"/>
        <v>COMO EU CONHECI SUA MÃEP.PRUD.</v>
      </c>
      <c r="J525" s="120">
        <v>4160</v>
      </c>
      <c r="K525">
        <f t="shared" si="41"/>
        <v>524</v>
      </c>
      <c r="L525" t="b">
        <f>IF($H$2:$H$2371='Cenário proposto'!$L$2,'Tabela de preços (out_2014)'!$K$2:$K$2371)</f>
        <v>0</v>
      </c>
      <c r="M525" t="e">
        <f t="shared" si="42"/>
        <v>#NUM!</v>
      </c>
      <c r="N525" t="str">
        <f t="shared" si="43"/>
        <v>Lixo</v>
      </c>
      <c r="O525">
        <f t="shared" si="45"/>
        <v>24</v>
      </c>
    </row>
    <row r="526" spans="1:15" x14ac:dyDescent="0.2">
      <c r="A526" t="s">
        <v>143</v>
      </c>
      <c r="B526" t="s">
        <v>144</v>
      </c>
      <c r="C526" t="s">
        <v>145</v>
      </c>
      <c r="D526" t="s">
        <v>142</v>
      </c>
      <c r="E526" s="119">
        <v>0.85416666666666663</v>
      </c>
      <c r="F526" s="119">
        <v>0.88888888888888884</v>
      </c>
      <c r="G526" t="s">
        <v>41</v>
      </c>
      <c r="H526" t="s">
        <v>42</v>
      </c>
      <c r="I526" t="str">
        <f t="shared" si="44"/>
        <v>COMO EU CONHECI SUA MÃECAMPINAS</v>
      </c>
      <c r="J526" s="120">
        <v>4735</v>
      </c>
      <c r="K526">
        <f t="shared" si="41"/>
        <v>525</v>
      </c>
      <c r="L526" t="b">
        <f>IF($H$2:$H$2371='Cenário proposto'!$L$2,'Tabela de preços (out_2014)'!$K$2:$K$2371)</f>
        <v>0</v>
      </c>
      <c r="M526" t="e">
        <f t="shared" si="42"/>
        <v>#NUM!</v>
      </c>
      <c r="N526" t="str">
        <f t="shared" si="43"/>
        <v>Lixo</v>
      </c>
      <c r="O526">
        <f t="shared" si="45"/>
        <v>24</v>
      </c>
    </row>
    <row r="527" spans="1:15" x14ac:dyDescent="0.2">
      <c r="A527" t="s">
        <v>143</v>
      </c>
      <c r="B527" t="s">
        <v>144</v>
      </c>
      <c r="C527" t="s">
        <v>145</v>
      </c>
      <c r="D527" t="s">
        <v>142</v>
      </c>
      <c r="E527" s="119">
        <v>0.85416666666666663</v>
      </c>
      <c r="F527" s="119">
        <v>0.88888888888888884</v>
      </c>
      <c r="G527" t="s">
        <v>43</v>
      </c>
      <c r="H527" t="s">
        <v>44</v>
      </c>
      <c r="I527" t="str">
        <f t="shared" si="44"/>
        <v>COMO EU CONHECI SUA MÃETAUBATÉ</v>
      </c>
      <c r="J527" s="120">
        <v>1595</v>
      </c>
      <c r="K527">
        <f t="shared" si="41"/>
        <v>526</v>
      </c>
      <c r="L527" t="b">
        <f>IF($H$2:$H$2371='Cenário proposto'!$L$2,'Tabela de preços (out_2014)'!$K$2:$K$2371)</f>
        <v>0</v>
      </c>
      <c r="M527" t="e">
        <f t="shared" si="42"/>
        <v>#NUM!</v>
      </c>
      <c r="N527" t="str">
        <f t="shared" si="43"/>
        <v>Lixo</v>
      </c>
      <c r="O527">
        <f t="shared" si="45"/>
        <v>24</v>
      </c>
    </row>
    <row r="528" spans="1:15" x14ac:dyDescent="0.2">
      <c r="A528" t="s">
        <v>143</v>
      </c>
      <c r="B528" t="s">
        <v>144</v>
      </c>
      <c r="C528" t="s">
        <v>145</v>
      </c>
      <c r="D528" t="s">
        <v>142</v>
      </c>
      <c r="E528" s="119">
        <v>0.85416666666666663</v>
      </c>
      <c r="F528" s="119">
        <v>0.88888888888888884</v>
      </c>
      <c r="G528" t="s">
        <v>45</v>
      </c>
      <c r="H528" t="s">
        <v>46</v>
      </c>
      <c r="I528" t="str">
        <f t="shared" si="44"/>
        <v>COMO EU CONHECI SUA MÃERIB. PRETO</v>
      </c>
      <c r="J528" s="120">
        <v>2400</v>
      </c>
      <c r="K528">
        <f t="shared" si="41"/>
        <v>527</v>
      </c>
      <c r="L528" t="b">
        <f>IF($H$2:$H$2371='Cenário proposto'!$L$2,'Tabela de preços (out_2014)'!$K$2:$K$2371)</f>
        <v>0</v>
      </c>
      <c r="M528" t="e">
        <f t="shared" si="42"/>
        <v>#NUM!</v>
      </c>
      <c r="N528" t="str">
        <f t="shared" si="43"/>
        <v>Lixo</v>
      </c>
      <c r="O528">
        <f t="shared" si="45"/>
        <v>24</v>
      </c>
    </row>
    <row r="529" spans="1:15" x14ac:dyDescent="0.2">
      <c r="A529" t="s">
        <v>143</v>
      </c>
      <c r="B529" t="s">
        <v>144</v>
      </c>
      <c r="C529" t="s">
        <v>145</v>
      </c>
      <c r="D529" t="s">
        <v>142</v>
      </c>
      <c r="E529" s="119">
        <v>0.85416666666666663</v>
      </c>
      <c r="F529" s="119">
        <v>0.88888888888888884</v>
      </c>
      <c r="G529" t="s">
        <v>47</v>
      </c>
      <c r="H529" t="s">
        <v>48</v>
      </c>
      <c r="I529" t="str">
        <f t="shared" si="44"/>
        <v>COMO EU CONHECI SUA MÃESANTOS</v>
      </c>
      <c r="J529" s="120">
        <v>1740</v>
      </c>
      <c r="K529">
        <f t="shared" si="41"/>
        <v>528</v>
      </c>
      <c r="L529" t="b">
        <f>IF($H$2:$H$2371='Cenário proposto'!$L$2,'Tabela de preços (out_2014)'!$K$2:$K$2371)</f>
        <v>0</v>
      </c>
      <c r="M529" t="e">
        <f t="shared" si="42"/>
        <v>#NUM!</v>
      </c>
      <c r="N529" t="str">
        <f t="shared" si="43"/>
        <v>Lixo</v>
      </c>
      <c r="O529">
        <f t="shared" si="45"/>
        <v>24</v>
      </c>
    </row>
    <row r="530" spans="1:15" x14ac:dyDescent="0.2">
      <c r="A530" t="s">
        <v>143</v>
      </c>
      <c r="B530" t="s">
        <v>144</v>
      </c>
      <c r="C530" t="s">
        <v>145</v>
      </c>
      <c r="D530" t="s">
        <v>142</v>
      </c>
      <c r="E530" s="119">
        <v>0.85416666666666663</v>
      </c>
      <c r="F530" s="119">
        <v>0.88888888888888884</v>
      </c>
      <c r="G530" t="s">
        <v>49</v>
      </c>
      <c r="H530" t="s">
        <v>50</v>
      </c>
      <c r="I530" t="str">
        <f t="shared" si="44"/>
        <v>COMO EU CONHECI SUA MÃERIO DE JANEIRO</v>
      </c>
      <c r="J530" s="120">
        <v>10765</v>
      </c>
      <c r="K530">
        <f t="shared" si="41"/>
        <v>529</v>
      </c>
      <c r="L530">
        <f>IF($H$2:$H$2371='Cenário proposto'!$L$2,'Tabela de preços (out_2014)'!$K$2:$K$2371)</f>
        <v>529</v>
      </c>
      <c r="M530" t="e">
        <f t="shared" si="42"/>
        <v>#NUM!</v>
      </c>
      <c r="N530" t="str">
        <f t="shared" si="43"/>
        <v>Lixo</v>
      </c>
      <c r="O530">
        <f t="shared" si="45"/>
        <v>24</v>
      </c>
    </row>
    <row r="531" spans="1:15" x14ac:dyDescent="0.2">
      <c r="A531" t="s">
        <v>143</v>
      </c>
      <c r="B531" t="s">
        <v>144</v>
      </c>
      <c r="C531" t="s">
        <v>145</v>
      </c>
      <c r="D531" t="s">
        <v>142</v>
      </c>
      <c r="E531" s="119">
        <v>0.85416666666666663</v>
      </c>
      <c r="F531" s="119">
        <v>0.88888888888888884</v>
      </c>
      <c r="G531" t="s">
        <v>51</v>
      </c>
      <c r="H531" t="s">
        <v>52</v>
      </c>
      <c r="I531" t="str">
        <f t="shared" si="44"/>
        <v>COMO EU CONHECI SUA MÃEBARRA MANSA</v>
      </c>
      <c r="J531" s="120">
        <v>2655</v>
      </c>
      <c r="K531">
        <f t="shared" si="41"/>
        <v>530</v>
      </c>
      <c r="L531" t="b">
        <f>IF($H$2:$H$2371='Cenário proposto'!$L$2,'Tabela de preços (out_2014)'!$K$2:$K$2371)</f>
        <v>0</v>
      </c>
      <c r="M531" t="e">
        <f t="shared" si="42"/>
        <v>#NUM!</v>
      </c>
      <c r="N531" t="str">
        <f t="shared" si="43"/>
        <v>Lixo</v>
      </c>
      <c r="O531">
        <f t="shared" si="45"/>
        <v>24</v>
      </c>
    </row>
    <row r="532" spans="1:15" x14ac:dyDescent="0.2">
      <c r="A532" t="s">
        <v>143</v>
      </c>
      <c r="B532" t="s">
        <v>144</v>
      </c>
      <c r="C532" t="s">
        <v>145</v>
      </c>
      <c r="D532" t="s">
        <v>142</v>
      </c>
      <c r="E532" s="119">
        <v>0.85416666666666663</v>
      </c>
      <c r="F532" s="119">
        <v>0.88888888888888884</v>
      </c>
      <c r="G532" t="s">
        <v>53</v>
      </c>
      <c r="H532" t="s">
        <v>54</v>
      </c>
      <c r="I532" t="str">
        <f t="shared" si="44"/>
        <v>COMO EU CONHECI SUA MÃEB. HORIZ</v>
      </c>
      <c r="J532" s="120">
        <v>8455</v>
      </c>
      <c r="K532">
        <f t="shared" si="41"/>
        <v>531</v>
      </c>
      <c r="L532" t="b">
        <f>IF($H$2:$H$2371='Cenário proposto'!$L$2,'Tabela de preços (out_2014)'!$K$2:$K$2371)</f>
        <v>0</v>
      </c>
      <c r="M532" t="e">
        <f t="shared" si="42"/>
        <v>#NUM!</v>
      </c>
      <c r="N532" t="str">
        <f t="shared" si="43"/>
        <v>Lixo</v>
      </c>
      <c r="O532">
        <f t="shared" si="45"/>
        <v>24</v>
      </c>
    </row>
    <row r="533" spans="1:15" x14ac:dyDescent="0.2">
      <c r="A533" t="s">
        <v>143</v>
      </c>
      <c r="B533" t="s">
        <v>144</v>
      </c>
      <c r="C533" t="s">
        <v>145</v>
      </c>
      <c r="D533" t="s">
        <v>142</v>
      </c>
      <c r="E533" s="119">
        <v>0.85416666666666663</v>
      </c>
      <c r="F533" s="119">
        <v>0.88888888888888884</v>
      </c>
      <c r="G533" t="s">
        <v>55</v>
      </c>
      <c r="H533" t="s">
        <v>56</v>
      </c>
      <c r="I533" t="str">
        <f t="shared" si="44"/>
        <v>COMO EU CONHECI SUA MÃEUBERABA</v>
      </c>
      <c r="J533" s="120">
        <v>1605</v>
      </c>
      <c r="K533">
        <f t="shared" si="41"/>
        <v>532</v>
      </c>
      <c r="L533" t="b">
        <f>IF($H$2:$H$2371='Cenário proposto'!$L$2,'Tabela de preços (out_2014)'!$K$2:$K$2371)</f>
        <v>0</v>
      </c>
      <c r="M533" t="e">
        <f t="shared" si="42"/>
        <v>#NUM!</v>
      </c>
      <c r="N533" t="str">
        <f t="shared" si="43"/>
        <v>Lixo</v>
      </c>
      <c r="O533">
        <f t="shared" si="45"/>
        <v>24</v>
      </c>
    </row>
    <row r="534" spans="1:15" x14ac:dyDescent="0.2">
      <c r="A534" t="s">
        <v>143</v>
      </c>
      <c r="B534" t="s">
        <v>144</v>
      </c>
      <c r="C534" t="s">
        <v>145</v>
      </c>
      <c r="D534" t="s">
        <v>142</v>
      </c>
      <c r="E534" s="119">
        <v>0.85416666666666663</v>
      </c>
      <c r="F534" s="119">
        <v>0.88888888888888884</v>
      </c>
      <c r="G534" t="s">
        <v>57</v>
      </c>
      <c r="H534" t="s">
        <v>58</v>
      </c>
      <c r="I534" t="str">
        <f t="shared" si="44"/>
        <v>COMO EU CONHECI SUA MÃEVITÓRIA</v>
      </c>
      <c r="J534" s="120">
        <v>1785</v>
      </c>
      <c r="K534">
        <f t="shared" si="41"/>
        <v>533</v>
      </c>
      <c r="L534" t="b">
        <f>IF($H$2:$H$2371='Cenário proposto'!$L$2,'Tabela de preços (out_2014)'!$K$2:$K$2371)</f>
        <v>0</v>
      </c>
      <c r="M534" t="e">
        <f t="shared" si="42"/>
        <v>#NUM!</v>
      </c>
      <c r="N534" t="str">
        <f t="shared" si="43"/>
        <v>Lixo</v>
      </c>
      <c r="O534">
        <f t="shared" si="45"/>
        <v>24</v>
      </c>
    </row>
    <row r="535" spans="1:15" x14ac:dyDescent="0.2">
      <c r="A535" t="s">
        <v>143</v>
      </c>
      <c r="B535" t="s">
        <v>144</v>
      </c>
      <c r="C535" t="s">
        <v>145</v>
      </c>
      <c r="D535" t="s">
        <v>142</v>
      </c>
      <c r="E535" s="119">
        <v>0.85416666666666663</v>
      </c>
      <c r="F535" s="119">
        <v>0.88888888888888884</v>
      </c>
      <c r="G535" t="s">
        <v>59</v>
      </c>
      <c r="H535" t="s">
        <v>60</v>
      </c>
      <c r="I535" t="str">
        <f t="shared" si="44"/>
        <v>COMO EU CONHECI SUA MÃECURITIBA</v>
      </c>
      <c r="J535" s="120">
        <v>3170</v>
      </c>
      <c r="K535">
        <f t="shared" si="41"/>
        <v>534</v>
      </c>
      <c r="L535" t="b">
        <f>IF($H$2:$H$2371='Cenário proposto'!$L$2,'Tabela de preços (out_2014)'!$K$2:$K$2371)</f>
        <v>0</v>
      </c>
      <c r="M535" t="e">
        <f t="shared" si="42"/>
        <v>#NUM!</v>
      </c>
      <c r="N535" t="str">
        <f t="shared" si="43"/>
        <v>Lixo</v>
      </c>
      <c r="O535">
        <f t="shared" si="45"/>
        <v>24</v>
      </c>
    </row>
    <row r="536" spans="1:15" x14ac:dyDescent="0.2">
      <c r="A536" t="s">
        <v>143</v>
      </c>
      <c r="B536" t="s">
        <v>144</v>
      </c>
      <c r="C536" t="s">
        <v>145</v>
      </c>
      <c r="D536" t="s">
        <v>142</v>
      </c>
      <c r="E536" s="119">
        <v>0.85416666666666663</v>
      </c>
      <c r="F536" s="119">
        <v>0.88888888888888884</v>
      </c>
      <c r="G536" t="s">
        <v>61</v>
      </c>
      <c r="H536" t="s">
        <v>62</v>
      </c>
      <c r="I536" t="str">
        <f t="shared" si="44"/>
        <v>COMO EU CONHECI SUA MÃECASCAVEL</v>
      </c>
      <c r="J536" s="120">
        <v>3395</v>
      </c>
      <c r="K536">
        <f t="shared" si="41"/>
        <v>535</v>
      </c>
      <c r="L536" t="b">
        <f>IF($H$2:$H$2371='Cenário proposto'!$L$2,'Tabela de preços (out_2014)'!$K$2:$K$2371)</f>
        <v>0</v>
      </c>
      <c r="M536" t="e">
        <f t="shared" si="42"/>
        <v>#NUM!</v>
      </c>
      <c r="N536" t="str">
        <f t="shared" si="43"/>
        <v>Lixo</v>
      </c>
      <c r="O536">
        <f t="shared" si="45"/>
        <v>24</v>
      </c>
    </row>
    <row r="537" spans="1:15" x14ac:dyDescent="0.2">
      <c r="A537" t="s">
        <v>143</v>
      </c>
      <c r="B537" t="s">
        <v>144</v>
      </c>
      <c r="C537" t="s">
        <v>145</v>
      </c>
      <c r="D537" t="s">
        <v>142</v>
      </c>
      <c r="E537" s="119">
        <v>0.85416666666666663</v>
      </c>
      <c r="F537" s="119">
        <v>0.88888888888888884</v>
      </c>
      <c r="G537" t="s">
        <v>63</v>
      </c>
      <c r="H537" t="s">
        <v>64</v>
      </c>
      <c r="I537" t="str">
        <f t="shared" si="44"/>
        <v>COMO EU CONHECI SUA MÃEMARINGÁ</v>
      </c>
      <c r="J537" s="120">
        <v>1050</v>
      </c>
      <c r="K537">
        <f t="shared" si="41"/>
        <v>536</v>
      </c>
      <c r="L537" t="b">
        <f>IF($H$2:$H$2371='Cenário proposto'!$L$2,'Tabela de preços (out_2014)'!$K$2:$K$2371)</f>
        <v>0</v>
      </c>
      <c r="M537" t="e">
        <f t="shared" si="42"/>
        <v>#NUM!</v>
      </c>
      <c r="N537" t="str">
        <f t="shared" si="43"/>
        <v>Lixo</v>
      </c>
      <c r="O537">
        <f t="shared" si="45"/>
        <v>24</v>
      </c>
    </row>
    <row r="538" spans="1:15" x14ac:dyDescent="0.2">
      <c r="A538" t="s">
        <v>143</v>
      </c>
      <c r="B538" t="s">
        <v>144</v>
      </c>
      <c r="C538" t="s">
        <v>145</v>
      </c>
      <c r="D538" t="s">
        <v>142</v>
      </c>
      <c r="E538" s="119">
        <v>0.85416666666666663</v>
      </c>
      <c r="F538" s="119">
        <v>0.88888888888888884</v>
      </c>
      <c r="G538" t="s">
        <v>65</v>
      </c>
      <c r="H538" t="s">
        <v>66</v>
      </c>
      <c r="I538" t="str">
        <f t="shared" si="44"/>
        <v>COMO EU CONHECI SUA MÃELONDRINA</v>
      </c>
      <c r="J538" s="120">
        <v>1260</v>
      </c>
      <c r="K538">
        <f t="shared" si="41"/>
        <v>537</v>
      </c>
      <c r="L538" t="b">
        <f>IF($H$2:$H$2371='Cenário proposto'!$L$2,'Tabela de preços (out_2014)'!$K$2:$K$2371)</f>
        <v>0</v>
      </c>
      <c r="M538" t="e">
        <f t="shared" si="42"/>
        <v>#NUM!</v>
      </c>
      <c r="N538" t="str">
        <f t="shared" si="43"/>
        <v>Lixo</v>
      </c>
      <c r="O538">
        <f t="shared" si="45"/>
        <v>24</v>
      </c>
    </row>
    <row r="539" spans="1:15" x14ac:dyDescent="0.2">
      <c r="A539" t="s">
        <v>143</v>
      </c>
      <c r="B539" t="s">
        <v>144</v>
      </c>
      <c r="C539" t="s">
        <v>145</v>
      </c>
      <c r="D539" t="s">
        <v>142</v>
      </c>
      <c r="E539" s="119">
        <v>0.85416666666666663</v>
      </c>
      <c r="F539" s="119">
        <v>0.88888888888888884</v>
      </c>
      <c r="G539" t="s">
        <v>67</v>
      </c>
      <c r="H539" t="s">
        <v>68</v>
      </c>
      <c r="I539" t="str">
        <f t="shared" si="44"/>
        <v>COMO EU CONHECI SUA MÃEP. ALEGRE</v>
      </c>
      <c r="J539" s="120">
        <v>7440</v>
      </c>
      <c r="K539">
        <f t="shared" si="41"/>
        <v>538</v>
      </c>
      <c r="L539" t="b">
        <f>IF($H$2:$H$2371='Cenário proposto'!$L$2,'Tabela de preços (out_2014)'!$K$2:$K$2371)</f>
        <v>0</v>
      </c>
      <c r="M539" t="e">
        <f t="shared" si="42"/>
        <v>#NUM!</v>
      </c>
      <c r="N539" t="str">
        <f t="shared" si="43"/>
        <v>Lixo</v>
      </c>
      <c r="O539">
        <f t="shared" si="45"/>
        <v>24</v>
      </c>
    </row>
    <row r="540" spans="1:15" x14ac:dyDescent="0.2">
      <c r="A540" t="s">
        <v>143</v>
      </c>
      <c r="B540" t="s">
        <v>144</v>
      </c>
      <c r="C540" t="s">
        <v>145</v>
      </c>
      <c r="D540" t="s">
        <v>142</v>
      </c>
      <c r="E540" s="119">
        <v>0.85416666666666663</v>
      </c>
      <c r="F540" s="119">
        <v>0.88888888888888884</v>
      </c>
      <c r="G540" t="s">
        <v>69</v>
      </c>
      <c r="H540" t="s">
        <v>70</v>
      </c>
      <c r="I540" t="str">
        <f t="shared" si="44"/>
        <v>COMO EU CONHECI SUA MÃEFLORIANÓPOLIS</v>
      </c>
      <c r="J540" s="120">
        <v>3675</v>
      </c>
      <c r="K540">
        <f t="shared" si="41"/>
        <v>539</v>
      </c>
      <c r="L540" t="b">
        <f>IF($H$2:$H$2371='Cenário proposto'!$L$2,'Tabela de preços (out_2014)'!$K$2:$K$2371)</f>
        <v>0</v>
      </c>
      <c r="M540" t="e">
        <f t="shared" si="42"/>
        <v>#NUM!</v>
      </c>
      <c r="N540" t="str">
        <f t="shared" si="43"/>
        <v>Lixo</v>
      </c>
      <c r="O540">
        <f t="shared" si="45"/>
        <v>24</v>
      </c>
    </row>
    <row r="541" spans="1:15" x14ac:dyDescent="0.2">
      <c r="A541" t="s">
        <v>143</v>
      </c>
      <c r="B541" t="s">
        <v>144</v>
      </c>
      <c r="C541" t="s">
        <v>145</v>
      </c>
      <c r="D541" t="s">
        <v>142</v>
      </c>
      <c r="E541" s="119">
        <v>0.85416666666666663</v>
      </c>
      <c r="F541" s="119">
        <v>0.88888888888888884</v>
      </c>
      <c r="G541" t="s">
        <v>71</v>
      </c>
      <c r="H541" t="s">
        <v>72</v>
      </c>
      <c r="I541" t="str">
        <f t="shared" si="44"/>
        <v>COMO EU CONHECI SUA MÃEBRASÍLIA</v>
      </c>
      <c r="J541" s="120">
        <v>2360</v>
      </c>
      <c r="K541">
        <f t="shared" si="41"/>
        <v>540</v>
      </c>
      <c r="L541" t="b">
        <f>IF($H$2:$H$2371='Cenário proposto'!$L$2,'Tabela de preços (out_2014)'!$K$2:$K$2371)</f>
        <v>0</v>
      </c>
      <c r="M541" t="e">
        <f t="shared" si="42"/>
        <v>#NUM!</v>
      </c>
      <c r="N541" t="str">
        <f t="shared" si="43"/>
        <v>Lixo</v>
      </c>
      <c r="O541">
        <f t="shared" si="45"/>
        <v>24</v>
      </c>
    </row>
    <row r="542" spans="1:15" x14ac:dyDescent="0.2">
      <c r="A542" t="s">
        <v>143</v>
      </c>
      <c r="B542" t="s">
        <v>144</v>
      </c>
      <c r="C542" t="s">
        <v>145</v>
      </c>
      <c r="D542" t="s">
        <v>142</v>
      </c>
      <c r="E542" s="119">
        <v>0.85416666666666663</v>
      </c>
      <c r="F542" s="119">
        <v>0.88888888888888884</v>
      </c>
      <c r="G542" t="s">
        <v>73</v>
      </c>
      <c r="H542" t="s">
        <v>74</v>
      </c>
      <c r="I542" t="str">
        <f t="shared" si="44"/>
        <v>COMO EU CONHECI SUA MÃEGOIÂNIA</v>
      </c>
      <c r="J542" s="120">
        <v>2125</v>
      </c>
      <c r="K542">
        <f t="shared" si="41"/>
        <v>541</v>
      </c>
      <c r="L542" t="b">
        <f>IF($H$2:$H$2371='Cenário proposto'!$L$2,'Tabela de preços (out_2014)'!$K$2:$K$2371)</f>
        <v>0</v>
      </c>
      <c r="M542" t="e">
        <f t="shared" si="42"/>
        <v>#NUM!</v>
      </c>
      <c r="N542" t="str">
        <f t="shared" si="43"/>
        <v>Lixo</v>
      </c>
      <c r="O542">
        <f t="shared" si="45"/>
        <v>24</v>
      </c>
    </row>
    <row r="543" spans="1:15" x14ac:dyDescent="0.2">
      <c r="A543" t="s">
        <v>143</v>
      </c>
      <c r="B543" t="s">
        <v>144</v>
      </c>
      <c r="C543" t="s">
        <v>145</v>
      </c>
      <c r="D543" t="s">
        <v>142</v>
      </c>
      <c r="E543" s="119">
        <v>0.85416666666666663</v>
      </c>
      <c r="F543" s="119">
        <v>0.88888888888888884</v>
      </c>
      <c r="G543" t="s">
        <v>75</v>
      </c>
      <c r="H543" t="s">
        <v>76</v>
      </c>
      <c r="I543" t="str">
        <f t="shared" si="44"/>
        <v>COMO EU CONHECI SUA MÃECUIABÁ</v>
      </c>
      <c r="J543" s="120">
        <v>1915</v>
      </c>
      <c r="K543">
        <f t="shared" si="41"/>
        <v>542</v>
      </c>
      <c r="L543" t="b">
        <f>IF($H$2:$H$2371='Cenário proposto'!$L$2,'Tabela de preços (out_2014)'!$K$2:$K$2371)</f>
        <v>0</v>
      </c>
      <c r="M543" t="e">
        <f t="shared" si="42"/>
        <v>#NUM!</v>
      </c>
      <c r="N543" t="str">
        <f t="shared" si="43"/>
        <v>Lixo</v>
      </c>
      <c r="O543">
        <f t="shared" si="45"/>
        <v>24</v>
      </c>
    </row>
    <row r="544" spans="1:15" x14ac:dyDescent="0.2">
      <c r="A544" t="s">
        <v>143</v>
      </c>
      <c r="B544" t="s">
        <v>144</v>
      </c>
      <c r="C544" t="s">
        <v>145</v>
      </c>
      <c r="D544" t="s">
        <v>142</v>
      </c>
      <c r="E544" s="119">
        <v>0.85416666666666663</v>
      </c>
      <c r="F544" s="119">
        <v>0.88888888888888884</v>
      </c>
      <c r="G544" t="s">
        <v>77</v>
      </c>
      <c r="H544" t="s">
        <v>78</v>
      </c>
      <c r="I544" t="str">
        <f t="shared" si="44"/>
        <v>COMO EU CONHECI SUA MÃECÁCERES</v>
      </c>
      <c r="J544" s="120">
        <v>150</v>
      </c>
      <c r="K544">
        <f t="shared" si="41"/>
        <v>543</v>
      </c>
      <c r="L544" t="b">
        <f>IF($H$2:$H$2371='Cenário proposto'!$L$2,'Tabela de preços (out_2014)'!$K$2:$K$2371)</f>
        <v>0</v>
      </c>
      <c r="M544" t="e">
        <f t="shared" si="42"/>
        <v>#NUM!</v>
      </c>
      <c r="N544" t="str">
        <f t="shared" si="43"/>
        <v>Lixo</v>
      </c>
      <c r="O544">
        <f t="shared" si="45"/>
        <v>24</v>
      </c>
    </row>
    <row r="545" spans="1:15" x14ac:dyDescent="0.2">
      <c r="A545" t="s">
        <v>143</v>
      </c>
      <c r="B545" t="s">
        <v>144</v>
      </c>
      <c r="C545" t="s">
        <v>145</v>
      </c>
      <c r="D545" t="s">
        <v>142</v>
      </c>
      <c r="E545" s="119">
        <v>0.85416666666666663</v>
      </c>
      <c r="F545" s="119">
        <v>0.88888888888888884</v>
      </c>
      <c r="G545" t="s">
        <v>75</v>
      </c>
      <c r="H545" t="s">
        <v>79</v>
      </c>
      <c r="I545" t="str">
        <f t="shared" si="44"/>
        <v>COMO EU CONHECI SUA MÃERONDONÓPOLIS</v>
      </c>
      <c r="J545" s="120">
        <v>315</v>
      </c>
      <c r="K545">
        <f t="shared" si="41"/>
        <v>544</v>
      </c>
      <c r="L545" t="b">
        <f>IF($H$2:$H$2371='Cenário proposto'!$L$2,'Tabela de preços (out_2014)'!$K$2:$K$2371)</f>
        <v>0</v>
      </c>
      <c r="M545" t="e">
        <f t="shared" si="42"/>
        <v>#NUM!</v>
      </c>
      <c r="N545" t="str">
        <f t="shared" si="43"/>
        <v>Lixo</v>
      </c>
      <c r="O545">
        <f t="shared" si="45"/>
        <v>24</v>
      </c>
    </row>
    <row r="546" spans="1:15" x14ac:dyDescent="0.2">
      <c r="A546" t="s">
        <v>143</v>
      </c>
      <c r="B546" t="s">
        <v>144</v>
      </c>
      <c r="C546" t="s">
        <v>145</v>
      </c>
      <c r="D546" t="s">
        <v>142</v>
      </c>
      <c r="E546" s="119">
        <v>0.85416666666666663</v>
      </c>
      <c r="F546" s="119">
        <v>0.88888888888888884</v>
      </c>
      <c r="G546" t="s">
        <v>75</v>
      </c>
      <c r="H546" t="s">
        <v>80</v>
      </c>
      <c r="I546" t="str">
        <f t="shared" si="44"/>
        <v>COMO EU CONHECI SUA MÃETANGARÁ</v>
      </c>
      <c r="J546" s="120">
        <v>225</v>
      </c>
      <c r="K546">
        <f t="shared" si="41"/>
        <v>545</v>
      </c>
      <c r="L546" t="b">
        <f>IF($H$2:$H$2371='Cenário proposto'!$L$2,'Tabela de preços (out_2014)'!$K$2:$K$2371)</f>
        <v>0</v>
      </c>
      <c r="M546" t="e">
        <f t="shared" si="42"/>
        <v>#NUM!</v>
      </c>
      <c r="N546" t="str">
        <f t="shared" si="43"/>
        <v>Lixo</v>
      </c>
      <c r="O546">
        <f t="shared" si="45"/>
        <v>24</v>
      </c>
    </row>
    <row r="547" spans="1:15" x14ac:dyDescent="0.2">
      <c r="A547" t="s">
        <v>143</v>
      </c>
      <c r="B547" t="s">
        <v>144</v>
      </c>
      <c r="C547" t="s">
        <v>145</v>
      </c>
      <c r="D547" t="s">
        <v>142</v>
      </c>
      <c r="E547" s="119">
        <v>0.85416666666666663</v>
      </c>
      <c r="F547" s="119">
        <v>0.88888888888888884</v>
      </c>
      <c r="G547" t="s">
        <v>75</v>
      </c>
      <c r="H547" t="s">
        <v>81</v>
      </c>
      <c r="I547" t="str">
        <f t="shared" si="44"/>
        <v>COMO EU CONHECI SUA MÃESORRISO</v>
      </c>
      <c r="J547" s="120">
        <v>150</v>
      </c>
      <c r="K547">
        <f t="shared" si="41"/>
        <v>546</v>
      </c>
      <c r="L547" t="b">
        <f>IF($H$2:$H$2371='Cenário proposto'!$L$2,'Tabela de preços (out_2014)'!$K$2:$K$2371)</f>
        <v>0</v>
      </c>
      <c r="M547" t="e">
        <f t="shared" si="42"/>
        <v>#NUM!</v>
      </c>
      <c r="N547" t="str">
        <f t="shared" si="43"/>
        <v>Lixo</v>
      </c>
      <c r="O547">
        <f t="shared" si="45"/>
        <v>24</v>
      </c>
    </row>
    <row r="548" spans="1:15" x14ac:dyDescent="0.2">
      <c r="A548" t="s">
        <v>143</v>
      </c>
      <c r="B548" t="s">
        <v>144</v>
      </c>
      <c r="C548" t="s">
        <v>145</v>
      </c>
      <c r="D548" t="s">
        <v>142</v>
      </c>
      <c r="E548" s="119">
        <v>0.85416666666666663</v>
      </c>
      <c r="F548" s="119">
        <v>0.88888888888888884</v>
      </c>
      <c r="G548" t="s">
        <v>75</v>
      </c>
      <c r="H548" t="s">
        <v>82</v>
      </c>
      <c r="I548" t="str">
        <f t="shared" si="44"/>
        <v>COMO EU CONHECI SUA MÃESAPEZAL</v>
      </c>
      <c r="J548" s="120">
        <v>150</v>
      </c>
      <c r="K548">
        <f t="shared" si="41"/>
        <v>547</v>
      </c>
      <c r="L548" t="b">
        <f>IF($H$2:$H$2371='Cenário proposto'!$L$2,'Tabela de preços (out_2014)'!$K$2:$K$2371)</f>
        <v>0</v>
      </c>
      <c r="M548" t="e">
        <f t="shared" si="42"/>
        <v>#NUM!</v>
      </c>
      <c r="N548" t="str">
        <f t="shared" si="43"/>
        <v>Lixo</v>
      </c>
      <c r="O548">
        <f t="shared" si="45"/>
        <v>24</v>
      </c>
    </row>
    <row r="549" spans="1:15" x14ac:dyDescent="0.2">
      <c r="A549" t="s">
        <v>143</v>
      </c>
      <c r="B549" t="s">
        <v>144</v>
      </c>
      <c r="C549" t="s">
        <v>145</v>
      </c>
      <c r="D549" t="s">
        <v>142</v>
      </c>
      <c r="E549" s="119">
        <v>0.85416666666666663</v>
      </c>
      <c r="F549" s="119">
        <v>0.88888888888888884</v>
      </c>
      <c r="G549" t="s">
        <v>75</v>
      </c>
      <c r="H549" t="s">
        <v>83</v>
      </c>
      <c r="I549" t="str">
        <f t="shared" si="44"/>
        <v>COMO EU CONHECI SUA MÃEJUÍNA</v>
      </c>
      <c r="J549" s="120">
        <v>150</v>
      </c>
      <c r="K549">
        <f t="shared" si="41"/>
        <v>548</v>
      </c>
      <c r="L549" t="b">
        <f>IF($H$2:$H$2371='Cenário proposto'!$L$2,'Tabela de preços (out_2014)'!$K$2:$K$2371)</f>
        <v>0</v>
      </c>
      <c r="M549" t="e">
        <f t="shared" si="42"/>
        <v>#NUM!</v>
      </c>
      <c r="N549" t="str">
        <f t="shared" si="43"/>
        <v>Lixo</v>
      </c>
      <c r="O549">
        <f t="shared" si="45"/>
        <v>24</v>
      </c>
    </row>
    <row r="550" spans="1:15" x14ac:dyDescent="0.2">
      <c r="A550" t="s">
        <v>143</v>
      </c>
      <c r="B550" t="s">
        <v>144</v>
      </c>
      <c r="C550" t="s">
        <v>145</v>
      </c>
      <c r="D550" t="s">
        <v>142</v>
      </c>
      <c r="E550" s="119">
        <v>0.85416666666666663</v>
      </c>
      <c r="F550" s="119">
        <v>0.88888888888888884</v>
      </c>
      <c r="G550" t="s">
        <v>84</v>
      </c>
      <c r="H550" t="s">
        <v>85</v>
      </c>
      <c r="I550" t="str">
        <f t="shared" si="44"/>
        <v>COMO EU CONHECI SUA MÃEC. GRANDE</v>
      </c>
      <c r="J550" s="120">
        <v>815</v>
      </c>
      <c r="K550">
        <f t="shared" si="41"/>
        <v>549</v>
      </c>
      <c r="L550" t="b">
        <f>IF($H$2:$H$2371='Cenário proposto'!$L$2,'Tabela de preços (out_2014)'!$K$2:$K$2371)</f>
        <v>0</v>
      </c>
      <c r="M550" t="e">
        <f t="shared" si="42"/>
        <v>#NUM!</v>
      </c>
      <c r="N550" t="str">
        <f t="shared" si="43"/>
        <v>Lixo</v>
      </c>
      <c r="O550">
        <f t="shared" si="45"/>
        <v>24</v>
      </c>
    </row>
    <row r="551" spans="1:15" x14ac:dyDescent="0.2">
      <c r="A551" t="s">
        <v>143</v>
      </c>
      <c r="B551" t="s">
        <v>144</v>
      </c>
      <c r="C551" t="s">
        <v>145</v>
      </c>
      <c r="D551" t="s">
        <v>142</v>
      </c>
      <c r="E551" s="119">
        <v>0.85416666666666663</v>
      </c>
      <c r="F551" s="119">
        <v>0.88888888888888884</v>
      </c>
      <c r="G551" t="s">
        <v>86</v>
      </c>
      <c r="H551" t="s">
        <v>87</v>
      </c>
      <c r="I551" t="str">
        <f t="shared" si="44"/>
        <v>COMO EU CONHECI SUA MÃESALVADOR</v>
      </c>
      <c r="J551" s="120">
        <v>5050</v>
      </c>
      <c r="K551">
        <f t="shared" si="41"/>
        <v>550</v>
      </c>
      <c r="L551" t="b">
        <f>IF($H$2:$H$2371='Cenário proposto'!$L$2,'Tabela de preços (out_2014)'!$K$2:$K$2371)</f>
        <v>0</v>
      </c>
      <c r="M551" t="e">
        <f t="shared" si="42"/>
        <v>#NUM!</v>
      </c>
      <c r="N551" t="str">
        <f t="shared" si="43"/>
        <v>Lixo</v>
      </c>
      <c r="O551">
        <f t="shared" si="45"/>
        <v>24</v>
      </c>
    </row>
    <row r="552" spans="1:15" x14ac:dyDescent="0.2">
      <c r="A552" t="s">
        <v>143</v>
      </c>
      <c r="B552" t="s">
        <v>144</v>
      </c>
      <c r="C552" t="s">
        <v>145</v>
      </c>
      <c r="D552" t="s">
        <v>142</v>
      </c>
      <c r="E552" s="119">
        <v>0.85416666666666663</v>
      </c>
      <c r="F552" s="119">
        <v>0.88888888888888884</v>
      </c>
      <c r="G552" t="s">
        <v>88</v>
      </c>
      <c r="H552" t="s">
        <v>89</v>
      </c>
      <c r="I552" t="str">
        <f t="shared" si="44"/>
        <v>COMO EU CONHECI SUA MÃERECIFE</v>
      </c>
      <c r="J552" s="120">
        <v>4165</v>
      </c>
      <c r="K552">
        <f t="shared" si="41"/>
        <v>551</v>
      </c>
      <c r="L552" t="b">
        <f>IF($H$2:$H$2371='Cenário proposto'!$L$2,'Tabela de preços (out_2014)'!$K$2:$K$2371)</f>
        <v>0</v>
      </c>
      <c r="M552" t="e">
        <f t="shared" si="42"/>
        <v>#NUM!</v>
      </c>
      <c r="N552" t="str">
        <f t="shared" si="43"/>
        <v>Lixo</v>
      </c>
      <c r="O552">
        <f t="shared" si="45"/>
        <v>24</v>
      </c>
    </row>
    <row r="553" spans="1:15" x14ac:dyDescent="0.2">
      <c r="A553" t="s">
        <v>143</v>
      </c>
      <c r="B553" t="s">
        <v>144</v>
      </c>
      <c r="C553" t="s">
        <v>145</v>
      </c>
      <c r="D553" t="s">
        <v>142</v>
      </c>
      <c r="E553" s="119">
        <v>0.85416666666666663</v>
      </c>
      <c r="F553" s="119">
        <v>0.88888888888888884</v>
      </c>
      <c r="G553" t="s">
        <v>90</v>
      </c>
      <c r="H553" t="s">
        <v>91</v>
      </c>
      <c r="I553" t="str">
        <f t="shared" si="44"/>
        <v>COMO EU CONHECI SUA MÃENATAL</v>
      </c>
      <c r="J553" s="120">
        <v>1080</v>
      </c>
      <c r="K553">
        <f t="shared" si="41"/>
        <v>552</v>
      </c>
      <c r="L553" t="b">
        <f>IF($H$2:$H$2371='Cenário proposto'!$L$2,'Tabela de preços (out_2014)'!$K$2:$K$2371)</f>
        <v>0</v>
      </c>
      <c r="M553" t="e">
        <f t="shared" si="42"/>
        <v>#NUM!</v>
      </c>
      <c r="N553" t="str">
        <f t="shared" si="43"/>
        <v>Lixo</v>
      </c>
      <c r="O553">
        <f t="shared" si="45"/>
        <v>24</v>
      </c>
    </row>
    <row r="554" spans="1:15" x14ac:dyDescent="0.2">
      <c r="A554" t="s">
        <v>143</v>
      </c>
      <c r="B554" t="s">
        <v>144</v>
      </c>
      <c r="C554" t="s">
        <v>145</v>
      </c>
      <c r="D554" t="s">
        <v>142</v>
      </c>
      <c r="E554" s="119">
        <v>0.85416666666666663</v>
      </c>
      <c r="F554" s="119">
        <v>0.88888888888888884</v>
      </c>
      <c r="G554" t="s">
        <v>92</v>
      </c>
      <c r="H554" t="s">
        <v>93</v>
      </c>
      <c r="I554" t="str">
        <f t="shared" si="44"/>
        <v>COMO EU CONHECI SUA MÃECEARÁ</v>
      </c>
      <c r="J554" s="120">
        <v>3580</v>
      </c>
      <c r="K554">
        <f t="shared" si="41"/>
        <v>553</v>
      </c>
      <c r="L554" t="b">
        <f>IF($H$2:$H$2371='Cenário proposto'!$L$2,'Tabela de preços (out_2014)'!$K$2:$K$2371)</f>
        <v>0</v>
      </c>
      <c r="M554" t="e">
        <f t="shared" si="42"/>
        <v>#NUM!</v>
      </c>
      <c r="N554" t="str">
        <f t="shared" si="43"/>
        <v>Lixo</v>
      </c>
      <c r="O554">
        <f t="shared" si="45"/>
        <v>24</v>
      </c>
    </row>
    <row r="555" spans="1:15" x14ac:dyDescent="0.2">
      <c r="A555" t="s">
        <v>143</v>
      </c>
      <c r="B555" t="s">
        <v>144</v>
      </c>
      <c r="C555" t="s">
        <v>145</v>
      </c>
      <c r="D555" t="s">
        <v>142</v>
      </c>
      <c r="E555" s="119">
        <v>0.85416666666666663</v>
      </c>
      <c r="F555" s="119">
        <v>0.88888888888888884</v>
      </c>
      <c r="G555" t="s">
        <v>92</v>
      </c>
      <c r="H555" t="s">
        <v>94</v>
      </c>
      <c r="I555" t="str">
        <f t="shared" si="44"/>
        <v>COMO EU CONHECI SUA MÃEFORTALEZA</v>
      </c>
      <c r="J555" s="120">
        <v>2865</v>
      </c>
      <c r="K555">
        <f t="shared" si="41"/>
        <v>554</v>
      </c>
      <c r="L555" t="b">
        <f>IF($H$2:$H$2371='Cenário proposto'!$L$2,'Tabela de preços (out_2014)'!$K$2:$K$2371)</f>
        <v>0</v>
      </c>
      <c r="M555" t="e">
        <f t="shared" si="42"/>
        <v>#NUM!</v>
      </c>
      <c r="N555" t="str">
        <f t="shared" si="43"/>
        <v>Lixo</v>
      </c>
      <c r="O555">
        <f t="shared" si="45"/>
        <v>24</v>
      </c>
    </row>
    <row r="556" spans="1:15" x14ac:dyDescent="0.2">
      <c r="A556" t="s">
        <v>143</v>
      </c>
      <c r="B556" t="s">
        <v>144</v>
      </c>
      <c r="C556" t="s">
        <v>145</v>
      </c>
      <c r="D556" t="s">
        <v>142</v>
      </c>
      <c r="E556" s="119">
        <v>0.85416666666666663</v>
      </c>
      <c r="F556" s="119">
        <v>0.88888888888888884</v>
      </c>
      <c r="G556" t="s">
        <v>95</v>
      </c>
      <c r="H556" t="s">
        <v>96</v>
      </c>
      <c r="I556" t="str">
        <f t="shared" si="44"/>
        <v>COMO EU CONHECI SUA MÃETERESINA</v>
      </c>
      <c r="J556" s="120">
        <v>435</v>
      </c>
      <c r="K556">
        <f t="shared" si="41"/>
        <v>555</v>
      </c>
      <c r="L556" t="b">
        <f>IF($H$2:$H$2371='Cenário proposto'!$L$2,'Tabela de preços (out_2014)'!$K$2:$K$2371)</f>
        <v>0</v>
      </c>
      <c r="M556" t="e">
        <f t="shared" si="42"/>
        <v>#NUM!</v>
      </c>
      <c r="N556" t="str">
        <f t="shared" si="43"/>
        <v>Lixo</v>
      </c>
      <c r="O556">
        <f t="shared" si="45"/>
        <v>24</v>
      </c>
    </row>
    <row r="557" spans="1:15" x14ac:dyDescent="0.2">
      <c r="A557" t="s">
        <v>143</v>
      </c>
      <c r="B557" t="s">
        <v>144</v>
      </c>
      <c r="C557" t="s">
        <v>145</v>
      </c>
      <c r="D557" t="s">
        <v>142</v>
      </c>
      <c r="E557" s="119">
        <v>0.85416666666666663</v>
      </c>
      <c r="F557" s="119">
        <v>0.88888888888888884</v>
      </c>
      <c r="G557" t="s">
        <v>95</v>
      </c>
      <c r="H557" t="s">
        <v>97</v>
      </c>
      <c r="I557" t="str">
        <f t="shared" si="44"/>
        <v>COMO EU CONHECI SUA MÃEPARNAÍBA</v>
      </c>
      <c r="J557" s="120">
        <v>150</v>
      </c>
      <c r="K557">
        <f t="shared" si="41"/>
        <v>556</v>
      </c>
      <c r="L557" t="b">
        <f>IF($H$2:$H$2371='Cenário proposto'!$L$2,'Tabela de preços (out_2014)'!$K$2:$K$2371)</f>
        <v>0</v>
      </c>
      <c r="M557" t="e">
        <f t="shared" si="42"/>
        <v>#NUM!</v>
      </c>
      <c r="N557" t="str">
        <f t="shared" si="43"/>
        <v>Lixo</v>
      </c>
      <c r="O557">
        <f t="shared" si="45"/>
        <v>24</v>
      </c>
    </row>
    <row r="558" spans="1:15" x14ac:dyDescent="0.2">
      <c r="A558" t="s">
        <v>143</v>
      </c>
      <c r="B558" t="s">
        <v>144</v>
      </c>
      <c r="C558" t="s">
        <v>145</v>
      </c>
      <c r="D558" t="s">
        <v>142</v>
      </c>
      <c r="E558" s="119">
        <v>0.85416666666666663</v>
      </c>
      <c r="F558" s="119">
        <v>0.88888888888888884</v>
      </c>
      <c r="G558" t="s">
        <v>98</v>
      </c>
      <c r="H558" t="s">
        <v>99</v>
      </c>
      <c r="I558" t="str">
        <f t="shared" si="44"/>
        <v>COMO EU CONHECI SUA MÃES. LUIS</v>
      </c>
      <c r="J558" s="120">
        <v>955</v>
      </c>
      <c r="K558">
        <f t="shared" si="41"/>
        <v>557</v>
      </c>
      <c r="L558" t="b">
        <f>IF($H$2:$H$2371='Cenário proposto'!$L$2,'Tabela de preços (out_2014)'!$K$2:$K$2371)</f>
        <v>0</v>
      </c>
      <c r="M558" t="e">
        <f t="shared" si="42"/>
        <v>#NUM!</v>
      </c>
      <c r="N558" t="str">
        <f t="shared" si="43"/>
        <v>Lixo</v>
      </c>
      <c r="O558">
        <f t="shared" si="45"/>
        <v>24</v>
      </c>
    </row>
    <row r="559" spans="1:15" x14ac:dyDescent="0.2">
      <c r="A559" t="s">
        <v>143</v>
      </c>
      <c r="B559" t="s">
        <v>144</v>
      </c>
      <c r="C559" t="s">
        <v>145</v>
      </c>
      <c r="D559" t="s">
        <v>142</v>
      </c>
      <c r="E559" s="119">
        <v>0.85416666666666663</v>
      </c>
      <c r="F559" s="119">
        <v>0.88888888888888884</v>
      </c>
      <c r="G559" t="s">
        <v>100</v>
      </c>
      <c r="H559" t="s">
        <v>101</v>
      </c>
      <c r="I559" t="str">
        <f t="shared" si="44"/>
        <v>COMO EU CONHECI SUA MÃEVIANA</v>
      </c>
      <c r="J559" s="120">
        <v>380</v>
      </c>
      <c r="K559">
        <f t="shared" si="41"/>
        <v>558</v>
      </c>
      <c r="L559" t="b">
        <f>IF($H$2:$H$2371='Cenário proposto'!$L$2,'Tabela de preços (out_2014)'!$K$2:$K$2371)</f>
        <v>0</v>
      </c>
      <c r="M559" t="e">
        <f t="shared" si="42"/>
        <v>#NUM!</v>
      </c>
      <c r="N559" t="str">
        <f t="shared" si="43"/>
        <v>Lixo</v>
      </c>
      <c r="O559">
        <f t="shared" si="45"/>
        <v>24</v>
      </c>
    </row>
    <row r="560" spans="1:15" x14ac:dyDescent="0.2">
      <c r="A560" t="s">
        <v>143</v>
      </c>
      <c r="B560" t="s">
        <v>144</v>
      </c>
      <c r="C560" t="s">
        <v>145</v>
      </c>
      <c r="D560" t="s">
        <v>142</v>
      </c>
      <c r="E560" s="119">
        <v>0.85416666666666663</v>
      </c>
      <c r="F560" s="119">
        <v>0.88888888888888884</v>
      </c>
      <c r="G560" t="s">
        <v>102</v>
      </c>
      <c r="H560" t="s">
        <v>103</v>
      </c>
      <c r="I560" t="str">
        <f t="shared" si="44"/>
        <v>COMO EU CONHECI SUA MÃEPEDREIRAS</v>
      </c>
      <c r="J560" s="120">
        <v>250</v>
      </c>
      <c r="K560">
        <f t="shared" si="41"/>
        <v>559</v>
      </c>
      <c r="L560" t="b">
        <f>IF($H$2:$H$2371='Cenário proposto'!$L$2,'Tabela de preços (out_2014)'!$K$2:$K$2371)</f>
        <v>0</v>
      </c>
      <c r="M560" t="e">
        <f t="shared" si="42"/>
        <v>#NUM!</v>
      </c>
      <c r="N560" t="str">
        <f t="shared" si="43"/>
        <v>Lixo</v>
      </c>
      <c r="O560">
        <f t="shared" si="45"/>
        <v>24</v>
      </c>
    </row>
    <row r="561" spans="1:15" x14ac:dyDescent="0.2">
      <c r="A561" t="s">
        <v>143</v>
      </c>
      <c r="B561" t="s">
        <v>144</v>
      </c>
      <c r="C561" t="s">
        <v>145</v>
      </c>
      <c r="D561" t="s">
        <v>142</v>
      </c>
      <c r="E561" s="119">
        <v>0.85416666666666663</v>
      </c>
      <c r="F561" s="119">
        <v>0.88888888888888884</v>
      </c>
      <c r="G561" t="s">
        <v>104</v>
      </c>
      <c r="H561" t="s">
        <v>105</v>
      </c>
      <c r="I561" t="str">
        <f t="shared" si="44"/>
        <v>COMO EU CONHECI SUA MÃEIMPERATRIZ</v>
      </c>
      <c r="J561" s="120">
        <v>380</v>
      </c>
      <c r="K561">
        <f t="shared" si="41"/>
        <v>560</v>
      </c>
      <c r="L561" t="b">
        <f>IF($H$2:$H$2371='Cenário proposto'!$L$2,'Tabela de preços (out_2014)'!$K$2:$K$2371)</f>
        <v>0</v>
      </c>
      <c r="M561" t="e">
        <f t="shared" si="42"/>
        <v>#NUM!</v>
      </c>
      <c r="N561" t="str">
        <f t="shared" si="43"/>
        <v>Lixo</v>
      </c>
      <c r="O561">
        <f t="shared" si="45"/>
        <v>24</v>
      </c>
    </row>
    <row r="562" spans="1:15" x14ac:dyDescent="0.2">
      <c r="A562" t="s">
        <v>143</v>
      </c>
      <c r="B562" t="s">
        <v>144</v>
      </c>
      <c r="C562" t="s">
        <v>145</v>
      </c>
      <c r="D562" t="s">
        <v>142</v>
      </c>
      <c r="E562" s="119">
        <v>0.85416666666666663</v>
      </c>
      <c r="F562" s="119">
        <v>0.88888888888888884</v>
      </c>
      <c r="G562" t="s">
        <v>106</v>
      </c>
      <c r="H562" t="s">
        <v>107</v>
      </c>
      <c r="I562" t="str">
        <f t="shared" si="44"/>
        <v>COMO EU CONHECI SUA MÃECAXIAS</v>
      </c>
      <c r="J562" s="120">
        <v>380</v>
      </c>
      <c r="K562">
        <f t="shared" si="41"/>
        <v>561</v>
      </c>
      <c r="L562" t="b">
        <f>IF($H$2:$H$2371='Cenário proposto'!$L$2,'Tabela de preços (out_2014)'!$K$2:$K$2371)</f>
        <v>0</v>
      </c>
      <c r="M562" t="e">
        <f t="shared" si="42"/>
        <v>#NUM!</v>
      </c>
      <c r="N562" t="str">
        <f t="shared" si="43"/>
        <v>Lixo</v>
      </c>
      <c r="O562">
        <f t="shared" si="45"/>
        <v>24</v>
      </c>
    </row>
    <row r="563" spans="1:15" x14ac:dyDescent="0.2">
      <c r="A563" t="s">
        <v>143</v>
      </c>
      <c r="B563" t="s">
        <v>144</v>
      </c>
      <c r="C563" t="s">
        <v>145</v>
      </c>
      <c r="D563" t="s">
        <v>142</v>
      </c>
      <c r="E563" s="119">
        <v>0.85416666666666663</v>
      </c>
      <c r="F563" s="119">
        <v>0.88888888888888884</v>
      </c>
      <c r="G563" t="s">
        <v>108</v>
      </c>
      <c r="H563" t="s">
        <v>109</v>
      </c>
      <c r="I563" t="str">
        <f t="shared" si="44"/>
        <v>COMO EU CONHECI SUA MÃEJ. PESSOA</v>
      </c>
      <c r="J563" s="120">
        <v>1215</v>
      </c>
      <c r="K563">
        <f t="shared" si="41"/>
        <v>562</v>
      </c>
      <c r="L563" t="b">
        <f>IF($H$2:$H$2371='Cenário proposto'!$L$2,'Tabela de preços (out_2014)'!$K$2:$K$2371)</f>
        <v>0</v>
      </c>
      <c r="M563" t="e">
        <f t="shared" si="42"/>
        <v>#NUM!</v>
      </c>
      <c r="N563" t="str">
        <f t="shared" si="43"/>
        <v>Lixo</v>
      </c>
      <c r="O563">
        <f t="shared" si="45"/>
        <v>24</v>
      </c>
    </row>
    <row r="564" spans="1:15" x14ac:dyDescent="0.2">
      <c r="A564" t="s">
        <v>143</v>
      </c>
      <c r="B564" t="s">
        <v>144</v>
      </c>
      <c r="C564" t="s">
        <v>145</v>
      </c>
      <c r="D564" t="s">
        <v>142</v>
      </c>
      <c r="E564" s="119">
        <v>0.85416666666666663</v>
      </c>
      <c r="F564" s="119">
        <v>0.88888888888888884</v>
      </c>
      <c r="G564" t="s">
        <v>110</v>
      </c>
      <c r="H564" t="s">
        <v>111</v>
      </c>
      <c r="I564" t="str">
        <f t="shared" si="44"/>
        <v>COMO EU CONHECI SUA MÃEBELÉM</v>
      </c>
      <c r="J564" s="120">
        <v>2050</v>
      </c>
      <c r="K564">
        <f t="shared" si="41"/>
        <v>563</v>
      </c>
      <c r="L564" t="b">
        <f>IF($H$2:$H$2371='Cenário proposto'!$L$2,'Tabela de preços (out_2014)'!$K$2:$K$2371)</f>
        <v>0</v>
      </c>
      <c r="M564" t="e">
        <f t="shared" si="42"/>
        <v>#NUM!</v>
      </c>
      <c r="N564" t="str">
        <f t="shared" si="43"/>
        <v>Lixo</v>
      </c>
      <c r="O564">
        <f t="shared" si="45"/>
        <v>24</v>
      </c>
    </row>
    <row r="565" spans="1:15" x14ac:dyDescent="0.2">
      <c r="A565" t="s">
        <v>143</v>
      </c>
      <c r="B565" t="s">
        <v>144</v>
      </c>
      <c r="C565" t="s">
        <v>145</v>
      </c>
      <c r="D565" t="s">
        <v>142</v>
      </c>
      <c r="E565" s="119">
        <v>0.85416666666666663</v>
      </c>
      <c r="F565" s="119">
        <v>0.88888888888888884</v>
      </c>
      <c r="G565" t="s">
        <v>110</v>
      </c>
      <c r="H565" t="s">
        <v>112</v>
      </c>
      <c r="I565" t="str">
        <f t="shared" si="44"/>
        <v>COMO EU CONHECI SUA MÃEMARABÁ</v>
      </c>
      <c r="J565" s="120">
        <v>380</v>
      </c>
      <c r="K565">
        <f t="shared" si="41"/>
        <v>564</v>
      </c>
      <c r="L565" t="b">
        <f>IF($H$2:$H$2371='Cenário proposto'!$L$2,'Tabela de preços (out_2014)'!$K$2:$K$2371)</f>
        <v>0</v>
      </c>
      <c r="M565" t="e">
        <f t="shared" si="42"/>
        <v>#NUM!</v>
      </c>
      <c r="N565" t="str">
        <f t="shared" si="43"/>
        <v>Lixo</v>
      </c>
      <c r="O565">
        <f t="shared" si="45"/>
        <v>24</v>
      </c>
    </row>
    <row r="566" spans="1:15" x14ac:dyDescent="0.2">
      <c r="A566" t="s">
        <v>143</v>
      </c>
      <c r="B566" t="s">
        <v>144</v>
      </c>
      <c r="C566" t="s">
        <v>145</v>
      </c>
      <c r="D566" t="s">
        <v>142</v>
      </c>
      <c r="E566" s="119">
        <v>0.85416666666666663</v>
      </c>
      <c r="F566" s="119">
        <v>0.88888888888888884</v>
      </c>
      <c r="G566" t="s">
        <v>110</v>
      </c>
      <c r="H566" t="s">
        <v>113</v>
      </c>
      <c r="I566" t="str">
        <f t="shared" si="44"/>
        <v>COMO EU CONHECI SUA MÃESANTARÉM</v>
      </c>
      <c r="J566" s="120">
        <v>150</v>
      </c>
      <c r="K566">
        <f t="shared" si="41"/>
        <v>565</v>
      </c>
      <c r="L566" t="b">
        <f>IF($H$2:$H$2371='Cenário proposto'!$L$2,'Tabela de preços (out_2014)'!$K$2:$K$2371)</f>
        <v>0</v>
      </c>
      <c r="M566" t="e">
        <f t="shared" si="42"/>
        <v>#NUM!</v>
      </c>
      <c r="N566" t="str">
        <f t="shared" si="43"/>
        <v>Lixo</v>
      </c>
      <c r="O566">
        <f t="shared" si="45"/>
        <v>24</v>
      </c>
    </row>
    <row r="567" spans="1:15" x14ac:dyDescent="0.2">
      <c r="A567" t="s">
        <v>143</v>
      </c>
      <c r="B567" t="s">
        <v>144</v>
      </c>
      <c r="C567" t="s">
        <v>145</v>
      </c>
      <c r="D567" t="s">
        <v>142</v>
      </c>
      <c r="E567" s="119">
        <v>0.85416666666666663</v>
      </c>
      <c r="F567" s="119">
        <v>0.88888888888888884</v>
      </c>
      <c r="G567" t="s">
        <v>114</v>
      </c>
      <c r="H567" t="s">
        <v>115</v>
      </c>
      <c r="I567" t="str">
        <f t="shared" si="44"/>
        <v>COMO EU CONHECI SUA MÃEMANAUS</v>
      </c>
      <c r="J567" s="120">
        <v>1255</v>
      </c>
      <c r="K567">
        <f t="shared" si="41"/>
        <v>566</v>
      </c>
      <c r="L567" t="b">
        <f>IF($H$2:$H$2371='Cenário proposto'!$L$2,'Tabela de preços (out_2014)'!$K$2:$K$2371)</f>
        <v>0</v>
      </c>
      <c r="M567" t="e">
        <f t="shared" si="42"/>
        <v>#NUM!</v>
      </c>
      <c r="N567" t="str">
        <f t="shared" si="43"/>
        <v>Lixo</v>
      </c>
      <c r="O567">
        <f t="shared" si="45"/>
        <v>24</v>
      </c>
    </row>
    <row r="568" spans="1:15" x14ac:dyDescent="0.2">
      <c r="A568" t="s">
        <v>143</v>
      </c>
      <c r="B568" t="s">
        <v>144</v>
      </c>
      <c r="C568" t="s">
        <v>145</v>
      </c>
      <c r="D568" t="s">
        <v>142</v>
      </c>
      <c r="E568" s="119">
        <v>0.85416666666666663</v>
      </c>
      <c r="F568" s="119">
        <v>0.88888888888888884</v>
      </c>
      <c r="G568" t="s">
        <v>116</v>
      </c>
      <c r="H568" t="s">
        <v>117</v>
      </c>
      <c r="I568" t="str">
        <f t="shared" si="44"/>
        <v>COMO EU CONHECI SUA MÃEP. VELHO</v>
      </c>
      <c r="J568" s="120">
        <v>465</v>
      </c>
      <c r="K568">
        <f t="shared" si="41"/>
        <v>567</v>
      </c>
      <c r="L568" t="b">
        <f>IF($H$2:$H$2371='Cenário proposto'!$L$2,'Tabela de preços (out_2014)'!$K$2:$K$2371)</f>
        <v>0</v>
      </c>
      <c r="M568" t="e">
        <f t="shared" si="42"/>
        <v>#NUM!</v>
      </c>
      <c r="N568" t="str">
        <f t="shared" si="43"/>
        <v>Lixo</v>
      </c>
      <c r="O568">
        <f t="shared" si="45"/>
        <v>24</v>
      </c>
    </row>
    <row r="569" spans="1:15" x14ac:dyDescent="0.2">
      <c r="A569" t="s">
        <v>143</v>
      </c>
      <c r="B569" t="s">
        <v>144</v>
      </c>
      <c r="C569" t="s">
        <v>145</v>
      </c>
      <c r="D569" t="s">
        <v>142</v>
      </c>
      <c r="E569" s="119">
        <v>0.85416666666666663</v>
      </c>
      <c r="F569" s="119">
        <v>0.88888888888888884</v>
      </c>
      <c r="G569" t="s">
        <v>118</v>
      </c>
      <c r="H569" t="s">
        <v>119</v>
      </c>
      <c r="I569" t="str">
        <f t="shared" si="44"/>
        <v>COMO EU CONHECI SUA MÃER. BRANCO</v>
      </c>
      <c r="J569" s="120">
        <v>380</v>
      </c>
      <c r="K569">
        <f t="shared" si="41"/>
        <v>568</v>
      </c>
      <c r="L569" t="b">
        <f>IF($H$2:$H$2371='Cenário proposto'!$L$2,'Tabela de preços (out_2014)'!$K$2:$K$2371)</f>
        <v>0</v>
      </c>
      <c r="M569" t="e">
        <f t="shared" si="42"/>
        <v>#NUM!</v>
      </c>
      <c r="N569" t="str">
        <f t="shared" si="43"/>
        <v>Lixo</v>
      </c>
      <c r="O569">
        <f t="shared" si="45"/>
        <v>24</v>
      </c>
    </row>
    <row r="570" spans="1:15" x14ac:dyDescent="0.2">
      <c r="A570" t="s">
        <v>143</v>
      </c>
      <c r="B570" t="s">
        <v>144</v>
      </c>
      <c r="C570" t="s">
        <v>145</v>
      </c>
      <c r="D570" t="s">
        <v>142</v>
      </c>
      <c r="E570" s="119">
        <v>0.85416666666666663</v>
      </c>
      <c r="F570" s="119">
        <v>0.88888888888888884</v>
      </c>
      <c r="G570" t="s">
        <v>120</v>
      </c>
      <c r="H570" t="s">
        <v>121</v>
      </c>
      <c r="I570" t="str">
        <f t="shared" si="44"/>
        <v>COMO EU CONHECI SUA MÃEPALMAS</v>
      </c>
      <c r="J570" s="120">
        <v>150</v>
      </c>
      <c r="K570">
        <f t="shared" si="41"/>
        <v>569</v>
      </c>
      <c r="L570" t="b">
        <f>IF($H$2:$H$2371='Cenário proposto'!$L$2,'Tabela de preços (out_2014)'!$K$2:$K$2371)</f>
        <v>0</v>
      </c>
      <c r="M570" t="e">
        <f t="shared" si="42"/>
        <v>#NUM!</v>
      </c>
      <c r="N570" t="str">
        <f t="shared" si="43"/>
        <v>Lixo</v>
      </c>
      <c r="O570">
        <f t="shared" si="45"/>
        <v>24</v>
      </c>
    </row>
    <row r="571" spans="1:15" x14ac:dyDescent="0.2">
      <c r="A571" t="s">
        <v>143</v>
      </c>
      <c r="B571" t="s">
        <v>144</v>
      </c>
      <c r="C571" t="s">
        <v>145</v>
      </c>
      <c r="D571" t="s">
        <v>142</v>
      </c>
      <c r="E571" s="119">
        <v>0.85416666666666663</v>
      </c>
      <c r="F571" s="119">
        <v>0.88888888888888884</v>
      </c>
      <c r="G571" t="s">
        <v>122</v>
      </c>
      <c r="H571" t="s">
        <v>123</v>
      </c>
      <c r="I571" t="str">
        <f t="shared" si="44"/>
        <v>COMO EU CONHECI SUA MÃEGURUPI</v>
      </c>
      <c r="J571" s="120">
        <v>150</v>
      </c>
      <c r="K571">
        <f t="shared" si="41"/>
        <v>570</v>
      </c>
      <c r="L571" t="b">
        <f>IF($H$2:$H$2371='Cenário proposto'!$L$2,'Tabela de preços (out_2014)'!$K$2:$K$2371)</f>
        <v>0</v>
      </c>
      <c r="M571" t="e">
        <f t="shared" si="42"/>
        <v>#NUM!</v>
      </c>
      <c r="N571" t="str">
        <f t="shared" si="43"/>
        <v>Lixo</v>
      </c>
      <c r="O571">
        <f t="shared" si="45"/>
        <v>24</v>
      </c>
    </row>
    <row r="572" spans="1:15" x14ac:dyDescent="0.2">
      <c r="A572" t="s">
        <v>143</v>
      </c>
      <c r="B572" t="s">
        <v>144</v>
      </c>
      <c r="C572" t="s">
        <v>145</v>
      </c>
      <c r="D572" t="s">
        <v>142</v>
      </c>
      <c r="E572" s="119">
        <v>0.85416666666666663</v>
      </c>
      <c r="F572" s="119">
        <v>0.88888888888888884</v>
      </c>
      <c r="G572" t="s">
        <v>122</v>
      </c>
      <c r="H572" t="s">
        <v>124</v>
      </c>
      <c r="I572" t="str">
        <f t="shared" si="44"/>
        <v>COMO EU CONHECI SUA MÃEARAGUAINA</v>
      </c>
      <c r="J572" s="120">
        <v>300</v>
      </c>
      <c r="K572">
        <f t="shared" si="41"/>
        <v>571</v>
      </c>
      <c r="L572" t="b">
        <f>IF($H$2:$H$2371='Cenário proposto'!$L$2,'Tabela de preços (out_2014)'!$K$2:$K$2371)</f>
        <v>0</v>
      </c>
      <c r="M572" t="e">
        <f t="shared" si="42"/>
        <v>#NUM!</v>
      </c>
      <c r="N572" t="str">
        <f t="shared" si="43"/>
        <v>Lixo</v>
      </c>
      <c r="O572">
        <f t="shared" si="45"/>
        <v>24</v>
      </c>
    </row>
    <row r="573" spans="1:15" x14ac:dyDescent="0.2">
      <c r="A573" t="s">
        <v>143</v>
      </c>
      <c r="B573" t="s">
        <v>144</v>
      </c>
      <c r="C573" t="s">
        <v>145</v>
      </c>
      <c r="D573" t="s">
        <v>142</v>
      </c>
      <c r="E573" s="119">
        <v>0.85416666666666663</v>
      </c>
      <c r="F573" s="119">
        <v>0.88888888888888884</v>
      </c>
      <c r="G573" t="s">
        <v>125</v>
      </c>
      <c r="H573" t="s">
        <v>126</v>
      </c>
      <c r="I573" t="str">
        <f t="shared" si="44"/>
        <v>COMO EU CONHECI SUA MÃEBOA VISTA</v>
      </c>
      <c r="J573" s="120">
        <v>300</v>
      </c>
      <c r="K573">
        <f t="shared" si="41"/>
        <v>572</v>
      </c>
      <c r="L573" t="b">
        <f>IF($H$2:$H$2371='Cenário proposto'!$L$2,'Tabela de preços (out_2014)'!$K$2:$K$2371)</f>
        <v>0</v>
      </c>
      <c r="M573" t="e">
        <f t="shared" si="42"/>
        <v>#NUM!</v>
      </c>
      <c r="N573" t="str">
        <f t="shared" si="43"/>
        <v>Lixo</v>
      </c>
      <c r="O573">
        <f t="shared" si="45"/>
        <v>24</v>
      </c>
    </row>
    <row r="574" spans="1:15" x14ac:dyDescent="0.2">
      <c r="A574" t="s">
        <v>143</v>
      </c>
      <c r="B574" t="s">
        <v>144</v>
      </c>
      <c r="C574" t="s">
        <v>145</v>
      </c>
      <c r="D574" t="s">
        <v>142</v>
      </c>
      <c r="E574" s="119">
        <v>0.85416666666666663</v>
      </c>
      <c r="F574" s="119">
        <v>0.88888888888888884</v>
      </c>
      <c r="G574" t="s">
        <v>127</v>
      </c>
      <c r="H574" t="s">
        <v>128</v>
      </c>
      <c r="I574" t="str">
        <f t="shared" si="44"/>
        <v>COMO EU CONHECI SUA MÃEMACAPÁ</v>
      </c>
      <c r="J574" s="120">
        <v>300</v>
      </c>
      <c r="K574">
        <f t="shared" si="41"/>
        <v>573</v>
      </c>
      <c r="L574" t="b">
        <f>IF($H$2:$H$2371='Cenário proposto'!$L$2,'Tabela de preços (out_2014)'!$K$2:$K$2371)</f>
        <v>0</v>
      </c>
      <c r="M574" t="e">
        <f t="shared" si="42"/>
        <v>#NUM!</v>
      </c>
      <c r="N574" t="str">
        <f t="shared" si="43"/>
        <v>Lixo</v>
      </c>
      <c r="O574">
        <f t="shared" si="45"/>
        <v>24</v>
      </c>
    </row>
    <row r="575" spans="1:15" x14ac:dyDescent="0.2">
      <c r="A575" t="s">
        <v>431</v>
      </c>
      <c r="B575" t="s">
        <v>567</v>
      </c>
      <c r="C575" t="s">
        <v>244</v>
      </c>
      <c r="D575" t="s">
        <v>175</v>
      </c>
      <c r="E575">
        <v>0.45833333333333331</v>
      </c>
      <c r="F575">
        <v>0.5</v>
      </c>
      <c r="H575" t="s">
        <v>112</v>
      </c>
      <c r="I575" t="str">
        <f t="shared" si="44"/>
        <v>CORUJA EM AÇÃO - (MARABÁ)MARABÁ</v>
      </c>
      <c r="J575" s="120">
        <v>200</v>
      </c>
      <c r="K575">
        <f t="shared" si="41"/>
        <v>574</v>
      </c>
      <c r="L575" t="b">
        <f>IF($H$2:$H$2371='Cenário proposto'!$L$2,'Tabela de preços (out_2014)'!$K$2:$K$2371)</f>
        <v>0</v>
      </c>
      <c r="M575" t="e">
        <f t="shared" si="42"/>
        <v>#NUM!</v>
      </c>
      <c r="N575" t="str">
        <f t="shared" si="43"/>
        <v>Lixo</v>
      </c>
      <c r="O575">
        <f t="shared" si="45"/>
        <v>4</v>
      </c>
    </row>
    <row r="576" spans="1:15" x14ac:dyDescent="0.2">
      <c r="A576" t="s">
        <v>394</v>
      </c>
      <c r="B576" t="s">
        <v>568</v>
      </c>
      <c r="C576" t="s">
        <v>152</v>
      </c>
      <c r="D576" t="s">
        <v>175</v>
      </c>
      <c r="E576">
        <v>0.41666666666666669</v>
      </c>
      <c r="F576">
        <v>0.5</v>
      </c>
      <c r="H576" t="s">
        <v>107</v>
      </c>
      <c r="I576" t="str">
        <f t="shared" si="44"/>
        <v>DE OLHO NA NOTÍCIA - (CAXIAS)CAXIAS</v>
      </c>
      <c r="J576" s="120">
        <v>63.66</v>
      </c>
      <c r="K576">
        <f t="shared" si="41"/>
        <v>575</v>
      </c>
      <c r="L576" t="b">
        <f>IF($H$2:$H$2371='Cenário proposto'!$L$2,'Tabela de preços (out_2014)'!$K$2:$K$2371)</f>
        <v>0</v>
      </c>
      <c r="M576" t="e">
        <f t="shared" si="42"/>
        <v>#NUM!</v>
      </c>
      <c r="N576" t="str">
        <f t="shared" si="43"/>
        <v>Lixo</v>
      </c>
      <c r="O576">
        <f t="shared" si="45"/>
        <v>4</v>
      </c>
    </row>
    <row r="577" spans="1:15" x14ac:dyDescent="0.2">
      <c r="A577" t="s">
        <v>171</v>
      </c>
      <c r="B577" t="s">
        <v>569</v>
      </c>
      <c r="C577" t="s">
        <v>145</v>
      </c>
      <c r="D577" t="s">
        <v>173</v>
      </c>
      <c r="E577" s="119">
        <v>0.25</v>
      </c>
      <c r="F577" s="119">
        <v>0.29166666666666669</v>
      </c>
      <c r="G577" t="s">
        <v>35</v>
      </c>
      <c r="H577" t="s">
        <v>35</v>
      </c>
      <c r="I577" t="str">
        <f t="shared" si="44"/>
        <v>DESENHOS MANHÃNET1</v>
      </c>
      <c r="J577" s="120">
        <v>10010</v>
      </c>
      <c r="K577">
        <f t="shared" si="41"/>
        <v>576</v>
      </c>
      <c r="L577" t="b">
        <f>IF($H$2:$H$2371='Cenário proposto'!$L$2,'Tabela de preços (out_2014)'!$K$2:$K$2371)</f>
        <v>0</v>
      </c>
      <c r="M577" t="e">
        <f t="shared" si="42"/>
        <v>#NUM!</v>
      </c>
      <c r="N577" t="str">
        <f t="shared" si="43"/>
        <v>Lixo</v>
      </c>
      <c r="O577">
        <f t="shared" si="45"/>
        <v>8</v>
      </c>
    </row>
    <row r="578" spans="1:15" x14ac:dyDescent="0.2">
      <c r="A578" t="s">
        <v>171</v>
      </c>
      <c r="B578" t="s">
        <v>569</v>
      </c>
      <c r="C578" t="s">
        <v>145</v>
      </c>
      <c r="D578" t="s">
        <v>173</v>
      </c>
      <c r="E578" s="119">
        <v>0.25</v>
      </c>
      <c r="F578" s="119">
        <v>0.29166666666666669</v>
      </c>
      <c r="G578" t="s">
        <v>36</v>
      </c>
      <c r="H578" t="s">
        <v>36</v>
      </c>
      <c r="I578" t="str">
        <f t="shared" si="44"/>
        <v>DESENHOS MANHÃSAT</v>
      </c>
      <c r="J578" s="120">
        <v>1001</v>
      </c>
      <c r="K578">
        <f t="shared" ref="K578:K641" si="46">ROW(H578:H2947)-ROW($H$2)+1</f>
        <v>577</v>
      </c>
      <c r="L578" t="b">
        <f>IF($H$2:$H$2371='Cenário proposto'!$L$2,'Tabela de preços (out_2014)'!$K$2:$K$2371)</f>
        <v>0</v>
      </c>
      <c r="M578" t="e">
        <f t="shared" ref="M578:M641" si="47">SMALL($L$2:$L$2371,$K$2:$K$2371)</f>
        <v>#NUM!</v>
      </c>
      <c r="N578" t="str">
        <f t="shared" ref="N578:N641" si="48">IFERROR(INDEX($B$2:$B$2371,$M$2:$M$2371),"Lixo")</f>
        <v>Lixo</v>
      </c>
      <c r="O578">
        <f t="shared" si="45"/>
        <v>8</v>
      </c>
    </row>
    <row r="579" spans="1:15" x14ac:dyDescent="0.2">
      <c r="A579" t="s">
        <v>171</v>
      </c>
      <c r="B579" t="s">
        <v>569</v>
      </c>
      <c r="C579" t="s">
        <v>145</v>
      </c>
      <c r="D579" t="s">
        <v>173</v>
      </c>
      <c r="E579" s="119">
        <v>0.25</v>
      </c>
      <c r="F579" s="119">
        <v>0.29166666666666669</v>
      </c>
      <c r="G579" t="s">
        <v>37</v>
      </c>
      <c r="H579" t="s">
        <v>38</v>
      </c>
      <c r="I579" t="str">
        <f t="shared" ref="I579:I642" si="49">CONCATENATE(B579,H579)</f>
        <v>DESENHOS MANHÃSÃO PAULO</v>
      </c>
      <c r="J579" s="120">
        <v>3190</v>
      </c>
      <c r="K579">
        <f t="shared" si="46"/>
        <v>578</v>
      </c>
      <c r="L579" t="b">
        <f>IF($H$2:$H$2371='Cenário proposto'!$L$2,'Tabela de preços (out_2014)'!$K$2:$K$2371)</f>
        <v>0</v>
      </c>
      <c r="M579" t="e">
        <f t="shared" si="47"/>
        <v>#NUM!</v>
      </c>
      <c r="N579" t="str">
        <f t="shared" si="48"/>
        <v>Lixo</v>
      </c>
      <c r="O579">
        <f t="shared" ref="O579:O642" si="50">IF(D579="SEG/SEX",5,IF(D579="SEG/SÁB",6,IF(LEN(D579)-LEN(SUBSTITUTE(D579,"/",""))=0,1,LEN(D579)-LEN(SUBSTITUTE(D579,"/",""))+1)))*4</f>
        <v>8</v>
      </c>
    </row>
    <row r="580" spans="1:15" x14ac:dyDescent="0.2">
      <c r="A580" t="s">
        <v>171</v>
      </c>
      <c r="B580" t="s">
        <v>569</v>
      </c>
      <c r="C580" t="s">
        <v>145</v>
      </c>
      <c r="D580" t="s">
        <v>173</v>
      </c>
      <c r="E580" s="119">
        <v>0.25</v>
      </c>
      <c r="F580" s="119">
        <v>0.29166666666666669</v>
      </c>
      <c r="G580" t="s">
        <v>39</v>
      </c>
      <c r="H580" t="s">
        <v>40</v>
      </c>
      <c r="I580" t="str">
        <f t="shared" si="49"/>
        <v>DESENHOS MANHÃP.PRUD.</v>
      </c>
      <c r="J580" s="120">
        <v>710</v>
      </c>
      <c r="K580">
        <f t="shared" si="46"/>
        <v>579</v>
      </c>
      <c r="L580" t="b">
        <f>IF($H$2:$H$2371='Cenário proposto'!$L$2,'Tabela de preços (out_2014)'!$K$2:$K$2371)</f>
        <v>0</v>
      </c>
      <c r="M580" t="e">
        <f t="shared" si="47"/>
        <v>#NUM!</v>
      </c>
      <c r="N580" t="str">
        <f t="shared" si="48"/>
        <v>Lixo</v>
      </c>
      <c r="O580">
        <f t="shared" si="50"/>
        <v>8</v>
      </c>
    </row>
    <row r="581" spans="1:15" x14ac:dyDescent="0.2">
      <c r="A581" t="s">
        <v>171</v>
      </c>
      <c r="B581" t="s">
        <v>569</v>
      </c>
      <c r="C581" t="s">
        <v>145</v>
      </c>
      <c r="D581" t="s">
        <v>173</v>
      </c>
      <c r="E581" s="119">
        <v>0.25</v>
      </c>
      <c r="F581" s="119">
        <v>0.29166666666666669</v>
      </c>
      <c r="G581" t="s">
        <v>41</v>
      </c>
      <c r="H581" t="s">
        <v>42</v>
      </c>
      <c r="I581" t="str">
        <f t="shared" si="49"/>
        <v>DESENHOS MANHÃCAMPINAS</v>
      </c>
      <c r="J581" s="120">
        <v>675</v>
      </c>
      <c r="K581">
        <f t="shared" si="46"/>
        <v>580</v>
      </c>
      <c r="L581" t="b">
        <f>IF($H$2:$H$2371='Cenário proposto'!$L$2,'Tabela de preços (out_2014)'!$K$2:$K$2371)</f>
        <v>0</v>
      </c>
      <c r="M581" t="e">
        <f t="shared" si="47"/>
        <v>#NUM!</v>
      </c>
      <c r="N581" t="str">
        <f t="shared" si="48"/>
        <v>Lixo</v>
      </c>
      <c r="O581">
        <f t="shared" si="50"/>
        <v>8</v>
      </c>
    </row>
    <row r="582" spans="1:15" x14ac:dyDescent="0.2">
      <c r="A582" t="s">
        <v>171</v>
      </c>
      <c r="B582" t="s">
        <v>569</v>
      </c>
      <c r="C582" t="s">
        <v>145</v>
      </c>
      <c r="D582" t="s">
        <v>173</v>
      </c>
      <c r="E582" s="119">
        <v>0.25</v>
      </c>
      <c r="F582" s="119">
        <v>0.29166666666666669</v>
      </c>
      <c r="G582" t="s">
        <v>43</v>
      </c>
      <c r="H582" t="s">
        <v>44</v>
      </c>
      <c r="I582" t="str">
        <f t="shared" si="49"/>
        <v>DESENHOS MANHÃTAUBATÉ</v>
      </c>
      <c r="J582" s="120">
        <v>320</v>
      </c>
      <c r="K582">
        <f t="shared" si="46"/>
        <v>581</v>
      </c>
      <c r="L582" t="b">
        <f>IF($H$2:$H$2371='Cenário proposto'!$L$2,'Tabela de preços (out_2014)'!$K$2:$K$2371)</f>
        <v>0</v>
      </c>
      <c r="M582" t="e">
        <f t="shared" si="47"/>
        <v>#NUM!</v>
      </c>
      <c r="N582" t="str">
        <f t="shared" si="48"/>
        <v>Lixo</v>
      </c>
      <c r="O582">
        <f t="shared" si="50"/>
        <v>8</v>
      </c>
    </row>
    <row r="583" spans="1:15" x14ac:dyDescent="0.2">
      <c r="A583" t="s">
        <v>171</v>
      </c>
      <c r="B583" t="s">
        <v>569</v>
      </c>
      <c r="C583" t="s">
        <v>145</v>
      </c>
      <c r="D583" t="s">
        <v>173</v>
      </c>
      <c r="E583" s="119">
        <v>0.25</v>
      </c>
      <c r="F583" s="119">
        <v>0.29166666666666669</v>
      </c>
      <c r="G583" t="s">
        <v>49</v>
      </c>
      <c r="H583" t="s">
        <v>50</v>
      </c>
      <c r="I583" t="str">
        <f t="shared" si="49"/>
        <v>DESENHOS MANHÃRIO DE JANEIRO</v>
      </c>
      <c r="J583" s="120">
        <v>1740</v>
      </c>
      <c r="K583">
        <f t="shared" si="46"/>
        <v>582</v>
      </c>
      <c r="L583">
        <f>IF($H$2:$H$2371='Cenário proposto'!$L$2,'Tabela de preços (out_2014)'!$K$2:$K$2371)</f>
        <v>582</v>
      </c>
      <c r="M583" t="e">
        <f t="shared" si="47"/>
        <v>#NUM!</v>
      </c>
      <c r="N583" t="str">
        <f t="shared" si="48"/>
        <v>Lixo</v>
      </c>
      <c r="O583">
        <f t="shared" si="50"/>
        <v>8</v>
      </c>
    </row>
    <row r="584" spans="1:15" x14ac:dyDescent="0.2">
      <c r="A584" t="s">
        <v>171</v>
      </c>
      <c r="B584" t="s">
        <v>569</v>
      </c>
      <c r="C584" t="s">
        <v>145</v>
      </c>
      <c r="D584" t="s">
        <v>173</v>
      </c>
      <c r="E584" s="119">
        <v>0.25</v>
      </c>
      <c r="F584" s="119">
        <v>0.29166666666666669</v>
      </c>
      <c r="G584" t="s">
        <v>51</v>
      </c>
      <c r="H584" t="s">
        <v>52</v>
      </c>
      <c r="I584" t="str">
        <f t="shared" si="49"/>
        <v>DESENHOS MANHÃBARRA MANSA</v>
      </c>
      <c r="J584" s="120">
        <v>405</v>
      </c>
      <c r="K584">
        <f t="shared" si="46"/>
        <v>583</v>
      </c>
      <c r="L584" t="b">
        <f>IF($H$2:$H$2371='Cenário proposto'!$L$2,'Tabela de preços (out_2014)'!$K$2:$K$2371)</f>
        <v>0</v>
      </c>
      <c r="M584" t="e">
        <f t="shared" si="47"/>
        <v>#NUM!</v>
      </c>
      <c r="N584" t="str">
        <f t="shared" si="48"/>
        <v>Lixo</v>
      </c>
      <c r="O584">
        <f t="shared" si="50"/>
        <v>8</v>
      </c>
    </row>
    <row r="585" spans="1:15" x14ac:dyDescent="0.2">
      <c r="A585" t="s">
        <v>171</v>
      </c>
      <c r="B585" t="s">
        <v>569</v>
      </c>
      <c r="C585" t="s">
        <v>145</v>
      </c>
      <c r="D585" t="s">
        <v>173</v>
      </c>
      <c r="E585" s="119">
        <v>0.25</v>
      </c>
      <c r="F585" s="119">
        <v>0.29166666666666669</v>
      </c>
      <c r="G585" t="s">
        <v>53</v>
      </c>
      <c r="H585" t="s">
        <v>54</v>
      </c>
      <c r="I585" t="str">
        <f t="shared" si="49"/>
        <v>DESENHOS MANHÃB. HORIZ</v>
      </c>
      <c r="J585" s="120">
        <v>1550</v>
      </c>
      <c r="K585">
        <f t="shared" si="46"/>
        <v>584</v>
      </c>
      <c r="L585" t="b">
        <f>IF($H$2:$H$2371='Cenário proposto'!$L$2,'Tabela de preços (out_2014)'!$K$2:$K$2371)</f>
        <v>0</v>
      </c>
      <c r="M585" t="e">
        <f t="shared" si="47"/>
        <v>#NUM!</v>
      </c>
      <c r="N585" t="str">
        <f t="shared" si="48"/>
        <v>Lixo</v>
      </c>
      <c r="O585">
        <f t="shared" si="50"/>
        <v>8</v>
      </c>
    </row>
    <row r="586" spans="1:15" x14ac:dyDescent="0.2">
      <c r="A586" t="s">
        <v>171</v>
      </c>
      <c r="B586" t="s">
        <v>569</v>
      </c>
      <c r="C586" t="s">
        <v>145</v>
      </c>
      <c r="D586" t="s">
        <v>173</v>
      </c>
      <c r="E586" s="119">
        <v>0.25</v>
      </c>
      <c r="F586" s="119">
        <v>0.29166666666666669</v>
      </c>
      <c r="G586" t="s">
        <v>55</v>
      </c>
      <c r="H586" t="s">
        <v>56</v>
      </c>
      <c r="I586" t="str">
        <f t="shared" si="49"/>
        <v>DESENHOS MANHÃUBERABA</v>
      </c>
      <c r="J586" s="120">
        <v>245</v>
      </c>
      <c r="K586">
        <f t="shared" si="46"/>
        <v>585</v>
      </c>
      <c r="L586" t="b">
        <f>IF($H$2:$H$2371='Cenário proposto'!$L$2,'Tabela de preços (out_2014)'!$K$2:$K$2371)</f>
        <v>0</v>
      </c>
      <c r="M586" t="e">
        <f t="shared" si="47"/>
        <v>#NUM!</v>
      </c>
      <c r="N586" t="str">
        <f t="shared" si="48"/>
        <v>Lixo</v>
      </c>
      <c r="O586">
        <f t="shared" si="50"/>
        <v>8</v>
      </c>
    </row>
    <row r="587" spans="1:15" x14ac:dyDescent="0.2">
      <c r="A587" t="s">
        <v>171</v>
      </c>
      <c r="B587" t="s">
        <v>569</v>
      </c>
      <c r="C587" t="s">
        <v>145</v>
      </c>
      <c r="D587" t="s">
        <v>173</v>
      </c>
      <c r="E587" s="119">
        <v>0.25</v>
      </c>
      <c r="F587" s="119">
        <v>0.29166666666666669</v>
      </c>
      <c r="G587" t="s">
        <v>59</v>
      </c>
      <c r="H587" t="s">
        <v>60</v>
      </c>
      <c r="I587" t="str">
        <f t="shared" si="49"/>
        <v>DESENHOS MANHÃCURITIBA</v>
      </c>
      <c r="J587" s="120">
        <v>600</v>
      </c>
      <c r="K587">
        <f t="shared" si="46"/>
        <v>586</v>
      </c>
      <c r="L587" t="b">
        <f>IF($H$2:$H$2371='Cenário proposto'!$L$2,'Tabela de preços (out_2014)'!$K$2:$K$2371)</f>
        <v>0</v>
      </c>
      <c r="M587" t="e">
        <f t="shared" si="47"/>
        <v>#NUM!</v>
      </c>
      <c r="N587" t="str">
        <f t="shared" si="48"/>
        <v>Lixo</v>
      </c>
      <c r="O587">
        <f t="shared" si="50"/>
        <v>8</v>
      </c>
    </row>
    <row r="588" spans="1:15" x14ac:dyDescent="0.2">
      <c r="A588" t="s">
        <v>171</v>
      </c>
      <c r="B588" t="s">
        <v>569</v>
      </c>
      <c r="C588" t="s">
        <v>145</v>
      </c>
      <c r="D588" t="s">
        <v>173</v>
      </c>
      <c r="E588" s="119">
        <v>0.25</v>
      </c>
      <c r="F588" s="119">
        <v>0.29166666666666669</v>
      </c>
      <c r="G588" t="s">
        <v>67</v>
      </c>
      <c r="H588" t="s">
        <v>68</v>
      </c>
      <c r="I588" t="str">
        <f t="shared" si="49"/>
        <v>DESENHOS MANHÃP. ALEGRE</v>
      </c>
      <c r="J588" s="120">
        <v>1035</v>
      </c>
      <c r="K588">
        <f t="shared" si="46"/>
        <v>587</v>
      </c>
      <c r="L588" t="b">
        <f>IF($H$2:$H$2371='Cenário proposto'!$L$2,'Tabela de preços (out_2014)'!$K$2:$K$2371)</f>
        <v>0</v>
      </c>
      <c r="M588" t="e">
        <f t="shared" si="47"/>
        <v>#NUM!</v>
      </c>
      <c r="N588" t="str">
        <f t="shared" si="48"/>
        <v>Lixo</v>
      </c>
      <c r="O588">
        <f t="shared" si="50"/>
        <v>8</v>
      </c>
    </row>
    <row r="589" spans="1:15" x14ac:dyDescent="0.2">
      <c r="A589" t="s">
        <v>171</v>
      </c>
      <c r="B589" t="s">
        <v>569</v>
      </c>
      <c r="C589" t="s">
        <v>145</v>
      </c>
      <c r="D589" t="s">
        <v>173</v>
      </c>
      <c r="E589" s="119">
        <v>0.25</v>
      </c>
      <c r="F589" s="119">
        <v>0.29166666666666669</v>
      </c>
      <c r="G589" t="s">
        <v>71</v>
      </c>
      <c r="H589" t="s">
        <v>72</v>
      </c>
      <c r="I589" t="str">
        <f t="shared" si="49"/>
        <v>DESENHOS MANHÃBRASÍLIA</v>
      </c>
      <c r="J589" s="120">
        <v>420</v>
      </c>
      <c r="K589">
        <f t="shared" si="46"/>
        <v>588</v>
      </c>
      <c r="L589" t="b">
        <f>IF($H$2:$H$2371='Cenário proposto'!$L$2,'Tabela de preços (out_2014)'!$K$2:$K$2371)</f>
        <v>0</v>
      </c>
      <c r="M589" t="e">
        <f t="shared" si="47"/>
        <v>#NUM!</v>
      </c>
      <c r="N589" t="str">
        <f t="shared" si="48"/>
        <v>Lixo</v>
      </c>
      <c r="O589">
        <f t="shared" si="50"/>
        <v>8</v>
      </c>
    </row>
    <row r="590" spans="1:15" x14ac:dyDescent="0.2">
      <c r="A590" t="s">
        <v>171</v>
      </c>
      <c r="B590" t="s">
        <v>569</v>
      </c>
      <c r="C590" t="s">
        <v>145</v>
      </c>
      <c r="D590" t="s">
        <v>173</v>
      </c>
      <c r="E590" s="119">
        <v>0.25</v>
      </c>
      <c r="F590" s="119">
        <v>0.29166666666666669</v>
      </c>
      <c r="G590" t="s">
        <v>86</v>
      </c>
      <c r="H590" t="s">
        <v>87</v>
      </c>
      <c r="I590" t="str">
        <f t="shared" si="49"/>
        <v>DESENHOS MANHÃSALVADOR</v>
      </c>
      <c r="J590" s="120">
        <v>790</v>
      </c>
      <c r="K590">
        <f t="shared" si="46"/>
        <v>589</v>
      </c>
      <c r="L590" t="b">
        <f>IF($H$2:$H$2371='Cenário proposto'!$L$2,'Tabela de preços (out_2014)'!$K$2:$K$2371)</f>
        <v>0</v>
      </c>
      <c r="M590" t="e">
        <f t="shared" si="47"/>
        <v>#NUM!</v>
      </c>
      <c r="N590" t="str">
        <f t="shared" si="48"/>
        <v>Lixo</v>
      </c>
      <c r="O590">
        <f t="shared" si="50"/>
        <v>8</v>
      </c>
    </row>
    <row r="591" spans="1:15" x14ac:dyDescent="0.2">
      <c r="A591" t="s">
        <v>171</v>
      </c>
      <c r="B591" t="s">
        <v>569</v>
      </c>
      <c r="C591" t="s">
        <v>145</v>
      </c>
      <c r="D591" t="s">
        <v>173</v>
      </c>
      <c r="E591" s="119">
        <v>0.25</v>
      </c>
      <c r="F591" s="119">
        <v>0.29166666666666669</v>
      </c>
      <c r="G591" t="s">
        <v>90</v>
      </c>
      <c r="H591" t="s">
        <v>91</v>
      </c>
      <c r="I591" t="str">
        <f t="shared" si="49"/>
        <v>DESENHOS MANHÃNATAL</v>
      </c>
      <c r="J591" s="120">
        <v>150</v>
      </c>
      <c r="K591">
        <f t="shared" si="46"/>
        <v>590</v>
      </c>
      <c r="L591" t="b">
        <f>IF($H$2:$H$2371='Cenário proposto'!$L$2,'Tabela de preços (out_2014)'!$K$2:$K$2371)</f>
        <v>0</v>
      </c>
      <c r="M591" t="e">
        <f t="shared" si="47"/>
        <v>#NUM!</v>
      </c>
      <c r="N591" t="str">
        <f t="shared" si="48"/>
        <v>Lixo</v>
      </c>
      <c r="O591">
        <f t="shared" si="50"/>
        <v>8</v>
      </c>
    </row>
    <row r="592" spans="1:15" x14ac:dyDescent="0.2">
      <c r="A592" t="s">
        <v>171</v>
      </c>
      <c r="B592" t="s">
        <v>569</v>
      </c>
      <c r="C592" t="s">
        <v>145</v>
      </c>
      <c r="D592" t="s">
        <v>173</v>
      </c>
      <c r="E592" s="119">
        <v>0.25</v>
      </c>
      <c r="F592" s="119">
        <v>0.29166666666666669</v>
      </c>
      <c r="G592" t="s">
        <v>95</v>
      </c>
      <c r="H592" t="s">
        <v>96</v>
      </c>
      <c r="I592" t="str">
        <f t="shared" si="49"/>
        <v>DESENHOS MANHÃTERESINA</v>
      </c>
      <c r="J592" s="120">
        <v>50</v>
      </c>
      <c r="K592">
        <f t="shared" si="46"/>
        <v>591</v>
      </c>
      <c r="L592" t="b">
        <f>IF($H$2:$H$2371='Cenário proposto'!$L$2,'Tabela de preços (out_2014)'!$K$2:$K$2371)</f>
        <v>0</v>
      </c>
      <c r="M592" t="e">
        <f t="shared" si="47"/>
        <v>#NUM!</v>
      </c>
      <c r="N592" t="str">
        <f t="shared" si="48"/>
        <v>Lixo</v>
      </c>
      <c r="O592">
        <f t="shared" si="50"/>
        <v>8</v>
      </c>
    </row>
    <row r="593" spans="1:15" x14ac:dyDescent="0.2">
      <c r="A593" t="s">
        <v>171</v>
      </c>
      <c r="B593" t="s">
        <v>569</v>
      </c>
      <c r="C593" t="s">
        <v>145</v>
      </c>
      <c r="D593" t="s">
        <v>173</v>
      </c>
      <c r="E593" s="119">
        <v>0.25</v>
      </c>
      <c r="F593" s="119">
        <v>0.29166666666666669</v>
      </c>
      <c r="G593" t="s">
        <v>95</v>
      </c>
      <c r="H593" t="s">
        <v>97</v>
      </c>
      <c r="I593" t="str">
        <f t="shared" si="49"/>
        <v>DESENHOS MANHÃPARNAÍBA</v>
      </c>
      <c r="J593" s="120">
        <v>65</v>
      </c>
      <c r="K593">
        <f t="shared" si="46"/>
        <v>592</v>
      </c>
      <c r="L593" t="b">
        <f>IF($H$2:$H$2371='Cenário proposto'!$L$2,'Tabela de preços (out_2014)'!$K$2:$K$2371)</f>
        <v>0</v>
      </c>
      <c r="M593" t="e">
        <f t="shared" si="47"/>
        <v>#NUM!</v>
      </c>
      <c r="N593" t="str">
        <f t="shared" si="48"/>
        <v>Lixo</v>
      </c>
      <c r="O593">
        <f t="shared" si="50"/>
        <v>8</v>
      </c>
    </row>
    <row r="594" spans="1:15" x14ac:dyDescent="0.2">
      <c r="A594" t="s">
        <v>171</v>
      </c>
      <c r="B594" t="s">
        <v>569</v>
      </c>
      <c r="C594" t="s">
        <v>145</v>
      </c>
      <c r="D594" t="s">
        <v>173</v>
      </c>
      <c r="E594" s="119">
        <v>0.25</v>
      </c>
      <c r="F594" s="119">
        <v>0.29166666666666669</v>
      </c>
      <c r="G594" t="s">
        <v>114</v>
      </c>
      <c r="H594" t="s">
        <v>115</v>
      </c>
      <c r="I594" t="str">
        <f t="shared" si="49"/>
        <v>DESENHOS MANHÃMANAUS</v>
      </c>
      <c r="J594" s="120">
        <v>530</v>
      </c>
      <c r="K594">
        <f t="shared" si="46"/>
        <v>593</v>
      </c>
      <c r="L594" t="b">
        <f>IF($H$2:$H$2371='Cenário proposto'!$L$2,'Tabela de preços (out_2014)'!$K$2:$K$2371)</f>
        <v>0</v>
      </c>
      <c r="M594" t="e">
        <f t="shared" si="47"/>
        <v>#NUM!</v>
      </c>
      <c r="N594" t="str">
        <f t="shared" si="48"/>
        <v>Lixo</v>
      </c>
      <c r="O594">
        <f t="shared" si="50"/>
        <v>8</v>
      </c>
    </row>
    <row r="595" spans="1:15" x14ac:dyDescent="0.2">
      <c r="A595" t="s">
        <v>171</v>
      </c>
      <c r="B595" t="s">
        <v>569</v>
      </c>
      <c r="C595" t="s">
        <v>145</v>
      </c>
      <c r="D595" t="s">
        <v>173</v>
      </c>
      <c r="E595" s="119">
        <v>0.25</v>
      </c>
      <c r="F595" s="119">
        <v>0.29166666666666669</v>
      </c>
      <c r="G595" t="s">
        <v>120</v>
      </c>
      <c r="H595" t="s">
        <v>121</v>
      </c>
      <c r="I595" t="str">
        <f t="shared" si="49"/>
        <v>DESENHOS MANHÃPALMAS</v>
      </c>
      <c r="J595" s="120">
        <v>65</v>
      </c>
      <c r="K595">
        <f t="shared" si="46"/>
        <v>594</v>
      </c>
      <c r="L595" t="b">
        <f>IF($H$2:$H$2371='Cenário proposto'!$L$2,'Tabela de preços (out_2014)'!$K$2:$K$2371)</f>
        <v>0</v>
      </c>
      <c r="M595" t="e">
        <f t="shared" si="47"/>
        <v>#NUM!</v>
      </c>
      <c r="N595" t="str">
        <f t="shared" si="48"/>
        <v>Lixo</v>
      </c>
      <c r="O595">
        <f t="shared" si="50"/>
        <v>8</v>
      </c>
    </row>
    <row r="596" spans="1:15" x14ac:dyDescent="0.2">
      <c r="A596" t="s">
        <v>374</v>
      </c>
      <c r="B596" t="s">
        <v>570</v>
      </c>
      <c r="C596" t="s">
        <v>33</v>
      </c>
      <c r="D596" t="s">
        <v>34</v>
      </c>
      <c r="E596">
        <v>0.52777777777777779</v>
      </c>
      <c r="F596">
        <v>0.54166666666666663</v>
      </c>
      <c r="H596" t="s">
        <v>101</v>
      </c>
      <c r="I596" t="str">
        <f t="shared" si="49"/>
        <v>DIA A DIA VIANA - (VIANA)VIANA</v>
      </c>
      <c r="J596" s="120">
        <v>25</v>
      </c>
      <c r="K596">
        <f t="shared" si="46"/>
        <v>595</v>
      </c>
      <c r="L596" t="b">
        <f>IF($H$2:$H$2371='Cenário proposto'!$L$2,'Tabela de preços (out_2014)'!$K$2:$K$2371)</f>
        <v>0</v>
      </c>
      <c r="M596" t="e">
        <f t="shared" si="47"/>
        <v>#NUM!</v>
      </c>
      <c r="N596" t="str">
        <f t="shared" si="48"/>
        <v>Lixo</v>
      </c>
      <c r="O596">
        <f t="shared" si="50"/>
        <v>20</v>
      </c>
    </row>
    <row r="597" spans="1:15" x14ac:dyDescent="0.2">
      <c r="A597" t="s">
        <v>375</v>
      </c>
      <c r="B597" t="s">
        <v>571</v>
      </c>
      <c r="C597" t="s">
        <v>33</v>
      </c>
      <c r="D597" t="s">
        <v>34</v>
      </c>
      <c r="E597">
        <v>0.78472222222222221</v>
      </c>
      <c r="F597">
        <v>0.80555555555555547</v>
      </c>
      <c r="H597" t="s">
        <v>101</v>
      </c>
      <c r="I597" t="str">
        <f t="shared" si="49"/>
        <v>DIA A DIA VIANA - 2ª EDIÇÃO - (VIANA)VIANA</v>
      </c>
      <c r="J597" s="120">
        <v>25</v>
      </c>
      <c r="K597">
        <f t="shared" si="46"/>
        <v>596</v>
      </c>
      <c r="L597" t="b">
        <f>IF($H$2:$H$2371='Cenário proposto'!$L$2,'Tabela de preços (out_2014)'!$K$2:$K$2371)</f>
        <v>0</v>
      </c>
      <c r="M597" t="e">
        <f t="shared" si="47"/>
        <v>#NUM!</v>
      </c>
      <c r="N597" t="str">
        <f t="shared" si="48"/>
        <v>Lixo</v>
      </c>
      <c r="O597">
        <f t="shared" si="50"/>
        <v>20</v>
      </c>
    </row>
    <row r="598" spans="1:15" x14ac:dyDescent="0.2">
      <c r="A598" t="s">
        <v>129</v>
      </c>
      <c r="B598" t="s">
        <v>130</v>
      </c>
      <c r="C598" t="s">
        <v>131</v>
      </c>
      <c r="D598" t="s">
        <v>34</v>
      </c>
      <c r="E598" s="119">
        <v>0.39583333333333331</v>
      </c>
      <c r="F598" s="119">
        <v>0.45833333333333331</v>
      </c>
      <c r="G598" t="s">
        <v>35</v>
      </c>
      <c r="H598" t="s">
        <v>35</v>
      </c>
      <c r="I598" t="str">
        <f t="shared" si="49"/>
        <v>DIA DIANET1</v>
      </c>
      <c r="J598" s="120">
        <v>25680</v>
      </c>
      <c r="K598">
        <f t="shared" si="46"/>
        <v>597</v>
      </c>
      <c r="L598" t="b">
        <f>IF($H$2:$H$2371='Cenário proposto'!$L$2,'Tabela de preços (out_2014)'!$K$2:$K$2371)</f>
        <v>0</v>
      </c>
      <c r="M598" t="e">
        <f t="shared" si="47"/>
        <v>#NUM!</v>
      </c>
      <c r="N598" t="str">
        <f t="shared" si="48"/>
        <v>Lixo</v>
      </c>
      <c r="O598">
        <f t="shared" si="50"/>
        <v>20</v>
      </c>
    </row>
    <row r="599" spans="1:15" x14ac:dyDescent="0.2">
      <c r="A599" t="s">
        <v>129</v>
      </c>
      <c r="B599" t="s">
        <v>130</v>
      </c>
      <c r="C599" t="s">
        <v>131</v>
      </c>
      <c r="D599" t="s">
        <v>34</v>
      </c>
      <c r="E599" s="119">
        <v>0.39583333333333331</v>
      </c>
      <c r="F599" s="119">
        <v>0.45833333333333331</v>
      </c>
      <c r="G599" t="s">
        <v>36</v>
      </c>
      <c r="H599" t="s">
        <v>36</v>
      </c>
      <c r="I599" t="str">
        <f t="shared" si="49"/>
        <v>DIA DIASAT</v>
      </c>
      <c r="J599" s="120">
        <v>2568</v>
      </c>
      <c r="K599">
        <f t="shared" si="46"/>
        <v>598</v>
      </c>
      <c r="L599" t="b">
        <f>IF($H$2:$H$2371='Cenário proposto'!$L$2,'Tabela de preços (out_2014)'!$K$2:$K$2371)</f>
        <v>0</v>
      </c>
      <c r="M599" t="e">
        <f t="shared" si="47"/>
        <v>#NUM!</v>
      </c>
      <c r="N599" t="str">
        <f t="shared" si="48"/>
        <v>Lixo</v>
      </c>
      <c r="O599">
        <f t="shared" si="50"/>
        <v>20</v>
      </c>
    </row>
    <row r="600" spans="1:15" x14ac:dyDescent="0.2">
      <c r="A600" t="s">
        <v>129</v>
      </c>
      <c r="B600" t="s">
        <v>130</v>
      </c>
      <c r="C600" t="s">
        <v>131</v>
      </c>
      <c r="D600" t="s">
        <v>34</v>
      </c>
      <c r="E600" s="119">
        <v>0.39583333333333331</v>
      </c>
      <c r="F600" s="119">
        <v>0.45833333333333331</v>
      </c>
      <c r="G600" t="s">
        <v>37</v>
      </c>
      <c r="H600" t="s">
        <v>38</v>
      </c>
      <c r="I600" t="str">
        <f t="shared" si="49"/>
        <v>DIA DIASÃO PAULO</v>
      </c>
      <c r="J600" s="120">
        <v>5230</v>
      </c>
      <c r="K600">
        <f t="shared" si="46"/>
        <v>599</v>
      </c>
      <c r="L600" t="b">
        <f>IF($H$2:$H$2371='Cenário proposto'!$L$2,'Tabela de preços (out_2014)'!$K$2:$K$2371)</f>
        <v>0</v>
      </c>
      <c r="M600" t="e">
        <f t="shared" si="47"/>
        <v>#NUM!</v>
      </c>
      <c r="N600" t="str">
        <f t="shared" si="48"/>
        <v>Lixo</v>
      </c>
      <c r="O600">
        <f t="shared" si="50"/>
        <v>20</v>
      </c>
    </row>
    <row r="601" spans="1:15" x14ac:dyDescent="0.2">
      <c r="A601" t="s">
        <v>129</v>
      </c>
      <c r="B601" t="s">
        <v>130</v>
      </c>
      <c r="C601" t="s">
        <v>131</v>
      </c>
      <c r="D601" t="s">
        <v>34</v>
      </c>
      <c r="E601" s="119">
        <v>0.39583333333333331</v>
      </c>
      <c r="F601" s="119">
        <v>0.45833333333333331</v>
      </c>
      <c r="G601" t="s">
        <v>39</v>
      </c>
      <c r="H601" t="s">
        <v>40</v>
      </c>
      <c r="I601" t="str">
        <f t="shared" si="49"/>
        <v>DIA DIAP.PRUD.</v>
      </c>
      <c r="J601" s="120">
        <v>1200</v>
      </c>
      <c r="K601">
        <f t="shared" si="46"/>
        <v>600</v>
      </c>
      <c r="L601" t="b">
        <f>IF($H$2:$H$2371='Cenário proposto'!$L$2,'Tabela de preços (out_2014)'!$K$2:$K$2371)</f>
        <v>0</v>
      </c>
      <c r="M601" t="e">
        <f t="shared" si="47"/>
        <v>#NUM!</v>
      </c>
      <c r="N601" t="str">
        <f t="shared" si="48"/>
        <v>Lixo</v>
      </c>
      <c r="O601">
        <f t="shared" si="50"/>
        <v>20</v>
      </c>
    </row>
    <row r="602" spans="1:15" x14ac:dyDescent="0.2">
      <c r="A602" t="s">
        <v>129</v>
      </c>
      <c r="B602" t="s">
        <v>130</v>
      </c>
      <c r="C602" t="s">
        <v>131</v>
      </c>
      <c r="D602" t="s">
        <v>34</v>
      </c>
      <c r="E602" s="119">
        <v>0.39583333333333331</v>
      </c>
      <c r="F602" s="119">
        <v>0.45833333333333331</v>
      </c>
      <c r="G602" t="s">
        <v>41</v>
      </c>
      <c r="H602" t="s">
        <v>42</v>
      </c>
      <c r="I602" t="str">
        <f t="shared" si="49"/>
        <v>DIA DIACAMPINAS</v>
      </c>
      <c r="J602" s="120">
        <v>1375</v>
      </c>
      <c r="K602">
        <f t="shared" si="46"/>
        <v>601</v>
      </c>
      <c r="L602" t="b">
        <f>IF($H$2:$H$2371='Cenário proposto'!$L$2,'Tabela de preços (out_2014)'!$K$2:$K$2371)</f>
        <v>0</v>
      </c>
      <c r="M602" t="e">
        <f t="shared" si="47"/>
        <v>#NUM!</v>
      </c>
      <c r="N602" t="str">
        <f t="shared" si="48"/>
        <v>Lixo</v>
      </c>
      <c r="O602">
        <f t="shared" si="50"/>
        <v>20</v>
      </c>
    </row>
    <row r="603" spans="1:15" x14ac:dyDescent="0.2">
      <c r="A603" t="s">
        <v>129</v>
      </c>
      <c r="B603" t="s">
        <v>130</v>
      </c>
      <c r="C603" t="s">
        <v>131</v>
      </c>
      <c r="D603" t="s">
        <v>34</v>
      </c>
      <c r="E603" s="119">
        <v>0.39583333333333331</v>
      </c>
      <c r="F603" s="119">
        <v>0.45833333333333331</v>
      </c>
      <c r="G603" t="s">
        <v>43</v>
      </c>
      <c r="H603" t="s">
        <v>44</v>
      </c>
      <c r="I603" t="str">
        <f t="shared" si="49"/>
        <v>DIA DIATAUBATÉ</v>
      </c>
      <c r="J603" s="120">
        <v>460</v>
      </c>
      <c r="K603">
        <f t="shared" si="46"/>
        <v>602</v>
      </c>
      <c r="L603" t="b">
        <f>IF($H$2:$H$2371='Cenário proposto'!$L$2,'Tabela de preços (out_2014)'!$K$2:$K$2371)</f>
        <v>0</v>
      </c>
      <c r="M603" t="e">
        <f t="shared" si="47"/>
        <v>#NUM!</v>
      </c>
      <c r="N603" t="str">
        <f t="shared" si="48"/>
        <v>Lixo</v>
      </c>
      <c r="O603">
        <f t="shared" si="50"/>
        <v>20</v>
      </c>
    </row>
    <row r="604" spans="1:15" x14ac:dyDescent="0.2">
      <c r="A604" t="s">
        <v>129</v>
      </c>
      <c r="B604" t="s">
        <v>130</v>
      </c>
      <c r="C604" t="s">
        <v>131</v>
      </c>
      <c r="D604" t="s">
        <v>34</v>
      </c>
      <c r="E604" s="119">
        <v>0.39583333333333331</v>
      </c>
      <c r="F604" s="119">
        <v>0.45833333333333331</v>
      </c>
      <c r="G604" t="s">
        <v>45</v>
      </c>
      <c r="H604" t="s">
        <v>46</v>
      </c>
      <c r="I604" t="str">
        <f t="shared" si="49"/>
        <v>DIA DIARIB. PRETO</v>
      </c>
      <c r="J604" s="120">
        <v>690</v>
      </c>
      <c r="K604">
        <f t="shared" si="46"/>
        <v>603</v>
      </c>
      <c r="L604" t="b">
        <f>IF($H$2:$H$2371='Cenário proposto'!$L$2,'Tabela de preços (out_2014)'!$K$2:$K$2371)</f>
        <v>0</v>
      </c>
      <c r="M604" t="e">
        <f t="shared" si="47"/>
        <v>#NUM!</v>
      </c>
      <c r="N604" t="str">
        <f t="shared" si="48"/>
        <v>Lixo</v>
      </c>
      <c r="O604">
        <f t="shared" si="50"/>
        <v>20</v>
      </c>
    </row>
    <row r="605" spans="1:15" x14ac:dyDescent="0.2">
      <c r="A605" t="s">
        <v>129</v>
      </c>
      <c r="B605" t="s">
        <v>130</v>
      </c>
      <c r="C605" t="s">
        <v>131</v>
      </c>
      <c r="D605" t="s">
        <v>34</v>
      </c>
      <c r="E605" s="119">
        <v>0.39583333333333331</v>
      </c>
      <c r="F605" s="119">
        <v>0.45833333333333331</v>
      </c>
      <c r="G605" t="s">
        <v>47</v>
      </c>
      <c r="H605" t="s">
        <v>48</v>
      </c>
      <c r="I605" t="str">
        <f t="shared" si="49"/>
        <v>DIA DIASANTOS</v>
      </c>
      <c r="J605" s="120">
        <v>500</v>
      </c>
      <c r="K605">
        <f t="shared" si="46"/>
        <v>604</v>
      </c>
      <c r="L605" t="b">
        <f>IF($H$2:$H$2371='Cenário proposto'!$L$2,'Tabela de preços (out_2014)'!$K$2:$K$2371)</f>
        <v>0</v>
      </c>
      <c r="M605" t="e">
        <f t="shared" si="47"/>
        <v>#NUM!</v>
      </c>
      <c r="N605" t="str">
        <f t="shared" si="48"/>
        <v>Lixo</v>
      </c>
      <c r="O605">
        <f t="shared" si="50"/>
        <v>20</v>
      </c>
    </row>
    <row r="606" spans="1:15" x14ac:dyDescent="0.2">
      <c r="A606" t="s">
        <v>129</v>
      </c>
      <c r="B606" t="s">
        <v>130</v>
      </c>
      <c r="C606" t="s">
        <v>131</v>
      </c>
      <c r="D606" t="s">
        <v>34</v>
      </c>
      <c r="E606" s="119">
        <v>0.39583333333333331</v>
      </c>
      <c r="F606" s="119">
        <v>0.45833333333333331</v>
      </c>
      <c r="G606" t="s">
        <v>49</v>
      </c>
      <c r="H606" t="s">
        <v>50</v>
      </c>
      <c r="I606" t="str">
        <f t="shared" si="49"/>
        <v>DIA DIARIO DE JANEIRO</v>
      </c>
      <c r="J606" s="120">
        <v>3125</v>
      </c>
      <c r="K606">
        <f t="shared" si="46"/>
        <v>605</v>
      </c>
      <c r="L606">
        <f>IF($H$2:$H$2371='Cenário proposto'!$L$2,'Tabela de preços (out_2014)'!$K$2:$K$2371)</f>
        <v>605</v>
      </c>
      <c r="M606" t="e">
        <f t="shared" si="47"/>
        <v>#NUM!</v>
      </c>
      <c r="N606" t="str">
        <f t="shared" si="48"/>
        <v>Lixo</v>
      </c>
      <c r="O606">
        <f t="shared" si="50"/>
        <v>20</v>
      </c>
    </row>
    <row r="607" spans="1:15" x14ac:dyDescent="0.2">
      <c r="A607" t="s">
        <v>129</v>
      </c>
      <c r="B607" t="s">
        <v>130</v>
      </c>
      <c r="C607" t="s">
        <v>131</v>
      </c>
      <c r="D607" t="s">
        <v>34</v>
      </c>
      <c r="E607" s="119">
        <v>0.39583333333333331</v>
      </c>
      <c r="F607" s="119">
        <v>0.45833333333333331</v>
      </c>
      <c r="G607" t="s">
        <v>51</v>
      </c>
      <c r="H607" t="s">
        <v>52</v>
      </c>
      <c r="I607" t="str">
        <f t="shared" si="49"/>
        <v>DIA DIABARRA MANSA</v>
      </c>
      <c r="J607" s="120">
        <v>770</v>
      </c>
      <c r="K607">
        <f t="shared" si="46"/>
        <v>606</v>
      </c>
      <c r="L607" t="b">
        <f>IF($H$2:$H$2371='Cenário proposto'!$L$2,'Tabela de preços (out_2014)'!$K$2:$K$2371)</f>
        <v>0</v>
      </c>
      <c r="M607" t="e">
        <f t="shared" si="47"/>
        <v>#NUM!</v>
      </c>
      <c r="N607" t="str">
        <f t="shared" si="48"/>
        <v>Lixo</v>
      </c>
      <c r="O607">
        <f t="shared" si="50"/>
        <v>20</v>
      </c>
    </row>
    <row r="608" spans="1:15" x14ac:dyDescent="0.2">
      <c r="A608" t="s">
        <v>129</v>
      </c>
      <c r="B608" t="s">
        <v>130</v>
      </c>
      <c r="C608" t="s">
        <v>131</v>
      </c>
      <c r="D608" t="s">
        <v>34</v>
      </c>
      <c r="E608" s="119">
        <v>0.39583333333333331</v>
      </c>
      <c r="F608" s="119">
        <v>0.45833333333333331</v>
      </c>
      <c r="G608" t="s">
        <v>53</v>
      </c>
      <c r="H608" t="s">
        <v>54</v>
      </c>
      <c r="I608" t="str">
        <f t="shared" si="49"/>
        <v>DIA DIAB. HORIZ</v>
      </c>
      <c r="J608" s="120">
        <v>2440</v>
      </c>
      <c r="K608">
        <f t="shared" si="46"/>
        <v>607</v>
      </c>
      <c r="L608" t="b">
        <f>IF($H$2:$H$2371='Cenário proposto'!$L$2,'Tabela de preços (out_2014)'!$K$2:$K$2371)</f>
        <v>0</v>
      </c>
      <c r="M608" t="e">
        <f t="shared" si="47"/>
        <v>#NUM!</v>
      </c>
      <c r="N608" t="str">
        <f t="shared" si="48"/>
        <v>Lixo</v>
      </c>
      <c r="O608">
        <f t="shared" si="50"/>
        <v>20</v>
      </c>
    </row>
    <row r="609" spans="1:15" x14ac:dyDescent="0.2">
      <c r="A609" t="s">
        <v>129</v>
      </c>
      <c r="B609" t="s">
        <v>130</v>
      </c>
      <c r="C609" t="s">
        <v>131</v>
      </c>
      <c r="D609" t="s">
        <v>34</v>
      </c>
      <c r="E609" s="119">
        <v>0.39583333333333331</v>
      </c>
      <c r="F609" s="119">
        <v>0.45833333333333331</v>
      </c>
      <c r="G609" t="s">
        <v>55</v>
      </c>
      <c r="H609" t="s">
        <v>56</v>
      </c>
      <c r="I609" t="str">
        <f t="shared" si="49"/>
        <v>DIA DIAUBERABA</v>
      </c>
      <c r="J609" s="120">
        <v>470</v>
      </c>
      <c r="K609">
        <f t="shared" si="46"/>
        <v>608</v>
      </c>
      <c r="L609" t="b">
        <f>IF($H$2:$H$2371='Cenário proposto'!$L$2,'Tabela de preços (out_2014)'!$K$2:$K$2371)</f>
        <v>0</v>
      </c>
      <c r="M609" t="e">
        <f t="shared" si="47"/>
        <v>#NUM!</v>
      </c>
      <c r="N609" t="str">
        <f t="shared" si="48"/>
        <v>Lixo</v>
      </c>
      <c r="O609">
        <f t="shared" si="50"/>
        <v>20</v>
      </c>
    </row>
    <row r="610" spans="1:15" x14ac:dyDescent="0.2">
      <c r="A610" t="s">
        <v>129</v>
      </c>
      <c r="B610" t="s">
        <v>130</v>
      </c>
      <c r="C610" t="s">
        <v>131</v>
      </c>
      <c r="D610" t="s">
        <v>34</v>
      </c>
      <c r="E610" s="119">
        <v>0.39583333333333331</v>
      </c>
      <c r="F610" s="119">
        <v>0.45833333333333331</v>
      </c>
      <c r="G610" t="s">
        <v>57</v>
      </c>
      <c r="H610" t="s">
        <v>58</v>
      </c>
      <c r="I610" t="str">
        <f t="shared" si="49"/>
        <v>DIA DIAVITÓRIA</v>
      </c>
      <c r="J610" s="120">
        <v>525</v>
      </c>
      <c r="K610">
        <f t="shared" si="46"/>
        <v>609</v>
      </c>
      <c r="L610" t="b">
        <f>IF($H$2:$H$2371='Cenário proposto'!$L$2,'Tabela de preços (out_2014)'!$K$2:$K$2371)</f>
        <v>0</v>
      </c>
      <c r="M610" t="e">
        <f t="shared" si="47"/>
        <v>#NUM!</v>
      </c>
      <c r="N610" t="str">
        <f t="shared" si="48"/>
        <v>Lixo</v>
      </c>
      <c r="O610">
        <f t="shared" si="50"/>
        <v>20</v>
      </c>
    </row>
    <row r="611" spans="1:15" x14ac:dyDescent="0.2">
      <c r="A611" t="s">
        <v>129</v>
      </c>
      <c r="B611" t="s">
        <v>130</v>
      </c>
      <c r="C611" t="s">
        <v>131</v>
      </c>
      <c r="D611" t="s">
        <v>34</v>
      </c>
      <c r="E611" s="119">
        <v>0.39583333333333331</v>
      </c>
      <c r="F611" s="119">
        <v>0.45833333333333331</v>
      </c>
      <c r="G611" t="s">
        <v>59</v>
      </c>
      <c r="H611" t="s">
        <v>60</v>
      </c>
      <c r="I611" t="str">
        <f t="shared" si="49"/>
        <v>DIA DIACURITIBA</v>
      </c>
      <c r="J611" s="120">
        <v>860</v>
      </c>
      <c r="K611">
        <f t="shared" si="46"/>
        <v>610</v>
      </c>
      <c r="L611" t="b">
        <f>IF($H$2:$H$2371='Cenário proposto'!$L$2,'Tabela de preços (out_2014)'!$K$2:$K$2371)</f>
        <v>0</v>
      </c>
      <c r="M611" t="e">
        <f t="shared" si="47"/>
        <v>#NUM!</v>
      </c>
      <c r="N611" t="str">
        <f t="shared" si="48"/>
        <v>Lixo</v>
      </c>
      <c r="O611">
        <f t="shared" si="50"/>
        <v>20</v>
      </c>
    </row>
    <row r="612" spans="1:15" x14ac:dyDescent="0.2">
      <c r="A612" t="s">
        <v>129</v>
      </c>
      <c r="B612" t="s">
        <v>130</v>
      </c>
      <c r="C612" t="s">
        <v>131</v>
      </c>
      <c r="D612" t="s">
        <v>34</v>
      </c>
      <c r="E612" s="119">
        <v>0.39583333333333331</v>
      </c>
      <c r="F612" s="119">
        <v>0.45833333333333331</v>
      </c>
      <c r="G612" t="s">
        <v>61</v>
      </c>
      <c r="H612" t="s">
        <v>62</v>
      </c>
      <c r="I612" t="str">
        <f t="shared" si="49"/>
        <v>DIA DIACASCAVEL</v>
      </c>
      <c r="J612" s="120">
        <v>980</v>
      </c>
      <c r="K612">
        <f t="shared" si="46"/>
        <v>611</v>
      </c>
      <c r="L612" t="b">
        <f>IF($H$2:$H$2371='Cenário proposto'!$L$2,'Tabela de preços (out_2014)'!$K$2:$K$2371)</f>
        <v>0</v>
      </c>
      <c r="M612" t="e">
        <f t="shared" si="47"/>
        <v>#NUM!</v>
      </c>
      <c r="N612" t="str">
        <f t="shared" si="48"/>
        <v>Lixo</v>
      </c>
      <c r="O612">
        <f t="shared" si="50"/>
        <v>20</v>
      </c>
    </row>
    <row r="613" spans="1:15" x14ac:dyDescent="0.2">
      <c r="A613" t="s">
        <v>129</v>
      </c>
      <c r="B613" t="s">
        <v>130</v>
      </c>
      <c r="C613" t="s">
        <v>131</v>
      </c>
      <c r="D613" t="s">
        <v>34</v>
      </c>
      <c r="E613" s="119">
        <v>0.39583333333333331</v>
      </c>
      <c r="F613" s="119">
        <v>0.45833333333333331</v>
      </c>
      <c r="G613" t="s">
        <v>63</v>
      </c>
      <c r="H613" t="s">
        <v>64</v>
      </c>
      <c r="I613" t="str">
        <f t="shared" si="49"/>
        <v>DIA DIAMARINGÁ</v>
      </c>
      <c r="J613" s="120">
        <v>305</v>
      </c>
      <c r="K613">
        <f t="shared" si="46"/>
        <v>612</v>
      </c>
      <c r="L613" t="b">
        <f>IF($H$2:$H$2371='Cenário proposto'!$L$2,'Tabela de preços (out_2014)'!$K$2:$K$2371)</f>
        <v>0</v>
      </c>
      <c r="M613" t="e">
        <f t="shared" si="47"/>
        <v>#NUM!</v>
      </c>
      <c r="N613" t="str">
        <f t="shared" si="48"/>
        <v>Lixo</v>
      </c>
      <c r="O613">
        <f t="shared" si="50"/>
        <v>20</v>
      </c>
    </row>
    <row r="614" spans="1:15" x14ac:dyDescent="0.2">
      <c r="A614" t="s">
        <v>129</v>
      </c>
      <c r="B614" t="s">
        <v>130</v>
      </c>
      <c r="C614" t="s">
        <v>131</v>
      </c>
      <c r="D614" t="s">
        <v>34</v>
      </c>
      <c r="E614" s="119">
        <v>0.39583333333333331</v>
      </c>
      <c r="F614" s="119">
        <v>0.45833333333333331</v>
      </c>
      <c r="G614" t="s">
        <v>65</v>
      </c>
      <c r="H614" t="s">
        <v>66</v>
      </c>
      <c r="I614" t="str">
        <f t="shared" si="49"/>
        <v>DIA DIALONDRINA</v>
      </c>
      <c r="J614" s="120">
        <v>385</v>
      </c>
      <c r="K614">
        <f t="shared" si="46"/>
        <v>613</v>
      </c>
      <c r="L614" t="b">
        <f>IF($H$2:$H$2371='Cenário proposto'!$L$2,'Tabela de preços (out_2014)'!$K$2:$K$2371)</f>
        <v>0</v>
      </c>
      <c r="M614" t="e">
        <f t="shared" si="47"/>
        <v>#NUM!</v>
      </c>
      <c r="N614" t="str">
        <f t="shared" si="48"/>
        <v>Lixo</v>
      </c>
      <c r="O614">
        <f t="shared" si="50"/>
        <v>20</v>
      </c>
    </row>
    <row r="615" spans="1:15" x14ac:dyDescent="0.2">
      <c r="A615" t="s">
        <v>129</v>
      </c>
      <c r="B615" t="s">
        <v>130</v>
      </c>
      <c r="C615" t="s">
        <v>131</v>
      </c>
      <c r="D615" t="s">
        <v>34</v>
      </c>
      <c r="E615" s="119">
        <v>0.39583333333333331</v>
      </c>
      <c r="F615" s="119">
        <v>0.45833333333333331</v>
      </c>
      <c r="G615" t="s">
        <v>67</v>
      </c>
      <c r="H615" t="s">
        <v>68</v>
      </c>
      <c r="I615" t="str">
        <f t="shared" si="49"/>
        <v>DIA DIAP. ALEGRE</v>
      </c>
      <c r="J615" s="120">
        <v>2155</v>
      </c>
      <c r="K615">
        <f t="shared" si="46"/>
        <v>614</v>
      </c>
      <c r="L615" t="b">
        <f>IF($H$2:$H$2371='Cenário proposto'!$L$2,'Tabela de preços (out_2014)'!$K$2:$K$2371)</f>
        <v>0</v>
      </c>
      <c r="M615" t="e">
        <f t="shared" si="47"/>
        <v>#NUM!</v>
      </c>
      <c r="N615" t="str">
        <f t="shared" si="48"/>
        <v>Lixo</v>
      </c>
      <c r="O615">
        <f t="shared" si="50"/>
        <v>20</v>
      </c>
    </row>
    <row r="616" spans="1:15" x14ac:dyDescent="0.2">
      <c r="A616" t="s">
        <v>129</v>
      </c>
      <c r="B616" t="s">
        <v>130</v>
      </c>
      <c r="C616" t="s">
        <v>131</v>
      </c>
      <c r="D616" t="s">
        <v>34</v>
      </c>
      <c r="E616" s="119">
        <v>0.39583333333333331</v>
      </c>
      <c r="F616" s="119">
        <v>0.45833333333333331</v>
      </c>
      <c r="G616" t="s">
        <v>69</v>
      </c>
      <c r="H616" t="s">
        <v>70</v>
      </c>
      <c r="I616" t="str">
        <f t="shared" si="49"/>
        <v>DIA DIAFLORIANÓPOLIS</v>
      </c>
      <c r="J616" s="120">
        <v>1060</v>
      </c>
      <c r="K616">
        <f t="shared" si="46"/>
        <v>615</v>
      </c>
      <c r="L616" t="b">
        <f>IF($H$2:$H$2371='Cenário proposto'!$L$2,'Tabela de preços (out_2014)'!$K$2:$K$2371)</f>
        <v>0</v>
      </c>
      <c r="M616" t="e">
        <f t="shared" si="47"/>
        <v>#NUM!</v>
      </c>
      <c r="N616" t="str">
        <f t="shared" si="48"/>
        <v>Lixo</v>
      </c>
      <c r="O616">
        <f t="shared" si="50"/>
        <v>20</v>
      </c>
    </row>
    <row r="617" spans="1:15" x14ac:dyDescent="0.2">
      <c r="A617" t="s">
        <v>129</v>
      </c>
      <c r="B617" t="s">
        <v>130</v>
      </c>
      <c r="C617" t="s">
        <v>131</v>
      </c>
      <c r="D617" t="s">
        <v>34</v>
      </c>
      <c r="E617" s="119">
        <v>0.39583333333333331</v>
      </c>
      <c r="F617" s="119">
        <v>0.45833333333333331</v>
      </c>
      <c r="G617" t="s">
        <v>71</v>
      </c>
      <c r="H617" t="s">
        <v>72</v>
      </c>
      <c r="I617" t="str">
        <f t="shared" si="49"/>
        <v>DIA DIABRASÍLIA</v>
      </c>
      <c r="J617" s="120">
        <v>640</v>
      </c>
      <c r="K617">
        <f t="shared" si="46"/>
        <v>616</v>
      </c>
      <c r="L617" t="b">
        <f>IF($H$2:$H$2371='Cenário proposto'!$L$2,'Tabela de preços (out_2014)'!$K$2:$K$2371)</f>
        <v>0</v>
      </c>
      <c r="M617" t="e">
        <f t="shared" si="47"/>
        <v>#NUM!</v>
      </c>
      <c r="N617" t="str">
        <f t="shared" si="48"/>
        <v>Lixo</v>
      </c>
      <c r="O617">
        <f t="shared" si="50"/>
        <v>20</v>
      </c>
    </row>
    <row r="618" spans="1:15" x14ac:dyDescent="0.2">
      <c r="A618" t="s">
        <v>129</v>
      </c>
      <c r="B618" t="s">
        <v>130</v>
      </c>
      <c r="C618" t="s">
        <v>131</v>
      </c>
      <c r="D618" t="s">
        <v>34</v>
      </c>
      <c r="E618" s="119">
        <v>0.39583333333333331</v>
      </c>
      <c r="F618" s="119">
        <v>0.45833333333333331</v>
      </c>
      <c r="G618" t="s">
        <v>73</v>
      </c>
      <c r="H618" t="s">
        <v>74</v>
      </c>
      <c r="I618" t="str">
        <f t="shared" si="49"/>
        <v>DIA DIAGOIÂNIA</v>
      </c>
      <c r="J618" s="120">
        <v>615</v>
      </c>
      <c r="K618">
        <f t="shared" si="46"/>
        <v>617</v>
      </c>
      <c r="L618" t="b">
        <f>IF($H$2:$H$2371='Cenário proposto'!$L$2,'Tabela de preços (out_2014)'!$K$2:$K$2371)</f>
        <v>0</v>
      </c>
      <c r="M618" t="e">
        <f t="shared" si="47"/>
        <v>#NUM!</v>
      </c>
      <c r="N618" t="str">
        <f t="shared" si="48"/>
        <v>Lixo</v>
      </c>
      <c r="O618">
        <f t="shared" si="50"/>
        <v>20</v>
      </c>
    </row>
    <row r="619" spans="1:15" x14ac:dyDescent="0.2">
      <c r="A619" t="s">
        <v>129</v>
      </c>
      <c r="B619" t="s">
        <v>130</v>
      </c>
      <c r="C619" t="s">
        <v>131</v>
      </c>
      <c r="D619" t="s">
        <v>34</v>
      </c>
      <c r="E619" s="119">
        <v>0.39583333333333331</v>
      </c>
      <c r="F619" s="119">
        <v>0.45833333333333331</v>
      </c>
      <c r="G619" t="s">
        <v>75</v>
      </c>
      <c r="H619" t="s">
        <v>76</v>
      </c>
      <c r="I619" t="str">
        <f t="shared" si="49"/>
        <v>DIA DIACUIABÁ</v>
      </c>
      <c r="J619" s="120">
        <v>530</v>
      </c>
      <c r="K619">
        <f t="shared" si="46"/>
        <v>618</v>
      </c>
      <c r="L619" t="b">
        <f>IF($H$2:$H$2371='Cenário proposto'!$L$2,'Tabela de preços (out_2014)'!$K$2:$K$2371)</f>
        <v>0</v>
      </c>
      <c r="M619" t="e">
        <f t="shared" si="47"/>
        <v>#NUM!</v>
      </c>
      <c r="N619" t="str">
        <f t="shared" si="48"/>
        <v>Lixo</v>
      </c>
      <c r="O619">
        <f t="shared" si="50"/>
        <v>20</v>
      </c>
    </row>
    <row r="620" spans="1:15" x14ac:dyDescent="0.2">
      <c r="A620" t="s">
        <v>129</v>
      </c>
      <c r="B620" t="s">
        <v>130</v>
      </c>
      <c r="C620" t="s">
        <v>131</v>
      </c>
      <c r="D620" t="s">
        <v>34</v>
      </c>
      <c r="E620" s="119">
        <v>0.39583333333333331</v>
      </c>
      <c r="F620" s="119">
        <v>0.45833333333333331</v>
      </c>
      <c r="G620" t="s">
        <v>77</v>
      </c>
      <c r="H620" t="s">
        <v>78</v>
      </c>
      <c r="I620" t="str">
        <f t="shared" si="49"/>
        <v>DIA DIACÁCERES</v>
      </c>
      <c r="J620" s="120">
        <v>35</v>
      </c>
      <c r="K620">
        <f t="shared" si="46"/>
        <v>619</v>
      </c>
      <c r="L620" t="b">
        <f>IF($H$2:$H$2371='Cenário proposto'!$L$2,'Tabela de preços (out_2014)'!$K$2:$K$2371)</f>
        <v>0</v>
      </c>
      <c r="M620" t="e">
        <f t="shared" si="47"/>
        <v>#NUM!</v>
      </c>
      <c r="N620" t="str">
        <f t="shared" si="48"/>
        <v>Lixo</v>
      </c>
      <c r="O620">
        <f t="shared" si="50"/>
        <v>20</v>
      </c>
    </row>
    <row r="621" spans="1:15" x14ac:dyDescent="0.2">
      <c r="A621" t="s">
        <v>129</v>
      </c>
      <c r="B621" t="s">
        <v>130</v>
      </c>
      <c r="C621" t="s">
        <v>131</v>
      </c>
      <c r="D621" t="s">
        <v>34</v>
      </c>
      <c r="E621" s="119">
        <v>0.39583333333333331</v>
      </c>
      <c r="F621" s="119">
        <v>0.45833333333333331</v>
      </c>
      <c r="G621" t="s">
        <v>75</v>
      </c>
      <c r="H621" t="s">
        <v>79</v>
      </c>
      <c r="I621" t="str">
        <f t="shared" si="49"/>
        <v>DIA DIARONDONÓPOLIS</v>
      </c>
      <c r="J621" s="120">
        <v>105</v>
      </c>
      <c r="K621">
        <f t="shared" si="46"/>
        <v>620</v>
      </c>
      <c r="L621" t="b">
        <f>IF($H$2:$H$2371='Cenário proposto'!$L$2,'Tabela de preços (out_2014)'!$K$2:$K$2371)</f>
        <v>0</v>
      </c>
      <c r="M621" t="e">
        <f t="shared" si="47"/>
        <v>#NUM!</v>
      </c>
      <c r="N621" t="str">
        <f t="shared" si="48"/>
        <v>Lixo</v>
      </c>
      <c r="O621">
        <f t="shared" si="50"/>
        <v>20</v>
      </c>
    </row>
    <row r="622" spans="1:15" x14ac:dyDescent="0.2">
      <c r="A622" t="s">
        <v>129</v>
      </c>
      <c r="B622" t="s">
        <v>130</v>
      </c>
      <c r="C622" t="s">
        <v>131</v>
      </c>
      <c r="D622" t="s">
        <v>34</v>
      </c>
      <c r="E622" s="119">
        <v>0.39583333333333331</v>
      </c>
      <c r="F622" s="119">
        <v>0.45833333333333331</v>
      </c>
      <c r="G622" t="s">
        <v>75</v>
      </c>
      <c r="H622" t="s">
        <v>80</v>
      </c>
      <c r="I622" t="str">
        <f t="shared" si="49"/>
        <v>DIA DIATANGARÁ</v>
      </c>
      <c r="J622" s="120">
        <v>60</v>
      </c>
      <c r="K622">
        <f t="shared" si="46"/>
        <v>621</v>
      </c>
      <c r="L622" t="b">
        <f>IF($H$2:$H$2371='Cenário proposto'!$L$2,'Tabela de preços (out_2014)'!$K$2:$K$2371)</f>
        <v>0</v>
      </c>
      <c r="M622" t="e">
        <f t="shared" si="47"/>
        <v>#NUM!</v>
      </c>
      <c r="N622" t="str">
        <f t="shared" si="48"/>
        <v>Lixo</v>
      </c>
      <c r="O622">
        <f t="shared" si="50"/>
        <v>20</v>
      </c>
    </row>
    <row r="623" spans="1:15" x14ac:dyDescent="0.2">
      <c r="A623" t="s">
        <v>129</v>
      </c>
      <c r="B623" t="s">
        <v>130</v>
      </c>
      <c r="C623" t="s">
        <v>131</v>
      </c>
      <c r="D623" t="s">
        <v>34</v>
      </c>
      <c r="E623" s="119">
        <v>0.39583333333333331</v>
      </c>
      <c r="F623" s="119">
        <v>0.45833333333333331</v>
      </c>
      <c r="G623" t="s">
        <v>75</v>
      </c>
      <c r="H623" t="s">
        <v>81</v>
      </c>
      <c r="I623" t="str">
        <f t="shared" si="49"/>
        <v>DIA DIASORRISO</v>
      </c>
      <c r="J623" s="120">
        <v>35</v>
      </c>
      <c r="K623">
        <f t="shared" si="46"/>
        <v>622</v>
      </c>
      <c r="L623" t="b">
        <f>IF($H$2:$H$2371='Cenário proposto'!$L$2,'Tabela de preços (out_2014)'!$K$2:$K$2371)</f>
        <v>0</v>
      </c>
      <c r="M623" t="e">
        <f t="shared" si="47"/>
        <v>#NUM!</v>
      </c>
      <c r="N623" t="str">
        <f t="shared" si="48"/>
        <v>Lixo</v>
      </c>
      <c r="O623">
        <f t="shared" si="50"/>
        <v>20</v>
      </c>
    </row>
    <row r="624" spans="1:15" x14ac:dyDescent="0.2">
      <c r="A624" t="s">
        <v>129</v>
      </c>
      <c r="B624" t="s">
        <v>130</v>
      </c>
      <c r="C624" t="s">
        <v>131</v>
      </c>
      <c r="D624" t="s">
        <v>34</v>
      </c>
      <c r="E624" s="119">
        <v>0.39583333333333331</v>
      </c>
      <c r="F624" s="119">
        <v>0.45833333333333331</v>
      </c>
      <c r="G624" t="s">
        <v>75</v>
      </c>
      <c r="H624" t="s">
        <v>82</v>
      </c>
      <c r="I624" t="str">
        <f t="shared" si="49"/>
        <v>DIA DIASAPEZAL</v>
      </c>
      <c r="J624" s="120">
        <v>35</v>
      </c>
      <c r="K624">
        <f t="shared" si="46"/>
        <v>623</v>
      </c>
      <c r="L624" t="b">
        <f>IF($H$2:$H$2371='Cenário proposto'!$L$2,'Tabela de preços (out_2014)'!$K$2:$K$2371)</f>
        <v>0</v>
      </c>
      <c r="M624" t="e">
        <f t="shared" si="47"/>
        <v>#NUM!</v>
      </c>
      <c r="N624" t="str">
        <f t="shared" si="48"/>
        <v>Lixo</v>
      </c>
      <c r="O624">
        <f t="shared" si="50"/>
        <v>20</v>
      </c>
    </row>
    <row r="625" spans="1:15" x14ac:dyDescent="0.2">
      <c r="A625" t="s">
        <v>129</v>
      </c>
      <c r="B625" t="s">
        <v>130</v>
      </c>
      <c r="C625" t="s">
        <v>131</v>
      </c>
      <c r="D625" t="s">
        <v>34</v>
      </c>
      <c r="E625" s="119">
        <v>0.39583333333333331</v>
      </c>
      <c r="F625" s="119">
        <v>0.45833333333333331</v>
      </c>
      <c r="G625" t="s">
        <v>75</v>
      </c>
      <c r="H625" t="s">
        <v>83</v>
      </c>
      <c r="I625" t="str">
        <f t="shared" si="49"/>
        <v>DIA DIAJUÍNA</v>
      </c>
      <c r="J625" s="120">
        <v>35</v>
      </c>
      <c r="K625">
        <f t="shared" si="46"/>
        <v>624</v>
      </c>
      <c r="L625" t="b">
        <f>IF($H$2:$H$2371='Cenário proposto'!$L$2,'Tabela de preços (out_2014)'!$K$2:$K$2371)</f>
        <v>0</v>
      </c>
      <c r="M625" t="e">
        <f t="shared" si="47"/>
        <v>#NUM!</v>
      </c>
      <c r="N625" t="str">
        <f t="shared" si="48"/>
        <v>Lixo</v>
      </c>
      <c r="O625">
        <f t="shared" si="50"/>
        <v>20</v>
      </c>
    </row>
    <row r="626" spans="1:15" x14ac:dyDescent="0.2">
      <c r="A626" t="s">
        <v>129</v>
      </c>
      <c r="B626" t="s">
        <v>130</v>
      </c>
      <c r="C626" t="s">
        <v>131</v>
      </c>
      <c r="D626" t="s">
        <v>34</v>
      </c>
      <c r="E626" s="119">
        <v>0.39583333333333331</v>
      </c>
      <c r="F626" s="119">
        <v>0.45833333333333331</v>
      </c>
      <c r="G626" t="s">
        <v>84</v>
      </c>
      <c r="H626" t="s">
        <v>85</v>
      </c>
      <c r="I626" t="str">
        <f t="shared" si="49"/>
        <v>DIA DIAC. GRANDE</v>
      </c>
      <c r="J626" s="120">
        <v>250</v>
      </c>
      <c r="K626">
        <f t="shared" si="46"/>
        <v>625</v>
      </c>
      <c r="L626" t="b">
        <f>IF($H$2:$H$2371='Cenário proposto'!$L$2,'Tabela de preços (out_2014)'!$K$2:$K$2371)</f>
        <v>0</v>
      </c>
      <c r="M626" t="e">
        <f t="shared" si="47"/>
        <v>#NUM!</v>
      </c>
      <c r="N626" t="str">
        <f t="shared" si="48"/>
        <v>Lixo</v>
      </c>
      <c r="O626">
        <f t="shared" si="50"/>
        <v>20</v>
      </c>
    </row>
    <row r="627" spans="1:15" x14ac:dyDescent="0.2">
      <c r="A627" t="s">
        <v>129</v>
      </c>
      <c r="B627" t="s">
        <v>130</v>
      </c>
      <c r="C627" t="s">
        <v>131</v>
      </c>
      <c r="D627" t="s">
        <v>34</v>
      </c>
      <c r="E627" s="119">
        <v>0.39583333333333331</v>
      </c>
      <c r="F627" s="119">
        <v>0.45833333333333331</v>
      </c>
      <c r="G627" t="s">
        <v>86</v>
      </c>
      <c r="H627" t="s">
        <v>87</v>
      </c>
      <c r="I627" t="str">
        <f t="shared" si="49"/>
        <v>DIA DIASALVADOR</v>
      </c>
      <c r="J627" s="120">
        <v>1460</v>
      </c>
      <c r="K627">
        <f t="shared" si="46"/>
        <v>626</v>
      </c>
      <c r="L627" t="b">
        <f>IF($H$2:$H$2371='Cenário proposto'!$L$2,'Tabela de preços (out_2014)'!$K$2:$K$2371)</f>
        <v>0</v>
      </c>
      <c r="M627" t="e">
        <f t="shared" si="47"/>
        <v>#NUM!</v>
      </c>
      <c r="N627" t="str">
        <f t="shared" si="48"/>
        <v>Lixo</v>
      </c>
      <c r="O627">
        <f t="shared" si="50"/>
        <v>20</v>
      </c>
    </row>
    <row r="628" spans="1:15" x14ac:dyDescent="0.2">
      <c r="A628" t="s">
        <v>129</v>
      </c>
      <c r="B628" t="s">
        <v>130</v>
      </c>
      <c r="C628" t="s">
        <v>131</v>
      </c>
      <c r="D628" t="s">
        <v>34</v>
      </c>
      <c r="E628" s="119">
        <v>0.39583333333333331</v>
      </c>
      <c r="F628" s="119">
        <v>0.45833333333333331</v>
      </c>
      <c r="G628" t="s">
        <v>88</v>
      </c>
      <c r="H628" t="s">
        <v>89</v>
      </c>
      <c r="I628" t="str">
        <f t="shared" si="49"/>
        <v>DIA DIARECIFE</v>
      </c>
      <c r="J628" s="120">
        <v>1205</v>
      </c>
      <c r="K628">
        <f t="shared" si="46"/>
        <v>627</v>
      </c>
      <c r="L628" t="b">
        <f>IF($H$2:$H$2371='Cenário proposto'!$L$2,'Tabela de preços (out_2014)'!$K$2:$K$2371)</f>
        <v>0</v>
      </c>
      <c r="M628" t="e">
        <f t="shared" si="47"/>
        <v>#NUM!</v>
      </c>
      <c r="N628" t="str">
        <f t="shared" si="48"/>
        <v>Lixo</v>
      </c>
      <c r="O628">
        <f t="shared" si="50"/>
        <v>20</v>
      </c>
    </row>
    <row r="629" spans="1:15" x14ac:dyDescent="0.2">
      <c r="A629" t="s">
        <v>129</v>
      </c>
      <c r="B629" t="s">
        <v>130</v>
      </c>
      <c r="C629" t="s">
        <v>131</v>
      </c>
      <c r="D629" t="s">
        <v>34</v>
      </c>
      <c r="E629" s="119">
        <v>0.39583333333333331</v>
      </c>
      <c r="F629" s="119">
        <v>0.45833333333333331</v>
      </c>
      <c r="G629" t="s">
        <v>90</v>
      </c>
      <c r="H629" t="s">
        <v>91</v>
      </c>
      <c r="I629" t="str">
        <f t="shared" si="49"/>
        <v>DIA DIANATAL</v>
      </c>
      <c r="J629" s="120">
        <v>315</v>
      </c>
      <c r="K629">
        <f t="shared" si="46"/>
        <v>628</v>
      </c>
      <c r="L629" t="b">
        <f>IF($H$2:$H$2371='Cenário proposto'!$L$2,'Tabela de preços (out_2014)'!$K$2:$K$2371)</f>
        <v>0</v>
      </c>
      <c r="M629" t="e">
        <f t="shared" si="47"/>
        <v>#NUM!</v>
      </c>
      <c r="N629" t="str">
        <f t="shared" si="48"/>
        <v>Lixo</v>
      </c>
      <c r="O629">
        <f t="shared" si="50"/>
        <v>20</v>
      </c>
    </row>
    <row r="630" spans="1:15" x14ac:dyDescent="0.2">
      <c r="A630" t="s">
        <v>129</v>
      </c>
      <c r="B630" t="s">
        <v>130</v>
      </c>
      <c r="C630" t="s">
        <v>131</v>
      </c>
      <c r="D630" t="s">
        <v>34</v>
      </c>
      <c r="E630" s="119">
        <v>0.39583333333333331</v>
      </c>
      <c r="F630" s="119">
        <v>0.45833333333333331</v>
      </c>
      <c r="G630" t="s">
        <v>92</v>
      </c>
      <c r="H630" t="s">
        <v>93</v>
      </c>
      <c r="I630" t="str">
        <f t="shared" si="49"/>
        <v>DIA DIACEARÁ</v>
      </c>
      <c r="J630" s="120" t="s">
        <v>572</v>
      </c>
      <c r="K630">
        <f t="shared" si="46"/>
        <v>629</v>
      </c>
      <c r="L630" t="b">
        <f>IF($H$2:$H$2371='Cenário proposto'!$L$2,'Tabela de preços (out_2014)'!$K$2:$K$2371)</f>
        <v>0</v>
      </c>
      <c r="M630" t="e">
        <f t="shared" si="47"/>
        <v>#NUM!</v>
      </c>
      <c r="N630" t="str">
        <f t="shared" si="48"/>
        <v>Lixo</v>
      </c>
      <c r="O630">
        <f t="shared" si="50"/>
        <v>20</v>
      </c>
    </row>
    <row r="631" spans="1:15" x14ac:dyDescent="0.2">
      <c r="A631" t="s">
        <v>129</v>
      </c>
      <c r="B631" t="s">
        <v>130</v>
      </c>
      <c r="C631" t="s">
        <v>131</v>
      </c>
      <c r="D631" t="s">
        <v>34</v>
      </c>
      <c r="E631" s="119">
        <v>0.39583333333333331</v>
      </c>
      <c r="F631" s="119">
        <v>0.45833333333333331</v>
      </c>
      <c r="G631" t="s">
        <v>92</v>
      </c>
      <c r="H631" t="s">
        <v>94</v>
      </c>
      <c r="I631" t="str">
        <f t="shared" si="49"/>
        <v>DIA DIAFORTALEZA</v>
      </c>
      <c r="J631" s="120" t="s">
        <v>572</v>
      </c>
      <c r="K631">
        <f t="shared" si="46"/>
        <v>630</v>
      </c>
      <c r="L631" t="b">
        <f>IF($H$2:$H$2371='Cenário proposto'!$L$2,'Tabela de preços (out_2014)'!$K$2:$K$2371)</f>
        <v>0</v>
      </c>
      <c r="M631" t="e">
        <f t="shared" si="47"/>
        <v>#NUM!</v>
      </c>
      <c r="N631" t="str">
        <f t="shared" si="48"/>
        <v>Lixo</v>
      </c>
      <c r="O631">
        <f t="shared" si="50"/>
        <v>20</v>
      </c>
    </row>
    <row r="632" spans="1:15" x14ac:dyDescent="0.2">
      <c r="A632" t="s">
        <v>129</v>
      </c>
      <c r="B632" t="s">
        <v>130</v>
      </c>
      <c r="C632" t="s">
        <v>131</v>
      </c>
      <c r="D632" t="s">
        <v>34</v>
      </c>
      <c r="E632" s="119">
        <v>0.39583333333333331</v>
      </c>
      <c r="F632" s="119">
        <v>0.45833333333333331</v>
      </c>
      <c r="G632" t="s">
        <v>95</v>
      </c>
      <c r="H632" t="s">
        <v>96</v>
      </c>
      <c r="I632" t="str">
        <f t="shared" si="49"/>
        <v>DIA DIATERESINA</v>
      </c>
      <c r="J632" s="120">
        <v>125</v>
      </c>
      <c r="K632">
        <f t="shared" si="46"/>
        <v>631</v>
      </c>
      <c r="L632" t="b">
        <f>IF($H$2:$H$2371='Cenário proposto'!$L$2,'Tabela de preços (out_2014)'!$K$2:$K$2371)</f>
        <v>0</v>
      </c>
      <c r="M632" t="e">
        <f t="shared" si="47"/>
        <v>#NUM!</v>
      </c>
      <c r="N632" t="str">
        <f t="shared" si="48"/>
        <v>Lixo</v>
      </c>
      <c r="O632">
        <f t="shared" si="50"/>
        <v>20</v>
      </c>
    </row>
    <row r="633" spans="1:15" x14ac:dyDescent="0.2">
      <c r="A633" t="s">
        <v>129</v>
      </c>
      <c r="B633" t="s">
        <v>130</v>
      </c>
      <c r="C633" t="s">
        <v>131</v>
      </c>
      <c r="D633" t="s">
        <v>34</v>
      </c>
      <c r="E633" s="119">
        <v>0.39583333333333331</v>
      </c>
      <c r="F633" s="119">
        <v>0.45833333333333331</v>
      </c>
      <c r="G633" t="s">
        <v>95</v>
      </c>
      <c r="H633" t="s">
        <v>97</v>
      </c>
      <c r="I633" t="str">
        <f t="shared" si="49"/>
        <v>DIA DIAPARNAÍBA</v>
      </c>
      <c r="J633" s="120">
        <v>35</v>
      </c>
      <c r="K633">
        <f t="shared" si="46"/>
        <v>632</v>
      </c>
      <c r="L633" t="b">
        <f>IF($H$2:$H$2371='Cenário proposto'!$L$2,'Tabela de preços (out_2014)'!$K$2:$K$2371)</f>
        <v>0</v>
      </c>
      <c r="M633" t="e">
        <f t="shared" si="47"/>
        <v>#NUM!</v>
      </c>
      <c r="N633" t="str">
        <f t="shared" si="48"/>
        <v>Lixo</v>
      </c>
      <c r="O633">
        <f t="shared" si="50"/>
        <v>20</v>
      </c>
    </row>
    <row r="634" spans="1:15" x14ac:dyDescent="0.2">
      <c r="A634" t="s">
        <v>129</v>
      </c>
      <c r="B634" t="s">
        <v>130</v>
      </c>
      <c r="C634" t="s">
        <v>131</v>
      </c>
      <c r="D634" t="s">
        <v>34</v>
      </c>
      <c r="E634" s="119">
        <v>0.39583333333333331</v>
      </c>
      <c r="F634" s="119">
        <v>0.45833333333333331</v>
      </c>
      <c r="G634" t="s">
        <v>98</v>
      </c>
      <c r="H634" t="s">
        <v>99</v>
      </c>
      <c r="I634" t="str">
        <f t="shared" si="49"/>
        <v>DIA DIAS. LUIS</v>
      </c>
      <c r="J634" s="120">
        <v>280</v>
      </c>
      <c r="K634">
        <f t="shared" si="46"/>
        <v>633</v>
      </c>
      <c r="L634" t="b">
        <f>IF($H$2:$H$2371='Cenário proposto'!$L$2,'Tabela de preços (out_2014)'!$K$2:$K$2371)</f>
        <v>0</v>
      </c>
      <c r="M634" t="e">
        <f t="shared" si="47"/>
        <v>#NUM!</v>
      </c>
      <c r="N634" t="str">
        <f t="shared" si="48"/>
        <v>Lixo</v>
      </c>
      <c r="O634">
        <f t="shared" si="50"/>
        <v>20</v>
      </c>
    </row>
    <row r="635" spans="1:15" x14ac:dyDescent="0.2">
      <c r="A635" t="s">
        <v>129</v>
      </c>
      <c r="B635" t="s">
        <v>130</v>
      </c>
      <c r="C635" t="s">
        <v>131</v>
      </c>
      <c r="D635" t="s">
        <v>34</v>
      </c>
      <c r="E635" s="119">
        <v>0.39583333333333331</v>
      </c>
      <c r="F635" s="119">
        <v>0.45833333333333331</v>
      </c>
      <c r="G635" t="s">
        <v>100</v>
      </c>
      <c r="H635" t="s">
        <v>101</v>
      </c>
      <c r="I635" t="str">
        <f t="shared" si="49"/>
        <v>DIA DIAVIANA</v>
      </c>
      <c r="J635" s="120">
        <v>115</v>
      </c>
      <c r="K635">
        <f t="shared" si="46"/>
        <v>634</v>
      </c>
      <c r="L635" t="b">
        <f>IF($H$2:$H$2371='Cenário proposto'!$L$2,'Tabela de preços (out_2014)'!$K$2:$K$2371)</f>
        <v>0</v>
      </c>
      <c r="M635" t="e">
        <f t="shared" si="47"/>
        <v>#NUM!</v>
      </c>
      <c r="N635" t="str">
        <f t="shared" si="48"/>
        <v>Lixo</v>
      </c>
      <c r="O635">
        <f t="shared" si="50"/>
        <v>20</v>
      </c>
    </row>
    <row r="636" spans="1:15" x14ac:dyDescent="0.2">
      <c r="A636" t="s">
        <v>129</v>
      </c>
      <c r="B636" t="s">
        <v>130</v>
      </c>
      <c r="C636" t="s">
        <v>131</v>
      </c>
      <c r="D636" t="s">
        <v>34</v>
      </c>
      <c r="E636" s="119">
        <v>0.39583333333333331</v>
      </c>
      <c r="F636" s="119">
        <v>0.45833333333333331</v>
      </c>
      <c r="G636" t="s">
        <v>102</v>
      </c>
      <c r="H636" t="s">
        <v>103</v>
      </c>
      <c r="I636" t="str">
        <f t="shared" si="49"/>
        <v>DIA DIAPEDREIRAS</v>
      </c>
      <c r="J636" s="120">
        <v>60</v>
      </c>
      <c r="K636">
        <f t="shared" si="46"/>
        <v>635</v>
      </c>
      <c r="L636" t="b">
        <f>IF($H$2:$H$2371='Cenário proposto'!$L$2,'Tabela de preços (out_2014)'!$K$2:$K$2371)</f>
        <v>0</v>
      </c>
      <c r="M636" t="e">
        <f t="shared" si="47"/>
        <v>#NUM!</v>
      </c>
      <c r="N636" t="str">
        <f t="shared" si="48"/>
        <v>Lixo</v>
      </c>
      <c r="O636">
        <f t="shared" si="50"/>
        <v>20</v>
      </c>
    </row>
    <row r="637" spans="1:15" x14ac:dyDescent="0.2">
      <c r="A637" t="s">
        <v>129</v>
      </c>
      <c r="B637" t="s">
        <v>130</v>
      </c>
      <c r="C637" t="s">
        <v>131</v>
      </c>
      <c r="D637" t="s">
        <v>34</v>
      </c>
      <c r="E637" s="119">
        <v>0.39583333333333331</v>
      </c>
      <c r="F637" s="119">
        <v>0.45833333333333331</v>
      </c>
      <c r="G637" t="s">
        <v>104</v>
      </c>
      <c r="H637" t="s">
        <v>105</v>
      </c>
      <c r="I637" t="str">
        <f t="shared" si="49"/>
        <v>DIA DIAIMPERATRIZ</v>
      </c>
      <c r="J637" s="120">
        <v>115</v>
      </c>
      <c r="K637">
        <f t="shared" si="46"/>
        <v>636</v>
      </c>
      <c r="L637" t="b">
        <f>IF($H$2:$H$2371='Cenário proposto'!$L$2,'Tabela de preços (out_2014)'!$K$2:$K$2371)</f>
        <v>0</v>
      </c>
      <c r="M637" t="e">
        <f t="shared" si="47"/>
        <v>#NUM!</v>
      </c>
      <c r="N637" t="str">
        <f t="shared" si="48"/>
        <v>Lixo</v>
      </c>
      <c r="O637">
        <f t="shared" si="50"/>
        <v>20</v>
      </c>
    </row>
    <row r="638" spans="1:15" x14ac:dyDescent="0.2">
      <c r="A638" t="s">
        <v>129</v>
      </c>
      <c r="B638" t="s">
        <v>130</v>
      </c>
      <c r="C638" t="s">
        <v>131</v>
      </c>
      <c r="D638" t="s">
        <v>34</v>
      </c>
      <c r="E638" s="119">
        <v>0.39583333333333331</v>
      </c>
      <c r="F638" s="119">
        <v>0.45833333333333331</v>
      </c>
      <c r="G638" t="s">
        <v>106</v>
      </c>
      <c r="H638" t="s">
        <v>107</v>
      </c>
      <c r="I638" t="str">
        <f t="shared" si="49"/>
        <v>DIA DIACAXIAS</v>
      </c>
      <c r="J638" s="120">
        <v>115</v>
      </c>
      <c r="K638">
        <f t="shared" si="46"/>
        <v>637</v>
      </c>
      <c r="L638" t="b">
        <f>IF($H$2:$H$2371='Cenário proposto'!$L$2,'Tabela de preços (out_2014)'!$K$2:$K$2371)</f>
        <v>0</v>
      </c>
      <c r="M638" t="e">
        <f t="shared" si="47"/>
        <v>#NUM!</v>
      </c>
      <c r="N638" t="str">
        <f t="shared" si="48"/>
        <v>Lixo</v>
      </c>
      <c r="O638">
        <f t="shared" si="50"/>
        <v>20</v>
      </c>
    </row>
    <row r="639" spans="1:15" x14ac:dyDescent="0.2">
      <c r="A639" t="s">
        <v>129</v>
      </c>
      <c r="B639" t="s">
        <v>130</v>
      </c>
      <c r="C639" t="s">
        <v>131</v>
      </c>
      <c r="D639" t="s">
        <v>34</v>
      </c>
      <c r="E639" s="119">
        <v>0.39583333333333331</v>
      </c>
      <c r="F639" s="119">
        <v>0.45833333333333331</v>
      </c>
      <c r="G639" t="s">
        <v>108</v>
      </c>
      <c r="H639" t="s">
        <v>109</v>
      </c>
      <c r="I639" t="str">
        <f t="shared" si="49"/>
        <v>DIA DIAJ. PESSOA</v>
      </c>
      <c r="J639" s="120">
        <v>360</v>
      </c>
      <c r="K639">
        <f t="shared" si="46"/>
        <v>638</v>
      </c>
      <c r="L639" t="b">
        <f>IF($H$2:$H$2371='Cenário proposto'!$L$2,'Tabela de preços (out_2014)'!$K$2:$K$2371)</f>
        <v>0</v>
      </c>
      <c r="M639" t="e">
        <f t="shared" si="47"/>
        <v>#NUM!</v>
      </c>
      <c r="N639" t="str">
        <f t="shared" si="48"/>
        <v>Lixo</v>
      </c>
      <c r="O639">
        <f t="shared" si="50"/>
        <v>20</v>
      </c>
    </row>
    <row r="640" spans="1:15" x14ac:dyDescent="0.2">
      <c r="A640" t="s">
        <v>129</v>
      </c>
      <c r="B640" t="s">
        <v>130</v>
      </c>
      <c r="C640" t="s">
        <v>131</v>
      </c>
      <c r="D640" t="s">
        <v>34</v>
      </c>
      <c r="E640" s="119">
        <v>0.39583333333333331</v>
      </c>
      <c r="F640" s="119">
        <v>0.45833333333333331</v>
      </c>
      <c r="G640" t="s">
        <v>110</v>
      </c>
      <c r="H640" t="s">
        <v>111</v>
      </c>
      <c r="I640" t="str">
        <f t="shared" si="49"/>
        <v>DIA DIABELÉM</v>
      </c>
      <c r="J640" s="120">
        <v>605</v>
      </c>
      <c r="K640">
        <f t="shared" si="46"/>
        <v>639</v>
      </c>
      <c r="L640" t="b">
        <f>IF($H$2:$H$2371='Cenário proposto'!$L$2,'Tabela de preços (out_2014)'!$K$2:$K$2371)</f>
        <v>0</v>
      </c>
      <c r="M640" t="e">
        <f t="shared" si="47"/>
        <v>#NUM!</v>
      </c>
      <c r="N640" t="str">
        <f t="shared" si="48"/>
        <v>Lixo</v>
      </c>
      <c r="O640">
        <f t="shared" si="50"/>
        <v>20</v>
      </c>
    </row>
    <row r="641" spans="1:15" x14ac:dyDescent="0.2">
      <c r="A641" t="s">
        <v>129</v>
      </c>
      <c r="B641" t="s">
        <v>130</v>
      </c>
      <c r="C641" t="s">
        <v>131</v>
      </c>
      <c r="D641" t="s">
        <v>34</v>
      </c>
      <c r="E641" s="119">
        <v>0.39583333333333331</v>
      </c>
      <c r="F641" s="119">
        <v>0.45833333333333331</v>
      </c>
      <c r="G641" t="s">
        <v>110</v>
      </c>
      <c r="H641" t="s">
        <v>112</v>
      </c>
      <c r="I641" t="str">
        <f t="shared" si="49"/>
        <v>DIA DIAMARABÁ</v>
      </c>
      <c r="J641" s="120">
        <v>115</v>
      </c>
      <c r="K641">
        <f t="shared" si="46"/>
        <v>640</v>
      </c>
      <c r="L641" t="b">
        <f>IF($H$2:$H$2371='Cenário proposto'!$L$2,'Tabela de preços (out_2014)'!$K$2:$K$2371)</f>
        <v>0</v>
      </c>
      <c r="M641" t="e">
        <f t="shared" si="47"/>
        <v>#NUM!</v>
      </c>
      <c r="N641" t="str">
        <f t="shared" si="48"/>
        <v>Lixo</v>
      </c>
      <c r="O641">
        <f t="shared" si="50"/>
        <v>20</v>
      </c>
    </row>
    <row r="642" spans="1:15" x14ac:dyDescent="0.2">
      <c r="A642" t="s">
        <v>129</v>
      </c>
      <c r="B642" t="s">
        <v>130</v>
      </c>
      <c r="C642" t="s">
        <v>131</v>
      </c>
      <c r="D642" t="s">
        <v>34</v>
      </c>
      <c r="E642" s="119">
        <v>0.39583333333333331</v>
      </c>
      <c r="F642" s="119">
        <v>0.45833333333333331</v>
      </c>
      <c r="G642" t="s">
        <v>110</v>
      </c>
      <c r="H642" t="s">
        <v>113</v>
      </c>
      <c r="I642" t="str">
        <f t="shared" si="49"/>
        <v>DIA DIASANTARÉM</v>
      </c>
      <c r="J642" s="120">
        <v>35</v>
      </c>
      <c r="K642">
        <f t="shared" ref="K642:K705" si="51">ROW(H642:H3011)-ROW($H$2)+1</f>
        <v>641</v>
      </c>
      <c r="L642" t="b">
        <f>IF($H$2:$H$2371='Cenário proposto'!$L$2,'Tabela de preços (out_2014)'!$K$2:$K$2371)</f>
        <v>0</v>
      </c>
      <c r="M642" t="e">
        <f t="shared" ref="M642:M705" si="52">SMALL($L$2:$L$2371,$K$2:$K$2371)</f>
        <v>#NUM!</v>
      </c>
      <c r="N642" t="str">
        <f t="shared" ref="N642:N705" si="53">IFERROR(INDEX($B$2:$B$2371,$M$2:$M$2371),"Lixo")</f>
        <v>Lixo</v>
      </c>
      <c r="O642">
        <f t="shared" si="50"/>
        <v>20</v>
      </c>
    </row>
    <row r="643" spans="1:15" x14ac:dyDescent="0.2">
      <c r="A643" t="s">
        <v>129</v>
      </c>
      <c r="B643" t="s">
        <v>130</v>
      </c>
      <c r="C643" t="s">
        <v>131</v>
      </c>
      <c r="D643" t="s">
        <v>34</v>
      </c>
      <c r="E643" s="119">
        <v>0.39583333333333331</v>
      </c>
      <c r="F643" s="119">
        <v>0.45833333333333331</v>
      </c>
      <c r="G643" t="s">
        <v>114</v>
      </c>
      <c r="H643" t="s">
        <v>115</v>
      </c>
      <c r="I643" t="str">
        <f t="shared" ref="I643:I706" si="54">CONCATENATE(B643,H643)</f>
        <v>DIA DIAMANAUS</v>
      </c>
      <c r="J643" s="120">
        <v>605</v>
      </c>
      <c r="K643">
        <f t="shared" si="51"/>
        <v>642</v>
      </c>
      <c r="L643" t="b">
        <f>IF($H$2:$H$2371='Cenário proposto'!$L$2,'Tabela de preços (out_2014)'!$K$2:$K$2371)</f>
        <v>0</v>
      </c>
      <c r="M643" t="e">
        <f t="shared" si="52"/>
        <v>#NUM!</v>
      </c>
      <c r="N643" t="str">
        <f t="shared" si="53"/>
        <v>Lixo</v>
      </c>
      <c r="O643">
        <f t="shared" ref="O643:O706" si="55">IF(D643="SEG/SEX",5,IF(D643="SEG/SÁB",6,IF(LEN(D643)-LEN(SUBSTITUTE(D643,"/",""))=0,1,LEN(D643)-LEN(SUBSTITUTE(D643,"/",""))+1)))*4</f>
        <v>20</v>
      </c>
    </row>
    <row r="644" spans="1:15" x14ac:dyDescent="0.2">
      <c r="A644" t="s">
        <v>129</v>
      </c>
      <c r="B644" t="s">
        <v>130</v>
      </c>
      <c r="C644" t="s">
        <v>131</v>
      </c>
      <c r="D644" t="s">
        <v>34</v>
      </c>
      <c r="E644" s="119">
        <v>0.39583333333333331</v>
      </c>
      <c r="F644" s="119">
        <v>0.45833333333333331</v>
      </c>
      <c r="G644" t="s">
        <v>116</v>
      </c>
      <c r="H644" t="s">
        <v>117</v>
      </c>
      <c r="I644" t="str">
        <f t="shared" si="54"/>
        <v>DIA DIAP. VELHO</v>
      </c>
      <c r="J644" s="120">
        <v>140</v>
      </c>
      <c r="K644">
        <f t="shared" si="51"/>
        <v>643</v>
      </c>
      <c r="L644" t="b">
        <f>IF($H$2:$H$2371='Cenário proposto'!$L$2,'Tabela de preços (out_2014)'!$K$2:$K$2371)</f>
        <v>0</v>
      </c>
      <c r="M644" t="e">
        <f t="shared" si="52"/>
        <v>#NUM!</v>
      </c>
      <c r="N644" t="str">
        <f t="shared" si="53"/>
        <v>Lixo</v>
      </c>
      <c r="O644">
        <f t="shared" si="55"/>
        <v>20</v>
      </c>
    </row>
    <row r="645" spans="1:15" x14ac:dyDescent="0.2">
      <c r="A645" t="s">
        <v>129</v>
      </c>
      <c r="B645" t="s">
        <v>130</v>
      </c>
      <c r="C645" t="s">
        <v>131</v>
      </c>
      <c r="D645" t="s">
        <v>34</v>
      </c>
      <c r="E645" s="119">
        <v>0.39583333333333331</v>
      </c>
      <c r="F645" s="119">
        <v>0.45833333333333331</v>
      </c>
      <c r="G645" t="s">
        <v>118</v>
      </c>
      <c r="H645" t="s">
        <v>119</v>
      </c>
      <c r="I645" t="str">
        <f t="shared" si="54"/>
        <v>DIA DIAR. BRANCO</v>
      </c>
      <c r="J645" s="120">
        <v>115</v>
      </c>
      <c r="K645">
        <f t="shared" si="51"/>
        <v>644</v>
      </c>
      <c r="L645" t="b">
        <f>IF($H$2:$H$2371='Cenário proposto'!$L$2,'Tabela de preços (out_2014)'!$K$2:$K$2371)</f>
        <v>0</v>
      </c>
      <c r="M645" t="e">
        <f t="shared" si="52"/>
        <v>#NUM!</v>
      </c>
      <c r="N645" t="str">
        <f t="shared" si="53"/>
        <v>Lixo</v>
      </c>
      <c r="O645">
        <f t="shared" si="55"/>
        <v>20</v>
      </c>
    </row>
    <row r="646" spans="1:15" x14ac:dyDescent="0.2">
      <c r="A646" t="s">
        <v>129</v>
      </c>
      <c r="B646" t="s">
        <v>130</v>
      </c>
      <c r="C646" t="s">
        <v>131</v>
      </c>
      <c r="D646" t="s">
        <v>34</v>
      </c>
      <c r="E646" s="119">
        <v>0.39583333333333331</v>
      </c>
      <c r="F646" s="119">
        <v>0.45833333333333331</v>
      </c>
      <c r="G646" t="s">
        <v>120</v>
      </c>
      <c r="H646" t="s">
        <v>121</v>
      </c>
      <c r="I646" t="str">
        <f t="shared" si="54"/>
        <v>DIA DIAPALMAS</v>
      </c>
      <c r="J646" s="120">
        <v>35</v>
      </c>
      <c r="K646">
        <f t="shared" si="51"/>
        <v>645</v>
      </c>
      <c r="L646" t="b">
        <f>IF($H$2:$H$2371='Cenário proposto'!$L$2,'Tabela de preços (out_2014)'!$K$2:$K$2371)</f>
        <v>0</v>
      </c>
      <c r="M646" t="e">
        <f t="shared" si="52"/>
        <v>#NUM!</v>
      </c>
      <c r="N646" t="str">
        <f t="shared" si="53"/>
        <v>Lixo</v>
      </c>
      <c r="O646">
        <f t="shared" si="55"/>
        <v>20</v>
      </c>
    </row>
    <row r="647" spans="1:15" x14ac:dyDescent="0.2">
      <c r="A647" t="s">
        <v>129</v>
      </c>
      <c r="B647" t="s">
        <v>130</v>
      </c>
      <c r="C647" t="s">
        <v>131</v>
      </c>
      <c r="D647" t="s">
        <v>34</v>
      </c>
      <c r="E647" s="119">
        <v>0.39583333333333331</v>
      </c>
      <c r="F647" s="119">
        <v>0.45833333333333331</v>
      </c>
      <c r="G647" t="s">
        <v>122</v>
      </c>
      <c r="H647" t="s">
        <v>123</v>
      </c>
      <c r="I647" t="str">
        <f t="shared" si="54"/>
        <v>DIA DIAGURUPI</v>
      </c>
      <c r="J647" s="120">
        <v>35</v>
      </c>
      <c r="K647">
        <f t="shared" si="51"/>
        <v>646</v>
      </c>
      <c r="L647" t="b">
        <f>IF($H$2:$H$2371='Cenário proposto'!$L$2,'Tabela de preços (out_2014)'!$K$2:$K$2371)</f>
        <v>0</v>
      </c>
      <c r="M647" t="e">
        <f t="shared" si="52"/>
        <v>#NUM!</v>
      </c>
      <c r="N647" t="str">
        <f t="shared" si="53"/>
        <v>Lixo</v>
      </c>
      <c r="O647">
        <f t="shared" si="55"/>
        <v>20</v>
      </c>
    </row>
    <row r="648" spans="1:15" x14ac:dyDescent="0.2">
      <c r="A648" t="s">
        <v>129</v>
      </c>
      <c r="B648" t="s">
        <v>130</v>
      </c>
      <c r="C648" t="s">
        <v>131</v>
      </c>
      <c r="D648" t="s">
        <v>34</v>
      </c>
      <c r="E648" s="119">
        <v>0.39583333333333331</v>
      </c>
      <c r="F648" s="119">
        <v>0.45833333333333331</v>
      </c>
      <c r="G648" t="s">
        <v>122</v>
      </c>
      <c r="H648" t="s">
        <v>124</v>
      </c>
      <c r="I648" t="str">
        <f t="shared" si="54"/>
        <v>DIA DIAARAGUAINA</v>
      </c>
      <c r="J648" s="120">
        <v>85</v>
      </c>
      <c r="K648">
        <f t="shared" si="51"/>
        <v>647</v>
      </c>
      <c r="L648" t="b">
        <f>IF($H$2:$H$2371='Cenário proposto'!$L$2,'Tabela de preços (out_2014)'!$K$2:$K$2371)</f>
        <v>0</v>
      </c>
      <c r="M648" t="e">
        <f t="shared" si="52"/>
        <v>#NUM!</v>
      </c>
      <c r="N648" t="str">
        <f t="shared" si="53"/>
        <v>Lixo</v>
      </c>
      <c r="O648">
        <f t="shared" si="55"/>
        <v>20</v>
      </c>
    </row>
    <row r="649" spans="1:15" x14ac:dyDescent="0.2">
      <c r="A649" t="s">
        <v>129</v>
      </c>
      <c r="B649" t="s">
        <v>130</v>
      </c>
      <c r="C649" t="s">
        <v>131</v>
      </c>
      <c r="D649" t="s">
        <v>34</v>
      </c>
      <c r="E649" s="119">
        <v>0.39583333333333331</v>
      </c>
      <c r="F649" s="119">
        <v>0.45833333333333331</v>
      </c>
      <c r="G649" t="s">
        <v>125</v>
      </c>
      <c r="H649" t="s">
        <v>126</v>
      </c>
      <c r="I649" t="str">
        <f t="shared" si="54"/>
        <v>DIA DIABOA VISTA</v>
      </c>
      <c r="J649" s="120">
        <v>85</v>
      </c>
      <c r="K649">
        <f t="shared" si="51"/>
        <v>648</v>
      </c>
      <c r="L649" t="b">
        <f>IF($H$2:$H$2371='Cenário proposto'!$L$2,'Tabela de preços (out_2014)'!$K$2:$K$2371)</f>
        <v>0</v>
      </c>
      <c r="M649" t="e">
        <f t="shared" si="52"/>
        <v>#NUM!</v>
      </c>
      <c r="N649" t="str">
        <f t="shared" si="53"/>
        <v>Lixo</v>
      </c>
      <c r="O649">
        <f t="shared" si="55"/>
        <v>20</v>
      </c>
    </row>
    <row r="650" spans="1:15" x14ac:dyDescent="0.2">
      <c r="A650" t="s">
        <v>129</v>
      </c>
      <c r="B650" t="s">
        <v>130</v>
      </c>
      <c r="C650" t="s">
        <v>131</v>
      </c>
      <c r="D650" t="s">
        <v>34</v>
      </c>
      <c r="E650" s="119">
        <v>0.39583333333333331</v>
      </c>
      <c r="F650" s="119">
        <v>0.45833333333333331</v>
      </c>
      <c r="G650" t="s">
        <v>127</v>
      </c>
      <c r="H650" t="s">
        <v>128</v>
      </c>
      <c r="I650" t="str">
        <f t="shared" si="54"/>
        <v>DIA DIAMACAPÁ</v>
      </c>
      <c r="J650" s="120">
        <v>85</v>
      </c>
      <c r="K650">
        <f t="shared" si="51"/>
        <v>649</v>
      </c>
      <c r="L650" t="b">
        <f>IF($H$2:$H$2371='Cenário proposto'!$L$2,'Tabela de preços (out_2014)'!$K$2:$K$2371)</f>
        <v>0</v>
      </c>
      <c r="M650" t="e">
        <f t="shared" si="52"/>
        <v>#NUM!</v>
      </c>
      <c r="N650" t="str">
        <f t="shared" si="53"/>
        <v>Lixo</v>
      </c>
      <c r="O650">
        <f t="shared" si="55"/>
        <v>20</v>
      </c>
    </row>
    <row r="651" spans="1:15" x14ac:dyDescent="0.2">
      <c r="A651" t="s">
        <v>228</v>
      </c>
      <c r="B651" t="s">
        <v>573</v>
      </c>
      <c r="C651" t="s">
        <v>226</v>
      </c>
      <c r="D651" t="s">
        <v>173</v>
      </c>
      <c r="E651">
        <v>0.29166666666666669</v>
      </c>
      <c r="F651">
        <v>0.3125</v>
      </c>
      <c r="H651" t="s">
        <v>40</v>
      </c>
      <c r="I651" t="str">
        <f t="shared" si="54"/>
        <v>DIÁRIO RURAL - (P.PRUD.)P.PRUD.</v>
      </c>
      <c r="J651" s="120">
        <v>877</v>
      </c>
      <c r="K651">
        <f t="shared" si="51"/>
        <v>650</v>
      </c>
      <c r="L651" t="b">
        <f>IF($H$2:$H$2371='Cenário proposto'!$L$2,'Tabela de preços (out_2014)'!$K$2:$K$2371)</f>
        <v>0</v>
      </c>
      <c r="M651" t="e">
        <f t="shared" si="52"/>
        <v>#NUM!</v>
      </c>
      <c r="N651" t="str">
        <f t="shared" si="53"/>
        <v>Lixo</v>
      </c>
      <c r="O651">
        <f t="shared" si="55"/>
        <v>8</v>
      </c>
    </row>
    <row r="652" spans="1:15" x14ac:dyDescent="0.2">
      <c r="A652" t="s">
        <v>411</v>
      </c>
      <c r="B652" t="s">
        <v>574</v>
      </c>
      <c r="C652" t="s">
        <v>183</v>
      </c>
      <c r="D652" t="s">
        <v>185</v>
      </c>
      <c r="E652">
        <v>0.35416666666666669</v>
      </c>
      <c r="F652">
        <v>0.375</v>
      </c>
      <c r="H652" t="s">
        <v>93</v>
      </c>
      <c r="I652" t="str">
        <f t="shared" si="54"/>
        <v>DOMINGO BRASILEIRO - (CEARÁ)CEARÁ</v>
      </c>
      <c r="J652" s="120">
        <v>752.40000000000009</v>
      </c>
      <c r="K652">
        <f t="shared" si="51"/>
        <v>651</v>
      </c>
      <c r="L652" t="b">
        <f>IF($H$2:$H$2371='Cenário proposto'!$L$2,'Tabela de preços (out_2014)'!$K$2:$K$2371)</f>
        <v>0</v>
      </c>
      <c r="M652" t="e">
        <f t="shared" si="52"/>
        <v>#NUM!</v>
      </c>
      <c r="N652" t="str">
        <f t="shared" si="53"/>
        <v>Lixo</v>
      </c>
      <c r="O652">
        <f t="shared" si="55"/>
        <v>4</v>
      </c>
    </row>
    <row r="653" spans="1:15" x14ac:dyDescent="0.2">
      <c r="A653" t="s">
        <v>411</v>
      </c>
      <c r="B653" t="s">
        <v>575</v>
      </c>
      <c r="C653" t="s">
        <v>183</v>
      </c>
      <c r="D653" t="s">
        <v>185</v>
      </c>
      <c r="E653">
        <v>0.35416666666666669</v>
      </c>
      <c r="F653">
        <v>0.375</v>
      </c>
      <c r="H653" t="s">
        <v>94</v>
      </c>
      <c r="I653" t="str">
        <f t="shared" si="54"/>
        <v>DOMINGO BRASILEIRO - (FORTALEZA)FORTALEZA</v>
      </c>
      <c r="J653" s="120">
        <v>601.92000000000007</v>
      </c>
      <c r="K653">
        <f t="shared" si="51"/>
        <v>652</v>
      </c>
      <c r="L653" t="b">
        <f>IF($H$2:$H$2371='Cenário proposto'!$L$2,'Tabela de preços (out_2014)'!$K$2:$K$2371)</f>
        <v>0</v>
      </c>
      <c r="M653" t="e">
        <f t="shared" si="52"/>
        <v>#NUM!</v>
      </c>
      <c r="N653" t="str">
        <f t="shared" si="53"/>
        <v>Lixo</v>
      </c>
      <c r="O653">
        <f t="shared" si="55"/>
        <v>4</v>
      </c>
    </row>
    <row r="654" spans="1:15" x14ac:dyDescent="0.2">
      <c r="A654" t="s">
        <v>401</v>
      </c>
      <c r="B654" t="s">
        <v>576</v>
      </c>
      <c r="C654" t="s">
        <v>154</v>
      </c>
      <c r="D654" t="s">
        <v>34</v>
      </c>
      <c r="E654">
        <v>0.57708333333333328</v>
      </c>
      <c r="F654">
        <v>0.59375</v>
      </c>
      <c r="H654" t="s">
        <v>93</v>
      </c>
      <c r="I654" t="str">
        <f t="shared" si="54"/>
        <v>É DE GRAÇA! - (CEARÁ)CEARÁ</v>
      </c>
      <c r="J654" s="120">
        <v>4324.7359999999999</v>
      </c>
      <c r="K654">
        <f t="shared" si="51"/>
        <v>653</v>
      </c>
      <c r="L654" t="b">
        <f>IF($H$2:$H$2371='Cenário proposto'!$L$2,'Tabela de preços (out_2014)'!$K$2:$K$2371)</f>
        <v>0</v>
      </c>
      <c r="M654" t="e">
        <f t="shared" si="52"/>
        <v>#NUM!</v>
      </c>
      <c r="N654" t="str">
        <f t="shared" si="53"/>
        <v>Lixo</v>
      </c>
      <c r="O654">
        <f t="shared" si="55"/>
        <v>20</v>
      </c>
    </row>
    <row r="655" spans="1:15" x14ac:dyDescent="0.2">
      <c r="A655" t="s">
        <v>401</v>
      </c>
      <c r="B655" t="s">
        <v>577</v>
      </c>
      <c r="C655" t="s">
        <v>154</v>
      </c>
      <c r="D655" t="s">
        <v>34</v>
      </c>
      <c r="E655">
        <v>0.57708333333333328</v>
      </c>
      <c r="F655">
        <v>0.59375</v>
      </c>
      <c r="H655" t="s">
        <v>94</v>
      </c>
      <c r="I655" t="str">
        <f t="shared" si="54"/>
        <v>É DE GRAÇA! - (FORTALEZA)FORTALEZA</v>
      </c>
      <c r="J655" s="120">
        <v>3459.7888000000003</v>
      </c>
      <c r="K655">
        <f t="shared" si="51"/>
        <v>654</v>
      </c>
      <c r="L655" t="b">
        <f>IF($H$2:$H$2371='Cenário proposto'!$L$2,'Tabela de preços (out_2014)'!$K$2:$K$2371)</f>
        <v>0</v>
      </c>
      <c r="M655" t="e">
        <f t="shared" si="52"/>
        <v>#NUM!</v>
      </c>
      <c r="N655" t="str">
        <f t="shared" si="53"/>
        <v>Lixo</v>
      </c>
      <c r="O655">
        <f t="shared" si="55"/>
        <v>20</v>
      </c>
    </row>
    <row r="656" spans="1:15" x14ac:dyDescent="0.2">
      <c r="A656" t="s">
        <v>410</v>
      </c>
      <c r="B656" t="s">
        <v>578</v>
      </c>
      <c r="C656" t="s">
        <v>154</v>
      </c>
      <c r="D656" t="s">
        <v>175</v>
      </c>
      <c r="E656">
        <v>0.88888888888888884</v>
      </c>
      <c r="F656">
        <v>0.92013888888888884</v>
      </c>
      <c r="H656" t="s">
        <v>93</v>
      </c>
      <c r="I656" t="str">
        <f t="shared" si="54"/>
        <v>É DE GRAÇA! MELHORES MOMENTOS - (CEARÁ)CEARÁ</v>
      </c>
      <c r="J656" s="120">
        <v>2284.4800000000005</v>
      </c>
      <c r="K656">
        <f t="shared" si="51"/>
        <v>655</v>
      </c>
      <c r="L656" t="b">
        <f>IF($H$2:$H$2371='Cenário proposto'!$L$2,'Tabela de preços (out_2014)'!$K$2:$K$2371)</f>
        <v>0</v>
      </c>
      <c r="M656" t="e">
        <f t="shared" si="52"/>
        <v>#NUM!</v>
      </c>
      <c r="N656" t="str">
        <f t="shared" si="53"/>
        <v>Lixo</v>
      </c>
      <c r="O656">
        <f t="shared" si="55"/>
        <v>4</v>
      </c>
    </row>
    <row r="657" spans="1:15" x14ac:dyDescent="0.2">
      <c r="A657" t="s">
        <v>410</v>
      </c>
      <c r="B657" t="s">
        <v>579</v>
      </c>
      <c r="C657" t="s">
        <v>154</v>
      </c>
      <c r="D657" t="s">
        <v>175</v>
      </c>
      <c r="E657">
        <v>0.88888888888888884</v>
      </c>
      <c r="F657">
        <v>0.92013888888888884</v>
      </c>
      <c r="H657" t="s">
        <v>94</v>
      </c>
      <c r="I657" t="str">
        <f t="shared" si="54"/>
        <v>É DE GRAÇA! MELHORES MOMENTOS - (FORTALEZA)FORTALEZA</v>
      </c>
      <c r="J657" s="120">
        <v>1827.5840000000005</v>
      </c>
      <c r="K657">
        <f t="shared" si="51"/>
        <v>656</v>
      </c>
      <c r="L657" t="b">
        <f>IF($H$2:$H$2371='Cenário proposto'!$L$2,'Tabela de preços (out_2014)'!$K$2:$K$2371)</f>
        <v>0</v>
      </c>
      <c r="M657" t="e">
        <f t="shared" si="52"/>
        <v>#NUM!</v>
      </c>
      <c r="N657" t="str">
        <f t="shared" si="53"/>
        <v>Lixo</v>
      </c>
      <c r="O657">
        <f t="shared" si="55"/>
        <v>4</v>
      </c>
    </row>
    <row r="658" spans="1:15" x14ac:dyDescent="0.2">
      <c r="A658" t="s">
        <v>393</v>
      </c>
      <c r="B658" t="s">
        <v>580</v>
      </c>
      <c r="C658" t="s">
        <v>294</v>
      </c>
      <c r="D658" t="s">
        <v>175</v>
      </c>
      <c r="E658">
        <v>0.33333333333333331</v>
      </c>
      <c r="F658">
        <v>0.41666666666666669</v>
      </c>
      <c r="H658" t="s">
        <v>107</v>
      </c>
      <c r="I658" t="str">
        <f t="shared" si="54"/>
        <v>ECLIPSE - (CAXIAS)CAXIAS</v>
      </c>
      <c r="J658" s="120">
        <v>39.020000000000003</v>
      </c>
      <c r="K658">
        <f t="shared" si="51"/>
        <v>657</v>
      </c>
      <c r="L658" t="b">
        <f>IF($H$2:$H$2371='Cenário proposto'!$L$2,'Tabela de preços (out_2014)'!$K$2:$K$2371)</f>
        <v>0</v>
      </c>
      <c r="M658" t="e">
        <f t="shared" si="52"/>
        <v>#NUM!</v>
      </c>
      <c r="N658" t="str">
        <f t="shared" si="53"/>
        <v>Lixo</v>
      </c>
      <c r="O658">
        <f t="shared" si="55"/>
        <v>4</v>
      </c>
    </row>
    <row r="659" spans="1:15" x14ac:dyDescent="0.2">
      <c r="A659" t="s">
        <v>381</v>
      </c>
      <c r="B659" t="s">
        <v>581</v>
      </c>
      <c r="C659" t="s">
        <v>33</v>
      </c>
      <c r="D659" t="s">
        <v>34</v>
      </c>
      <c r="E659">
        <v>0.29166666666666669</v>
      </c>
      <c r="F659">
        <v>0.3125</v>
      </c>
      <c r="H659" t="s">
        <v>105</v>
      </c>
      <c r="I659" t="str">
        <f t="shared" si="54"/>
        <v>ENFOQUE NA BAND - (IMPERATRIZ)IMPERATRIZ</v>
      </c>
      <c r="J659" s="120">
        <v>60</v>
      </c>
      <c r="K659">
        <f t="shared" si="51"/>
        <v>658</v>
      </c>
      <c r="L659" t="b">
        <f>IF($H$2:$H$2371='Cenário proposto'!$L$2,'Tabela de preços (out_2014)'!$K$2:$K$2371)</f>
        <v>0</v>
      </c>
      <c r="M659" t="e">
        <f t="shared" si="52"/>
        <v>#NUM!</v>
      </c>
      <c r="N659" t="str">
        <f t="shared" si="53"/>
        <v>Lixo</v>
      </c>
      <c r="O659">
        <f t="shared" si="55"/>
        <v>20</v>
      </c>
    </row>
    <row r="660" spans="1:15" x14ac:dyDescent="0.2">
      <c r="A660" t="s">
        <v>322</v>
      </c>
      <c r="B660" t="s">
        <v>582</v>
      </c>
      <c r="C660" t="s">
        <v>323</v>
      </c>
      <c r="D660" t="s">
        <v>175</v>
      </c>
      <c r="E660">
        <v>0.4513888888888889</v>
      </c>
      <c r="F660">
        <v>0.49305555555555558</v>
      </c>
      <c r="H660" t="s">
        <v>66</v>
      </c>
      <c r="I660" t="str">
        <f t="shared" si="54"/>
        <v>ENTRETENDO - (LONDRINA)LONDRINA</v>
      </c>
      <c r="J660" s="120">
        <v>684</v>
      </c>
      <c r="K660">
        <f t="shared" si="51"/>
        <v>659</v>
      </c>
      <c r="L660" t="b">
        <f>IF($H$2:$H$2371='Cenário proposto'!$L$2,'Tabela de preços (out_2014)'!$K$2:$K$2371)</f>
        <v>0</v>
      </c>
      <c r="M660" t="e">
        <f t="shared" si="52"/>
        <v>#NUM!</v>
      </c>
      <c r="N660" t="str">
        <f t="shared" si="53"/>
        <v>Lixo</v>
      </c>
      <c r="O660">
        <f t="shared" si="55"/>
        <v>4</v>
      </c>
    </row>
    <row r="661" spans="1:15" x14ac:dyDescent="0.2">
      <c r="A661" t="s">
        <v>237</v>
      </c>
      <c r="B661" t="s">
        <v>583</v>
      </c>
      <c r="C661" t="s">
        <v>33</v>
      </c>
      <c r="D661" t="s">
        <v>185</v>
      </c>
      <c r="E661">
        <v>4.1666666666666664E-2</v>
      </c>
      <c r="F661">
        <v>6.5972222222222224E-2</v>
      </c>
      <c r="H661" t="s">
        <v>42</v>
      </c>
      <c r="I661" t="str">
        <f t="shared" si="54"/>
        <v>ENTREVISTA COLETIVA - (CAMPINAS)CAMPINAS</v>
      </c>
      <c r="J661" s="120">
        <v>3950</v>
      </c>
      <c r="K661">
        <f t="shared" si="51"/>
        <v>660</v>
      </c>
      <c r="L661" t="b">
        <f>IF($H$2:$H$2371='Cenário proposto'!$L$2,'Tabela de preços (out_2014)'!$K$2:$K$2371)</f>
        <v>0</v>
      </c>
      <c r="M661" t="e">
        <f t="shared" si="52"/>
        <v>#NUM!</v>
      </c>
      <c r="N661" t="str">
        <f t="shared" si="53"/>
        <v>Lixo</v>
      </c>
      <c r="O661">
        <f t="shared" si="55"/>
        <v>4</v>
      </c>
    </row>
    <row r="662" spans="1:15" x14ac:dyDescent="0.2">
      <c r="A662" t="s">
        <v>420</v>
      </c>
      <c r="B662" t="s">
        <v>584</v>
      </c>
      <c r="C662" t="s">
        <v>33</v>
      </c>
      <c r="D662" t="s">
        <v>175</v>
      </c>
      <c r="E662">
        <v>0.78472222222222221</v>
      </c>
      <c r="F662">
        <v>0.80555555555555547</v>
      </c>
      <c r="H662" t="s">
        <v>109</v>
      </c>
      <c r="I662" t="str">
        <f t="shared" si="54"/>
        <v>ENTREVISTA COLETIVA - (J. PESSOA)J. PESSOA</v>
      </c>
      <c r="J662" s="120">
        <v>1547</v>
      </c>
      <c r="K662">
        <f t="shared" si="51"/>
        <v>661</v>
      </c>
      <c r="L662" t="b">
        <f>IF($H$2:$H$2371='Cenário proposto'!$L$2,'Tabela de preços (out_2014)'!$K$2:$K$2371)</f>
        <v>0</v>
      </c>
      <c r="M662" t="e">
        <f t="shared" si="52"/>
        <v>#NUM!</v>
      </c>
      <c r="N662" t="str">
        <f t="shared" si="53"/>
        <v>Lixo</v>
      </c>
      <c r="O662">
        <f t="shared" si="55"/>
        <v>4</v>
      </c>
    </row>
    <row r="663" spans="1:15" x14ac:dyDescent="0.2">
      <c r="A663" t="s">
        <v>266</v>
      </c>
      <c r="B663" t="s">
        <v>585</v>
      </c>
      <c r="C663" t="s">
        <v>183</v>
      </c>
      <c r="D663" t="s">
        <v>34</v>
      </c>
      <c r="E663">
        <v>0.53125</v>
      </c>
      <c r="F663">
        <v>0.54166666666666663</v>
      </c>
      <c r="H663" t="s">
        <v>58</v>
      </c>
      <c r="I663" t="str">
        <f t="shared" si="54"/>
        <v>ESPAÇO CAPIXABA - (VITÓRIA)VITÓRIA</v>
      </c>
      <c r="J663" s="120">
        <v>1320</v>
      </c>
      <c r="K663">
        <f t="shared" si="51"/>
        <v>662</v>
      </c>
      <c r="L663" t="b">
        <f>IF($H$2:$H$2371='Cenário proposto'!$L$2,'Tabela de preços (out_2014)'!$K$2:$K$2371)</f>
        <v>0</v>
      </c>
      <c r="M663" t="e">
        <f t="shared" si="52"/>
        <v>#NUM!</v>
      </c>
      <c r="N663" t="str">
        <f t="shared" si="53"/>
        <v>Lixo</v>
      </c>
      <c r="O663">
        <f t="shared" si="55"/>
        <v>20</v>
      </c>
    </row>
    <row r="664" spans="1:15" x14ac:dyDescent="0.2">
      <c r="A664" t="s">
        <v>430</v>
      </c>
      <c r="B664" t="s">
        <v>586</v>
      </c>
      <c r="C664" t="s">
        <v>135</v>
      </c>
      <c r="D664" t="s">
        <v>175</v>
      </c>
      <c r="E664">
        <v>0.41666666666666669</v>
      </c>
      <c r="F664">
        <v>0.45833333333333331</v>
      </c>
      <c r="H664" t="s">
        <v>112</v>
      </c>
      <c r="I664" t="str">
        <f t="shared" si="54"/>
        <v>ESPORTE TOTAL - (MARABÁ)MARABÁ</v>
      </c>
      <c r="J664" s="120">
        <v>180</v>
      </c>
      <c r="K664">
        <f t="shared" si="51"/>
        <v>663</v>
      </c>
      <c r="L664" t="b">
        <f>IF($H$2:$H$2371='Cenário proposto'!$L$2,'Tabela de preços (out_2014)'!$K$2:$K$2371)</f>
        <v>0</v>
      </c>
      <c r="M664" t="e">
        <f t="shared" si="52"/>
        <v>#NUM!</v>
      </c>
      <c r="N664" t="str">
        <f t="shared" si="53"/>
        <v>Lixo</v>
      </c>
      <c r="O664">
        <f t="shared" si="55"/>
        <v>4</v>
      </c>
    </row>
    <row r="665" spans="1:15" x14ac:dyDescent="0.2">
      <c r="A665" t="s">
        <v>270</v>
      </c>
      <c r="B665" t="s">
        <v>587</v>
      </c>
      <c r="C665" t="s">
        <v>271</v>
      </c>
      <c r="D665" t="s">
        <v>175</v>
      </c>
      <c r="E665">
        <v>0.42708333333333331</v>
      </c>
      <c r="F665">
        <v>0.44097222222222227</v>
      </c>
      <c r="H665" t="s">
        <v>58</v>
      </c>
      <c r="I665" t="str">
        <f t="shared" si="54"/>
        <v>ESTAÇÃO SAÚDE - (VITÓRIA)VITÓRIA</v>
      </c>
      <c r="J665" s="120">
        <v>940</v>
      </c>
      <c r="K665">
        <f t="shared" si="51"/>
        <v>664</v>
      </c>
      <c r="L665" t="b">
        <f>IF($H$2:$H$2371='Cenário proposto'!$L$2,'Tabela de preços (out_2014)'!$K$2:$K$2371)</f>
        <v>0</v>
      </c>
      <c r="M665" t="e">
        <f t="shared" si="52"/>
        <v>#NUM!</v>
      </c>
      <c r="N665" t="str">
        <f t="shared" si="53"/>
        <v>Lixo</v>
      </c>
      <c r="O665">
        <f t="shared" si="55"/>
        <v>4</v>
      </c>
    </row>
    <row r="666" spans="1:15" x14ac:dyDescent="0.2">
      <c r="A666" t="s">
        <v>588</v>
      </c>
      <c r="B666" t="s">
        <v>589</v>
      </c>
      <c r="G666" t="s">
        <v>35</v>
      </c>
      <c r="H666" t="s">
        <v>35</v>
      </c>
      <c r="I666" t="str">
        <f t="shared" si="54"/>
        <v>EVENTOSNET1</v>
      </c>
      <c r="J666" s="120">
        <v>151990</v>
      </c>
      <c r="K666">
        <f t="shared" si="51"/>
        <v>665</v>
      </c>
      <c r="L666" t="b">
        <f>IF($H$2:$H$2371='Cenário proposto'!$L$2,'Tabela de preços (out_2014)'!$K$2:$K$2371)</f>
        <v>0</v>
      </c>
      <c r="M666" t="e">
        <f t="shared" si="52"/>
        <v>#NUM!</v>
      </c>
      <c r="N666" t="str">
        <f t="shared" si="53"/>
        <v>Lixo</v>
      </c>
      <c r="O666">
        <f t="shared" si="55"/>
        <v>4</v>
      </c>
    </row>
    <row r="667" spans="1:15" x14ac:dyDescent="0.2">
      <c r="A667" t="s">
        <v>588</v>
      </c>
      <c r="B667" t="s">
        <v>589</v>
      </c>
      <c r="G667" t="s">
        <v>36</v>
      </c>
      <c r="H667" t="s">
        <v>36</v>
      </c>
      <c r="I667" t="str">
        <f t="shared" si="54"/>
        <v>EVENTOSSAT</v>
      </c>
      <c r="J667" s="120">
        <v>15199</v>
      </c>
      <c r="K667">
        <f t="shared" si="51"/>
        <v>666</v>
      </c>
      <c r="L667" t="b">
        <f>IF($H$2:$H$2371='Cenário proposto'!$L$2,'Tabela de preços (out_2014)'!$K$2:$K$2371)</f>
        <v>0</v>
      </c>
      <c r="M667" t="e">
        <f t="shared" si="52"/>
        <v>#NUM!</v>
      </c>
      <c r="N667" t="str">
        <f t="shared" si="53"/>
        <v>Lixo</v>
      </c>
      <c r="O667">
        <f t="shared" si="55"/>
        <v>4</v>
      </c>
    </row>
    <row r="668" spans="1:15" x14ac:dyDescent="0.2">
      <c r="A668" t="s">
        <v>588</v>
      </c>
      <c r="B668" t="s">
        <v>589</v>
      </c>
      <c r="G668" t="s">
        <v>37</v>
      </c>
      <c r="H668" t="s">
        <v>38</v>
      </c>
      <c r="I668" t="str">
        <f t="shared" si="54"/>
        <v>EVENTOSSÃO PAULO</v>
      </c>
      <c r="J668" s="120">
        <v>31190</v>
      </c>
      <c r="K668">
        <f t="shared" si="51"/>
        <v>667</v>
      </c>
      <c r="L668" t="b">
        <f>IF($H$2:$H$2371='Cenário proposto'!$L$2,'Tabela de preços (out_2014)'!$K$2:$K$2371)</f>
        <v>0</v>
      </c>
      <c r="M668" t="e">
        <f t="shared" si="52"/>
        <v>#NUM!</v>
      </c>
      <c r="N668" t="str">
        <f t="shared" si="53"/>
        <v>Lixo</v>
      </c>
      <c r="O668">
        <f t="shared" si="55"/>
        <v>4</v>
      </c>
    </row>
    <row r="669" spans="1:15" x14ac:dyDescent="0.2">
      <c r="A669" t="s">
        <v>588</v>
      </c>
      <c r="B669" t="s">
        <v>589</v>
      </c>
      <c r="G669" t="s">
        <v>39</v>
      </c>
      <c r="H669" t="s">
        <v>40</v>
      </c>
      <c r="I669" t="str">
        <f t="shared" si="54"/>
        <v>EVENTOSP.PRUD.</v>
      </c>
      <c r="J669" s="120">
        <v>7185</v>
      </c>
      <c r="K669">
        <f t="shared" si="51"/>
        <v>668</v>
      </c>
      <c r="L669" t="b">
        <f>IF($H$2:$H$2371='Cenário proposto'!$L$2,'Tabela de preços (out_2014)'!$K$2:$K$2371)</f>
        <v>0</v>
      </c>
      <c r="M669" t="e">
        <f t="shared" si="52"/>
        <v>#NUM!</v>
      </c>
      <c r="N669" t="str">
        <f t="shared" si="53"/>
        <v>Lixo</v>
      </c>
      <c r="O669">
        <f t="shared" si="55"/>
        <v>4</v>
      </c>
    </row>
    <row r="670" spans="1:15" x14ac:dyDescent="0.2">
      <c r="A670" t="s">
        <v>588</v>
      </c>
      <c r="B670" t="s">
        <v>589</v>
      </c>
      <c r="G670" t="s">
        <v>41</v>
      </c>
      <c r="H670" t="s">
        <v>42</v>
      </c>
      <c r="I670" t="str">
        <f t="shared" si="54"/>
        <v>EVENTOSCAMPINAS</v>
      </c>
      <c r="J670" s="120">
        <v>8190</v>
      </c>
      <c r="K670">
        <f t="shared" si="51"/>
        <v>669</v>
      </c>
      <c r="L670" t="b">
        <f>IF($H$2:$H$2371='Cenário proposto'!$L$2,'Tabela de preços (out_2014)'!$K$2:$K$2371)</f>
        <v>0</v>
      </c>
      <c r="M670" t="e">
        <f t="shared" si="52"/>
        <v>#NUM!</v>
      </c>
      <c r="N670" t="str">
        <f t="shared" si="53"/>
        <v>Lixo</v>
      </c>
      <c r="O670">
        <f t="shared" si="55"/>
        <v>4</v>
      </c>
    </row>
    <row r="671" spans="1:15" x14ac:dyDescent="0.2">
      <c r="A671" t="s">
        <v>588</v>
      </c>
      <c r="B671" t="s">
        <v>589</v>
      </c>
      <c r="G671" t="s">
        <v>43</v>
      </c>
      <c r="H671" t="s">
        <v>44</v>
      </c>
      <c r="I671" t="str">
        <f t="shared" si="54"/>
        <v>EVENTOSTAUBATÉ</v>
      </c>
      <c r="J671" s="120">
        <v>2755</v>
      </c>
      <c r="K671">
        <f t="shared" si="51"/>
        <v>670</v>
      </c>
      <c r="L671" t="b">
        <f>IF($H$2:$H$2371='Cenário proposto'!$L$2,'Tabela de preços (out_2014)'!$K$2:$K$2371)</f>
        <v>0</v>
      </c>
      <c r="M671" t="e">
        <f t="shared" si="52"/>
        <v>#NUM!</v>
      </c>
      <c r="N671" t="str">
        <f t="shared" si="53"/>
        <v>Lixo</v>
      </c>
      <c r="O671">
        <f t="shared" si="55"/>
        <v>4</v>
      </c>
    </row>
    <row r="672" spans="1:15" x14ac:dyDescent="0.2">
      <c r="A672" t="s">
        <v>588</v>
      </c>
      <c r="B672" t="s">
        <v>589</v>
      </c>
      <c r="G672" t="s">
        <v>45</v>
      </c>
      <c r="H672" t="s">
        <v>46</v>
      </c>
      <c r="I672" t="str">
        <f t="shared" si="54"/>
        <v>EVENTOSRIB. PRETO</v>
      </c>
      <c r="J672" s="120">
        <v>4090</v>
      </c>
      <c r="K672">
        <f t="shared" si="51"/>
        <v>671</v>
      </c>
      <c r="L672" t="b">
        <f>IF($H$2:$H$2371='Cenário proposto'!$L$2,'Tabela de preços (out_2014)'!$K$2:$K$2371)</f>
        <v>0</v>
      </c>
      <c r="M672" t="e">
        <f t="shared" si="52"/>
        <v>#NUM!</v>
      </c>
      <c r="N672" t="str">
        <f t="shared" si="53"/>
        <v>Lixo</v>
      </c>
      <c r="O672">
        <f t="shared" si="55"/>
        <v>4</v>
      </c>
    </row>
    <row r="673" spans="1:15" x14ac:dyDescent="0.2">
      <c r="A673" t="s">
        <v>588</v>
      </c>
      <c r="B673" t="s">
        <v>589</v>
      </c>
      <c r="G673" t="s">
        <v>47</v>
      </c>
      <c r="H673" t="s">
        <v>48</v>
      </c>
      <c r="I673" t="str">
        <f t="shared" si="54"/>
        <v>EVENTOSSANTOS</v>
      </c>
      <c r="J673" s="120">
        <v>2970</v>
      </c>
      <c r="K673">
        <f t="shared" si="51"/>
        <v>672</v>
      </c>
      <c r="L673" t="b">
        <f>IF($H$2:$H$2371='Cenário proposto'!$L$2,'Tabela de preços (out_2014)'!$K$2:$K$2371)</f>
        <v>0</v>
      </c>
      <c r="M673" t="e">
        <f t="shared" si="52"/>
        <v>#NUM!</v>
      </c>
      <c r="N673" t="str">
        <f t="shared" si="53"/>
        <v>Lixo</v>
      </c>
      <c r="O673">
        <f t="shared" si="55"/>
        <v>4</v>
      </c>
    </row>
    <row r="674" spans="1:15" x14ac:dyDescent="0.2">
      <c r="A674" t="s">
        <v>588</v>
      </c>
      <c r="B674" t="s">
        <v>589</v>
      </c>
      <c r="G674" t="s">
        <v>49</v>
      </c>
      <c r="H674" t="s">
        <v>50</v>
      </c>
      <c r="I674" t="str">
        <f t="shared" si="54"/>
        <v>EVENTOSRIO DE JANEIRO</v>
      </c>
      <c r="J674" s="120">
        <v>18610</v>
      </c>
      <c r="K674">
        <f t="shared" si="51"/>
        <v>673</v>
      </c>
      <c r="L674">
        <f>IF($H$2:$H$2371='Cenário proposto'!$L$2,'Tabela de preços (out_2014)'!$K$2:$K$2371)</f>
        <v>673</v>
      </c>
      <c r="M674" t="e">
        <f t="shared" si="52"/>
        <v>#NUM!</v>
      </c>
      <c r="N674" t="str">
        <f t="shared" si="53"/>
        <v>Lixo</v>
      </c>
      <c r="O674">
        <f t="shared" si="55"/>
        <v>4</v>
      </c>
    </row>
    <row r="675" spans="1:15" x14ac:dyDescent="0.2">
      <c r="A675" t="s">
        <v>588</v>
      </c>
      <c r="B675" t="s">
        <v>589</v>
      </c>
      <c r="G675" t="s">
        <v>51</v>
      </c>
      <c r="H675" t="s">
        <v>52</v>
      </c>
      <c r="I675" t="str">
        <f t="shared" si="54"/>
        <v>EVENTOSBARRA MANSA</v>
      </c>
      <c r="J675" s="120">
        <v>4590</v>
      </c>
      <c r="K675">
        <f t="shared" si="51"/>
        <v>674</v>
      </c>
      <c r="L675" t="b">
        <f>IF($H$2:$H$2371='Cenário proposto'!$L$2,'Tabela de preços (out_2014)'!$K$2:$K$2371)</f>
        <v>0</v>
      </c>
      <c r="M675" t="e">
        <f t="shared" si="52"/>
        <v>#NUM!</v>
      </c>
      <c r="N675" t="str">
        <f t="shared" si="53"/>
        <v>Lixo</v>
      </c>
      <c r="O675">
        <f t="shared" si="55"/>
        <v>4</v>
      </c>
    </row>
    <row r="676" spans="1:15" x14ac:dyDescent="0.2">
      <c r="A676" t="s">
        <v>588</v>
      </c>
      <c r="B676" t="s">
        <v>589</v>
      </c>
      <c r="G676" t="s">
        <v>53</v>
      </c>
      <c r="H676" t="s">
        <v>54</v>
      </c>
      <c r="I676" t="str">
        <f t="shared" si="54"/>
        <v>EVENTOSB. HORIZ</v>
      </c>
      <c r="J676" s="120">
        <v>14605</v>
      </c>
      <c r="K676">
        <f t="shared" si="51"/>
        <v>675</v>
      </c>
      <c r="L676" t="b">
        <f>IF($H$2:$H$2371='Cenário proposto'!$L$2,'Tabela de preços (out_2014)'!$K$2:$K$2371)</f>
        <v>0</v>
      </c>
      <c r="M676" t="e">
        <f t="shared" si="52"/>
        <v>#NUM!</v>
      </c>
      <c r="N676" t="str">
        <f t="shared" si="53"/>
        <v>Lixo</v>
      </c>
      <c r="O676">
        <f t="shared" si="55"/>
        <v>4</v>
      </c>
    </row>
    <row r="677" spans="1:15" x14ac:dyDescent="0.2">
      <c r="A677" t="s">
        <v>588</v>
      </c>
      <c r="B677" t="s">
        <v>589</v>
      </c>
      <c r="G677" t="s">
        <v>55</v>
      </c>
      <c r="H677" t="s">
        <v>56</v>
      </c>
      <c r="I677" t="str">
        <f t="shared" si="54"/>
        <v>EVENTOSUBERABA</v>
      </c>
      <c r="J677" s="120">
        <v>2785</v>
      </c>
      <c r="K677">
        <f t="shared" si="51"/>
        <v>676</v>
      </c>
      <c r="L677" t="b">
        <f>IF($H$2:$H$2371='Cenário proposto'!$L$2,'Tabela de preços (out_2014)'!$K$2:$K$2371)</f>
        <v>0</v>
      </c>
      <c r="M677" t="e">
        <f t="shared" si="52"/>
        <v>#NUM!</v>
      </c>
      <c r="N677" t="str">
        <f t="shared" si="53"/>
        <v>Lixo</v>
      </c>
      <c r="O677">
        <f t="shared" si="55"/>
        <v>4</v>
      </c>
    </row>
    <row r="678" spans="1:15" x14ac:dyDescent="0.2">
      <c r="A678" t="s">
        <v>588</v>
      </c>
      <c r="B678" t="s">
        <v>589</v>
      </c>
      <c r="G678" t="s">
        <v>57</v>
      </c>
      <c r="H678" t="s">
        <v>58</v>
      </c>
      <c r="I678" t="str">
        <f t="shared" si="54"/>
        <v>EVENTOSVITÓRIA</v>
      </c>
      <c r="J678" s="120">
        <v>3090</v>
      </c>
      <c r="K678">
        <f t="shared" si="51"/>
        <v>677</v>
      </c>
      <c r="L678" t="b">
        <f>IF($H$2:$H$2371='Cenário proposto'!$L$2,'Tabela de preços (out_2014)'!$K$2:$K$2371)</f>
        <v>0</v>
      </c>
      <c r="M678" t="e">
        <f t="shared" si="52"/>
        <v>#NUM!</v>
      </c>
      <c r="N678" t="str">
        <f t="shared" si="53"/>
        <v>Lixo</v>
      </c>
      <c r="O678">
        <f t="shared" si="55"/>
        <v>4</v>
      </c>
    </row>
    <row r="679" spans="1:15" x14ac:dyDescent="0.2">
      <c r="A679" t="s">
        <v>588</v>
      </c>
      <c r="B679" t="s">
        <v>589</v>
      </c>
      <c r="G679" t="s">
        <v>59</v>
      </c>
      <c r="H679" t="s">
        <v>60</v>
      </c>
      <c r="I679" t="str">
        <f t="shared" si="54"/>
        <v>EVENTOSCURITIBA</v>
      </c>
      <c r="J679" s="120">
        <v>5485</v>
      </c>
      <c r="K679">
        <f t="shared" si="51"/>
        <v>678</v>
      </c>
      <c r="L679" t="b">
        <f>IF($H$2:$H$2371='Cenário proposto'!$L$2,'Tabela de preços (out_2014)'!$K$2:$K$2371)</f>
        <v>0</v>
      </c>
      <c r="M679" t="e">
        <f t="shared" si="52"/>
        <v>#NUM!</v>
      </c>
      <c r="N679" t="str">
        <f t="shared" si="53"/>
        <v>Lixo</v>
      </c>
      <c r="O679">
        <f t="shared" si="55"/>
        <v>4</v>
      </c>
    </row>
    <row r="680" spans="1:15" x14ac:dyDescent="0.2">
      <c r="A680" t="s">
        <v>588</v>
      </c>
      <c r="B680" t="s">
        <v>589</v>
      </c>
      <c r="G680" t="s">
        <v>61</v>
      </c>
      <c r="H680" t="s">
        <v>62</v>
      </c>
      <c r="I680" t="str">
        <f t="shared" si="54"/>
        <v>EVENTOSCASCAVEL</v>
      </c>
      <c r="J680" s="120">
        <v>5770</v>
      </c>
      <c r="K680">
        <f t="shared" si="51"/>
        <v>679</v>
      </c>
      <c r="L680" t="b">
        <f>IF($H$2:$H$2371='Cenário proposto'!$L$2,'Tabela de preços (out_2014)'!$K$2:$K$2371)</f>
        <v>0</v>
      </c>
      <c r="M680" t="e">
        <f t="shared" si="52"/>
        <v>#NUM!</v>
      </c>
      <c r="N680" t="str">
        <f t="shared" si="53"/>
        <v>Lixo</v>
      </c>
      <c r="O680">
        <f t="shared" si="55"/>
        <v>4</v>
      </c>
    </row>
    <row r="681" spans="1:15" x14ac:dyDescent="0.2">
      <c r="A681" t="s">
        <v>588</v>
      </c>
      <c r="B681" t="s">
        <v>589</v>
      </c>
      <c r="G681" t="s">
        <v>63</v>
      </c>
      <c r="H681" t="s">
        <v>64</v>
      </c>
      <c r="I681" t="str">
        <f t="shared" si="54"/>
        <v>EVENTOSMARINGÁ</v>
      </c>
      <c r="J681" s="120">
        <v>1780</v>
      </c>
      <c r="K681">
        <f t="shared" si="51"/>
        <v>680</v>
      </c>
      <c r="L681" t="b">
        <f>IF($H$2:$H$2371='Cenário proposto'!$L$2,'Tabela de preços (out_2014)'!$K$2:$K$2371)</f>
        <v>0</v>
      </c>
      <c r="M681" t="e">
        <f t="shared" si="52"/>
        <v>#NUM!</v>
      </c>
      <c r="N681" t="str">
        <f t="shared" si="53"/>
        <v>Lixo</v>
      </c>
      <c r="O681">
        <f t="shared" si="55"/>
        <v>4</v>
      </c>
    </row>
    <row r="682" spans="1:15" x14ac:dyDescent="0.2">
      <c r="A682" t="s">
        <v>588</v>
      </c>
      <c r="B682" t="s">
        <v>589</v>
      </c>
      <c r="G682" t="s">
        <v>65</v>
      </c>
      <c r="H682" t="s">
        <v>66</v>
      </c>
      <c r="I682" t="str">
        <f t="shared" si="54"/>
        <v>EVENTOSLONDRINA</v>
      </c>
      <c r="J682" s="120">
        <v>2175</v>
      </c>
      <c r="K682">
        <f t="shared" si="51"/>
        <v>681</v>
      </c>
      <c r="L682" t="b">
        <f>IF($H$2:$H$2371='Cenário proposto'!$L$2,'Tabela de preços (out_2014)'!$K$2:$K$2371)</f>
        <v>0</v>
      </c>
      <c r="M682" t="e">
        <f t="shared" si="52"/>
        <v>#NUM!</v>
      </c>
      <c r="N682" t="str">
        <f t="shared" si="53"/>
        <v>Lixo</v>
      </c>
      <c r="O682">
        <f t="shared" si="55"/>
        <v>4</v>
      </c>
    </row>
    <row r="683" spans="1:15" x14ac:dyDescent="0.2">
      <c r="A683" t="s">
        <v>588</v>
      </c>
      <c r="B683" t="s">
        <v>589</v>
      </c>
      <c r="G683" t="s">
        <v>67</v>
      </c>
      <c r="H683" t="s">
        <v>68</v>
      </c>
      <c r="I683" t="str">
        <f t="shared" si="54"/>
        <v>EVENTOSP. ALEGRE</v>
      </c>
      <c r="J683" s="120">
        <v>12870</v>
      </c>
      <c r="K683">
        <f t="shared" si="51"/>
        <v>682</v>
      </c>
      <c r="L683" t="b">
        <f>IF($H$2:$H$2371='Cenário proposto'!$L$2,'Tabela de preços (out_2014)'!$K$2:$K$2371)</f>
        <v>0</v>
      </c>
      <c r="M683" t="e">
        <f t="shared" si="52"/>
        <v>#NUM!</v>
      </c>
      <c r="N683" t="str">
        <f t="shared" si="53"/>
        <v>Lixo</v>
      </c>
      <c r="O683">
        <f t="shared" si="55"/>
        <v>4</v>
      </c>
    </row>
    <row r="684" spans="1:15" x14ac:dyDescent="0.2">
      <c r="A684" t="s">
        <v>588</v>
      </c>
      <c r="B684" t="s">
        <v>589</v>
      </c>
      <c r="G684" t="s">
        <v>69</v>
      </c>
      <c r="H684" t="s">
        <v>70</v>
      </c>
      <c r="I684" t="str">
        <f t="shared" si="54"/>
        <v>EVENTOSFLORIANÓPOLIS</v>
      </c>
      <c r="J684" s="120">
        <v>6245</v>
      </c>
      <c r="K684">
        <f t="shared" si="51"/>
        <v>683</v>
      </c>
      <c r="L684" t="b">
        <f>IF($H$2:$H$2371='Cenário proposto'!$L$2,'Tabela de preços (out_2014)'!$K$2:$K$2371)</f>
        <v>0</v>
      </c>
      <c r="M684" t="e">
        <f t="shared" si="52"/>
        <v>#NUM!</v>
      </c>
      <c r="N684" t="str">
        <f t="shared" si="53"/>
        <v>Lixo</v>
      </c>
      <c r="O684">
        <f t="shared" si="55"/>
        <v>4</v>
      </c>
    </row>
    <row r="685" spans="1:15" x14ac:dyDescent="0.2">
      <c r="A685" t="s">
        <v>588</v>
      </c>
      <c r="B685" t="s">
        <v>589</v>
      </c>
      <c r="G685" t="s">
        <v>71</v>
      </c>
      <c r="H685" t="s">
        <v>72</v>
      </c>
      <c r="I685" t="str">
        <f t="shared" si="54"/>
        <v>EVENTOSBRASÍLIA</v>
      </c>
      <c r="J685" s="120">
        <v>4075</v>
      </c>
      <c r="K685">
        <f t="shared" si="51"/>
        <v>684</v>
      </c>
      <c r="L685" t="b">
        <f>IF($H$2:$H$2371='Cenário proposto'!$L$2,'Tabela de preços (out_2014)'!$K$2:$K$2371)</f>
        <v>0</v>
      </c>
      <c r="M685" t="e">
        <f t="shared" si="52"/>
        <v>#NUM!</v>
      </c>
      <c r="N685" t="str">
        <f t="shared" si="53"/>
        <v>Lixo</v>
      </c>
      <c r="O685">
        <f t="shared" si="55"/>
        <v>4</v>
      </c>
    </row>
    <row r="686" spans="1:15" x14ac:dyDescent="0.2">
      <c r="A686" t="s">
        <v>588</v>
      </c>
      <c r="B686" t="s">
        <v>589</v>
      </c>
      <c r="G686" t="s">
        <v>73</v>
      </c>
      <c r="H686" t="s">
        <v>74</v>
      </c>
      <c r="I686" t="str">
        <f t="shared" si="54"/>
        <v>EVENTOSGOIÂNIA</v>
      </c>
      <c r="J686" s="120">
        <v>3670</v>
      </c>
      <c r="K686">
        <f t="shared" si="51"/>
        <v>685</v>
      </c>
      <c r="L686" t="b">
        <f>IF($H$2:$H$2371='Cenário proposto'!$L$2,'Tabela de preços (out_2014)'!$K$2:$K$2371)</f>
        <v>0</v>
      </c>
      <c r="M686" t="e">
        <f t="shared" si="52"/>
        <v>#NUM!</v>
      </c>
      <c r="N686" t="str">
        <f t="shared" si="53"/>
        <v>Lixo</v>
      </c>
      <c r="O686">
        <f t="shared" si="55"/>
        <v>4</v>
      </c>
    </row>
    <row r="687" spans="1:15" x14ac:dyDescent="0.2">
      <c r="A687" t="s">
        <v>588</v>
      </c>
      <c r="B687" t="s">
        <v>589</v>
      </c>
      <c r="G687" t="s">
        <v>75</v>
      </c>
      <c r="H687" t="s">
        <v>76</v>
      </c>
      <c r="I687" t="str">
        <f t="shared" si="54"/>
        <v>EVENTOSCUIABÁ</v>
      </c>
      <c r="J687" s="120">
        <v>3280</v>
      </c>
      <c r="K687">
        <f t="shared" si="51"/>
        <v>686</v>
      </c>
      <c r="L687" t="b">
        <f>IF($H$2:$H$2371='Cenário proposto'!$L$2,'Tabela de preços (out_2014)'!$K$2:$K$2371)</f>
        <v>0</v>
      </c>
      <c r="M687" t="e">
        <f t="shared" si="52"/>
        <v>#NUM!</v>
      </c>
      <c r="N687" t="str">
        <f t="shared" si="53"/>
        <v>Lixo</v>
      </c>
      <c r="O687">
        <f t="shared" si="55"/>
        <v>4</v>
      </c>
    </row>
    <row r="688" spans="1:15" x14ac:dyDescent="0.2">
      <c r="A688" t="s">
        <v>588</v>
      </c>
      <c r="B688" t="s">
        <v>589</v>
      </c>
      <c r="G688" t="s">
        <v>77</v>
      </c>
      <c r="H688" t="s">
        <v>78</v>
      </c>
      <c r="I688" t="str">
        <f t="shared" si="54"/>
        <v>EVENTOSCÁCERES</v>
      </c>
      <c r="J688" s="120">
        <v>280</v>
      </c>
      <c r="K688">
        <f t="shared" si="51"/>
        <v>687</v>
      </c>
      <c r="L688" t="b">
        <f>IF($H$2:$H$2371='Cenário proposto'!$L$2,'Tabela de preços (out_2014)'!$K$2:$K$2371)</f>
        <v>0</v>
      </c>
      <c r="M688" t="e">
        <f t="shared" si="52"/>
        <v>#NUM!</v>
      </c>
      <c r="N688" t="str">
        <f t="shared" si="53"/>
        <v>Lixo</v>
      </c>
      <c r="O688">
        <f t="shared" si="55"/>
        <v>4</v>
      </c>
    </row>
    <row r="689" spans="1:15" x14ac:dyDescent="0.2">
      <c r="A689" t="s">
        <v>588</v>
      </c>
      <c r="B689" t="s">
        <v>589</v>
      </c>
      <c r="G689" t="s">
        <v>75</v>
      </c>
      <c r="H689" t="s">
        <v>79</v>
      </c>
      <c r="I689" t="str">
        <f t="shared" si="54"/>
        <v>EVENTOSRONDONÓPOLIS</v>
      </c>
      <c r="J689" s="120">
        <v>545</v>
      </c>
      <c r="K689">
        <f t="shared" si="51"/>
        <v>688</v>
      </c>
      <c r="L689" t="b">
        <f>IF($H$2:$H$2371='Cenário proposto'!$L$2,'Tabela de preços (out_2014)'!$K$2:$K$2371)</f>
        <v>0</v>
      </c>
      <c r="M689" t="e">
        <f t="shared" si="52"/>
        <v>#NUM!</v>
      </c>
      <c r="N689" t="str">
        <f t="shared" si="53"/>
        <v>Lixo</v>
      </c>
      <c r="O689">
        <f t="shared" si="55"/>
        <v>4</v>
      </c>
    </row>
    <row r="690" spans="1:15" x14ac:dyDescent="0.2">
      <c r="A690" t="s">
        <v>588</v>
      </c>
      <c r="B690" t="s">
        <v>589</v>
      </c>
      <c r="G690" t="s">
        <v>75</v>
      </c>
      <c r="H690" t="s">
        <v>80</v>
      </c>
      <c r="I690" t="str">
        <f t="shared" si="54"/>
        <v>EVENTOSTANGARÁ</v>
      </c>
      <c r="J690" s="120">
        <v>410</v>
      </c>
      <c r="K690">
        <f t="shared" si="51"/>
        <v>689</v>
      </c>
      <c r="L690" t="b">
        <f>IF($H$2:$H$2371='Cenário proposto'!$L$2,'Tabela de preços (out_2014)'!$K$2:$K$2371)</f>
        <v>0</v>
      </c>
      <c r="M690" t="e">
        <f t="shared" si="52"/>
        <v>#NUM!</v>
      </c>
      <c r="N690" t="str">
        <f t="shared" si="53"/>
        <v>Lixo</v>
      </c>
      <c r="O690">
        <f t="shared" si="55"/>
        <v>4</v>
      </c>
    </row>
    <row r="691" spans="1:15" x14ac:dyDescent="0.2">
      <c r="A691" t="s">
        <v>588</v>
      </c>
      <c r="B691" t="s">
        <v>589</v>
      </c>
      <c r="G691" t="s">
        <v>75</v>
      </c>
      <c r="H691" t="s">
        <v>81</v>
      </c>
      <c r="I691" t="str">
        <f t="shared" si="54"/>
        <v>EVENTOSSORRISO</v>
      </c>
      <c r="J691" s="120">
        <v>280</v>
      </c>
      <c r="K691">
        <f t="shared" si="51"/>
        <v>690</v>
      </c>
      <c r="L691" t="b">
        <f>IF($H$2:$H$2371='Cenário proposto'!$L$2,'Tabela de preços (out_2014)'!$K$2:$K$2371)</f>
        <v>0</v>
      </c>
      <c r="M691" t="e">
        <f t="shared" si="52"/>
        <v>#NUM!</v>
      </c>
      <c r="N691" t="str">
        <f t="shared" si="53"/>
        <v>Lixo</v>
      </c>
      <c r="O691">
        <f t="shared" si="55"/>
        <v>4</v>
      </c>
    </row>
    <row r="692" spans="1:15" x14ac:dyDescent="0.2">
      <c r="A692" t="s">
        <v>588</v>
      </c>
      <c r="B692" t="s">
        <v>589</v>
      </c>
      <c r="G692" t="s">
        <v>75</v>
      </c>
      <c r="H692" t="s">
        <v>82</v>
      </c>
      <c r="I692" t="str">
        <f t="shared" si="54"/>
        <v>EVENTOSSAPEZAL</v>
      </c>
      <c r="J692" s="120">
        <v>280</v>
      </c>
      <c r="K692">
        <f t="shared" si="51"/>
        <v>691</v>
      </c>
      <c r="L692" t="b">
        <f>IF($H$2:$H$2371='Cenário proposto'!$L$2,'Tabela de preços (out_2014)'!$K$2:$K$2371)</f>
        <v>0</v>
      </c>
      <c r="M692" t="e">
        <f t="shared" si="52"/>
        <v>#NUM!</v>
      </c>
      <c r="N692" t="str">
        <f t="shared" si="53"/>
        <v>Lixo</v>
      </c>
      <c r="O692">
        <f t="shared" si="55"/>
        <v>4</v>
      </c>
    </row>
    <row r="693" spans="1:15" x14ac:dyDescent="0.2">
      <c r="A693" t="s">
        <v>588</v>
      </c>
      <c r="B693" t="s">
        <v>589</v>
      </c>
      <c r="G693" t="s">
        <v>75</v>
      </c>
      <c r="H693" t="s">
        <v>83</v>
      </c>
      <c r="I693" t="str">
        <f t="shared" si="54"/>
        <v>EVENTOSJUÍNA</v>
      </c>
      <c r="J693" s="120">
        <v>280</v>
      </c>
      <c r="K693">
        <f t="shared" si="51"/>
        <v>692</v>
      </c>
      <c r="L693" t="b">
        <f>IF($H$2:$H$2371='Cenário proposto'!$L$2,'Tabela de preços (out_2014)'!$K$2:$K$2371)</f>
        <v>0</v>
      </c>
      <c r="M693" t="e">
        <f t="shared" si="52"/>
        <v>#NUM!</v>
      </c>
      <c r="N693" t="str">
        <f t="shared" si="53"/>
        <v>Lixo</v>
      </c>
      <c r="O693">
        <f t="shared" si="55"/>
        <v>4</v>
      </c>
    </row>
    <row r="694" spans="1:15" x14ac:dyDescent="0.2">
      <c r="A694" t="s">
        <v>588</v>
      </c>
      <c r="B694" t="s">
        <v>589</v>
      </c>
      <c r="G694" t="s">
        <v>84</v>
      </c>
      <c r="H694" t="s">
        <v>85</v>
      </c>
      <c r="I694" t="str">
        <f t="shared" si="54"/>
        <v>EVENTOSC. GRANDE</v>
      </c>
      <c r="J694" s="120">
        <v>1375</v>
      </c>
      <c r="K694">
        <f t="shared" si="51"/>
        <v>693</v>
      </c>
      <c r="L694" t="b">
        <f>IF($H$2:$H$2371='Cenário proposto'!$L$2,'Tabela de preços (out_2014)'!$K$2:$K$2371)</f>
        <v>0</v>
      </c>
      <c r="M694" t="e">
        <f t="shared" si="52"/>
        <v>#NUM!</v>
      </c>
      <c r="N694" t="str">
        <f t="shared" si="53"/>
        <v>Lixo</v>
      </c>
      <c r="O694">
        <f t="shared" si="55"/>
        <v>4</v>
      </c>
    </row>
    <row r="695" spans="1:15" x14ac:dyDescent="0.2">
      <c r="A695" t="s">
        <v>588</v>
      </c>
      <c r="B695" t="s">
        <v>589</v>
      </c>
      <c r="G695" t="s">
        <v>86</v>
      </c>
      <c r="H695" t="s">
        <v>87</v>
      </c>
      <c r="I695" t="str">
        <f t="shared" si="54"/>
        <v>EVENTOSSALVADOR</v>
      </c>
      <c r="J695" s="120">
        <v>9370</v>
      </c>
      <c r="K695">
        <f t="shared" si="51"/>
        <v>694</v>
      </c>
      <c r="L695" t="b">
        <f>IF($H$2:$H$2371='Cenário proposto'!$L$2,'Tabela de preços (out_2014)'!$K$2:$K$2371)</f>
        <v>0</v>
      </c>
      <c r="M695" t="e">
        <f t="shared" si="52"/>
        <v>#NUM!</v>
      </c>
      <c r="N695" t="str">
        <f t="shared" si="53"/>
        <v>Lixo</v>
      </c>
      <c r="O695">
        <f t="shared" si="55"/>
        <v>4</v>
      </c>
    </row>
    <row r="696" spans="1:15" x14ac:dyDescent="0.2">
      <c r="A696" t="s">
        <v>588</v>
      </c>
      <c r="B696" t="s">
        <v>589</v>
      </c>
      <c r="G696" t="s">
        <v>88</v>
      </c>
      <c r="H696" t="s">
        <v>89</v>
      </c>
      <c r="I696" t="str">
        <f t="shared" si="54"/>
        <v>EVENTOSRECIFE</v>
      </c>
      <c r="J696" s="120">
        <v>7200</v>
      </c>
      <c r="K696">
        <f t="shared" si="51"/>
        <v>695</v>
      </c>
      <c r="L696" t="b">
        <f>IF($H$2:$H$2371='Cenário proposto'!$L$2,'Tabela de preços (out_2014)'!$K$2:$K$2371)</f>
        <v>0</v>
      </c>
      <c r="M696" t="e">
        <f t="shared" si="52"/>
        <v>#NUM!</v>
      </c>
      <c r="N696" t="str">
        <f t="shared" si="53"/>
        <v>Lixo</v>
      </c>
      <c r="O696">
        <f t="shared" si="55"/>
        <v>4</v>
      </c>
    </row>
    <row r="697" spans="1:15" x14ac:dyDescent="0.2">
      <c r="A697" t="s">
        <v>588</v>
      </c>
      <c r="B697" t="s">
        <v>589</v>
      </c>
      <c r="G697" t="s">
        <v>90</v>
      </c>
      <c r="H697" t="s">
        <v>91</v>
      </c>
      <c r="I697" t="str">
        <f t="shared" si="54"/>
        <v>EVENTOSNATAL</v>
      </c>
      <c r="J697" s="120">
        <v>1870</v>
      </c>
      <c r="K697">
        <f t="shared" si="51"/>
        <v>696</v>
      </c>
      <c r="L697" t="b">
        <f>IF($H$2:$H$2371='Cenário proposto'!$L$2,'Tabela de preços (out_2014)'!$K$2:$K$2371)</f>
        <v>0</v>
      </c>
      <c r="M697" t="e">
        <f t="shared" si="52"/>
        <v>#NUM!</v>
      </c>
      <c r="N697" t="str">
        <f t="shared" si="53"/>
        <v>Lixo</v>
      </c>
      <c r="O697">
        <f t="shared" si="55"/>
        <v>4</v>
      </c>
    </row>
    <row r="698" spans="1:15" x14ac:dyDescent="0.2">
      <c r="A698" t="s">
        <v>588</v>
      </c>
      <c r="B698" t="s">
        <v>589</v>
      </c>
      <c r="G698" t="s">
        <v>92</v>
      </c>
      <c r="H698" t="s">
        <v>93</v>
      </c>
      <c r="I698" t="str">
        <f t="shared" si="54"/>
        <v>EVENTOSCEARÁ</v>
      </c>
      <c r="J698" s="120">
        <v>6065</v>
      </c>
      <c r="K698">
        <f t="shared" si="51"/>
        <v>697</v>
      </c>
      <c r="L698" t="b">
        <f>IF($H$2:$H$2371='Cenário proposto'!$L$2,'Tabela de preços (out_2014)'!$K$2:$K$2371)</f>
        <v>0</v>
      </c>
      <c r="M698" t="e">
        <f t="shared" si="52"/>
        <v>#NUM!</v>
      </c>
      <c r="N698" t="str">
        <f t="shared" si="53"/>
        <v>Lixo</v>
      </c>
      <c r="O698">
        <f t="shared" si="55"/>
        <v>4</v>
      </c>
    </row>
    <row r="699" spans="1:15" x14ac:dyDescent="0.2">
      <c r="A699" t="s">
        <v>588</v>
      </c>
      <c r="B699" t="s">
        <v>589</v>
      </c>
      <c r="G699" t="s">
        <v>92</v>
      </c>
      <c r="H699" t="s">
        <v>94</v>
      </c>
      <c r="I699" t="str">
        <f t="shared" si="54"/>
        <v>EVENTOSFORTALEZA</v>
      </c>
      <c r="J699" s="120">
        <v>4850</v>
      </c>
      <c r="K699">
        <f t="shared" si="51"/>
        <v>698</v>
      </c>
      <c r="L699" t="b">
        <f>IF($H$2:$H$2371='Cenário proposto'!$L$2,'Tabela de preços (out_2014)'!$K$2:$K$2371)</f>
        <v>0</v>
      </c>
      <c r="M699" t="e">
        <f t="shared" si="52"/>
        <v>#NUM!</v>
      </c>
      <c r="N699" t="str">
        <f t="shared" si="53"/>
        <v>Lixo</v>
      </c>
      <c r="O699">
        <f t="shared" si="55"/>
        <v>4</v>
      </c>
    </row>
    <row r="700" spans="1:15" x14ac:dyDescent="0.2">
      <c r="A700" t="s">
        <v>588</v>
      </c>
      <c r="B700" t="s">
        <v>589</v>
      </c>
      <c r="G700" t="s">
        <v>95</v>
      </c>
      <c r="H700" t="s">
        <v>96</v>
      </c>
      <c r="I700" t="str">
        <f t="shared" si="54"/>
        <v>EVENTOSTERESINA</v>
      </c>
      <c r="J700" s="120">
        <v>745</v>
      </c>
      <c r="K700">
        <f t="shared" si="51"/>
        <v>699</v>
      </c>
      <c r="L700" t="b">
        <f>IF($H$2:$H$2371='Cenário proposto'!$L$2,'Tabela de preços (out_2014)'!$K$2:$K$2371)</f>
        <v>0</v>
      </c>
      <c r="M700" t="e">
        <f t="shared" si="52"/>
        <v>#NUM!</v>
      </c>
      <c r="N700" t="str">
        <f t="shared" si="53"/>
        <v>Lixo</v>
      </c>
      <c r="O700">
        <f t="shared" si="55"/>
        <v>4</v>
      </c>
    </row>
    <row r="701" spans="1:15" x14ac:dyDescent="0.2">
      <c r="A701" t="s">
        <v>588</v>
      </c>
      <c r="B701" t="s">
        <v>589</v>
      </c>
      <c r="G701" t="s">
        <v>95</v>
      </c>
      <c r="H701" t="s">
        <v>97</v>
      </c>
      <c r="I701" t="str">
        <f t="shared" si="54"/>
        <v>EVENTOSPARNAÍBA</v>
      </c>
      <c r="J701" s="120">
        <v>280</v>
      </c>
      <c r="K701">
        <f t="shared" si="51"/>
        <v>700</v>
      </c>
      <c r="L701" t="b">
        <f>IF($H$2:$H$2371='Cenário proposto'!$L$2,'Tabela de preços (out_2014)'!$K$2:$K$2371)</f>
        <v>0</v>
      </c>
      <c r="M701" t="e">
        <f t="shared" si="52"/>
        <v>#NUM!</v>
      </c>
      <c r="N701" t="str">
        <f t="shared" si="53"/>
        <v>Lixo</v>
      </c>
      <c r="O701">
        <f t="shared" si="55"/>
        <v>4</v>
      </c>
    </row>
    <row r="702" spans="1:15" x14ac:dyDescent="0.2">
      <c r="A702" t="s">
        <v>588</v>
      </c>
      <c r="B702" t="s">
        <v>589</v>
      </c>
      <c r="G702" t="s">
        <v>98</v>
      </c>
      <c r="H702" t="s">
        <v>99</v>
      </c>
      <c r="I702" t="str">
        <f t="shared" si="54"/>
        <v>EVENTOSS. LUIS</v>
      </c>
      <c r="J702" s="120">
        <v>1645</v>
      </c>
      <c r="K702">
        <f t="shared" si="51"/>
        <v>701</v>
      </c>
      <c r="L702" t="b">
        <f>IF($H$2:$H$2371='Cenário proposto'!$L$2,'Tabela de preços (out_2014)'!$K$2:$K$2371)</f>
        <v>0</v>
      </c>
      <c r="M702" t="e">
        <f t="shared" si="52"/>
        <v>#NUM!</v>
      </c>
      <c r="N702" t="str">
        <f t="shared" si="53"/>
        <v>Lixo</v>
      </c>
      <c r="O702">
        <f t="shared" si="55"/>
        <v>4</v>
      </c>
    </row>
    <row r="703" spans="1:15" x14ac:dyDescent="0.2">
      <c r="A703" t="s">
        <v>588</v>
      </c>
      <c r="B703" t="s">
        <v>589</v>
      </c>
      <c r="G703" t="s">
        <v>100</v>
      </c>
      <c r="H703" t="s">
        <v>101</v>
      </c>
      <c r="I703" t="str">
        <f t="shared" si="54"/>
        <v>EVENTOSVIANA</v>
      </c>
      <c r="J703" s="120">
        <v>640</v>
      </c>
      <c r="K703">
        <f t="shared" si="51"/>
        <v>702</v>
      </c>
      <c r="L703" t="b">
        <f>IF($H$2:$H$2371='Cenário proposto'!$L$2,'Tabela de preços (out_2014)'!$K$2:$K$2371)</f>
        <v>0</v>
      </c>
      <c r="M703" t="e">
        <f t="shared" si="52"/>
        <v>#NUM!</v>
      </c>
      <c r="N703" t="str">
        <f t="shared" si="53"/>
        <v>Lixo</v>
      </c>
      <c r="O703">
        <f t="shared" si="55"/>
        <v>4</v>
      </c>
    </row>
    <row r="704" spans="1:15" x14ac:dyDescent="0.2">
      <c r="A704" t="s">
        <v>588</v>
      </c>
      <c r="B704" t="s">
        <v>589</v>
      </c>
      <c r="G704" t="s">
        <v>102</v>
      </c>
      <c r="H704" t="s">
        <v>103</v>
      </c>
      <c r="I704" t="str">
        <f t="shared" si="54"/>
        <v>EVENTOSPEDREIRAS</v>
      </c>
      <c r="J704" s="120">
        <v>425</v>
      </c>
      <c r="K704">
        <f t="shared" si="51"/>
        <v>703</v>
      </c>
      <c r="L704" t="b">
        <f>IF($H$2:$H$2371='Cenário proposto'!$L$2,'Tabela de preços (out_2014)'!$K$2:$K$2371)</f>
        <v>0</v>
      </c>
      <c r="M704" t="e">
        <f t="shared" si="52"/>
        <v>#NUM!</v>
      </c>
      <c r="N704" t="str">
        <f t="shared" si="53"/>
        <v>Lixo</v>
      </c>
      <c r="O704">
        <f t="shared" si="55"/>
        <v>4</v>
      </c>
    </row>
    <row r="705" spans="1:15" x14ac:dyDescent="0.2">
      <c r="A705" t="s">
        <v>588</v>
      </c>
      <c r="B705" t="s">
        <v>589</v>
      </c>
      <c r="G705" t="s">
        <v>104</v>
      </c>
      <c r="H705" t="s">
        <v>105</v>
      </c>
      <c r="I705" t="str">
        <f t="shared" si="54"/>
        <v>EVENTOSIMPERATRIZ</v>
      </c>
      <c r="J705" s="120">
        <v>640</v>
      </c>
      <c r="K705">
        <f t="shared" si="51"/>
        <v>704</v>
      </c>
      <c r="L705" t="b">
        <f>IF($H$2:$H$2371='Cenário proposto'!$L$2,'Tabela de preços (out_2014)'!$K$2:$K$2371)</f>
        <v>0</v>
      </c>
      <c r="M705" t="e">
        <f t="shared" si="52"/>
        <v>#NUM!</v>
      </c>
      <c r="N705" t="str">
        <f t="shared" si="53"/>
        <v>Lixo</v>
      </c>
      <c r="O705">
        <f t="shared" si="55"/>
        <v>4</v>
      </c>
    </row>
    <row r="706" spans="1:15" x14ac:dyDescent="0.2">
      <c r="A706" t="s">
        <v>588</v>
      </c>
      <c r="B706" t="s">
        <v>589</v>
      </c>
      <c r="G706" t="s">
        <v>106</v>
      </c>
      <c r="H706" t="s">
        <v>107</v>
      </c>
      <c r="I706" t="str">
        <f t="shared" si="54"/>
        <v>EVENTOSCAXIAS</v>
      </c>
      <c r="J706" s="120">
        <v>640</v>
      </c>
      <c r="K706">
        <f t="shared" ref="K706:K769" si="56">ROW(H706:H3075)-ROW($H$2)+1</f>
        <v>705</v>
      </c>
      <c r="L706" t="b">
        <f>IF($H$2:$H$2371='Cenário proposto'!$L$2,'Tabela de preços (out_2014)'!$K$2:$K$2371)</f>
        <v>0</v>
      </c>
      <c r="M706" t="e">
        <f t="shared" ref="M706:M769" si="57">SMALL($L$2:$L$2371,$K$2:$K$2371)</f>
        <v>#NUM!</v>
      </c>
      <c r="N706" t="str">
        <f t="shared" ref="N706:N769" si="58">IFERROR(INDEX($B$2:$B$2371,$M$2:$M$2371),"Lixo")</f>
        <v>Lixo</v>
      </c>
      <c r="O706">
        <f t="shared" si="55"/>
        <v>4</v>
      </c>
    </row>
    <row r="707" spans="1:15" x14ac:dyDescent="0.2">
      <c r="A707" t="s">
        <v>588</v>
      </c>
      <c r="B707" t="s">
        <v>589</v>
      </c>
      <c r="G707" t="s">
        <v>108</v>
      </c>
      <c r="H707" t="s">
        <v>109</v>
      </c>
      <c r="I707" t="str">
        <f t="shared" ref="I707:I770" si="59">CONCATENATE(B707,H707)</f>
        <v>EVENTOSJ. PESSOA</v>
      </c>
      <c r="J707" s="120">
        <v>2100</v>
      </c>
      <c r="K707">
        <f t="shared" si="56"/>
        <v>706</v>
      </c>
      <c r="L707" t="b">
        <f>IF($H$2:$H$2371='Cenário proposto'!$L$2,'Tabela de preços (out_2014)'!$K$2:$K$2371)</f>
        <v>0</v>
      </c>
      <c r="M707" t="e">
        <f t="shared" si="57"/>
        <v>#NUM!</v>
      </c>
      <c r="N707" t="str">
        <f t="shared" si="58"/>
        <v>Lixo</v>
      </c>
      <c r="O707">
        <f t="shared" ref="O707:O770" si="60">IF(D707="SEG/SEX",5,IF(D707="SEG/SÁB",6,IF(LEN(D707)-LEN(SUBSTITUTE(D707,"/",""))=0,1,LEN(D707)-LEN(SUBSTITUTE(D707,"/",""))+1)))*4</f>
        <v>4</v>
      </c>
    </row>
    <row r="708" spans="1:15" x14ac:dyDescent="0.2">
      <c r="A708" t="s">
        <v>588</v>
      </c>
      <c r="B708" t="s">
        <v>589</v>
      </c>
      <c r="G708" t="s">
        <v>110</v>
      </c>
      <c r="H708" t="s">
        <v>111</v>
      </c>
      <c r="I708" t="str">
        <f t="shared" si="59"/>
        <v>EVENTOSBELÉM</v>
      </c>
      <c r="J708" s="120">
        <v>3525</v>
      </c>
      <c r="K708">
        <f t="shared" si="56"/>
        <v>707</v>
      </c>
      <c r="L708" t="b">
        <f>IF($H$2:$H$2371='Cenário proposto'!$L$2,'Tabela de preços (out_2014)'!$K$2:$K$2371)</f>
        <v>0</v>
      </c>
      <c r="M708" t="e">
        <f t="shared" si="57"/>
        <v>#NUM!</v>
      </c>
      <c r="N708" t="str">
        <f t="shared" si="58"/>
        <v>Lixo</v>
      </c>
      <c r="O708">
        <f t="shared" si="60"/>
        <v>4</v>
      </c>
    </row>
    <row r="709" spans="1:15" x14ac:dyDescent="0.2">
      <c r="A709" t="s">
        <v>588</v>
      </c>
      <c r="B709" t="s">
        <v>589</v>
      </c>
      <c r="G709" t="s">
        <v>110</v>
      </c>
      <c r="H709" t="s">
        <v>112</v>
      </c>
      <c r="I709" t="str">
        <f t="shared" si="59"/>
        <v>EVENTOSMARABÁ</v>
      </c>
      <c r="J709" s="120">
        <v>640</v>
      </c>
      <c r="K709">
        <f t="shared" si="56"/>
        <v>708</v>
      </c>
      <c r="L709" t="b">
        <f>IF($H$2:$H$2371='Cenário proposto'!$L$2,'Tabela de preços (out_2014)'!$K$2:$K$2371)</f>
        <v>0</v>
      </c>
      <c r="M709" t="e">
        <f t="shared" si="57"/>
        <v>#NUM!</v>
      </c>
      <c r="N709" t="str">
        <f t="shared" si="58"/>
        <v>Lixo</v>
      </c>
      <c r="O709">
        <f t="shared" si="60"/>
        <v>4</v>
      </c>
    </row>
    <row r="710" spans="1:15" x14ac:dyDescent="0.2">
      <c r="A710" t="s">
        <v>588</v>
      </c>
      <c r="B710" t="s">
        <v>589</v>
      </c>
      <c r="G710" t="s">
        <v>110</v>
      </c>
      <c r="H710" t="s">
        <v>113</v>
      </c>
      <c r="I710" t="str">
        <f t="shared" si="59"/>
        <v>EVENTOSSANTARÉM</v>
      </c>
      <c r="J710" s="120">
        <v>280</v>
      </c>
      <c r="K710">
        <f t="shared" si="56"/>
        <v>709</v>
      </c>
      <c r="L710" t="b">
        <f>IF($H$2:$H$2371='Cenário proposto'!$L$2,'Tabela de preços (out_2014)'!$K$2:$K$2371)</f>
        <v>0</v>
      </c>
      <c r="M710" t="e">
        <f t="shared" si="57"/>
        <v>#NUM!</v>
      </c>
      <c r="N710" t="str">
        <f t="shared" si="58"/>
        <v>Lixo</v>
      </c>
      <c r="O710">
        <f t="shared" si="60"/>
        <v>4</v>
      </c>
    </row>
    <row r="711" spans="1:15" x14ac:dyDescent="0.2">
      <c r="A711" t="s">
        <v>588</v>
      </c>
      <c r="B711" t="s">
        <v>589</v>
      </c>
      <c r="G711" t="s">
        <v>114</v>
      </c>
      <c r="H711" t="s">
        <v>115</v>
      </c>
      <c r="I711" t="str">
        <f t="shared" si="59"/>
        <v>EVENTOSMANAUS</v>
      </c>
      <c r="J711" s="120">
        <v>2130</v>
      </c>
      <c r="K711">
        <f t="shared" si="56"/>
        <v>710</v>
      </c>
      <c r="L711" t="b">
        <f>IF($H$2:$H$2371='Cenário proposto'!$L$2,'Tabela de preços (out_2014)'!$K$2:$K$2371)</f>
        <v>0</v>
      </c>
      <c r="M711" t="e">
        <f t="shared" si="57"/>
        <v>#NUM!</v>
      </c>
      <c r="N711" t="str">
        <f t="shared" si="58"/>
        <v>Lixo</v>
      </c>
      <c r="O711">
        <f t="shared" si="60"/>
        <v>4</v>
      </c>
    </row>
    <row r="712" spans="1:15" x14ac:dyDescent="0.2">
      <c r="A712" t="s">
        <v>588</v>
      </c>
      <c r="B712" t="s">
        <v>589</v>
      </c>
      <c r="G712" t="s">
        <v>116</v>
      </c>
      <c r="H712" t="s">
        <v>117</v>
      </c>
      <c r="I712" t="str">
        <f t="shared" si="59"/>
        <v>EVENTOSP. VELHO</v>
      </c>
      <c r="J712" s="120">
        <v>810</v>
      </c>
      <c r="K712">
        <f t="shared" si="56"/>
        <v>711</v>
      </c>
      <c r="L712" t="b">
        <f>IF($H$2:$H$2371='Cenário proposto'!$L$2,'Tabela de preços (out_2014)'!$K$2:$K$2371)</f>
        <v>0</v>
      </c>
      <c r="M712" t="e">
        <f t="shared" si="57"/>
        <v>#NUM!</v>
      </c>
      <c r="N712" t="str">
        <f t="shared" si="58"/>
        <v>Lixo</v>
      </c>
      <c r="O712">
        <f t="shared" si="60"/>
        <v>4</v>
      </c>
    </row>
    <row r="713" spans="1:15" x14ac:dyDescent="0.2">
      <c r="A713" t="s">
        <v>588</v>
      </c>
      <c r="B713" t="s">
        <v>589</v>
      </c>
      <c r="G713" t="s">
        <v>118</v>
      </c>
      <c r="H713" t="s">
        <v>119</v>
      </c>
      <c r="I713" t="str">
        <f t="shared" si="59"/>
        <v>EVENTOSR. BRANCO</v>
      </c>
      <c r="J713" s="120">
        <v>640</v>
      </c>
      <c r="K713">
        <f t="shared" si="56"/>
        <v>712</v>
      </c>
      <c r="L713" t="b">
        <f>IF($H$2:$H$2371='Cenário proposto'!$L$2,'Tabela de preços (out_2014)'!$K$2:$K$2371)</f>
        <v>0</v>
      </c>
      <c r="M713" t="e">
        <f t="shared" si="57"/>
        <v>#NUM!</v>
      </c>
      <c r="N713" t="str">
        <f t="shared" si="58"/>
        <v>Lixo</v>
      </c>
      <c r="O713">
        <f t="shared" si="60"/>
        <v>4</v>
      </c>
    </row>
    <row r="714" spans="1:15" x14ac:dyDescent="0.2">
      <c r="A714" t="s">
        <v>588</v>
      </c>
      <c r="B714" t="s">
        <v>589</v>
      </c>
      <c r="G714" t="s">
        <v>120</v>
      </c>
      <c r="H714" t="s">
        <v>121</v>
      </c>
      <c r="I714" t="str">
        <f t="shared" si="59"/>
        <v>EVENTOSPALMAS</v>
      </c>
      <c r="J714" s="120">
        <v>280</v>
      </c>
      <c r="K714">
        <f t="shared" si="56"/>
        <v>713</v>
      </c>
      <c r="L714" t="b">
        <f>IF($H$2:$H$2371='Cenário proposto'!$L$2,'Tabela de preços (out_2014)'!$K$2:$K$2371)</f>
        <v>0</v>
      </c>
      <c r="M714" t="e">
        <f t="shared" si="57"/>
        <v>#NUM!</v>
      </c>
      <c r="N714" t="str">
        <f t="shared" si="58"/>
        <v>Lixo</v>
      </c>
      <c r="O714">
        <f t="shared" si="60"/>
        <v>4</v>
      </c>
    </row>
    <row r="715" spans="1:15" x14ac:dyDescent="0.2">
      <c r="A715" t="s">
        <v>588</v>
      </c>
      <c r="B715" t="s">
        <v>589</v>
      </c>
      <c r="G715" t="s">
        <v>122</v>
      </c>
      <c r="H715" t="s">
        <v>123</v>
      </c>
      <c r="I715" t="str">
        <f t="shared" si="59"/>
        <v>EVENTOSGURUPI</v>
      </c>
      <c r="J715" s="120">
        <v>280</v>
      </c>
      <c r="K715">
        <f t="shared" si="56"/>
        <v>714</v>
      </c>
      <c r="L715" t="b">
        <f>IF($H$2:$H$2371='Cenário proposto'!$L$2,'Tabela de preços (out_2014)'!$K$2:$K$2371)</f>
        <v>0</v>
      </c>
      <c r="M715" t="e">
        <f t="shared" si="57"/>
        <v>#NUM!</v>
      </c>
      <c r="N715" t="str">
        <f t="shared" si="58"/>
        <v>Lixo</v>
      </c>
      <c r="O715">
        <f t="shared" si="60"/>
        <v>4</v>
      </c>
    </row>
    <row r="716" spans="1:15" x14ac:dyDescent="0.2">
      <c r="A716" t="s">
        <v>588</v>
      </c>
      <c r="B716" t="s">
        <v>589</v>
      </c>
      <c r="G716" t="s">
        <v>122</v>
      </c>
      <c r="H716" t="s">
        <v>124</v>
      </c>
      <c r="I716" t="str">
        <f t="shared" si="59"/>
        <v>EVENTOSARAGUAINA</v>
      </c>
      <c r="J716" s="120">
        <v>495</v>
      </c>
      <c r="K716">
        <f t="shared" si="56"/>
        <v>715</v>
      </c>
      <c r="L716" t="b">
        <f>IF($H$2:$H$2371='Cenário proposto'!$L$2,'Tabela de preços (out_2014)'!$K$2:$K$2371)</f>
        <v>0</v>
      </c>
      <c r="M716" t="e">
        <f t="shared" si="57"/>
        <v>#NUM!</v>
      </c>
      <c r="N716" t="str">
        <f t="shared" si="58"/>
        <v>Lixo</v>
      </c>
      <c r="O716">
        <f t="shared" si="60"/>
        <v>4</v>
      </c>
    </row>
    <row r="717" spans="1:15" x14ac:dyDescent="0.2">
      <c r="A717" t="s">
        <v>588</v>
      </c>
      <c r="B717" t="s">
        <v>589</v>
      </c>
      <c r="G717" t="s">
        <v>125</v>
      </c>
      <c r="H717" t="s">
        <v>126</v>
      </c>
      <c r="I717" t="str">
        <f t="shared" si="59"/>
        <v>EVENTOSBOA VISTA</v>
      </c>
      <c r="J717" s="120">
        <v>495</v>
      </c>
      <c r="K717">
        <f t="shared" si="56"/>
        <v>716</v>
      </c>
      <c r="L717" t="b">
        <f>IF($H$2:$H$2371='Cenário proposto'!$L$2,'Tabela de preços (out_2014)'!$K$2:$K$2371)</f>
        <v>0</v>
      </c>
      <c r="M717" t="e">
        <f t="shared" si="57"/>
        <v>#NUM!</v>
      </c>
      <c r="N717" t="str">
        <f t="shared" si="58"/>
        <v>Lixo</v>
      </c>
      <c r="O717">
        <f t="shared" si="60"/>
        <v>4</v>
      </c>
    </row>
    <row r="718" spans="1:15" x14ac:dyDescent="0.2">
      <c r="A718" t="s">
        <v>588</v>
      </c>
      <c r="B718" t="s">
        <v>589</v>
      </c>
      <c r="G718" t="s">
        <v>127</v>
      </c>
      <c r="H718" t="s">
        <v>128</v>
      </c>
      <c r="I718" t="str">
        <f t="shared" si="59"/>
        <v>EVENTOSMACAPÁ</v>
      </c>
      <c r="J718" s="120">
        <v>495</v>
      </c>
      <c r="K718">
        <f t="shared" si="56"/>
        <v>717</v>
      </c>
      <c r="L718" t="b">
        <f>IF($H$2:$H$2371='Cenário proposto'!$L$2,'Tabela de preços (out_2014)'!$K$2:$K$2371)</f>
        <v>0</v>
      </c>
      <c r="M718" t="e">
        <f t="shared" si="57"/>
        <v>#NUM!</v>
      </c>
      <c r="N718" t="str">
        <f t="shared" si="58"/>
        <v>Lixo</v>
      </c>
      <c r="O718">
        <f t="shared" si="60"/>
        <v>4</v>
      </c>
    </row>
    <row r="719" spans="1:15" x14ac:dyDescent="0.2">
      <c r="A719" t="s">
        <v>432</v>
      </c>
      <c r="B719" t="s">
        <v>590</v>
      </c>
      <c r="C719" t="s">
        <v>33</v>
      </c>
      <c r="D719" t="s">
        <v>34</v>
      </c>
      <c r="E719">
        <v>0.52083333333333337</v>
      </c>
      <c r="F719">
        <v>0.54513888888888895</v>
      </c>
      <c r="H719" t="s">
        <v>115</v>
      </c>
      <c r="I719" t="str">
        <f t="shared" si="59"/>
        <v>EXIJA SEUS DIREITOS - (MANAUS)MANAUS</v>
      </c>
      <c r="J719" s="120">
        <v>1637</v>
      </c>
      <c r="K719">
        <f t="shared" si="56"/>
        <v>718</v>
      </c>
      <c r="L719" t="b">
        <f>IF($H$2:$H$2371='Cenário proposto'!$L$2,'Tabela de preços (out_2014)'!$K$2:$K$2371)</f>
        <v>0</v>
      </c>
      <c r="M719" t="e">
        <f t="shared" si="57"/>
        <v>#NUM!</v>
      </c>
      <c r="N719" t="str">
        <f t="shared" si="58"/>
        <v>Lixo</v>
      </c>
      <c r="O719">
        <f t="shared" si="60"/>
        <v>20</v>
      </c>
    </row>
    <row r="720" spans="1:15" x14ac:dyDescent="0.2">
      <c r="A720" t="s">
        <v>240</v>
      </c>
      <c r="B720" t="s">
        <v>591</v>
      </c>
      <c r="C720" t="s">
        <v>131</v>
      </c>
      <c r="D720" t="s">
        <v>34</v>
      </c>
      <c r="E720">
        <v>0.57291666666666663</v>
      </c>
      <c r="F720">
        <v>0.60416666666666663</v>
      </c>
      <c r="H720" t="s">
        <v>44</v>
      </c>
      <c r="I720" t="str">
        <f t="shared" si="59"/>
        <v>FALANDO NISSO - (TAUBATÉ)TAUBATÉ</v>
      </c>
      <c r="J720" s="120">
        <v>1200</v>
      </c>
      <c r="K720">
        <f t="shared" si="56"/>
        <v>719</v>
      </c>
      <c r="L720" t="b">
        <f>IF($H$2:$H$2371='Cenário proposto'!$L$2,'Tabela de preços (out_2014)'!$K$2:$K$2371)</f>
        <v>0</v>
      </c>
      <c r="M720" t="e">
        <f t="shared" si="57"/>
        <v>#NUM!</v>
      </c>
      <c r="N720" t="str">
        <f t="shared" si="58"/>
        <v>Lixo</v>
      </c>
      <c r="O720">
        <f t="shared" si="60"/>
        <v>20</v>
      </c>
    </row>
    <row r="721" spans="1:15" x14ac:dyDescent="0.2">
      <c r="A721" t="s">
        <v>382</v>
      </c>
      <c r="B721" t="s">
        <v>592</v>
      </c>
      <c r="C721" t="s">
        <v>33</v>
      </c>
      <c r="D721" t="s">
        <v>34</v>
      </c>
      <c r="E721">
        <v>0.52083333333333337</v>
      </c>
      <c r="F721">
        <v>0.54166666666666663</v>
      </c>
      <c r="H721" t="s">
        <v>105</v>
      </c>
      <c r="I721" t="str">
        <f t="shared" si="59"/>
        <v>FIDELIS UCHOA NA TV - (IMPERATRIZ)IMPERATRIZ</v>
      </c>
      <c r="J721" s="120">
        <v>90</v>
      </c>
      <c r="K721">
        <f t="shared" si="56"/>
        <v>720</v>
      </c>
      <c r="L721" t="b">
        <f>IF($H$2:$H$2371='Cenário proposto'!$L$2,'Tabela de preços (out_2014)'!$K$2:$K$2371)</f>
        <v>0</v>
      </c>
      <c r="M721" t="e">
        <f t="shared" si="57"/>
        <v>#NUM!</v>
      </c>
      <c r="N721" t="str">
        <f t="shared" si="58"/>
        <v>Lixo</v>
      </c>
      <c r="O721">
        <f t="shared" si="60"/>
        <v>20</v>
      </c>
    </row>
    <row r="722" spans="1:15" x14ac:dyDescent="0.2">
      <c r="A722" t="s">
        <v>277</v>
      </c>
      <c r="B722" t="s">
        <v>593</v>
      </c>
      <c r="C722" t="s">
        <v>135</v>
      </c>
      <c r="D722" t="s">
        <v>185</v>
      </c>
      <c r="E722">
        <v>0.35416666666666669</v>
      </c>
      <c r="F722">
        <v>0.36805555555555558</v>
      </c>
      <c r="H722" t="s">
        <v>58</v>
      </c>
      <c r="I722" t="str">
        <f t="shared" si="59"/>
        <v>FÓRMULA TOTAL - (VITÓRIA)VITÓRIA</v>
      </c>
      <c r="J722" s="120">
        <v>940</v>
      </c>
      <c r="K722">
        <f t="shared" si="56"/>
        <v>721</v>
      </c>
      <c r="L722" t="b">
        <f>IF($H$2:$H$2371='Cenário proposto'!$L$2,'Tabela de preços (out_2014)'!$K$2:$K$2371)</f>
        <v>0</v>
      </c>
      <c r="M722" t="e">
        <f t="shared" si="57"/>
        <v>#NUM!</v>
      </c>
      <c r="N722" t="str">
        <f t="shared" si="58"/>
        <v>Lixo</v>
      </c>
      <c r="O722">
        <f t="shared" si="60"/>
        <v>4</v>
      </c>
    </row>
    <row r="723" spans="1:15" x14ac:dyDescent="0.2">
      <c r="A723" t="s">
        <v>296</v>
      </c>
      <c r="B723" t="s">
        <v>594</v>
      </c>
      <c r="C723" t="s">
        <v>244</v>
      </c>
      <c r="D723" t="s">
        <v>175</v>
      </c>
      <c r="E723">
        <v>0.4375</v>
      </c>
      <c r="F723">
        <v>0.45833333333333331</v>
      </c>
      <c r="H723" t="s">
        <v>62</v>
      </c>
      <c r="I723" t="str">
        <f t="shared" si="59"/>
        <v>GAME OVER - (CASCAVEL)CASCAVEL</v>
      </c>
      <c r="J723" s="120">
        <v>726</v>
      </c>
      <c r="K723">
        <f t="shared" si="56"/>
        <v>722</v>
      </c>
      <c r="L723" t="b">
        <f>IF($H$2:$H$2371='Cenário proposto'!$L$2,'Tabela de preços (out_2014)'!$K$2:$K$2371)</f>
        <v>0</v>
      </c>
      <c r="M723" t="e">
        <f t="shared" si="57"/>
        <v>#NUM!</v>
      </c>
      <c r="N723" t="str">
        <f t="shared" si="58"/>
        <v>Lixo</v>
      </c>
      <c r="O723">
        <f t="shared" si="60"/>
        <v>4</v>
      </c>
    </row>
    <row r="724" spans="1:15" x14ac:dyDescent="0.2">
      <c r="A724" t="s">
        <v>321</v>
      </c>
      <c r="B724" t="s">
        <v>595</v>
      </c>
      <c r="C724" t="s">
        <v>244</v>
      </c>
      <c r="D724" t="s">
        <v>175</v>
      </c>
      <c r="E724">
        <v>0.41666666666666669</v>
      </c>
      <c r="F724">
        <v>0.4513888888888889</v>
      </c>
      <c r="H724" t="s">
        <v>66</v>
      </c>
      <c r="I724" t="str">
        <f t="shared" si="59"/>
        <v>GAME OVER - (LONDRINA)LONDRINA</v>
      </c>
      <c r="J724" s="120">
        <v>674</v>
      </c>
      <c r="K724">
        <f t="shared" si="56"/>
        <v>723</v>
      </c>
      <c r="L724" t="b">
        <f>IF($H$2:$H$2371='Cenário proposto'!$L$2,'Tabela de preços (out_2014)'!$K$2:$K$2371)</f>
        <v>0</v>
      </c>
      <c r="M724" t="e">
        <f t="shared" si="57"/>
        <v>#NUM!</v>
      </c>
      <c r="N724" t="str">
        <f t="shared" si="58"/>
        <v>Lixo</v>
      </c>
      <c r="O724">
        <f t="shared" si="60"/>
        <v>4</v>
      </c>
    </row>
    <row r="725" spans="1:15" x14ac:dyDescent="0.2">
      <c r="A725" t="s">
        <v>398</v>
      </c>
      <c r="B725" t="s">
        <v>596</v>
      </c>
      <c r="C725" t="s">
        <v>183</v>
      </c>
      <c r="D725" t="s">
        <v>34</v>
      </c>
      <c r="E725">
        <v>0.44444444444444442</v>
      </c>
      <c r="F725">
        <v>0.47222222222222227</v>
      </c>
      <c r="H725" t="s">
        <v>93</v>
      </c>
      <c r="I725" t="str">
        <f t="shared" si="59"/>
        <v>GENTE NA TV - (CEARÁ)CEARÁ</v>
      </c>
      <c r="J725" s="120">
        <v>4153.9999999999991</v>
      </c>
      <c r="K725">
        <f t="shared" si="56"/>
        <v>724</v>
      </c>
      <c r="L725" t="b">
        <f>IF($H$2:$H$2371='Cenário proposto'!$L$2,'Tabela de preços (out_2014)'!$K$2:$K$2371)</f>
        <v>0</v>
      </c>
      <c r="M725" t="e">
        <f t="shared" si="57"/>
        <v>#NUM!</v>
      </c>
      <c r="N725" t="str">
        <f t="shared" si="58"/>
        <v>Lixo</v>
      </c>
      <c r="O725">
        <f t="shared" si="60"/>
        <v>20</v>
      </c>
    </row>
    <row r="726" spans="1:15" x14ac:dyDescent="0.2">
      <c r="A726" t="s">
        <v>398</v>
      </c>
      <c r="B726" t="s">
        <v>597</v>
      </c>
      <c r="C726" t="s">
        <v>183</v>
      </c>
      <c r="D726" t="s">
        <v>34</v>
      </c>
      <c r="E726">
        <v>0.44444444444444442</v>
      </c>
      <c r="F726">
        <v>0.47222222222222227</v>
      </c>
      <c r="H726" t="s">
        <v>94</v>
      </c>
      <c r="I726" t="str">
        <f t="shared" si="59"/>
        <v>GENTE NA TV - (FORTALEZA)FORTALEZA</v>
      </c>
      <c r="J726" s="120">
        <v>3323.1999999999994</v>
      </c>
      <c r="K726">
        <f t="shared" si="56"/>
        <v>725</v>
      </c>
      <c r="L726" t="b">
        <f>IF($H$2:$H$2371='Cenário proposto'!$L$2,'Tabela de preços (out_2014)'!$K$2:$K$2371)</f>
        <v>0</v>
      </c>
      <c r="M726" t="e">
        <f t="shared" si="57"/>
        <v>#NUM!</v>
      </c>
      <c r="N726" t="str">
        <f t="shared" si="58"/>
        <v>Lixo</v>
      </c>
      <c r="O726">
        <f t="shared" si="60"/>
        <v>20</v>
      </c>
    </row>
    <row r="727" spans="1:15" x14ac:dyDescent="0.2">
      <c r="A727" t="s">
        <v>292</v>
      </c>
      <c r="B727" t="s">
        <v>598</v>
      </c>
      <c r="C727" t="s">
        <v>271</v>
      </c>
      <c r="D727" t="s">
        <v>175</v>
      </c>
      <c r="E727">
        <v>0.33333333333333331</v>
      </c>
      <c r="F727">
        <v>0.375</v>
      </c>
      <c r="H727" t="s">
        <v>62</v>
      </c>
      <c r="I727" t="str">
        <f t="shared" si="59"/>
        <v>GENTE QUE FAZ - (CASCAVEL)CASCAVEL</v>
      </c>
      <c r="J727" s="120">
        <v>719</v>
      </c>
      <c r="K727">
        <f t="shared" si="56"/>
        <v>726</v>
      </c>
      <c r="L727" t="b">
        <f>IF($H$2:$H$2371='Cenário proposto'!$L$2,'Tabela de preços (out_2014)'!$K$2:$K$2371)</f>
        <v>0</v>
      </c>
      <c r="M727" t="e">
        <f t="shared" si="57"/>
        <v>#NUM!</v>
      </c>
      <c r="N727" t="str">
        <f t="shared" si="58"/>
        <v>Lixo</v>
      </c>
      <c r="O727">
        <f t="shared" si="60"/>
        <v>4</v>
      </c>
    </row>
    <row r="728" spans="1:15" x14ac:dyDescent="0.2">
      <c r="A728" t="s">
        <v>351</v>
      </c>
      <c r="B728" t="s">
        <v>599</v>
      </c>
      <c r="C728" t="s">
        <v>33</v>
      </c>
      <c r="D728" t="s">
        <v>34</v>
      </c>
      <c r="E728">
        <v>0.52083333333333337</v>
      </c>
      <c r="F728">
        <v>0.55902777777777779</v>
      </c>
      <c r="H728" t="s">
        <v>85</v>
      </c>
      <c r="I728" t="str">
        <f t="shared" si="59"/>
        <v>GIRO POPULAR - (C. GRANDE)C. GRANDE</v>
      </c>
      <c r="J728" s="120">
        <v>1400</v>
      </c>
      <c r="K728">
        <f t="shared" si="56"/>
        <v>727</v>
      </c>
      <c r="L728" t="b">
        <f>IF($H$2:$H$2371='Cenário proposto'!$L$2,'Tabela de preços (out_2014)'!$K$2:$K$2371)</f>
        <v>0</v>
      </c>
      <c r="M728" t="e">
        <f t="shared" si="57"/>
        <v>#NUM!</v>
      </c>
      <c r="N728" t="str">
        <f t="shared" si="58"/>
        <v>Lixo</v>
      </c>
      <c r="O728">
        <f t="shared" si="60"/>
        <v>20</v>
      </c>
    </row>
    <row r="729" spans="1:15" x14ac:dyDescent="0.2">
      <c r="A729" t="s">
        <v>600</v>
      </c>
      <c r="B729" t="s">
        <v>600</v>
      </c>
      <c r="C729" t="s">
        <v>145</v>
      </c>
      <c r="D729" t="s">
        <v>175</v>
      </c>
      <c r="E729" s="119">
        <v>0.625</v>
      </c>
      <c r="F729" s="119">
        <v>0.6875</v>
      </c>
      <c r="G729" t="s">
        <v>35</v>
      </c>
      <c r="H729" t="s">
        <v>35</v>
      </c>
      <c r="I729" t="str">
        <f t="shared" si="59"/>
        <v>GLEENET1</v>
      </c>
      <c r="J729" s="120">
        <v>87450</v>
      </c>
      <c r="K729">
        <f t="shared" si="56"/>
        <v>728</v>
      </c>
      <c r="L729" t="b">
        <f>IF($H$2:$H$2371='Cenário proposto'!$L$2,'Tabela de preços (out_2014)'!$K$2:$K$2371)</f>
        <v>0</v>
      </c>
      <c r="M729" t="e">
        <f t="shared" si="57"/>
        <v>#NUM!</v>
      </c>
      <c r="N729" t="str">
        <f t="shared" si="58"/>
        <v>Lixo</v>
      </c>
      <c r="O729">
        <f t="shared" si="60"/>
        <v>4</v>
      </c>
    </row>
    <row r="730" spans="1:15" x14ac:dyDescent="0.2">
      <c r="A730" t="s">
        <v>600</v>
      </c>
      <c r="B730" t="s">
        <v>600</v>
      </c>
      <c r="C730" t="s">
        <v>145</v>
      </c>
      <c r="D730" t="s">
        <v>175</v>
      </c>
      <c r="E730" s="119">
        <v>0.625</v>
      </c>
      <c r="F730" s="119">
        <v>0.6875</v>
      </c>
      <c r="G730" t="s">
        <v>36</v>
      </c>
      <c r="H730" t="s">
        <v>36</v>
      </c>
      <c r="I730" t="str">
        <f t="shared" si="59"/>
        <v>GLEESAT</v>
      </c>
      <c r="J730" s="120">
        <v>8745</v>
      </c>
      <c r="K730">
        <f t="shared" si="56"/>
        <v>729</v>
      </c>
      <c r="L730" t="b">
        <f>IF($H$2:$H$2371='Cenário proposto'!$L$2,'Tabela de preços (out_2014)'!$K$2:$K$2371)</f>
        <v>0</v>
      </c>
      <c r="M730" t="e">
        <f t="shared" si="57"/>
        <v>#NUM!</v>
      </c>
      <c r="N730" t="str">
        <f t="shared" si="58"/>
        <v>Lixo</v>
      </c>
      <c r="O730">
        <f t="shared" si="60"/>
        <v>4</v>
      </c>
    </row>
    <row r="731" spans="1:15" x14ac:dyDescent="0.2">
      <c r="A731" t="s">
        <v>600</v>
      </c>
      <c r="B731" t="s">
        <v>600</v>
      </c>
      <c r="C731" t="s">
        <v>145</v>
      </c>
      <c r="D731" t="s">
        <v>175</v>
      </c>
      <c r="E731" s="119">
        <v>0.625</v>
      </c>
      <c r="F731" s="119">
        <v>0.6875</v>
      </c>
      <c r="G731" t="s">
        <v>37</v>
      </c>
      <c r="H731" t="s">
        <v>38</v>
      </c>
      <c r="I731" t="str">
        <f t="shared" si="59"/>
        <v>GLEESÃO PAULO</v>
      </c>
      <c r="J731" s="120">
        <v>16620</v>
      </c>
      <c r="K731">
        <f t="shared" si="56"/>
        <v>730</v>
      </c>
      <c r="L731" t="b">
        <f>IF($H$2:$H$2371='Cenário proposto'!$L$2,'Tabela de preços (out_2014)'!$K$2:$K$2371)</f>
        <v>0</v>
      </c>
      <c r="M731" t="e">
        <f t="shared" si="57"/>
        <v>#NUM!</v>
      </c>
      <c r="N731" t="str">
        <f t="shared" si="58"/>
        <v>Lixo</v>
      </c>
      <c r="O731">
        <f t="shared" si="60"/>
        <v>4</v>
      </c>
    </row>
    <row r="732" spans="1:15" x14ac:dyDescent="0.2">
      <c r="A732" t="s">
        <v>600</v>
      </c>
      <c r="B732" t="s">
        <v>600</v>
      </c>
      <c r="C732" t="s">
        <v>145</v>
      </c>
      <c r="D732" t="s">
        <v>175</v>
      </c>
      <c r="E732" s="119">
        <v>0.625</v>
      </c>
      <c r="F732" s="119">
        <v>0.6875</v>
      </c>
      <c r="G732" t="s">
        <v>39</v>
      </c>
      <c r="H732" t="s">
        <v>40</v>
      </c>
      <c r="I732" t="str">
        <f t="shared" si="59"/>
        <v>GLEEP.PRUD.</v>
      </c>
      <c r="J732" s="120">
        <v>3825</v>
      </c>
      <c r="K732">
        <f t="shared" si="56"/>
        <v>731</v>
      </c>
      <c r="L732" t="b">
        <f>IF($H$2:$H$2371='Cenário proposto'!$L$2,'Tabela de preços (out_2014)'!$K$2:$K$2371)</f>
        <v>0</v>
      </c>
      <c r="M732" t="e">
        <f t="shared" si="57"/>
        <v>#NUM!</v>
      </c>
      <c r="N732" t="str">
        <f t="shared" si="58"/>
        <v>Lixo</v>
      </c>
      <c r="O732">
        <f t="shared" si="60"/>
        <v>4</v>
      </c>
    </row>
    <row r="733" spans="1:15" x14ac:dyDescent="0.2">
      <c r="A733" t="s">
        <v>600</v>
      </c>
      <c r="B733" t="s">
        <v>600</v>
      </c>
      <c r="C733" t="s">
        <v>145</v>
      </c>
      <c r="D733" t="s">
        <v>175</v>
      </c>
      <c r="E733" s="119">
        <v>0.625</v>
      </c>
      <c r="F733" s="119">
        <v>0.6875</v>
      </c>
      <c r="G733" t="s">
        <v>41</v>
      </c>
      <c r="H733" t="s">
        <v>42</v>
      </c>
      <c r="I733" t="str">
        <f t="shared" si="59"/>
        <v>GLEECAMPINAS</v>
      </c>
      <c r="J733" s="120">
        <v>4360</v>
      </c>
      <c r="K733">
        <f t="shared" si="56"/>
        <v>732</v>
      </c>
      <c r="L733" t="b">
        <f>IF($H$2:$H$2371='Cenário proposto'!$L$2,'Tabela de preços (out_2014)'!$K$2:$K$2371)</f>
        <v>0</v>
      </c>
      <c r="M733" t="e">
        <f t="shared" si="57"/>
        <v>#NUM!</v>
      </c>
      <c r="N733" t="str">
        <f t="shared" si="58"/>
        <v>Lixo</v>
      </c>
      <c r="O733">
        <f t="shared" si="60"/>
        <v>4</v>
      </c>
    </row>
    <row r="734" spans="1:15" x14ac:dyDescent="0.2">
      <c r="A734" t="s">
        <v>600</v>
      </c>
      <c r="B734" t="s">
        <v>600</v>
      </c>
      <c r="C734" t="s">
        <v>145</v>
      </c>
      <c r="D734" t="s">
        <v>175</v>
      </c>
      <c r="E734" s="119">
        <v>0.625</v>
      </c>
      <c r="F734" s="119">
        <v>0.6875</v>
      </c>
      <c r="G734" t="s">
        <v>43</v>
      </c>
      <c r="H734" t="s">
        <v>44</v>
      </c>
      <c r="I734" t="str">
        <f t="shared" si="59"/>
        <v>GLEETAUBATÉ</v>
      </c>
      <c r="J734" s="120">
        <v>1475</v>
      </c>
      <c r="K734">
        <f t="shared" si="56"/>
        <v>733</v>
      </c>
      <c r="L734" t="b">
        <f>IF($H$2:$H$2371='Cenário proposto'!$L$2,'Tabela de preços (out_2014)'!$K$2:$K$2371)</f>
        <v>0</v>
      </c>
      <c r="M734" t="e">
        <f t="shared" si="57"/>
        <v>#NUM!</v>
      </c>
      <c r="N734" t="str">
        <f t="shared" si="58"/>
        <v>Lixo</v>
      </c>
      <c r="O734">
        <f t="shared" si="60"/>
        <v>4</v>
      </c>
    </row>
    <row r="735" spans="1:15" x14ac:dyDescent="0.2">
      <c r="A735" t="s">
        <v>600</v>
      </c>
      <c r="B735" t="s">
        <v>600</v>
      </c>
      <c r="C735" t="s">
        <v>145</v>
      </c>
      <c r="D735" t="s">
        <v>175</v>
      </c>
      <c r="E735" s="119">
        <v>0.625</v>
      </c>
      <c r="F735" s="119">
        <v>0.6875</v>
      </c>
      <c r="G735" t="s">
        <v>45</v>
      </c>
      <c r="H735" t="s">
        <v>46</v>
      </c>
      <c r="I735" t="str">
        <f t="shared" si="59"/>
        <v>GLEERIB. PRETO</v>
      </c>
      <c r="J735" s="120">
        <v>2215</v>
      </c>
      <c r="K735">
        <f t="shared" si="56"/>
        <v>734</v>
      </c>
      <c r="L735" t="b">
        <f>IF($H$2:$H$2371='Cenário proposto'!$L$2,'Tabela de preços (out_2014)'!$K$2:$K$2371)</f>
        <v>0</v>
      </c>
      <c r="M735" t="e">
        <f t="shared" si="57"/>
        <v>#NUM!</v>
      </c>
      <c r="N735" t="str">
        <f t="shared" si="58"/>
        <v>Lixo</v>
      </c>
      <c r="O735">
        <f t="shared" si="60"/>
        <v>4</v>
      </c>
    </row>
    <row r="736" spans="1:15" x14ac:dyDescent="0.2">
      <c r="A736" t="s">
        <v>600</v>
      </c>
      <c r="B736" t="s">
        <v>600</v>
      </c>
      <c r="C736" t="s">
        <v>145</v>
      </c>
      <c r="D736" t="s">
        <v>175</v>
      </c>
      <c r="E736" s="119">
        <v>0.625</v>
      </c>
      <c r="F736" s="119">
        <v>0.6875</v>
      </c>
      <c r="G736" t="s">
        <v>47</v>
      </c>
      <c r="H736" t="s">
        <v>48</v>
      </c>
      <c r="I736" t="str">
        <f t="shared" si="59"/>
        <v>GLEESANTOS</v>
      </c>
      <c r="J736" s="120">
        <v>1600</v>
      </c>
      <c r="K736">
        <f t="shared" si="56"/>
        <v>735</v>
      </c>
      <c r="L736" t="b">
        <f>IF($H$2:$H$2371='Cenário proposto'!$L$2,'Tabela de preços (out_2014)'!$K$2:$K$2371)</f>
        <v>0</v>
      </c>
      <c r="M736" t="e">
        <f t="shared" si="57"/>
        <v>#NUM!</v>
      </c>
      <c r="N736" t="str">
        <f t="shared" si="58"/>
        <v>Lixo</v>
      </c>
      <c r="O736">
        <f t="shared" si="60"/>
        <v>4</v>
      </c>
    </row>
    <row r="737" spans="1:15" x14ac:dyDescent="0.2">
      <c r="A737" t="s">
        <v>600</v>
      </c>
      <c r="B737" t="s">
        <v>600</v>
      </c>
      <c r="C737" t="s">
        <v>145</v>
      </c>
      <c r="D737" t="s">
        <v>175</v>
      </c>
      <c r="E737" s="119">
        <v>0.625</v>
      </c>
      <c r="F737" s="119">
        <v>0.6875</v>
      </c>
      <c r="G737" t="s">
        <v>49</v>
      </c>
      <c r="H737" t="s">
        <v>50</v>
      </c>
      <c r="I737" t="str">
        <f t="shared" si="59"/>
        <v>GLEERIO DE JANEIRO</v>
      </c>
      <c r="J737" s="120">
        <v>9920</v>
      </c>
      <c r="K737">
        <f t="shared" si="56"/>
        <v>736</v>
      </c>
      <c r="L737">
        <f>IF($H$2:$H$2371='Cenário proposto'!$L$2,'Tabela de preços (out_2014)'!$K$2:$K$2371)</f>
        <v>736</v>
      </c>
      <c r="M737" t="e">
        <f t="shared" si="57"/>
        <v>#NUM!</v>
      </c>
      <c r="N737" t="str">
        <f t="shared" si="58"/>
        <v>Lixo</v>
      </c>
      <c r="O737">
        <f t="shared" si="60"/>
        <v>4</v>
      </c>
    </row>
    <row r="738" spans="1:15" x14ac:dyDescent="0.2">
      <c r="A738" t="s">
        <v>600</v>
      </c>
      <c r="B738" t="s">
        <v>600</v>
      </c>
      <c r="C738" t="s">
        <v>145</v>
      </c>
      <c r="D738" t="s">
        <v>175</v>
      </c>
      <c r="E738" s="119">
        <v>0.625</v>
      </c>
      <c r="F738" s="119">
        <v>0.6875</v>
      </c>
      <c r="G738" t="s">
        <v>51</v>
      </c>
      <c r="H738" t="s">
        <v>52</v>
      </c>
      <c r="I738" t="str">
        <f t="shared" si="59"/>
        <v>GLEEBARRA MANSA</v>
      </c>
      <c r="J738" s="120">
        <v>2440</v>
      </c>
      <c r="K738">
        <f t="shared" si="56"/>
        <v>737</v>
      </c>
      <c r="L738" t="b">
        <f>IF($H$2:$H$2371='Cenário proposto'!$L$2,'Tabela de preços (out_2014)'!$K$2:$K$2371)</f>
        <v>0</v>
      </c>
      <c r="M738" t="e">
        <f t="shared" si="57"/>
        <v>#NUM!</v>
      </c>
      <c r="N738" t="str">
        <f t="shared" si="58"/>
        <v>Lixo</v>
      </c>
      <c r="O738">
        <f t="shared" si="60"/>
        <v>4</v>
      </c>
    </row>
    <row r="739" spans="1:15" x14ac:dyDescent="0.2">
      <c r="A739" t="s">
        <v>600</v>
      </c>
      <c r="B739" t="s">
        <v>600</v>
      </c>
      <c r="C739" t="s">
        <v>145</v>
      </c>
      <c r="D739" t="s">
        <v>175</v>
      </c>
      <c r="E739" s="119">
        <v>0.625</v>
      </c>
      <c r="F739" s="119">
        <v>0.6875</v>
      </c>
      <c r="G739" t="s">
        <v>53</v>
      </c>
      <c r="H739" t="s">
        <v>54</v>
      </c>
      <c r="I739" t="str">
        <f t="shared" si="59"/>
        <v>GLEEB. HORIZ</v>
      </c>
      <c r="J739" s="120">
        <v>7780</v>
      </c>
      <c r="K739">
        <f t="shared" si="56"/>
        <v>738</v>
      </c>
      <c r="L739" t="b">
        <f>IF($H$2:$H$2371='Cenário proposto'!$L$2,'Tabela de preços (out_2014)'!$K$2:$K$2371)</f>
        <v>0</v>
      </c>
      <c r="M739" t="e">
        <f t="shared" si="57"/>
        <v>#NUM!</v>
      </c>
      <c r="N739" t="str">
        <f t="shared" si="58"/>
        <v>Lixo</v>
      </c>
      <c r="O739">
        <f t="shared" si="60"/>
        <v>4</v>
      </c>
    </row>
    <row r="740" spans="1:15" x14ac:dyDescent="0.2">
      <c r="A740" t="s">
        <v>600</v>
      </c>
      <c r="B740" t="s">
        <v>600</v>
      </c>
      <c r="C740" t="s">
        <v>145</v>
      </c>
      <c r="D740" t="s">
        <v>175</v>
      </c>
      <c r="E740" s="119">
        <v>0.625</v>
      </c>
      <c r="F740" s="119">
        <v>0.6875</v>
      </c>
      <c r="G740" t="s">
        <v>55</v>
      </c>
      <c r="H740" t="s">
        <v>56</v>
      </c>
      <c r="I740" t="str">
        <f t="shared" si="59"/>
        <v>GLEEUBERABA</v>
      </c>
      <c r="J740" s="120">
        <v>1485</v>
      </c>
      <c r="K740">
        <f t="shared" si="56"/>
        <v>739</v>
      </c>
      <c r="L740" t="b">
        <f>IF($H$2:$H$2371='Cenário proposto'!$L$2,'Tabela de preços (out_2014)'!$K$2:$K$2371)</f>
        <v>0</v>
      </c>
      <c r="M740" t="e">
        <f t="shared" si="57"/>
        <v>#NUM!</v>
      </c>
      <c r="N740" t="str">
        <f t="shared" si="58"/>
        <v>Lixo</v>
      </c>
      <c r="O740">
        <f t="shared" si="60"/>
        <v>4</v>
      </c>
    </row>
    <row r="741" spans="1:15" x14ac:dyDescent="0.2">
      <c r="A741" t="s">
        <v>600</v>
      </c>
      <c r="B741" t="s">
        <v>600</v>
      </c>
      <c r="C741" t="s">
        <v>145</v>
      </c>
      <c r="D741" t="s">
        <v>175</v>
      </c>
      <c r="E741" s="119">
        <v>0.625</v>
      </c>
      <c r="F741" s="119">
        <v>0.6875</v>
      </c>
      <c r="G741" t="s">
        <v>57</v>
      </c>
      <c r="H741" t="s">
        <v>58</v>
      </c>
      <c r="I741" t="str">
        <f t="shared" si="59"/>
        <v>GLEEVITÓRIA</v>
      </c>
      <c r="J741" s="120">
        <v>1645</v>
      </c>
      <c r="K741">
        <f t="shared" si="56"/>
        <v>740</v>
      </c>
      <c r="L741" t="b">
        <f>IF($H$2:$H$2371='Cenário proposto'!$L$2,'Tabela de preços (out_2014)'!$K$2:$K$2371)</f>
        <v>0</v>
      </c>
      <c r="M741" t="e">
        <f t="shared" si="57"/>
        <v>#NUM!</v>
      </c>
      <c r="N741" t="str">
        <f t="shared" si="58"/>
        <v>Lixo</v>
      </c>
      <c r="O741">
        <f t="shared" si="60"/>
        <v>4</v>
      </c>
    </row>
    <row r="742" spans="1:15" x14ac:dyDescent="0.2">
      <c r="A742" t="s">
        <v>600</v>
      </c>
      <c r="B742" t="s">
        <v>600</v>
      </c>
      <c r="C742" t="s">
        <v>145</v>
      </c>
      <c r="D742" t="s">
        <v>175</v>
      </c>
      <c r="E742" s="119">
        <v>0.625</v>
      </c>
      <c r="F742" s="119">
        <v>0.6875</v>
      </c>
      <c r="G742" t="s">
        <v>59</v>
      </c>
      <c r="H742" t="s">
        <v>60</v>
      </c>
      <c r="I742" t="str">
        <f t="shared" si="59"/>
        <v>GLEECURITIBA</v>
      </c>
      <c r="J742" s="120">
        <v>2920</v>
      </c>
      <c r="K742">
        <f t="shared" si="56"/>
        <v>741</v>
      </c>
      <c r="L742" t="b">
        <f>IF($H$2:$H$2371='Cenário proposto'!$L$2,'Tabela de preços (out_2014)'!$K$2:$K$2371)</f>
        <v>0</v>
      </c>
      <c r="M742" t="e">
        <f t="shared" si="57"/>
        <v>#NUM!</v>
      </c>
      <c r="N742" t="str">
        <f t="shared" si="58"/>
        <v>Lixo</v>
      </c>
      <c r="O742">
        <f t="shared" si="60"/>
        <v>4</v>
      </c>
    </row>
    <row r="743" spans="1:15" x14ac:dyDescent="0.2">
      <c r="A743" t="s">
        <v>600</v>
      </c>
      <c r="B743" t="s">
        <v>600</v>
      </c>
      <c r="C743" t="s">
        <v>145</v>
      </c>
      <c r="D743" t="s">
        <v>175</v>
      </c>
      <c r="E743" s="119">
        <v>0.625</v>
      </c>
      <c r="F743" s="119">
        <v>0.6875</v>
      </c>
      <c r="G743" t="s">
        <v>61</v>
      </c>
      <c r="H743" t="s">
        <v>62</v>
      </c>
      <c r="I743" t="str">
        <f t="shared" si="59"/>
        <v>GLEECASCAVEL</v>
      </c>
      <c r="J743" s="120">
        <v>3125</v>
      </c>
      <c r="K743">
        <f t="shared" si="56"/>
        <v>742</v>
      </c>
      <c r="L743" t="b">
        <f>IF($H$2:$H$2371='Cenário proposto'!$L$2,'Tabela de preços (out_2014)'!$K$2:$K$2371)</f>
        <v>0</v>
      </c>
      <c r="M743" t="e">
        <f t="shared" si="57"/>
        <v>#NUM!</v>
      </c>
      <c r="N743" t="str">
        <f t="shared" si="58"/>
        <v>Lixo</v>
      </c>
      <c r="O743">
        <f t="shared" si="60"/>
        <v>4</v>
      </c>
    </row>
    <row r="744" spans="1:15" x14ac:dyDescent="0.2">
      <c r="A744" t="s">
        <v>600</v>
      </c>
      <c r="B744" t="s">
        <v>600</v>
      </c>
      <c r="C744" t="s">
        <v>145</v>
      </c>
      <c r="D744" t="s">
        <v>175</v>
      </c>
      <c r="E744" s="119">
        <v>0.625</v>
      </c>
      <c r="F744" s="119">
        <v>0.6875</v>
      </c>
      <c r="G744" t="s">
        <v>63</v>
      </c>
      <c r="H744" t="s">
        <v>64</v>
      </c>
      <c r="I744" t="str">
        <f t="shared" si="59"/>
        <v>GLEEMARINGÁ</v>
      </c>
      <c r="J744" s="120">
        <v>970</v>
      </c>
      <c r="K744">
        <f t="shared" si="56"/>
        <v>743</v>
      </c>
      <c r="L744" t="b">
        <f>IF($H$2:$H$2371='Cenário proposto'!$L$2,'Tabela de preços (out_2014)'!$K$2:$K$2371)</f>
        <v>0</v>
      </c>
      <c r="M744" t="e">
        <f t="shared" si="57"/>
        <v>#NUM!</v>
      </c>
      <c r="N744" t="str">
        <f t="shared" si="58"/>
        <v>Lixo</v>
      </c>
      <c r="O744">
        <f t="shared" si="60"/>
        <v>4</v>
      </c>
    </row>
    <row r="745" spans="1:15" x14ac:dyDescent="0.2">
      <c r="A745" t="s">
        <v>600</v>
      </c>
      <c r="B745" t="s">
        <v>600</v>
      </c>
      <c r="C745" t="s">
        <v>145</v>
      </c>
      <c r="D745" t="s">
        <v>175</v>
      </c>
      <c r="E745" s="119">
        <v>0.625</v>
      </c>
      <c r="F745" s="119">
        <v>0.6875</v>
      </c>
      <c r="G745" t="s">
        <v>65</v>
      </c>
      <c r="H745" t="s">
        <v>66</v>
      </c>
      <c r="I745" t="str">
        <f t="shared" si="59"/>
        <v>GLEELONDRINA</v>
      </c>
      <c r="J745" s="120">
        <v>1185</v>
      </c>
      <c r="K745">
        <f t="shared" si="56"/>
        <v>744</v>
      </c>
      <c r="L745" t="b">
        <f>IF($H$2:$H$2371='Cenário proposto'!$L$2,'Tabela de preços (out_2014)'!$K$2:$K$2371)</f>
        <v>0</v>
      </c>
      <c r="M745" t="e">
        <f t="shared" si="57"/>
        <v>#NUM!</v>
      </c>
      <c r="N745" t="str">
        <f t="shared" si="58"/>
        <v>Lixo</v>
      </c>
      <c r="O745">
        <f t="shared" si="60"/>
        <v>4</v>
      </c>
    </row>
    <row r="746" spans="1:15" x14ac:dyDescent="0.2">
      <c r="A746" t="s">
        <v>600</v>
      </c>
      <c r="B746" t="s">
        <v>600</v>
      </c>
      <c r="C746" t="s">
        <v>145</v>
      </c>
      <c r="D746" t="s">
        <v>175</v>
      </c>
      <c r="E746" s="119">
        <v>0.625</v>
      </c>
      <c r="F746" s="119">
        <v>0.6875</v>
      </c>
      <c r="G746" t="s">
        <v>67</v>
      </c>
      <c r="H746" t="s">
        <v>68</v>
      </c>
      <c r="I746" t="str">
        <f t="shared" si="59"/>
        <v>GLEEP. ALEGRE</v>
      </c>
      <c r="J746" s="120">
        <v>6860</v>
      </c>
      <c r="K746">
        <f t="shared" si="56"/>
        <v>745</v>
      </c>
      <c r="L746" t="b">
        <f>IF($H$2:$H$2371='Cenário proposto'!$L$2,'Tabela de preços (out_2014)'!$K$2:$K$2371)</f>
        <v>0</v>
      </c>
      <c r="M746" t="e">
        <f t="shared" si="57"/>
        <v>#NUM!</v>
      </c>
      <c r="N746" t="str">
        <f t="shared" si="58"/>
        <v>Lixo</v>
      </c>
      <c r="O746">
        <f t="shared" si="60"/>
        <v>4</v>
      </c>
    </row>
    <row r="747" spans="1:15" x14ac:dyDescent="0.2">
      <c r="A747" t="s">
        <v>600</v>
      </c>
      <c r="B747" t="s">
        <v>600</v>
      </c>
      <c r="C747" t="s">
        <v>145</v>
      </c>
      <c r="D747" t="s">
        <v>175</v>
      </c>
      <c r="E747" s="119">
        <v>0.625</v>
      </c>
      <c r="F747" s="119">
        <v>0.6875</v>
      </c>
      <c r="G747" t="s">
        <v>69</v>
      </c>
      <c r="H747" t="s">
        <v>70</v>
      </c>
      <c r="I747" t="str">
        <f t="shared" si="59"/>
        <v>GLEEFLORIANÓPOLIS</v>
      </c>
      <c r="J747" s="120">
        <v>3385</v>
      </c>
      <c r="K747">
        <f t="shared" si="56"/>
        <v>746</v>
      </c>
      <c r="L747" t="b">
        <f>IF($H$2:$H$2371='Cenário proposto'!$L$2,'Tabela de preços (out_2014)'!$K$2:$K$2371)</f>
        <v>0</v>
      </c>
      <c r="M747" t="e">
        <f t="shared" si="57"/>
        <v>#NUM!</v>
      </c>
      <c r="N747" t="str">
        <f t="shared" si="58"/>
        <v>Lixo</v>
      </c>
      <c r="O747">
        <f t="shared" si="60"/>
        <v>4</v>
      </c>
    </row>
    <row r="748" spans="1:15" x14ac:dyDescent="0.2">
      <c r="A748" t="s">
        <v>600</v>
      </c>
      <c r="B748" t="s">
        <v>600</v>
      </c>
      <c r="C748" t="s">
        <v>145</v>
      </c>
      <c r="D748" t="s">
        <v>175</v>
      </c>
      <c r="E748" s="119">
        <v>0.625</v>
      </c>
      <c r="F748" s="119">
        <v>0.6875</v>
      </c>
      <c r="G748" t="s">
        <v>71</v>
      </c>
      <c r="H748" t="s">
        <v>72</v>
      </c>
      <c r="I748" t="str">
        <f t="shared" si="59"/>
        <v>GLEEBRASÍLIA</v>
      </c>
      <c r="J748" s="120">
        <v>2180</v>
      </c>
      <c r="K748">
        <f t="shared" si="56"/>
        <v>747</v>
      </c>
      <c r="L748" t="b">
        <f>IF($H$2:$H$2371='Cenário proposto'!$L$2,'Tabela de preços (out_2014)'!$K$2:$K$2371)</f>
        <v>0</v>
      </c>
      <c r="M748" t="e">
        <f t="shared" si="57"/>
        <v>#NUM!</v>
      </c>
      <c r="N748" t="str">
        <f t="shared" si="58"/>
        <v>Lixo</v>
      </c>
      <c r="O748">
        <f t="shared" si="60"/>
        <v>4</v>
      </c>
    </row>
    <row r="749" spans="1:15" x14ac:dyDescent="0.2">
      <c r="A749" t="s">
        <v>600</v>
      </c>
      <c r="B749" t="s">
        <v>600</v>
      </c>
      <c r="C749" t="s">
        <v>145</v>
      </c>
      <c r="D749" t="s">
        <v>175</v>
      </c>
      <c r="E749" s="119">
        <v>0.625</v>
      </c>
      <c r="F749" s="119">
        <v>0.6875</v>
      </c>
      <c r="G749" t="s">
        <v>73</v>
      </c>
      <c r="H749" t="s">
        <v>74</v>
      </c>
      <c r="I749" t="str">
        <f t="shared" si="59"/>
        <v>GLEEGOIÂNIA</v>
      </c>
      <c r="J749" s="120">
        <v>1955</v>
      </c>
      <c r="K749">
        <f t="shared" si="56"/>
        <v>748</v>
      </c>
      <c r="L749" t="b">
        <f>IF($H$2:$H$2371='Cenário proposto'!$L$2,'Tabela de preços (out_2014)'!$K$2:$K$2371)</f>
        <v>0</v>
      </c>
      <c r="M749" t="e">
        <f t="shared" si="57"/>
        <v>#NUM!</v>
      </c>
      <c r="N749" t="str">
        <f t="shared" si="58"/>
        <v>Lixo</v>
      </c>
      <c r="O749">
        <f t="shared" si="60"/>
        <v>4</v>
      </c>
    </row>
    <row r="750" spans="1:15" x14ac:dyDescent="0.2">
      <c r="A750" t="s">
        <v>600</v>
      </c>
      <c r="B750" t="s">
        <v>600</v>
      </c>
      <c r="C750" t="s">
        <v>145</v>
      </c>
      <c r="D750" t="s">
        <v>175</v>
      </c>
      <c r="E750" s="119">
        <v>0.625</v>
      </c>
      <c r="F750" s="119">
        <v>0.6875</v>
      </c>
      <c r="G750" t="s">
        <v>75</v>
      </c>
      <c r="H750" t="s">
        <v>76</v>
      </c>
      <c r="I750" t="str">
        <f t="shared" si="59"/>
        <v>GLEECUIABÁ</v>
      </c>
      <c r="J750" s="120">
        <v>1780</v>
      </c>
      <c r="K750">
        <f t="shared" si="56"/>
        <v>749</v>
      </c>
      <c r="L750" t="b">
        <f>IF($H$2:$H$2371='Cenário proposto'!$L$2,'Tabela de preços (out_2014)'!$K$2:$K$2371)</f>
        <v>0</v>
      </c>
      <c r="M750" t="e">
        <f t="shared" si="57"/>
        <v>#NUM!</v>
      </c>
      <c r="N750" t="str">
        <f t="shared" si="58"/>
        <v>Lixo</v>
      </c>
      <c r="O750">
        <f t="shared" si="60"/>
        <v>4</v>
      </c>
    </row>
    <row r="751" spans="1:15" x14ac:dyDescent="0.2">
      <c r="A751" t="s">
        <v>600</v>
      </c>
      <c r="B751" t="s">
        <v>600</v>
      </c>
      <c r="C751" t="s">
        <v>145</v>
      </c>
      <c r="D751" t="s">
        <v>175</v>
      </c>
      <c r="E751" s="119">
        <v>0.625</v>
      </c>
      <c r="F751" s="119">
        <v>0.6875</v>
      </c>
      <c r="G751" t="s">
        <v>77</v>
      </c>
      <c r="H751" t="s">
        <v>78</v>
      </c>
      <c r="I751" t="str">
        <f t="shared" si="59"/>
        <v>GLEECÁCERES</v>
      </c>
      <c r="J751" s="120">
        <v>145</v>
      </c>
      <c r="K751">
        <f t="shared" si="56"/>
        <v>750</v>
      </c>
      <c r="L751" t="b">
        <f>IF($H$2:$H$2371='Cenário proposto'!$L$2,'Tabela de preços (out_2014)'!$K$2:$K$2371)</f>
        <v>0</v>
      </c>
      <c r="M751" t="e">
        <f t="shared" si="57"/>
        <v>#NUM!</v>
      </c>
      <c r="N751" t="str">
        <f t="shared" si="58"/>
        <v>Lixo</v>
      </c>
      <c r="O751">
        <f t="shared" si="60"/>
        <v>4</v>
      </c>
    </row>
    <row r="752" spans="1:15" x14ac:dyDescent="0.2">
      <c r="A752" t="s">
        <v>600</v>
      </c>
      <c r="B752" t="s">
        <v>600</v>
      </c>
      <c r="C752" t="s">
        <v>145</v>
      </c>
      <c r="D752" t="s">
        <v>175</v>
      </c>
      <c r="E752" s="119">
        <v>0.625</v>
      </c>
      <c r="F752" s="119">
        <v>0.6875</v>
      </c>
      <c r="G752" t="s">
        <v>75</v>
      </c>
      <c r="H752" t="s">
        <v>79</v>
      </c>
      <c r="I752" t="str">
        <f t="shared" si="59"/>
        <v>GLEERONDONÓPOLIS</v>
      </c>
      <c r="J752" s="120">
        <v>295</v>
      </c>
      <c r="K752">
        <f t="shared" si="56"/>
        <v>751</v>
      </c>
      <c r="L752" t="b">
        <f>IF($H$2:$H$2371='Cenário proposto'!$L$2,'Tabela de preços (out_2014)'!$K$2:$K$2371)</f>
        <v>0</v>
      </c>
      <c r="M752" t="e">
        <f t="shared" si="57"/>
        <v>#NUM!</v>
      </c>
      <c r="N752" t="str">
        <f t="shared" si="58"/>
        <v>Lixo</v>
      </c>
      <c r="O752">
        <f t="shared" si="60"/>
        <v>4</v>
      </c>
    </row>
    <row r="753" spans="1:15" x14ac:dyDescent="0.2">
      <c r="A753" t="s">
        <v>600</v>
      </c>
      <c r="B753" t="s">
        <v>600</v>
      </c>
      <c r="C753" t="s">
        <v>145</v>
      </c>
      <c r="D753" t="s">
        <v>175</v>
      </c>
      <c r="E753" s="119">
        <v>0.625</v>
      </c>
      <c r="F753" s="119">
        <v>0.6875</v>
      </c>
      <c r="G753" t="s">
        <v>75</v>
      </c>
      <c r="H753" t="s">
        <v>80</v>
      </c>
      <c r="I753" t="str">
        <f t="shared" si="59"/>
        <v>GLEETANGARÁ</v>
      </c>
      <c r="J753" s="120">
        <v>225</v>
      </c>
      <c r="K753">
        <f t="shared" si="56"/>
        <v>752</v>
      </c>
      <c r="L753" t="b">
        <f>IF($H$2:$H$2371='Cenário proposto'!$L$2,'Tabela de preços (out_2014)'!$K$2:$K$2371)</f>
        <v>0</v>
      </c>
      <c r="M753" t="e">
        <f t="shared" si="57"/>
        <v>#NUM!</v>
      </c>
      <c r="N753" t="str">
        <f t="shared" si="58"/>
        <v>Lixo</v>
      </c>
      <c r="O753">
        <f t="shared" si="60"/>
        <v>4</v>
      </c>
    </row>
    <row r="754" spans="1:15" x14ac:dyDescent="0.2">
      <c r="A754" t="s">
        <v>600</v>
      </c>
      <c r="B754" t="s">
        <v>600</v>
      </c>
      <c r="C754" t="s">
        <v>145</v>
      </c>
      <c r="D754" t="s">
        <v>175</v>
      </c>
      <c r="E754" s="119">
        <v>0.625</v>
      </c>
      <c r="F754" s="119">
        <v>0.6875</v>
      </c>
      <c r="G754" t="s">
        <v>75</v>
      </c>
      <c r="H754" t="s">
        <v>81</v>
      </c>
      <c r="I754" t="str">
        <f t="shared" si="59"/>
        <v>GLEESORRISO</v>
      </c>
      <c r="J754" s="120">
        <v>145</v>
      </c>
      <c r="K754">
        <f t="shared" si="56"/>
        <v>753</v>
      </c>
      <c r="L754" t="b">
        <f>IF($H$2:$H$2371='Cenário proposto'!$L$2,'Tabela de preços (out_2014)'!$K$2:$K$2371)</f>
        <v>0</v>
      </c>
      <c r="M754" t="e">
        <f t="shared" si="57"/>
        <v>#NUM!</v>
      </c>
      <c r="N754" t="str">
        <f t="shared" si="58"/>
        <v>Lixo</v>
      </c>
      <c r="O754">
        <f t="shared" si="60"/>
        <v>4</v>
      </c>
    </row>
    <row r="755" spans="1:15" x14ac:dyDescent="0.2">
      <c r="A755" t="s">
        <v>600</v>
      </c>
      <c r="B755" t="s">
        <v>600</v>
      </c>
      <c r="C755" t="s">
        <v>145</v>
      </c>
      <c r="D755" t="s">
        <v>175</v>
      </c>
      <c r="E755" s="119">
        <v>0.625</v>
      </c>
      <c r="F755" s="119">
        <v>0.6875</v>
      </c>
      <c r="G755" t="s">
        <v>75</v>
      </c>
      <c r="H755" t="s">
        <v>82</v>
      </c>
      <c r="I755" t="str">
        <f t="shared" si="59"/>
        <v>GLEESAPEZAL</v>
      </c>
      <c r="J755" s="120">
        <v>145</v>
      </c>
      <c r="K755">
        <f t="shared" si="56"/>
        <v>754</v>
      </c>
      <c r="L755" t="b">
        <f>IF($H$2:$H$2371='Cenário proposto'!$L$2,'Tabela de preços (out_2014)'!$K$2:$K$2371)</f>
        <v>0</v>
      </c>
      <c r="M755" t="e">
        <f t="shared" si="57"/>
        <v>#NUM!</v>
      </c>
      <c r="N755" t="str">
        <f t="shared" si="58"/>
        <v>Lixo</v>
      </c>
      <c r="O755">
        <f t="shared" si="60"/>
        <v>4</v>
      </c>
    </row>
    <row r="756" spans="1:15" x14ac:dyDescent="0.2">
      <c r="A756" t="s">
        <v>600</v>
      </c>
      <c r="B756" t="s">
        <v>600</v>
      </c>
      <c r="C756" t="s">
        <v>145</v>
      </c>
      <c r="D756" t="s">
        <v>175</v>
      </c>
      <c r="E756" s="119">
        <v>0.625</v>
      </c>
      <c r="F756" s="119">
        <v>0.6875</v>
      </c>
      <c r="G756" t="s">
        <v>75</v>
      </c>
      <c r="H756" t="s">
        <v>83</v>
      </c>
      <c r="I756" t="str">
        <f t="shared" si="59"/>
        <v>GLEEJUÍNA</v>
      </c>
      <c r="J756" s="120">
        <v>145</v>
      </c>
      <c r="K756">
        <f t="shared" si="56"/>
        <v>755</v>
      </c>
      <c r="L756" t="b">
        <f>IF($H$2:$H$2371='Cenário proposto'!$L$2,'Tabela de preços (out_2014)'!$K$2:$K$2371)</f>
        <v>0</v>
      </c>
      <c r="M756" t="e">
        <f t="shared" si="57"/>
        <v>#NUM!</v>
      </c>
      <c r="N756" t="str">
        <f t="shared" si="58"/>
        <v>Lixo</v>
      </c>
      <c r="O756">
        <f t="shared" si="60"/>
        <v>4</v>
      </c>
    </row>
    <row r="757" spans="1:15" x14ac:dyDescent="0.2">
      <c r="A757" t="s">
        <v>600</v>
      </c>
      <c r="B757" t="s">
        <v>600</v>
      </c>
      <c r="C757" t="s">
        <v>145</v>
      </c>
      <c r="D757" t="s">
        <v>175</v>
      </c>
      <c r="E757" s="119">
        <v>0.625</v>
      </c>
      <c r="F757" s="119">
        <v>0.6875</v>
      </c>
      <c r="G757" t="s">
        <v>84</v>
      </c>
      <c r="H757" t="s">
        <v>85</v>
      </c>
      <c r="I757" t="str">
        <f t="shared" si="59"/>
        <v>GLEEC. GRANDE</v>
      </c>
      <c r="J757" s="120">
        <v>740</v>
      </c>
      <c r="K757">
        <f t="shared" si="56"/>
        <v>756</v>
      </c>
      <c r="L757" t="b">
        <f>IF($H$2:$H$2371='Cenário proposto'!$L$2,'Tabela de preços (out_2014)'!$K$2:$K$2371)</f>
        <v>0</v>
      </c>
      <c r="M757" t="e">
        <f t="shared" si="57"/>
        <v>#NUM!</v>
      </c>
      <c r="N757" t="str">
        <f t="shared" si="58"/>
        <v>Lixo</v>
      </c>
      <c r="O757">
        <f t="shared" si="60"/>
        <v>4</v>
      </c>
    </row>
    <row r="758" spans="1:15" x14ac:dyDescent="0.2">
      <c r="A758" t="s">
        <v>600</v>
      </c>
      <c r="B758" t="s">
        <v>600</v>
      </c>
      <c r="C758" t="s">
        <v>145</v>
      </c>
      <c r="D758" t="s">
        <v>175</v>
      </c>
      <c r="E758" s="119">
        <v>0.625</v>
      </c>
      <c r="F758" s="119">
        <v>0.6875</v>
      </c>
      <c r="G758" t="s">
        <v>86</v>
      </c>
      <c r="H758" t="s">
        <v>87</v>
      </c>
      <c r="I758" t="str">
        <f t="shared" si="59"/>
        <v>GLEESALVADOR</v>
      </c>
      <c r="J758" s="120">
        <v>5080</v>
      </c>
      <c r="K758">
        <f t="shared" si="56"/>
        <v>757</v>
      </c>
      <c r="L758" t="b">
        <f>IF($H$2:$H$2371='Cenário proposto'!$L$2,'Tabela de preços (out_2014)'!$K$2:$K$2371)</f>
        <v>0</v>
      </c>
      <c r="M758" t="e">
        <f t="shared" si="57"/>
        <v>#NUM!</v>
      </c>
      <c r="N758" t="str">
        <f t="shared" si="58"/>
        <v>Lixo</v>
      </c>
      <c r="O758">
        <f t="shared" si="60"/>
        <v>4</v>
      </c>
    </row>
    <row r="759" spans="1:15" x14ac:dyDescent="0.2">
      <c r="A759" t="s">
        <v>600</v>
      </c>
      <c r="B759" t="s">
        <v>600</v>
      </c>
      <c r="C759" t="s">
        <v>145</v>
      </c>
      <c r="D759" t="s">
        <v>175</v>
      </c>
      <c r="E759" s="119">
        <v>0.625</v>
      </c>
      <c r="F759" s="119">
        <v>0.6875</v>
      </c>
      <c r="G759" t="s">
        <v>88</v>
      </c>
      <c r="H759" t="s">
        <v>89</v>
      </c>
      <c r="I759" t="str">
        <f t="shared" si="59"/>
        <v>GLEERECIFE</v>
      </c>
      <c r="J759" s="120">
        <v>3840</v>
      </c>
      <c r="K759">
        <f t="shared" si="56"/>
        <v>758</v>
      </c>
      <c r="L759" t="b">
        <f>IF($H$2:$H$2371='Cenário proposto'!$L$2,'Tabela de preços (out_2014)'!$K$2:$K$2371)</f>
        <v>0</v>
      </c>
      <c r="M759" t="e">
        <f t="shared" si="57"/>
        <v>#NUM!</v>
      </c>
      <c r="N759" t="str">
        <f t="shared" si="58"/>
        <v>Lixo</v>
      </c>
      <c r="O759">
        <f t="shared" si="60"/>
        <v>4</v>
      </c>
    </row>
    <row r="760" spans="1:15" x14ac:dyDescent="0.2">
      <c r="A760" t="s">
        <v>600</v>
      </c>
      <c r="B760" t="s">
        <v>600</v>
      </c>
      <c r="C760" t="s">
        <v>145</v>
      </c>
      <c r="D760" t="s">
        <v>175</v>
      </c>
      <c r="E760" s="119">
        <v>0.625</v>
      </c>
      <c r="F760" s="119">
        <v>0.6875</v>
      </c>
      <c r="G760" t="s">
        <v>90</v>
      </c>
      <c r="H760" t="s">
        <v>91</v>
      </c>
      <c r="I760" t="str">
        <f t="shared" si="59"/>
        <v>GLEENATAL</v>
      </c>
      <c r="J760" s="120">
        <v>995</v>
      </c>
      <c r="K760">
        <f t="shared" si="56"/>
        <v>759</v>
      </c>
      <c r="L760" t="b">
        <f>IF($H$2:$H$2371='Cenário proposto'!$L$2,'Tabela de preços (out_2014)'!$K$2:$K$2371)</f>
        <v>0</v>
      </c>
      <c r="M760" t="e">
        <f t="shared" si="57"/>
        <v>#NUM!</v>
      </c>
      <c r="N760" t="str">
        <f t="shared" si="58"/>
        <v>Lixo</v>
      </c>
      <c r="O760">
        <f t="shared" si="60"/>
        <v>4</v>
      </c>
    </row>
    <row r="761" spans="1:15" x14ac:dyDescent="0.2">
      <c r="A761" t="s">
        <v>600</v>
      </c>
      <c r="B761" t="s">
        <v>600</v>
      </c>
      <c r="C761" t="s">
        <v>145</v>
      </c>
      <c r="D761" t="s">
        <v>175</v>
      </c>
      <c r="E761" s="119">
        <v>0.625</v>
      </c>
      <c r="F761" s="119">
        <v>0.6875</v>
      </c>
      <c r="G761" t="s">
        <v>92</v>
      </c>
      <c r="H761" t="s">
        <v>93</v>
      </c>
      <c r="I761" t="str">
        <f t="shared" si="59"/>
        <v>GLEECEARÁ</v>
      </c>
      <c r="J761" s="120">
        <v>3295</v>
      </c>
      <c r="K761">
        <f t="shared" si="56"/>
        <v>760</v>
      </c>
      <c r="L761" t="b">
        <f>IF($H$2:$H$2371='Cenário proposto'!$L$2,'Tabela de preços (out_2014)'!$K$2:$K$2371)</f>
        <v>0</v>
      </c>
      <c r="M761" t="e">
        <f t="shared" si="57"/>
        <v>#NUM!</v>
      </c>
      <c r="N761" t="str">
        <f t="shared" si="58"/>
        <v>Lixo</v>
      </c>
      <c r="O761">
        <f t="shared" si="60"/>
        <v>4</v>
      </c>
    </row>
    <row r="762" spans="1:15" x14ac:dyDescent="0.2">
      <c r="A762" t="s">
        <v>600</v>
      </c>
      <c r="B762" t="s">
        <v>600</v>
      </c>
      <c r="C762" t="s">
        <v>145</v>
      </c>
      <c r="D762" t="s">
        <v>175</v>
      </c>
      <c r="E762" s="119">
        <v>0.625</v>
      </c>
      <c r="F762" s="119">
        <v>0.6875</v>
      </c>
      <c r="G762" t="s">
        <v>92</v>
      </c>
      <c r="H762" t="s">
        <v>94</v>
      </c>
      <c r="I762" t="str">
        <f t="shared" si="59"/>
        <v>GLEEFORTALEZA</v>
      </c>
      <c r="J762" s="120">
        <v>2635</v>
      </c>
      <c r="K762">
        <f t="shared" si="56"/>
        <v>761</v>
      </c>
      <c r="L762" t="b">
        <f>IF($H$2:$H$2371='Cenário proposto'!$L$2,'Tabela de preços (out_2014)'!$K$2:$K$2371)</f>
        <v>0</v>
      </c>
      <c r="M762" t="e">
        <f t="shared" si="57"/>
        <v>#NUM!</v>
      </c>
      <c r="N762" t="str">
        <f t="shared" si="58"/>
        <v>Lixo</v>
      </c>
      <c r="O762">
        <f t="shared" si="60"/>
        <v>4</v>
      </c>
    </row>
    <row r="763" spans="1:15" x14ac:dyDescent="0.2">
      <c r="A763" t="s">
        <v>600</v>
      </c>
      <c r="B763" t="s">
        <v>600</v>
      </c>
      <c r="C763" t="s">
        <v>145</v>
      </c>
      <c r="D763" t="s">
        <v>175</v>
      </c>
      <c r="E763" s="119">
        <v>0.625</v>
      </c>
      <c r="F763" s="119">
        <v>0.6875</v>
      </c>
      <c r="G763" t="s">
        <v>95</v>
      </c>
      <c r="H763" t="s">
        <v>96</v>
      </c>
      <c r="I763" t="str">
        <f t="shared" si="59"/>
        <v>GLEETERESINA</v>
      </c>
      <c r="J763" s="120">
        <v>400</v>
      </c>
      <c r="K763">
        <f t="shared" si="56"/>
        <v>762</v>
      </c>
      <c r="L763" t="b">
        <f>IF($H$2:$H$2371='Cenário proposto'!$L$2,'Tabela de preços (out_2014)'!$K$2:$K$2371)</f>
        <v>0</v>
      </c>
      <c r="M763" t="e">
        <f t="shared" si="57"/>
        <v>#NUM!</v>
      </c>
      <c r="N763" t="str">
        <f t="shared" si="58"/>
        <v>Lixo</v>
      </c>
      <c r="O763">
        <f t="shared" si="60"/>
        <v>4</v>
      </c>
    </row>
    <row r="764" spans="1:15" x14ac:dyDescent="0.2">
      <c r="A764" t="s">
        <v>600</v>
      </c>
      <c r="B764" t="s">
        <v>600</v>
      </c>
      <c r="C764" t="s">
        <v>145</v>
      </c>
      <c r="D764" t="s">
        <v>175</v>
      </c>
      <c r="E764" s="119">
        <v>0.625</v>
      </c>
      <c r="F764" s="119">
        <v>0.6875</v>
      </c>
      <c r="G764" t="s">
        <v>95</v>
      </c>
      <c r="H764" t="s">
        <v>97</v>
      </c>
      <c r="I764" t="str">
        <f t="shared" si="59"/>
        <v>GLEEPARNAÍBA</v>
      </c>
      <c r="J764" s="120">
        <v>145</v>
      </c>
      <c r="K764">
        <f t="shared" si="56"/>
        <v>763</v>
      </c>
      <c r="L764" t="b">
        <f>IF($H$2:$H$2371='Cenário proposto'!$L$2,'Tabela de preços (out_2014)'!$K$2:$K$2371)</f>
        <v>0</v>
      </c>
      <c r="M764" t="e">
        <f t="shared" si="57"/>
        <v>#NUM!</v>
      </c>
      <c r="N764" t="str">
        <f t="shared" si="58"/>
        <v>Lixo</v>
      </c>
      <c r="O764">
        <f t="shared" si="60"/>
        <v>4</v>
      </c>
    </row>
    <row r="765" spans="1:15" x14ac:dyDescent="0.2">
      <c r="A765" t="s">
        <v>600</v>
      </c>
      <c r="B765" t="s">
        <v>600</v>
      </c>
      <c r="C765" t="s">
        <v>145</v>
      </c>
      <c r="D765" t="s">
        <v>175</v>
      </c>
      <c r="E765" s="119">
        <v>0.625</v>
      </c>
      <c r="F765" s="119">
        <v>0.6875</v>
      </c>
      <c r="G765" t="s">
        <v>98</v>
      </c>
      <c r="H765" t="s">
        <v>99</v>
      </c>
      <c r="I765" t="str">
        <f t="shared" si="59"/>
        <v>GLEES. LUIS</v>
      </c>
      <c r="J765" s="120">
        <v>885</v>
      </c>
      <c r="K765">
        <f t="shared" si="56"/>
        <v>764</v>
      </c>
      <c r="L765" t="b">
        <f>IF($H$2:$H$2371='Cenário proposto'!$L$2,'Tabela de preços (out_2014)'!$K$2:$K$2371)</f>
        <v>0</v>
      </c>
      <c r="M765" t="e">
        <f t="shared" si="57"/>
        <v>#NUM!</v>
      </c>
      <c r="N765" t="str">
        <f t="shared" si="58"/>
        <v>Lixo</v>
      </c>
      <c r="O765">
        <f t="shared" si="60"/>
        <v>4</v>
      </c>
    </row>
    <row r="766" spans="1:15" x14ac:dyDescent="0.2">
      <c r="A766" t="s">
        <v>600</v>
      </c>
      <c r="B766" t="s">
        <v>600</v>
      </c>
      <c r="C766" t="s">
        <v>145</v>
      </c>
      <c r="D766" t="s">
        <v>175</v>
      </c>
      <c r="E766" s="119">
        <v>0.625</v>
      </c>
      <c r="F766" s="119">
        <v>0.6875</v>
      </c>
      <c r="G766" t="s">
        <v>100</v>
      </c>
      <c r="H766" t="s">
        <v>101</v>
      </c>
      <c r="I766" t="str">
        <f t="shared" si="59"/>
        <v>GLEEVIANA</v>
      </c>
      <c r="J766" s="120">
        <v>350</v>
      </c>
      <c r="K766">
        <f t="shared" si="56"/>
        <v>765</v>
      </c>
      <c r="L766" t="b">
        <f>IF($H$2:$H$2371='Cenário proposto'!$L$2,'Tabela de preços (out_2014)'!$K$2:$K$2371)</f>
        <v>0</v>
      </c>
      <c r="M766" t="e">
        <f t="shared" si="57"/>
        <v>#NUM!</v>
      </c>
      <c r="N766" t="str">
        <f t="shared" si="58"/>
        <v>Lixo</v>
      </c>
      <c r="O766">
        <f t="shared" si="60"/>
        <v>4</v>
      </c>
    </row>
    <row r="767" spans="1:15" x14ac:dyDescent="0.2">
      <c r="A767" t="s">
        <v>600</v>
      </c>
      <c r="B767" t="s">
        <v>600</v>
      </c>
      <c r="C767" t="s">
        <v>145</v>
      </c>
      <c r="D767" t="s">
        <v>175</v>
      </c>
      <c r="E767" s="119">
        <v>0.625</v>
      </c>
      <c r="F767" s="119">
        <v>0.6875</v>
      </c>
      <c r="G767" t="s">
        <v>102</v>
      </c>
      <c r="H767" t="s">
        <v>103</v>
      </c>
      <c r="I767" t="str">
        <f t="shared" si="59"/>
        <v>GLEEPEDREIRAS</v>
      </c>
      <c r="J767" s="120">
        <v>240</v>
      </c>
      <c r="K767">
        <f t="shared" si="56"/>
        <v>766</v>
      </c>
      <c r="L767" t="b">
        <f>IF($H$2:$H$2371='Cenário proposto'!$L$2,'Tabela de preços (out_2014)'!$K$2:$K$2371)</f>
        <v>0</v>
      </c>
      <c r="M767" t="e">
        <f t="shared" si="57"/>
        <v>#NUM!</v>
      </c>
      <c r="N767" t="str">
        <f t="shared" si="58"/>
        <v>Lixo</v>
      </c>
      <c r="O767">
        <f t="shared" si="60"/>
        <v>4</v>
      </c>
    </row>
    <row r="768" spans="1:15" x14ac:dyDescent="0.2">
      <c r="A768" t="s">
        <v>600</v>
      </c>
      <c r="B768" t="s">
        <v>600</v>
      </c>
      <c r="C768" t="s">
        <v>145</v>
      </c>
      <c r="D768" t="s">
        <v>175</v>
      </c>
      <c r="E768" s="119">
        <v>0.625</v>
      </c>
      <c r="F768" s="119">
        <v>0.6875</v>
      </c>
      <c r="G768" t="s">
        <v>104</v>
      </c>
      <c r="H768" t="s">
        <v>105</v>
      </c>
      <c r="I768" t="str">
        <f t="shared" si="59"/>
        <v>GLEEIMPERATRIZ</v>
      </c>
      <c r="J768" s="120">
        <v>350</v>
      </c>
      <c r="K768">
        <f t="shared" si="56"/>
        <v>767</v>
      </c>
      <c r="L768" t="b">
        <f>IF($H$2:$H$2371='Cenário proposto'!$L$2,'Tabela de preços (out_2014)'!$K$2:$K$2371)</f>
        <v>0</v>
      </c>
      <c r="M768" t="e">
        <f t="shared" si="57"/>
        <v>#NUM!</v>
      </c>
      <c r="N768" t="str">
        <f t="shared" si="58"/>
        <v>Lixo</v>
      </c>
      <c r="O768">
        <f t="shared" si="60"/>
        <v>4</v>
      </c>
    </row>
    <row r="769" spans="1:15" x14ac:dyDescent="0.2">
      <c r="A769" t="s">
        <v>600</v>
      </c>
      <c r="B769" t="s">
        <v>600</v>
      </c>
      <c r="C769" t="s">
        <v>145</v>
      </c>
      <c r="D769" t="s">
        <v>175</v>
      </c>
      <c r="E769" s="119">
        <v>0.625</v>
      </c>
      <c r="F769" s="119">
        <v>0.6875</v>
      </c>
      <c r="G769" t="s">
        <v>106</v>
      </c>
      <c r="H769" t="s">
        <v>107</v>
      </c>
      <c r="I769" t="str">
        <f t="shared" si="59"/>
        <v>GLEECAXIAS</v>
      </c>
      <c r="J769" s="120">
        <v>350</v>
      </c>
      <c r="K769">
        <f t="shared" si="56"/>
        <v>768</v>
      </c>
      <c r="L769" t="b">
        <f>IF($H$2:$H$2371='Cenário proposto'!$L$2,'Tabela de preços (out_2014)'!$K$2:$K$2371)</f>
        <v>0</v>
      </c>
      <c r="M769" t="e">
        <f t="shared" si="57"/>
        <v>#NUM!</v>
      </c>
      <c r="N769" t="str">
        <f t="shared" si="58"/>
        <v>Lixo</v>
      </c>
      <c r="O769">
        <f t="shared" si="60"/>
        <v>4</v>
      </c>
    </row>
    <row r="770" spans="1:15" x14ac:dyDescent="0.2">
      <c r="A770" t="s">
        <v>600</v>
      </c>
      <c r="B770" t="s">
        <v>600</v>
      </c>
      <c r="C770" t="s">
        <v>145</v>
      </c>
      <c r="D770" t="s">
        <v>175</v>
      </c>
      <c r="E770" s="119">
        <v>0.625</v>
      </c>
      <c r="F770" s="119">
        <v>0.6875</v>
      </c>
      <c r="G770" t="s">
        <v>108</v>
      </c>
      <c r="H770" t="s">
        <v>109</v>
      </c>
      <c r="I770" t="str">
        <f t="shared" si="59"/>
        <v>GLEEJ. PESSOA</v>
      </c>
      <c r="J770" s="120">
        <v>1125</v>
      </c>
      <c r="K770">
        <f t="shared" ref="K770:K833" si="61">ROW(H770:H3139)-ROW($H$2)+1</f>
        <v>769</v>
      </c>
      <c r="L770" t="b">
        <f>IF($H$2:$H$2371='Cenário proposto'!$L$2,'Tabela de preços (out_2014)'!$K$2:$K$2371)</f>
        <v>0</v>
      </c>
      <c r="M770" t="e">
        <f t="shared" ref="M770:M833" si="62">SMALL($L$2:$L$2371,$K$2:$K$2371)</f>
        <v>#NUM!</v>
      </c>
      <c r="N770" t="str">
        <f t="shared" ref="N770:N833" si="63">IFERROR(INDEX($B$2:$B$2371,$M$2:$M$2371),"Lixo")</f>
        <v>Lixo</v>
      </c>
      <c r="O770">
        <f t="shared" si="60"/>
        <v>4</v>
      </c>
    </row>
    <row r="771" spans="1:15" x14ac:dyDescent="0.2">
      <c r="A771" t="s">
        <v>600</v>
      </c>
      <c r="B771" t="s">
        <v>600</v>
      </c>
      <c r="C771" t="s">
        <v>145</v>
      </c>
      <c r="D771" t="s">
        <v>175</v>
      </c>
      <c r="E771" s="119">
        <v>0.625</v>
      </c>
      <c r="F771" s="119">
        <v>0.6875</v>
      </c>
      <c r="G771" t="s">
        <v>110</v>
      </c>
      <c r="H771" t="s">
        <v>111</v>
      </c>
      <c r="I771" t="str">
        <f t="shared" ref="I771:I834" si="64">CONCATENATE(B771,H771)</f>
        <v>GLEEBELÉM</v>
      </c>
      <c r="J771" s="120">
        <v>1880</v>
      </c>
      <c r="K771">
        <f t="shared" si="61"/>
        <v>770</v>
      </c>
      <c r="L771" t="b">
        <f>IF($H$2:$H$2371='Cenário proposto'!$L$2,'Tabela de preços (out_2014)'!$K$2:$K$2371)</f>
        <v>0</v>
      </c>
      <c r="M771" t="e">
        <f t="shared" si="62"/>
        <v>#NUM!</v>
      </c>
      <c r="N771" t="str">
        <f t="shared" si="63"/>
        <v>Lixo</v>
      </c>
      <c r="O771">
        <f t="shared" ref="O771:O834" si="65">IF(D771="SEG/SEX",5,IF(D771="SEG/SÁB",6,IF(LEN(D771)-LEN(SUBSTITUTE(D771,"/",""))=0,1,LEN(D771)-LEN(SUBSTITUTE(D771,"/",""))+1)))*4</f>
        <v>4</v>
      </c>
    </row>
    <row r="772" spans="1:15" x14ac:dyDescent="0.2">
      <c r="A772" t="s">
        <v>600</v>
      </c>
      <c r="B772" t="s">
        <v>600</v>
      </c>
      <c r="C772" t="s">
        <v>145</v>
      </c>
      <c r="D772" t="s">
        <v>175</v>
      </c>
      <c r="E772" s="119">
        <v>0.625</v>
      </c>
      <c r="F772" s="119">
        <v>0.6875</v>
      </c>
      <c r="G772" t="s">
        <v>110</v>
      </c>
      <c r="H772" t="s">
        <v>112</v>
      </c>
      <c r="I772" t="str">
        <f t="shared" si="64"/>
        <v>GLEEMARABÁ</v>
      </c>
      <c r="J772" s="120">
        <v>350</v>
      </c>
      <c r="K772">
        <f t="shared" si="61"/>
        <v>771</v>
      </c>
      <c r="L772" t="b">
        <f>IF($H$2:$H$2371='Cenário proposto'!$L$2,'Tabela de preços (out_2014)'!$K$2:$K$2371)</f>
        <v>0</v>
      </c>
      <c r="M772" t="e">
        <f t="shared" si="62"/>
        <v>#NUM!</v>
      </c>
      <c r="N772" t="str">
        <f t="shared" si="63"/>
        <v>Lixo</v>
      </c>
      <c r="O772">
        <f t="shared" si="65"/>
        <v>4</v>
      </c>
    </row>
    <row r="773" spans="1:15" x14ac:dyDescent="0.2">
      <c r="A773" t="s">
        <v>600</v>
      </c>
      <c r="B773" t="s">
        <v>600</v>
      </c>
      <c r="C773" t="s">
        <v>145</v>
      </c>
      <c r="D773" t="s">
        <v>175</v>
      </c>
      <c r="E773" s="119">
        <v>0.625</v>
      </c>
      <c r="F773" s="119">
        <v>0.6875</v>
      </c>
      <c r="G773" t="s">
        <v>110</v>
      </c>
      <c r="H773" t="s">
        <v>113</v>
      </c>
      <c r="I773" t="str">
        <f t="shared" si="64"/>
        <v>GLEESANTARÉM</v>
      </c>
      <c r="J773" s="120">
        <v>145</v>
      </c>
      <c r="K773">
        <f t="shared" si="61"/>
        <v>772</v>
      </c>
      <c r="L773" t="b">
        <f>IF($H$2:$H$2371='Cenário proposto'!$L$2,'Tabela de preços (out_2014)'!$K$2:$K$2371)</f>
        <v>0</v>
      </c>
      <c r="M773" t="e">
        <f t="shared" si="62"/>
        <v>#NUM!</v>
      </c>
      <c r="N773" t="str">
        <f t="shared" si="63"/>
        <v>Lixo</v>
      </c>
      <c r="O773">
        <f t="shared" si="65"/>
        <v>4</v>
      </c>
    </row>
    <row r="774" spans="1:15" x14ac:dyDescent="0.2">
      <c r="A774" t="s">
        <v>600</v>
      </c>
      <c r="B774" t="s">
        <v>600</v>
      </c>
      <c r="C774" t="s">
        <v>145</v>
      </c>
      <c r="D774" t="s">
        <v>175</v>
      </c>
      <c r="E774" s="119">
        <v>0.625</v>
      </c>
      <c r="F774" s="119">
        <v>0.6875</v>
      </c>
      <c r="G774" t="s">
        <v>114</v>
      </c>
      <c r="H774" t="s">
        <v>115</v>
      </c>
      <c r="I774" t="str">
        <f t="shared" si="64"/>
        <v>GLEEMANAUS</v>
      </c>
      <c r="J774" s="120">
        <v>1205</v>
      </c>
      <c r="K774">
        <f t="shared" si="61"/>
        <v>773</v>
      </c>
      <c r="L774" t="b">
        <f>IF($H$2:$H$2371='Cenário proposto'!$L$2,'Tabela de preços (out_2014)'!$K$2:$K$2371)</f>
        <v>0</v>
      </c>
      <c r="M774" t="e">
        <f t="shared" si="62"/>
        <v>#NUM!</v>
      </c>
      <c r="N774" t="str">
        <f t="shared" si="63"/>
        <v>Lixo</v>
      </c>
      <c r="O774">
        <f t="shared" si="65"/>
        <v>4</v>
      </c>
    </row>
    <row r="775" spans="1:15" x14ac:dyDescent="0.2">
      <c r="A775" t="s">
        <v>600</v>
      </c>
      <c r="B775" t="s">
        <v>600</v>
      </c>
      <c r="C775" t="s">
        <v>145</v>
      </c>
      <c r="D775" t="s">
        <v>175</v>
      </c>
      <c r="E775" s="119">
        <v>0.625</v>
      </c>
      <c r="F775" s="119">
        <v>0.6875</v>
      </c>
      <c r="G775" t="s">
        <v>116</v>
      </c>
      <c r="H775" t="s">
        <v>117</v>
      </c>
      <c r="I775" t="str">
        <f t="shared" si="64"/>
        <v>GLEEP. VELHO</v>
      </c>
      <c r="J775" s="120">
        <v>435</v>
      </c>
      <c r="K775">
        <f t="shared" si="61"/>
        <v>774</v>
      </c>
      <c r="L775" t="b">
        <f>IF($H$2:$H$2371='Cenário proposto'!$L$2,'Tabela de preços (out_2014)'!$K$2:$K$2371)</f>
        <v>0</v>
      </c>
      <c r="M775" t="e">
        <f t="shared" si="62"/>
        <v>#NUM!</v>
      </c>
      <c r="N775" t="str">
        <f t="shared" si="63"/>
        <v>Lixo</v>
      </c>
      <c r="O775">
        <f t="shared" si="65"/>
        <v>4</v>
      </c>
    </row>
    <row r="776" spans="1:15" x14ac:dyDescent="0.2">
      <c r="A776" t="s">
        <v>600</v>
      </c>
      <c r="B776" t="s">
        <v>600</v>
      </c>
      <c r="C776" t="s">
        <v>145</v>
      </c>
      <c r="D776" t="s">
        <v>175</v>
      </c>
      <c r="E776" s="119">
        <v>0.625</v>
      </c>
      <c r="F776" s="119">
        <v>0.6875</v>
      </c>
      <c r="G776" t="s">
        <v>118</v>
      </c>
      <c r="H776" t="s">
        <v>119</v>
      </c>
      <c r="I776" t="str">
        <f t="shared" si="64"/>
        <v>GLEER. BRANCO</v>
      </c>
      <c r="J776" s="120">
        <v>350</v>
      </c>
      <c r="K776">
        <f t="shared" si="61"/>
        <v>775</v>
      </c>
      <c r="L776" t="b">
        <f>IF($H$2:$H$2371='Cenário proposto'!$L$2,'Tabela de preços (out_2014)'!$K$2:$K$2371)</f>
        <v>0</v>
      </c>
      <c r="M776" t="e">
        <f t="shared" si="62"/>
        <v>#NUM!</v>
      </c>
      <c r="N776" t="str">
        <f t="shared" si="63"/>
        <v>Lixo</v>
      </c>
      <c r="O776">
        <f t="shared" si="65"/>
        <v>4</v>
      </c>
    </row>
    <row r="777" spans="1:15" x14ac:dyDescent="0.2">
      <c r="A777" t="s">
        <v>600</v>
      </c>
      <c r="B777" t="s">
        <v>600</v>
      </c>
      <c r="C777" t="s">
        <v>145</v>
      </c>
      <c r="D777" t="s">
        <v>175</v>
      </c>
      <c r="E777" s="119">
        <v>0.625</v>
      </c>
      <c r="F777" s="119">
        <v>0.6875</v>
      </c>
      <c r="G777" t="s">
        <v>120</v>
      </c>
      <c r="H777" t="s">
        <v>121</v>
      </c>
      <c r="I777" t="str">
        <f t="shared" si="64"/>
        <v>GLEEPALMAS</v>
      </c>
      <c r="J777" s="120">
        <v>145</v>
      </c>
      <c r="K777">
        <f t="shared" si="61"/>
        <v>776</v>
      </c>
      <c r="L777" t="b">
        <f>IF($H$2:$H$2371='Cenário proposto'!$L$2,'Tabela de preços (out_2014)'!$K$2:$K$2371)</f>
        <v>0</v>
      </c>
      <c r="M777" t="e">
        <f t="shared" si="62"/>
        <v>#NUM!</v>
      </c>
      <c r="N777" t="str">
        <f t="shared" si="63"/>
        <v>Lixo</v>
      </c>
      <c r="O777">
        <f t="shared" si="65"/>
        <v>4</v>
      </c>
    </row>
    <row r="778" spans="1:15" x14ac:dyDescent="0.2">
      <c r="A778" t="s">
        <v>600</v>
      </c>
      <c r="B778" t="s">
        <v>600</v>
      </c>
      <c r="C778" t="s">
        <v>145</v>
      </c>
      <c r="D778" t="s">
        <v>175</v>
      </c>
      <c r="E778" s="119">
        <v>0.625</v>
      </c>
      <c r="F778" s="119">
        <v>0.6875</v>
      </c>
      <c r="G778" t="s">
        <v>122</v>
      </c>
      <c r="H778" t="s">
        <v>123</v>
      </c>
      <c r="I778" t="str">
        <f t="shared" si="64"/>
        <v>GLEEGURUPI</v>
      </c>
      <c r="J778" s="120">
        <v>145</v>
      </c>
      <c r="K778">
        <f t="shared" si="61"/>
        <v>777</v>
      </c>
      <c r="L778" t="b">
        <f>IF($H$2:$H$2371='Cenário proposto'!$L$2,'Tabela de preços (out_2014)'!$K$2:$K$2371)</f>
        <v>0</v>
      </c>
      <c r="M778" t="e">
        <f t="shared" si="62"/>
        <v>#NUM!</v>
      </c>
      <c r="N778" t="str">
        <f t="shared" si="63"/>
        <v>Lixo</v>
      </c>
      <c r="O778">
        <f t="shared" si="65"/>
        <v>4</v>
      </c>
    </row>
    <row r="779" spans="1:15" x14ac:dyDescent="0.2">
      <c r="A779" t="s">
        <v>600</v>
      </c>
      <c r="B779" t="s">
        <v>600</v>
      </c>
      <c r="C779" t="s">
        <v>145</v>
      </c>
      <c r="D779" t="s">
        <v>175</v>
      </c>
      <c r="E779" s="119">
        <v>0.625</v>
      </c>
      <c r="F779" s="119">
        <v>0.6875</v>
      </c>
      <c r="G779" t="s">
        <v>122</v>
      </c>
      <c r="H779" t="s">
        <v>124</v>
      </c>
      <c r="I779" t="str">
        <f t="shared" si="64"/>
        <v>GLEEARAGUAINA</v>
      </c>
      <c r="J779" s="120">
        <v>270</v>
      </c>
      <c r="K779">
        <f t="shared" si="61"/>
        <v>778</v>
      </c>
      <c r="L779" t="b">
        <f>IF($H$2:$H$2371='Cenário proposto'!$L$2,'Tabela de preços (out_2014)'!$K$2:$K$2371)</f>
        <v>0</v>
      </c>
      <c r="M779" t="e">
        <f t="shared" si="62"/>
        <v>#NUM!</v>
      </c>
      <c r="N779" t="str">
        <f t="shared" si="63"/>
        <v>Lixo</v>
      </c>
      <c r="O779">
        <f t="shared" si="65"/>
        <v>4</v>
      </c>
    </row>
    <row r="780" spans="1:15" x14ac:dyDescent="0.2">
      <c r="A780" t="s">
        <v>600</v>
      </c>
      <c r="B780" t="s">
        <v>600</v>
      </c>
      <c r="C780" t="s">
        <v>145</v>
      </c>
      <c r="D780" t="s">
        <v>175</v>
      </c>
      <c r="E780" s="119">
        <v>0.625</v>
      </c>
      <c r="F780" s="119">
        <v>0.6875</v>
      </c>
      <c r="G780" t="s">
        <v>125</v>
      </c>
      <c r="H780" t="s">
        <v>126</v>
      </c>
      <c r="I780" t="str">
        <f t="shared" si="64"/>
        <v>GLEEBOA VISTA</v>
      </c>
      <c r="J780" s="120">
        <v>270</v>
      </c>
      <c r="K780">
        <f t="shared" si="61"/>
        <v>779</v>
      </c>
      <c r="L780" t="b">
        <f>IF($H$2:$H$2371='Cenário proposto'!$L$2,'Tabela de preços (out_2014)'!$K$2:$K$2371)</f>
        <v>0</v>
      </c>
      <c r="M780" t="e">
        <f t="shared" si="62"/>
        <v>#NUM!</v>
      </c>
      <c r="N780" t="str">
        <f t="shared" si="63"/>
        <v>Lixo</v>
      </c>
      <c r="O780">
        <f t="shared" si="65"/>
        <v>4</v>
      </c>
    </row>
    <row r="781" spans="1:15" x14ac:dyDescent="0.2">
      <c r="A781" t="s">
        <v>600</v>
      </c>
      <c r="B781" t="s">
        <v>600</v>
      </c>
      <c r="C781" t="s">
        <v>145</v>
      </c>
      <c r="D781" t="s">
        <v>175</v>
      </c>
      <c r="E781" s="119">
        <v>0.625</v>
      </c>
      <c r="F781" s="119">
        <v>0.6875</v>
      </c>
      <c r="G781" t="s">
        <v>127</v>
      </c>
      <c r="H781" t="s">
        <v>128</v>
      </c>
      <c r="I781" t="str">
        <f t="shared" si="64"/>
        <v>GLEEMACAPÁ</v>
      </c>
      <c r="J781" s="120">
        <v>270</v>
      </c>
      <c r="K781">
        <f t="shared" si="61"/>
        <v>780</v>
      </c>
      <c r="L781" t="b">
        <f>IF($H$2:$H$2371='Cenário proposto'!$L$2,'Tabela de preços (out_2014)'!$K$2:$K$2371)</f>
        <v>0</v>
      </c>
      <c r="M781" t="e">
        <f t="shared" si="62"/>
        <v>#NUM!</v>
      </c>
      <c r="N781" t="str">
        <f t="shared" si="63"/>
        <v>Lixo</v>
      </c>
      <c r="O781">
        <f t="shared" si="65"/>
        <v>4</v>
      </c>
    </row>
    <row r="782" spans="1:15" x14ac:dyDescent="0.2">
      <c r="A782" t="s">
        <v>352</v>
      </c>
      <c r="B782" t="s">
        <v>601</v>
      </c>
      <c r="C782" t="s">
        <v>33</v>
      </c>
      <c r="D782" t="s">
        <v>34</v>
      </c>
      <c r="E782">
        <v>0.78472222222222221</v>
      </c>
      <c r="F782">
        <v>0.80208333333333337</v>
      </c>
      <c r="H782" t="s">
        <v>85</v>
      </c>
      <c r="I782" t="str">
        <f t="shared" si="64"/>
        <v>GUANANDI NOTÍCIAS - (C. GRANDE)C. GRANDE</v>
      </c>
      <c r="J782" s="120">
        <v>1950</v>
      </c>
      <c r="K782">
        <f t="shared" si="61"/>
        <v>781</v>
      </c>
      <c r="L782" t="b">
        <f>IF($H$2:$H$2371='Cenário proposto'!$L$2,'Tabela de preços (out_2014)'!$K$2:$K$2371)</f>
        <v>0</v>
      </c>
      <c r="M782" t="e">
        <f t="shared" si="62"/>
        <v>#NUM!</v>
      </c>
      <c r="N782" t="str">
        <f t="shared" si="63"/>
        <v>Lixo</v>
      </c>
      <c r="O782">
        <f t="shared" si="65"/>
        <v>20</v>
      </c>
    </row>
    <row r="783" spans="1:15" x14ac:dyDescent="0.2">
      <c r="A783" t="s">
        <v>319</v>
      </c>
      <c r="B783" t="s">
        <v>602</v>
      </c>
      <c r="C783" t="s">
        <v>183</v>
      </c>
      <c r="D783" t="s">
        <v>175</v>
      </c>
      <c r="E783">
        <v>0.33333333333333331</v>
      </c>
      <c r="F783">
        <v>0.375</v>
      </c>
      <c r="H783" t="s">
        <v>66</v>
      </c>
      <c r="I783" t="str">
        <f t="shared" si="64"/>
        <v>GUEST - (LONDRINA)LONDRINA</v>
      </c>
      <c r="J783" s="120">
        <v>1045</v>
      </c>
      <c r="K783">
        <f t="shared" si="61"/>
        <v>782</v>
      </c>
      <c r="L783" t="b">
        <f>IF($H$2:$H$2371='Cenário proposto'!$L$2,'Tabela de preços (out_2014)'!$K$2:$K$2371)</f>
        <v>0</v>
      </c>
      <c r="M783" t="e">
        <f t="shared" si="62"/>
        <v>#NUM!</v>
      </c>
      <c r="N783" t="str">
        <f t="shared" si="63"/>
        <v>Lixo</v>
      </c>
      <c r="O783">
        <f t="shared" si="65"/>
        <v>4</v>
      </c>
    </row>
    <row r="784" spans="1:15" x14ac:dyDescent="0.2">
      <c r="A784" t="s">
        <v>445</v>
      </c>
      <c r="B784" t="s">
        <v>603</v>
      </c>
      <c r="C784" t="s">
        <v>33</v>
      </c>
      <c r="D784" t="s">
        <v>34</v>
      </c>
      <c r="E784">
        <v>0.52083333333333337</v>
      </c>
      <c r="F784">
        <v>0.58333333333333337</v>
      </c>
      <c r="H784" t="s">
        <v>123</v>
      </c>
      <c r="I784" t="str">
        <f t="shared" si="64"/>
        <v>GURUPI URGENTE - (GURUPI)GURUPI</v>
      </c>
      <c r="J784" s="120">
        <v>240</v>
      </c>
      <c r="K784">
        <f t="shared" si="61"/>
        <v>783</v>
      </c>
      <c r="L784" t="b">
        <f>IF($H$2:$H$2371='Cenário proposto'!$L$2,'Tabela de preços (out_2014)'!$K$2:$K$2371)</f>
        <v>0</v>
      </c>
      <c r="M784" t="e">
        <f t="shared" si="62"/>
        <v>#NUM!</v>
      </c>
      <c r="N784" t="str">
        <f t="shared" si="63"/>
        <v>Lixo</v>
      </c>
      <c r="O784">
        <f t="shared" si="65"/>
        <v>20</v>
      </c>
    </row>
    <row r="785" spans="1:15" x14ac:dyDescent="0.2">
      <c r="A785" t="s">
        <v>330</v>
      </c>
      <c r="B785" t="s">
        <v>604</v>
      </c>
      <c r="C785" t="s">
        <v>33</v>
      </c>
      <c r="D785" t="s">
        <v>175</v>
      </c>
      <c r="E785">
        <v>0.41666666666666669</v>
      </c>
      <c r="F785">
        <v>0.4375</v>
      </c>
      <c r="H785" t="s">
        <v>68</v>
      </c>
      <c r="I785" t="str">
        <f t="shared" si="64"/>
        <v>IMÓVEL CLASS TV - (P. ALEGRE)P. ALEGRE</v>
      </c>
      <c r="J785" s="120">
        <v>2592</v>
      </c>
      <c r="K785">
        <f t="shared" si="61"/>
        <v>784</v>
      </c>
      <c r="L785" t="b">
        <f>IF($H$2:$H$2371='Cenário proposto'!$L$2,'Tabela de preços (out_2014)'!$K$2:$K$2371)</f>
        <v>0</v>
      </c>
      <c r="M785" t="e">
        <f t="shared" si="62"/>
        <v>#NUM!</v>
      </c>
      <c r="N785" t="str">
        <f t="shared" si="63"/>
        <v>Lixo</v>
      </c>
      <c r="O785">
        <f t="shared" si="65"/>
        <v>4</v>
      </c>
    </row>
    <row r="786" spans="1:15" x14ac:dyDescent="0.2">
      <c r="A786" t="s">
        <v>412</v>
      </c>
      <c r="B786" t="s">
        <v>605</v>
      </c>
      <c r="C786" t="s">
        <v>183</v>
      </c>
      <c r="D786" t="s">
        <v>185</v>
      </c>
      <c r="E786">
        <v>0.41666666666666669</v>
      </c>
      <c r="F786">
        <v>0.4375</v>
      </c>
      <c r="H786" t="s">
        <v>93</v>
      </c>
      <c r="I786" t="str">
        <f t="shared" si="64"/>
        <v>JANGADEIRO ANIMAL - (CEARÁ)CEARÁ</v>
      </c>
      <c r="J786" s="120">
        <v>1628.0000000000002</v>
      </c>
      <c r="K786">
        <f t="shared" si="61"/>
        <v>785</v>
      </c>
      <c r="L786" t="b">
        <f>IF($H$2:$H$2371='Cenário proposto'!$L$2,'Tabela de preços (out_2014)'!$K$2:$K$2371)</f>
        <v>0</v>
      </c>
      <c r="M786" t="e">
        <f t="shared" si="62"/>
        <v>#NUM!</v>
      </c>
      <c r="N786" t="str">
        <f t="shared" si="63"/>
        <v>Lixo</v>
      </c>
      <c r="O786">
        <f t="shared" si="65"/>
        <v>4</v>
      </c>
    </row>
    <row r="787" spans="1:15" x14ac:dyDescent="0.2">
      <c r="A787" t="s">
        <v>412</v>
      </c>
      <c r="B787" t="s">
        <v>606</v>
      </c>
      <c r="C787" t="s">
        <v>183</v>
      </c>
      <c r="D787" t="s">
        <v>185</v>
      </c>
      <c r="E787">
        <v>0.41666666666666669</v>
      </c>
      <c r="F787">
        <v>0.4375</v>
      </c>
      <c r="H787" t="s">
        <v>94</v>
      </c>
      <c r="I787" t="str">
        <f t="shared" si="64"/>
        <v>JANGADEIRO ANIMAL - (FORTALEZA)FORTALEZA</v>
      </c>
      <c r="J787" s="120">
        <v>1302.4000000000003</v>
      </c>
      <c r="K787">
        <f t="shared" si="61"/>
        <v>786</v>
      </c>
      <c r="L787" t="b">
        <f>IF($H$2:$H$2371='Cenário proposto'!$L$2,'Tabela de preços (out_2014)'!$K$2:$K$2371)</f>
        <v>0</v>
      </c>
      <c r="M787" t="e">
        <f t="shared" si="62"/>
        <v>#NUM!</v>
      </c>
      <c r="N787" t="str">
        <f t="shared" si="63"/>
        <v>Lixo</v>
      </c>
      <c r="O787">
        <f t="shared" si="65"/>
        <v>4</v>
      </c>
    </row>
    <row r="788" spans="1:15" x14ac:dyDescent="0.2">
      <c r="A788" t="s">
        <v>407</v>
      </c>
      <c r="B788" t="s">
        <v>607</v>
      </c>
      <c r="C788" t="s">
        <v>183</v>
      </c>
      <c r="D788" t="s">
        <v>175</v>
      </c>
      <c r="E788">
        <v>0.40277777777777773</v>
      </c>
      <c r="F788">
        <v>0.4236111111111111</v>
      </c>
      <c r="H788" t="s">
        <v>93</v>
      </c>
      <c r="I788" t="str">
        <f t="shared" si="64"/>
        <v>JANGADEIRO ANIMAL REPRISE - (CEARÁ)CEARÁ</v>
      </c>
      <c r="J788" s="120">
        <v>812.90000000000009</v>
      </c>
      <c r="K788">
        <f t="shared" si="61"/>
        <v>787</v>
      </c>
      <c r="L788" t="b">
        <f>IF($H$2:$H$2371='Cenário proposto'!$L$2,'Tabela de preços (out_2014)'!$K$2:$K$2371)</f>
        <v>0</v>
      </c>
      <c r="M788" t="e">
        <f t="shared" si="62"/>
        <v>#NUM!</v>
      </c>
      <c r="N788" t="str">
        <f t="shared" si="63"/>
        <v>Lixo</v>
      </c>
      <c r="O788">
        <f t="shared" si="65"/>
        <v>4</v>
      </c>
    </row>
    <row r="789" spans="1:15" x14ac:dyDescent="0.2">
      <c r="A789" t="s">
        <v>407</v>
      </c>
      <c r="B789" t="s">
        <v>608</v>
      </c>
      <c r="C789" t="s">
        <v>183</v>
      </c>
      <c r="D789" t="s">
        <v>175</v>
      </c>
      <c r="E789">
        <v>0.40277777777777773</v>
      </c>
      <c r="F789">
        <v>0.4236111111111111</v>
      </c>
      <c r="H789" t="s">
        <v>94</v>
      </c>
      <c r="I789" t="str">
        <f t="shared" si="64"/>
        <v>JANGADEIRO ANIMAL REPRISE - (FORTALEZA)FORTALEZA</v>
      </c>
      <c r="J789" s="120">
        <v>650.32000000000016</v>
      </c>
      <c r="K789">
        <f t="shared" si="61"/>
        <v>788</v>
      </c>
      <c r="L789" t="b">
        <f>IF($H$2:$H$2371='Cenário proposto'!$L$2,'Tabela de preços (out_2014)'!$K$2:$K$2371)</f>
        <v>0</v>
      </c>
      <c r="M789" t="e">
        <f t="shared" si="62"/>
        <v>#NUM!</v>
      </c>
      <c r="N789" t="str">
        <f t="shared" si="63"/>
        <v>Lixo</v>
      </c>
      <c r="O789">
        <f t="shared" si="65"/>
        <v>4</v>
      </c>
    </row>
    <row r="790" spans="1:15" x14ac:dyDescent="0.2">
      <c r="A790" t="s">
        <v>408</v>
      </c>
      <c r="B790" t="s">
        <v>609</v>
      </c>
      <c r="C790" t="s">
        <v>183</v>
      </c>
      <c r="D790" t="s">
        <v>175</v>
      </c>
      <c r="E790">
        <v>0.47916666666666669</v>
      </c>
      <c r="F790">
        <v>0.5</v>
      </c>
      <c r="H790" t="s">
        <v>93</v>
      </c>
      <c r="I790" t="str">
        <f t="shared" si="64"/>
        <v>JANGADEIRO É AQUI - (CEARÁ)CEARÁ</v>
      </c>
      <c r="J790" s="120">
        <v>2284.4800000000005</v>
      </c>
      <c r="K790">
        <f t="shared" si="61"/>
        <v>789</v>
      </c>
      <c r="L790" t="b">
        <f>IF($H$2:$H$2371='Cenário proposto'!$L$2,'Tabela de preços (out_2014)'!$K$2:$K$2371)</f>
        <v>0</v>
      </c>
      <c r="M790" t="e">
        <f t="shared" si="62"/>
        <v>#NUM!</v>
      </c>
      <c r="N790" t="str">
        <f t="shared" si="63"/>
        <v>Lixo</v>
      </c>
      <c r="O790">
        <f t="shared" si="65"/>
        <v>4</v>
      </c>
    </row>
    <row r="791" spans="1:15" x14ac:dyDescent="0.2">
      <c r="A791" t="s">
        <v>408</v>
      </c>
      <c r="B791" t="s">
        <v>610</v>
      </c>
      <c r="C791" t="s">
        <v>183</v>
      </c>
      <c r="D791" t="s">
        <v>175</v>
      </c>
      <c r="E791">
        <v>0.47916666666666669</v>
      </c>
      <c r="F791">
        <v>0.5</v>
      </c>
      <c r="H791" t="s">
        <v>94</v>
      </c>
      <c r="I791" t="str">
        <f t="shared" si="64"/>
        <v>JANGADEIRO É AQUI - (FORTALEZA)FORTALEZA</v>
      </c>
      <c r="J791" s="120">
        <v>1827.5840000000005</v>
      </c>
      <c r="K791">
        <f t="shared" si="61"/>
        <v>790</v>
      </c>
      <c r="L791" t="b">
        <f>IF($H$2:$H$2371='Cenário proposto'!$L$2,'Tabela de preços (out_2014)'!$K$2:$K$2371)</f>
        <v>0</v>
      </c>
      <c r="M791" t="e">
        <f t="shared" si="62"/>
        <v>#NUM!</v>
      </c>
      <c r="N791" t="str">
        <f t="shared" si="63"/>
        <v>Lixo</v>
      </c>
      <c r="O791">
        <f t="shared" si="65"/>
        <v>4</v>
      </c>
    </row>
    <row r="792" spans="1:15" x14ac:dyDescent="0.2">
      <c r="A792" t="s">
        <v>402</v>
      </c>
      <c r="B792" t="s">
        <v>611</v>
      </c>
      <c r="C792" t="s">
        <v>135</v>
      </c>
      <c r="D792" t="s">
        <v>34</v>
      </c>
      <c r="E792">
        <v>0.59375</v>
      </c>
      <c r="F792">
        <v>0.61458333333333337</v>
      </c>
      <c r="H792" t="s">
        <v>93</v>
      </c>
      <c r="I792" t="str">
        <f t="shared" si="64"/>
        <v>JANGADEIRO ESPORTE CLUBE - (CEARÁ)CEARÁ</v>
      </c>
      <c r="J792" s="120">
        <v>4153.6000000000004</v>
      </c>
      <c r="K792">
        <f t="shared" si="61"/>
        <v>791</v>
      </c>
      <c r="L792" t="b">
        <f>IF($H$2:$H$2371='Cenário proposto'!$L$2,'Tabela de preços (out_2014)'!$K$2:$K$2371)</f>
        <v>0</v>
      </c>
      <c r="M792" t="e">
        <f t="shared" si="62"/>
        <v>#NUM!</v>
      </c>
      <c r="N792" t="str">
        <f t="shared" si="63"/>
        <v>Lixo</v>
      </c>
      <c r="O792">
        <f t="shared" si="65"/>
        <v>20</v>
      </c>
    </row>
    <row r="793" spans="1:15" x14ac:dyDescent="0.2">
      <c r="A793" t="s">
        <v>402</v>
      </c>
      <c r="B793" t="s">
        <v>612</v>
      </c>
      <c r="C793" t="s">
        <v>135</v>
      </c>
      <c r="D793" t="s">
        <v>34</v>
      </c>
      <c r="E793">
        <v>0.59375</v>
      </c>
      <c r="F793">
        <v>0.61458333333333337</v>
      </c>
      <c r="H793" t="s">
        <v>94</v>
      </c>
      <c r="I793" t="str">
        <f t="shared" si="64"/>
        <v>JANGADEIRO ESPORTE CLUBE - (FORTALEZA)FORTALEZA</v>
      </c>
      <c r="J793" s="120">
        <v>3322.8800000000006</v>
      </c>
      <c r="K793">
        <f t="shared" si="61"/>
        <v>792</v>
      </c>
      <c r="L793" t="b">
        <f>IF($H$2:$H$2371='Cenário proposto'!$L$2,'Tabela de preços (out_2014)'!$K$2:$K$2371)</f>
        <v>0</v>
      </c>
      <c r="M793" t="e">
        <f t="shared" si="62"/>
        <v>#NUM!</v>
      </c>
      <c r="N793" t="str">
        <f t="shared" si="63"/>
        <v>Lixo</v>
      </c>
      <c r="O793">
        <f t="shared" si="65"/>
        <v>20</v>
      </c>
    </row>
    <row r="794" spans="1:15" x14ac:dyDescent="0.2">
      <c r="A794" t="s">
        <v>406</v>
      </c>
      <c r="B794" t="s">
        <v>613</v>
      </c>
      <c r="C794" t="s">
        <v>135</v>
      </c>
      <c r="D794" t="s">
        <v>155</v>
      </c>
      <c r="E794">
        <v>0.89236111111111116</v>
      </c>
      <c r="F794">
        <v>0.92013888888888884</v>
      </c>
      <c r="H794" t="s">
        <v>93</v>
      </c>
      <c r="I794" t="str">
        <f t="shared" si="64"/>
        <v>JANGADEIRO ESPORTE CLUBE DEBATE - (CEARÁ)CEARÁ</v>
      </c>
      <c r="J794" s="120">
        <v>3089.9</v>
      </c>
      <c r="K794">
        <f t="shared" si="61"/>
        <v>793</v>
      </c>
      <c r="L794" t="b">
        <f>IF($H$2:$H$2371='Cenário proposto'!$L$2,'Tabela de preços (out_2014)'!$K$2:$K$2371)</f>
        <v>0</v>
      </c>
      <c r="M794" t="e">
        <f t="shared" si="62"/>
        <v>#NUM!</v>
      </c>
      <c r="N794" t="str">
        <f t="shared" si="63"/>
        <v>Lixo</v>
      </c>
      <c r="O794">
        <f t="shared" si="65"/>
        <v>4</v>
      </c>
    </row>
    <row r="795" spans="1:15" x14ac:dyDescent="0.2">
      <c r="A795" t="s">
        <v>406</v>
      </c>
      <c r="B795" t="s">
        <v>614</v>
      </c>
      <c r="C795" t="s">
        <v>135</v>
      </c>
      <c r="D795" t="s">
        <v>155</v>
      </c>
      <c r="E795">
        <v>0.89236111111111116</v>
      </c>
      <c r="F795">
        <v>0.92013888888888884</v>
      </c>
      <c r="H795" t="s">
        <v>94</v>
      </c>
      <c r="I795" t="str">
        <f t="shared" si="64"/>
        <v>JANGADEIRO ESPORTE CLUBE DEBATE - (FORTALEZA)FORTALEZA</v>
      </c>
      <c r="J795" s="120">
        <v>2471.92</v>
      </c>
      <c r="K795">
        <f t="shared" si="61"/>
        <v>794</v>
      </c>
      <c r="L795" t="b">
        <f>IF($H$2:$H$2371='Cenário proposto'!$L$2,'Tabela de preços (out_2014)'!$K$2:$K$2371)</f>
        <v>0</v>
      </c>
      <c r="M795" t="e">
        <f t="shared" si="62"/>
        <v>#NUM!</v>
      </c>
      <c r="N795" t="str">
        <f t="shared" si="63"/>
        <v>Lixo</v>
      </c>
      <c r="O795">
        <f t="shared" si="65"/>
        <v>4</v>
      </c>
    </row>
    <row r="796" spans="1:15" x14ac:dyDescent="0.2">
      <c r="A796" t="s">
        <v>306</v>
      </c>
      <c r="B796" t="s">
        <v>615</v>
      </c>
      <c r="C796" t="s">
        <v>131</v>
      </c>
      <c r="D796" t="s">
        <v>34</v>
      </c>
      <c r="E796">
        <v>0.55208333333333337</v>
      </c>
      <c r="F796">
        <v>0.60416666666666663</v>
      </c>
      <c r="H796" t="s">
        <v>64</v>
      </c>
      <c r="I796" t="str">
        <f t="shared" si="64"/>
        <v>JEITO DA GENTE - (MARINGÁ)MARINGÁ</v>
      </c>
      <c r="J796" s="120">
        <v>1281</v>
      </c>
      <c r="K796">
        <f t="shared" si="61"/>
        <v>795</v>
      </c>
      <c r="L796" t="b">
        <f>IF($H$2:$H$2371='Cenário proposto'!$L$2,'Tabela de preços (out_2014)'!$K$2:$K$2371)</f>
        <v>0</v>
      </c>
      <c r="M796" t="e">
        <f t="shared" si="62"/>
        <v>#NUM!</v>
      </c>
      <c r="N796" t="str">
        <f t="shared" si="63"/>
        <v>Lixo</v>
      </c>
      <c r="O796">
        <f t="shared" si="65"/>
        <v>20</v>
      </c>
    </row>
    <row r="797" spans="1:15" x14ac:dyDescent="0.2">
      <c r="A797" t="s">
        <v>448</v>
      </c>
      <c r="B797" t="s">
        <v>616</v>
      </c>
      <c r="C797" t="s">
        <v>276</v>
      </c>
      <c r="D797" t="s">
        <v>34</v>
      </c>
      <c r="E797">
        <v>0.58333333333333337</v>
      </c>
      <c r="F797">
        <v>0.60416666666666663</v>
      </c>
      <c r="H797" t="s">
        <v>124</v>
      </c>
      <c r="I797" t="str">
        <f t="shared" si="64"/>
        <v>JESUS TE AMA - (ARAGUAINA)ARAGUAINA</v>
      </c>
      <c r="J797" s="120">
        <v>200</v>
      </c>
      <c r="K797">
        <f t="shared" si="61"/>
        <v>796</v>
      </c>
      <c r="L797" t="b">
        <f>IF($H$2:$H$2371='Cenário proposto'!$L$2,'Tabela de preços (out_2014)'!$K$2:$K$2371)</f>
        <v>0</v>
      </c>
      <c r="M797" t="e">
        <f t="shared" si="62"/>
        <v>#NUM!</v>
      </c>
      <c r="N797" t="str">
        <f t="shared" si="63"/>
        <v>Lixo</v>
      </c>
      <c r="O797">
        <f t="shared" si="65"/>
        <v>20</v>
      </c>
    </row>
    <row r="798" spans="1:15" x14ac:dyDescent="0.2">
      <c r="A798" t="s">
        <v>324</v>
      </c>
      <c r="B798" t="s">
        <v>617</v>
      </c>
      <c r="C798" t="s">
        <v>183</v>
      </c>
      <c r="D798" t="s">
        <v>175</v>
      </c>
      <c r="E798">
        <v>0.78472222222222221</v>
      </c>
      <c r="F798">
        <v>0.80555555555555547</v>
      </c>
      <c r="H798" t="s">
        <v>66</v>
      </c>
      <c r="I798" t="str">
        <f t="shared" si="64"/>
        <v>JOGO ABERTO - (LONDRINA)LONDRINA</v>
      </c>
      <c r="J798" s="120">
        <v>892</v>
      </c>
      <c r="K798">
        <f t="shared" si="61"/>
        <v>797</v>
      </c>
      <c r="L798" t="b">
        <f>IF($H$2:$H$2371='Cenário proposto'!$L$2,'Tabela de preços (out_2014)'!$K$2:$K$2371)</f>
        <v>0</v>
      </c>
      <c r="M798" t="e">
        <f t="shared" si="62"/>
        <v>#NUM!</v>
      </c>
      <c r="N798" t="str">
        <f t="shared" si="63"/>
        <v>Lixo</v>
      </c>
      <c r="O798">
        <f t="shared" si="65"/>
        <v>4</v>
      </c>
    </row>
    <row r="799" spans="1:15" x14ac:dyDescent="0.2">
      <c r="A799" t="s">
        <v>442</v>
      </c>
      <c r="B799" t="s">
        <v>618</v>
      </c>
      <c r="C799" t="s">
        <v>135</v>
      </c>
      <c r="D799" t="s">
        <v>34</v>
      </c>
      <c r="E799">
        <v>0.52083333333333337</v>
      </c>
      <c r="F799">
        <v>0.54166666666666663</v>
      </c>
      <c r="H799" t="s">
        <v>119</v>
      </c>
      <c r="I799" t="str">
        <f t="shared" si="64"/>
        <v>JOGO ABERTO - LOCAL - (R. BRANCO)R. BRANCO</v>
      </c>
      <c r="J799" s="120">
        <v>331</v>
      </c>
      <c r="K799">
        <f t="shared" si="61"/>
        <v>798</v>
      </c>
      <c r="L799" t="b">
        <f>IF($H$2:$H$2371='Cenário proposto'!$L$2,'Tabela de preços (out_2014)'!$K$2:$K$2371)</f>
        <v>0</v>
      </c>
      <c r="M799" t="e">
        <f t="shared" si="62"/>
        <v>#NUM!</v>
      </c>
      <c r="N799" t="str">
        <f t="shared" si="63"/>
        <v>Lixo</v>
      </c>
      <c r="O799">
        <f t="shared" si="65"/>
        <v>20</v>
      </c>
    </row>
    <row r="800" spans="1:15" x14ac:dyDescent="0.2">
      <c r="A800" t="s">
        <v>304</v>
      </c>
      <c r="B800" t="s">
        <v>619</v>
      </c>
      <c r="C800" t="s">
        <v>33</v>
      </c>
      <c r="D800" t="s">
        <v>185</v>
      </c>
      <c r="E800">
        <v>4.1666666666666664E-2</v>
      </c>
      <c r="F800">
        <v>6.25E-2</v>
      </c>
      <c r="H800" t="s">
        <v>62</v>
      </c>
      <c r="I800" t="str">
        <f t="shared" si="64"/>
        <v>JOGO ABERTO - REAPRESENTAÇÃO - (CASCAVEL)CASCAVEL</v>
      </c>
      <c r="J800" s="120">
        <v>1190</v>
      </c>
      <c r="K800">
        <f t="shared" si="61"/>
        <v>799</v>
      </c>
      <c r="L800" t="b">
        <f>IF($H$2:$H$2371='Cenário proposto'!$L$2,'Tabela de preços (out_2014)'!$K$2:$K$2371)</f>
        <v>0</v>
      </c>
      <c r="M800" t="e">
        <f t="shared" si="62"/>
        <v>#NUM!</v>
      </c>
      <c r="N800" t="str">
        <f t="shared" si="63"/>
        <v>Lixo</v>
      </c>
      <c r="O800">
        <f t="shared" si="65"/>
        <v>4</v>
      </c>
    </row>
    <row r="801" spans="1:15" x14ac:dyDescent="0.2">
      <c r="A801" t="s">
        <v>219</v>
      </c>
      <c r="B801" t="s">
        <v>620</v>
      </c>
      <c r="C801" t="s">
        <v>135</v>
      </c>
      <c r="D801" t="s">
        <v>34</v>
      </c>
      <c r="E801">
        <v>0.52083333333333337</v>
      </c>
      <c r="F801">
        <v>0.54166666666666663</v>
      </c>
      <c r="H801" t="s">
        <v>36</v>
      </c>
      <c r="I801" t="str">
        <f t="shared" si="64"/>
        <v>JOGO ABERTO - SAT - (SAT)SAT</v>
      </c>
      <c r="J801" s="120">
        <v>8394.5</v>
      </c>
      <c r="K801">
        <f t="shared" si="61"/>
        <v>800</v>
      </c>
      <c r="L801" t="b">
        <f>IF($H$2:$H$2371='Cenário proposto'!$L$2,'Tabela de preços (out_2014)'!$K$2:$K$2371)</f>
        <v>0</v>
      </c>
      <c r="M801" t="e">
        <f t="shared" si="62"/>
        <v>#NUM!</v>
      </c>
      <c r="N801" t="str">
        <f t="shared" si="63"/>
        <v>Lixo</v>
      </c>
      <c r="O801">
        <f t="shared" si="65"/>
        <v>20</v>
      </c>
    </row>
    <row r="802" spans="1:15" x14ac:dyDescent="0.2">
      <c r="A802" t="s">
        <v>348</v>
      </c>
      <c r="B802" t="s">
        <v>621</v>
      </c>
      <c r="C802" t="s">
        <v>135</v>
      </c>
      <c r="D802" t="s">
        <v>34</v>
      </c>
      <c r="E802">
        <v>0.52083333333333337</v>
      </c>
      <c r="F802">
        <v>0.55208333333333337</v>
      </c>
      <c r="H802" t="s">
        <v>78</v>
      </c>
      <c r="I802" t="str">
        <f t="shared" si="64"/>
        <v>JOGO ABERTO CÁCERES - (CÁCERES)CÁCERES</v>
      </c>
      <c r="J802" s="120">
        <v>225</v>
      </c>
      <c r="K802">
        <f t="shared" si="61"/>
        <v>801</v>
      </c>
      <c r="L802" t="b">
        <f>IF($H$2:$H$2371='Cenário proposto'!$L$2,'Tabela de preços (out_2014)'!$K$2:$K$2371)</f>
        <v>0</v>
      </c>
      <c r="M802" t="e">
        <f t="shared" si="62"/>
        <v>#NUM!</v>
      </c>
      <c r="N802" t="str">
        <f t="shared" si="63"/>
        <v>Lixo</v>
      </c>
      <c r="O802">
        <f t="shared" si="65"/>
        <v>20</v>
      </c>
    </row>
    <row r="803" spans="1:15" x14ac:dyDescent="0.2">
      <c r="A803" t="s">
        <v>299</v>
      </c>
      <c r="B803" t="s">
        <v>622</v>
      </c>
      <c r="C803" t="s">
        <v>33</v>
      </c>
      <c r="D803" t="s">
        <v>175</v>
      </c>
      <c r="E803">
        <v>0.78472222222222221</v>
      </c>
      <c r="F803">
        <v>0.80555555555555547</v>
      </c>
      <c r="H803" t="s">
        <v>62</v>
      </c>
      <c r="I803" t="str">
        <f t="shared" si="64"/>
        <v>JOGO ABERTO ENTREVISTA - (CASCAVEL)CASCAVEL</v>
      </c>
      <c r="J803" s="120">
        <v>1190</v>
      </c>
      <c r="K803">
        <f t="shared" si="61"/>
        <v>802</v>
      </c>
      <c r="L803" t="b">
        <f>IF($H$2:$H$2371='Cenário proposto'!$L$2,'Tabela de preços (out_2014)'!$K$2:$K$2371)</f>
        <v>0</v>
      </c>
      <c r="M803" t="e">
        <f t="shared" si="62"/>
        <v>#NUM!</v>
      </c>
      <c r="N803" t="str">
        <f t="shared" si="63"/>
        <v>Lixo</v>
      </c>
      <c r="O803">
        <f t="shared" si="65"/>
        <v>4</v>
      </c>
    </row>
    <row r="804" spans="1:15" x14ac:dyDescent="0.2">
      <c r="A804" t="s">
        <v>265</v>
      </c>
      <c r="B804" t="s">
        <v>623</v>
      </c>
      <c r="C804" t="s">
        <v>135</v>
      </c>
      <c r="D804" t="s">
        <v>34</v>
      </c>
      <c r="E804">
        <v>0.52083333333333337</v>
      </c>
      <c r="F804">
        <v>0.53125</v>
      </c>
      <c r="H804" t="s">
        <v>58</v>
      </c>
      <c r="I804" t="str">
        <f t="shared" si="64"/>
        <v>JOGO ABERTO ES - (VITÓRIA)VITÓRIA</v>
      </c>
      <c r="J804" s="120">
        <v>1505</v>
      </c>
      <c r="K804">
        <f t="shared" si="61"/>
        <v>803</v>
      </c>
      <c r="L804" t="b">
        <f>IF($H$2:$H$2371='Cenário proposto'!$L$2,'Tabela de preços (out_2014)'!$K$2:$K$2371)</f>
        <v>0</v>
      </c>
      <c r="M804" t="e">
        <f t="shared" si="62"/>
        <v>#NUM!</v>
      </c>
      <c r="N804" t="str">
        <f t="shared" si="63"/>
        <v>Lixo</v>
      </c>
      <c r="O804">
        <f t="shared" si="65"/>
        <v>20</v>
      </c>
    </row>
    <row r="805" spans="1:15" x14ac:dyDescent="0.2">
      <c r="A805" t="s">
        <v>229</v>
      </c>
      <c r="B805" t="s">
        <v>624</v>
      </c>
      <c r="C805" t="s">
        <v>135</v>
      </c>
      <c r="D805" t="s">
        <v>175</v>
      </c>
      <c r="E805">
        <v>0.78472222222222221</v>
      </c>
      <c r="F805">
        <v>0.80555555555555547</v>
      </c>
      <c r="H805" t="s">
        <v>40</v>
      </c>
      <c r="I805" t="str">
        <f t="shared" si="64"/>
        <v>JOGO ABERTO INTERIOR - (P.PRUD.)P.PRUD.</v>
      </c>
      <c r="J805" s="120">
        <v>1609</v>
      </c>
      <c r="K805">
        <f t="shared" si="61"/>
        <v>804</v>
      </c>
      <c r="L805" t="b">
        <f>IF($H$2:$H$2371='Cenário proposto'!$L$2,'Tabela de preços (out_2014)'!$K$2:$K$2371)</f>
        <v>0</v>
      </c>
      <c r="M805" t="e">
        <f t="shared" si="62"/>
        <v>#NUM!</v>
      </c>
      <c r="N805" t="str">
        <f t="shared" si="63"/>
        <v>Lixo</v>
      </c>
      <c r="O805">
        <f t="shared" si="65"/>
        <v>4</v>
      </c>
    </row>
    <row r="806" spans="1:15" x14ac:dyDescent="0.2">
      <c r="A806" t="s">
        <v>413</v>
      </c>
      <c r="B806" t="s">
        <v>625</v>
      </c>
      <c r="C806" t="s">
        <v>135</v>
      </c>
      <c r="D806" t="s">
        <v>34</v>
      </c>
      <c r="E806">
        <v>0.52083333333333337</v>
      </c>
      <c r="F806">
        <v>0.53125</v>
      </c>
      <c r="H806" t="s">
        <v>109</v>
      </c>
      <c r="I806" t="str">
        <f t="shared" si="64"/>
        <v>JOGO ABERTO PARAÍBA - (J. PESSOA)J. PESSOA</v>
      </c>
      <c r="J806" s="120">
        <v>622.22</v>
      </c>
      <c r="K806">
        <f t="shared" si="61"/>
        <v>805</v>
      </c>
      <c r="L806" t="b">
        <f>IF($H$2:$H$2371='Cenário proposto'!$L$2,'Tabela de preços (out_2014)'!$K$2:$K$2371)</f>
        <v>0</v>
      </c>
      <c r="M806" t="e">
        <f t="shared" si="62"/>
        <v>#NUM!</v>
      </c>
      <c r="N806" t="str">
        <f t="shared" si="63"/>
        <v>Lixo</v>
      </c>
      <c r="O806">
        <f t="shared" si="65"/>
        <v>20</v>
      </c>
    </row>
    <row r="807" spans="1:15" x14ac:dyDescent="0.2">
      <c r="A807" t="s">
        <v>357</v>
      </c>
      <c r="B807" t="s">
        <v>626</v>
      </c>
      <c r="C807" t="s">
        <v>135</v>
      </c>
      <c r="D807" t="s">
        <v>34</v>
      </c>
      <c r="E807">
        <v>0.5</v>
      </c>
      <c r="F807">
        <v>0.52083333333333337</v>
      </c>
      <c r="H807" t="s">
        <v>89</v>
      </c>
      <c r="I807" t="str">
        <f t="shared" si="64"/>
        <v>JOGO ABERTO PERNAMBUCO - (RECIFE)RECIFE</v>
      </c>
      <c r="J807" s="120">
        <v>6090</v>
      </c>
      <c r="K807">
        <f t="shared" si="61"/>
        <v>806</v>
      </c>
      <c r="L807" t="b">
        <f>IF($H$2:$H$2371='Cenário proposto'!$L$2,'Tabela de preços (out_2014)'!$K$2:$K$2371)</f>
        <v>0</v>
      </c>
      <c r="M807" t="e">
        <f t="shared" si="62"/>
        <v>#NUM!</v>
      </c>
      <c r="N807" t="str">
        <f t="shared" si="63"/>
        <v>Lixo</v>
      </c>
      <c r="O807">
        <f t="shared" si="65"/>
        <v>20</v>
      </c>
    </row>
    <row r="808" spans="1:15" x14ac:dyDescent="0.2">
      <c r="A808" t="s">
        <v>231</v>
      </c>
      <c r="B808" t="s">
        <v>627</v>
      </c>
      <c r="C808" t="s">
        <v>135</v>
      </c>
      <c r="D808" t="s">
        <v>34</v>
      </c>
      <c r="E808">
        <v>0.52083333333333337</v>
      </c>
      <c r="F808">
        <v>0.54166666666666663</v>
      </c>
      <c r="H808" t="s">
        <v>42</v>
      </c>
      <c r="I808" t="str">
        <f t="shared" si="64"/>
        <v>JOGO ABERTO REGIONAL - (CAMPINAS)CAMPINAS</v>
      </c>
      <c r="J808" s="120">
        <v>2315</v>
      </c>
      <c r="K808">
        <f t="shared" si="61"/>
        <v>807</v>
      </c>
      <c r="L808" t="b">
        <f>IF($H$2:$H$2371='Cenário proposto'!$L$2,'Tabela de preços (out_2014)'!$K$2:$K$2371)</f>
        <v>0</v>
      </c>
      <c r="M808" t="e">
        <f t="shared" si="62"/>
        <v>#NUM!</v>
      </c>
      <c r="N808" t="str">
        <f t="shared" si="63"/>
        <v>Lixo</v>
      </c>
      <c r="O808">
        <f t="shared" si="65"/>
        <v>20</v>
      </c>
    </row>
    <row r="809" spans="1:15" x14ac:dyDescent="0.2">
      <c r="A809" t="s">
        <v>332</v>
      </c>
      <c r="B809" t="s">
        <v>628</v>
      </c>
      <c r="C809" t="s">
        <v>135</v>
      </c>
      <c r="D809" t="s">
        <v>34</v>
      </c>
      <c r="E809">
        <v>0.52083333333333337</v>
      </c>
      <c r="F809">
        <v>0.54166666666666663</v>
      </c>
      <c r="H809" t="s">
        <v>70</v>
      </c>
      <c r="I809" t="str">
        <f t="shared" si="64"/>
        <v>JOGO ABERTO SC - (FLORIANÓPOLIS)FLORIANÓPOLIS</v>
      </c>
      <c r="J809" s="120">
        <v>1979</v>
      </c>
      <c r="K809">
        <f t="shared" si="61"/>
        <v>808</v>
      </c>
      <c r="L809" t="b">
        <f>IF($H$2:$H$2371='Cenário proposto'!$L$2,'Tabela de preços (out_2014)'!$K$2:$K$2371)</f>
        <v>0</v>
      </c>
      <c r="M809" t="e">
        <f t="shared" si="62"/>
        <v>#NUM!</v>
      </c>
      <c r="N809" t="str">
        <f t="shared" si="63"/>
        <v>Lixo</v>
      </c>
      <c r="O809">
        <f t="shared" si="65"/>
        <v>20</v>
      </c>
    </row>
    <row r="810" spans="1:15" x14ac:dyDescent="0.2">
      <c r="A810" t="s">
        <v>133</v>
      </c>
      <c r="B810" t="s">
        <v>134</v>
      </c>
      <c r="C810" t="s">
        <v>135</v>
      </c>
      <c r="D810" t="s">
        <v>34</v>
      </c>
      <c r="E810" s="119">
        <v>0.45833333333333331</v>
      </c>
      <c r="F810" s="119">
        <v>0.52083333333333337</v>
      </c>
      <c r="G810" t="s">
        <v>35</v>
      </c>
      <c r="H810" t="s">
        <v>35</v>
      </c>
      <c r="I810" t="str">
        <f t="shared" si="64"/>
        <v>JOGO ABERTO³NET1</v>
      </c>
      <c r="J810" s="120">
        <v>83945</v>
      </c>
      <c r="K810">
        <f t="shared" si="61"/>
        <v>809</v>
      </c>
      <c r="L810" t="b">
        <f>IF($H$2:$H$2371='Cenário proposto'!$L$2,'Tabela de preços (out_2014)'!$K$2:$K$2371)</f>
        <v>0</v>
      </c>
      <c r="M810" t="e">
        <f t="shared" si="62"/>
        <v>#NUM!</v>
      </c>
      <c r="N810" t="str">
        <f t="shared" si="63"/>
        <v>Lixo</v>
      </c>
      <c r="O810">
        <f t="shared" si="65"/>
        <v>20</v>
      </c>
    </row>
    <row r="811" spans="1:15" x14ac:dyDescent="0.2">
      <c r="A811" t="s">
        <v>133</v>
      </c>
      <c r="B811" t="s">
        <v>134</v>
      </c>
      <c r="C811" t="s">
        <v>135</v>
      </c>
      <c r="D811" t="s">
        <v>34</v>
      </c>
      <c r="E811" s="119">
        <v>0.45833333333333331</v>
      </c>
      <c r="F811" s="119">
        <v>0.52083333333333337</v>
      </c>
      <c r="G811" t="s">
        <v>36</v>
      </c>
      <c r="H811" t="s">
        <v>36</v>
      </c>
      <c r="I811" t="str">
        <f t="shared" si="64"/>
        <v>JOGO ABERTO³SAT</v>
      </c>
      <c r="J811" s="120">
        <v>8394.5</v>
      </c>
      <c r="K811">
        <f t="shared" si="61"/>
        <v>810</v>
      </c>
      <c r="L811" t="b">
        <f>IF($H$2:$H$2371='Cenário proposto'!$L$2,'Tabela de preços (out_2014)'!$K$2:$K$2371)</f>
        <v>0</v>
      </c>
      <c r="M811" t="e">
        <f t="shared" si="62"/>
        <v>#NUM!</v>
      </c>
      <c r="N811" t="str">
        <f t="shared" si="63"/>
        <v>Lixo</v>
      </c>
      <c r="O811">
        <f t="shared" si="65"/>
        <v>20</v>
      </c>
    </row>
    <row r="812" spans="1:15" x14ac:dyDescent="0.2">
      <c r="A812" t="s">
        <v>133</v>
      </c>
      <c r="B812" t="s">
        <v>134</v>
      </c>
      <c r="C812" t="s">
        <v>135</v>
      </c>
      <c r="D812" t="s">
        <v>34</v>
      </c>
      <c r="E812" s="119">
        <v>0.45833333333333331</v>
      </c>
      <c r="F812" s="119">
        <v>0.52083333333333337</v>
      </c>
      <c r="G812" t="s">
        <v>37</v>
      </c>
      <c r="H812" t="s">
        <v>38</v>
      </c>
      <c r="I812" t="str">
        <f t="shared" si="64"/>
        <v>JOGO ABERTO³SÃO PAULO</v>
      </c>
      <c r="J812" s="120">
        <v>16695</v>
      </c>
      <c r="K812">
        <f t="shared" si="61"/>
        <v>811</v>
      </c>
      <c r="L812" t="b">
        <f>IF($H$2:$H$2371='Cenário proposto'!$L$2,'Tabela de preços (out_2014)'!$K$2:$K$2371)</f>
        <v>0</v>
      </c>
      <c r="M812" t="e">
        <f t="shared" si="62"/>
        <v>#NUM!</v>
      </c>
      <c r="N812" t="str">
        <f t="shared" si="63"/>
        <v>Lixo</v>
      </c>
      <c r="O812">
        <f t="shared" si="65"/>
        <v>20</v>
      </c>
    </row>
    <row r="813" spans="1:15" x14ac:dyDescent="0.2">
      <c r="A813" t="s">
        <v>133</v>
      </c>
      <c r="B813" t="s">
        <v>134</v>
      </c>
      <c r="C813" t="s">
        <v>135</v>
      </c>
      <c r="D813" t="s">
        <v>34</v>
      </c>
      <c r="E813" s="119">
        <v>0.45833333333333331</v>
      </c>
      <c r="F813" s="119">
        <v>0.52083333333333337</v>
      </c>
      <c r="G813" t="s">
        <v>39</v>
      </c>
      <c r="H813" t="s">
        <v>40</v>
      </c>
      <c r="I813" t="str">
        <f t="shared" si="64"/>
        <v>JOGO ABERTO³P.PRUD.</v>
      </c>
      <c r="J813" s="120">
        <v>3850</v>
      </c>
      <c r="K813">
        <f t="shared" si="61"/>
        <v>812</v>
      </c>
      <c r="L813" t="b">
        <f>IF($H$2:$H$2371='Cenário proposto'!$L$2,'Tabela de preços (out_2014)'!$K$2:$K$2371)</f>
        <v>0</v>
      </c>
      <c r="M813" t="e">
        <f t="shared" si="62"/>
        <v>#NUM!</v>
      </c>
      <c r="N813" t="str">
        <f t="shared" si="63"/>
        <v>Lixo</v>
      </c>
      <c r="O813">
        <f t="shared" si="65"/>
        <v>20</v>
      </c>
    </row>
    <row r="814" spans="1:15" x14ac:dyDescent="0.2">
      <c r="A814" t="s">
        <v>133</v>
      </c>
      <c r="B814" t="s">
        <v>134</v>
      </c>
      <c r="C814" t="s">
        <v>135</v>
      </c>
      <c r="D814" t="s">
        <v>34</v>
      </c>
      <c r="E814" s="119">
        <v>0.45833333333333331</v>
      </c>
      <c r="F814" s="119">
        <v>0.52083333333333337</v>
      </c>
      <c r="G814" t="s">
        <v>41</v>
      </c>
      <c r="H814" t="s">
        <v>42</v>
      </c>
      <c r="I814" t="str">
        <f t="shared" si="64"/>
        <v>JOGO ABERTO³CAMPINAS</v>
      </c>
      <c r="J814" s="120">
        <v>4385</v>
      </c>
      <c r="K814">
        <f t="shared" si="61"/>
        <v>813</v>
      </c>
      <c r="L814" t="b">
        <f>IF($H$2:$H$2371='Cenário proposto'!$L$2,'Tabela de preços (out_2014)'!$K$2:$K$2371)</f>
        <v>0</v>
      </c>
      <c r="M814" t="e">
        <f t="shared" si="62"/>
        <v>#NUM!</v>
      </c>
      <c r="N814" t="str">
        <f t="shared" si="63"/>
        <v>Lixo</v>
      </c>
      <c r="O814">
        <f t="shared" si="65"/>
        <v>20</v>
      </c>
    </row>
    <row r="815" spans="1:15" x14ac:dyDescent="0.2">
      <c r="A815" t="s">
        <v>133</v>
      </c>
      <c r="B815" t="s">
        <v>134</v>
      </c>
      <c r="C815" t="s">
        <v>135</v>
      </c>
      <c r="D815" t="s">
        <v>34</v>
      </c>
      <c r="E815" s="119">
        <v>0.45833333333333331</v>
      </c>
      <c r="F815" s="119">
        <v>0.52083333333333337</v>
      </c>
      <c r="G815" t="s">
        <v>43</v>
      </c>
      <c r="H815" t="s">
        <v>44</v>
      </c>
      <c r="I815" t="str">
        <f t="shared" si="64"/>
        <v>JOGO ABERTO³TAUBATÉ</v>
      </c>
      <c r="J815" s="120">
        <v>1480</v>
      </c>
      <c r="K815">
        <f t="shared" si="61"/>
        <v>814</v>
      </c>
      <c r="L815" t="b">
        <f>IF($H$2:$H$2371='Cenário proposto'!$L$2,'Tabela de preços (out_2014)'!$K$2:$K$2371)</f>
        <v>0</v>
      </c>
      <c r="M815" t="e">
        <f t="shared" si="62"/>
        <v>#NUM!</v>
      </c>
      <c r="N815" t="str">
        <f t="shared" si="63"/>
        <v>Lixo</v>
      </c>
      <c r="O815">
        <f t="shared" si="65"/>
        <v>20</v>
      </c>
    </row>
    <row r="816" spans="1:15" x14ac:dyDescent="0.2">
      <c r="A816" t="s">
        <v>133</v>
      </c>
      <c r="B816" t="s">
        <v>134</v>
      </c>
      <c r="C816" t="s">
        <v>135</v>
      </c>
      <c r="D816" t="s">
        <v>34</v>
      </c>
      <c r="E816" s="119">
        <v>0.45833333333333331</v>
      </c>
      <c r="F816" s="119">
        <v>0.52083333333333337</v>
      </c>
      <c r="G816" t="s">
        <v>45</v>
      </c>
      <c r="H816" t="s">
        <v>46</v>
      </c>
      <c r="I816" t="str">
        <f t="shared" si="64"/>
        <v>JOGO ABERTO³RIB. PRETO</v>
      </c>
      <c r="J816" s="120">
        <v>2155</v>
      </c>
      <c r="K816">
        <f t="shared" si="61"/>
        <v>815</v>
      </c>
      <c r="L816" t="b">
        <f>IF($H$2:$H$2371='Cenário proposto'!$L$2,'Tabela de preços (out_2014)'!$K$2:$K$2371)</f>
        <v>0</v>
      </c>
      <c r="M816" t="e">
        <f t="shared" si="62"/>
        <v>#NUM!</v>
      </c>
      <c r="N816" t="str">
        <f t="shared" si="63"/>
        <v>Lixo</v>
      </c>
      <c r="O816">
        <f t="shared" si="65"/>
        <v>20</v>
      </c>
    </row>
    <row r="817" spans="1:15" x14ac:dyDescent="0.2">
      <c r="A817" t="s">
        <v>133</v>
      </c>
      <c r="B817" t="s">
        <v>134</v>
      </c>
      <c r="C817" t="s">
        <v>135</v>
      </c>
      <c r="D817" t="s">
        <v>34</v>
      </c>
      <c r="E817" s="119">
        <v>0.45833333333333331</v>
      </c>
      <c r="F817" s="119">
        <v>0.52083333333333337</v>
      </c>
      <c r="G817" t="s">
        <v>47</v>
      </c>
      <c r="H817" t="s">
        <v>48</v>
      </c>
      <c r="I817" t="str">
        <f t="shared" si="64"/>
        <v>JOGO ABERTO³SANTOS</v>
      </c>
      <c r="J817" s="120">
        <v>1585</v>
      </c>
      <c r="K817">
        <f t="shared" si="61"/>
        <v>816</v>
      </c>
      <c r="L817" t="b">
        <f>IF($H$2:$H$2371='Cenário proposto'!$L$2,'Tabela de preços (out_2014)'!$K$2:$K$2371)</f>
        <v>0</v>
      </c>
      <c r="M817" t="e">
        <f t="shared" si="62"/>
        <v>#NUM!</v>
      </c>
      <c r="N817" t="str">
        <f t="shared" si="63"/>
        <v>Lixo</v>
      </c>
      <c r="O817">
        <f t="shared" si="65"/>
        <v>20</v>
      </c>
    </row>
    <row r="818" spans="1:15" x14ac:dyDescent="0.2">
      <c r="A818" t="s">
        <v>133</v>
      </c>
      <c r="B818" t="s">
        <v>134</v>
      </c>
      <c r="C818" t="s">
        <v>135</v>
      </c>
      <c r="D818" t="s">
        <v>34</v>
      </c>
      <c r="E818" s="119">
        <v>0.45833333333333331</v>
      </c>
      <c r="F818" s="119">
        <v>0.52083333333333337</v>
      </c>
      <c r="G818" t="s">
        <v>49</v>
      </c>
      <c r="H818" t="s">
        <v>50</v>
      </c>
      <c r="I818" t="str">
        <f t="shared" si="64"/>
        <v>JOGO ABERTO³RIO DE JANEIRO</v>
      </c>
      <c r="J818" s="120">
        <v>9960</v>
      </c>
      <c r="K818">
        <f t="shared" si="61"/>
        <v>817</v>
      </c>
      <c r="L818">
        <f>IF($H$2:$H$2371='Cenário proposto'!$L$2,'Tabela de preços (out_2014)'!$K$2:$K$2371)</f>
        <v>817</v>
      </c>
      <c r="M818" t="e">
        <f t="shared" si="62"/>
        <v>#NUM!</v>
      </c>
      <c r="N818" t="str">
        <f t="shared" si="63"/>
        <v>Lixo</v>
      </c>
      <c r="O818">
        <f t="shared" si="65"/>
        <v>20</v>
      </c>
    </row>
    <row r="819" spans="1:15" x14ac:dyDescent="0.2">
      <c r="A819" t="s">
        <v>133</v>
      </c>
      <c r="B819" t="s">
        <v>134</v>
      </c>
      <c r="C819" t="s">
        <v>135</v>
      </c>
      <c r="D819" t="s">
        <v>34</v>
      </c>
      <c r="E819" s="119">
        <v>0.45833333333333331</v>
      </c>
      <c r="F819" s="119">
        <v>0.52083333333333337</v>
      </c>
      <c r="G819" t="s">
        <v>51</v>
      </c>
      <c r="H819" t="s">
        <v>52</v>
      </c>
      <c r="I819" t="str">
        <f t="shared" si="64"/>
        <v>JOGO ABERTO³BARRA MANSA</v>
      </c>
      <c r="J819" s="120">
        <v>2465</v>
      </c>
      <c r="K819">
        <f t="shared" si="61"/>
        <v>818</v>
      </c>
      <c r="L819" t="b">
        <f>IF($H$2:$H$2371='Cenário proposto'!$L$2,'Tabela de preços (out_2014)'!$K$2:$K$2371)</f>
        <v>0</v>
      </c>
      <c r="M819" t="e">
        <f t="shared" si="62"/>
        <v>#NUM!</v>
      </c>
      <c r="N819" t="str">
        <f t="shared" si="63"/>
        <v>Lixo</v>
      </c>
      <c r="O819">
        <f t="shared" si="65"/>
        <v>20</v>
      </c>
    </row>
    <row r="820" spans="1:15" x14ac:dyDescent="0.2">
      <c r="A820" t="s">
        <v>133</v>
      </c>
      <c r="B820" t="s">
        <v>134</v>
      </c>
      <c r="C820" t="s">
        <v>135</v>
      </c>
      <c r="D820" t="s">
        <v>34</v>
      </c>
      <c r="E820" s="119">
        <v>0.45833333333333331</v>
      </c>
      <c r="F820" s="119">
        <v>0.52083333333333337</v>
      </c>
      <c r="G820" t="s">
        <v>53</v>
      </c>
      <c r="H820" t="s">
        <v>54</v>
      </c>
      <c r="I820" t="str">
        <f t="shared" si="64"/>
        <v>JOGO ABERTO³B. HORIZ</v>
      </c>
      <c r="J820" s="120">
        <v>7815</v>
      </c>
      <c r="K820">
        <f t="shared" si="61"/>
        <v>819</v>
      </c>
      <c r="L820" t="b">
        <f>IF($H$2:$H$2371='Cenário proposto'!$L$2,'Tabela de preços (out_2014)'!$K$2:$K$2371)</f>
        <v>0</v>
      </c>
      <c r="M820" t="e">
        <f t="shared" si="62"/>
        <v>#NUM!</v>
      </c>
      <c r="N820" t="str">
        <f t="shared" si="63"/>
        <v>Lixo</v>
      </c>
      <c r="O820">
        <f t="shared" si="65"/>
        <v>20</v>
      </c>
    </row>
    <row r="821" spans="1:15" x14ac:dyDescent="0.2">
      <c r="A821" t="s">
        <v>133</v>
      </c>
      <c r="B821" t="s">
        <v>134</v>
      </c>
      <c r="C821" t="s">
        <v>135</v>
      </c>
      <c r="D821" t="s">
        <v>34</v>
      </c>
      <c r="E821" s="119">
        <v>0.45833333333333331</v>
      </c>
      <c r="F821" s="119">
        <v>0.52083333333333337</v>
      </c>
      <c r="G821" t="s">
        <v>55</v>
      </c>
      <c r="H821" t="s">
        <v>56</v>
      </c>
      <c r="I821" t="str">
        <f t="shared" si="64"/>
        <v>JOGO ABERTO³UBERABA</v>
      </c>
      <c r="J821" s="120">
        <v>1490</v>
      </c>
      <c r="K821">
        <f t="shared" si="61"/>
        <v>820</v>
      </c>
      <c r="L821" t="b">
        <f>IF($H$2:$H$2371='Cenário proposto'!$L$2,'Tabela de preços (out_2014)'!$K$2:$K$2371)</f>
        <v>0</v>
      </c>
      <c r="M821" t="e">
        <f t="shared" si="62"/>
        <v>#NUM!</v>
      </c>
      <c r="N821" t="str">
        <f t="shared" si="63"/>
        <v>Lixo</v>
      </c>
      <c r="O821">
        <f t="shared" si="65"/>
        <v>20</v>
      </c>
    </row>
    <row r="822" spans="1:15" x14ac:dyDescent="0.2">
      <c r="A822" t="s">
        <v>133</v>
      </c>
      <c r="B822" t="s">
        <v>134</v>
      </c>
      <c r="C822" t="s">
        <v>135</v>
      </c>
      <c r="D822" t="s">
        <v>34</v>
      </c>
      <c r="E822" s="119">
        <v>0.45833333333333331</v>
      </c>
      <c r="F822" s="119">
        <v>0.52083333333333337</v>
      </c>
      <c r="G822" t="s">
        <v>57</v>
      </c>
      <c r="H822" t="s">
        <v>58</v>
      </c>
      <c r="I822" t="str">
        <f t="shared" si="64"/>
        <v>JOGO ABERTO³VITÓRIA</v>
      </c>
      <c r="J822" s="120">
        <v>1655</v>
      </c>
      <c r="K822">
        <f t="shared" si="61"/>
        <v>821</v>
      </c>
      <c r="L822" t="b">
        <f>IF($H$2:$H$2371='Cenário proposto'!$L$2,'Tabela de preços (out_2014)'!$K$2:$K$2371)</f>
        <v>0</v>
      </c>
      <c r="M822" t="e">
        <f t="shared" si="62"/>
        <v>#NUM!</v>
      </c>
      <c r="N822" t="str">
        <f t="shared" si="63"/>
        <v>Lixo</v>
      </c>
      <c r="O822">
        <f t="shared" si="65"/>
        <v>20</v>
      </c>
    </row>
    <row r="823" spans="1:15" x14ac:dyDescent="0.2">
      <c r="A823" t="s">
        <v>133</v>
      </c>
      <c r="B823" t="s">
        <v>134</v>
      </c>
      <c r="C823" t="s">
        <v>135</v>
      </c>
      <c r="D823" t="s">
        <v>34</v>
      </c>
      <c r="E823" s="119">
        <v>0.45833333333333331</v>
      </c>
      <c r="F823" s="119">
        <v>0.52083333333333337</v>
      </c>
      <c r="G823" t="s">
        <v>59</v>
      </c>
      <c r="H823" t="s">
        <v>60</v>
      </c>
      <c r="I823" t="str">
        <f t="shared" si="64"/>
        <v>JOGO ABERTO³CURITIBA</v>
      </c>
      <c r="J823" s="120">
        <v>2750</v>
      </c>
      <c r="K823">
        <f t="shared" si="61"/>
        <v>822</v>
      </c>
      <c r="L823" t="b">
        <f>IF($H$2:$H$2371='Cenário proposto'!$L$2,'Tabela de preços (out_2014)'!$K$2:$K$2371)</f>
        <v>0</v>
      </c>
      <c r="M823" t="e">
        <f t="shared" si="62"/>
        <v>#NUM!</v>
      </c>
      <c r="N823" t="str">
        <f t="shared" si="63"/>
        <v>Lixo</v>
      </c>
      <c r="O823">
        <f t="shared" si="65"/>
        <v>20</v>
      </c>
    </row>
    <row r="824" spans="1:15" x14ac:dyDescent="0.2">
      <c r="A824" t="s">
        <v>133</v>
      </c>
      <c r="B824" t="s">
        <v>134</v>
      </c>
      <c r="C824" t="s">
        <v>135</v>
      </c>
      <c r="D824" t="s">
        <v>34</v>
      </c>
      <c r="E824" s="119">
        <v>0.45833333333333331</v>
      </c>
      <c r="F824" s="119">
        <v>0.52083333333333337</v>
      </c>
      <c r="G824" t="s">
        <v>61</v>
      </c>
      <c r="H824" t="s">
        <v>62</v>
      </c>
      <c r="I824" t="str">
        <f t="shared" si="64"/>
        <v>JOGO ABERTO³CASCAVEL</v>
      </c>
      <c r="J824" s="120">
        <v>2895</v>
      </c>
      <c r="K824">
        <f t="shared" si="61"/>
        <v>823</v>
      </c>
      <c r="L824" t="b">
        <f>IF($H$2:$H$2371='Cenário proposto'!$L$2,'Tabela de preços (out_2014)'!$K$2:$K$2371)</f>
        <v>0</v>
      </c>
      <c r="M824" t="e">
        <f t="shared" si="62"/>
        <v>#NUM!</v>
      </c>
      <c r="N824" t="str">
        <f t="shared" si="63"/>
        <v>Lixo</v>
      </c>
      <c r="O824">
        <f t="shared" si="65"/>
        <v>20</v>
      </c>
    </row>
    <row r="825" spans="1:15" x14ac:dyDescent="0.2">
      <c r="A825" t="s">
        <v>133</v>
      </c>
      <c r="B825" t="s">
        <v>134</v>
      </c>
      <c r="C825" t="s">
        <v>135</v>
      </c>
      <c r="D825" t="s">
        <v>34</v>
      </c>
      <c r="E825" s="119">
        <v>0.45833333333333331</v>
      </c>
      <c r="F825" s="119">
        <v>0.52083333333333337</v>
      </c>
      <c r="G825" t="s">
        <v>63</v>
      </c>
      <c r="H825" t="s">
        <v>64</v>
      </c>
      <c r="I825" t="str">
        <f t="shared" si="64"/>
        <v>JOGO ABERTO³MARINGÁ</v>
      </c>
      <c r="J825" s="120">
        <v>955</v>
      </c>
      <c r="K825">
        <f t="shared" si="61"/>
        <v>824</v>
      </c>
      <c r="L825" t="b">
        <f>IF($H$2:$H$2371='Cenário proposto'!$L$2,'Tabela de preços (out_2014)'!$K$2:$K$2371)</f>
        <v>0</v>
      </c>
      <c r="M825" t="e">
        <f t="shared" si="62"/>
        <v>#NUM!</v>
      </c>
      <c r="N825" t="str">
        <f t="shared" si="63"/>
        <v>Lixo</v>
      </c>
      <c r="O825">
        <f t="shared" si="65"/>
        <v>20</v>
      </c>
    </row>
    <row r="826" spans="1:15" x14ac:dyDescent="0.2">
      <c r="A826" t="s">
        <v>133</v>
      </c>
      <c r="B826" t="s">
        <v>134</v>
      </c>
      <c r="C826" t="s">
        <v>135</v>
      </c>
      <c r="D826" t="s">
        <v>34</v>
      </c>
      <c r="E826" s="119">
        <v>0.45833333333333331</v>
      </c>
      <c r="F826" s="119">
        <v>0.52083333333333337</v>
      </c>
      <c r="G826" t="s">
        <v>65</v>
      </c>
      <c r="H826" t="s">
        <v>66</v>
      </c>
      <c r="I826" t="str">
        <f t="shared" si="64"/>
        <v>JOGO ABERTO³LONDRINA</v>
      </c>
      <c r="J826" s="120">
        <v>1150</v>
      </c>
      <c r="K826">
        <f t="shared" si="61"/>
        <v>825</v>
      </c>
      <c r="L826" t="b">
        <f>IF($H$2:$H$2371='Cenário proposto'!$L$2,'Tabela de preços (out_2014)'!$K$2:$K$2371)</f>
        <v>0</v>
      </c>
      <c r="M826" t="e">
        <f t="shared" si="62"/>
        <v>#NUM!</v>
      </c>
      <c r="N826" t="str">
        <f t="shared" si="63"/>
        <v>Lixo</v>
      </c>
      <c r="O826">
        <f t="shared" si="65"/>
        <v>20</v>
      </c>
    </row>
    <row r="827" spans="1:15" x14ac:dyDescent="0.2">
      <c r="A827" t="s">
        <v>133</v>
      </c>
      <c r="B827" t="s">
        <v>134</v>
      </c>
      <c r="C827" t="s">
        <v>135</v>
      </c>
      <c r="D827" t="s">
        <v>34</v>
      </c>
      <c r="E827" s="119">
        <v>0.45833333333333331</v>
      </c>
      <c r="F827" s="119">
        <v>0.52083333333333337</v>
      </c>
      <c r="G827" t="s">
        <v>67</v>
      </c>
      <c r="H827" t="s">
        <v>68</v>
      </c>
      <c r="I827" t="str">
        <f t="shared" si="64"/>
        <v>JOGO ABERTO³P. ALEGRE</v>
      </c>
      <c r="J827" s="120">
        <v>6890</v>
      </c>
      <c r="K827">
        <f t="shared" si="61"/>
        <v>826</v>
      </c>
      <c r="L827" t="b">
        <f>IF($H$2:$H$2371='Cenário proposto'!$L$2,'Tabela de preços (out_2014)'!$K$2:$K$2371)</f>
        <v>0</v>
      </c>
      <c r="M827" t="e">
        <f t="shared" si="62"/>
        <v>#NUM!</v>
      </c>
      <c r="N827" t="str">
        <f t="shared" si="63"/>
        <v>Lixo</v>
      </c>
      <c r="O827">
        <f t="shared" si="65"/>
        <v>20</v>
      </c>
    </row>
    <row r="828" spans="1:15" x14ac:dyDescent="0.2">
      <c r="A828" t="s">
        <v>133</v>
      </c>
      <c r="B828" t="s">
        <v>134</v>
      </c>
      <c r="C828" t="s">
        <v>135</v>
      </c>
      <c r="D828" t="s">
        <v>34</v>
      </c>
      <c r="E828" s="119">
        <v>0.45833333333333331</v>
      </c>
      <c r="F828" s="119">
        <v>0.52083333333333337</v>
      </c>
      <c r="G828" t="s">
        <v>69</v>
      </c>
      <c r="H828" t="s">
        <v>70</v>
      </c>
      <c r="I828" t="str">
        <f t="shared" si="64"/>
        <v>JOGO ABERTO³FLORIANÓPOLIS</v>
      </c>
      <c r="J828" s="120">
        <v>3305</v>
      </c>
      <c r="K828">
        <f t="shared" si="61"/>
        <v>827</v>
      </c>
      <c r="L828" t="b">
        <f>IF($H$2:$H$2371='Cenário proposto'!$L$2,'Tabela de preços (out_2014)'!$K$2:$K$2371)</f>
        <v>0</v>
      </c>
      <c r="M828" t="e">
        <f t="shared" si="62"/>
        <v>#NUM!</v>
      </c>
      <c r="N828" t="str">
        <f t="shared" si="63"/>
        <v>Lixo</v>
      </c>
      <c r="O828">
        <f t="shared" si="65"/>
        <v>20</v>
      </c>
    </row>
    <row r="829" spans="1:15" x14ac:dyDescent="0.2">
      <c r="A829" t="s">
        <v>133</v>
      </c>
      <c r="B829" t="s">
        <v>134</v>
      </c>
      <c r="C829" t="s">
        <v>135</v>
      </c>
      <c r="D829" t="s">
        <v>34</v>
      </c>
      <c r="E829" s="119">
        <v>0.45833333333333331</v>
      </c>
      <c r="F829" s="119">
        <v>0.52083333333333337</v>
      </c>
      <c r="G829" t="s">
        <v>71</v>
      </c>
      <c r="H829" t="s">
        <v>72</v>
      </c>
      <c r="I829" t="str">
        <f t="shared" si="64"/>
        <v>JOGO ABERTO³BRASÍLIA</v>
      </c>
      <c r="J829" s="120">
        <v>2045</v>
      </c>
      <c r="K829">
        <f t="shared" si="61"/>
        <v>828</v>
      </c>
      <c r="L829" t="b">
        <f>IF($H$2:$H$2371='Cenário proposto'!$L$2,'Tabela de preços (out_2014)'!$K$2:$K$2371)</f>
        <v>0</v>
      </c>
      <c r="M829" t="e">
        <f t="shared" si="62"/>
        <v>#NUM!</v>
      </c>
      <c r="N829" t="str">
        <f t="shared" si="63"/>
        <v>Lixo</v>
      </c>
      <c r="O829">
        <f t="shared" si="65"/>
        <v>20</v>
      </c>
    </row>
    <row r="830" spans="1:15" x14ac:dyDescent="0.2">
      <c r="A830" t="s">
        <v>133</v>
      </c>
      <c r="B830" t="s">
        <v>134</v>
      </c>
      <c r="C830" t="s">
        <v>135</v>
      </c>
      <c r="D830" t="s">
        <v>34</v>
      </c>
      <c r="E830" s="119">
        <v>0.45833333333333331</v>
      </c>
      <c r="F830" s="119">
        <v>0.52083333333333337</v>
      </c>
      <c r="G830" t="s">
        <v>73</v>
      </c>
      <c r="H830" t="s">
        <v>74</v>
      </c>
      <c r="I830" t="str">
        <f t="shared" si="64"/>
        <v>JOGO ABERTO³GOIÂNIA</v>
      </c>
      <c r="J830" s="120">
        <v>1965</v>
      </c>
      <c r="K830">
        <f t="shared" si="61"/>
        <v>829</v>
      </c>
      <c r="L830" t="b">
        <f>IF($H$2:$H$2371='Cenário proposto'!$L$2,'Tabela de preços (out_2014)'!$K$2:$K$2371)</f>
        <v>0</v>
      </c>
      <c r="M830" t="e">
        <f t="shared" si="62"/>
        <v>#NUM!</v>
      </c>
      <c r="N830" t="str">
        <f t="shared" si="63"/>
        <v>Lixo</v>
      </c>
      <c r="O830">
        <f t="shared" si="65"/>
        <v>20</v>
      </c>
    </row>
    <row r="831" spans="1:15" x14ac:dyDescent="0.2">
      <c r="A831" t="s">
        <v>133</v>
      </c>
      <c r="B831" t="s">
        <v>134</v>
      </c>
      <c r="C831" t="s">
        <v>135</v>
      </c>
      <c r="D831" t="s">
        <v>34</v>
      </c>
      <c r="E831" s="119">
        <v>0.45833333333333331</v>
      </c>
      <c r="F831" s="119">
        <v>0.52083333333333337</v>
      </c>
      <c r="G831" t="s">
        <v>75</v>
      </c>
      <c r="H831" t="s">
        <v>76</v>
      </c>
      <c r="I831" t="str">
        <f t="shared" si="64"/>
        <v>JOGO ABERTO³CUIABÁ</v>
      </c>
      <c r="J831" s="120">
        <v>1720</v>
      </c>
      <c r="K831">
        <f t="shared" si="61"/>
        <v>830</v>
      </c>
      <c r="L831" t="b">
        <f>IF($H$2:$H$2371='Cenário proposto'!$L$2,'Tabela de preços (out_2014)'!$K$2:$K$2371)</f>
        <v>0</v>
      </c>
      <c r="M831" t="e">
        <f t="shared" si="62"/>
        <v>#NUM!</v>
      </c>
      <c r="N831" t="str">
        <f t="shared" si="63"/>
        <v>Lixo</v>
      </c>
      <c r="O831">
        <f t="shared" si="65"/>
        <v>20</v>
      </c>
    </row>
    <row r="832" spans="1:15" x14ac:dyDescent="0.2">
      <c r="A832" t="s">
        <v>133</v>
      </c>
      <c r="B832" t="s">
        <v>134</v>
      </c>
      <c r="C832" t="s">
        <v>135</v>
      </c>
      <c r="D832" t="s">
        <v>34</v>
      </c>
      <c r="E832" s="119">
        <v>0.45833333333333331</v>
      </c>
      <c r="F832" s="119">
        <v>0.52083333333333337</v>
      </c>
      <c r="G832" t="s">
        <v>77</v>
      </c>
      <c r="H832" t="s">
        <v>78</v>
      </c>
      <c r="I832" t="str">
        <f t="shared" si="64"/>
        <v>JOGO ABERTO³CÁCERES</v>
      </c>
      <c r="J832" s="120">
        <v>145</v>
      </c>
      <c r="K832">
        <f t="shared" si="61"/>
        <v>831</v>
      </c>
      <c r="L832" t="b">
        <f>IF($H$2:$H$2371='Cenário proposto'!$L$2,'Tabela de preços (out_2014)'!$K$2:$K$2371)</f>
        <v>0</v>
      </c>
      <c r="M832" t="e">
        <f t="shared" si="62"/>
        <v>#NUM!</v>
      </c>
      <c r="N832" t="str">
        <f t="shared" si="63"/>
        <v>Lixo</v>
      </c>
      <c r="O832">
        <f t="shared" si="65"/>
        <v>20</v>
      </c>
    </row>
    <row r="833" spans="1:15" x14ac:dyDescent="0.2">
      <c r="A833" t="s">
        <v>133</v>
      </c>
      <c r="B833" t="s">
        <v>134</v>
      </c>
      <c r="C833" t="s">
        <v>135</v>
      </c>
      <c r="D833" t="s">
        <v>34</v>
      </c>
      <c r="E833" s="119">
        <v>0.45833333333333331</v>
      </c>
      <c r="F833" s="119">
        <v>0.52083333333333337</v>
      </c>
      <c r="G833" t="s">
        <v>75</v>
      </c>
      <c r="H833" t="s">
        <v>79</v>
      </c>
      <c r="I833" t="str">
        <f t="shared" si="64"/>
        <v>JOGO ABERTO³RONDONÓPOLIS</v>
      </c>
      <c r="J833" s="120">
        <v>305</v>
      </c>
      <c r="K833">
        <f t="shared" si="61"/>
        <v>832</v>
      </c>
      <c r="L833" t="b">
        <f>IF($H$2:$H$2371='Cenário proposto'!$L$2,'Tabela de preços (out_2014)'!$K$2:$K$2371)</f>
        <v>0</v>
      </c>
      <c r="M833" t="e">
        <f t="shared" si="62"/>
        <v>#NUM!</v>
      </c>
      <c r="N833" t="str">
        <f t="shared" si="63"/>
        <v>Lixo</v>
      </c>
      <c r="O833">
        <f t="shared" si="65"/>
        <v>20</v>
      </c>
    </row>
    <row r="834" spans="1:15" x14ac:dyDescent="0.2">
      <c r="A834" t="s">
        <v>133</v>
      </c>
      <c r="B834" t="s">
        <v>134</v>
      </c>
      <c r="C834" t="s">
        <v>135</v>
      </c>
      <c r="D834" t="s">
        <v>34</v>
      </c>
      <c r="E834" s="119">
        <v>0.45833333333333331</v>
      </c>
      <c r="F834" s="119">
        <v>0.52083333333333337</v>
      </c>
      <c r="G834" t="s">
        <v>75</v>
      </c>
      <c r="H834" t="s">
        <v>80</v>
      </c>
      <c r="I834" t="str">
        <f t="shared" si="64"/>
        <v>JOGO ABERTO³TANGARÁ</v>
      </c>
      <c r="J834" s="120">
        <v>210</v>
      </c>
      <c r="K834">
        <f t="shared" ref="K834:K897" si="66">ROW(H834:H3203)-ROW($H$2)+1</f>
        <v>833</v>
      </c>
      <c r="L834" t="b">
        <f>IF($H$2:$H$2371='Cenário proposto'!$L$2,'Tabela de preços (out_2014)'!$K$2:$K$2371)</f>
        <v>0</v>
      </c>
      <c r="M834" t="e">
        <f t="shared" ref="M834:M897" si="67">SMALL($L$2:$L$2371,$K$2:$K$2371)</f>
        <v>#NUM!</v>
      </c>
      <c r="N834" t="str">
        <f t="shared" ref="N834:N897" si="68">IFERROR(INDEX($B$2:$B$2371,$M$2:$M$2371),"Lixo")</f>
        <v>Lixo</v>
      </c>
      <c r="O834">
        <f t="shared" si="65"/>
        <v>20</v>
      </c>
    </row>
    <row r="835" spans="1:15" x14ac:dyDescent="0.2">
      <c r="A835" t="s">
        <v>133</v>
      </c>
      <c r="B835" t="s">
        <v>134</v>
      </c>
      <c r="C835" t="s">
        <v>135</v>
      </c>
      <c r="D835" t="s">
        <v>34</v>
      </c>
      <c r="E835" s="119">
        <v>0.45833333333333331</v>
      </c>
      <c r="F835" s="119">
        <v>0.52083333333333337</v>
      </c>
      <c r="G835" t="s">
        <v>75</v>
      </c>
      <c r="H835" t="s">
        <v>81</v>
      </c>
      <c r="I835" t="str">
        <f t="shared" ref="I835:I898" si="69">CONCATENATE(B835,H835)</f>
        <v>JOGO ABERTO³SORRISO</v>
      </c>
      <c r="J835" s="120">
        <v>145</v>
      </c>
      <c r="K835">
        <f t="shared" si="66"/>
        <v>834</v>
      </c>
      <c r="L835" t="b">
        <f>IF($H$2:$H$2371='Cenário proposto'!$L$2,'Tabela de preços (out_2014)'!$K$2:$K$2371)</f>
        <v>0</v>
      </c>
      <c r="M835" t="e">
        <f t="shared" si="67"/>
        <v>#NUM!</v>
      </c>
      <c r="N835" t="str">
        <f t="shared" si="68"/>
        <v>Lixo</v>
      </c>
      <c r="O835">
        <f t="shared" ref="O835:O898" si="70">IF(D835="SEG/SEX",5,IF(D835="SEG/SÁB",6,IF(LEN(D835)-LEN(SUBSTITUTE(D835,"/",""))=0,1,LEN(D835)-LEN(SUBSTITUTE(D835,"/",""))+1)))*4</f>
        <v>20</v>
      </c>
    </row>
    <row r="836" spans="1:15" x14ac:dyDescent="0.2">
      <c r="A836" t="s">
        <v>133</v>
      </c>
      <c r="B836" t="s">
        <v>134</v>
      </c>
      <c r="C836" t="s">
        <v>135</v>
      </c>
      <c r="D836" t="s">
        <v>34</v>
      </c>
      <c r="E836" s="119">
        <v>0.45833333333333331</v>
      </c>
      <c r="F836" s="119">
        <v>0.52083333333333337</v>
      </c>
      <c r="G836" t="s">
        <v>75</v>
      </c>
      <c r="H836" t="s">
        <v>82</v>
      </c>
      <c r="I836" t="str">
        <f t="shared" si="69"/>
        <v>JOGO ABERTO³SAPEZAL</v>
      </c>
      <c r="J836" s="120">
        <v>145</v>
      </c>
      <c r="K836">
        <f t="shared" si="66"/>
        <v>835</v>
      </c>
      <c r="L836" t="b">
        <f>IF($H$2:$H$2371='Cenário proposto'!$L$2,'Tabela de preços (out_2014)'!$K$2:$K$2371)</f>
        <v>0</v>
      </c>
      <c r="M836" t="e">
        <f t="shared" si="67"/>
        <v>#NUM!</v>
      </c>
      <c r="N836" t="str">
        <f t="shared" si="68"/>
        <v>Lixo</v>
      </c>
      <c r="O836">
        <f t="shared" si="70"/>
        <v>20</v>
      </c>
    </row>
    <row r="837" spans="1:15" x14ac:dyDescent="0.2">
      <c r="A837" t="s">
        <v>133</v>
      </c>
      <c r="B837" t="s">
        <v>134</v>
      </c>
      <c r="C837" t="s">
        <v>135</v>
      </c>
      <c r="D837" t="s">
        <v>34</v>
      </c>
      <c r="E837" s="119">
        <v>0.45833333333333331</v>
      </c>
      <c r="F837" s="119">
        <v>0.52083333333333337</v>
      </c>
      <c r="G837" t="s">
        <v>75</v>
      </c>
      <c r="H837" t="s">
        <v>83</v>
      </c>
      <c r="I837" t="str">
        <f t="shared" si="69"/>
        <v>JOGO ABERTO³JUÍNA</v>
      </c>
      <c r="J837" s="120">
        <v>145</v>
      </c>
      <c r="K837">
        <f t="shared" si="66"/>
        <v>836</v>
      </c>
      <c r="L837" t="b">
        <f>IF($H$2:$H$2371='Cenário proposto'!$L$2,'Tabela de preços (out_2014)'!$K$2:$K$2371)</f>
        <v>0</v>
      </c>
      <c r="M837" t="e">
        <f t="shared" si="67"/>
        <v>#NUM!</v>
      </c>
      <c r="N837" t="str">
        <f t="shared" si="68"/>
        <v>Lixo</v>
      </c>
      <c r="O837">
        <f t="shared" si="70"/>
        <v>20</v>
      </c>
    </row>
    <row r="838" spans="1:15" x14ac:dyDescent="0.2">
      <c r="A838" t="s">
        <v>133</v>
      </c>
      <c r="B838" t="s">
        <v>134</v>
      </c>
      <c r="C838" t="s">
        <v>135</v>
      </c>
      <c r="D838" t="s">
        <v>34</v>
      </c>
      <c r="E838" s="119">
        <v>0.45833333333333331</v>
      </c>
      <c r="F838" s="119">
        <v>0.52083333333333337</v>
      </c>
      <c r="G838" t="s">
        <v>84</v>
      </c>
      <c r="H838" t="s">
        <v>85</v>
      </c>
      <c r="I838" t="str">
        <f t="shared" si="69"/>
        <v>JOGO ABERTO³C. GRANDE</v>
      </c>
      <c r="J838" s="120">
        <v>730</v>
      </c>
      <c r="K838">
        <f t="shared" si="66"/>
        <v>837</v>
      </c>
      <c r="L838" t="b">
        <f>IF($H$2:$H$2371='Cenário proposto'!$L$2,'Tabela de preços (out_2014)'!$K$2:$K$2371)</f>
        <v>0</v>
      </c>
      <c r="M838" t="e">
        <f t="shared" si="67"/>
        <v>#NUM!</v>
      </c>
      <c r="N838" t="str">
        <f t="shared" si="68"/>
        <v>Lixo</v>
      </c>
      <c r="O838">
        <f t="shared" si="70"/>
        <v>20</v>
      </c>
    </row>
    <row r="839" spans="1:15" x14ac:dyDescent="0.2">
      <c r="A839" t="s">
        <v>133</v>
      </c>
      <c r="B839" t="s">
        <v>134</v>
      </c>
      <c r="C839" t="s">
        <v>135</v>
      </c>
      <c r="D839" t="s">
        <v>34</v>
      </c>
      <c r="E839" s="119">
        <v>0.45833333333333331</v>
      </c>
      <c r="F839" s="119">
        <v>0.52083333333333337</v>
      </c>
      <c r="G839" t="s">
        <v>86</v>
      </c>
      <c r="H839" t="s">
        <v>87</v>
      </c>
      <c r="I839" t="str">
        <f t="shared" si="69"/>
        <v>JOGO ABERTO³SALVADOR</v>
      </c>
      <c r="J839" s="120">
        <v>4670</v>
      </c>
      <c r="K839">
        <f t="shared" si="66"/>
        <v>838</v>
      </c>
      <c r="L839" t="b">
        <f>IF($H$2:$H$2371='Cenário proposto'!$L$2,'Tabela de preços (out_2014)'!$K$2:$K$2371)</f>
        <v>0</v>
      </c>
      <c r="M839" t="e">
        <f t="shared" si="67"/>
        <v>#NUM!</v>
      </c>
      <c r="N839" t="str">
        <f t="shared" si="68"/>
        <v>Lixo</v>
      </c>
      <c r="O839">
        <f t="shared" si="70"/>
        <v>20</v>
      </c>
    </row>
    <row r="840" spans="1:15" x14ac:dyDescent="0.2">
      <c r="A840" t="s">
        <v>133</v>
      </c>
      <c r="B840" t="s">
        <v>134</v>
      </c>
      <c r="C840" t="s">
        <v>135</v>
      </c>
      <c r="D840" t="s">
        <v>34</v>
      </c>
      <c r="E840" s="119">
        <v>0.45833333333333331</v>
      </c>
      <c r="F840" s="119">
        <v>0.52083333333333337</v>
      </c>
      <c r="G840" t="s">
        <v>88</v>
      </c>
      <c r="H840" t="s">
        <v>89</v>
      </c>
      <c r="I840" t="str">
        <f t="shared" si="69"/>
        <v>JOGO ABERTO³RECIFE</v>
      </c>
      <c r="J840" s="120">
        <v>3855</v>
      </c>
      <c r="K840">
        <f t="shared" si="66"/>
        <v>839</v>
      </c>
      <c r="L840" t="b">
        <f>IF($H$2:$H$2371='Cenário proposto'!$L$2,'Tabela de preços (out_2014)'!$K$2:$K$2371)</f>
        <v>0</v>
      </c>
      <c r="M840" t="e">
        <f t="shared" si="67"/>
        <v>#NUM!</v>
      </c>
      <c r="N840" t="str">
        <f t="shared" si="68"/>
        <v>Lixo</v>
      </c>
      <c r="O840">
        <f t="shared" si="70"/>
        <v>20</v>
      </c>
    </row>
    <row r="841" spans="1:15" x14ac:dyDescent="0.2">
      <c r="A841" t="s">
        <v>133</v>
      </c>
      <c r="B841" t="s">
        <v>134</v>
      </c>
      <c r="C841" t="s">
        <v>135</v>
      </c>
      <c r="D841" t="s">
        <v>34</v>
      </c>
      <c r="E841" s="119">
        <v>0.45833333333333331</v>
      </c>
      <c r="F841" s="119">
        <v>0.52083333333333337</v>
      </c>
      <c r="G841" t="s">
        <v>90</v>
      </c>
      <c r="H841" t="s">
        <v>91</v>
      </c>
      <c r="I841" t="str">
        <f t="shared" si="69"/>
        <v>JOGO ABERTO³NATAL</v>
      </c>
      <c r="J841" s="120">
        <v>1005</v>
      </c>
      <c r="K841">
        <f t="shared" si="66"/>
        <v>840</v>
      </c>
      <c r="L841" t="b">
        <f>IF($H$2:$H$2371='Cenário proposto'!$L$2,'Tabela de preços (out_2014)'!$K$2:$K$2371)</f>
        <v>0</v>
      </c>
      <c r="M841" t="e">
        <f t="shared" si="67"/>
        <v>#NUM!</v>
      </c>
      <c r="N841" t="str">
        <f t="shared" si="68"/>
        <v>Lixo</v>
      </c>
      <c r="O841">
        <f t="shared" si="70"/>
        <v>20</v>
      </c>
    </row>
    <row r="842" spans="1:15" x14ac:dyDescent="0.2">
      <c r="A842" t="s">
        <v>133</v>
      </c>
      <c r="B842" t="s">
        <v>134</v>
      </c>
      <c r="C842" t="s">
        <v>135</v>
      </c>
      <c r="D842" t="s">
        <v>34</v>
      </c>
      <c r="E842" s="119">
        <v>0.45833333333333331</v>
      </c>
      <c r="F842" s="119">
        <v>0.52083333333333337</v>
      </c>
      <c r="G842" t="s">
        <v>92</v>
      </c>
      <c r="H842" t="s">
        <v>93</v>
      </c>
      <c r="I842" t="str">
        <f t="shared" si="69"/>
        <v>JOGO ABERTO³CEARÁ</v>
      </c>
      <c r="J842" s="120" t="s">
        <v>572</v>
      </c>
      <c r="K842">
        <f t="shared" si="66"/>
        <v>841</v>
      </c>
      <c r="L842" t="b">
        <f>IF($H$2:$H$2371='Cenário proposto'!$L$2,'Tabela de preços (out_2014)'!$K$2:$K$2371)</f>
        <v>0</v>
      </c>
      <c r="M842" t="e">
        <f t="shared" si="67"/>
        <v>#NUM!</v>
      </c>
      <c r="N842" t="str">
        <f t="shared" si="68"/>
        <v>Lixo</v>
      </c>
      <c r="O842">
        <f t="shared" si="70"/>
        <v>20</v>
      </c>
    </row>
    <row r="843" spans="1:15" x14ac:dyDescent="0.2">
      <c r="A843" t="s">
        <v>133</v>
      </c>
      <c r="B843" t="s">
        <v>134</v>
      </c>
      <c r="C843" t="s">
        <v>135</v>
      </c>
      <c r="D843" t="s">
        <v>34</v>
      </c>
      <c r="E843" s="119">
        <v>0.45833333333333331</v>
      </c>
      <c r="F843" s="119">
        <v>0.52083333333333337</v>
      </c>
      <c r="G843" t="s">
        <v>92</v>
      </c>
      <c r="H843" t="s">
        <v>94</v>
      </c>
      <c r="I843" t="str">
        <f t="shared" si="69"/>
        <v>JOGO ABERTO³FORTALEZA</v>
      </c>
      <c r="J843" s="120" t="s">
        <v>572</v>
      </c>
      <c r="K843">
        <f t="shared" si="66"/>
        <v>842</v>
      </c>
      <c r="L843" t="b">
        <f>IF($H$2:$H$2371='Cenário proposto'!$L$2,'Tabela de preços (out_2014)'!$K$2:$K$2371)</f>
        <v>0</v>
      </c>
      <c r="M843" t="e">
        <f t="shared" si="67"/>
        <v>#NUM!</v>
      </c>
      <c r="N843" t="str">
        <f t="shared" si="68"/>
        <v>Lixo</v>
      </c>
      <c r="O843">
        <f t="shared" si="70"/>
        <v>20</v>
      </c>
    </row>
    <row r="844" spans="1:15" x14ac:dyDescent="0.2">
      <c r="A844" t="s">
        <v>133</v>
      </c>
      <c r="B844" t="s">
        <v>134</v>
      </c>
      <c r="C844" t="s">
        <v>135</v>
      </c>
      <c r="D844" t="s">
        <v>34</v>
      </c>
      <c r="E844" s="119">
        <v>0.45833333333333331</v>
      </c>
      <c r="F844" s="119">
        <v>0.52083333333333337</v>
      </c>
      <c r="G844" t="s">
        <v>95</v>
      </c>
      <c r="H844" t="s">
        <v>96</v>
      </c>
      <c r="I844" t="str">
        <f t="shared" si="69"/>
        <v>JOGO ABERTO³TERESINA</v>
      </c>
      <c r="J844" s="120">
        <v>385</v>
      </c>
      <c r="K844">
        <f t="shared" si="66"/>
        <v>843</v>
      </c>
      <c r="L844" t="b">
        <f>IF($H$2:$H$2371='Cenário proposto'!$L$2,'Tabela de preços (out_2014)'!$K$2:$K$2371)</f>
        <v>0</v>
      </c>
      <c r="M844" t="e">
        <f t="shared" si="67"/>
        <v>#NUM!</v>
      </c>
      <c r="N844" t="str">
        <f t="shared" si="68"/>
        <v>Lixo</v>
      </c>
      <c r="O844">
        <f t="shared" si="70"/>
        <v>20</v>
      </c>
    </row>
    <row r="845" spans="1:15" x14ac:dyDescent="0.2">
      <c r="A845" t="s">
        <v>133</v>
      </c>
      <c r="B845" t="s">
        <v>134</v>
      </c>
      <c r="C845" t="s">
        <v>135</v>
      </c>
      <c r="D845" t="s">
        <v>34</v>
      </c>
      <c r="E845" s="119">
        <v>0.45833333333333331</v>
      </c>
      <c r="F845" s="119">
        <v>0.52083333333333337</v>
      </c>
      <c r="G845" t="s">
        <v>95</v>
      </c>
      <c r="H845" t="s">
        <v>97</v>
      </c>
      <c r="I845" t="str">
        <f t="shared" si="69"/>
        <v>JOGO ABERTO³PARNAÍBA</v>
      </c>
      <c r="J845" s="120">
        <v>145</v>
      </c>
      <c r="K845">
        <f t="shared" si="66"/>
        <v>844</v>
      </c>
      <c r="L845" t="b">
        <f>IF($H$2:$H$2371='Cenário proposto'!$L$2,'Tabela de preços (out_2014)'!$K$2:$K$2371)</f>
        <v>0</v>
      </c>
      <c r="M845" t="e">
        <f t="shared" si="67"/>
        <v>#NUM!</v>
      </c>
      <c r="N845" t="str">
        <f t="shared" si="68"/>
        <v>Lixo</v>
      </c>
      <c r="O845">
        <f t="shared" si="70"/>
        <v>20</v>
      </c>
    </row>
    <row r="846" spans="1:15" x14ac:dyDescent="0.2">
      <c r="A846" t="s">
        <v>133</v>
      </c>
      <c r="B846" t="s">
        <v>134</v>
      </c>
      <c r="C846" t="s">
        <v>135</v>
      </c>
      <c r="D846" t="s">
        <v>34</v>
      </c>
      <c r="E846" s="119">
        <v>0.45833333333333331</v>
      </c>
      <c r="F846" s="119">
        <v>0.52083333333333337</v>
      </c>
      <c r="G846" t="s">
        <v>98</v>
      </c>
      <c r="H846" t="s">
        <v>99</v>
      </c>
      <c r="I846" t="str">
        <f t="shared" si="69"/>
        <v>JOGO ABERTO³S. LUIS</v>
      </c>
      <c r="J846" s="120">
        <v>865</v>
      </c>
      <c r="K846">
        <f t="shared" si="66"/>
        <v>845</v>
      </c>
      <c r="L846" t="b">
        <f>IF($H$2:$H$2371='Cenário proposto'!$L$2,'Tabela de preços (out_2014)'!$K$2:$K$2371)</f>
        <v>0</v>
      </c>
      <c r="M846" t="e">
        <f t="shared" si="67"/>
        <v>#NUM!</v>
      </c>
      <c r="N846" t="str">
        <f t="shared" si="68"/>
        <v>Lixo</v>
      </c>
      <c r="O846">
        <f t="shared" si="70"/>
        <v>20</v>
      </c>
    </row>
    <row r="847" spans="1:15" x14ac:dyDescent="0.2">
      <c r="A847" t="s">
        <v>133</v>
      </c>
      <c r="B847" t="s">
        <v>134</v>
      </c>
      <c r="C847" t="s">
        <v>135</v>
      </c>
      <c r="D847" t="s">
        <v>34</v>
      </c>
      <c r="E847" s="119">
        <v>0.45833333333333331</v>
      </c>
      <c r="F847" s="119">
        <v>0.52083333333333337</v>
      </c>
      <c r="G847" t="s">
        <v>100</v>
      </c>
      <c r="H847" t="s">
        <v>101</v>
      </c>
      <c r="I847" t="str">
        <f t="shared" si="69"/>
        <v>JOGO ABERTO³VIANA</v>
      </c>
      <c r="J847" s="120">
        <v>340</v>
      </c>
      <c r="K847">
        <f t="shared" si="66"/>
        <v>846</v>
      </c>
      <c r="L847" t="b">
        <f>IF($H$2:$H$2371='Cenário proposto'!$L$2,'Tabela de preços (out_2014)'!$K$2:$K$2371)</f>
        <v>0</v>
      </c>
      <c r="M847" t="e">
        <f t="shared" si="67"/>
        <v>#NUM!</v>
      </c>
      <c r="N847" t="str">
        <f t="shared" si="68"/>
        <v>Lixo</v>
      </c>
      <c r="O847">
        <f t="shared" si="70"/>
        <v>20</v>
      </c>
    </row>
    <row r="848" spans="1:15" x14ac:dyDescent="0.2">
      <c r="A848" t="s">
        <v>133</v>
      </c>
      <c r="B848" t="s">
        <v>134</v>
      </c>
      <c r="C848" t="s">
        <v>135</v>
      </c>
      <c r="D848" t="s">
        <v>34</v>
      </c>
      <c r="E848" s="119">
        <v>0.45833333333333331</v>
      </c>
      <c r="F848" s="119">
        <v>0.52083333333333337</v>
      </c>
      <c r="G848" t="s">
        <v>102</v>
      </c>
      <c r="H848" t="s">
        <v>103</v>
      </c>
      <c r="I848" t="str">
        <f t="shared" si="69"/>
        <v>JOGO ABERTO³PEDREIRAS</v>
      </c>
      <c r="J848" s="120">
        <v>210</v>
      </c>
      <c r="K848">
        <f t="shared" si="66"/>
        <v>847</v>
      </c>
      <c r="L848" t="b">
        <f>IF($H$2:$H$2371='Cenário proposto'!$L$2,'Tabela de preços (out_2014)'!$K$2:$K$2371)</f>
        <v>0</v>
      </c>
      <c r="M848" t="e">
        <f t="shared" si="67"/>
        <v>#NUM!</v>
      </c>
      <c r="N848" t="str">
        <f t="shared" si="68"/>
        <v>Lixo</v>
      </c>
      <c r="O848">
        <f t="shared" si="70"/>
        <v>20</v>
      </c>
    </row>
    <row r="849" spans="1:15" x14ac:dyDescent="0.2">
      <c r="A849" t="s">
        <v>133</v>
      </c>
      <c r="B849" t="s">
        <v>134</v>
      </c>
      <c r="C849" t="s">
        <v>135</v>
      </c>
      <c r="D849" t="s">
        <v>34</v>
      </c>
      <c r="E849" s="119">
        <v>0.45833333333333331</v>
      </c>
      <c r="F849" s="119">
        <v>0.52083333333333337</v>
      </c>
      <c r="G849" t="s">
        <v>104</v>
      </c>
      <c r="H849" t="s">
        <v>105</v>
      </c>
      <c r="I849" t="str">
        <f t="shared" si="69"/>
        <v>JOGO ABERTO³IMPERATRIZ</v>
      </c>
      <c r="J849" s="120">
        <v>340</v>
      </c>
      <c r="K849">
        <f t="shared" si="66"/>
        <v>848</v>
      </c>
      <c r="L849" t="b">
        <f>IF($H$2:$H$2371='Cenário proposto'!$L$2,'Tabela de preços (out_2014)'!$K$2:$K$2371)</f>
        <v>0</v>
      </c>
      <c r="M849" t="e">
        <f t="shared" si="67"/>
        <v>#NUM!</v>
      </c>
      <c r="N849" t="str">
        <f t="shared" si="68"/>
        <v>Lixo</v>
      </c>
      <c r="O849">
        <f t="shared" si="70"/>
        <v>20</v>
      </c>
    </row>
    <row r="850" spans="1:15" x14ac:dyDescent="0.2">
      <c r="A850" t="s">
        <v>133</v>
      </c>
      <c r="B850" t="s">
        <v>134</v>
      </c>
      <c r="C850" t="s">
        <v>135</v>
      </c>
      <c r="D850" t="s">
        <v>34</v>
      </c>
      <c r="E850" s="119">
        <v>0.45833333333333331</v>
      </c>
      <c r="F850" s="119">
        <v>0.52083333333333337</v>
      </c>
      <c r="G850" t="s">
        <v>106</v>
      </c>
      <c r="H850" t="s">
        <v>107</v>
      </c>
      <c r="I850" t="str">
        <f t="shared" si="69"/>
        <v>JOGO ABERTO³CAXIAS</v>
      </c>
      <c r="J850" s="120">
        <v>340</v>
      </c>
      <c r="K850">
        <f t="shared" si="66"/>
        <v>849</v>
      </c>
      <c r="L850" t="b">
        <f>IF($H$2:$H$2371='Cenário proposto'!$L$2,'Tabela de preços (out_2014)'!$K$2:$K$2371)</f>
        <v>0</v>
      </c>
      <c r="M850" t="e">
        <f t="shared" si="67"/>
        <v>#NUM!</v>
      </c>
      <c r="N850" t="str">
        <f t="shared" si="68"/>
        <v>Lixo</v>
      </c>
      <c r="O850">
        <f t="shared" si="70"/>
        <v>20</v>
      </c>
    </row>
    <row r="851" spans="1:15" x14ac:dyDescent="0.2">
      <c r="A851" t="s">
        <v>133</v>
      </c>
      <c r="B851" t="s">
        <v>134</v>
      </c>
      <c r="C851" t="s">
        <v>135</v>
      </c>
      <c r="D851" t="s">
        <v>34</v>
      </c>
      <c r="E851" s="119">
        <v>0.45833333333333331</v>
      </c>
      <c r="F851" s="119">
        <v>0.52083333333333337</v>
      </c>
      <c r="G851" t="s">
        <v>108</v>
      </c>
      <c r="H851" t="s">
        <v>109</v>
      </c>
      <c r="I851" t="str">
        <f t="shared" si="69"/>
        <v>JOGO ABERTO³J. PESSOA</v>
      </c>
      <c r="J851" s="120">
        <v>1130</v>
      </c>
      <c r="K851">
        <f t="shared" si="66"/>
        <v>850</v>
      </c>
      <c r="L851" t="b">
        <f>IF($H$2:$H$2371='Cenário proposto'!$L$2,'Tabela de preços (out_2014)'!$K$2:$K$2371)</f>
        <v>0</v>
      </c>
      <c r="M851" t="e">
        <f t="shared" si="67"/>
        <v>#NUM!</v>
      </c>
      <c r="N851" t="str">
        <f t="shared" si="68"/>
        <v>Lixo</v>
      </c>
      <c r="O851">
        <f t="shared" si="70"/>
        <v>20</v>
      </c>
    </row>
    <row r="852" spans="1:15" x14ac:dyDescent="0.2">
      <c r="A852" t="s">
        <v>133</v>
      </c>
      <c r="B852" t="s">
        <v>134</v>
      </c>
      <c r="C852" t="s">
        <v>135</v>
      </c>
      <c r="D852" t="s">
        <v>34</v>
      </c>
      <c r="E852" s="119">
        <v>0.45833333333333331</v>
      </c>
      <c r="F852" s="119">
        <v>0.52083333333333337</v>
      </c>
      <c r="G852" t="s">
        <v>110</v>
      </c>
      <c r="H852" t="s">
        <v>111</v>
      </c>
      <c r="I852" t="str">
        <f t="shared" si="69"/>
        <v>JOGO ABERTO³BELÉM</v>
      </c>
      <c r="J852" s="120">
        <v>1890</v>
      </c>
      <c r="K852">
        <f t="shared" si="66"/>
        <v>851</v>
      </c>
      <c r="L852" t="b">
        <f>IF($H$2:$H$2371='Cenário proposto'!$L$2,'Tabela de preços (out_2014)'!$K$2:$K$2371)</f>
        <v>0</v>
      </c>
      <c r="M852" t="e">
        <f t="shared" si="67"/>
        <v>#NUM!</v>
      </c>
      <c r="N852" t="str">
        <f t="shared" si="68"/>
        <v>Lixo</v>
      </c>
      <c r="O852">
        <f t="shared" si="70"/>
        <v>20</v>
      </c>
    </row>
    <row r="853" spans="1:15" x14ac:dyDescent="0.2">
      <c r="A853" t="s">
        <v>133</v>
      </c>
      <c r="B853" t="s">
        <v>134</v>
      </c>
      <c r="C853" t="s">
        <v>135</v>
      </c>
      <c r="D853" t="s">
        <v>34</v>
      </c>
      <c r="E853" s="119">
        <v>0.45833333333333331</v>
      </c>
      <c r="F853" s="119">
        <v>0.52083333333333337</v>
      </c>
      <c r="G853" t="s">
        <v>110</v>
      </c>
      <c r="H853" t="s">
        <v>112</v>
      </c>
      <c r="I853" t="str">
        <f t="shared" si="69"/>
        <v>JOGO ABERTO³MARABÁ</v>
      </c>
      <c r="J853" s="120">
        <v>340</v>
      </c>
      <c r="K853">
        <f t="shared" si="66"/>
        <v>852</v>
      </c>
      <c r="L853" t="b">
        <f>IF($H$2:$H$2371='Cenário proposto'!$L$2,'Tabela de preços (out_2014)'!$K$2:$K$2371)</f>
        <v>0</v>
      </c>
      <c r="M853" t="e">
        <f t="shared" si="67"/>
        <v>#NUM!</v>
      </c>
      <c r="N853" t="str">
        <f t="shared" si="68"/>
        <v>Lixo</v>
      </c>
      <c r="O853">
        <f t="shared" si="70"/>
        <v>20</v>
      </c>
    </row>
    <row r="854" spans="1:15" x14ac:dyDescent="0.2">
      <c r="A854" t="s">
        <v>133</v>
      </c>
      <c r="B854" t="s">
        <v>134</v>
      </c>
      <c r="C854" t="s">
        <v>135</v>
      </c>
      <c r="D854" t="s">
        <v>34</v>
      </c>
      <c r="E854" s="119">
        <v>0.45833333333333331</v>
      </c>
      <c r="F854" s="119">
        <v>0.52083333333333337</v>
      </c>
      <c r="G854" t="s">
        <v>110</v>
      </c>
      <c r="H854" t="s">
        <v>113</v>
      </c>
      <c r="I854" t="str">
        <f t="shared" si="69"/>
        <v>JOGO ABERTO³SANTARÉM</v>
      </c>
      <c r="J854" s="120">
        <v>145</v>
      </c>
      <c r="K854">
        <f t="shared" si="66"/>
        <v>853</v>
      </c>
      <c r="L854" t="b">
        <f>IF($H$2:$H$2371='Cenário proposto'!$L$2,'Tabela de preços (out_2014)'!$K$2:$K$2371)</f>
        <v>0</v>
      </c>
      <c r="M854" t="e">
        <f t="shared" si="67"/>
        <v>#NUM!</v>
      </c>
      <c r="N854" t="str">
        <f t="shared" si="68"/>
        <v>Lixo</v>
      </c>
      <c r="O854">
        <f t="shared" si="70"/>
        <v>20</v>
      </c>
    </row>
    <row r="855" spans="1:15" x14ac:dyDescent="0.2">
      <c r="A855" t="s">
        <v>133</v>
      </c>
      <c r="B855" t="s">
        <v>134</v>
      </c>
      <c r="C855" t="s">
        <v>135</v>
      </c>
      <c r="D855" t="s">
        <v>34</v>
      </c>
      <c r="E855" s="119">
        <v>0.45833333333333331</v>
      </c>
      <c r="F855" s="119">
        <v>0.52083333333333337</v>
      </c>
      <c r="G855" t="s">
        <v>114</v>
      </c>
      <c r="H855" t="s">
        <v>115</v>
      </c>
      <c r="I855" t="str">
        <f t="shared" si="69"/>
        <v>JOGO ABERTO³MANAUS</v>
      </c>
      <c r="J855" s="120">
        <v>1130</v>
      </c>
      <c r="K855">
        <f t="shared" si="66"/>
        <v>854</v>
      </c>
      <c r="L855" t="b">
        <f>IF($H$2:$H$2371='Cenário proposto'!$L$2,'Tabela de preços (out_2014)'!$K$2:$K$2371)</f>
        <v>0</v>
      </c>
      <c r="M855" t="e">
        <f t="shared" si="67"/>
        <v>#NUM!</v>
      </c>
      <c r="N855" t="str">
        <f t="shared" si="68"/>
        <v>Lixo</v>
      </c>
      <c r="O855">
        <f t="shared" si="70"/>
        <v>20</v>
      </c>
    </row>
    <row r="856" spans="1:15" x14ac:dyDescent="0.2">
      <c r="A856" t="s">
        <v>133</v>
      </c>
      <c r="B856" t="s">
        <v>134</v>
      </c>
      <c r="C856" t="s">
        <v>135</v>
      </c>
      <c r="D856" t="s">
        <v>34</v>
      </c>
      <c r="E856" s="119">
        <v>0.45833333333333331</v>
      </c>
      <c r="F856" s="119">
        <v>0.52083333333333337</v>
      </c>
      <c r="G856" t="s">
        <v>116</v>
      </c>
      <c r="H856" t="s">
        <v>117</v>
      </c>
      <c r="I856" t="str">
        <f t="shared" si="69"/>
        <v>JOGO ABERTO³P. VELHO</v>
      </c>
      <c r="J856" s="120">
        <v>430</v>
      </c>
      <c r="K856">
        <f t="shared" si="66"/>
        <v>855</v>
      </c>
      <c r="L856" t="b">
        <f>IF($H$2:$H$2371='Cenário proposto'!$L$2,'Tabela de preços (out_2014)'!$K$2:$K$2371)</f>
        <v>0</v>
      </c>
      <c r="M856" t="e">
        <f t="shared" si="67"/>
        <v>#NUM!</v>
      </c>
      <c r="N856" t="str">
        <f t="shared" si="68"/>
        <v>Lixo</v>
      </c>
      <c r="O856">
        <f t="shared" si="70"/>
        <v>20</v>
      </c>
    </row>
    <row r="857" spans="1:15" x14ac:dyDescent="0.2">
      <c r="A857" t="s">
        <v>133</v>
      </c>
      <c r="B857" t="s">
        <v>134</v>
      </c>
      <c r="C857" t="s">
        <v>135</v>
      </c>
      <c r="D857" t="s">
        <v>34</v>
      </c>
      <c r="E857" s="119">
        <v>0.45833333333333331</v>
      </c>
      <c r="F857" s="119">
        <v>0.52083333333333337</v>
      </c>
      <c r="G857" t="s">
        <v>118</v>
      </c>
      <c r="H857" t="s">
        <v>119</v>
      </c>
      <c r="I857" t="str">
        <f t="shared" si="69"/>
        <v>JOGO ABERTO³R. BRANCO</v>
      </c>
      <c r="J857" s="120">
        <v>340</v>
      </c>
      <c r="K857">
        <f t="shared" si="66"/>
        <v>856</v>
      </c>
      <c r="L857" t="b">
        <f>IF($H$2:$H$2371='Cenário proposto'!$L$2,'Tabela de preços (out_2014)'!$K$2:$K$2371)</f>
        <v>0</v>
      </c>
      <c r="M857" t="e">
        <f t="shared" si="67"/>
        <v>#NUM!</v>
      </c>
      <c r="N857" t="str">
        <f t="shared" si="68"/>
        <v>Lixo</v>
      </c>
      <c r="O857">
        <f t="shared" si="70"/>
        <v>20</v>
      </c>
    </row>
    <row r="858" spans="1:15" x14ac:dyDescent="0.2">
      <c r="A858" t="s">
        <v>133</v>
      </c>
      <c r="B858" t="s">
        <v>134</v>
      </c>
      <c r="C858" t="s">
        <v>135</v>
      </c>
      <c r="D858" t="s">
        <v>34</v>
      </c>
      <c r="E858" s="119">
        <v>0.45833333333333331</v>
      </c>
      <c r="F858" s="119">
        <v>0.52083333333333337</v>
      </c>
      <c r="G858" t="s">
        <v>120</v>
      </c>
      <c r="H858" t="s">
        <v>121</v>
      </c>
      <c r="I858" t="str">
        <f t="shared" si="69"/>
        <v>JOGO ABERTO³PALMAS</v>
      </c>
      <c r="J858" s="120">
        <v>145</v>
      </c>
      <c r="K858">
        <f t="shared" si="66"/>
        <v>857</v>
      </c>
      <c r="L858" t="b">
        <f>IF($H$2:$H$2371='Cenário proposto'!$L$2,'Tabela de preços (out_2014)'!$K$2:$K$2371)</f>
        <v>0</v>
      </c>
      <c r="M858" t="e">
        <f t="shared" si="67"/>
        <v>#NUM!</v>
      </c>
      <c r="N858" t="str">
        <f t="shared" si="68"/>
        <v>Lixo</v>
      </c>
      <c r="O858">
        <f t="shared" si="70"/>
        <v>20</v>
      </c>
    </row>
    <row r="859" spans="1:15" x14ac:dyDescent="0.2">
      <c r="A859" t="s">
        <v>133</v>
      </c>
      <c r="B859" t="s">
        <v>134</v>
      </c>
      <c r="C859" t="s">
        <v>135</v>
      </c>
      <c r="D859" t="s">
        <v>34</v>
      </c>
      <c r="E859" s="119">
        <v>0.45833333333333331</v>
      </c>
      <c r="F859" s="119">
        <v>0.52083333333333337</v>
      </c>
      <c r="G859" t="s">
        <v>122</v>
      </c>
      <c r="H859" t="s">
        <v>123</v>
      </c>
      <c r="I859" t="str">
        <f t="shared" si="69"/>
        <v>JOGO ABERTO³GURUPI</v>
      </c>
      <c r="J859" s="120">
        <v>145</v>
      </c>
      <c r="K859">
        <f t="shared" si="66"/>
        <v>858</v>
      </c>
      <c r="L859" t="b">
        <f>IF($H$2:$H$2371='Cenário proposto'!$L$2,'Tabela de preços (out_2014)'!$K$2:$K$2371)</f>
        <v>0</v>
      </c>
      <c r="M859" t="e">
        <f t="shared" si="67"/>
        <v>#NUM!</v>
      </c>
      <c r="N859" t="str">
        <f t="shared" si="68"/>
        <v>Lixo</v>
      </c>
      <c r="O859">
        <f t="shared" si="70"/>
        <v>20</v>
      </c>
    </row>
    <row r="860" spans="1:15" x14ac:dyDescent="0.2">
      <c r="A860" t="s">
        <v>133</v>
      </c>
      <c r="B860" t="s">
        <v>134</v>
      </c>
      <c r="C860" t="s">
        <v>135</v>
      </c>
      <c r="D860" t="s">
        <v>34</v>
      </c>
      <c r="E860" s="119">
        <v>0.45833333333333331</v>
      </c>
      <c r="F860" s="119">
        <v>0.52083333333333337</v>
      </c>
      <c r="G860" t="s">
        <v>122</v>
      </c>
      <c r="H860" t="s">
        <v>124</v>
      </c>
      <c r="I860" t="str">
        <f t="shared" si="69"/>
        <v>JOGO ABERTO³ARAGUAINA</v>
      </c>
      <c r="J860" s="120">
        <v>285</v>
      </c>
      <c r="K860">
        <f t="shared" si="66"/>
        <v>859</v>
      </c>
      <c r="L860" t="b">
        <f>IF($H$2:$H$2371='Cenário proposto'!$L$2,'Tabela de preços (out_2014)'!$K$2:$K$2371)</f>
        <v>0</v>
      </c>
      <c r="M860" t="e">
        <f t="shared" si="67"/>
        <v>#NUM!</v>
      </c>
      <c r="N860" t="str">
        <f t="shared" si="68"/>
        <v>Lixo</v>
      </c>
      <c r="O860">
        <f t="shared" si="70"/>
        <v>20</v>
      </c>
    </row>
    <row r="861" spans="1:15" x14ac:dyDescent="0.2">
      <c r="A861" t="s">
        <v>133</v>
      </c>
      <c r="B861" t="s">
        <v>134</v>
      </c>
      <c r="C861" t="s">
        <v>135</v>
      </c>
      <c r="D861" t="s">
        <v>34</v>
      </c>
      <c r="E861" s="119">
        <v>0.45833333333333331</v>
      </c>
      <c r="F861" s="119">
        <v>0.52083333333333337</v>
      </c>
      <c r="G861" t="s">
        <v>125</v>
      </c>
      <c r="H861" t="s">
        <v>126</v>
      </c>
      <c r="I861" t="str">
        <f t="shared" si="69"/>
        <v>JOGO ABERTO³BOA VISTA</v>
      </c>
      <c r="J861" s="120">
        <v>285</v>
      </c>
      <c r="K861">
        <f t="shared" si="66"/>
        <v>860</v>
      </c>
      <c r="L861" t="b">
        <f>IF($H$2:$H$2371='Cenário proposto'!$L$2,'Tabela de preços (out_2014)'!$K$2:$K$2371)</f>
        <v>0</v>
      </c>
      <c r="M861" t="e">
        <f t="shared" si="67"/>
        <v>#NUM!</v>
      </c>
      <c r="N861" t="str">
        <f t="shared" si="68"/>
        <v>Lixo</v>
      </c>
      <c r="O861">
        <f t="shared" si="70"/>
        <v>20</v>
      </c>
    </row>
    <row r="862" spans="1:15" x14ac:dyDescent="0.2">
      <c r="A862" t="s">
        <v>133</v>
      </c>
      <c r="B862" t="s">
        <v>134</v>
      </c>
      <c r="C862" t="s">
        <v>135</v>
      </c>
      <c r="D862" t="s">
        <v>34</v>
      </c>
      <c r="E862" s="119">
        <v>0.45833333333333331</v>
      </c>
      <c r="F862" s="119">
        <v>0.52083333333333337</v>
      </c>
      <c r="G862" t="s">
        <v>127</v>
      </c>
      <c r="H862" t="s">
        <v>128</v>
      </c>
      <c r="I862" t="str">
        <f t="shared" si="69"/>
        <v>JOGO ABERTO³MACAPÁ</v>
      </c>
      <c r="J862" s="120">
        <v>285</v>
      </c>
      <c r="K862">
        <f t="shared" si="66"/>
        <v>861</v>
      </c>
      <c r="L862" t="b">
        <f>IF($H$2:$H$2371='Cenário proposto'!$L$2,'Tabela de preços (out_2014)'!$K$2:$K$2371)</f>
        <v>0</v>
      </c>
      <c r="M862" t="e">
        <f t="shared" si="67"/>
        <v>#NUM!</v>
      </c>
      <c r="N862" t="str">
        <f t="shared" si="68"/>
        <v>Lixo</v>
      </c>
      <c r="O862">
        <f t="shared" si="70"/>
        <v>20</v>
      </c>
    </row>
    <row r="863" spans="1:15" x14ac:dyDescent="0.2">
      <c r="A863" t="s">
        <v>258</v>
      </c>
      <c r="B863" t="s">
        <v>629</v>
      </c>
      <c r="C863" t="s">
        <v>33</v>
      </c>
      <c r="D863" t="s">
        <v>34</v>
      </c>
      <c r="E863">
        <v>0.78472222222222221</v>
      </c>
      <c r="F863">
        <v>0.80555555555555547</v>
      </c>
      <c r="H863" t="s">
        <v>54</v>
      </c>
      <c r="I863" t="str">
        <f t="shared" si="69"/>
        <v>JORNAL BAND MINAS - (B. HORIZ)B. HORIZ</v>
      </c>
      <c r="J863" s="120">
        <v>8443.56</v>
      </c>
      <c r="K863">
        <f t="shared" si="66"/>
        <v>862</v>
      </c>
      <c r="L863" t="b">
        <f>IF($H$2:$H$2371='Cenário proposto'!$L$2,'Tabela de preços (out_2014)'!$K$2:$K$2371)</f>
        <v>0</v>
      </c>
      <c r="M863" t="e">
        <f t="shared" si="67"/>
        <v>#NUM!</v>
      </c>
      <c r="N863" t="str">
        <f t="shared" si="68"/>
        <v>Lixo</v>
      </c>
      <c r="O863">
        <f t="shared" si="70"/>
        <v>20</v>
      </c>
    </row>
    <row r="864" spans="1:15" x14ac:dyDescent="0.2">
      <c r="A864" t="s">
        <v>267</v>
      </c>
      <c r="B864" t="s">
        <v>630</v>
      </c>
      <c r="C864" t="s">
        <v>33</v>
      </c>
      <c r="D864" t="s">
        <v>34</v>
      </c>
      <c r="E864">
        <v>0.78472222222222221</v>
      </c>
      <c r="F864">
        <v>0.80555555555555547</v>
      </c>
      <c r="H864" t="s">
        <v>58</v>
      </c>
      <c r="I864" t="str">
        <f t="shared" si="69"/>
        <v>JORNAL CAPIXABA - (VITÓRIA)VITÓRIA</v>
      </c>
      <c r="J864" s="120">
        <v>3640</v>
      </c>
      <c r="K864">
        <f t="shared" si="66"/>
        <v>863</v>
      </c>
      <c r="L864" t="b">
        <f>IF($H$2:$H$2371='Cenário proposto'!$L$2,'Tabela de preços (out_2014)'!$K$2:$K$2371)</f>
        <v>0</v>
      </c>
      <c r="M864" t="e">
        <f t="shared" si="67"/>
        <v>#NUM!</v>
      </c>
      <c r="N864" t="str">
        <f t="shared" si="68"/>
        <v>Lixo</v>
      </c>
      <c r="O864">
        <f t="shared" si="70"/>
        <v>20</v>
      </c>
    </row>
    <row r="865" spans="1:15" x14ac:dyDescent="0.2">
      <c r="A865" t="s">
        <v>141</v>
      </c>
      <c r="B865" t="s">
        <v>14</v>
      </c>
      <c r="C865" t="s">
        <v>33</v>
      </c>
      <c r="D865" t="s">
        <v>142</v>
      </c>
      <c r="E865" s="119">
        <v>0.80555555555555547</v>
      </c>
      <c r="F865" s="119">
        <v>0.85416666666666663</v>
      </c>
      <c r="G865" t="s">
        <v>35</v>
      </c>
      <c r="H865" t="s">
        <v>35</v>
      </c>
      <c r="I865" t="str">
        <f t="shared" si="69"/>
        <v>JORNAL DA BANDNET1</v>
      </c>
      <c r="J865" s="120">
        <v>284060</v>
      </c>
      <c r="K865">
        <f t="shared" si="66"/>
        <v>864</v>
      </c>
      <c r="L865" t="b">
        <f>IF($H$2:$H$2371='Cenário proposto'!$L$2,'Tabela de preços (out_2014)'!$K$2:$K$2371)</f>
        <v>0</v>
      </c>
      <c r="M865" t="e">
        <f t="shared" si="67"/>
        <v>#NUM!</v>
      </c>
      <c r="N865" t="str">
        <f t="shared" si="68"/>
        <v>Lixo</v>
      </c>
      <c r="O865">
        <f t="shared" si="70"/>
        <v>24</v>
      </c>
    </row>
    <row r="866" spans="1:15" x14ac:dyDescent="0.2">
      <c r="A866" t="s">
        <v>141</v>
      </c>
      <c r="B866" t="s">
        <v>14</v>
      </c>
      <c r="C866" t="s">
        <v>33</v>
      </c>
      <c r="D866" t="s">
        <v>142</v>
      </c>
      <c r="E866" s="119">
        <v>0.80555555555555547</v>
      </c>
      <c r="F866" s="119">
        <v>0.85416666666666663</v>
      </c>
      <c r="G866" t="s">
        <v>36</v>
      </c>
      <c r="H866" t="s">
        <v>36</v>
      </c>
      <c r="I866" t="str">
        <f t="shared" si="69"/>
        <v>JORNAL DA BANDSAT</v>
      </c>
      <c r="J866" s="120">
        <v>28406</v>
      </c>
      <c r="K866">
        <f t="shared" si="66"/>
        <v>865</v>
      </c>
      <c r="L866" t="b">
        <f>IF($H$2:$H$2371='Cenário proposto'!$L$2,'Tabela de preços (out_2014)'!$K$2:$K$2371)</f>
        <v>0</v>
      </c>
      <c r="M866" t="e">
        <f t="shared" si="67"/>
        <v>#NUM!</v>
      </c>
      <c r="N866" t="str">
        <f t="shared" si="68"/>
        <v>Lixo</v>
      </c>
      <c r="O866">
        <f t="shared" si="70"/>
        <v>24</v>
      </c>
    </row>
    <row r="867" spans="1:15" x14ac:dyDescent="0.2">
      <c r="A867" t="s">
        <v>141</v>
      </c>
      <c r="B867" t="s">
        <v>14</v>
      </c>
      <c r="C867" t="s">
        <v>33</v>
      </c>
      <c r="D867" t="s">
        <v>142</v>
      </c>
      <c r="E867" s="119">
        <v>0.80555555555555547</v>
      </c>
      <c r="F867" s="119">
        <v>0.85416666666666663</v>
      </c>
      <c r="G867" t="s">
        <v>37</v>
      </c>
      <c r="H867" t="s">
        <v>38</v>
      </c>
      <c r="I867" t="str">
        <f t="shared" si="69"/>
        <v>JORNAL DA BANDSÃO PAULO</v>
      </c>
      <c r="J867" s="120">
        <v>57100</v>
      </c>
      <c r="K867">
        <f t="shared" si="66"/>
        <v>866</v>
      </c>
      <c r="L867" t="b">
        <f>IF($H$2:$H$2371='Cenário proposto'!$L$2,'Tabela de preços (out_2014)'!$K$2:$K$2371)</f>
        <v>0</v>
      </c>
      <c r="M867" t="e">
        <f t="shared" si="67"/>
        <v>#NUM!</v>
      </c>
      <c r="N867" t="str">
        <f t="shared" si="68"/>
        <v>Lixo</v>
      </c>
      <c r="O867">
        <f t="shared" si="70"/>
        <v>24</v>
      </c>
    </row>
    <row r="868" spans="1:15" x14ac:dyDescent="0.2">
      <c r="A868" t="s">
        <v>141</v>
      </c>
      <c r="B868" t="s">
        <v>14</v>
      </c>
      <c r="C868" t="s">
        <v>33</v>
      </c>
      <c r="D868" t="s">
        <v>142</v>
      </c>
      <c r="E868" s="119">
        <v>0.80555555555555547</v>
      </c>
      <c r="F868" s="119">
        <v>0.85416666666666663</v>
      </c>
      <c r="G868" t="s">
        <v>39</v>
      </c>
      <c r="H868" t="s">
        <v>40</v>
      </c>
      <c r="I868" t="str">
        <f t="shared" si="69"/>
        <v>JORNAL DA BANDP.PRUD.</v>
      </c>
      <c r="J868" s="120">
        <v>13155</v>
      </c>
      <c r="K868">
        <f t="shared" si="66"/>
        <v>867</v>
      </c>
      <c r="L868" t="b">
        <f>IF($H$2:$H$2371='Cenário proposto'!$L$2,'Tabela de preços (out_2014)'!$K$2:$K$2371)</f>
        <v>0</v>
      </c>
      <c r="M868" t="e">
        <f t="shared" si="67"/>
        <v>#NUM!</v>
      </c>
      <c r="N868" t="str">
        <f t="shared" si="68"/>
        <v>Lixo</v>
      </c>
      <c r="O868">
        <f t="shared" si="70"/>
        <v>24</v>
      </c>
    </row>
    <row r="869" spans="1:15" x14ac:dyDescent="0.2">
      <c r="A869" t="s">
        <v>141</v>
      </c>
      <c r="B869" t="s">
        <v>14</v>
      </c>
      <c r="C869" t="s">
        <v>33</v>
      </c>
      <c r="D869" t="s">
        <v>142</v>
      </c>
      <c r="E869" s="119">
        <v>0.80555555555555547</v>
      </c>
      <c r="F869" s="119">
        <v>0.85416666666666663</v>
      </c>
      <c r="G869" t="s">
        <v>41</v>
      </c>
      <c r="H869" t="s">
        <v>42</v>
      </c>
      <c r="I869" t="str">
        <f t="shared" si="69"/>
        <v>JORNAL DA BANDCAMPINAS</v>
      </c>
      <c r="J869" s="120">
        <v>14995</v>
      </c>
      <c r="K869">
        <f t="shared" si="66"/>
        <v>868</v>
      </c>
      <c r="L869" t="b">
        <f>IF($H$2:$H$2371='Cenário proposto'!$L$2,'Tabela de preços (out_2014)'!$K$2:$K$2371)</f>
        <v>0</v>
      </c>
      <c r="M869" t="e">
        <f t="shared" si="67"/>
        <v>#NUM!</v>
      </c>
      <c r="N869" t="str">
        <f t="shared" si="68"/>
        <v>Lixo</v>
      </c>
      <c r="O869">
        <f t="shared" si="70"/>
        <v>24</v>
      </c>
    </row>
    <row r="870" spans="1:15" x14ac:dyDescent="0.2">
      <c r="A870" t="s">
        <v>141</v>
      </c>
      <c r="B870" t="s">
        <v>14</v>
      </c>
      <c r="C870" t="s">
        <v>33</v>
      </c>
      <c r="D870" t="s">
        <v>142</v>
      </c>
      <c r="E870" s="119">
        <v>0.80555555555555547</v>
      </c>
      <c r="F870" s="119">
        <v>0.85416666666666663</v>
      </c>
      <c r="G870" t="s">
        <v>43</v>
      </c>
      <c r="H870" t="s">
        <v>44</v>
      </c>
      <c r="I870" t="str">
        <f t="shared" si="69"/>
        <v>JORNAL DA BANDTAUBATÉ</v>
      </c>
      <c r="J870" s="120">
        <v>5055</v>
      </c>
      <c r="K870">
        <f t="shared" si="66"/>
        <v>869</v>
      </c>
      <c r="L870" t="b">
        <f>IF($H$2:$H$2371='Cenário proposto'!$L$2,'Tabela de preços (out_2014)'!$K$2:$K$2371)</f>
        <v>0</v>
      </c>
      <c r="M870" t="e">
        <f t="shared" si="67"/>
        <v>#NUM!</v>
      </c>
      <c r="N870" t="str">
        <f t="shared" si="68"/>
        <v>Lixo</v>
      </c>
      <c r="O870">
        <f t="shared" si="70"/>
        <v>24</v>
      </c>
    </row>
    <row r="871" spans="1:15" x14ac:dyDescent="0.2">
      <c r="A871" t="s">
        <v>141</v>
      </c>
      <c r="B871" t="s">
        <v>14</v>
      </c>
      <c r="C871" t="s">
        <v>33</v>
      </c>
      <c r="D871" t="s">
        <v>142</v>
      </c>
      <c r="E871" s="119">
        <v>0.80555555555555547</v>
      </c>
      <c r="F871" s="119">
        <v>0.85416666666666663</v>
      </c>
      <c r="G871" t="s">
        <v>45</v>
      </c>
      <c r="H871" t="s">
        <v>46</v>
      </c>
      <c r="I871" t="str">
        <f t="shared" si="69"/>
        <v>JORNAL DA BANDRIB. PRETO</v>
      </c>
      <c r="J871" s="120">
        <v>7620</v>
      </c>
      <c r="K871">
        <f t="shared" si="66"/>
        <v>870</v>
      </c>
      <c r="L871" t="b">
        <f>IF($H$2:$H$2371='Cenário proposto'!$L$2,'Tabela de preços (out_2014)'!$K$2:$K$2371)</f>
        <v>0</v>
      </c>
      <c r="M871" t="e">
        <f t="shared" si="67"/>
        <v>#NUM!</v>
      </c>
      <c r="N871" t="str">
        <f t="shared" si="68"/>
        <v>Lixo</v>
      </c>
      <c r="O871">
        <f t="shared" si="70"/>
        <v>24</v>
      </c>
    </row>
    <row r="872" spans="1:15" x14ac:dyDescent="0.2">
      <c r="A872" t="s">
        <v>141</v>
      </c>
      <c r="B872" t="s">
        <v>14</v>
      </c>
      <c r="C872" t="s">
        <v>33</v>
      </c>
      <c r="D872" t="s">
        <v>142</v>
      </c>
      <c r="E872" s="119">
        <v>0.80555555555555547</v>
      </c>
      <c r="F872" s="119">
        <v>0.85416666666666663</v>
      </c>
      <c r="G872" t="s">
        <v>47</v>
      </c>
      <c r="H872" t="s">
        <v>48</v>
      </c>
      <c r="I872" t="str">
        <f t="shared" si="69"/>
        <v>JORNAL DA BANDSANTOS</v>
      </c>
      <c r="J872" s="120">
        <v>5525</v>
      </c>
      <c r="K872">
        <f t="shared" si="66"/>
        <v>871</v>
      </c>
      <c r="L872" t="b">
        <f>IF($H$2:$H$2371='Cenário proposto'!$L$2,'Tabela de preços (out_2014)'!$K$2:$K$2371)</f>
        <v>0</v>
      </c>
      <c r="M872" t="e">
        <f t="shared" si="67"/>
        <v>#NUM!</v>
      </c>
      <c r="N872" t="str">
        <f t="shared" si="68"/>
        <v>Lixo</v>
      </c>
      <c r="O872">
        <f t="shared" si="70"/>
        <v>24</v>
      </c>
    </row>
    <row r="873" spans="1:15" x14ac:dyDescent="0.2">
      <c r="A873" t="s">
        <v>141</v>
      </c>
      <c r="B873" t="s">
        <v>14</v>
      </c>
      <c r="C873" t="s">
        <v>33</v>
      </c>
      <c r="D873" t="s">
        <v>142</v>
      </c>
      <c r="E873" s="119">
        <v>0.80555555555555547</v>
      </c>
      <c r="F873" s="119">
        <v>0.85416666666666663</v>
      </c>
      <c r="G873" t="s">
        <v>49</v>
      </c>
      <c r="H873" t="s">
        <v>50</v>
      </c>
      <c r="I873" t="str">
        <f t="shared" si="69"/>
        <v>JORNAL DA BANDRIO DE JANEIRO</v>
      </c>
      <c r="J873" s="120">
        <v>34075</v>
      </c>
      <c r="K873">
        <f t="shared" si="66"/>
        <v>872</v>
      </c>
      <c r="L873">
        <f>IF($H$2:$H$2371='Cenário proposto'!$L$2,'Tabela de preços (out_2014)'!$K$2:$K$2371)</f>
        <v>872</v>
      </c>
      <c r="M873" t="e">
        <f t="shared" si="67"/>
        <v>#NUM!</v>
      </c>
      <c r="N873" t="str">
        <f t="shared" si="68"/>
        <v>Lixo</v>
      </c>
      <c r="O873">
        <f t="shared" si="70"/>
        <v>24</v>
      </c>
    </row>
    <row r="874" spans="1:15" x14ac:dyDescent="0.2">
      <c r="A874" t="s">
        <v>141</v>
      </c>
      <c r="B874" t="s">
        <v>14</v>
      </c>
      <c r="C874" t="s">
        <v>33</v>
      </c>
      <c r="D874" t="s">
        <v>142</v>
      </c>
      <c r="E874" s="119">
        <v>0.80555555555555547</v>
      </c>
      <c r="F874" s="119">
        <v>0.85416666666666663</v>
      </c>
      <c r="G874" t="s">
        <v>51</v>
      </c>
      <c r="H874" t="s">
        <v>52</v>
      </c>
      <c r="I874" t="str">
        <f t="shared" si="69"/>
        <v>JORNAL DA BANDBARRA MANSA</v>
      </c>
      <c r="J874" s="120">
        <v>8400</v>
      </c>
      <c r="K874">
        <f t="shared" si="66"/>
        <v>873</v>
      </c>
      <c r="L874" t="b">
        <f>IF($H$2:$H$2371='Cenário proposto'!$L$2,'Tabela de preços (out_2014)'!$K$2:$K$2371)</f>
        <v>0</v>
      </c>
      <c r="M874" t="e">
        <f t="shared" si="67"/>
        <v>#NUM!</v>
      </c>
      <c r="N874" t="str">
        <f t="shared" si="68"/>
        <v>Lixo</v>
      </c>
      <c r="O874">
        <f t="shared" si="70"/>
        <v>24</v>
      </c>
    </row>
    <row r="875" spans="1:15" x14ac:dyDescent="0.2">
      <c r="A875" t="s">
        <v>141</v>
      </c>
      <c r="B875" t="s">
        <v>14</v>
      </c>
      <c r="C875" t="s">
        <v>33</v>
      </c>
      <c r="D875" t="s">
        <v>142</v>
      </c>
      <c r="E875" s="119">
        <v>0.80555555555555547</v>
      </c>
      <c r="F875" s="119">
        <v>0.85416666666666663</v>
      </c>
      <c r="G875" t="s">
        <v>53</v>
      </c>
      <c r="H875" t="s">
        <v>54</v>
      </c>
      <c r="I875" t="str">
        <f t="shared" si="69"/>
        <v>JORNAL DA BANDB. HORIZ</v>
      </c>
      <c r="J875" s="120">
        <v>26745</v>
      </c>
      <c r="K875">
        <f t="shared" si="66"/>
        <v>874</v>
      </c>
      <c r="L875" t="b">
        <f>IF($H$2:$H$2371='Cenário proposto'!$L$2,'Tabela de preços (out_2014)'!$K$2:$K$2371)</f>
        <v>0</v>
      </c>
      <c r="M875" t="e">
        <f t="shared" si="67"/>
        <v>#NUM!</v>
      </c>
      <c r="N875" t="str">
        <f t="shared" si="68"/>
        <v>Lixo</v>
      </c>
      <c r="O875">
        <f t="shared" si="70"/>
        <v>24</v>
      </c>
    </row>
    <row r="876" spans="1:15" x14ac:dyDescent="0.2">
      <c r="A876" t="s">
        <v>141</v>
      </c>
      <c r="B876" t="s">
        <v>14</v>
      </c>
      <c r="C876" t="s">
        <v>33</v>
      </c>
      <c r="D876" t="s">
        <v>142</v>
      </c>
      <c r="E876" s="119">
        <v>0.80555555555555547</v>
      </c>
      <c r="F876" s="119">
        <v>0.85416666666666663</v>
      </c>
      <c r="G876" t="s">
        <v>55</v>
      </c>
      <c r="H876" t="s">
        <v>56</v>
      </c>
      <c r="I876" t="str">
        <f t="shared" si="69"/>
        <v>JORNAL DA BANDUBERABA</v>
      </c>
      <c r="J876" s="120">
        <v>5080</v>
      </c>
      <c r="K876">
        <f t="shared" si="66"/>
        <v>875</v>
      </c>
      <c r="L876" t="b">
        <f>IF($H$2:$H$2371='Cenário proposto'!$L$2,'Tabela de preços (out_2014)'!$K$2:$K$2371)</f>
        <v>0</v>
      </c>
      <c r="M876" t="e">
        <f t="shared" si="67"/>
        <v>#NUM!</v>
      </c>
      <c r="N876" t="str">
        <f t="shared" si="68"/>
        <v>Lixo</v>
      </c>
      <c r="O876">
        <f t="shared" si="70"/>
        <v>24</v>
      </c>
    </row>
    <row r="877" spans="1:15" x14ac:dyDescent="0.2">
      <c r="A877" t="s">
        <v>141</v>
      </c>
      <c r="B877" t="s">
        <v>14</v>
      </c>
      <c r="C877" t="s">
        <v>33</v>
      </c>
      <c r="D877" t="s">
        <v>142</v>
      </c>
      <c r="E877" s="119">
        <v>0.80555555555555547</v>
      </c>
      <c r="F877" s="119">
        <v>0.85416666666666663</v>
      </c>
      <c r="G877" t="s">
        <v>57</v>
      </c>
      <c r="H877" t="s">
        <v>58</v>
      </c>
      <c r="I877" t="str">
        <f t="shared" si="69"/>
        <v>JORNAL DA BANDVITÓRIA</v>
      </c>
      <c r="J877" s="120">
        <v>5655</v>
      </c>
      <c r="K877">
        <f t="shared" si="66"/>
        <v>876</v>
      </c>
      <c r="L877" t="b">
        <f>IF($H$2:$H$2371='Cenário proposto'!$L$2,'Tabela de preços (out_2014)'!$K$2:$K$2371)</f>
        <v>0</v>
      </c>
      <c r="M877" t="e">
        <f t="shared" si="67"/>
        <v>#NUM!</v>
      </c>
      <c r="N877" t="str">
        <f t="shared" si="68"/>
        <v>Lixo</v>
      </c>
      <c r="O877">
        <f t="shared" si="70"/>
        <v>24</v>
      </c>
    </row>
    <row r="878" spans="1:15" x14ac:dyDescent="0.2">
      <c r="A878" t="s">
        <v>141</v>
      </c>
      <c r="B878" t="s">
        <v>14</v>
      </c>
      <c r="C878" t="s">
        <v>33</v>
      </c>
      <c r="D878" t="s">
        <v>142</v>
      </c>
      <c r="E878" s="119">
        <v>0.80555555555555547</v>
      </c>
      <c r="F878" s="119">
        <v>0.85416666666666663</v>
      </c>
      <c r="G878" t="s">
        <v>59</v>
      </c>
      <c r="H878" t="s">
        <v>60</v>
      </c>
      <c r="I878" t="str">
        <f t="shared" si="69"/>
        <v>JORNAL DA BANDCURITIBA</v>
      </c>
      <c r="J878" s="120">
        <v>10345</v>
      </c>
      <c r="K878">
        <f t="shared" si="66"/>
        <v>877</v>
      </c>
      <c r="L878" t="b">
        <f>IF($H$2:$H$2371='Cenário proposto'!$L$2,'Tabela de preços (out_2014)'!$K$2:$K$2371)</f>
        <v>0</v>
      </c>
      <c r="M878" t="e">
        <f t="shared" si="67"/>
        <v>#NUM!</v>
      </c>
      <c r="N878" t="str">
        <f t="shared" si="68"/>
        <v>Lixo</v>
      </c>
      <c r="O878">
        <f t="shared" si="70"/>
        <v>24</v>
      </c>
    </row>
    <row r="879" spans="1:15" x14ac:dyDescent="0.2">
      <c r="A879" t="s">
        <v>141</v>
      </c>
      <c r="B879" t="s">
        <v>14</v>
      </c>
      <c r="C879" t="s">
        <v>33</v>
      </c>
      <c r="D879" t="s">
        <v>142</v>
      </c>
      <c r="E879" s="119">
        <v>0.80555555555555547</v>
      </c>
      <c r="F879" s="119">
        <v>0.85416666666666663</v>
      </c>
      <c r="G879" t="s">
        <v>61</v>
      </c>
      <c r="H879" t="s">
        <v>62</v>
      </c>
      <c r="I879" t="str">
        <f t="shared" si="69"/>
        <v>JORNAL DA BANDCASCAVEL</v>
      </c>
      <c r="J879" s="120">
        <v>10755</v>
      </c>
      <c r="K879">
        <f t="shared" si="66"/>
        <v>878</v>
      </c>
      <c r="L879" t="b">
        <f>IF($H$2:$H$2371='Cenário proposto'!$L$2,'Tabela de preços (out_2014)'!$K$2:$K$2371)</f>
        <v>0</v>
      </c>
      <c r="M879" t="e">
        <f t="shared" si="67"/>
        <v>#NUM!</v>
      </c>
      <c r="N879" t="str">
        <f t="shared" si="68"/>
        <v>Lixo</v>
      </c>
      <c r="O879">
        <f t="shared" si="70"/>
        <v>24</v>
      </c>
    </row>
    <row r="880" spans="1:15" x14ac:dyDescent="0.2">
      <c r="A880" t="s">
        <v>141</v>
      </c>
      <c r="B880" t="s">
        <v>14</v>
      </c>
      <c r="C880" t="s">
        <v>33</v>
      </c>
      <c r="D880" t="s">
        <v>142</v>
      </c>
      <c r="E880" s="119">
        <v>0.80555555555555547</v>
      </c>
      <c r="F880" s="119">
        <v>0.85416666666666663</v>
      </c>
      <c r="G880" t="s">
        <v>63</v>
      </c>
      <c r="H880" t="s">
        <v>64</v>
      </c>
      <c r="I880" t="str">
        <f t="shared" si="69"/>
        <v>JORNAL DA BANDMARINGÁ</v>
      </c>
      <c r="J880" s="120">
        <v>3335</v>
      </c>
      <c r="K880">
        <f t="shared" si="66"/>
        <v>879</v>
      </c>
      <c r="L880" t="b">
        <f>IF($H$2:$H$2371='Cenário proposto'!$L$2,'Tabela de preços (out_2014)'!$K$2:$K$2371)</f>
        <v>0</v>
      </c>
      <c r="M880" t="e">
        <f t="shared" si="67"/>
        <v>#NUM!</v>
      </c>
      <c r="N880" t="str">
        <f t="shared" si="68"/>
        <v>Lixo</v>
      </c>
      <c r="O880">
        <f t="shared" si="70"/>
        <v>24</v>
      </c>
    </row>
    <row r="881" spans="1:15" x14ac:dyDescent="0.2">
      <c r="A881" t="s">
        <v>141</v>
      </c>
      <c r="B881" t="s">
        <v>14</v>
      </c>
      <c r="C881" t="s">
        <v>33</v>
      </c>
      <c r="D881" t="s">
        <v>142</v>
      </c>
      <c r="E881" s="119">
        <v>0.80555555555555547</v>
      </c>
      <c r="F881" s="119">
        <v>0.85416666666666663</v>
      </c>
      <c r="G881" t="s">
        <v>65</v>
      </c>
      <c r="H881" t="s">
        <v>66</v>
      </c>
      <c r="I881" t="str">
        <f t="shared" si="69"/>
        <v>JORNAL DA BANDLONDRINA</v>
      </c>
      <c r="J881" s="120">
        <v>4035</v>
      </c>
      <c r="K881">
        <f t="shared" si="66"/>
        <v>880</v>
      </c>
      <c r="L881" t="b">
        <f>IF($H$2:$H$2371='Cenário proposto'!$L$2,'Tabela de preços (out_2014)'!$K$2:$K$2371)</f>
        <v>0</v>
      </c>
      <c r="M881" t="e">
        <f t="shared" si="67"/>
        <v>#NUM!</v>
      </c>
      <c r="N881" t="str">
        <f t="shared" si="68"/>
        <v>Lixo</v>
      </c>
      <c r="O881">
        <f t="shared" si="70"/>
        <v>24</v>
      </c>
    </row>
    <row r="882" spans="1:15" x14ac:dyDescent="0.2">
      <c r="A882" t="s">
        <v>141</v>
      </c>
      <c r="B882" t="s">
        <v>14</v>
      </c>
      <c r="C882" t="s">
        <v>33</v>
      </c>
      <c r="D882" t="s">
        <v>142</v>
      </c>
      <c r="E882" s="119">
        <v>0.80555555555555547</v>
      </c>
      <c r="F882" s="119">
        <v>0.85416666666666663</v>
      </c>
      <c r="G882" t="s">
        <v>67</v>
      </c>
      <c r="H882" t="s">
        <v>68</v>
      </c>
      <c r="I882" t="str">
        <f t="shared" si="69"/>
        <v>JORNAL DA BANDP. ALEGRE</v>
      </c>
      <c r="J882" s="120">
        <v>23560</v>
      </c>
      <c r="K882">
        <f t="shared" si="66"/>
        <v>881</v>
      </c>
      <c r="L882" t="b">
        <f>IF($H$2:$H$2371='Cenário proposto'!$L$2,'Tabela de preços (out_2014)'!$K$2:$K$2371)</f>
        <v>0</v>
      </c>
      <c r="M882" t="e">
        <f t="shared" si="67"/>
        <v>#NUM!</v>
      </c>
      <c r="N882" t="str">
        <f t="shared" si="68"/>
        <v>Lixo</v>
      </c>
      <c r="O882">
        <f t="shared" si="70"/>
        <v>24</v>
      </c>
    </row>
    <row r="883" spans="1:15" x14ac:dyDescent="0.2">
      <c r="A883" t="s">
        <v>141</v>
      </c>
      <c r="B883" t="s">
        <v>14</v>
      </c>
      <c r="C883" t="s">
        <v>33</v>
      </c>
      <c r="D883" t="s">
        <v>142</v>
      </c>
      <c r="E883" s="119">
        <v>0.80555555555555547</v>
      </c>
      <c r="F883" s="119">
        <v>0.85416666666666663</v>
      </c>
      <c r="G883" t="s">
        <v>69</v>
      </c>
      <c r="H883" t="s">
        <v>70</v>
      </c>
      <c r="I883" t="str">
        <f t="shared" si="69"/>
        <v>JORNAL DA BANDFLORIANÓPOLIS</v>
      </c>
      <c r="J883" s="120">
        <v>11655</v>
      </c>
      <c r="K883">
        <f t="shared" si="66"/>
        <v>882</v>
      </c>
      <c r="L883" t="b">
        <f>IF($H$2:$H$2371='Cenário proposto'!$L$2,'Tabela de preços (out_2014)'!$K$2:$K$2371)</f>
        <v>0</v>
      </c>
      <c r="M883" t="e">
        <f t="shared" si="67"/>
        <v>#NUM!</v>
      </c>
      <c r="N883" t="str">
        <f t="shared" si="68"/>
        <v>Lixo</v>
      </c>
      <c r="O883">
        <f t="shared" si="70"/>
        <v>24</v>
      </c>
    </row>
    <row r="884" spans="1:15" x14ac:dyDescent="0.2">
      <c r="A884" t="s">
        <v>141</v>
      </c>
      <c r="B884" t="s">
        <v>14</v>
      </c>
      <c r="C884" t="s">
        <v>33</v>
      </c>
      <c r="D884" t="s">
        <v>142</v>
      </c>
      <c r="E884" s="119">
        <v>0.80555555555555547</v>
      </c>
      <c r="F884" s="119">
        <v>0.85416666666666663</v>
      </c>
      <c r="G884" t="s">
        <v>71</v>
      </c>
      <c r="H884" t="s">
        <v>72</v>
      </c>
      <c r="I884" t="str">
        <f t="shared" si="69"/>
        <v>JORNAL DA BANDBRASÍLIA</v>
      </c>
      <c r="J884" s="120">
        <v>7700</v>
      </c>
      <c r="K884">
        <f t="shared" si="66"/>
        <v>883</v>
      </c>
      <c r="L884" t="b">
        <f>IF($H$2:$H$2371='Cenário proposto'!$L$2,'Tabela de preços (out_2014)'!$K$2:$K$2371)</f>
        <v>0</v>
      </c>
      <c r="M884" t="e">
        <f t="shared" si="67"/>
        <v>#NUM!</v>
      </c>
      <c r="N884" t="str">
        <f t="shared" si="68"/>
        <v>Lixo</v>
      </c>
      <c r="O884">
        <f t="shared" si="70"/>
        <v>24</v>
      </c>
    </row>
    <row r="885" spans="1:15" x14ac:dyDescent="0.2">
      <c r="A885" t="s">
        <v>141</v>
      </c>
      <c r="B885" t="s">
        <v>14</v>
      </c>
      <c r="C885" t="s">
        <v>33</v>
      </c>
      <c r="D885" t="s">
        <v>142</v>
      </c>
      <c r="E885" s="119">
        <v>0.80555555555555547</v>
      </c>
      <c r="F885" s="119">
        <v>0.85416666666666663</v>
      </c>
      <c r="G885" t="s">
        <v>73</v>
      </c>
      <c r="H885" t="s">
        <v>74</v>
      </c>
      <c r="I885" t="str">
        <f t="shared" si="69"/>
        <v>JORNAL DA BANDGOIÂNIA</v>
      </c>
      <c r="J885" s="120">
        <v>6730</v>
      </c>
      <c r="K885">
        <f t="shared" si="66"/>
        <v>884</v>
      </c>
      <c r="L885" t="b">
        <f>IF($H$2:$H$2371='Cenário proposto'!$L$2,'Tabela de preços (out_2014)'!$K$2:$K$2371)</f>
        <v>0</v>
      </c>
      <c r="M885" t="e">
        <f t="shared" si="67"/>
        <v>#NUM!</v>
      </c>
      <c r="N885" t="str">
        <f t="shared" si="68"/>
        <v>Lixo</v>
      </c>
      <c r="O885">
        <f t="shared" si="70"/>
        <v>24</v>
      </c>
    </row>
    <row r="886" spans="1:15" x14ac:dyDescent="0.2">
      <c r="A886" t="s">
        <v>141</v>
      </c>
      <c r="B886" t="s">
        <v>14</v>
      </c>
      <c r="C886" t="s">
        <v>33</v>
      </c>
      <c r="D886" t="s">
        <v>142</v>
      </c>
      <c r="E886" s="119">
        <v>0.80555555555555547</v>
      </c>
      <c r="F886" s="119">
        <v>0.85416666666666663</v>
      </c>
      <c r="G886" t="s">
        <v>75</v>
      </c>
      <c r="H886" t="s">
        <v>76</v>
      </c>
      <c r="I886" t="str">
        <f t="shared" si="69"/>
        <v>JORNAL DA BANDCUIABÁ</v>
      </c>
      <c r="J886" s="120">
        <v>6145</v>
      </c>
      <c r="K886">
        <f t="shared" si="66"/>
        <v>885</v>
      </c>
      <c r="L886" t="b">
        <f>IF($H$2:$H$2371='Cenário proposto'!$L$2,'Tabela de preços (out_2014)'!$K$2:$K$2371)</f>
        <v>0</v>
      </c>
      <c r="M886" t="e">
        <f t="shared" si="67"/>
        <v>#NUM!</v>
      </c>
      <c r="N886" t="str">
        <f t="shared" si="68"/>
        <v>Lixo</v>
      </c>
      <c r="O886">
        <f t="shared" si="70"/>
        <v>24</v>
      </c>
    </row>
    <row r="887" spans="1:15" x14ac:dyDescent="0.2">
      <c r="A887" t="s">
        <v>141</v>
      </c>
      <c r="B887" t="s">
        <v>14</v>
      </c>
      <c r="C887" t="s">
        <v>33</v>
      </c>
      <c r="D887" t="s">
        <v>142</v>
      </c>
      <c r="E887" s="119">
        <v>0.80555555555555547</v>
      </c>
      <c r="F887" s="119">
        <v>0.85416666666666663</v>
      </c>
      <c r="G887" t="s">
        <v>77</v>
      </c>
      <c r="H887" t="s">
        <v>78</v>
      </c>
      <c r="I887" t="str">
        <f t="shared" si="69"/>
        <v>JORNAL DA BANDCÁCERES</v>
      </c>
      <c r="J887" s="120">
        <v>515</v>
      </c>
      <c r="K887">
        <f t="shared" si="66"/>
        <v>886</v>
      </c>
      <c r="L887" t="b">
        <f>IF($H$2:$H$2371='Cenário proposto'!$L$2,'Tabela de preços (out_2014)'!$K$2:$K$2371)</f>
        <v>0</v>
      </c>
      <c r="M887" t="e">
        <f t="shared" si="67"/>
        <v>#NUM!</v>
      </c>
      <c r="N887" t="str">
        <f t="shared" si="68"/>
        <v>Lixo</v>
      </c>
      <c r="O887">
        <f t="shared" si="70"/>
        <v>24</v>
      </c>
    </row>
    <row r="888" spans="1:15" x14ac:dyDescent="0.2">
      <c r="A888" t="s">
        <v>141</v>
      </c>
      <c r="B888" t="s">
        <v>14</v>
      </c>
      <c r="C888" t="s">
        <v>33</v>
      </c>
      <c r="D888" t="s">
        <v>142</v>
      </c>
      <c r="E888" s="119">
        <v>0.80555555555555547</v>
      </c>
      <c r="F888" s="119">
        <v>0.85416666666666663</v>
      </c>
      <c r="G888" t="s">
        <v>75</v>
      </c>
      <c r="H888" t="s">
        <v>79</v>
      </c>
      <c r="I888" t="str">
        <f t="shared" si="69"/>
        <v>JORNAL DA BANDRONDONÓPOLIS</v>
      </c>
      <c r="J888" s="120">
        <v>1050</v>
      </c>
      <c r="K888">
        <f t="shared" si="66"/>
        <v>887</v>
      </c>
      <c r="L888" t="b">
        <f>IF($H$2:$H$2371='Cenário proposto'!$L$2,'Tabela de preços (out_2014)'!$K$2:$K$2371)</f>
        <v>0</v>
      </c>
      <c r="M888" t="e">
        <f t="shared" si="67"/>
        <v>#NUM!</v>
      </c>
      <c r="N888" t="str">
        <f t="shared" si="68"/>
        <v>Lixo</v>
      </c>
      <c r="O888">
        <f t="shared" si="70"/>
        <v>24</v>
      </c>
    </row>
    <row r="889" spans="1:15" x14ac:dyDescent="0.2">
      <c r="A889" t="s">
        <v>141</v>
      </c>
      <c r="B889" t="s">
        <v>14</v>
      </c>
      <c r="C889" t="s">
        <v>33</v>
      </c>
      <c r="D889" t="s">
        <v>142</v>
      </c>
      <c r="E889" s="119">
        <v>0.80555555555555547</v>
      </c>
      <c r="F889" s="119">
        <v>0.85416666666666663</v>
      </c>
      <c r="G889" t="s">
        <v>75</v>
      </c>
      <c r="H889" t="s">
        <v>80</v>
      </c>
      <c r="I889" t="str">
        <f t="shared" si="69"/>
        <v>JORNAL DA BANDTANGARÁ</v>
      </c>
      <c r="J889" s="120">
        <v>795</v>
      </c>
      <c r="K889">
        <f t="shared" si="66"/>
        <v>888</v>
      </c>
      <c r="L889" t="b">
        <f>IF($H$2:$H$2371='Cenário proposto'!$L$2,'Tabela de preços (out_2014)'!$K$2:$K$2371)</f>
        <v>0</v>
      </c>
      <c r="M889" t="e">
        <f t="shared" si="67"/>
        <v>#NUM!</v>
      </c>
      <c r="N889" t="str">
        <f t="shared" si="68"/>
        <v>Lixo</v>
      </c>
      <c r="O889">
        <f t="shared" si="70"/>
        <v>24</v>
      </c>
    </row>
    <row r="890" spans="1:15" x14ac:dyDescent="0.2">
      <c r="A890" t="s">
        <v>141</v>
      </c>
      <c r="B890" t="s">
        <v>14</v>
      </c>
      <c r="C890" t="s">
        <v>33</v>
      </c>
      <c r="D890" t="s">
        <v>142</v>
      </c>
      <c r="E890" s="119">
        <v>0.80555555555555547</v>
      </c>
      <c r="F890" s="119">
        <v>0.85416666666666663</v>
      </c>
      <c r="G890" t="s">
        <v>75</v>
      </c>
      <c r="H890" t="s">
        <v>81</v>
      </c>
      <c r="I890" t="str">
        <f t="shared" si="69"/>
        <v>JORNAL DA BANDSORRISO</v>
      </c>
      <c r="J890" s="120">
        <v>515</v>
      </c>
      <c r="K890">
        <f t="shared" si="66"/>
        <v>889</v>
      </c>
      <c r="L890" t="b">
        <f>IF($H$2:$H$2371='Cenário proposto'!$L$2,'Tabela de preços (out_2014)'!$K$2:$K$2371)</f>
        <v>0</v>
      </c>
      <c r="M890" t="e">
        <f t="shared" si="67"/>
        <v>#NUM!</v>
      </c>
      <c r="N890" t="str">
        <f t="shared" si="68"/>
        <v>Lixo</v>
      </c>
      <c r="O890">
        <f t="shared" si="70"/>
        <v>24</v>
      </c>
    </row>
    <row r="891" spans="1:15" x14ac:dyDescent="0.2">
      <c r="A891" t="s">
        <v>141</v>
      </c>
      <c r="B891" t="s">
        <v>14</v>
      </c>
      <c r="C891" t="s">
        <v>33</v>
      </c>
      <c r="D891" t="s">
        <v>142</v>
      </c>
      <c r="E891" s="119">
        <v>0.80555555555555547</v>
      </c>
      <c r="F891" s="119">
        <v>0.85416666666666663</v>
      </c>
      <c r="G891" t="s">
        <v>75</v>
      </c>
      <c r="H891" t="s">
        <v>82</v>
      </c>
      <c r="I891" t="str">
        <f t="shared" si="69"/>
        <v>JORNAL DA BANDSAPEZAL</v>
      </c>
      <c r="J891" s="120">
        <v>515</v>
      </c>
      <c r="K891">
        <f t="shared" si="66"/>
        <v>890</v>
      </c>
      <c r="L891" t="b">
        <f>IF($H$2:$H$2371='Cenário proposto'!$L$2,'Tabela de preços (out_2014)'!$K$2:$K$2371)</f>
        <v>0</v>
      </c>
      <c r="M891" t="e">
        <f t="shared" si="67"/>
        <v>#NUM!</v>
      </c>
      <c r="N891" t="str">
        <f t="shared" si="68"/>
        <v>Lixo</v>
      </c>
      <c r="O891">
        <f t="shared" si="70"/>
        <v>24</v>
      </c>
    </row>
    <row r="892" spans="1:15" x14ac:dyDescent="0.2">
      <c r="A892" t="s">
        <v>141</v>
      </c>
      <c r="B892" t="s">
        <v>14</v>
      </c>
      <c r="C892" t="s">
        <v>33</v>
      </c>
      <c r="D892" t="s">
        <v>142</v>
      </c>
      <c r="E892" s="119">
        <v>0.80555555555555547</v>
      </c>
      <c r="F892" s="119">
        <v>0.85416666666666663</v>
      </c>
      <c r="G892" t="s">
        <v>75</v>
      </c>
      <c r="H892" t="s">
        <v>83</v>
      </c>
      <c r="I892" t="str">
        <f t="shared" si="69"/>
        <v>JORNAL DA BANDJUÍNA</v>
      </c>
      <c r="J892" s="120">
        <v>515</v>
      </c>
      <c r="K892">
        <f t="shared" si="66"/>
        <v>891</v>
      </c>
      <c r="L892" t="b">
        <f>IF($H$2:$H$2371='Cenário proposto'!$L$2,'Tabela de preços (out_2014)'!$K$2:$K$2371)</f>
        <v>0</v>
      </c>
      <c r="M892" t="e">
        <f t="shared" si="67"/>
        <v>#NUM!</v>
      </c>
      <c r="N892" t="str">
        <f t="shared" si="68"/>
        <v>Lixo</v>
      </c>
      <c r="O892">
        <f t="shared" si="70"/>
        <v>24</v>
      </c>
    </row>
    <row r="893" spans="1:15" x14ac:dyDescent="0.2">
      <c r="A893" t="s">
        <v>141</v>
      </c>
      <c r="B893" t="s">
        <v>14</v>
      </c>
      <c r="C893" t="s">
        <v>33</v>
      </c>
      <c r="D893" t="s">
        <v>142</v>
      </c>
      <c r="E893" s="119">
        <v>0.80555555555555547</v>
      </c>
      <c r="F893" s="119">
        <v>0.85416666666666663</v>
      </c>
      <c r="G893" t="s">
        <v>84</v>
      </c>
      <c r="H893" t="s">
        <v>85</v>
      </c>
      <c r="I893" t="str">
        <f t="shared" si="69"/>
        <v>JORNAL DA BANDC. GRANDE</v>
      </c>
      <c r="J893" s="120">
        <v>2550</v>
      </c>
      <c r="K893">
        <f t="shared" si="66"/>
        <v>892</v>
      </c>
      <c r="L893" t="b">
        <f>IF($H$2:$H$2371='Cenário proposto'!$L$2,'Tabela de preços (out_2014)'!$K$2:$K$2371)</f>
        <v>0</v>
      </c>
      <c r="M893" t="e">
        <f t="shared" si="67"/>
        <v>#NUM!</v>
      </c>
      <c r="N893" t="str">
        <f t="shared" si="68"/>
        <v>Lixo</v>
      </c>
      <c r="O893">
        <f t="shared" si="70"/>
        <v>24</v>
      </c>
    </row>
    <row r="894" spans="1:15" x14ac:dyDescent="0.2">
      <c r="A894" t="s">
        <v>141</v>
      </c>
      <c r="B894" t="s">
        <v>14</v>
      </c>
      <c r="C894" t="s">
        <v>33</v>
      </c>
      <c r="D894" t="s">
        <v>142</v>
      </c>
      <c r="E894" s="119">
        <v>0.80555555555555547</v>
      </c>
      <c r="F894" s="119">
        <v>0.85416666666666663</v>
      </c>
      <c r="G894" t="s">
        <v>86</v>
      </c>
      <c r="H894" t="s">
        <v>87</v>
      </c>
      <c r="I894" t="str">
        <f t="shared" si="69"/>
        <v>JORNAL DA BANDSALVADOR</v>
      </c>
      <c r="J894" s="120">
        <v>17920</v>
      </c>
      <c r="K894">
        <f t="shared" si="66"/>
        <v>893</v>
      </c>
      <c r="L894" t="b">
        <f>IF($H$2:$H$2371='Cenário proposto'!$L$2,'Tabela de preços (out_2014)'!$K$2:$K$2371)</f>
        <v>0</v>
      </c>
      <c r="M894" t="e">
        <f t="shared" si="67"/>
        <v>#NUM!</v>
      </c>
      <c r="N894" t="str">
        <f t="shared" si="68"/>
        <v>Lixo</v>
      </c>
      <c r="O894">
        <f t="shared" si="70"/>
        <v>24</v>
      </c>
    </row>
    <row r="895" spans="1:15" x14ac:dyDescent="0.2">
      <c r="A895" t="s">
        <v>141</v>
      </c>
      <c r="B895" t="s">
        <v>14</v>
      </c>
      <c r="C895" t="s">
        <v>33</v>
      </c>
      <c r="D895" t="s">
        <v>142</v>
      </c>
      <c r="E895" s="119">
        <v>0.80555555555555547</v>
      </c>
      <c r="F895" s="119">
        <v>0.85416666666666663</v>
      </c>
      <c r="G895" t="s">
        <v>88</v>
      </c>
      <c r="H895" t="s">
        <v>89</v>
      </c>
      <c r="I895" t="str">
        <f t="shared" si="69"/>
        <v>JORNAL DA BANDRECIFE</v>
      </c>
      <c r="J895" s="120">
        <v>13185</v>
      </c>
      <c r="K895">
        <f t="shared" si="66"/>
        <v>894</v>
      </c>
      <c r="L895" t="b">
        <f>IF($H$2:$H$2371='Cenário proposto'!$L$2,'Tabela de preços (out_2014)'!$K$2:$K$2371)</f>
        <v>0</v>
      </c>
      <c r="M895" t="e">
        <f t="shared" si="67"/>
        <v>#NUM!</v>
      </c>
      <c r="N895" t="str">
        <f t="shared" si="68"/>
        <v>Lixo</v>
      </c>
      <c r="O895">
        <f t="shared" si="70"/>
        <v>24</v>
      </c>
    </row>
    <row r="896" spans="1:15" x14ac:dyDescent="0.2">
      <c r="A896" t="s">
        <v>141</v>
      </c>
      <c r="B896" t="s">
        <v>14</v>
      </c>
      <c r="C896" t="s">
        <v>33</v>
      </c>
      <c r="D896" t="s">
        <v>142</v>
      </c>
      <c r="E896" s="119">
        <v>0.80555555555555547</v>
      </c>
      <c r="F896" s="119">
        <v>0.85416666666666663</v>
      </c>
      <c r="G896" t="s">
        <v>90</v>
      </c>
      <c r="H896" t="s">
        <v>91</v>
      </c>
      <c r="I896" t="str">
        <f t="shared" si="69"/>
        <v>JORNAL DA BANDNATAL</v>
      </c>
      <c r="J896" s="120">
        <v>3405</v>
      </c>
      <c r="K896">
        <f t="shared" si="66"/>
        <v>895</v>
      </c>
      <c r="L896" t="b">
        <f>IF($H$2:$H$2371='Cenário proposto'!$L$2,'Tabela de preços (out_2014)'!$K$2:$K$2371)</f>
        <v>0</v>
      </c>
      <c r="M896" t="e">
        <f t="shared" si="67"/>
        <v>#NUM!</v>
      </c>
      <c r="N896" t="str">
        <f t="shared" si="68"/>
        <v>Lixo</v>
      </c>
      <c r="O896">
        <f t="shared" si="70"/>
        <v>24</v>
      </c>
    </row>
    <row r="897" spans="1:15" x14ac:dyDescent="0.2">
      <c r="A897" t="s">
        <v>141</v>
      </c>
      <c r="B897" t="s">
        <v>14</v>
      </c>
      <c r="C897" t="s">
        <v>33</v>
      </c>
      <c r="D897" t="s">
        <v>142</v>
      </c>
      <c r="E897" s="119">
        <v>0.80555555555555547</v>
      </c>
      <c r="F897" s="119">
        <v>0.85416666666666663</v>
      </c>
      <c r="G897" t="s">
        <v>92</v>
      </c>
      <c r="H897" t="s">
        <v>93</v>
      </c>
      <c r="I897" t="str">
        <f t="shared" si="69"/>
        <v>JORNAL DA BANDCEARÁ</v>
      </c>
      <c r="J897" s="120">
        <v>11320</v>
      </c>
      <c r="K897">
        <f t="shared" si="66"/>
        <v>896</v>
      </c>
      <c r="L897" t="b">
        <f>IF($H$2:$H$2371='Cenário proposto'!$L$2,'Tabela de preços (out_2014)'!$K$2:$K$2371)</f>
        <v>0</v>
      </c>
      <c r="M897" t="e">
        <f t="shared" si="67"/>
        <v>#NUM!</v>
      </c>
      <c r="N897" t="str">
        <f t="shared" si="68"/>
        <v>Lixo</v>
      </c>
      <c r="O897">
        <f t="shared" si="70"/>
        <v>24</v>
      </c>
    </row>
    <row r="898" spans="1:15" x14ac:dyDescent="0.2">
      <c r="A898" t="s">
        <v>141</v>
      </c>
      <c r="B898" t="s">
        <v>14</v>
      </c>
      <c r="C898" t="s">
        <v>33</v>
      </c>
      <c r="D898" t="s">
        <v>142</v>
      </c>
      <c r="E898" s="119">
        <v>0.80555555555555547</v>
      </c>
      <c r="F898" s="119">
        <v>0.85416666666666663</v>
      </c>
      <c r="G898" t="s">
        <v>92</v>
      </c>
      <c r="H898" t="s">
        <v>94</v>
      </c>
      <c r="I898" t="str">
        <f t="shared" si="69"/>
        <v>JORNAL DA BANDFORTALEZA</v>
      </c>
      <c r="J898" s="120">
        <v>9055</v>
      </c>
      <c r="K898">
        <f t="shared" ref="K898:K961" si="71">ROW(H898:H3267)-ROW($H$2)+1</f>
        <v>897</v>
      </c>
      <c r="L898" t="b">
        <f>IF($H$2:$H$2371='Cenário proposto'!$L$2,'Tabela de preços (out_2014)'!$K$2:$K$2371)</f>
        <v>0</v>
      </c>
      <c r="M898" t="e">
        <f t="shared" ref="M898:M961" si="72">SMALL($L$2:$L$2371,$K$2:$K$2371)</f>
        <v>#NUM!</v>
      </c>
      <c r="N898" t="str">
        <f t="shared" ref="N898:N961" si="73">IFERROR(INDEX($B$2:$B$2371,$M$2:$M$2371),"Lixo")</f>
        <v>Lixo</v>
      </c>
      <c r="O898">
        <f t="shared" si="70"/>
        <v>24</v>
      </c>
    </row>
    <row r="899" spans="1:15" x14ac:dyDescent="0.2">
      <c r="A899" t="s">
        <v>141</v>
      </c>
      <c r="B899" t="s">
        <v>14</v>
      </c>
      <c r="C899" t="s">
        <v>33</v>
      </c>
      <c r="D899" t="s">
        <v>142</v>
      </c>
      <c r="E899" s="119">
        <v>0.80555555555555547</v>
      </c>
      <c r="F899" s="119">
        <v>0.85416666666666663</v>
      </c>
      <c r="G899" t="s">
        <v>95</v>
      </c>
      <c r="H899" t="s">
        <v>96</v>
      </c>
      <c r="I899" t="str">
        <f t="shared" ref="I899:I962" si="74">CONCATENATE(B899,H899)</f>
        <v>JORNAL DA BANDTERESINA</v>
      </c>
      <c r="J899" s="120">
        <v>1380</v>
      </c>
      <c r="K899">
        <f t="shared" si="71"/>
        <v>898</v>
      </c>
      <c r="L899" t="b">
        <f>IF($H$2:$H$2371='Cenário proposto'!$L$2,'Tabela de preços (out_2014)'!$K$2:$K$2371)</f>
        <v>0</v>
      </c>
      <c r="M899" t="e">
        <f t="shared" si="72"/>
        <v>#NUM!</v>
      </c>
      <c r="N899" t="str">
        <f t="shared" si="73"/>
        <v>Lixo</v>
      </c>
      <c r="O899">
        <f t="shared" ref="O899:O962" si="75">IF(D899="SEG/SEX",5,IF(D899="SEG/SÁB",6,IF(LEN(D899)-LEN(SUBSTITUTE(D899,"/",""))=0,1,LEN(D899)-LEN(SUBSTITUTE(D899,"/",""))+1)))*4</f>
        <v>24</v>
      </c>
    </row>
    <row r="900" spans="1:15" x14ac:dyDescent="0.2">
      <c r="A900" t="s">
        <v>141</v>
      </c>
      <c r="B900" t="s">
        <v>14</v>
      </c>
      <c r="C900" t="s">
        <v>33</v>
      </c>
      <c r="D900" t="s">
        <v>142</v>
      </c>
      <c r="E900" s="119">
        <v>0.80555555555555547</v>
      </c>
      <c r="F900" s="119">
        <v>0.85416666666666663</v>
      </c>
      <c r="G900" t="s">
        <v>95</v>
      </c>
      <c r="H900" t="s">
        <v>97</v>
      </c>
      <c r="I900" t="str">
        <f t="shared" si="74"/>
        <v>JORNAL DA BANDPARNAÍBA</v>
      </c>
      <c r="J900" s="120">
        <v>515</v>
      </c>
      <c r="K900">
        <f t="shared" si="71"/>
        <v>899</v>
      </c>
      <c r="L900" t="b">
        <f>IF($H$2:$H$2371='Cenário proposto'!$L$2,'Tabela de preços (out_2014)'!$K$2:$K$2371)</f>
        <v>0</v>
      </c>
      <c r="M900" t="e">
        <f t="shared" si="72"/>
        <v>#NUM!</v>
      </c>
      <c r="N900" t="str">
        <f t="shared" si="73"/>
        <v>Lixo</v>
      </c>
      <c r="O900">
        <f t="shared" si="75"/>
        <v>24</v>
      </c>
    </row>
    <row r="901" spans="1:15" x14ac:dyDescent="0.2">
      <c r="A901" t="s">
        <v>141</v>
      </c>
      <c r="B901" t="s">
        <v>14</v>
      </c>
      <c r="C901" t="s">
        <v>33</v>
      </c>
      <c r="D901" t="s">
        <v>142</v>
      </c>
      <c r="E901" s="119">
        <v>0.80555555555555547</v>
      </c>
      <c r="F901" s="119">
        <v>0.85416666666666663</v>
      </c>
      <c r="G901" t="s">
        <v>98</v>
      </c>
      <c r="H901" t="s">
        <v>99</v>
      </c>
      <c r="I901" t="str">
        <f t="shared" si="74"/>
        <v>JORNAL DA BANDS. LUIS</v>
      </c>
      <c r="J901" s="120">
        <v>3060</v>
      </c>
      <c r="K901">
        <f t="shared" si="71"/>
        <v>900</v>
      </c>
      <c r="L901" t="b">
        <f>IF($H$2:$H$2371='Cenário proposto'!$L$2,'Tabela de preços (out_2014)'!$K$2:$K$2371)</f>
        <v>0</v>
      </c>
      <c r="M901" t="e">
        <f t="shared" si="72"/>
        <v>#NUM!</v>
      </c>
      <c r="N901" t="str">
        <f t="shared" si="73"/>
        <v>Lixo</v>
      </c>
      <c r="O901">
        <f t="shared" si="75"/>
        <v>24</v>
      </c>
    </row>
    <row r="902" spans="1:15" x14ac:dyDescent="0.2">
      <c r="A902" t="s">
        <v>141</v>
      </c>
      <c r="B902" t="s">
        <v>14</v>
      </c>
      <c r="C902" t="s">
        <v>33</v>
      </c>
      <c r="D902" t="s">
        <v>142</v>
      </c>
      <c r="E902" s="119">
        <v>0.80555555555555547</v>
      </c>
      <c r="F902" s="119">
        <v>0.85416666666666663</v>
      </c>
      <c r="G902" t="s">
        <v>100</v>
      </c>
      <c r="H902" t="s">
        <v>101</v>
      </c>
      <c r="I902" t="str">
        <f t="shared" si="74"/>
        <v>JORNAL DA BANDVIANA</v>
      </c>
      <c r="J902" s="120">
        <v>1220</v>
      </c>
      <c r="K902">
        <f t="shared" si="71"/>
        <v>901</v>
      </c>
      <c r="L902" t="b">
        <f>IF($H$2:$H$2371='Cenário proposto'!$L$2,'Tabela de preços (out_2014)'!$K$2:$K$2371)</f>
        <v>0</v>
      </c>
      <c r="M902" t="e">
        <f t="shared" si="72"/>
        <v>#NUM!</v>
      </c>
      <c r="N902" t="str">
        <f t="shared" si="73"/>
        <v>Lixo</v>
      </c>
      <c r="O902">
        <f t="shared" si="75"/>
        <v>24</v>
      </c>
    </row>
    <row r="903" spans="1:15" x14ac:dyDescent="0.2">
      <c r="A903" t="s">
        <v>141</v>
      </c>
      <c r="B903" t="s">
        <v>14</v>
      </c>
      <c r="C903" t="s">
        <v>33</v>
      </c>
      <c r="D903" t="s">
        <v>142</v>
      </c>
      <c r="E903" s="119">
        <v>0.80555555555555547</v>
      </c>
      <c r="F903" s="119">
        <v>0.85416666666666663</v>
      </c>
      <c r="G903" t="s">
        <v>102</v>
      </c>
      <c r="H903" t="s">
        <v>103</v>
      </c>
      <c r="I903" t="str">
        <f t="shared" si="74"/>
        <v>JORNAL DA BANDPEDREIRAS</v>
      </c>
      <c r="J903" s="120">
        <v>805</v>
      </c>
      <c r="K903">
        <f t="shared" si="71"/>
        <v>902</v>
      </c>
      <c r="L903" t="b">
        <f>IF($H$2:$H$2371='Cenário proposto'!$L$2,'Tabela de preços (out_2014)'!$K$2:$K$2371)</f>
        <v>0</v>
      </c>
      <c r="M903" t="e">
        <f t="shared" si="72"/>
        <v>#NUM!</v>
      </c>
      <c r="N903" t="str">
        <f t="shared" si="73"/>
        <v>Lixo</v>
      </c>
      <c r="O903">
        <f t="shared" si="75"/>
        <v>24</v>
      </c>
    </row>
    <row r="904" spans="1:15" x14ac:dyDescent="0.2">
      <c r="A904" t="s">
        <v>141</v>
      </c>
      <c r="B904" t="s">
        <v>14</v>
      </c>
      <c r="C904" t="s">
        <v>33</v>
      </c>
      <c r="D904" t="s">
        <v>142</v>
      </c>
      <c r="E904" s="119">
        <v>0.80555555555555547</v>
      </c>
      <c r="F904" s="119">
        <v>0.85416666666666663</v>
      </c>
      <c r="G904" t="s">
        <v>104</v>
      </c>
      <c r="H904" t="s">
        <v>105</v>
      </c>
      <c r="I904" t="str">
        <f t="shared" si="74"/>
        <v>JORNAL DA BANDIMPERATRIZ</v>
      </c>
      <c r="J904" s="120">
        <v>1220</v>
      </c>
      <c r="K904">
        <f t="shared" si="71"/>
        <v>903</v>
      </c>
      <c r="L904" t="b">
        <f>IF($H$2:$H$2371='Cenário proposto'!$L$2,'Tabela de preços (out_2014)'!$K$2:$K$2371)</f>
        <v>0</v>
      </c>
      <c r="M904" t="e">
        <f t="shared" si="72"/>
        <v>#NUM!</v>
      </c>
      <c r="N904" t="str">
        <f t="shared" si="73"/>
        <v>Lixo</v>
      </c>
      <c r="O904">
        <f t="shared" si="75"/>
        <v>24</v>
      </c>
    </row>
    <row r="905" spans="1:15" x14ac:dyDescent="0.2">
      <c r="A905" t="s">
        <v>141</v>
      </c>
      <c r="B905" t="s">
        <v>14</v>
      </c>
      <c r="C905" t="s">
        <v>33</v>
      </c>
      <c r="D905" t="s">
        <v>142</v>
      </c>
      <c r="E905" s="119">
        <v>0.80555555555555547</v>
      </c>
      <c r="F905" s="119">
        <v>0.85416666666666663</v>
      </c>
      <c r="G905" t="s">
        <v>106</v>
      </c>
      <c r="H905" t="s">
        <v>107</v>
      </c>
      <c r="I905" t="str">
        <f t="shared" si="74"/>
        <v>JORNAL DA BANDCAXIAS</v>
      </c>
      <c r="J905" s="120">
        <v>1220</v>
      </c>
      <c r="K905">
        <f t="shared" si="71"/>
        <v>904</v>
      </c>
      <c r="L905" t="b">
        <f>IF($H$2:$H$2371='Cenário proposto'!$L$2,'Tabela de preços (out_2014)'!$K$2:$K$2371)</f>
        <v>0</v>
      </c>
      <c r="M905" t="e">
        <f t="shared" si="72"/>
        <v>#NUM!</v>
      </c>
      <c r="N905" t="str">
        <f t="shared" si="73"/>
        <v>Lixo</v>
      </c>
      <c r="O905">
        <f t="shared" si="75"/>
        <v>24</v>
      </c>
    </row>
    <row r="906" spans="1:15" x14ac:dyDescent="0.2">
      <c r="A906" t="s">
        <v>141</v>
      </c>
      <c r="B906" t="s">
        <v>14</v>
      </c>
      <c r="C906" t="s">
        <v>33</v>
      </c>
      <c r="D906" t="s">
        <v>142</v>
      </c>
      <c r="E906" s="119">
        <v>0.80555555555555547</v>
      </c>
      <c r="F906" s="119">
        <v>0.85416666666666663</v>
      </c>
      <c r="G906" t="s">
        <v>108</v>
      </c>
      <c r="H906" t="s">
        <v>109</v>
      </c>
      <c r="I906" t="str">
        <f t="shared" si="74"/>
        <v>JORNAL DA BANDJ. PESSOA</v>
      </c>
      <c r="J906" s="120">
        <v>3850</v>
      </c>
      <c r="K906">
        <f t="shared" si="71"/>
        <v>905</v>
      </c>
      <c r="L906" t="b">
        <f>IF($H$2:$H$2371='Cenário proposto'!$L$2,'Tabela de preços (out_2014)'!$K$2:$K$2371)</f>
        <v>0</v>
      </c>
      <c r="M906" t="e">
        <f t="shared" si="72"/>
        <v>#NUM!</v>
      </c>
      <c r="N906" t="str">
        <f t="shared" si="73"/>
        <v>Lixo</v>
      </c>
      <c r="O906">
        <f t="shared" si="75"/>
        <v>24</v>
      </c>
    </row>
    <row r="907" spans="1:15" x14ac:dyDescent="0.2">
      <c r="A907" t="s">
        <v>141</v>
      </c>
      <c r="B907" t="s">
        <v>14</v>
      </c>
      <c r="C907" t="s">
        <v>33</v>
      </c>
      <c r="D907" t="s">
        <v>142</v>
      </c>
      <c r="E907" s="119">
        <v>0.80555555555555547</v>
      </c>
      <c r="F907" s="119">
        <v>0.85416666666666663</v>
      </c>
      <c r="G907" t="s">
        <v>110</v>
      </c>
      <c r="H907" t="s">
        <v>111</v>
      </c>
      <c r="I907" t="str">
        <f t="shared" si="74"/>
        <v>JORNAL DA BANDBELÉM</v>
      </c>
      <c r="J907" s="120">
        <v>6440</v>
      </c>
      <c r="K907">
        <f t="shared" si="71"/>
        <v>906</v>
      </c>
      <c r="L907" t="b">
        <f>IF($H$2:$H$2371='Cenário proposto'!$L$2,'Tabela de preços (out_2014)'!$K$2:$K$2371)</f>
        <v>0</v>
      </c>
      <c r="M907" t="e">
        <f t="shared" si="72"/>
        <v>#NUM!</v>
      </c>
      <c r="N907" t="str">
        <f t="shared" si="73"/>
        <v>Lixo</v>
      </c>
      <c r="O907">
        <f t="shared" si="75"/>
        <v>24</v>
      </c>
    </row>
    <row r="908" spans="1:15" x14ac:dyDescent="0.2">
      <c r="A908" t="s">
        <v>141</v>
      </c>
      <c r="B908" t="s">
        <v>14</v>
      </c>
      <c r="C908" t="s">
        <v>33</v>
      </c>
      <c r="D908" t="s">
        <v>142</v>
      </c>
      <c r="E908" s="119">
        <v>0.80555555555555547</v>
      </c>
      <c r="F908" s="119">
        <v>0.85416666666666663</v>
      </c>
      <c r="G908" t="s">
        <v>110</v>
      </c>
      <c r="H908" t="s">
        <v>112</v>
      </c>
      <c r="I908" t="str">
        <f t="shared" si="74"/>
        <v>JORNAL DA BANDMARABÁ</v>
      </c>
      <c r="J908" s="120">
        <v>1220</v>
      </c>
      <c r="K908">
        <f t="shared" si="71"/>
        <v>907</v>
      </c>
      <c r="L908" t="b">
        <f>IF($H$2:$H$2371='Cenário proposto'!$L$2,'Tabela de preços (out_2014)'!$K$2:$K$2371)</f>
        <v>0</v>
      </c>
      <c r="M908" t="e">
        <f t="shared" si="72"/>
        <v>#NUM!</v>
      </c>
      <c r="N908" t="str">
        <f t="shared" si="73"/>
        <v>Lixo</v>
      </c>
      <c r="O908">
        <f t="shared" si="75"/>
        <v>24</v>
      </c>
    </row>
    <row r="909" spans="1:15" x14ac:dyDescent="0.2">
      <c r="A909" t="s">
        <v>141</v>
      </c>
      <c r="B909" t="s">
        <v>14</v>
      </c>
      <c r="C909" t="s">
        <v>33</v>
      </c>
      <c r="D909" t="s">
        <v>142</v>
      </c>
      <c r="E909" s="119">
        <v>0.80555555555555547</v>
      </c>
      <c r="F909" s="119">
        <v>0.85416666666666663</v>
      </c>
      <c r="G909" t="s">
        <v>110</v>
      </c>
      <c r="H909" t="s">
        <v>113</v>
      </c>
      <c r="I909" t="str">
        <f t="shared" si="74"/>
        <v>JORNAL DA BANDSANTARÉM</v>
      </c>
      <c r="J909" s="120">
        <v>515</v>
      </c>
      <c r="K909">
        <f t="shared" si="71"/>
        <v>908</v>
      </c>
      <c r="L909" t="b">
        <f>IF($H$2:$H$2371='Cenário proposto'!$L$2,'Tabela de preços (out_2014)'!$K$2:$K$2371)</f>
        <v>0</v>
      </c>
      <c r="M909" t="e">
        <f t="shared" si="72"/>
        <v>#NUM!</v>
      </c>
      <c r="N909" t="str">
        <f t="shared" si="73"/>
        <v>Lixo</v>
      </c>
      <c r="O909">
        <f t="shared" si="75"/>
        <v>24</v>
      </c>
    </row>
    <row r="910" spans="1:15" x14ac:dyDescent="0.2">
      <c r="A910" t="s">
        <v>141</v>
      </c>
      <c r="B910" t="s">
        <v>14</v>
      </c>
      <c r="C910" t="s">
        <v>33</v>
      </c>
      <c r="D910" t="s">
        <v>142</v>
      </c>
      <c r="E910" s="119">
        <v>0.80555555555555547</v>
      </c>
      <c r="F910" s="119">
        <v>0.85416666666666663</v>
      </c>
      <c r="G910" t="s">
        <v>114</v>
      </c>
      <c r="H910" t="s">
        <v>115</v>
      </c>
      <c r="I910" t="str">
        <f t="shared" si="74"/>
        <v>JORNAL DA BANDMANAUS</v>
      </c>
      <c r="J910" s="120">
        <v>3970</v>
      </c>
      <c r="K910">
        <f t="shared" si="71"/>
        <v>909</v>
      </c>
      <c r="L910" t="b">
        <f>IF($H$2:$H$2371='Cenário proposto'!$L$2,'Tabela de preços (out_2014)'!$K$2:$K$2371)</f>
        <v>0</v>
      </c>
      <c r="M910" t="e">
        <f t="shared" si="72"/>
        <v>#NUM!</v>
      </c>
      <c r="N910" t="str">
        <f t="shared" si="73"/>
        <v>Lixo</v>
      </c>
      <c r="O910">
        <f t="shared" si="75"/>
        <v>24</v>
      </c>
    </row>
    <row r="911" spans="1:15" x14ac:dyDescent="0.2">
      <c r="A911" t="s">
        <v>141</v>
      </c>
      <c r="B911" t="s">
        <v>14</v>
      </c>
      <c r="C911" t="s">
        <v>33</v>
      </c>
      <c r="D911" t="s">
        <v>142</v>
      </c>
      <c r="E911" s="119">
        <v>0.80555555555555547</v>
      </c>
      <c r="F911" s="119">
        <v>0.85416666666666663</v>
      </c>
      <c r="G911" t="s">
        <v>116</v>
      </c>
      <c r="H911" t="s">
        <v>117</v>
      </c>
      <c r="I911" t="str">
        <f t="shared" si="74"/>
        <v>JORNAL DA BANDP. VELHO</v>
      </c>
      <c r="J911" s="120">
        <v>1470</v>
      </c>
      <c r="K911">
        <f t="shared" si="71"/>
        <v>910</v>
      </c>
      <c r="L911" t="b">
        <f>IF($H$2:$H$2371='Cenário proposto'!$L$2,'Tabela de preços (out_2014)'!$K$2:$K$2371)</f>
        <v>0</v>
      </c>
      <c r="M911" t="e">
        <f t="shared" si="72"/>
        <v>#NUM!</v>
      </c>
      <c r="N911" t="str">
        <f t="shared" si="73"/>
        <v>Lixo</v>
      </c>
      <c r="O911">
        <f t="shared" si="75"/>
        <v>24</v>
      </c>
    </row>
    <row r="912" spans="1:15" x14ac:dyDescent="0.2">
      <c r="A912" t="s">
        <v>141</v>
      </c>
      <c r="B912" t="s">
        <v>14</v>
      </c>
      <c r="C912" t="s">
        <v>33</v>
      </c>
      <c r="D912" t="s">
        <v>142</v>
      </c>
      <c r="E912" s="119">
        <v>0.80555555555555547</v>
      </c>
      <c r="F912" s="119">
        <v>0.85416666666666663</v>
      </c>
      <c r="G912" t="s">
        <v>118</v>
      </c>
      <c r="H912" t="s">
        <v>119</v>
      </c>
      <c r="I912" t="str">
        <f t="shared" si="74"/>
        <v>JORNAL DA BANDR. BRANCO</v>
      </c>
      <c r="J912" s="120">
        <v>1220</v>
      </c>
      <c r="K912">
        <f t="shared" si="71"/>
        <v>911</v>
      </c>
      <c r="L912" t="b">
        <f>IF($H$2:$H$2371='Cenário proposto'!$L$2,'Tabela de preços (out_2014)'!$K$2:$K$2371)</f>
        <v>0</v>
      </c>
      <c r="M912" t="e">
        <f t="shared" si="72"/>
        <v>#NUM!</v>
      </c>
      <c r="N912" t="str">
        <f t="shared" si="73"/>
        <v>Lixo</v>
      </c>
      <c r="O912">
        <f t="shared" si="75"/>
        <v>24</v>
      </c>
    </row>
    <row r="913" spans="1:15" x14ac:dyDescent="0.2">
      <c r="A913" t="s">
        <v>141</v>
      </c>
      <c r="B913" t="s">
        <v>14</v>
      </c>
      <c r="C913" t="s">
        <v>33</v>
      </c>
      <c r="D913" t="s">
        <v>142</v>
      </c>
      <c r="E913" s="119">
        <v>0.80555555555555547</v>
      </c>
      <c r="F913" s="119">
        <v>0.85416666666666663</v>
      </c>
      <c r="G913" t="s">
        <v>120</v>
      </c>
      <c r="H913" t="s">
        <v>121</v>
      </c>
      <c r="I913" t="str">
        <f t="shared" si="74"/>
        <v>JORNAL DA BANDPALMAS</v>
      </c>
      <c r="J913" s="120">
        <v>515</v>
      </c>
      <c r="K913">
        <f t="shared" si="71"/>
        <v>912</v>
      </c>
      <c r="L913" t="b">
        <f>IF($H$2:$H$2371='Cenário proposto'!$L$2,'Tabela de preços (out_2014)'!$K$2:$K$2371)</f>
        <v>0</v>
      </c>
      <c r="M913" t="e">
        <f t="shared" si="72"/>
        <v>#NUM!</v>
      </c>
      <c r="N913" t="str">
        <f t="shared" si="73"/>
        <v>Lixo</v>
      </c>
      <c r="O913">
        <f t="shared" si="75"/>
        <v>24</v>
      </c>
    </row>
    <row r="914" spans="1:15" x14ac:dyDescent="0.2">
      <c r="A914" t="s">
        <v>141</v>
      </c>
      <c r="B914" t="s">
        <v>14</v>
      </c>
      <c r="C914" t="s">
        <v>33</v>
      </c>
      <c r="D914" t="s">
        <v>142</v>
      </c>
      <c r="E914" s="119">
        <v>0.80555555555555547</v>
      </c>
      <c r="F914" s="119">
        <v>0.85416666666666663</v>
      </c>
      <c r="G914" t="s">
        <v>122</v>
      </c>
      <c r="H914" t="s">
        <v>123</v>
      </c>
      <c r="I914" t="str">
        <f t="shared" si="74"/>
        <v>JORNAL DA BANDGURUPI</v>
      </c>
      <c r="J914" s="120">
        <v>515</v>
      </c>
      <c r="K914">
        <f t="shared" si="71"/>
        <v>913</v>
      </c>
      <c r="L914" t="b">
        <f>IF($H$2:$H$2371='Cenário proposto'!$L$2,'Tabela de preços (out_2014)'!$K$2:$K$2371)</f>
        <v>0</v>
      </c>
      <c r="M914" t="e">
        <f t="shared" si="72"/>
        <v>#NUM!</v>
      </c>
      <c r="N914" t="str">
        <f t="shared" si="73"/>
        <v>Lixo</v>
      </c>
      <c r="O914">
        <f t="shared" si="75"/>
        <v>24</v>
      </c>
    </row>
    <row r="915" spans="1:15" x14ac:dyDescent="0.2">
      <c r="A915" t="s">
        <v>141</v>
      </c>
      <c r="B915" t="s">
        <v>14</v>
      </c>
      <c r="C915" t="s">
        <v>33</v>
      </c>
      <c r="D915" t="s">
        <v>142</v>
      </c>
      <c r="E915" s="119">
        <v>0.80555555555555547</v>
      </c>
      <c r="F915" s="119">
        <v>0.85416666666666663</v>
      </c>
      <c r="G915" t="s">
        <v>122</v>
      </c>
      <c r="H915" t="s">
        <v>124</v>
      </c>
      <c r="I915" t="str">
        <f t="shared" si="74"/>
        <v>JORNAL DA BANDARAGUAINA</v>
      </c>
      <c r="J915" s="120">
        <v>920</v>
      </c>
      <c r="K915">
        <f t="shared" si="71"/>
        <v>914</v>
      </c>
      <c r="L915" t="b">
        <f>IF($H$2:$H$2371='Cenário proposto'!$L$2,'Tabela de preços (out_2014)'!$K$2:$K$2371)</f>
        <v>0</v>
      </c>
      <c r="M915" t="e">
        <f t="shared" si="72"/>
        <v>#NUM!</v>
      </c>
      <c r="N915" t="str">
        <f t="shared" si="73"/>
        <v>Lixo</v>
      </c>
      <c r="O915">
        <f t="shared" si="75"/>
        <v>24</v>
      </c>
    </row>
    <row r="916" spans="1:15" x14ac:dyDescent="0.2">
      <c r="A916" t="s">
        <v>141</v>
      </c>
      <c r="B916" t="s">
        <v>14</v>
      </c>
      <c r="C916" t="s">
        <v>33</v>
      </c>
      <c r="D916" t="s">
        <v>142</v>
      </c>
      <c r="E916" s="119">
        <v>0.80555555555555547</v>
      </c>
      <c r="F916" s="119">
        <v>0.85416666666666663</v>
      </c>
      <c r="G916" t="s">
        <v>125</v>
      </c>
      <c r="H916" t="s">
        <v>126</v>
      </c>
      <c r="I916" t="str">
        <f t="shared" si="74"/>
        <v>JORNAL DA BANDBOA VISTA</v>
      </c>
      <c r="J916" s="120">
        <v>920</v>
      </c>
      <c r="K916">
        <f t="shared" si="71"/>
        <v>915</v>
      </c>
      <c r="L916" t="b">
        <f>IF($H$2:$H$2371='Cenário proposto'!$L$2,'Tabela de preços (out_2014)'!$K$2:$K$2371)</f>
        <v>0</v>
      </c>
      <c r="M916" t="e">
        <f t="shared" si="72"/>
        <v>#NUM!</v>
      </c>
      <c r="N916" t="str">
        <f t="shared" si="73"/>
        <v>Lixo</v>
      </c>
      <c r="O916">
        <f t="shared" si="75"/>
        <v>24</v>
      </c>
    </row>
    <row r="917" spans="1:15" x14ac:dyDescent="0.2">
      <c r="A917" t="s">
        <v>141</v>
      </c>
      <c r="B917" t="s">
        <v>14</v>
      </c>
      <c r="C917" t="s">
        <v>33</v>
      </c>
      <c r="D917" t="s">
        <v>142</v>
      </c>
      <c r="E917" s="119">
        <v>0.80555555555555547</v>
      </c>
      <c r="F917" s="119">
        <v>0.85416666666666663</v>
      </c>
      <c r="G917" t="s">
        <v>127</v>
      </c>
      <c r="H917" t="s">
        <v>128</v>
      </c>
      <c r="I917" t="str">
        <f t="shared" si="74"/>
        <v>JORNAL DA BANDMACAPÁ</v>
      </c>
      <c r="J917" s="120">
        <v>920</v>
      </c>
      <c r="K917">
        <f t="shared" si="71"/>
        <v>916</v>
      </c>
      <c r="L917" t="b">
        <f>IF($H$2:$H$2371='Cenário proposto'!$L$2,'Tabela de preços (out_2014)'!$K$2:$K$2371)</f>
        <v>0</v>
      </c>
      <c r="M917" t="e">
        <f t="shared" si="72"/>
        <v>#NUM!</v>
      </c>
      <c r="N917" t="str">
        <f t="shared" si="73"/>
        <v>Lixo</v>
      </c>
      <c r="O917">
        <f t="shared" si="75"/>
        <v>24</v>
      </c>
    </row>
    <row r="918" spans="1:15" x14ac:dyDescent="0.2">
      <c r="A918" t="s">
        <v>347</v>
      </c>
      <c r="B918" t="s">
        <v>631</v>
      </c>
      <c r="C918" t="s">
        <v>33</v>
      </c>
      <c r="D918" t="s">
        <v>34</v>
      </c>
      <c r="E918">
        <v>0.78472222222222221</v>
      </c>
      <c r="F918">
        <v>0.80555555555555547</v>
      </c>
      <c r="H918" t="s">
        <v>74</v>
      </c>
      <c r="I918" t="str">
        <f t="shared" si="74"/>
        <v>JORNAL DA BAND LOCAL - (GOIÂNIA)GOIÂNIA</v>
      </c>
      <c r="J918" s="120">
        <v>3100</v>
      </c>
      <c r="K918">
        <f t="shared" si="71"/>
        <v>917</v>
      </c>
      <c r="L918" t="b">
        <f>IF($H$2:$H$2371='Cenário proposto'!$L$2,'Tabela de preços (out_2014)'!$K$2:$K$2371)</f>
        <v>0</v>
      </c>
      <c r="M918" t="e">
        <f t="shared" si="72"/>
        <v>#NUM!</v>
      </c>
      <c r="N918" t="str">
        <f t="shared" si="73"/>
        <v>Lixo</v>
      </c>
      <c r="O918">
        <f t="shared" si="75"/>
        <v>20</v>
      </c>
    </row>
    <row r="919" spans="1:15" x14ac:dyDescent="0.2">
      <c r="A919" t="s">
        <v>415</v>
      </c>
      <c r="B919" t="s">
        <v>632</v>
      </c>
      <c r="C919" t="s">
        <v>33</v>
      </c>
      <c r="D919" t="s">
        <v>34</v>
      </c>
      <c r="E919">
        <v>0.78472222222222221</v>
      </c>
      <c r="F919">
        <v>0.80555555555555547</v>
      </c>
      <c r="H919" t="s">
        <v>109</v>
      </c>
      <c r="I919" t="str">
        <f t="shared" si="74"/>
        <v>JORNAL DA CLUBE  - (J. PESSOA)J. PESSOA</v>
      </c>
      <c r="J919" s="120">
        <v>2820</v>
      </c>
      <c r="K919">
        <f t="shared" si="71"/>
        <v>918</v>
      </c>
      <c r="L919" t="b">
        <f>IF($H$2:$H$2371='Cenário proposto'!$L$2,'Tabela de preços (out_2014)'!$K$2:$K$2371)</f>
        <v>0</v>
      </c>
      <c r="M919" t="e">
        <f t="shared" si="72"/>
        <v>#NUM!</v>
      </c>
      <c r="N919" t="str">
        <f t="shared" si="73"/>
        <v>Lixo</v>
      </c>
      <c r="O919">
        <f t="shared" si="75"/>
        <v>20</v>
      </c>
    </row>
    <row r="920" spans="1:15" x14ac:dyDescent="0.2">
      <c r="A920" t="s">
        <v>245</v>
      </c>
      <c r="B920" t="s">
        <v>633</v>
      </c>
      <c r="C920" t="s">
        <v>33</v>
      </c>
      <c r="D920" t="s">
        <v>142</v>
      </c>
      <c r="E920">
        <v>0.52083333333333337</v>
      </c>
      <c r="F920">
        <v>0.5625</v>
      </c>
      <c r="H920" t="s">
        <v>46</v>
      </c>
      <c r="I920" t="str">
        <f t="shared" si="74"/>
        <v>JORNAL DA CLUBE 1ª EDIÇÃO* - (RIB. PRETO)RIB. PRETO</v>
      </c>
      <c r="J920" s="120">
        <v>1640.79</v>
      </c>
      <c r="K920">
        <f t="shared" si="71"/>
        <v>919</v>
      </c>
      <c r="L920" t="b">
        <f>IF($H$2:$H$2371='Cenário proposto'!$L$2,'Tabela de preços (out_2014)'!$K$2:$K$2371)</f>
        <v>0</v>
      </c>
      <c r="M920" t="e">
        <f t="shared" si="72"/>
        <v>#NUM!</v>
      </c>
      <c r="N920" t="str">
        <f t="shared" si="73"/>
        <v>Lixo</v>
      </c>
      <c r="O920">
        <f t="shared" si="75"/>
        <v>24</v>
      </c>
    </row>
    <row r="921" spans="1:15" x14ac:dyDescent="0.2">
      <c r="A921" t="s">
        <v>246</v>
      </c>
      <c r="B921" t="s">
        <v>634</v>
      </c>
      <c r="C921" t="s">
        <v>33</v>
      </c>
      <c r="D921" t="s">
        <v>142</v>
      </c>
      <c r="E921">
        <v>0.78472222222222221</v>
      </c>
      <c r="F921">
        <v>0.80555555555555547</v>
      </c>
      <c r="H921" t="s">
        <v>46</v>
      </c>
      <c r="I921" t="str">
        <f t="shared" si="74"/>
        <v>JORNAL DA CLUBE 2ª EDIÇÃO - (RIB. PRETO)RIB. PRETO</v>
      </c>
      <c r="J921" s="120">
        <v>4717.3999999999996</v>
      </c>
      <c r="K921">
        <f t="shared" si="71"/>
        <v>920</v>
      </c>
      <c r="L921" t="b">
        <f>IF($H$2:$H$2371='Cenário proposto'!$L$2,'Tabela de preços (out_2014)'!$K$2:$K$2371)</f>
        <v>0</v>
      </c>
      <c r="M921" t="e">
        <f t="shared" si="72"/>
        <v>#NUM!</v>
      </c>
      <c r="N921" t="str">
        <f t="shared" si="73"/>
        <v>Lixo</v>
      </c>
      <c r="O921">
        <f t="shared" si="75"/>
        <v>24</v>
      </c>
    </row>
    <row r="922" spans="1:15" x14ac:dyDescent="0.2">
      <c r="A922" t="s">
        <v>149</v>
      </c>
      <c r="B922" t="s">
        <v>150</v>
      </c>
      <c r="C922" t="s">
        <v>33</v>
      </c>
      <c r="D922" t="s">
        <v>34</v>
      </c>
      <c r="E922" s="119">
        <v>3.125E-2</v>
      </c>
      <c r="F922" s="119">
        <v>7.2916666666666671E-2</v>
      </c>
      <c r="G922" t="s">
        <v>35</v>
      </c>
      <c r="H922" t="s">
        <v>35</v>
      </c>
      <c r="I922" t="str">
        <f t="shared" si="74"/>
        <v>JORNAL DA NOITE*NET1</v>
      </c>
      <c r="J922" s="120">
        <v>59830</v>
      </c>
      <c r="K922">
        <f t="shared" si="71"/>
        <v>921</v>
      </c>
      <c r="L922" t="b">
        <f>IF($H$2:$H$2371='Cenário proposto'!$L$2,'Tabela de preços (out_2014)'!$K$2:$K$2371)</f>
        <v>0</v>
      </c>
      <c r="M922" t="e">
        <f t="shared" si="72"/>
        <v>#NUM!</v>
      </c>
      <c r="N922" t="str">
        <f t="shared" si="73"/>
        <v>Lixo</v>
      </c>
      <c r="O922">
        <f t="shared" si="75"/>
        <v>20</v>
      </c>
    </row>
    <row r="923" spans="1:15" x14ac:dyDescent="0.2">
      <c r="A923" t="s">
        <v>149</v>
      </c>
      <c r="B923" t="s">
        <v>150</v>
      </c>
      <c r="C923" t="s">
        <v>33</v>
      </c>
      <c r="D923" t="s">
        <v>34</v>
      </c>
      <c r="E923" s="119">
        <v>3.125E-2</v>
      </c>
      <c r="F923" s="119">
        <v>7.2916666666666671E-2</v>
      </c>
      <c r="G923" t="s">
        <v>36</v>
      </c>
      <c r="H923" t="s">
        <v>36</v>
      </c>
      <c r="I923" t="str">
        <f t="shared" si="74"/>
        <v>JORNAL DA NOITE*SAT</v>
      </c>
      <c r="J923" s="120">
        <v>5983</v>
      </c>
      <c r="K923">
        <f t="shared" si="71"/>
        <v>922</v>
      </c>
      <c r="L923" t="b">
        <f>IF($H$2:$H$2371='Cenário proposto'!$L$2,'Tabela de preços (out_2014)'!$K$2:$K$2371)</f>
        <v>0</v>
      </c>
      <c r="M923" t="e">
        <f t="shared" si="72"/>
        <v>#NUM!</v>
      </c>
      <c r="N923" t="str">
        <f t="shared" si="73"/>
        <v>Lixo</v>
      </c>
      <c r="O923">
        <f t="shared" si="75"/>
        <v>20</v>
      </c>
    </row>
    <row r="924" spans="1:15" x14ac:dyDescent="0.2">
      <c r="A924" t="s">
        <v>149</v>
      </c>
      <c r="B924" t="s">
        <v>150</v>
      </c>
      <c r="C924" t="s">
        <v>33</v>
      </c>
      <c r="D924" t="s">
        <v>34</v>
      </c>
      <c r="E924" s="119">
        <v>3.125E-2</v>
      </c>
      <c r="F924" s="119">
        <v>7.2916666666666671E-2</v>
      </c>
      <c r="G924" t="s">
        <v>37</v>
      </c>
      <c r="H924" t="s">
        <v>38</v>
      </c>
      <c r="I924" t="str">
        <f t="shared" si="74"/>
        <v>JORNAL DA NOITE*SÃO PAULO</v>
      </c>
      <c r="J924" s="120">
        <v>12045</v>
      </c>
      <c r="K924">
        <f t="shared" si="71"/>
        <v>923</v>
      </c>
      <c r="L924" t="b">
        <f>IF($H$2:$H$2371='Cenário proposto'!$L$2,'Tabela de preços (out_2014)'!$K$2:$K$2371)</f>
        <v>0</v>
      </c>
      <c r="M924" t="e">
        <f t="shared" si="72"/>
        <v>#NUM!</v>
      </c>
      <c r="N924" t="str">
        <f t="shared" si="73"/>
        <v>Lixo</v>
      </c>
      <c r="O924">
        <f t="shared" si="75"/>
        <v>20</v>
      </c>
    </row>
    <row r="925" spans="1:15" x14ac:dyDescent="0.2">
      <c r="A925" t="s">
        <v>149</v>
      </c>
      <c r="B925" t="s">
        <v>150</v>
      </c>
      <c r="C925" t="s">
        <v>33</v>
      </c>
      <c r="D925" t="s">
        <v>34</v>
      </c>
      <c r="E925" s="119">
        <v>3.125E-2</v>
      </c>
      <c r="F925" s="119">
        <v>7.2916666666666671E-2</v>
      </c>
      <c r="G925" t="s">
        <v>39</v>
      </c>
      <c r="H925" t="s">
        <v>40</v>
      </c>
      <c r="I925" t="str">
        <f t="shared" si="74"/>
        <v>JORNAL DA NOITE*P.PRUD.</v>
      </c>
      <c r="J925" s="120">
        <v>2770</v>
      </c>
      <c r="K925">
        <f t="shared" si="71"/>
        <v>924</v>
      </c>
      <c r="L925" t="b">
        <f>IF($H$2:$H$2371='Cenário proposto'!$L$2,'Tabela de preços (out_2014)'!$K$2:$K$2371)</f>
        <v>0</v>
      </c>
      <c r="M925" t="e">
        <f t="shared" si="72"/>
        <v>#NUM!</v>
      </c>
      <c r="N925" t="str">
        <f t="shared" si="73"/>
        <v>Lixo</v>
      </c>
      <c r="O925">
        <f t="shared" si="75"/>
        <v>20</v>
      </c>
    </row>
    <row r="926" spans="1:15" x14ac:dyDescent="0.2">
      <c r="A926" t="s">
        <v>149</v>
      </c>
      <c r="B926" t="s">
        <v>150</v>
      </c>
      <c r="C926" t="s">
        <v>33</v>
      </c>
      <c r="D926" t="s">
        <v>34</v>
      </c>
      <c r="E926" s="119">
        <v>3.125E-2</v>
      </c>
      <c r="F926" s="119">
        <v>7.2916666666666671E-2</v>
      </c>
      <c r="G926" t="s">
        <v>41</v>
      </c>
      <c r="H926" t="s">
        <v>42</v>
      </c>
      <c r="I926" t="str">
        <f t="shared" si="74"/>
        <v>JORNAL DA NOITE*CAMPINAS</v>
      </c>
      <c r="J926" s="120">
        <v>3165</v>
      </c>
      <c r="K926">
        <f t="shared" si="71"/>
        <v>925</v>
      </c>
      <c r="L926" t="b">
        <f>IF($H$2:$H$2371='Cenário proposto'!$L$2,'Tabela de preços (out_2014)'!$K$2:$K$2371)</f>
        <v>0</v>
      </c>
      <c r="M926" t="e">
        <f t="shared" si="72"/>
        <v>#NUM!</v>
      </c>
      <c r="N926" t="str">
        <f t="shared" si="73"/>
        <v>Lixo</v>
      </c>
      <c r="O926">
        <f t="shared" si="75"/>
        <v>20</v>
      </c>
    </row>
    <row r="927" spans="1:15" x14ac:dyDescent="0.2">
      <c r="A927" t="s">
        <v>149</v>
      </c>
      <c r="B927" t="s">
        <v>150</v>
      </c>
      <c r="C927" t="s">
        <v>33</v>
      </c>
      <c r="D927" t="s">
        <v>34</v>
      </c>
      <c r="E927" s="119">
        <v>3.125E-2</v>
      </c>
      <c r="F927" s="119">
        <v>7.2916666666666671E-2</v>
      </c>
      <c r="G927" t="s">
        <v>43</v>
      </c>
      <c r="H927" t="s">
        <v>44</v>
      </c>
      <c r="I927" t="str">
        <f t="shared" si="74"/>
        <v>JORNAL DA NOITE*TAUBATÉ</v>
      </c>
      <c r="J927" s="120">
        <v>1070</v>
      </c>
      <c r="K927">
        <f t="shared" si="71"/>
        <v>926</v>
      </c>
      <c r="L927" t="b">
        <f>IF($H$2:$H$2371='Cenário proposto'!$L$2,'Tabela de preços (out_2014)'!$K$2:$K$2371)</f>
        <v>0</v>
      </c>
      <c r="M927" t="e">
        <f t="shared" si="72"/>
        <v>#NUM!</v>
      </c>
      <c r="N927" t="str">
        <f t="shared" si="73"/>
        <v>Lixo</v>
      </c>
      <c r="O927">
        <f t="shared" si="75"/>
        <v>20</v>
      </c>
    </row>
    <row r="928" spans="1:15" x14ac:dyDescent="0.2">
      <c r="A928" t="s">
        <v>149</v>
      </c>
      <c r="B928" t="s">
        <v>150</v>
      </c>
      <c r="C928" t="s">
        <v>33</v>
      </c>
      <c r="D928" t="s">
        <v>34</v>
      </c>
      <c r="E928" s="119">
        <v>3.125E-2</v>
      </c>
      <c r="F928" s="119">
        <v>7.2916666666666671E-2</v>
      </c>
      <c r="G928" t="s">
        <v>45</v>
      </c>
      <c r="H928" t="s">
        <v>46</v>
      </c>
      <c r="I928" t="str">
        <f t="shared" si="74"/>
        <v>JORNAL DA NOITE*RIB. PRETO</v>
      </c>
      <c r="J928" s="120">
        <v>1600</v>
      </c>
      <c r="K928">
        <f t="shared" si="71"/>
        <v>927</v>
      </c>
      <c r="L928" t="b">
        <f>IF($H$2:$H$2371='Cenário proposto'!$L$2,'Tabela de preços (out_2014)'!$K$2:$K$2371)</f>
        <v>0</v>
      </c>
      <c r="M928" t="e">
        <f t="shared" si="72"/>
        <v>#NUM!</v>
      </c>
      <c r="N928" t="str">
        <f t="shared" si="73"/>
        <v>Lixo</v>
      </c>
      <c r="O928">
        <f t="shared" si="75"/>
        <v>20</v>
      </c>
    </row>
    <row r="929" spans="1:15" x14ac:dyDescent="0.2">
      <c r="A929" t="s">
        <v>149</v>
      </c>
      <c r="B929" t="s">
        <v>150</v>
      </c>
      <c r="C929" t="s">
        <v>33</v>
      </c>
      <c r="D929" t="s">
        <v>34</v>
      </c>
      <c r="E929" s="119">
        <v>3.125E-2</v>
      </c>
      <c r="F929" s="119">
        <v>7.2916666666666671E-2</v>
      </c>
      <c r="G929" t="s">
        <v>47</v>
      </c>
      <c r="H929" t="s">
        <v>48</v>
      </c>
      <c r="I929" t="str">
        <f t="shared" si="74"/>
        <v>JORNAL DA NOITE*SANTOS</v>
      </c>
      <c r="J929" s="120">
        <v>1165</v>
      </c>
      <c r="K929">
        <f t="shared" si="71"/>
        <v>928</v>
      </c>
      <c r="L929" t="b">
        <f>IF($H$2:$H$2371='Cenário proposto'!$L$2,'Tabela de preços (out_2014)'!$K$2:$K$2371)</f>
        <v>0</v>
      </c>
      <c r="M929" t="e">
        <f t="shared" si="72"/>
        <v>#NUM!</v>
      </c>
      <c r="N929" t="str">
        <f t="shared" si="73"/>
        <v>Lixo</v>
      </c>
      <c r="O929">
        <f t="shared" si="75"/>
        <v>20</v>
      </c>
    </row>
    <row r="930" spans="1:15" x14ac:dyDescent="0.2">
      <c r="A930" t="s">
        <v>149</v>
      </c>
      <c r="B930" t="s">
        <v>150</v>
      </c>
      <c r="C930" t="s">
        <v>33</v>
      </c>
      <c r="D930" t="s">
        <v>34</v>
      </c>
      <c r="E930" s="119">
        <v>3.125E-2</v>
      </c>
      <c r="F930" s="119">
        <v>7.2916666666666671E-2</v>
      </c>
      <c r="G930" t="s">
        <v>49</v>
      </c>
      <c r="H930" t="s">
        <v>50</v>
      </c>
      <c r="I930" t="str">
        <f t="shared" si="74"/>
        <v>JORNAL DA NOITE*RIO DE JANEIRO</v>
      </c>
      <c r="J930" s="120">
        <v>7185</v>
      </c>
      <c r="K930">
        <f t="shared" si="71"/>
        <v>929</v>
      </c>
      <c r="L930">
        <f>IF($H$2:$H$2371='Cenário proposto'!$L$2,'Tabela de preços (out_2014)'!$K$2:$K$2371)</f>
        <v>929</v>
      </c>
      <c r="M930" t="e">
        <f t="shared" si="72"/>
        <v>#NUM!</v>
      </c>
      <c r="N930" t="str">
        <f t="shared" si="73"/>
        <v>Lixo</v>
      </c>
      <c r="O930">
        <f t="shared" si="75"/>
        <v>20</v>
      </c>
    </row>
    <row r="931" spans="1:15" x14ac:dyDescent="0.2">
      <c r="A931" t="s">
        <v>149</v>
      </c>
      <c r="B931" t="s">
        <v>150</v>
      </c>
      <c r="C931" t="s">
        <v>33</v>
      </c>
      <c r="D931" t="s">
        <v>34</v>
      </c>
      <c r="E931" s="119">
        <v>3.125E-2</v>
      </c>
      <c r="F931" s="119">
        <v>7.2916666666666671E-2</v>
      </c>
      <c r="G931" t="s">
        <v>51</v>
      </c>
      <c r="H931" t="s">
        <v>52</v>
      </c>
      <c r="I931" t="str">
        <f t="shared" si="74"/>
        <v>JORNAL DA NOITE*BARRA MANSA</v>
      </c>
      <c r="J931" s="120">
        <v>1770</v>
      </c>
      <c r="K931">
        <f t="shared" si="71"/>
        <v>930</v>
      </c>
      <c r="L931" t="b">
        <f>IF($H$2:$H$2371='Cenário proposto'!$L$2,'Tabela de preços (out_2014)'!$K$2:$K$2371)</f>
        <v>0</v>
      </c>
      <c r="M931" t="e">
        <f t="shared" si="72"/>
        <v>#NUM!</v>
      </c>
      <c r="N931" t="str">
        <f t="shared" si="73"/>
        <v>Lixo</v>
      </c>
      <c r="O931">
        <f t="shared" si="75"/>
        <v>20</v>
      </c>
    </row>
    <row r="932" spans="1:15" x14ac:dyDescent="0.2">
      <c r="A932" t="s">
        <v>149</v>
      </c>
      <c r="B932" t="s">
        <v>150</v>
      </c>
      <c r="C932" t="s">
        <v>33</v>
      </c>
      <c r="D932" t="s">
        <v>34</v>
      </c>
      <c r="E932" s="119">
        <v>3.125E-2</v>
      </c>
      <c r="F932" s="119">
        <v>7.2916666666666671E-2</v>
      </c>
      <c r="G932" t="s">
        <v>53</v>
      </c>
      <c r="H932" t="s">
        <v>54</v>
      </c>
      <c r="I932" t="str">
        <f t="shared" si="74"/>
        <v>JORNAL DA NOITE*B. HORIZ</v>
      </c>
      <c r="J932" s="120">
        <v>5640</v>
      </c>
      <c r="K932">
        <f t="shared" si="71"/>
        <v>931</v>
      </c>
      <c r="L932" t="b">
        <f>IF($H$2:$H$2371='Cenário proposto'!$L$2,'Tabela de preços (out_2014)'!$K$2:$K$2371)</f>
        <v>0</v>
      </c>
      <c r="M932" t="e">
        <f t="shared" si="72"/>
        <v>#NUM!</v>
      </c>
      <c r="N932" t="str">
        <f t="shared" si="73"/>
        <v>Lixo</v>
      </c>
      <c r="O932">
        <f t="shared" si="75"/>
        <v>20</v>
      </c>
    </row>
    <row r="933" spans="1:15" x14ac:dyDescent="0.2">
      <c r="A933" t="s">
        <v>149</v>
      </c>
      <c r="B933" t="s">
        <v>150</v>
      </c>
      <c r="C933" t="s">
        <v>33</v>
      </c>
      <c r="D933" t="s">
        <v>34</v>
      </c>
      <c r="E933" s="119">
        <v>3.125E-2</v>
      </c>
      <c r="F933" s="119">
        <v>7.2916666666666671E-2</v>
      </c>
      <c r="G933" t="s">
        <v>55</v>
      </c>
      <c r="H933" t="s">
        <v>56</v>
      </c>
      <c r="I933" t="str">
        <f t="shared" si="74"/>
        <v>JORNAL DA NOITE*UBERABA</v>
      </c>
      <c r="J933" s="120">
        <v>1075</v>
      </c>
      <c r="K933">
        <f t="shared" si="71"/>
        <v>932</v>
      </c>
      <c r="L933" t="b">
        <f>IF($H$2:$H$2371='Cenário proposto'!$L$2,'Tabela de preços (out_2014)'!$K$2:$K$2371)</f>
        <v>0</v>
      </c>
      <c r="M933" t="e">
        <f t="shared" si="72"/>
        <v>#NUM!</v>
      </c>
      <c r="N933" t="str">
        <f t="shared" si="73"/>
        <v>Lixo</v>
      </c>
      <c r="O933">
        <f t="shared" si="75"/>
        <v>20</v>
      </c>
    </row>
    <row r="934" spans="1:15" x14ac:dyDescent="0.2">
      <c r="A934" t="s">
        <v>149</v>
      </c>
      <c r="B934" t="s">
        <v>150</v>
      </c>
      <c r="C934" t="s">
        <v>33</v>
      </c>
      <c r="D934" t="s">
        <v>34</v>
      </c>
      <c r="E934" s="119">
        <v>3.125E-2</v>
      </c>
      <c r="F934" s="119">
        <v>7.2916666666666671E-2</v>
      </c>
      <c r="G934" t="s">
        <v>57</v>
      </c>
      <c r="H934" t="s">
        <v>58</v>
      </c>
      <c r="I934" t="str">
        <f t="shared" si="74"/>
        <v>JORNAL DA NOITE*VITÓRIA</v>
      </c>
      <c r="J934" s="120">
        <v>1195</v>
      </c>
      <c r="K934">
        <f t="shared" si="71"/>
        <v>933</v>
      </c>
      <c r="L934" t="b">
        <f>IF($H$2:$H$2371='Cenário proposto'!$L$2,'Tabela de preços (out_2014)'!$K$2:$K$2371)</f>
        <v>0</v>
      </c>
      <c r="M934" t="e">
        <f t="shared" si="72"/>
        <v>#NUM!</v>
      </c>
      <c r="N934" t="str">
        <f t="shared" si="73"/>
        <v>Lixo</v>
      </c>
      <c r="O934">
        <f t="shared" si="75"/>
        <v>20</v>
      </c>
    </row>
    <row r="935" spans="1:15" x14ac:dyDescent="0.2">
      <c r="A935" t="s">
        <v>149</v>
      </c>
      <c r="B935" t="s">
        <v>150</v>
      </c>
      <c r="C935" t="s">
        <v>33</v>
      </c>
      <c r="D935" t="s">
        <v>34</v>
      </c>
      <c r="E935" s="119">
        <v>3.125E-2</v>
      </c>
      <c r="F935" s="119">
        <v>7.2916666666666671E-2</v>
      </c>
      <c r="G935" t="s">
        <v>59</v>
      </c>
      <c r="H935" t="s">
        <v>60</v>
      </c>
      <c r="I935" t="str">
        <f t="shared" si="74"/>
        <v>JORNAL DA NOITE*CURITIBA</v>
      </c>
      <c r="J935" s="120">
        <v>2020</v>
      </c>
      <c r="K935">
        <f t="shared" si="71"/>
        <v>934</v>
      </c>
      <c r="L935" t="b">
        <f>IF($H$2:$H$2371='Cenário proposto'!$L$2,'Tabela de preços (out_2014)'!$K$2:$K$2371)</f>
        <v>0</v>
      </c>
      <c r="M935" t="e">
        <f t="shared" si="72"/>
        <v>#NUM!</v>
      </c>
      <c r="N935" t="str">
        <f t="shared" si="73"/>
        <v>Lixo</v>
      </c>
      <c r="O935">
        <f t="shared" si="75"/>
        <v>20</v>
      </c>
    </row>
    <row r="936" spans="1:15" x14ac:dyDescent="0.2">
      <c r="A936" t="s">
        <v>149</v>
      </c>
      <c r="B936" t="s">
        <v>150</v>
      </c>
      <c r="C936" t="s">
        <v>33</v>
      </c>
      <c r="D936" t="s">
        <v>34</v>
      </c>
      <c r="E936" s="119">
        <v>3.125E-2</v>
      </c>
      <c r="F936" s="119">
        <v>7.2916666666666671E-2</v>
      </c>
      <c r="G936" t="s">
        <v>61</v>
      </c>
      <c r="H936" t="s">
        <v>62</v>
      </c>
      <c r="I936" t="str">
        <f t="shared" si="74"/>
        <v>JORNAL DA NOITE*CASCAVEL</v>
      </c>
      <c r="J936" s="120">
        <v>2275</v>
      </c>
      <c r="K936">
        <f t="shared" si="71"/>
        <v>935</v>
      </c>
      <c r="L936" t="b">
        <f>IF($H$2:$H$2371='Cenário proposto'!$L$2,'Tabela de preços (out_2014)'!$K$2:$K$2371)</f>
        <v>0</v>
      </c>
      <c r="M936" t="e">
        <f t="shared" si="72"/>
        <v>#NUM!</v>
      </c>
      <c r="N936" t="str">
        <f t="shared" si="73"/>
        <v>Lixo</v>
      </c>
      <c r="O936">
        <f t="shared" si="75"/>
        <v>20</v>
      </c>
    </row>
    <row r="937" spans="1:15" x14ac:dyDescent="0.2">
      <c r="A937" t="s">
        <v>149</v>
      </c>
      <c r="B937" t="s">
        <v>150</v>
      </c>
      <c r="C937" t="s">
        <v>33</v>
      </c>
      <c r="D937" t="s">
        <v>34</v>
      </c>
      <c r="E937" s="119">
        <v>3.125E-2</v>
      </c>
      <c r="F937" s="119">
        <v>7.2916666666666671E-2</v>
      </c>
      <c r="G937" t="s">
        <v>63</v>
      </c>
      <c r="H937" t="s">
        <v>64</v>
      </c>
      <c r="I937" t="str">
        <f t="shared" si="74"/>
        <v>JORNAL DA NOITE*MARINGÁ</v>
      </c>
      <c r="J937" s="120">
        <v>690</v>
      </c>
      <c r="K937">
        <f t="shared" si="71"/>
        <v>936</v>
      </c>
      <c r="L937" t="b">
        <f>IF($H$2:$H$2371='Cenário proposto'!$L$2,'Tabela de preços (out_2014)'!$K$2:$K$2371)</f>
        <v>0</v>
      </c>
      <c r="M937" t="e">
        <f t="shared" si="72"/>
        <v>#NUM!</v>
      </c>
      <c r="N937" t="str">
        <f t="shared" si="73"/>
        <v>Lixo</v>
      </c>
      <c r="O937">
        <f t="shared" si="75"/>
        <v>20</v>
      </c>
    </row>
    <row r="938" spans="1:15" x14ac:dyDescent="0.2">
      <c r="A938" t="s">
        <v>149</v>
      </c>
      <c r="B938" t="s">
        <v>150</v>
      </c>
      <c r="C938" t="s">
        <v>33</v>
      </c>
      <c r="D938" t="s">
        <v>34</v>
      </c>
      <c r="E938" s="119">
        <v>3.125E-2</v>
      </c>
      <c r="F938" s="119">
        <v>7.2916666666666671E-2</v>
      </c>
      <c r="G938" t="s">
        <v>65</v>
      </c>
      <c r="H938" t="s">
        <v>66</v>
      </c>
      <c r="I938" t="str">
        <f t="shared" si="74"/>
        <v>JORNAL DA NOITE*LONDRINA</v>
      </c>
      <c r="J938" s="120">
        <v>860</v>
      </c>
      <c r="K938">
        <f t="shared" si="71"/>
        <v>937</v>
      </c>
      <c r="L938" t="b">
        <f>IF($H$2:$H$2371='Cenário proposto'!$L$2,'Tabela de preços (out_2014)'!$K$2:$K$2371)</f>
        <v>0</v>
      </c>
      <c r="M938" t="e">
        <f t="shared" si="72"/>
        <v>#NUM!</v>
      </c>
      <c r="N938" t="str">
        <f t="shared" si="73"/>
        <v>Lixo</v>
      </c>
      <c r="O938">
        <f t="shared" si="75"/>
        <v>20</v>
      </c>
    </row>
    <row r="939" spans="1:15" x14ac:dyDescent="0.2">
      <c r="A939" t="s">
        <v>149</v>
      </c>
      <c r="B939" t="s">
        <v>150</v>
      </c>
      <c r="C939" t="s">
        <v>33</v>
      </c>
      <c r="D939" t="s">
        <v>34</v>
      </c>
      <c r="E939" s="119">
        <v>3.125E-2</v>
      </c>
      <c r="F939" s="119">
        <v>7.2916666666666671E-2</v>
      </c>
      <c r="G939" t="s">
        <v>67</v>
      </c>
      <c r="H939" t="s">
        <v>68</v>
      </c>
      <c r="I939" t="str">
        <f t="shared" si="74"/>
        <v>JORNAL DA NOITE*P. ALEGRE</v>
      </c>
      <c r="J939" s="120">
        <v>4970</v>
      </c>
      <c r="K939">
        <f t="shared" si="71"/>
        <v>938</v>
      </c>
      <c r="L939" t="b">
        <f>IF($H$2:$H$2371='Cenário proposto'!$L$2,'Tabela de preços (out_2014)'!$K$2:$K$2371)</f>
        <v>0</v>
      </c>
      <c r="M939" t="e">
        <f t="shared" si="72"/>
        <v>#NUM!</v>
      </c>
      <c r="N939" t="str">
        <f t="shared" si="73"/>
        <v>Lixo</v>
      </c>
      <c r="O939">
        <f t="shared" si="75"/>
        <v>20</v>
      </c>
    </row>
    <row r="940" spans="1:15" x14ac:dyDescent="0.2">
      <c r="A940" t="s">
        <v>149</v>
      </c>
      <c r="B940" t="s">
        <v>150</v>
      </c>
      <c r="C940" t="s">
        <v>33</v>
      </c>
      <c r="D940" t="s">
        <v>34</v>
      </c>
      <c r="E940" s="119">
        <v>3.125E-2</v>
      </c>
      <c r="F940" s="119">
        <v>7.2916666666666671E-2</v>
      </c>
      <c r="G940" t="s">
        <v>69</v>
      </c>
      <c r="H940" t="s">
        <v>70</v>
      </c>
      <c r="I940" t="str">
        <f t="shared" si="74"/>
        <v>JORNAL DA NOITE*FLORIANÓPOLIS</v>
      </c>
      <c r="J940" s="120">
        <v>2450</v>
      </c>
      <c r="K940">
        <f t="shared" si="71"/>
        <v>939</v>
      </c>
      <c r="L940" t="b">
        <f>IF($H$2:$H$2371='Cenário proposto'!$L$2,'Tabela de preços (out_2014)'!$K$2:$K$2371)</f>
        <v>0</v>
      </c>
      <c r="M940" t="e">
        <f t="shared" si="72"/>
        <v>#NUM!</v>
      </c>
      <c r="N940" t="str">
        <f t="shared" si="73"/>
        <v>Lixo</v>
      </c>
      <c r="O940">
        <f t="shared" si="75"/>
        <v>20</v>
      </c>
    </row>
    <row r="941" spans="1:15" x14ac:dyDescent="0.2">
      <c r="A941" t="s">
        <v>149</v>
      </c>
      <c r="B941" t="s">
        <v>150</v>
      </c>
      <c r="C941" t="s">
        <v>33</v>
      </c>
      <c r="D941" t="s">
        <v>34</v>
      </c>
      <c r="E941" s="119">
        <v>3.125E-2</v>
      </c>
      <c r="F941" s="119">
        <v>7.2916666666666671E-2</v>
      </c>
      <c r="G941" t="s">
        <v>71</v>
      </c>
      <c r="H941" t="s">
        <v>72</v>
      </c>
      <c r="I941" t="str">
        <f t="shared" si="74"/>
        <v>JORNAL DA NOITE*BRASÍLIA</v>
      </c>
      <c r="J941" s="120">
        <v>1510</v>
      </c>
      <c r="K941">
        <f t="shared" si="71"/>
        <v>940</v>
      </c>
      <c r="L941" t="b">
        <f>IF($H$2:$H$2371='Cenário proposto'!$L$2,'Tabela de preços (out_2014)'!$K$2:$K$2371)</f>
        <v>0</v>
      </c>
      <c r="M941" t="e">
        <f t="shared" si="72"/>
        <v>#NUM!</v>
      </c>
      <c r="N941" t="str">
        <f t="shared" si="73"/>
        <v>Lixo</v>
      </c>
      <c r="O941">
        <f t="shared" si="75"/>
        <v>20</v>
      </c>
    </row>
    <row r="942" spans="1:15" x14ac:dyDescent="0.2">
      <c r="A942" t="s">
        <v>149</v>
      </c>
      <c r="B942" t="s">
        <v>150</v>
      </c>
      <c r="C942" t="s">
        <v>33</v>
      </c>
      <c r="D942" t="s">
        <v>34</v>
      </c>
      <c r="E942" s="119">
        <v>3.125E-2</v>
      </c>
      <c r="F942" s="119">
        <v>7.2916666666666671E-2</v>
      </c>
      <c r="G942" t="s">
        <v>73</v>
      </c>
      <c r="H942" t="s">
        <v>74</v>
      </c>
      <c r="I942" t="str">
        <f t="shared" si="74"/>
        <v>JORNAL DA NOITE*GOIÂNIA</v>
      </c>
      <c r="J942" s="120">
        <v>1420</v>
      </c>
      <c r="K942">
        <f t="shared" si="71"/>
        <v>941</v>
      </c>
      <c r="L942" t="b">
        <f>IF($H$2:$H$2371='Cenário proposto'!$L$2,'Tabela de preços (out_2014)'!$K$2:$K$2371)</f>
        <v>0</v>
      </c>
      <c r="M942" t="e">
        <f t="shared" si="72"/>
        <v>#NUM!</v>
      </c>
      <c r="N942" t="str">
        <f t="shared" si="73"/>
        <v>Lixo</v>
      </c>
      <c r="O942">
        <f t="shared" si="75"/>
        <v>20</v>
      </c>
    </row>
    <row r="943" spans="1:15" x14ac:dyDescent="0.2">
      <c r="A943" t="s">
        <v>149</v>
      </c>
      <c r="B943" t="s">
        <v>150</v>
      </c>
      <c r="C943" t="s">
        <v>33</v>
      </c>
      <c r="D943" t="s">
        <v>34</v>
      </c>
      <c r="E943" s="119">
        <v>3.125E-2</v>
      </c>
      <c r="F943" s="119">
        <v>7.2916666666666671E-2</v>
      </c>
      <c r="G943" t="s">
        <v>75</v>
      </c>
      <c r="H943" t="s">
        <v>76</v>
      </c>
      <c r="I943" t="str">
        <f t="shared" si="74"/>
        <v>JORNAL DA NOITE*CUIABÁ</v>
      </c>
      <c r="J943" s="120">
        <v>1285</v>
      </c>
      <c r="K943">
        <f t="shared" si="71"/>
        <v>942</v>
      </c>
      <c r="L943" t="b">
        <f>IF($H$2:$H$2371='Cenário proposto'!$L$2,'Tabela de preços (out_2014)'!$K$2:$K$2371)</f>
        <v>0</v>
      </c>
      <c r="M943" t="e">
        <f t="shared" si="72"/>
        <v>#NUM!</v>
      </c>
      <c r="N943" t="str">
        <f t="shared" si="73"/>
        <v>Lixo</v>
      </c>
      <c r="O943">
        <f t="shared" si="75"/>
        <v>20</v>
      </c>
    </row>
    <row r="944" spans="1:15" x14ac:dyDescent="0.2">
      <c r="A944" t="s">
        <v>149</v>
      </c>
      <c r="B944" t="s">
        <v>150</v>
      </c>
      <c r="C944" t="s">
        <v>33</v>
      </c>
      <c r="D944" t="s">
        <v>34</v>
      </c>
      <c r="E944" s="119">
        <v>3.125E-2</v>
      </c>
      <c r="F944" s="119">
        <v>7.2916666666666671E-2</v>
      </c>
      <c r="G944" t="s">
        <v>77</v>
      </c>
      <c r="H944" t="s">
        <v>78</v>
      </c>
      <c r="I944" t="str">
        <f t="shared" si="74"/>
        <v>JORNAL DA NOITE*CÁCERES</v>
      </c>
      <c r="J944" s="120">
        <v>115</v>
      </c>
      <c r="K944">
        <f t="shared" si="71"/>
        <v>943</v>
      </c>
      <c r="L944" t="b">
        <f>IF($H$2:$H$2371='Cenário proposto'!$L$2,'Tabela de preços (out_2014)'!$K$2:$K$2371)</f>
        <v>0</v>
      </c>
      <c r="M944" t="e">
        <f t="shared" si="72"/>
        <v>#NUM!</v>
      </c>
      <c r="N944" t="str">
        <f t="shared" si="73"/>
        <v>Lixo</v>
      </c>
      <c r="O944">
        <f t="shared" si="75"/>
        <v>20</v>
      </c>
    </row>
    <row r="945" spans="1:15" x14ac:dyDescent="0.2">
      <c r="A945" t="s">
        <v>149</v>
      </c>
      <c r="B945" t="s">
        <v>150</v>
      </c>
      <c r="C945" t="s">
        <v>33</v>
      </c>
      <c r="D945" t="s">
        <v>34</v>
      </c>
      <c r="E945" s="119">
        <v>3.125E-2</v>
      </c>
      <c r="F945" s="119">
        <v>7.2916666666666671E-2</v>
      </c>
      <c r="G945" t="s">
        <v>75</v>
      </c>
      <c r="H945" t="s">
        <v>79</v>
      </c>
      <c r="I945" t="str">
        <f t="shared" si="74"/>
        <v>JORNAL DA NOITE*RONDONÓPOLIS</v>
      </c>
      <c r="J945" s="120">
        <v>225</v>
      </c>
      <c r="K945">
        <f t="shared" si="71"/>
        <v>944</v>
      </c>
      <c r="L945" t="b">
        <f>IF($H$2:$H$2371='Cenário proposto'!$L$2,'Tabela de preços (out_2014)'!$K$2:$K$2371)</f>
        <v>0</v>
      </c>
      <c r="M945" t="e">
        <f t="shared" si="72"/>
        <v>#NUM!</v>
      </c>
      <c r="N945" t="str">
        <f t="shared" si="73"/>
        <v>Lixo</v>
      </c>
      <c r="O945">
        <f t="shared" si="75"/>
        <v>20</v>
      </c>
    </row>
    <row r="946" spans="1:15" x14ac:dyDescent="0.2">
      <c r="A946" t="s">
        <v>149</v>
      </c>
      <c r="B946" t="s">
        <v>150</v>
      </c>
      <c r="C946" t="s">
        <v>33</v>
      </c>
      <c r="D946" t="s">
        <v>34</v>
      </c>
      <c r="E946" s="119">
        <v>3.125E-2</v>
      </c>
      <c r="F946" s="119">
        <v>7.2916666666666671E-2</v>
      </c>
      <c r="G946" t="s">
        <v>75</v>
      </c>
      <c r="H946" t="s">
        <v>80</v>
      </c>
      <c r="I946" t="str">
        <f t="shared" si="74"/>
        <v>JORNAL DA NOITE*TANGARÁ</v>
      </c>
      <c r="J946" s="120">
        <v>155</v>
      </c>
      <c r="K946">
        <f t="shared" si="71"/>
        <v>945</v>
      </c>
      <c r="L946" t="b">
        <f>IF($H$2:$H$2371='Cenário proposto'!$L$2,'Tabela de preços (out_2014)'!$K$2:$K$2371)</f>
        <v>0</v>
      </c>
      <c r="M946" t="e">
        <f t="shared" si="72"/>
        <v>#NUM!</v>
      </c>
      <c r="N946" t="str">
        <f t="shared" si="73"/>
        <v>Lixo</v>
      </c>
      <c r="O946">
        <f t="shared" si="75"/>
        <v>20</v>
      </c>
    </row>
    <row r="947" spans="1:15" x14ac:dyDescent="0.2">
      <c r="A947" t="s">
        <v>149</v>
      </c>
      <c r="B947" t="s">
        <v>150</v>
      </c>
      <c r="C947" t="s">
        <v>33</v>
      </c>
      <c r="D947" t="s">
        <v>34</v>
      </c>
      <c r="E947" s="119">
        <v>3.125E-2</v>
      </c>
      <c r="F947" s="119">
        <v>7.2916666666666671E-2</v>
      </c>
      <c r="G947" t="s">
        <v>75</v>
      </c>
      <c r="H947" t="s">
        <v>81</v>
      </c>
      <c r="I947" t="str">
        <f t="shared" si="74"/>
        <v>JORNAL DA NOITE*SORRISO</v>
      </c>
      <c r="J947" s="120">
        <v>115</v>
      </c>
      <c r="K947">
        <f t="shared" si="71"/>
        <v>946</v>
      </c>
      <c r="L947" t="b">
        <f>IF($H$2:$H$2371='Cenário proposto'!$L$2,'Tabela de preços (out_2014)'!$K$2:$K$2371)</f>
        <v>0</v>
      </c>
      <c r="M947" t="e">
        <f t="shared" si="72"/>
        <v>#NUM!</v>
      </c>
      <c r="N947" t="str">
        <f t="shared" si="73"/>
        <v>Lixo</v>
      </c>
      <c r="O947">
        <f t="shared" si="75"/>
        <v>20</v>
      </c>
    </row>
    <row r="948" spans="1:15" x14ac:dyDescent="0.2">
      <c r="A948" t="s">
        <v>149</v>
      </c>
      <c r="B948" t="s">
        <v>150</v>
      </c>
      <c r="C948" t="s">
        <v>33</v>
      </c>
      <c r="D948" t="s">
        <v>34</v>
      </c>
      <c r="E948" s="119">
        <v>3.125E-2</v>
      </c>
      <c r="F948" s="119">
        <v>7.2916666666666671E-2</v>
      </c>
      <c r="G948" t="s">
        <v>75</v>
      </c>
      <c r="H948" t="s">
        <v>82</v>
      </c>
      <c r="I948" t="str">
        <f t="shared" si="74"/>
        <v>JORNAL DA NOITE*SAPEZAL</v>
      </c>
      <c r="J948" s="120">
        <v>115</v>
      </c>
      <c r="K948">
        <f t="shared" si="71"/>
        <v>947</v>
      </c>
      <c r="L948" t="b">
        <f>IF($H$2:$H$2371='Cenário proposto'!$L$2,'Tabela de preços (out_2014)'!$K$2:$K$2371)</f>
        <v>0</v>
      </c>
      <c r="M948" t="e">
        <f t="shared" si="72"/>
        <v>#NUM!</v>
      </c>
      <c r="N948" t="str">
        <f t="shared" si="73"/>
        <v>Lixo</v>
      </c>
      <c r="O948">
        <f t="shared" si="75"/>
        <v>20</v>
      </c>
    </row>
    <row r="949" spans="1:15" x14ac:dyDescent="0.2">
      <c r="A949" t="s">
        <v>149</v>
      </c>
      <c r="B949" t="s">
        <v>150</v>
      </c>
      <c r="C949" t="s">
        <v>33</v>
      </c>
      <c r="D949" t="s">
        <v>34</v>
      </c>
      <c r="E949" s="119">
        <v>3.125E-2</v>
      </c>
      <c r="F949" s="119">
        <v>7.2916666666666671E-2</v>
      </c>
      <c r="G949" t="s">
        <v>75</v>
      </c>
      <c r="H949" t="s">
        <v>83</v>
      </c>
      <c r="I949" t="str">
        <f t="shared" si="74"/>
        <v>JORNAL DA NOITE*JUÍNA</v>
      </c>
      <c r="J949" s="120">
        <v>115</v>
      </c>
      <c r="K949">
        <f t="shared" si="71"/>
        <v>948</v>
      </c>
      <c r="L949" t="b">
        <f>IF($H$2:$H$2371='Cenário proposto'!$L$2,'Tabela de preços (out_2014)'!$K$2:$K$2371)</f>
        <v>0</v>
      </c>
      <c r="M949" t="e">
        <f t="shared" si="72"/>
        <v>#NUM!</v>
      </c>
      <c r="N949" t="str">
        <f t="shared" si="73"/>
        <v>Lixo</v>
      </c>
      <c r="O949">
        <f t="shared" si="75"/>
        <v>20</v>
      </c>
    </row>
    <row r="950" spans="1:15" x14ac:dyDescent="0.2">
      <c r="A950" t="s">
        <v>149</v>
      </c>
      <c r="B950" t="s">
        <v>150</v>
      </c>
      <c r="C950" t="s">
        <v>33</v>
      </c>
      <c r="D950" t="s">
        <v>34</v>
      </c>
      <c r="E950" s="119">
        <v>3.125E-2</v>
      </c>
      <c r="F950" s="119">
        <v>7.2916666666666671E-2</v>
      </c>
      <c r="G950" t="s">
        <v>84</v>
      </c>
      <c r="H950" t="s">
        <v>85</v>
      </c>
      <c r="I950" t="str">
        <f t="shared" si="74"/>
        <v>JORNAL DA NOITE*C. GRANDE</v>
      </c>
      <c r="J950" s="120">
        <v>530</v>
      </c>
      <c r="K950">
        <f t="shared" si="71"/>
        <v>949</v>
      </c>
      <c r="L950" t="b">
        <f>IF($H$2:$H$2371='Cenário proposto'!$L$2,'Tabela de preços (out_2014)'!$K$2:$K$2371)</f>
        <v>0</v>
      </c>
      <c r="M950" t="e">
        <f t="shared" si="72"/>
        <v>#NUM!</v>
      </c>
      <c r="N950" t="str">
        <f t="shared" si="73"/>
        <v>Lixo</v>
      </c>
      <c r="O950">
        <f t="shared" si="75"/>
        <v>20</v>
      </c>
    </row>
    <row r="951" spans="1:15" x14ac:dyDescent="0.2">
      <c r="A951" t="s">
        <v>149</v>
      </c>
      <c r="B951" t="s">
        <v>150</v>
      </c>
      <c r="C951" t="s">
        <v>33</v>
      </c>
      <c r="D951" t="s">
        <v>34</v>
      </c>
      <c r="E951" s="119">
        <v>3.125E-2</v>
      </c>
      <c r="F951" s="119">
        <v>7.2916666666666671E-2</v>
      </c>
      <c r="G951" t="s">
        <v>86</v>
      </c>
      <c r="H951" t="s">
        <v>87</v>
      </c>
      <c r="I951" t="str">
        <f t="shared" si="74"/>
        <v>JORNAL DA NOITE*SALVADOR</v>
      </c>
      <c r="J951" s="120">
        <v>3500</v>
      </c>
      <c r="K951">
        <f t="shared" si="71"/>
        <v>950</v>
      </c>
      <c r="L951" t="b">
        <f>IF($H$2:$H$2371='Cenário proposto'!$L$2,'Tabela de preços (out_2014)'!$K$2:$K$2371)</f>
        <v>0</v>
      </c>
      <c r="M951" t="e">
        <f t="shared" si="72"/>
        <v>#NUM!</v>
      </c>
      <c r="N951" t="str">
        <f t="shared" si="73"/>
        <v>Lixo</v>
      </c>
      <c r="O951">
        <f t="shared" si="75"/>
        <v>20</v>
      </c>
    </row>
    <row r="952" spans="1:15" x14ac:dyDescent="0.2">
      <c r="A952" t="s">
        <v>149</v>
      </c>
      <c r="B952" t="s">
        <v>150</v>
      </c>
      <c r="C952" t="s">
        <v>33</v>
      </c>
      <c r="D952" t="s">
        <v>34</v>
      </c>
      <c r="E952" s="119">
        <v>3.125E-2</v>
      </c>
      <c r="F952" s="119">
        <v>7.2916666666666671E-2</v>
      </c>
      <c r="G952" t="s">
        <v>88</v>
      </c>
      <c r="H952" t="s">
        <v>89</v>
      </c>
      <c r="I952" t="str">
        <f t="shared" si="74"/>
        <v>JORNAL DA NOITE*RECIFE</v>
      </c>
      <c r="J952" s="120">
        <v>2780</v>
      </c>
      <c r="K952">
        <f t="shared" si="71"/>
        <v>951</v>
      </c>
      <c r="L952" t="b">
        <f>IF($H$2:$H$2371='Cenário proposto'!$L$2,'Tabela de preços (out_2014)'!$K$2:$K$2371)</f>
        <v>0</v>
      </c>
      <c r="M952" t="e">
        <f t="shared" si="72"/>
        <v>#NUM!</v>
      </c>
      <c r="N952" t="str">
        <f t="shared" si="73"/>
        <v>Lixo</v>
      </c>
      <c r="O952">
        <f t="shared" si="75"/>
        <v>20</v>
      </c>
    </row>
    <row r="953" spans="1:15" x14ac:dyDescent="0.2">
      <c r="A953" t="s">
        <v>149</v>
      </c>
      <c r="B953" t="s">
        <v>150</v>
      </c>
      <c r="C953" t="s">
        <v>33</v>
      </c>
      <c r="D953" t="s">
        <v>34</v>
      </c>
      <c r="E953" s="119">
        <v>3.125E-2</v>
      </c>
      <c r="F953" s="119">
        <v>7.2916666666666671E-2</v>
      </c>
      <c r="G953" t="s">
        <v>90</v>
      </c>
      <c r="H953" t="s">
        <v>91</v>
      </c>
      <c r="I953" t="str">
        <f t="shared" si="74"/>
        <v>JORNAL DA NOITE*NATAL</v>
      </c>
      <c r="J953" s="120">
        <v>725</v>
      </c>
      <c r="K953">
        <f t="shared" si="71"/>
        <v>952</v>
      </c>
      <c r="L953" t="b">
        <f>IF($H$2:$H$2371='Cenário proposto'!$L$2,'Tabela de preços (out_2014)'!$K$2:$K$2371)</f>
        <v>0</v>
      </c>
      <c r="M953" t="e">
        <f t="shared" si="72"/>
        <v>#NUM!</v>
      </c>
      <c r="N953" t="str">
        <f t="shared" si="73"/>
        <v>Lixo</v>
      </c>
      <c r="O953">
        <f t="shared" si="75"/>
        <v>20</v>
      </c>
    </row>
    <row r="954" spans="1:15" x14ac:dyDescent="0.2">
      <c r="A954" t="s">
        <v>149</v>
      </c>
      <c r="B954" t="s">
        <v>150</v>
      </c>
      <c r="C954" t="s">
        <v>33</v>
      </c>
      <c r="D954" t="s">
        <v>34</v>
      </c>
      <c r="E954" s="119">
        <v>3.125E-2</v>
      </c>
      <c r="F954" s="119">
        <v>7.2916666666666671E-2</v>
      </c>
      <c r="G954" t="s">
        <v>92</v>
      </c>
      <c r="H954" t="s">
        <v>93</v>
      </c>
      <c r="I954" t="str">
        <f t="shared" si="74"/>
        <v>JORNAL DA NOITE*CEARÁ</v>
      </c>
      <c r="J954" s="120">
        <v>2405</v>
      </c>
      <c r="K954">
        <f t="shared" si="71"/>
        <v>953</v>
      </c>
      <c r="L954" t="b">
        <f>IF($H$2:$H$2371='Cenário proposto'!$L$2,'Tabela de preços (out_2014)'!$K$2:$K$2371)</f>
        <v>0</v>
      </c>
      <c r="M954" t="e">
        <f t="shared" si="72"/>
        <v>#NUM!</v>
      </c>
      <c r="N954" t="str">
        <f t="shared" si="73"/>
        <v>Lixo</v>
      </c>
      <c r="O954">
        <f t="shared" si="75"/>
        <v>20</v>
      </c>
    </row>
    <row r="955" spans="1:15" x14ac:dyDescent="0.2">
      <c r="A955" t="s">
        <v>149</v>
      </c>
      <c r="B955" t="s">
        <v>150</v>
      </c>
      <c r="C955" t="s">
        <v>33</v>
      </c>
      <c r="D955" t="s">
        <v>34</v>
      </c>
      <c r="E955" s="119">
        <v>3.125E-2</v>
      </c>
      <c r="F955" s="119">
        <v>7.2916666666666671E-2</v>
      </c>
      <c r="G955" t="s">
        <v>92</v>
      </c>
      <c r="H955" t="s">
        <v>94</v>
      </c>
      <c r="I955" t="str">
        <f t="shared" si="74"/>
        <v>JORNAL DA NOITE*FORTALEZA</v>
      </c>
      <c r="J955" s="120">
        <v>1925</v>
      </c>
      <c r="K955">
        <f t="shared" si="71"/>
        <v>954</v>
      </c>
      <c r="L955" t="b">
        <f>IF($H$2:$H$2371='Cenário proposto'!$L$2,'Tabela de preços (out_2014)'!$K$2:$K$2371)</f>
        <v>0</v>
      </c>
      <c r="M955" t="e">
        <f t="shared" si="72"/>
        <v>#NUM!</v>
      </c>
      <c r="N955" t="str">
        <f t="shared" si="73"/>
        <v>Lixo</v>
      </c>
      <c r="O955">
        <f t="shared" si="75"/>
        <v>20</v>
      </c>
    </row>
    <row r="956" spans="1:15" x14ac:dyDescent="0.2">
      <c r="A956" t="s">
        <v>149</v>
      </c>
      <c r="B956" t="s">
        <v>150</v>
      </c>
      <c r="C956" t="s">
        <v>33</v>
      </c>
      <c r="D956" t="s">
        <v>34</v>
      </c>
      <c r="E956" s="119">
        <v>3.125E-2</v>
      </c>
      <c r="F956" s="119">
        <v>7.2916666666666671E-2</v>
      </c>
      <c r="G956" t="s">
        <v>95</v>
      </c>
      <c r="H956" t="s">
        <v>96</v>
      </c>
      <c r="I956" t="str">
        <f t="shared" si="74"/>
        <v>JORNAL DA NOITE*TERESINA</v>
      </c>
      <c r="J956" s="120">
        <v>290</v>
      </c>
      <c r="K956">
        <f t="shared" si="71"/>
        <v>955</v>
      </c>
      <c r="L956" t="b">
        <f>IF($H$2:$H$2371='Cenário proposto'!$L$2,'Tabela de preços (out_2014)'!$K$2:$K$2371)</f>
        <v>0</v>
      </c>
      <c r="M956" t="e">
        <f t="shared" si="72"/>
        <v>#NUM!</v>
      </c>
      <c r="N956" t="str">
        <f t="shared" si="73"/>
        <v>Lixo</v>
      </c>
      <c r="O956">
        <f t="shared" si="75"/>
        <v>20</v>
      </c>
    </row>
    <row r="957" spans="1:15" x14ac:dyDescent="0.2">
      <c r="A957" t="s">
        <v>149</v>
      </c>
      <c r="B957" t="s">
        <v>150</v>
      </c>
      <c r="C957" t="s">
        <v>33</v>
      </c>
      <c r="D957" t="s">
        <v>34</v>
      </c>
      <c r="E957" s="119">
        <v>3.125E-2</v>
      </c>
      <c r="F957" s="119">
        <v>7.2916666666666671E-2</v>
      </c>
      <c r="G957" t="s">
        <v>95</v>
      </c>
      <c r="H957" t="s">
        <v>97</v>
      </c>
      <c r="I957" t="str">
        <f t="shared" si="74"/>
        <v>JORNAL DA NOITE*PARNAÍBA</v>
      </c>
      <c r="J957" s="120">
        <v>115</v>
      </c>
      <c r="K957">
        <f t="shared" si="71"/>
        <v>956</v>
      </c>
      <c r="L957" t="b">
        <f>IF($H$2:$H$2371='Cenário proposto'!$L$2,'Tabela de preços (out_2014)'!$K$2:$K$2371)</f>
        <v>0</v>
      </c>
      <c r="M957" t="e">
        <f t="shared" si="72"/>
        <v>#NUM!</v>
      </c>
      <c r="N957" t="str">
        <f t="shared" si="73"/>
        <v>Lixo</v>
      </c>
      <c r="O957">
        <f t="shared" si="75"/>
        <v>20</v>
      </c>
    </row>
    <row r="958" spans="1:15" x14ac:dyDescent="0.2">
      <c r="A958" t="s">
        <v>149</v>
      </c>
      <c r="B958" t="s">
        <v>150</v>
      </c>
      <c r="C958" t="s">
        <v>33</v>
      </c>
      <c r="D958" t="s">
        <v>34</v>
      </c>
      <c r="E958" s="119">
        <v>3.125E-2</v>
      </c>
      <c r="F958" s="119">
        <v>7.2916666666666671E-2</v>
      </c>
      <c r="G958" t="s">
        <v>98</v>
      </c>
      <c r="H958" t="s">
        <v>99</v>
      </c>
      <c r="I958" t="str">
        <f t="shared" si="74"/>
        <v>JORNAL DA NOITE*S. LUIS</v>
      </c>
      <c r="J958" s="120">
        <v>635</v>
      </c>
      <c r="K958">
        <f t="shared" si="71"/>
        <v>957</v>
      </c>
      <c r="L958" t="b">
        <f>IF($H$2:$H$2371='Cenário proposto'!$L$2,'Tabela de preços (out_2014)'!$K$2:$K$2371)</f>
        <v>0</v>
      </c>
      <c r="M958" t="e">
        <f t="shared" si="72"/>
        <v>#NUM!</v>
      </c>
      <c r="N958" t="str">
        <f t="shared" si="73"/>
        <v>Lixo</v>
      </c>
      <c r="O958">
        <f t="shared" si="75"/>
        <v>20</v>
      </c>
    </row>
    <row r="959" spans="1:15" x14ac:dyDescent="0.2">
      <c r="A959" t="s">
        <v>149</v>
      </c>
      <c r="B959" t="s">
        <v>150</v>
      </c>
      <c r="C959" t="s">
        <v>33</v>
      </c>
      <c r="D959" t="s">
        <v>34</v>
      </c>
      <c r="E959" s="119">
        <v>3.125E-2</v>
      </c>
      <c r="F959" s="119">
        <v>7.2916666666666671E-2</v>
      </c>
      <c r="G959" t="s">
        <v>100</v>
      </c>
      <c r="H959" t="s">
        <v>101</v>
      </c>
      <c r="I959" t="str">
        <f t="shared" si="74"/>
        <v>JORNAL DA NOITE*VIANA</v>
      </c>
      <c r="J959" s="120">
        <v>255</v>
      </c>
      <c r="K959">
        <f t="shared" si="71"/>
        <v>958</v>
      </c>
      <c r="L959" t="b">
        <f>IF($H$2:$H$2371='Cenário proposto'!$L$2,'Tabela de preços (out_2014)'!$K$2:$K$2371)</f>
        <v>0</v>
      </c>
      <c r="M959" t="e">
        <f t="shared" si="72"/>
        <v>#NUM!</v>
      </c>
      <c r="N959" t="str">
        <f t="shared" si="73"/>
        <v>Lixo</v>
      </c>
      <c r="O959">
        <f t="shared" si="75"/>
        <v>20</v>
      </c>
    </row>
    <row r="960" spans="1:15" x14ac:dyDescent="0.2">
      <c r="A960" t="s">
        <v>149</v>
      </c>
      <c r="B960" t="s">
        <v>150</v>
      </c>
      <c r="C960" t="s">
        <v>33</v>
      </c>
      <c r="D960" t="s">
        <v>34</v>
      </c>
      <c r="E960" s="119">
        <v>3.125E-2</v>
      </c>
      <c r="F960" s="119">
        <v>7.2916666666666671E-2</v>
      </c>
      <c r="G960" t="s">
        <v>102</v>
      </c>
      <c r="H960" t="s">
        <v>103</v>
      </c>
      <c r="I960" t="str">
        <f t="shared" si="74"/>
        <v>JORNAL DA NOITE*PEDREIRAS</v>
      </c>
      <c r="J960" s="120">
        <v>155</v>
      </c>
      <c r="K960">
        <f t="shared" si="71"/>
        <v>959</v>
      </c>
      <c r="L960" t="b">
        <f>IF($H$2:$H$2371='Cenário proposto'!$L$2,'Tabela de preços (out_2014)'!$K$2:$K$2371)</f>
        <v>0</v>
      </c>
      <c r="M960" t="e">
        <f t="shared" si="72"/>
        <v>#NUM!</v>
      </c>
      <c r="N960" t="str">
        <f t="shared" si="73"/>
        <v>Lixo</v>
      </c>
      <c r="O960">
        <f t="shared" si="75"/>
        <v>20</v>
      </c>
    </row>
    <row r="961" spans="1:15" x14ac:dyDescent="0.2">
      <c r="A961" t="s">
        <v>149</v>
      </c>
      <c r="B961" t="s">
        <v>150</v>
      </c>
      <c r="C961" t="s">
        <v>33</v>
      </c>
      <c r="D961" t="s">
        <v>34</v>
      </c>
      <c r="E961" s="119">
        <v>3.125E-2</v>
      </c>
      <c r="F961" s="119">
        <v>7.2916666666666671E-2</v>
      </c>
      <c r="G961" t="s">
        <v>104</v>
      </c>
      <c r="H961" t="s">
        <v>105</v>
      </c>
      <c r="I961" t="str">
        <f t="shared" si="74"/>
        <v>JORNAL DA NOITE*IMPERATRIZ</v>
      </c>
      <c r="J961" s="120">
        <v>255</v>
      </c>
      <c r="K961">
        <f t="shared" si="71"/>
        <v>960</v>
      </c>
      <c r="L961" t="b">
        <f>IF($H$2:$H$2371='Cenário proposto'!$L$2,'Tabela de preços (out_2014)'!$K$2:$K$2371)</f>
        <v>0</v>
      </c>
      <c r="M961" t="e">
        <f t="shared" si="72"/>
        <v>#NUM!</v>
      </c>
      <c r="N961" t="str">
        <f t="shared" si="73"/>
        <v>Lixo</v>
      </c>
      <c r="O961">
        <f t="shared" si="75"/>
        <v>20</v>
      </c>
    </row>
    <row r="962" spans="1:15" x14ac:dyDescent="0.2">
      <c r="A962" t="s">
        <v>149</v>
      </c>
      <c r="B962" t="s">
        <v>150</v>
      </c>
      <c r="C962" t="s">
        <v>33</v>
      </c>
      <c r="D962" t="s">
        <v>34</v>
      </c>
      <c r="E962" s="119">
        <v>3.125E-2</v>
      </c>
      <c r="F962" s="119">
        <v>7.2916666666666671E-2</v>
      </c>
      <c r="G962" t="s">
        <v>106</v>
      </c>
      <c r="H962" t="s">
        <v>107</v>
      </c>
      <c r="I962" t="str">
        <f t="shared" si="74"/>
        <v>JORNAL DA NOITE*CAXIAS</v>
      </c>
      <c r="J962" s="120">
        <v>255</v>
      </c>
      <c r="K962">
        <f t="shared" ref="K962:K1025" si="76">ROW(H962:H3331)-ROW($H$2)+1</f>
        <v>961</v>
      </c>
      <c r="L962" t="b">
        <f>IF($H$2:$H$2371='Cenário proposto'!$L$2,'Tabela de preços (out_2014)'!$K$2:$K$2371)</f>
        <v>0</v>
      </c>
      <c r="M962" t="e">
        <f t="shared" ref="M962:M1025" si="77">SMALL($L$2:$L$2371,$K$2:$K$2371)</f>
        <v>#NUM!</v>
      </c>
      <c r="N962" t="str">
        <f t="shared" ref="N962:N1025" si="78">IFERROR(INDEX($B$2:$B$2371,$M$2:$M$2371),"Lixo")</f>
        <v>Lixo</v>
      </c>
      <c r="O962">
        <f t="shared" si="75"/>
        <v>20</v>
      </c>
    </row>
    <row r="963" spans="1:15" x14ac:dyDescent="0.2">
      <c r="A963" t="s">
        <v>149</v>
      </c>
      <c r="B963" t="s">
        <v>150</v>
      </c>
      <c r="C963" t="s">
        <v>33</v>
      </c>
      <c r="D963" t="s">
        <v>34</v>
      </c>
      <c r="E963" s="119">
        <v>3.125E-2</v>
      </c>
      <c r="F963" s="119">
        <v>7.2916666666666671E-2</v>
      </c>
      <c r="G963" t="s">
        <v>108</v>
      </c>
      <c r="H963" t="s">
        <v>109</v>
      </c>
      <c r="I963" t="str">
        <f t="shared" ref="I963:I1026" si="79">CONCATENATE(B963,H963)</f>
        <v>JORNAL DA NOITE*J. PESSOA</v>
      </c>
      <c r="J963" s="120">
        <v>810</v>
      </c>
      <c r="K963">
        <f t="shared" si="76"/>
        <v>962</v>
      </c>
      <c r="L963" t="b">
        <f>IF($H$2:$H$2371='Cenário proposto'!$L$2,'Tabela de preços (out_2014)'!$K$2:$K$2371)</f>
        <v>0</v>
      </c>
      <c r="M963" t="e">
        <f t="shared" si="77"/>
        <v>#NUM!</v>
      </c>
      <c r="N963" t="str">
        <f t="shared" si="78"/>
        <v>Lixo</v>
      </c>
      <c r="O963">
        <f t="shared" ref="O963:O1026" si="80">IF(D963="SEG/SEX",5,IF(D963="SEG/SÁB",6,IF(LEN(D963)-LEN(SUBSTITUTE(D963,"/",""))=0,1,LEN(D963)-LEN(SUBSTITUTE(D963,"/",""))+1)))*4</f>
        <v>20</v>
      </c>
    </row>
    <row r="964" spans="1:15" x14ac:dyDescent="0.2">
      <c r="A964" t="s">
        <v>149</v>
      </c>
      <c r="B964" t="s">
        <v>150</v>
      </c>
      <c r="C964" t="s">
        <v>33</v>
      </c>
      <c r="D964" t="s">
        <v>34</v>
      </c>
      <c r="E964" s="119">
        <v>3.125E-2</v>
      </c>
      <c r="F964" s="119">
        <v>7.2916666666666671E-2</v>
      </c>
      <c r="G964" t="s">
        <v>110</v>
      </c>
      <c r="H964" t="s">
        <v>111</v>
      </c>
      <c r="I964" t="str">
        <f t="shared" si="79"/>
        <v>JORNAL DA NOITE*BELÉM</v>
      </c>
      <c r="J964" s="120">
        <v>1360</v>
      </c>
      <c r="K964">
        <f t="shared" si="76"/>
        <v>963</v>
      </c>
      <c r="L964" t="b">
        <f>IF($H$2:$H$2371='Cenário proposto'!$L$2,'Tabela de preços (out_2014)'!$K$2:$K$2371)</f>
        <v>0</v>
      </c>
      <c r="M964" t="e">
        <f t="shared" si="77"/>
        <v>#NUM!</v>
      </c>
      <c r="N964" t="str">
        <f t="shared" si="78"/>
        <v>Lixo</v>
      </c>
      <c r="O964">
        <f t="shared" si="80"/>
        <v>20</v>
      </c>
    </row>
    <row r="965" spans="1:15" x14ac:dyDescent="0.2">
      <c r="A965" t="s">
        <v>149</v>
      </c>
      <c r="B965" t="s">
        <v>150</v>
      </c>
      <c r="C965" t="s">
        <v>33</v>
      </c>
      <c r="D965" t="s">
        <v>34</v>
      </c>
      <c r="E965" s="119">
        <v>3.125E-2</v>
      </c>
      <c r="F965" s="119">
        <v>7.2916666666666671E-2</v>
      </c>
      <c r="G965" t="s">
        <v>110</v>
      </c>
      <c r="H965" t="s">
        <v>112</v>
      </c>
      <c r="I965" t="str">
        <f t="shared" si="79"/>
        <v>JORNAL DA NOITE*MARABÁ</v>
      </c>
      <c r="J965" s="120">
        <v>255</v>
      </c>
      <c r="K965">
        <f t="shared" si="76"/>
        <v>964</v>
      </c>
      <c r="L965" t="b">
        <f>IF($H$2:$H$2371='Cenário proposto'!$L$2,'Tabela de preços (out_2014)'!$K$2:$K$2371)</f>
        <v>0</v>
      </c>
      <c r="M965" t="e">
        <f t="shared" si="77"/>
        <v>#NUM!</v>
      </c>
      <c r="N965" t="str">
        <f t="shared" si="78"/>
        <v>Lixo</v>
      </c>
      <c r="O965">
        <f t="shared" si="80"/>
        <v>20</v>
      </c>
    </row>
    <row r="966" spans="1:15" x14ac:dyDescent="0.2">
      <c r="A966" t="s">
        <v>149</v>
      </c>
      <c r="B966" t="s">
        <v>150</v>
      </c>
      <c r="C966" t="s">
        <v>33</v>
      </c>
      <c r="D966" t="s">
        <v>34</v>
      </c>
      <c r="E966" s="119">
        <v>3.125E-2</v>
      </c>
      <c r="F966" s="119">
        <v>7.2916666666666671E-2</v>
      </c>
      <c r="G966" t="s">
        <v>110</v>
      </c>
      <c r="H966" t="s">
        <v>113</v>
      </c>
      <c r="I966" t="str">
        <f t="shared" si="79"/>
        <v>JORNAL DA NOITE*SANTARÉM</v>
      </c>
      <c r="J966" s="120">
        <v>115</v>
      </c>
      <c r="K966">
        <f t="shared" si="76"/>
        <v>965</v>
      </c>
      <c r="L966" t="b">
        <f>IF($H$2:$H$2371='Cenário proposto'!$L$2,'Tabela de preços (out_2014)'!$K$2:$K$2371)</f>
        <v>0</v>
      </c>
      <c r="M966" t="e">
        <f t="shared" si="77"/>
        <v>#NUM!</v>
      </c>
      <c r="N966" t="str">
        <f t="shared" si="78"/>
        <v>Lixo</v>
      </c>
      <c r="O966">
        <f t="shared" si="80"/>
        <v>20</v>
      </c>
    </row>
    <row r="967" spans="1:15" x14ac:dyDescent="0.2">
      <c r="A967" t="s">
        <v>149</v>
      </c>
      <c r="B967" t="s">
        <v>150</v>
      </c>
      <c r="C967" t="s">
        <v>33</v>
      </c>
      <c r="D967" t="s">
        <v>34</v>
      </c>
      <c r="E967" s="119">
        <v>3.125E-2</v>
      </c>
      <c r="F967" s="119">
        <v>7.2916666666666671E-2</v>
      </c>
      <c r="G967" t="s">
        <v>114</v>
      </c>
      <c r="H967" t="s">
        <v>115</v>
      </c>
      <c r="I967" t="str">
        <f t="shared" si="79"/>
        <v>JORNAL DA NOITE*MANAUS</v>
      </c>
      <c r="J967" s="120">
        <v>915</v>
      </c>
      <c r="K967">
        <f t="shared" si="76"/>
        <v>966</v>
      </c>
      <c r="L967" t="b">
        <f>IF($H$2:$H$2371='Cenário proposto'!$L$2,'Tabela de preços (out_2014)'!$K$2:$K$2371)</f>
        <v>0</v>
      </c>
      <c r="M967" t="e">
        <f t="shared" si="77"/>
        <v>#NUM!</v>
      </c>
      <c r="N967" t="str">
        <f t="shared" si="78"/>
        <v>Lixo</v>
      </c>
      <c r="O967">
        <f t="shared" si="80"/>
        <v>20</v>
      </c>
    </row>
    <row r="968" spans="1:15" x14ac:dyDescent="0.2">
      <c r="A968" t="s">
        <v>149</v>
      </c>
      <c r="B968" t="s">
        <v>150</v>
      </c>
      <c r="C968" t="s">
        <v>33</v>
      </c>
      <c r="D968" t="s">
        <v>34</v>
      </c>
      <c r="E968" s="119">
        <v>3.125E-2</v>
      </c>
      <c r="F968" s="119">
        <v>7.2916666666666671E-2</v>
      </c>
      <c r="G968" t="s">
        <v>116</v>
      </c>
      <c r="H968" t="s">
        <v>117</v>
      </c>
      <c r="I968" t="str">
        <f t="shared" si="79"/>
        <v>JORNAL DA NOITE*P. VELHO</v>
      </c>
      <c r="J968" s="120">
        <v>315</v>
      </c>
      <c r="K968">
        <f t="shared" si="76"/>
        <v>967</v>
      </c>
      <c r="L968" t="b">
        <f>IF($H$2:$H$2371='Cenário proposto'!$L$2,'Tabela de preços (out_2014)'!$K$2:$K$2371)</f>
        <v>0</v>
      </c>
      <c r="M968" t="e">
        <f t="shared" si="77"/>
        <v>#NUM!</v>
      </c>
      <c r="N968" t="str">
        <f t="shared" si="78"/>
        <v>Lixo</v>
      </c>
      <c r="O968">
        <f t="shared" si="80"/>
        <v>20</v>
      </c>
    </row>
    <row r="969" spans="1:15" x14ac:dyDescent="0.2">
      <c r="A969" t="s">
        <v>149</v>
      </c>
      <c r="B969" t="s">
        <v>150</v>
      </c>
      <c r="C969" t="s">
        <v>33</v>
      </c>
      <c r="D969" t="s">
        <v>34</v>
      </c>
      <c r="E969" s="119">
        <v>3.125E-2</v>
      </c>
      <c r="F969" s="119">
        <v>7.2916666666666671E-2</v>
      </c>
      <c r="G969" t="s">
        <v>118</v>
      </c>
      <c r="H969" t="s">
        <v>119</v>
      </c>
      <c r="I969" t="str">
        <f t="shared" si="79"/>
        <v>JORNAL DA NOITE*R. BRANCO</v>
      </c>
      <c r="J969" s="120">
        <v>255</v>
      </c>
      <c r="K969">
        <f t="shared" si="76"/>
        <v>968</v>
      </c>
      <c r="L969" t="b">
        <f>IF($H$2:$H$2371='Cenário proposto'!$L$2,'Tabela de preços (out_2014)'!$K$2:$K$2371)</f>
        <v>0</v>
      </c>
      <c r="M969" t="e">
        <f t="shared" si="77"/>
        <v>#NUM!</v>
      </c>
      <c r="N969" t="str">
        <f t="shared" si="78"/>
        <v>Lixo</v>
      </c>
      <c r="O969">
        <f t="shared" si="80"/>
        <v>20</v>
      </c>
    </row>
    <row r="970" spans="1:15" x14ac:dyDescent="0.2">
      <c r="A970" t="s">
        <v>149</v>
      </c>
      <c r="B970" t="s">
        <v>150</v>
      </c>
      <c r="C970" t="s">
        <v>33</v>
      </c>
      <c r="D970" t="s">
        <v>34</v>
      </c>
      <c r="E970" s="119">
        <v>3.125E-2</v>
      </c>
      <c r="F970" s="119">
        <v>7.2916666666666671E-2</v>
      </c>
      <c r="G970" t="s">
        <v>120</v>
      </c>
      <c r="H970" t="s">
        <v>121</v>
      </c>
      <c r="I970" t="str">
        <f t="shared" si="79"/>
        <v>JORNAL DA NOITE*PALMAS</v>
      </c>
      <c r="J970" s="120">
        <v>115</v>
      </c>
      <c r="K970">
        <f t="shared" si="76"/>
        <v>969</v>
      </c>
      <c r="L970" t="b">
        <f>IF($H$2:$H$2371='Cenário proposto'!$L$2,'Tabela de preços (out_2014)'!$K$2:$K$2371)</f>
        <v>0</v>
      </c>
      <c r="M970" t="e">
        <f t="shared" si="77"/>
        <v>#NUM!</v>
      </c>
      <c r="N970" t="str">
        <f t="shared" si="78"/>
        <v>Lixo</v>
      </c>
      <c r="O970">
        <f t="shared" si="80"/>
        <v>20</v>
      </c>
    </row>
    <row r="971" spans="1:15" x14ac:dyDescent="0.2">
      <c r="A971" t="s">
        <v>149</v>
      </c>
      <c r="B971" t="s">
        <v>150</v>
      </c>
      <c r="C971" t="s">
        <v>33</v>
      </c>
      <c r="D971" t="s">
        <v>34</v>
      </c>
      <c r="E971" s="119">
        <v>3.125E-2</v>
      </c>
      <c r="F971" s="119">
        <v>7.2916666666666671E-2</v>
      </c>
      <c r="G971" t="s">
        <v>122</v>
      </c>
      <c r="H971" t="s">
        <v>123</v>
      </c>
      <c r="I971" t="str">
        <f t="shared" si="79"/>
        <v>JORNAL DA NOITE*GURUPI</v>
      </c>
      <c r="J971" s="120">
        <v>115</v>
      </c>
      <c r="K971">
        <f t="shared" si="76"/>
        <v>970</v>
      </c>
      <c r="L971" t="b">
        <f>IF($H$2:$H$2371='Cenário proposto'!$L$2,'Tabela de preços (out_2014)'!$K$2:$K$2371)</f>
        <v>0</v>
      </c>
      <c r="M971" t="e">
        <f t="shared" si="77"/>
        <v>#NUM!</v>
      </c>
      <c r="N971" t="str">
        <f t="shared" si="78"/>
        <v>Lixo</v>
      </c>
      <c r="O971">
        <f t="shared" si="80"/>
        <v>20</v>
      </c>
    </row>
    <row r="972" spans="1:15" x14ac:dyDescent="0.2">
      <c r="A972" t="s">
        <v>149</v>
      </c>
      <c r="B972" t="s">
        <v>150</v>
      </c>
      <c r="C972" t="s">
        <v>33</v>
      </c>
      <c r="D972" t="s">
        <v>34</v>
      </c>
      <c r="E972" s="119">
        <v>3.125E-2</v>
      </c>
      <c r="F972" s="119">
        <v>7.2916666666666671E-2</v>
      </c>
      <c r="G972" t="s">
        <v>122</v>
      </c>
      <c r="H972" t="s">
        <v>124</v>
      </c>
      <c r="I972" t="str">
        <f t="shared" si="79"/>
        <v>JORNAL DA NOITE*ARAGUAINA</v>
      </c>
      <c r="J972" s="120">
        <v>200</v>
      </c>
      <c r="K972">
        <f t="shared" si="76"/>
        <v>971</v>
      </c>
      <c r="L972" t="b">
        <f>IF($H$2:$H$2371='Cenário proposto'!$L$2,'Tabela de preços (out_2014)'!$K$2:$K$2371)</f>
        <v>0</v>
      </c>
      <c r="M972" t="e">
        <f t="shared" si="77"/>
        <v>#NUM!</v>
      </c>
      <c r="N972" t="str">
        <f t="shared" si="78"/>
        <v>Lixo</v>
      </c>
      <c r="O972">
        <f t="shared" si="80"/>
        <v>20</v>
      </c>
    </row>
    <row r="973" spans="1:15" x14ac:dyDescent="0.2">
      <c r="A973" t="s">
        <v>149</v>
      </c>
      <c r="B973" t="s">
        <v>150</v>
      </c>
      <c r="C973" t="s">
        <v>33</v>
      </c>
      <c r="D973" t="s">
        <v>34</v>
      </c>
      <c r="E973" s="119">
        <v>3.125E-2</v>
      </c>
      <c r="F973" s="119">
        <v>7.2916666666666671E-2</v>
      </c>
      <c r="G973" t="s">
        <v>125</v>
      </c>
      <c r="H973" t="s">
        <v>126</v>
      </c>
      <c r="I973" t="str">
        <f t="shared" si="79"/>
        <v>JORNAL DA NOITE*BOA VISTA</v>
      </c>
      <c r="J973" s="120">
        <v>200</v>
      </c>
      <c r="K973">
        <f t="shared" si="76"/>
        <v>972</v>
      </c>
      <c r="L973" t="b">
        <f>IF($H$2:$H$2371='Cenário proposto'!$L$2,'Tabela de preços (out_2014)'!$K$2:$K$2371)</f>
        <v>0</v>
      </c>
      <c r="M973" t="e">
        <f t="shared" si="77"/>
        <v>#NUM!</v>
      </c>
      <c r="N973" t="str">
        <f t="shared" si="78"/>
        <v>Lixo</v>
      </c>
      <c r="O973">
        <f t="shared" si="80"/>
        <v>20</v>
      </c>
    </row>
    <row r="974" spans="1:15" x14ac:dyDescent="0.2">
      <c r="A974" t="s">
        <v>149</v>
      </c>
      <c r="B974" t="s">
        <v>150</v>
      </c>
      <c r="C974" t="s">
        <v>33</v>
      </c>
      <c r="D974" t="s">
        <v>34</v>
      </c>
      <c r="E974" s="119">
        <v>3.125E-2</v>
      </c>
      <c r="F974" s="119">
        <v>7.2916666666666671E-2</v>
      </c>
      <c r="G974" t="s">
        <v>127</v>
      </c>
      <c r="H974" t="s">
        <v>128</v>
      </c>
      <c r="I974" t="str">
        <f t="shared" si="79"/>
        <v>JORNAL DA NOITE*MACAPÁ</v>
      </c>
      <c r="J974" s="120">
        <v>200</v>
      </c>
      <c r="K974">
        <f t="shared" si="76"/>
        <v>973</v>
      </c>
      <c r="L974" t="b">
        <f>IF($H$2:$H$2371='Cenário proposto'!$L$2,'Tabela de preços (out_2014)'!$K$2:$K$2371)</f>
        <v>0</v>
      </c>
      <c r="M974" t="e">
        <f t="shared" si="77"/>
        <v>#NUM!</v>
      </c>
      <c r="N974" t="str">
        <f t="shared" si="78"/>
        <v>Lixo</v>
      </c>
      <c r="O974">
        <f t="shared" si="80"/>
        <v>20</v>
      </c>
    </row>
    <row r="975" spans="1:15" x14ac:dyDescent="0.2">
      <c r="A975" t="s">
        <v>360</v>
      </c>
      <c r="B975" t="s">
        <v>635</v>
      </c>
      <c r="C975" t="s">
        <v>33</v>
      </c>
      <c r="D975" t="s">
        <v>34</v>
      </c>
      <c r="E975">
        <v>0.78472222222222221</v>
      </c>
      <c r="F975">
        <v>0.80555555555555547</v>
      </c>
      <c r="H975" t="s">
        <v>89</v>
      </c>
      <c r="I975" t="str">
        <f t="shared" si="79"/>
        <v>JORNAL DA TRIBUNA - (RECIFE)RECIFE</v>
      </c>
      <c r="J975" s="120">
        <v>6090</v>
      </c>
      <c r="K975">
        <f t="shared" si="76"/>
        <v>974</v>
      </c>
      <c r="L975" t="b">
        <f>IF($H$2:$H$2371='Cenário proposto'!$L$2,'Tabela de preços (out_2014)'!$K$2:$K$2371)</f>
        <v>0</v>
      </c>
      <c r="M975" t="e">
        <f t="shared" si="77"/>
        <v>#NUM!</v>
      </c>
      <c r="N975" t="str">
        <f t="shared" si="78"/>
        <v>Lixo</v>
      </c>
      <c r="O975">
        <f t="shared" si="80"/>
        <v>20</v>
      </c>
    </row>
    <row r="976" spans="1:15" x14ac:dyDescent="0.2">
      <c r="A976" t="s">
        <v>395</v>
      </c>
      <c r="B976" t="s">
        <v>636</v>
      </c>
      <c r="C976" t="s">
        <v>33</v>
      </c>
      <c r="D976" t="s">
        <v>175</v>
      </c>
      <c r="E976">
        <v>0.78472222222222221</v>
      </c>
      <c r="F976">
        <v>0.80555555555555547</v>
      </c>
      <c r="H976" t="s">
        <v>107</v>
      </c>
      <c r="I976" t="str">
        <f t="shared" si="79"/>
        <v>JORNAL DE CAXIAS - (CAXIAS)CAXIAS</v>
      </c>
      <c r="J976" s="120">
        <v>119.07</v>
      </c>
      <c r="K976">
        <f t="shared" si="76"/>
        <v>975</v>
      </c>
      <c r="L976" t="b">
        <f>IF($H$2:$H$2371='Cenário proposto'!$L$2,'Tabela de preços (out_2014)'!$K$2:$K$2371)</f>
        <v>0</v>
      </c>
      <c r="M976" t="e">
        <f t="shared" si="77"/>
        <v>#NUM!</v>
      </c>
      <c r="N976" t="str">
        <f t="shared" si="78"/>
        <v>Lixo</v>
      </c>
      <c r="O976">
        <f t="shared" si="80"/>
        <v>4</v>
      </c>
    </row>
    <row r="977" spans="1:15" x14ac:dyDescent="0.2">
      <c r="A977" t="s">
        <v>388</v>
      </c>
      <c r="B977" t="s">
        <v>637</v>
      </c>
      <c r="C977" t="s">
        <v>389</v>
      </c>
      <c r="D977" t="s">
        <v>489</v>
      </c>
      <c r="E977">
        <v>0.52083333333333337</v>
      </c>
      <c r="F977">
        <v>0.54166666666666663</v>
      </c>
      <c r="H977" t="s">
        <v>107</v>
      </c>
      <c r="I977" t="str">
        <f t="shared" si="79"/>
        <v>JORNAL DE CAXIAS 1ª EDIÇÃO - (CAXIAS)CAXIAS</v>
      </c>
      <c r="J977" s="120">
        <v>62.5</v>
      </c>
      <c r="K977">
        <f t="shared" si="76"/>
        <v>976</v>
      </c>
      <c r="L977" t="b">
        <f>IF($H$2:$H$2371='Cenário proposto'!$L$2,'Tabela de preços (out_2014)'!$K$2:$K$2371)</f>
        <v>0</v>
      </c>
      <c r="M977" t="e">
        <f t="shared" si="77"/>
        <v>#NUM!</v>
      </c>
      <c r="N977" t="str">
        <f t="shared" si="78"/>
        <v>Lixo</v>
      </c>
      <c r="O977">
        <f t="shared" si="80"/>
        <v>8</v>
      </c>
    </row>
    <row r="978" spans="1:15" x14ac:dyDescent="0.2">
      <c r="A978" t="s">
        <v>392</v>
      </c>
      <c r="B978" t="s">
        <v>638</v>
      </c>
      <c r="C978" t="s">
        <v>389</v>
      </c>
      <c r="D978" t="s">
        <v>489</v>
      </c>
      <c r="E978">
        <v>0.78472222222222221</v>
      </c>
      <c r="F978">
        <v>0.80555555555555547</v>
      </c>
      <c r="H978" t="s">
        <v>107</v>
      </c>
      <c r="I978" t="str">
        <f t="shared" si="79"/>
        <v>JORNAL DE CAXIAS 2ª EDIÇÃO - (CAXIAS)CAXIAS</v>
      </c>
      <c r="J978" s="120">
        <v>125.02</v>
      </c>
      <c r="K978">
        <f t="shared" si="76"/>
        <v>977</v>
      </c>
      <c r="L978" t="b">
        <f>IF($H$2:$H$2371='Cenário proposto'!$L$2,'Tabela de preços (out_2014)'!$K$2:$K$2371)</f>
        <v>0</v>
      </c>
      <c r="M978" t="e">
        <f t="shared" si="77"/>
        <v>#NUM!</v>
      </c>
      <c r="N978" t="str">
        <f t="shared" si="78"/>
        <v>Lixo</v>
      </c>
      <c r="O978">
        <f t="shared" si="80"/>
        <v>8</v>
      </c>
    </row>
    <row r="979" spans="1:15" x14ac:dyDescent="0.2">
      <c r="A979" t="s">
        <v>639</v>
      </c>
      <c r="B979" t="s">
        <v>640</v>
      </c>
      <c r="C979" t="s">
        <v>33</v>
      </c>
      <c r="D979" t="s">
        <v>34</v>
      </c>
      <c r="E979">
        <v>0.5625</v>
      </c>
      <c r="F979">
        <v>0.58333333333333337</v>
      </c>
      <c r="H979" t="s">
        <v>76</v>
      </c>
      <c r="I979" t="str">
        <f t="shared" si="79"/>
        <v>JORNAL DO MATO GROSSO - 1ª Edição - (CUIABÁ)CUIABÁ</v>
      </c>
      <c r="J979" s="120">
        <v>1630</v>
      </c>
      <c r="K979">
        <f t="shared" si="76"/>
        <v>978</v>
      </c>
      <c r="L979" t="b">
        <f>IF($H$2:$H$2371='Cenário proposto'!$L$2,'Tabela de preços (out_2014)'!$K$2:$K$2371)</f>
        <v>0</v>
      </c>
      <c r="M979" t="e">
        <f t="shared" si="77"/>
        <v>#NUM!</v>
      </c>
      <c r="N979" t="str">
        <f t="shared" si="78"/>
        <v>Lixo</v>
      </c>
      <c r="O979">
        <f t="shared" si="80"/>
        <v>20</v>
      </c>
    </row>
    <row r="980" spans="1:15" x14ac:dyDescent="0.2">
      <c r="A980" t="s">
        <v>641</v>
      </c>
      <c r="B980" t="s">
        <v>642</v>
      </c>
      <c r="C980" t="s">
        <v>33</v>
      </c>
      <c r="D980" t="s">
        <v>34</v>
      </c>
      <c r="E980">
        <v>0.78472222222222221</v>
      </c>
      <c r="F980">
        <v>0.80555555555555547</v>
      </c>
      <c r="H980" t="s">
        <v>76</v>
      </c>
      <c r="I980" t="str">
        <f t="shared" si="79"/>
        <v>JORNAL DO MATO GROSSO - 2ª Edição - (CUIABÁ)CUIABÁ</v>
      </c>
      <c r="J980" s="120">
        <v>1860</v>
      </c>
      <c r="K980">
        <f t="shared" si="76"/>
        <v>979</v>
      </c>
      <c r="L980" t="b">
        <f>IF($H$2:$H$2371='Cenário proposto'!$L$2,'Tabela de preços (out_2014)'!$K$2:$K$2371)</f>
        <v>0</v>
      </c>
      <c r="M980" t="e">
        <f t="shared" si="77"/>
        <v>#NUM!</v>
      </c>
      <c r="N980" t="str">
        <f t="shared" si="78"/>
        <v>Lixo</v>
      </c>
      <c r="O980">
        <f t="shared" si="80"/>
        <v>20</v>
      </c>
    </row>
    <row r="981" spans="1:15" x14ac:dyDescent="0.2">
      <c r="A981" t="s">
        <v>257</v>
      </c>
      <c r="B981" t="s">
        <v>643</v>
      </c>
      <c r="C981" t="s">
        <v>33</v>
      </c>
      <c r="D981" t="s">
        <v>142</v>
      </c>
      <c r="E981">
        <v>0.78472222222222221</v>
      </c>
      <c r="F981">
        <v>0.80555555555555547</v>
      </c>
      <c r="H981" t="s">
        <v>52</v>
      </c>
      <c r="I981" t="str">
        <f t="shared" si="79"/>
        <v>JORNAL DO RIO - (BARRA MANSA)BARRA MANSA</v>
      </c>
      <c r="J981" s="120">
        <v>6450</v>
      </c>
      <c r="K981">
        <f t="shared" si="76"/>
        <v>980</v>
      </c>
      <c r="L981" t="b">
        <f>IF($H$2:$H$2371='Cenário proposto'!$L$2,'Tabela de preços (out_2014)'!$K$2:$K$2371)</f>
        <v>0</v>
      </c>
      <c r="M981" t="e">
        <f t="shared" si="77"/>
        <v>#NUM!</v>
      </c>
      <c r="N981" t="str">
        <f t="shared" si="78"/>
        <v>Lixo</v>
      </c>
      <c r="O981">
        <f t="shared" si="80"/>
        <v>24</v>
      </c>
    </row>
    <row r="982" spans="1:15" x14ac:dyDescent="0.2">
      <c r="A982" t="s">
        <v>256</v>
      </c>
      <c r="B982" t="s">
        <v>644</v>
      </c>
      <c r="C982" t="s">
        <v>33</v>
      </c>
      <c r="D982" t="s">
        <v>142</v>
      </c>
      <c r="E982">
        <v>0.78472222222222221</v>
      </c>
      <c r="F982">
        <v>0.80555555555555547</v>
      </c>
      <c r="H982" t="s">
        <v>50</v>
      </c>
      <c r="I982" t="str">
        <f t="shared" si="79"/>
        <v>JORNAL DO RIO - (RIO DE JANEIRO)RIO DE JANEIRO</v>
      </c>
      <c r="J982" s="120">
        <v>18335</v>
      </c>
      <c r="K982">
        <f t="shared" si="76"/>
        <v>981</v>
      </c>
      <c r="L982">
        <f>IF($H$2:$H$2371='Cenário proposto'!$L$2,'Tabela de preços (out_2014)'!$K$2:$K$2371)</f>
        <v>981</v>
      </c>
      <c r="M982" t="e">
        <f t="shared" si="77"/>
        <v>#NUM!</v>
      </c>
      <c r="N982" t="str">
        <f t="shared" si="78"/>
        <v>Lixo</v>
      </c>
      <c r="O982">
        <f t="shared" si="80"/>
        <v>24</v>
      </c>
    </row>
    <row r="983" spans="1:15" x14ac:dyDescent="0.2">
      <c r="A983" t="s">
        <v>399</v>
      </c>
      <c r="B983" t="s">
        <v>645</v>
      </c>
      <c r="C983" t="s">
        <v>33</v>
      </c>
      <c r="D983" t="s">
        <v>34</v>
      </c>
      <c r="E983">
        <v>0.47222222222222227</v>
      </c>
      <c r="F983">
        <v>0.48958333333333331</v>
      </c>
      <c r="H983" t="s">
        <v>93</v>
      </c>
      <c r="I983" t="str">
        <f t="shared" si="79"/>
        <v>JORNAL JANGADEIRO - (CEARÁ)CEARÁ</v>
      </c>
      <c r="J983" s="120">
        <v>6212.0000000000009</v>
      </c>
      <c r="K983">
        <f t="shared" si="76"/>
        <v>982</v>
      </c>
      <c r="L983" t="b">
        <f>IF($H$2:$H$2371='Cenário proposto'!$L$2,'Tabela de preços (out_2014)'!$K$2:$K$2371)</f>
        <v>0</v>
      </c>
      <c r="M983" t="e">
        <f t="shared" si="77"/>
        <v>#NUM!</v>
      </c>
      <c r="N983" t="str">
        <f t="shared" si="78"/>
        <v>Lixo</v>
      </c>
      <c r="O983">
        <f t="shared" si="80"/>
        <v>20</v>
      </c>
    </row>
    <row r="984" spans="1:15" x14ac:dyDescent="0.2">
      <c r="A984" t="s">
        <v>399</v>
      </c>
      <c r="B984" t="s">
        <v>646</v>
      </c>
      <c r="C984" t="s">
        <v>33</v>
      </c>
      <c r="D984" t="s">
        <v>34</v>
      </c>
      <c r="E984">
        <v>0.47222222222222227</v>
      </c>
      <c r="F984">
        <v>0.48958333333333331</v>
      </c>
      <c r="H984" t="s">
        <v>94</v>
      </c>
      <c r="I984" t="str">
        <f t="shared" si="79"/>
        <v>JORNAL JANGADEIRO - (FORTALEZA)FORTALEZA</v>
      </c>
      <c r="J984" s="120">
        <v>4969.6000000000013</v>
      </c>
      <c r="K984">
        <f t="shared" si="76"/>
        <v>983</v>
      </c>
      <c r="L984" t="b">
        <f>IF($H$2:$H$2371='Cenário proposto'!$L$2,'Tabela de preços (out_2014)'!$K$2:$K$2371)</f>
        <v>0</v>
      </c>
      <c r="M984" t="e">
        <f t="shared" si="77"/>
        <v>#NUM!</v>
      </c>
      <c r="N984" t="str">
        <f t="shared" si="78"/>
        <v>Lixo</v>
      </c>
      <c r="O984">
        <f t="shared" si="80"/>
        <v>20</v>
      </c>
    </row>
    <row r="985" spans="1:15" x14ac:dyDescent="0.2">
      <c r="A985" t="s">
        <v>403</v>
      </c>
      <c r="B985" t="s">
        <v>647</v>
      </c>
      <c r="C985" t="s">
        <v>33</v>
      </c>
      <c r="D985" t="s">
        <v>34</v>
      </c>
      <c r="E985">
        <v>0.78888888888888886</v>
      </c>
      <c r="F985">
        <v>0.80555555555555547</v>
      </c>
      <c r="H985" t="s">
        <v>93</v>
      </c>
      <c r="I985" t="str">
        <f t="shared" si="79"/>
        <v>JORNAL JANGADEIRO - 2ª EDIÇÃO - (CEARÁ)CEARÁ</v>
      </c>
      <c r="J985" s="120">
        <v>6212.0000000000009</v>
      </c>
      <c r="K985">
        <f t="shared" si="76"/>
        <v>984</v>
      </c>
      <c r="L985" t="b">
        <f>IF($H$2:$H$2371='Cenário proposto'!$L$2,'Tabela de preços (out_2014)'!$K$2:$K$2371)</f>
        <v>0</v>
      </c>
      <c r="M985" t="e">
        <f t="shared" si="77"/>
        <v>#NUM!</v>
      </c>
      <c r="N985" t="str">
        <f t="shared" si="78"/>
        <v>Lixo</v>
      </c>
      <c r="O985">
        <f t="shared" si="80"/>
        <v>20</v>
      </c>
    </row>
    <row r="986" spans="1:15" x14ac:dyDescent="0.2">
      <c r="A986" t="s">
        <v>403</v>
      </c>
      <c r="B986" t="s">
        <v>648</v>
      </c>
      <c r="C986" t="s">
        <v>33</v>
      </c>
      <c r="D986" t="s">
        <v>34</v>
      </c>
      <c r="E986">
        <v>0.78888888888888886</v>
      </c>
      <c r="F986">
        <v>0.80555555555555547</v>
      </c>
      <c r="H986" t="s">
        <v>94</v>
      </c>
      <c r="I986" t="str">
        <f t="shared" si="79"/>
        <v>JORNAL JANGADEIRO - 2ª EDIÇÃO - (FORTALEZA)FORTALEZA</v>
      </c>
      <c r="J986" s="120">
        <v>4969.6000000000013</v>
      </c>
      <c r="K986">
        <f t="shared" si="76"/>
        <v>985</v>
      </c>
      <c r="L986" t="b">
        <f>IF($H$2:$H$2371='Cenário proposto'!$L$2,'Tabela de preços (out_2014)'!$K$2:$K$2371)</f>
        <v>0</v>
      </c>
      <c r="M986" t="e">
        <f t="shared" si="77"/>
        <v>#NUM!</v>
      </c>
      <c r="N986" t="str">
        <f t="shared" si="78"/>
        <v>Lixo</v>
      </c>
      <c r="O986">
        <f t="shared" si="80"/>
        <v>20</v>
      </c>
    </row>
    <row r="987" spans="1:15" x14ac:dyDescent="0.2">
      <c r="A987" t="s">
        <v>425</v>
      </c>
      <c r="B987" t="s">
        <v>649</v>
      </c>
      <c r="C987" t="s">
        <v>33</v>
      </c>
      <c r="D987" t="s">
        <v>142</v>
      </c>
      <c r="E987">
        <v>0.78472222222222221</v>
      </c>
      <c r="F987">
        <v>0.80555555555555547</v>
      </c>
      <c r="H987" t="s">
        <v>111</v>
      </c>
      <c r="I987" t="str">
        <f t="shared" si="79"/>
        <v>JORNAL RBA - (BELÉM)BELÉM</v>
      </c>
      <c r="J987" s="120">
        <v>1725</v>
      </c>
      <c r="K987">
        <f t="shared" si="76"/>
        <v>986</v>
      </c>
      <c r="L987" t="b">
        <f>IF($H$2:$H$2371='Cenário proposto'!$L$2,'Tabela de preços (out_2014)'!$K$2:$K$2371)</f>
        <v>0</v>
      </c>
      <c r="M987" t="e">
        <f t="shared" si="77"/>
        <v>#NUM!</v>
      </c>
      <c r="N987" t="str">
        <f t="shared" si="78"/>
        <v>Lixo</v>
      </c>
      <c r="O987">
        <f t="shared" si="80"/>
        <v>24</v>
      </c>
    </row>
    <row r="988" spans="1:15" x14ac:dyDescent="0.2">
      <c r="A988" t="s">
        <v>429</v>
      </c>
      <c r="B988" t="s">
        <v>650</v>
      </c>
      <c r="C988" t="s">
        <v>33</v>
      </c>
      <c r="D988" t="s">
        <v>34</v>
      </c>
      <c r="E988">
        <v>0.78472222222222221</v>
      </c>
      <c r="F988">
        <v>0.80555555555555547</v>
      </c>
      <c r="H988" t="s">
        <v>112</v>
      </c>
      <c r="I988" t="str">
        <f t="shared" si="79"/>
        <v>JORNAL RBA SANTARÉM - (MARABÁ)MARABÁ</v>
      </c>
      <c r="J988" s="120">
        <v>220</v>
      </c>
      <c r="K988">
        <f t="shared" si="76"/>
        <v>987</v>
      </c>
      <c r="L988" t="b">
        <f>IF($H$2:$H$2371='Cenário proposto'!$L$2,'Tabela de preços (out_2014)'!$K$2:$K$2371)</f>
        <v>0</v>
      </c>
      <c r="M988" t="e">
        <f t="shared" si="77"/>
        <v>#NUM!</v>
      </c>
      <c r="N988" t="str">
        <f t="shared" si="78"/>
        <v>Lixo</v>
      </c>
      <c r="O988">
        <f t="shared" si="80"/>
        <v>20</v>
      </c>
    </row>
    <row r="989" spans="1:15" x14ac:dyDescent="0.2">
      <c r="A989" t="s">
        <v>287</v>
      </c>
      <c r="B989" t="s">
        <v>651</v>
      </c>
      <c r="C989" t="s">
        <v>33</v>
      </c>
      <c r="D989" t="s">
        <v>34</v>
      </c>
      <c r="E989">
        <v>0.52083333333333337</v>
      </c>
      <c r="F989">
        <v>0.53472222222222221</v>
      </c>
      <c r="H989" t="s">
        <v>62</v>
      </c>
      <c r="I989" t="str">
        <f t="shared" si="79"/>
        <v>JORNAL TAROBÁ - 1ª EDIÇÃO - (CASCAVEL)CASCAVEL</v>
      </c>
      <c r="J989" s="120">
        <v>1322</v>
      </c>
      <c r="K989">
        <f t="shared" si="76"/>
        <v>988</v>
      </c>
      <c r="L989" t="b">
        <f>IF($H$2:$H$2371='Cenário proposto'!$L$2,'Tabela de preços (out_2014)'!$K$2:$K$2371)</f>
        <v>0</v>
      </c>
      <c r="M989" t="e">
        <f t="shared" si="77"/>
        <v>#NUM!</v>
      </c>
      <c r="N989" t="str">
        <f t="shared" si="78"/>
        <v>Lixo</v>
      </c>
      <c r="O989">
        <f t="shared" si="80"/>
        <v>20</v>
      </c>
    </row>
    <row r="990" spans="1:15" x14ac:dyDescent="0.2">
      <c r="A990" t="s">
        <v>291</v>
      </c>
      <c r="B990" t="s">
        <v>652</v>
      </c>
      <c r="C990" t="s">
        <v>33</v>
      </c>
      <c r="D990" t="s">
        <v>34</v>
      </c>
      <c r="E990">
        <v>0.78472222222222221</v>
      </c>
      <c r="F990">
        <v>0.80555555555555547</v>
      </c>
      <c r="H990" t="s">
        <v>62</v>
      </c>
      <c r="I990" t="str">
        <f t="shared" si="79"/>
        <v>JORNAL TAROBÁ - 2ª EDIÇÃO - (CASCAVEL)CASCAVEL</v>
      </c>
      <c r="J990" s="120">
        <v>1190</v>
      </c>
      <c r="K990">
        <f t="shared" si="76"/>
        <v>989</v>
      </c>
      <c r="L990" t="b">
        <f>IF($H$2:$H$2371='Cenário proposto'!$L$2,'Tabela de preços (out_2014)'!$K$2:$K$2371)</f>
        <v>0</v>
      </c>
      <c r="M990" t="e">
        <f t="shared" si="77"/>
        <v>#NUM!</v>
      </c>
      <c r="N990" t="str">
        <f t="shared" si="78"/>
        <v>Lixo</v>
      </c>
      <c r="O990">
        <f t="shared" si="80"/>
        <v>20</v>
      </c>
    </row>
    <row r="991" spans="1:15" x14ac:dyDescent="0.2">
      <c r="A991" t="s">
        <v>314</v>
      </c>
      <c r="B991" t="s">
        <v>653</v>
      </c>
      <c r="C991" t="s">
        <v>33</v>
      </c>
      <c r="D991" t="s">
        <v>34</v>
      </c>
      <c r="E991">
        <v>0.52083333333333337</v>
      </c>
      <c r="F991">
        <v>0.53125</v>
      </c>
      <c r="H991" t="s">
        <v>66</v>
      </c>
      <c r="I991" t="str">
        <f t="shared" si="79"/>
        <v>JORNAL TAROBÁ 1ª EDIÇÃO - (LONDRINA)LONDRINA</v>
      </c>
      <c r="J991" s="120">
        <v>1310</v>
      </c>
      <c r="K991">
        <f t="shared" si="76"/>
        <v>990</v>
      </c>
      <c r="L991" t="b">
        <f>IF($H$2:$H$2371='Cenário proposto'!$L$2,'Tabela de preços (out_2014)'!$K$2:$K$2371)</f>
        <v>0</v>
      </c>
      <c r="M991" t="e">
        <f t="shared" si="77"/>
        <v>#NUM!</v>
      </c>
      <c r="N991" t="str">
        <f t="shared" si="78"/>
        <v>Lixo</v>
      </c>
      <c r="O991">
        <f t="shared" si="80"/>
        <v>20</v>
      </c>
    </row>
    <row r="992" spans="1:15" x14ac:dyDescent="0.2">
      <c r="A992" t="s">
        <v>318</v>
      </c>
      <c r="B992" t="s">
        <v>654</v>
      </c>
      <c r="C992" t="s">
        <v>33</v>
      </c>
      <c r="D992" t="s">
        <v>34</v>
      </c>
      <c r="E992">
        <v>0.78819444444444453</v>
      </c>
      <c r="F992">
        <v>0.80555555555555547</v>
      </c>
      <c r="H992" t="s">
        <v>66</v>
      </c>
      <c r="I992" t="str">
        <f t="shared" si="79"/>
        <v>JORNAL TAROBÁ 2ª EDIÇÃO - (LONDRINA)LONDRINA</v>
      </c>
      <c r="J992" s="120">
        <v>1034</v>
      </c>
      <c r="K992">
        <f t="shared" si="76"/>
        <v>991</v>
      </c>
      <c r="L992" t="b">
        <f>IF($H$2:$H$2371='Cenário proposto'!$L$2,'Tabela de preços (out_2014)'!$K$2:$K$2371)</f>
        <v>0</v>
      </c>
      <c r="M992" t="e">
        <f t="shared" si="77"/>
        <v>#NUM!</v>
      </c>
      <c r="N992" t="str">
        <f t="shared" si="78"/>
        <v>Lixo</v>
      </c>
      <c r="O992">
        <f t="shared" si="80"/>
        <v>20</v>
      </c>
    </row>
    <row r="993" spans="1:15" x14ac:dyDescent="0.2">
      <c r="A993" t="s">
        <v>339</v>
      </c>
      <c r="B993" t="s">
        <v>655</v>
      </c>
      <c r="C993" t="s">
        <v>340</v>
      </c>
      <c r="D993" t="s">
        <v>502</v>
      </c>
      <c r="E993">
        <v>0.29166666666666669</v>
      </c>
      <c r="F993">
        <v>0.3125</v>
      </c>
      <c r="H993" t="s">
        <v>72</v>
      </c>
      <c r="I993" t="str">
        <f t="shared" si="79"/>
        <v>JORNAL TERRA VIVA - (BRASÍLIA)BRASÍLIA</v>
      </c>
      <c r="J993" s="120">
        <v>777</v>
      </c>
      <c r="K993">
        <f t="shared" si="76"/>
        <v>992</v>
      </c>
      <c r="L993" t="b">
        <f>IF($H$2:$H$2371='Cenário proposto'!$L$2,'Tabela de preços (out_2014)'!$K$2:$K$2371)</f>
        <v>0</v>
      </c>
      <c r="M993" t="e">
        <f t="shared" si="77"/>
        <v>#NUM!</v>
      </c>
      <c r="N993" t="str">
        <f t="shared" si="78"/>
        <v>Lixo</v>
      </c>
      <c r="O993">
        <f t="shared" si="80"/>
        <v>8</v>
      </c>
    </row>
    <row r="994" spans="1:15" x14ac:dyDescent="0.2">
      <c r="A994" t="s">
        <v>339</v>
      </c>
      <c r="B994" t="s">
        <v>656</v>
      </c>
      <c r="C994" t="s">
        <v>340</v>
      </c>
      <c r="D994" t="s">
        <v>502</v>
      </c>
      <c r="E994">
        <v>0.29166666666666669</v>
      </c>
      <c r="F994">
        <v>0.3125</v>
      </c>
      <c r="H994" t="s">
        <v>121</v>
      </c>
      <c r="I994" t="str">
        <f t="shared" si="79"/>
        <v>JORNAL TERRA VIVA - (PALMAS)PALMAS</v>
      </c>
      <c r="J994" s="120">
        <v>126</v>
      </c>
      <c r="K994">
        <f t="shared" si="76"/>
        <v>993</v>
      </c>
      <c r="L994" t="b">
        <f>IF($H$2:$H$2371='Cenário proposto'!$L$2,'Tabela de preços (out_2014)'!$K$2:$K$2371)</f>
        <v>0</v>
      </c>
      <c r="M994" t="e">
        <f t="shared" si="77"/>
        <v>#NUM!</v>
      </c>
      <c r="N994" t="str">
        <f t="shared" si="78"/>
        <v>Lixo</v>
      </c>
      <c r="O994">
        <f t="shared" si="80"/>
        <v>8</v>
      </c>
    </row>
    <row r="995" spans="1:15" x14ac:dyDescent="0.2">
      <c r="A995" t="s">
        <v>416</v>
      </c>
      <c r="B995" t="s">
        <v>657</v>
      </c>
      <c r="C995" t="s">
        <v>183</v>
      </c>
      <c r="D995" t="s">
        <v>173</v>
      </c>
      <c r="E995">
        <v>0.39583333333333331</v>
      </c>
      <c r="F995">
        <v>0.41666666666666669</v>
      </c>
      <c r="H995" t="s">
        <v>109</v>
      </c>
      <c r="I995" t="str">
        <f t="shared" si="79"/>
        <v>LUGAR CERTO - (J. PESSOA)J. PESSOA</v>
      </c>
      <c r="J995" s="120">
        <v>578</v>
      </c>
      <c r="K995">
        <f t="shared" si="76"/>
        <v>994</v>
      </c>
      <c r="L995" t="b">
        <f>IF($H$2:$H$2371='Cenário proposto'!$L$2,'Tabela de preços (out_2014)'!$K$2:$K$2371)</f>
        <v>0</v>
      </c>
      <c r="M995" t="e">
        <f t="shared" si="77"/>
        <v>#NUM!</v>
      </c>
      <c r="N995" t="str">
        <f t="shared" si="78"/>
        <v>Lixo</v>
      </c>
      <c r="O995">
        <f t="shared" si="80"/>
        <v>8</v>
      </c>
    </row>
    <row r="996" spans="1:15" x14ac:dyDescent="0.2">
      <c r="A996" t="s">
        <v>454</v>
      </c>
      <c r="B996" t="s">
        <v>658</v>
      </c>
      <c r="C996" t="s">
        <v>33</v>
      </c>
      <c r="D996" t="s">
        <v>34</v>
      </c>
      <c r="E996">
        <v>0.55208333333333337</v>
      </c>
      <c r="F996">
        <v>0.58333333333333337</v>
      </c>
      <c r="H996" t="s">
        <v>128</v>
      </c>
      <c r="I996" t="str">
        <f t="shared" si="79"/>
        <v>MACAPÁ NOTÍCIAS - (MACAPÁ)MACAPÁ</v>
      </c>
      <c r="J996" s="120">
        <v>200</v>
      </c>
      <c r="K996">
        <f t="shared" si="76"/>
        <v>995</v>
      </c>
      <c r="L996" t="b">
        <f>IF($H$2:$H$2371='Cenário proposto'!$L$2,'Tabela de preços (out_2014)'!$K$2:$K$2371)</f>
        <v>0</v>
      </c>
      <c r="M996" t="e">
        <f t="shared" si="77"/>
        <v>#NUM!</v>
      </c>
      <c r="N996" t="str">
        <f t="shared" si="78"/>
        <v>Lixo</v>
      </c>
      <c r="O996">
        <f t="shared" si="80"/>
        <v>20</v>
      </c>
    </row>
    <row r="997" spans="1:15" x14ac:dyDescent="0.2">
      <c r="A997" t="s">
        <v>456</v>
      </c>
      <c r="B997" t="s">
        <v>659</v>
      </c>
      <c r="C997" t="s">
        <v>33</v>
      </c>
      <c r="D997" t="s">
        <v>34</v>
      </c>
      <c r="E997">
        <v>0.78472222222222221</v>
      </c>
      <c r="F997">
        <v>0.80555555555555547</v>
      </c>
      <c r="H997" t="s">
        <v>128</v>
      </c>
      <c r="I997" t="str">
        <f t="shared" si="79"/>
        <v>MACAPÁ NOTÍCIAS 2ª EDIÇÃO - (MACAPÁ)MACAPÁ</v>
      </c>
      <c r="J997" s="120">
        <v>200</v>
      </c>
      <c r="K997">
        <f t="shared" si="76"/>
        <v>996</v>
      </c>
      <c r="L997" t="b">
        <f>IF($H$2:$H$2371='Cenário proposto'!$L$2,'Tabela de preços (out_2014)'!$K$2:$K$2371)</f>
        <v>0</v>
      </c>
      <c r="M997" t="e">
        <f t="shared" si="77"/>
        <v>#NUM!</v>
      </c>
      <c r="N997" t="str">
        <f t="shared" si="78"/>
        <v>Lixo</v>
      </c>
      <c r="O997">
        <f t="shared" si="80"/>
        <v>20</v>
      </c>
    </row>
    <row r="998" spans="1:15" x14ac:dyDescent="0.2">
      <c r="A998" t="s">
        <v>372</v>
      </c>
      <c r="B998" t="s">
        <v>660</v>
      </c>
      <c r="C998" t="s">
        <v>33</v>
      </c>
      <c r="D998" t="s">
        <v>34</v>
      </c>
      <c r="E998">
        <v>0.52083333333333337</v>
      </c>
      <c r="F998">
        <v>0.54861111111111105</v>
      </c>
      <c r="H998" t="s">
        <v>99</v>
      </c>
      <c r="I998" t="str">
        <f t="shared" si="79"/>
        <v>MARANHÃO URGENTE - (S. LUIS)S. LUIS</v>
      </c>
      <c r="J998" s="120">
        <v>746</v>
      </c>
      <c r="K998">
        <f t="shared" si="76"/>
        <v>997</v>
      </c>
      <c r="L998" t="b">
        <f>IF($H$2:$H$2371='Cenário proposto'!$L$2,'Tabela de preços (out_2014)'!$K$2:$K$2371)</f>
        <v>0</v>
      </c>
      <c r="M998" t="e">
        <f t="shared" si="77"/>
        <v>#NUM!</v>
      </c>
      <c r="N998" t="str">
        <f t="shared" si="78"/>
        <v>Lixo</v>
      </c>
      <c r="O998">
        <f t="shared" si="80"/>
        <v>20</v>
      </c>
    </row>
    <row r="999" spans="1:15" x14ac:dyDescent="0.2">
      <c r="A999" t="s">
        <v>312</v>
      </c>
      <c r="B999" t="s">
        <v>661</v>
      </c>
      <c r="C999" t="s">
        <v>234</v>
      </c>
      <c r="D999" t="s">
        <v>185</v>
      </c>
      <c r="E999">
        <v>0.38541666666666669</v>
      </c>
      <c r="F999">
        <v>0.4375</v>
      </c>
      <c r="H999" t="s">
        <v>64</v>
      </c>
      <c r="I999" t="str">
        <f t="shared" si="79"/>
        <v>MEGA FEIRÃO BAND CAR - (MARINGÁ)MARINGÁ</v>
      </c>
      <c r="J999" s="120">
        <v>1088</v>
      </c>
      <c r="K999">
        <f t="shared" si="76"/>
        <v>998</v>
      </c>
      <c r="L999" t="b">
        <f>IF($H$2:$H$2371='Cenário proposto'!$L$2,'Tabela de preços (out_2014)'!$K$2:$K$2371)</f>
        <v>0</v>
      </c>
      <c r="M999" t="e">
        <f t="shared" si="77"/>
        <v>#NUM!</v>
      </c>
      <c r="N999" t="str">
        <f t="shared" si="78"/>
        <v>Lixo</v>
      </c>
      <c r="O999">
        <f t="shared" si="80"/>
        <v>4</v>
      </c>
    </row>
    <row r="1000" spans="1:15" x14ac:dyDescent="0.2">
      <c r="A1000" t="s">
        <v>361</v>
      </c>
      <c r="B1000" t="s">
        <v>662</v>
      </c>
      <c r="C1000" t="s">
        <v>33</v>
      </c>
      <c r="D1000" t="s">
        <v>175</v>
      </c>
      <c r="E1000">
        <v>0.39583333333333331</v>
      </c>
      <c r="F1000">
        <v>0.41666666666666669</v>
      </c>
      <c r="H1000" t="s">
        <v>89</v>
      </c>
      <c r="I1000" t="str">
        <f t="shared" si="79"/>
        <v>MELHOR DO NORDESTE - (RECIFE)RECIFE</v>
      </c>
      <c r="J1000" s="120">
        <v>2192</v>
      </c>
      <c r="K1000">
        <f t="shared" si="76"/>
        <v>999</v>
      </c>
      <c r="L1000" t="b">
        <f>IF($H$2:$H$2371='Cenário proposto'!$L$2,'Tabela de preços (out_2014)'!$K$2:$K$2371)</f>
        <v>0</v>
      </c>
      <c r="M1000" t="e">
        <f t="shared" si="77"/>
        <v>#NUM!</v>
      </c>
      <c r="N1000" t="str">
        <f t="shared" si="78"/>
        <v>Lixo</v>
      </c>
      <c r="O1000">
        <f t="shared" si="80"/>
        <v>4</v>
      </c>
    </row>
    <row r="1001" spans="1:15" x14ac:dyDescent="0.2">
      <c r="A1001" t="s">
        <v>302</v>
      </c>
      <c r="B1001" t="s">
        <v>663</v>
      </c>
      <c r="C1001" t="s">
        <v>234</v>
      </c>
      <c r="D1001" t="s">
        <v>185</v>
      </c>
      <c r="E1001">
        <v>0.35416666666666669</v>
      </c>
      <c r="F1001">
        <v>0.41666666666666669</v>
      </c>
      <c r="H1001" t="s">
        <v>62</v>
      </c>
      <c r="I1001" t="str">
        <f t="shared" si="79"/>
        <v>MERCADO &amp; CIA - (CASCAVEL)CASCAVEL</v>
      </c>
      <c r="J1001" s="120">
        <v>726</v>
      </c>
      <c r="K1001">
        <f t="shared" si="76"/>
        <v>1000</v>
      </c>
      <c r="L1001" t="b">
        <f>IF($H$2:$H$2371='Cenário proposto'!$L$2,'Tabela de preços (out_2014)'!$K$2:$K$2371)</f>
        <v>0</v>
      </c>
      <c r="M1001" t="e">
        <f t="shared" si="77"/>
        <v>#NUM!</v>
      </c>
      <c r="N1001" t="str">
        <f t="shared" si="78"/>
        <v>Lixo</v>
      </c>
      <c r="O1001">
        <f t="shared" si="80"/>
        <v>4</v>
      </c>
    </row>
    <row r="1002" spans="1:15" x14ac:dyDescent="0.2">
      <c r="A1002" t="s">
        <v>424</v>
      </c>
      <c r="B1002" t="s">
        <v>664</v>
      </c>
      <c r="C1002" t="s">
        <v>33</v>
      </c>
      <c r="D1002" t="s">
        <v>34</v>
      </c>
      <c r="E1002">
        <v>0.5625</v>
      </c>
      <c r="F1002">
        <v>0.60416666666666663</v>
      </c>
      <c r="H1002" t="s">
        <v>111</v>
      </c>
      <c r="I1002" t="str">
        <f t="shared" si="79"/>
        <v>METENDO BRONCA - (BELÉM)BELÉM</v>
      </c>
      <c r="J1002" s="120">
        <v>2003</v>
      </c>
      <c r="K1002">
        <f t="shared" si="76"/>
        <v>1001</v>
      </c>
      <c r="L1002" t="b">
        <f>IF($H$2:$H$2371='Cenário proposto'!$L$2,'Tabela de preços (out_2014)'!$K$2:$K$2371)</f>
        <v>0</v>
      </c>
      <c r="M1002" t="e">
        <f t="shared" si="77"/>
        <v>#NUM!</v>
      </c>
      <c r="N1002" t="str">
        <f t="shared" si="78"/>
        <v>Lixo</v>
      </c>
      <c r="O1002">
        <f t="shared" si="80"/>
        <v>20</v>
      </c>
    </row>
    <row r="1003" spans="1:15" x14ac:dyDescent="0.2">
      <c r="A1003" t="s">
        <v>261</v>
      </c>
      <c r="B1003" t="s">
        <v>665</v>
      </c>
      <c r="C1003" t="s">
        <v>33</v>
      </c>
      <c r="D1003" t="s">
        <v>34</v>
      </c>
      <c r="E1003">
        <v>0.29166666666666669</v>
      </c>
      <c r="F1003">
        <v>0.33333333333333331</v>
      </c>
      <c r="H1003" t="s">
        <v>56</v>
      </c>
      <c r="I1003" t="str">
        <f t="shared" si="79"/>
        <v>MINAS ACONTECE - (UBERABA)UBERABA</v>
      </c>
      <c r="J1003" s="120">
        <v>1113</v>
      </c>
      <c r="K1003">
        <f t="shared" si="76"/>
        <v>1002</v>
      </c>
      <c r="L1003" t="b">
        <f>IF($H$2:$H$2371='Cenário proposto'!$L$2,'Tabela de preços (out_2014)'!$K$2:$K$2371)</f>
        <v>0</v>
      </c>
      <c r="M1003" t="e">
        <f t="shared" si="77"/>
        <v>#NUM!</v>
      </c>
      <c r="N1003" t="str">
        <f t="shared" si="78"/>
        <v>Lixo</v>
      </c>
      <c r="O1003">
        <f t="shared" si="80"/>
        <v>20</v>
      </c>
    </row>
    <row r="1004" spans="1:15" x14ac:dyDescent="0.2">
      <c r="A1004" t="s">
        <v>262</v>
      </c>
      <c r="B1004" t="s">
        <v>666</v>
      </c>
      <c r="C1004" t="s">
        <v>33</v>
      </c>
      <c r="D1004" t="s">
        <v>34</v>
      </c>
      <c r="E1004">
        <v>0.52083333333333337</v>
      </c>
      <c r="F1004">
        <v>0.5625</v>
      </c>
      <c r="H1004" t="s">
        <v>56</v>
      </c>
      <c r="I1004" t="str">
        <f t="shared" si="79"/>
        <v>MINAS URGENTE - (UBERABA)UBERABA</v>
      </c>
      <c r="J1004" s="120">
        <v>1485</v>
      </c>
      <c r="K1004">
        <f t="shared" si="76"/>
        <v>1003</v>
      </c>
      <c r="L1004" t="b">
        <f>IF($H$2:$H$2371='Cenário proposto'!$L$2,'Tabela de preços (out_2014)'!$K$2:$K$2371)</f>
        <v>0</v>
      </c>
      <c r="M1004" t="e">
        <f t="shared" si="77"/>
        <v>#NUM!</v>
      </c>
      <c r="N1004" t="str">
        <f t="shared" si="78"/>
        <v>Lixo</v>
      </c>
      <c r="O1004">
        <f t="shared" si="80"/>
        <v>20</v>
      </c>
    </row>
    <row r="1005" spans="1:15" x14ac:dyDescent="0.2">
      <c r="A1005" t="s">
        <v>275</v>
      </c>
      <c r="B1005" t="s">
        <v>667</v>
      </c>
      <c r="C1005" t="s">
        <v>276</v>
      </c>
      <c r="D1005" t="s">
        <v>185</v>
      </c>
      <c r="E1005">
        <v>0.29166666666666669</v>
      </c>
      <c r="F1005">
        <v>0.33333333333333331</v>
      </c>
      <c r="H1005" t="s">
        <v>58</v>
      </c>
      <c r="I1005" t="str">
        <f t="shared" si="79"/>
        <v>MISSA DA RESSURREIÇÃO - (VITÓRIA)VITÓRIA</v>
      </c>
      <c r="J1005" s="120">
        <v>640</v>
      </c>
      <c r="K1005">
        <f t="shared" si="76"/>
        <v>1004</v>
      </c>
      <c r="L1005" t="b">
        <f>IF($H$2:$H$2371='Cenário proposto'!$L$2,'Tabela de preços (out_2014)'!$K$2:$K$2371)</f>
        <v>0</v>
      </c>
      <c r="M1005" t="e">
        <f t="shared" si="77"/>
        <v>#NUM!</v>
      </c>
      <c r="N1005" t="str">
        <f t="shared" si="78"/>
        <v>Lixo</v>
      </c>
      <c r="O1005">
        <f t="shared" si="80"/>
        <v>4</v>
      </c>
    </row>
    <row r="1006" spans="1:15" x14ac:dyDescent="0.2">
      <c r="A1006" t="s">
        <v>329</v>
      </c>
      <c r="B1006" t="s">
        <v>668</v>
      </c>
      <c r="C1006" t="s">
        <v>236</v>
      </c>
      <c r="D1006" t="s">
        <v>175</v>
      </c>
      <c r="E1006">
        <v>0.39583333333333331</v>
      </c>
      <c r="F1006">
        <v>0.41666666666666669</v>
      </c>
      <c r="H1006" t="s">
        <v>68</v>
      </c>
      <c r="I1006" t="str">
        <f t="shared" si="79"/>
        <v>NA TRILHA DOS SABORES - (P. ALEGRE)P. ALEGRE</v>
      </c>
      <c r="J1006" s="120">
        <v>2592</v>
      </c>
      <c r="K1006">
        <f t="shared" si="76"/>
        <v>1005</v>
      </c>
      <c r="L1006" t="b">
        <f>IF($H$2:$H$2371='Cenário proposto'!$L$2,'Tabela de preços (out_2014)'!$K$2:$K$2371)</f>
        <v>0</v>
      </c>
      <c r="M1006" t="e">
        <f t="shared" si="77"/>
        <v>#NUM!</v>
      </c>
      <c r="N1006" t="str">
        <f t="shared" si="78"/>
        <v>Lixo</v>
      </c>
      <c r="O1006">
        <f t="shared" si="80"/>
        <v>4</v>
      </c>
    </row>
    <row r="1007" spans="1:15" x14ac:dyDescent="0.2">
      <c r="A1007" t="s">
        <v>377</v>
      </c>
      <c r="B1007" t="s">
        <v>669</v>
      </c>
      <c r="C1007" t="s">
        <v>33</v>
      </c>
      <c r="D1007" t="s">
        <v>34</v>
      </c>
      <c r="E1007">
        <v>0.52083333333333337</v>
      </c>
      <c r="F1007">
        <v>0.54166666666666663</v>
      </c>
      <c r="H1007" t="s">
        <v>103</v>
      </c>
      <c r="I1007" t="str">
        <f t="shared" si="79"/>
        <v>NO OLHO DO FURACÃO - (PEDREIRAS)PEDREIRAS</v>
      </c>
      <c r="J1007" s="120">
        <v>48</v>
      </c>
      <c r="K1007">
        <f t="shared" si="76"/>
        <v>1006</v>
      </c>
      <c r="L1007" t="b">
        <f>IF($H$2:$H$2371='Cenário proposto'!$L$2,'Tabela de preços (out_2014)'!$K$2:$K$2371)</f>
        <v>0</v>
      </c>
      <c r="M1007" t="e">
        <f t="shared" si="77"/>
        <v>#NUM!</v>
      </c>
      <c r="N1007" t="str">
        <f t="shared" si="78"/>
        <v>Lixo</v>
      </c>
      <c r="O1007">
        <f t="shared" si="80"/>
        <v>20</v>
      </c>
    </row>
    <row r="1008" spans="1:15" x14ac:dyDescent="0.2">
      <c r="A1008" t="s">
        <v>397</v>
      </c>
      <c r="B1008" t="s">
        <v>670</v>
      </c>
      <c r="C1008" t="s">
        <v>236</v>
      </c>
      <c r="D1008" t="s">
        <v>34</v>
      </c>
      <c r="E1008">
        <v>0.375</v>
      </c>
      <c r="F1008">
        <v>0.3888888888888889</v>
      </c>
      <c r="H1008" t="s">
        <v>93</v>
      </c>
      <c r="I1008" t="str">
        <f t="shared" si="79"/>
        <v>NOSSA COZINHA - (CEARÁ)CEARÁ</v>
      </c>
      <c r="J1008" s="120">
        <v>2284.7000000000003</v>
      </c>
      <c r="K1008">
        <f t="shared" si="76"/>
        <v>1007</v>
      </c>
      <c r="L1008" t="b">
        <f>IF($H$2:$H$2371='Cenário proposto'!$L$2,'Tabela de preços (out_2014)'!$K$2:$K$2371)</f>
        <v>0</v>
      </c>
      <c r="M1008" t="e">
        <f t="shared" si="77"/>
        <v>#NUM!</v>
      </c>
      <c r="N1008" t="str">
        <f t="shared" si="78"/>
        <v>Lixo</v>
      </c>
      <c r="O1008">
        <f t="shared" si="80"/>
        <v>20</v>
      </c>
    </row>
    <row r="1009" spans="1:15" x14ac:dyDescent="0.2">
      <c r="A1009" t="s">
        <v>397</v>
      </c>
      <c r="B1009" t="s">
        <v>671</v>
      </c>
      <c r="C1009" t="s">
        <v>236</v>
      </c>
      <c r="D1009" t="s">
        <v>34</v>
      </c>
      <c r="E1009">
        <v>0.375</v>
      </c>
      <c r="F1009">
        <v>0.3888888888888889</v>
      </c>
      <c r="H1009" t="s">
        <v>94</v>
      </c>
      <c r="I1009" t="str">
        <f t="shared" si="79"/>
        <v>NOSSA COZINHA - (FORTALEZA)FORTALEZA</v>
      </c>
      <c r="J1009" s="120">
        <v>1827.7600000000002</v>
      </c>
      <c r="K1009">
        <f t="shared" si="76"/>
        <v>1008</v>
      </c>
      <c r="L1009" t="b">
        <f>IF($H$2:$H$2371='Cenário proposto'!$L$2,'Tabela de preços (out_2014)'!$K$2:$K$2371)</f>
        <v>0</v>
      </c>
      <c r="M1009" t="e">
        <f t="shared" si="77"/>
        <v>#NUM!</v>
      </c>
      <c r="N1009" t="str">
        <f t="shared" si="78"/>
        <v>Lixo</v>
      </c>
      <c r="O1009">
        <f t="shared" si="80"/>
        <v>20</v>
      </c>
    </row>
    <row r="1010" spans="1:15" x14ac:dyDescent="0.2">
      <c r="A1010" t="s">
        <v>308</v>
      </c>
      <c r="B1010" t="s">
        <v>672</v>
      </c>
      <c r="C1010" t="s">
        <v>33</v>
      </c>
      <c r="D1010" t="s">
        <v>175</v>
      </c>
      <c r="E1010">
        <v>0.3125</v>
      </c>
      <c r="F1010">
        <v>0.35416666666666669</v>
      </c>
      <c r="H1010" t="s">
        <v>64</v>
      </c>
      <c r="I1010" t="str">
        <f t="shared" si="79"/>
        <v>NOSSA TERRA NOSSA GENTE - (MARINGÁ)MARINGÁ</v>
      </c>
      <c r="J1010" s="120">
        <v>762</v>
      </c>
      <c r="K1010">
        <f t="shared" si="76"/>
        <v>1009</v>
      </c>
      <c r="L1010" t="b">
        <f>IF($H$2:$H$2371='Cenário proposto'!$L$2,'Tabela de preços (out_2014)'!$K$2:$K$2371)</f>
        <v>0</v>
      </c>
      <c r="M1010" t="e">
        <f t="shared" si="77"/>
        <v>#NUM!</v>
      </c>
      <c r="N1010" t="str">
        <f t="shared" si="78"/>
        <v>Lixo</v>
      </c>
      <c r="O1010">
        <f t="shared" si="80"/>
        <v>4</v>
      </c>
    </row>
    <row r="1011" spans="1:15" x14ac:dyDescent="0.2">
      <c r="A1011" t="s">
        <v>379</v>
      </c>
      <c r="B1011" t="s">
        <v>673</v>
      </c>
      <c r="C1011" t="s">
        <v>33</v>
      </c>
      <c r="D1011" t="s">
        <v>380</v>
      </c>
      <c r="H1011" t="s">
        <v>103</v>
      </c>
      <c r="I1011" t="str">
        <f t="shared" si="79"/>
        <v>NOTÍCIA DA REDAÇÃO* - (PEDREIRAS)PEDREIRAS</v>
      </c>
      <c r="J1011" s="120">
        <v>24</v>
      </c>
      <c r="K1011">
        <f t="shared" si="76"/>
        <v>1010</v>
      </c>
      <c r="L1011" t="b">
        <f>IF($H$2:$H$2371='Cenário proposto'!$L$2,'Tabela de preços (out_2014)'!$K$2:$K$2371)</f>
        <v>0</v>
      </c>
      <c r="M1011" t="e">
        <f t="shared" si="77"/>
        <v>#NUM!</v>
      </c>
      <c r="N1011" t="str">
        <f t="shared" si="78"/>
        <v>Lixo</v>
      </c>
      <c r="O1011">
        <f t="shared" si="80"/>
        <v>8</v>
      </c>
    </row>
    <row r="1012" spans="1:15" x14ac:dyDescent="0.2">
      <c r="A1012" t="s">
        <v>333</v>
      </c>
      <c r="B1012" t="s">
        <v>674</v>
      </c>
      <c r="C1012" t="s">
        <v>33</v>
      </c>
      <c r="D1012" t="s">
        <v>34</v>
      </c>
      <c r="E1012">
        <v>0.54166666666666663</v>
      </c>
      <c r="F1012">
        <v>0.55902777777777779</v>
      </c>
      <c r="H1012" t="s">
        <v>70</v>
      </c>
      <c r="I1012" t="str">
        <f t="shared" si="79"/>
        <v>NOTÍCIAS DA REDAÇÃO - (FLORIANÓPOLIS)FLORIANÓPOLIS</v>
      </c>
      <c r="J1012" s="120">
        <v>1767</v>
      </c>
      <c r="K1012">
        <f t="shared" si="76"/>
        <v>1011</v>
      </c>
      <c r="L1012" t="b">
        <f>IF($H$2:$H$2371='Cenário proposto'!$L$2,'Tabela de preços (out_2014)'!$K$2:$K$2371)</f>
        <v>0</v>
      </c>
      <c r="M1012" t="e">
        <f t="shared" si="77"/>
        <v>#NUM!</v>
      </c>
      <c r="N1012" t="str">
        <f t="shared" si="78"/>
        <v>Lixo</v>
      </c>
      <c r="O1012">
        <f t="shared" si="80"/>
        <v>20</v>
      </c>
    </row>
    <row r="1013" spans="1:15" x14ac:dyDescent="0.2">
      <c r="A1013" t="s">
        <v>254</v>
      </c>
      <c r="B1013" t="s">
        <v>675</v>
      </c>
      <c r="C1013" t="s">
        <v>255</v>
      </c>
      <c r="D1013" t="s">
        <v>185</v>
      </c>
      <c r="E1013">
        <v>4.1666666666666664E-2</v>
      </c>
      <c r="F1013">
        <v>6.5972222222222224E-2</v>
      </c>
      <c r="H1013" t="s">
        <v>48</v>
      </c>
      <c r="I1013" t="str">
        <f t="shared" si="79"/>
        <v>NOTÍCIAS EM DEBATE - (SANTOS)SANTOS</v>
      </c>
      <c r="J1013" s="120">
        <v>915</v>
      </c>
      <c r="K1013">
        <f t="shared" si="76"/>
        <v>1012</v>
      </c>
      <c r="L1013" t="b">
        <f>IF($H$2:$H$2371='Cenário proposto'!$L$2,'Tabela de preços (out_2014)'!$K$2:$K$2371)</f>
        <v>0</v>
      </c>
      <c r="M1013" t="e">
        <f t="shared" si="77"/>
        <v>#NUM!</v>
      </c>
      <c r="N1013" t="str">
        <f t="shared" si="78"/>
        <v>Lixo</v>
      </c>
      <c r="O1013">
        <f t="shared" si="80"/>
        <v>4</v>
      </c>
    </row>
    <row r="1014" spans="1:15" x14ac:dyDescent="0.2">
      <c r="A1014" t="s">
        <v>404</v>
      </c>
      <c r="B1014" t="s">
        <v>676</v>
      </c>
      <c r="C1014" t="s">
        <v>158</v>
      </c>
      <c r="D1014" t="s">
        <v>405</v>
      </c>
      <c r="E1014">
        <v>0.90277777777777779</v>
      </c>
      <c r="F1014">
        <v>0.92013888888888884</v>
      </c>
      <c r="H1014" t="s">
        <v>93</v>
      </c>
      <c r="I1014" t="str">
        <f t="shared" si="79"/>
        <v>NOVELA DA GENTE - (CEARÁ)CEARÁ</v>
      </c>
      <c r="J1014" s="120">
        <v>3786.2000000000003</v>
      </c>
      <c r="K1014">
        <f t="shared" si="76"/>
        <v>1013</v>
      </c>
      <c r="L1014" t="b">
        <f>IF($H$2:$H$2371='Cenário proposto'!$L$2,'Tabela de preços (out_2014)'!$K$2:$K$2371)</f>
        <v>0</v>
      </c>
      <c r="M1014" t="e">
        <f t="shared" si="77"/>
        <v>#NUM!</v>
      </c>
      <c r="N1014" t="str">
        <f t="shared" si="78"/>
        <v>Lixo</v>
      </c>
      <c r="O1014">
        <f t="shared" si="80"/>
        <v>12</v>
      </c>
    </row>
    <row r="1015" spans="1:15" x14ac:dyDescent="0.2">
      <c r="A1015" t="s">
        <v>404</v>
      </c>
      <c r="B1015" t="s">
        <v>677</v>
      </c>
      <c r="C1015" t="s">
        <v>158</v>
      </c>
      <c r="D1015" t="s">
        <v>405</v>
      </c>
      <c r="E1015">
        <v>0.90277777777777779</v>
      </c>
      <c r="F1015">
        <v>0.92013888888888884</v>
      </c>
      <c r="H1015" t="s">
        <v>94</v>
      </c>
      <c r="I1015" t="str">
        <f t="shared" si="79"/>
        <v>NOVELA DA GENTE - (FORTALEZA)FORTALEZA</v>
      </c>
      <c r="J1015" s="120">
        <v>3028.9600000000005</v>
      </c>
      <c r="K1015">
        <f t="shared" si="76"/>
        <v>1014</v>
      </c>
      <c r="L1015" t="b">
        <f>IF($H$2:$H$2371='Cenário proposto'!$L$2,'Tabela de preços (out_2014)'!$K$2:$K$2371)</f>
        <v>0</v>
      </c>
      <c r="M1015" t="e">
        <f t="shared" si="77"/>
        <v>#NUM!</v>
      </c>
      <c r="N1015" t="str">
        <f t="shared" si="78"/>
        <v>Lixo</v>
      </c>
      <c r="O1015">
        <f t="shared" si="80"/>
        <v>12</v>
      </c>
    </row>
    <row r="1016" spans="1:15" x14ac:dyDescent="0.2">
      <c r="A1016" t="s">
        <v>156</v>
      </c>
      <c r="B1016" t="s">
        <v>157</v>
      </c>
      <c r="C1016" t="s">
        <v>158</v>
      </c>
      <c r="D1016" t="s">
        <v>159</v>
      </c>
      <c r="E1016" s="119">
        <v>0.94791666666666663</v>
      </c>
      <c r="F1016" s="119">
        <v>0.97916666666666663</v>
      </c>
      <c r="G1016" t="s">
        <v>35</v>
      </c>
      <c r="H1016" t="s">
        <v>35</v>
      </c>
      <c r="I1016" t="str">
        <f t="shared" si="79"/>
        <v>O MUNDO SEGUNDO OS BRASILEIROSNET1</v>
      </c>
      <c r="J1016" s="120">
        <v>102455</v>
      </c>
      <c r="K1016">
        <f t="shared" si="76"/>
        <v>1015</v>
      </c>
      <c r="L1016" t="b">
        <f>IF($H$2:$H$2371='Cenário proposto'!$L$2,'Tabela de preços (out_2014)'!$K$2:$K$2371)</f>
        <v>0</v>
      </c>
      <c r="M1016" t="e">
        <f t="shared" si="77"/>
        <v>#NUM!</v>
      </c>
      <c r="N1016" t="str">
        <f t="shared" si="78"/>
        <v>Lixo</v>
      </c>
      <c r="O1016">
        <f t="shared" si="80"/>
        <v>4</v>
      </c>
    </row>
    <row r="1017" spans="1:15" x14ac:dyDescent="0.2">
      <c r="A1017" t="s">
        <v>156</v>
      </c>
      <c r="B1017" t="s">
        <v>157</v>
      </c>
      <c r="C1017" t="s">
        <v>158</v>
      </c>
      <c r="D1017" t="s">
        <v>159</v>
      </c>
      <c r="E1017" s="119">
        <v>0.94791666666666663</v>
      </c>
      <c r="F1017" s="119">
        <v>0.97916666666666663</v>
      </c>
      <c r="G1017" t="s">
        <v>36</v>
      </c>
      <c r="H1017" t="s">
        <v>36</v>
      </c>
      <c r="I1017" t="str">
        <f t="shared" si="79"/>
        <v>O MUNDO SEGUNDO OS BRASILEIROSSAT</v>
      </c>
      <c r="J1017" s="120">
        <v>10245.5</v>
      </c>
      <c r="K1017">
        <f t="shared" si="76"/>
        <v>1016</v>
      </c>
      <c r="L1017" t="b">
        <f>IF($H$2:$H$2371='Cenário proposto'!$L$2,'Tabela de preços (out_2014)'!$K$2:$K$2371)</f>
        <v>0</v>
      </c>
      <c r="M1017" t="e">
        <f t="shared" si="77"/>
        <v>#NUM!</v>
      </c>
      <c r="N1017" t="str">
        <f t="shared" si="78"/>
        <v>Lixo</v>
      </c>
      <c r="O1017">
        <f t="shared" si="80"/>
        <v>4</v>
      </c>
    </row>
    <row r="1018" spans="1:15" x14ac:dyDescent="0.2">
      <c r="A1018" t="s">
        <v>156</v>
      </c>
      <c r="B1018" t="s">
        <v>157</v>
      </c>
      <c r="C1018" t="s">
        <v>158</v>
      </c>
      <c r="D1018" t="s">
        <v>159</v>
      </c>
      <c r="E1018" s="119">
        <v>0.94791666666666663</v>
      </c>
      <c r="F1018" s="119">
        <v>0.97916666666666663</v>
      </c>
      <c r="G1018" t="s">
        <v>37</v>
      </c>
      <c r="H1018" t="s">
        <v>38</v>
      </c>
      <c r="I1018" t="str">
        <f t="shared" si="79"/>
        <v>O MUNDO SEGUNDO OS BRASILEIROSSÃO PAULO</v>
      </c>
      <c r="J1018" s="120">
        <v>21000</v>
      </c>
      <c r="K1018">
        <f t="shared" si="76"/>
        <v>1017</v>
      </c>
      <c r="L1018" t="b">
        <f>IF($H$2:$H$2371='Cenário proposto'!$L$2,'Tabela de preços (out_2014)'!$K$2:$K$2371)</f>
        <v>0</v>
      </c>
      <c r="M1018" t="e">
        <f t="shared" si="77"/>
        <v>#NUM!</v>
      </c>
      <c r="N1018" t="str">
        <f t="shared" si="78"/>
        <v>Lixo</v>
      </c>
      <c r="O1018">
        <f t="shared" si="80"/>
        <v>4</v>
      </c>
    </row>
    <row r="1019" spans="1:15" x14ac:dyDescent="0.2">
      <c r="A1019" t="s">
        <v>156</v>
      </c>
      <c r="B1019" t="s">
        <v>157</v>
      </c>
      <c r="C1019" t="s">
        <v>158</v>
      </c>
      <c r="D1019" t="s">
        <v>159</v>
      </c>
      <c r="E1019" s="119">
        <v>0.94791666666666663</v>
      </c>
      <c r="F1019" s="119">
        <v>0.97916666666666663</v>
      </c>
      <c r="G1019" t="s">
        <v>39</v>
      </c>
      <c r="H1019" t="s">
        <v>40</v>
      </c>
      <c r="I1019" t="str">
        <f t="shared" si="79"/>
        <v>O MUNDO SEGUNDO OS BRASILEIROSP.PRUD.</v>
      </c>
      <c r="J1019" s="120">
        <v>4835</v>
      </c>
      <c r="K1019">
        <f t="shared" si="76"/>
        <v>1018</v>
      </c>
      <c r="L1019" t="b">
        <f>IF($H$2:$H$2371='Cenário proposto'!$L$2,'Tabela de preços (out_2014)'!$K$2:$K$2371)</f>
        <v>0</v>
      </c>
      <c r="M1019" t="e">
        <f t="shared" si="77"/>
        <v>#NUM!</v>
      </c>
      <c r="N1019" t="str">
        <f t="shared" si="78"/>
        <v>Lixo</v>
      </c>
      <c r="O1019">
        <f t="shared" si="80"/>
        <v>4</v>
      </c>
    </row>
    <row r="1020" spans="1:15" x14ac:dyDescent="0.2">
      <c r="A1020" t="s">
        <v>156</v>
      </c>
      <c r="B1020" t="s">
        <v>157</v>
      </c>
      <c r="C1020" t="s">
        <v>158</v>
      </c>
      <c r="D1020" t="s">
        <v>159</v>
      </c>
      <c r="E1020" s="119">
        <v>0.94791666666666663</v>
      </c>
      <c r="F1020" s="119">
        <v>0.97916666666666663</v>
      </c>
      <c r="G1020" t="s">
        <v>41</v>
      </c>
      <c r="H1020" t="s">
        <v>42</v>
      </c>
      <c r="I1020" t="str">
        <f t="shared" si="79"/>
        <v>O MUNDO SEGUNDO OS BRASILEIROSCAMPINAS</v>
      </c>
      <c r="J1020" s="120">
        <v>5515</v>
      </c>
      <c r="K1020">
        <f t="shared" si="76"/>
        <v>1019</v>
      </c>
      <c r="L1020" t="b">
        <f>IF($H$2:$H$2371='Cenário proposto'!$L$2,'Tabela de preços (out_2014)'!$K$2:$K$2371)</f>
        <v>0</v>
      </c>
      <c r="M1020" t="e">
        <f t="shared" si="77"/>
        <v>#NUM!</v>
      </c>
      <c r="N1020" t="str">
        <f t="shared" si="78"/>
        <v>Lixo</v>
      </c>
      <c r="O1020">
        <f t="shared" si="80"/>
        <v>4</v>
      </c>
    </row>
    <row r="1021" spans="1:15" x14ac:dyDescent="0.2">
      <c r="A1021" t="s">
        <v>156</v>
      </c>
      <c r="B1021" t="s">
        <v>157</v>
      </c>
      <c r="C1021" t="s">
        <v>158</v>
      </c>
      <c r="D1021" t="s">
        <v>159</v>
      </c>
      <c r="E1021" s="119">
        <v>0.94791666666666663</v>
      </c>
      <c r="F1021" s="119">
        <v>0.97916666666666663</v>
      </c>
      <c r="G1021" t="s">
        <v>43</v>
      </c>
      <c r="H1021" t="s">
        <v>44</v>
      </c>
      <c r="I1021" t="str">
        <f t="shared" si="79"/>
        <v>O MUNDO SEGUNDO OS BRASILEIROSTAUBATÉ</v>
      </c>
      <c r="J1021" s="120">
        <v>1860</v>
      </c>
      <c r="K1021">
        <f t="shared" si="76"/>
        <v>1020</v>
      </c>
      <c r="L1021" t="b">
        <f>IF($H$2:$H$2371='Cenário proposto'!$L$2,'Tabela de preços (out_2014)'!$K$2:$K$2371)</f>
        <v>0</v>
      </c>
      <c r="M1021" t="e">
        <f t="shared" si="77"/>
        <v>#NUM!</v>
      </c>
      <c r="N1021" t="str">
        <f t="shared" si="78"/>
        <v>Lixo</v>
      </c>
      <c r="O1021">
        <f t="shared" si="80"/>
        <v>4</v>
      </c>
    </row>
    <row r="1022" spans="1:15" x14ac:dyDescent="0.2">
      <c r="A1022" t="s">
        <v>156</v>
      </c>
      <c r="B1022" t="s">
        <v>157</v>
      </c>
      <c r="C1022" t="s">
        <v>158</v>
      </c>
      <c r="D1022" t="s">
        <v>159</v>
      </c>
      <c r="E1022" s="119">
        <v>0.94791666666666663</v>
      </c>
      <c r="F1022" s="119">
        <v>0.97916666666666663</v>
      </c>
      <c r="G1022" t="s">
        <v>45</v>
      </c>
      <c r="H1022" t="s">
        <v>46</v>
      </c>
      <c r="I1022" t="str">
        <f t="shared" si="79"/>
        <v>O MUNDO SEGUNDO OS BRASILEIROSRIB. PRETO</v>
      </c>
      <c r="J1022" s="120">
        <v>2795</v>
      </c>
      <c r="K1022">
        <f t="shared" si="76"/>
        <v>1021</v>
      </c>
      <c r="L1022" t="b">
        <f>IF($H$2:$H$2371='Cenário proposto'!$L$2,'Tabela de preços (out_2014)'!$K$2:$K$2371)</f>
        <v>0</v>
      </c>
      <c r="M1022" t="e">
        <f t="shared" si="77"/>
        <v>#NUM!</v>
      </c>
      <c r="N1022" t="str">
        <f t="shared" si="78"/>
        <v>Lixo</v>
      </c>
      <c r="O1022">
        <f t="shared" si="80"/>
        <v>4</v>
      </c>
    </row>
    <row r="1023" spans="1:15" x14ac:dyDescent="0.2">
      <c r="A1023" t="s">
        <v>156</v>
      </c>
      <c r="B1023" t="s">
        <v>157</v>
      </c>
      <c r="C1023" t="s">
        <v>158</v>
      </c>
      <c r="D1023" t="s">
        <v>159</v>
      </c>
      <c r="E1023" s="119">
        <v>0.94791666666666663</v>
      </c>
      <c r="F1023" s="119">
        <v>0.97916666666666663</v>
      </c>
      <c r="G1023" t="s">
        <v>47</v>
      </c>
      <c r="H1023" t="s">
        <v>48</v>
      </c>
      <c r="I1023" t="str">
        <f t="shared" si="79"/>
        <v>O MUNDO SEGUNDO OS BRASILEIROSSANTOS</v>
      </c>
      <c r="J1023" s="120">
        <v>2030</v>
      </c>
      <c r="K1023">
        <f t="shared" si="76"/>
        <v>1022</v>
      </c>
      <c r="L1023" t="b">
        <f>IF($H$2:$H$2371='Cenário proposto'!$L$2,'Tabela de preços (out_2014)'!$K$2:$K$2371)</f>
        <v>0</v>
      </c>
      <c r="M1023" t="e">
        <f t="shared" si="77"/>
        <v>#NUM!</v>
      </c>
      <c r="N1023" t="str">
        <f t="shared" si="78"/>
        <v>Lixo</v>
      </c>
      <c r="O1023">
        <f t="shared" si="80"/>
        <v>4</v>
      </c>
    </row>
    <row r="1024" spans="1:15" x14ac:dyDescent="0.2">
      <c r="A1024" t="s">
        <v>156</v>
      </c>
      <c r="B1024" t="s">
        <v>157</v>
      </c>
      <c r="C1024" t="s">
        <v>158</v>
      </c>
      <c r="D1024" t="s">
        <v>159</v>
      </c>
      <c r="E1024" s="119">
        <v>0.94791666666666663</v>
      </c>
      <c r="F1024" s="119">
        <v>0.97916666666666663</v>
      </c>
      <c r="G1024" t="s">
        <v>49</v>
      </c>
      <c r="H1024" t="s">
        <v>50</v>
      </c>
      <c r="I1024" t="str">
        <f t="shared" si="79"/>
        <v>O MUNDO SEGUNDO OS BRASILEIROSRIO DE JANEIRO</v>
      </c>
      <c r="J1024" s="120">
        <v>12535</v>
      </c>
      <c r="K1024">
        <f t="shared" si="76"/>
        <v>1023</v>
      </c>
      <c r="L1024">
        <f>IF($H$2:$H$2371='Cenário proposto'!$L$2,'Tabela de preços (out_2014)'!$K$2:$K$2371)</f>
        <v>1023</v>
      </c>
      <c r="M1024" t="e">
        <f t="shared" si="77"/>
        <v>#NUM!</v>
      </c>
      <c r="N1024" t="str">
        <f t="shared" si="78"/>
        <v>Lixo</v>
      </c>
      <c r="O1024">
        <f t="shared" si="80"/>
        <v>4</v>
      </c>
    </row>
    <row r="1025" spans="1:15" x14ac:dyDescent="0.2">
      <c r="A1025" t="s">
        <v>156</v>
      </c>
      <c r="B1025" t="s">
        <v>157</v>
      </c>
      <c r="C1025" t="s">
        <v>158</v>
      </c>
      <c r="D1025" t="s">
        <v>159</v>
      </c>
      <c r="E1025" s="119">
        <v>0.94791666666666663</v>
      </c>
      <c r="F1025" s="119">
        <v>0.97916666666666663</v>
      </c>
      <c r="G1025" t="s">
        <v>51</v>
      </c>
      <c r="H1025" t="s">
        <v>52</v>
      </c>
      <c r="I1025" t="str">
        <f t="shared" si="79"/>
        <v>O MUNDO SEGUNDO OS BRASILEIROSBARRA MANSA</v>
      </c>
      <c r="J1025" s="120">
        <v>3090</v>
      </c>
      <c r="K1025">
        <f t="shared" si="76"/>
        <v>1024</v>
      </c>
      <c r="L1025" t="b">
        <f>IF($H$2:$H$2371='Cenário proposto'!$L$2,'Tabela de preços (out_2014)'!$K$2:$K$2371)</f>
        <v>0</v>
      </c>
      <c r="M1025" t="e">
        <f t="shared" si="77"/>
        <v>#NUM!</v>
      </c>
      <c r="N1025" t="str">
        <f t="shared" si="78"/>
        <v>Lixo</v>
      </c>
      <c r="O1025">
        <f t="shared" si="80"/>
        <v>4</v>
      </c>
    </row>
    <row r="1026" spans="1:15" x14ac:dyDescent="0.2">
      <c r="A1026" t="s">
        <v>156</v>
      </c>
      <c r="B1026" t="s">
        <v>157</v>
      </c>
      <c r="C1026" t="s">
        <v>158</v>
      </c>
      <c r="D1026" t="s">
        <v>159</v>
      </c>
      <c r="E1026" s="119">
        <v>0.94791666666666663</v>
      </c>
      <c r="F1026" s="119">
        <v>0.97916666666666663</v>
      </c>
      <c r="G1026" t="s">
        <v>53</v>
      </c>
      <c r="H1026" t="s">
        <v>54</v>
      </c>
      <c r="I1026" t="str">
        <f t="shared" si="79"/>
        <v>O MUNDO SEGUNDO OS BRASILEIROSB. HORIZ</v>
      </c>
      <c r="J1026" s="120">
        <v>9830</v>
      </c>
      <c r="K1026">
        <f t="shared" ref="K1026:K1089" si="81">ROW(H1026:H3395)-ROW($H$2)+1</f>
        <v>1025</v>
      </c>
      <c r="L1026" t="b">
        <f>IF($H$2:$H$2371='Cenário proposto'!$L$2,'Tabela de preços (out_2014)'!$K$2:$K$2371)</f>
        <v>0</v>
      </c>
      <c r="M1026" t="e">
        <f t="shared" ref="M1026:M1089" si="82">SMALL($L$2:$L$2371,$K$2:$K$2371)</f>
        <v>#NUM!</v>
      </c>
      <c r="N1026" t="str">
        <f t="shared" ref="N1026:N1089" si="83">IFERROR(INDEX($B$2:$B$2371,$M$2:$M$2371),"Lixo")</f>
        <v>Lixo</v>
      </c>
      <c r="O1026">
        <f t="shared" si="80"/>
        <v>4</v>
      </c>
    </row>
    <row r="1027" spans="1:15" x14ac:dyDescent="0.2">
      <c r="A1027" t="s">
        <v>156</v>
      </c>
      <c r="B1027" t="s">
        <v>157</v>
      </c>
      <c r="C1027" t="s">
        <v>158</v>
      </c>
      <c r="D1027" t="s">
        <v>159</v>
      </c>
      <c r="E1027" s="119">
        <v>0.94791666666666663</v>
      </c>
      <c r="F1027" s="119">
        <v>0.97916666666666663</v>
      </c>
      <c r="G1027" t="s">
        <v>55</v>
      </c>
      <c r="H1027" t="s">
        <v>56</v>
      </c>
      <c r="I1027" t="str">
        <f t="shared" ref="I1027:I1090" si="84">CONCATENATE(B1027,H1027)</f>
        <v>O MUNDO SEGUNDO OS BRASILEIROSUBERABA</v>
      </c>
      <c r="J1027" s="120">
        <v>1870</v>
      </c>
      <c r="K1027">
        <f t="shared" si="81"/>
        <v>1026</v>
      </c>
      <c r="L1027" t="b">
        <f>IF($H$2:$H$2371='Cenário proposto'!$L$2,'Tabela de preços (out_2014)'!$K$2:$K$2371)</f>
        <v>0</v>
      </c>
      <c r="M1027" t="e">
        <f t="shared" si="82"/>
        <v>#NUM!</v>
      </c>
      <c r="N1027" t="str">
        <f t="shared" si="83"/>
        <v>Lixo</v>
      </c>
      <c r="O1027">
        <f t="shared" ref="O1027:O1090" si="85">IF(D1027="SEG/SEX",5,IF(D1027="SEG/SÁB",6,IF(LEN(D1027)-LEN(SUBSTITUTE(D1027,"/",""))=0,1,LEN(D1027)-LEN(SUBSTITUTE(D1027,"/",""))+1)))*4</f>
        <v>4</v>
      </c>
    </row>
    <row r="1028" spans="1:15" x14ac:dyDescent="0.2">
      <c r="A1028" t="s">
        <v>156</v>
      </c>
      <c r="B1028" t="s">
        <v>157</v>
      </c>
      <c r="C1028" t="s">
        <v>158</v>
      </c>
      <c r="D1028" t="s">
        <v>159</v>
      </c>
      <c r="E1028" s="119">
        <v>0.94791666666666663</v>
      </c>
      <c r="F1028" s="119">
        <v>0.97916666666666663</v>
      </c>
      <c r="G1028" t="s">
        <v>57</v>
      </c>
      <c r="H1028" t="s">
        <v>58</v>
      </c>
      <c r="I1028" t="str">
        <f t="shared" si="84"/>
        <v>O MUNDO SEGUNDO OS BRASILEIROSVITÓRIA</v>
      </c>
      <c r="J1028" s="120">
        <v>2080</v>
      </c>
      <c r="K1028">
        <f t="shared" si="81"/>
        <v>1027</v>
      </c>
      <c r="L1028" t="b">
        <f>IF($H$2:$H$2371='Cenário proposto'!$L$2,'Tabela de preços (out_2014)'!$K$2:$K$2371)</f>
        <v>0</v>
      </c>
      <c r="M1028" t="e">
        <f t="shared" si="82"/>
        <v>#NUM!</v>
      </c>
      <c r="N1028" t="str">
        <f t="shared" si="83"/>
        <v>Lixo</v>
      </c>
      <c r="O1028">
        <f t="shared" si="85"/>
        <v>4</v>
      </c>
    </row>
    <row r="1029" spans="1:15" x14ac:dyDescent="0.2">
      <c r="A1029" t="s">
        <v>156</v>
      </c>
      <c r="B1029" t="s">
        <v>157</v>
      </c>
      <c r="C1029" t="s">
        <v>158</v>
      </c>
      <c r="D1029" t="s">
        <v>159</v>
      </c>
      <c r="E1029" s="119">
        <v>0.94791666666666663</v>
      </c>
      <c r="F1029" s="119">
        <v>0.97916666666666663</v>
      </c>
      <c r="G1029" t="s">
        <v>59</v>
      </c>
      <c r="H1029" t="s">
        <v>60</v>
      </c>
      <c r="I1029" t="str">
        <f t="shared" si="84"/>
        <v>O MUNDO SEGUNDO OS BRASILEIROSCURITIBA</v>
      </c>
      <c r="J1029" s="120">
        <v>3690</v>
      </c>
      <c r="K1029">
        <f t="shared" si="81"/>
        <v>1028</v>
      </c>
      <c r="L1029" t="b">
        <f>IF($H$2:$H$2371='Cenário proposto'!$L$2,'Tabela de preços (out_2014)'!$K$2:$K$2371)</f>
        <v>0</v>
      </c>
      <c r="M1029" t="e">
        <f t="shared" si="82"/>
        <v>#NUM!</v>
      </c>
      <c r="N1029" t="str">
        <f t="shared" si="83"/>
        <v>Lixo</v>
      </c>
      <c r="O1029">
        <f t="shared" si="85"/>
        <v>4</v>
      </c>
    </row>
    <row r="1030" spans="1:15" x14ac:dyDescent="0.2">
      <c r="A1030" t="s">
        <v>156</v>
      </c>
      <c r="B1030" t="s">
        <v>157</v>
      </c>
      <c r="C1030" t="s">
        <v>158</v>
      </c>
      <c r="D1030" t="s">
        <v>159</v>
      </c>
      <c r="E1030" s="119">
        <v>0.94791666666666663</v>
      </c>
      <c r="F1030" s="119">
        <v>0.97916666666666663</v>
      </c>
      <c r="G1030" t="s">
        <v>61</v>
      </c>
      <c r="H1030" t="s">
        <v>62</v>
      </c>
      <c r="I1030" t="str">
        <f t="shared" si="84"/>
        <v>O MUNDO SEGUNDO OS BRASILEIROSCASCAVEL</v>
      </c>
      <c r="J1030" s="120">
        <v>3945</v>
      </c>
      <c r="K1030">
        <f t="shared" si="81"/>
        <v>1029</v>
      </c>
      <c r="L1030" t="b">
        <f>IF($H$2:$H$2371='Cenário proposto'!$L$2,'Tabela de preços (out_2014)'!$K$2:$K$2371)</f>
        <v>0</v>
      </c>
      <c r="M1030" t="e">
        <f t="shared" si="82"/>
        <v>#NUM!</v>
      </c>
      <c r="N1030" t="str">
        <f t="shared" si="83"/>
        <v>Lixo</v>
      </c>
      <c r="O1030">
        <f t="shared" si="85"/>
        <v>4</v>
      </c>
    </row>
    <row r="1031" spans="1:15" x14ac:dyDescent="0.2">
      <c r="A1031" t="s">
        <v>156</v>
      </c>
      <c r="B1031" t="s">
        <v>157</v>
      </c>
      <c r="C1031" t="s">
        <v>158</v>
      </c>
      <c r="D1031" t="s">
        <v>159</v>
      </c>
      <c r="E1031" s="119">
        <v>0.94791666666666663</v>
      </c>
      <c r="F1031" s="119">
        <v>0.97916666666666663</v>
      </c>
      <c r="G1031" t="s">
        <v>63</v>
      </c>
      <c r="H1031" t="s">
        <v>64</v>
      </c>
      <c r="I1031" t="str">
        <f t="shared" si="84"/>
        <v>O MUNDO SEGUNDO OS BRASILEIROSMARINGÁ</v>
      </c>
      <c r="J1031" s="120">
        <v>1220</v>
      </c>
      <c r="K1031">
        <f t="shared" si="81"/>
        <v>1030</v>
      </c>
      <c r="L1031" t="b">
        <f>IF($H$2:$H$2371='Cenário proposto'!$L$2,'Tabela de preços (out_2014)'!$K$2:$K$2371)</f>
        <v>0</v>
      </c>
      <c r="M1031" t="e">
        <f t="shared" si="82"/>
        <v>#NUM!</v>
      </c>
      <c r="N1031" t="str">
        <f t="shared" si="83"/>
        <v>Lixo</v>
      </c>
      <c r="O1031">
        <f t="shared" si="85"/>
        <v>4</v>
      </c>
    </row>
    <row r="1032" spans="1:15" x14ac:dyDescent="0.2">
      <c r="A1032" t="s">
        <v>156</v>
      </c>
      <c r="B1032" t="s">
        <v>157</v>
      </c>
      <c r="C1032" t="s">
        <v>158</v>
      </c>
      <c r="D1032" t="s">
        <v>159</v>
      </c>
      <c r="E1032" s="119">
        <v>0.94791666666666663</v>
      </c>
      <c r="F1032" s="119">
        <v>0.97916666666666663</v>
      </c>
      <c r="G1032" t="s">
        <v>65</v>
      </c>
      <c r="H1032" t="s">
        <v>66</v>
      </c>
      <c r="I1032" t="str">
        <f t="shared" si="84"/>
        <v>O MUNDO SEGUNDO OS BRASILEIROSLONDRINA</v>
      </c>
      <c r="J1032" s="120">
        <v>1480</v>
      </c>
      <c r="K1032">
        <f t="shared" si="81"/>
        <v>1031</v>
      </c>
      <c r="L1032" t="b">
        <f>IF($H$2:$H$2371='Cenário proposto'!$L$2,'Tabela de preços (out_2014)'!$K$2:$K$2371)</f>
        <v>0</v>
      </c>
      <c r="M1032" t="e">
        <f t="shared" si="82"/>
        <v>#NUM!</v>
      </c>
      <c r="N1032" t="str">
        <f t="shared" si="83"/>
        <v>Lixo</v>
      </c>
      <c r="O1032">
        <f t="shared" si="85"/>
        <v>4</v>
      </c>
    </row>
    <row r="1033" spans="1:15" x14ac:dyDescent="0.2">
      <c r="A1033" t="s">
        <v>156</v>
      </c>
      <c r="B1033" t="s">
        <v>157</v>
      </c>
      <c r="C1033" t="s">
        <v>158</v>
      </c>
      <c r="D1033" t="s">
        <v>159</v>
      </c>
      <c r="E1033" s="119">
        <v>0.94791666666666663</v>
      </c>
      <c r="F1033" s="119">
        <v>0.97916666666666663</v>
      </c>
      <c r="G1033" t="s">
        <v>67</v>
      </c>
      <c r="H1033" t="s">
        <v>68</v>
      </c>
      <c r="I1033" t="str">
        <f t="shared" si="84"/>
        <v>O MUNDO SEGUNDO OS BRASILEIROSP. ALEGRE</v>
      </c>
      <c r="J1033" s="120">
        <v>8665</v>
      </c>
      <c r="K1033">
        <f t="shared" si="81"/>
        <v>1032</v>
      </c>
      <c r="L1033" t="b">
        <f>IF($H$2:$H$2371='Cenário proposto'!$L$2,'Tabela de preços (out_2014)'!$K$2:$K$2371)</f>
        <v>0</v>
      </c>
      <c r="M1033" t="e">
        <f t="shared" si="82"/>
        <v>#NUM!</v>
      </c>
      <c r="N1033" t="str">
        <f t="shared" si="83"/>
        <v>Lixo</v>
      </c>
      <c r="O1033">
        <f t="shared" si="85"/>
        <v>4</v>
      </c>
    </row>
    <row r="1034" spans="1:15" x14ac:dyDescent="0.2">
      <c r="A1034" t="s">
        <v>156</v>
      </c>
      <c r="B1034" t="s">
        <v>157</v>
      </c>
      <c r="C1034" t="s">
        <v>158</v>
      </c>
      <c r="D1034" t="s">
        <v>159</v>
      </c>
      <c r="E1034" s="119">
        <v>0.94791666666666663</v>
      </c>
      <c r="F1034" s="119">
        <v>0.97916666666666663</v>
      </c>
      <c r="G1034" t="s">
        <v>69</v>
      </c>
      <c r="H1034" t="s">
        <v>70</v>
      </c>
      <c r="I1034" t="str">
        <f t="shared" si="84"/>
        <v>O MUNDO SEGUNDO OS BRASILEIROSFLORIANÓPOLIS</v>
      </c>
      <c r="J1034" s="120">
        <v>4285</v>
      </c>
      <c r="K1034">
        <f t="shared" si="81"/>
        <v>1033</v>
      </c>
      <c r="L1034" t="b">
        <f>IF($H$2:$H$2371='Cenário proposto'!$L$2,'Tabela de preços (out_2014)'!$K$2:$K$2371)</f>
        <v>0</v>
      </c>
      <c r="M1034" t="e">
        <f t="shared" si="82"/>
        <v>#NUM!</v>
      </c>
      <c r="N1034" t="str">
        <f t="shared" si="83"/>
        <v>Lixo</v>
      </c>
      <c r="O1034">
        <f t="shared" si="85"/>
        <v>4</v>
      </c>
    </row>
    <row r="1035" spans="1:15" x14ac:dyDescent="0.2">
      <c r="A1035" t="s">
        <v>156</v>
      </c>
      <c r="B1035" t="s">
        <v>157</v>
      </c>
      <c r="C1035" t="s">
        <v>158</v>
      </c>
      <c r="D1035" t="s">
        <v>159</v>
      </c>
      <c r="E1035" s="119">
        <v>0.94791666666666663</v>
      </c>
      <c r="F1035" s="119">
        <v>0.97916666666666663</v>
      </c>
      <c r="G1035" t="s">
        <v>71</v>
      </c>
      <c r="H1035" t="s">
        <v>72</v>
      </c>
      <c r="I1035" t="str">
        <f t="shared" si="84"/>
        <v>O MUNDO SEGUNDO OS BRASILEIROSBRASÍLIA</v>
      </c>
      <c r="J1035" s="120">
        <v>2750</v>
      </c>
      <c r="K1035">
        <f t="shared" si="81"/>
        <v>1034</v>
      </c>
      <c r="L1035" t="b">
        <f>IF($H$2:$H$2371='Cenário proposto'!$L$2,'Tabela de preços (out_2014)'!$K$2:$K$2371)</f>
        <v>0</v>
      </c>
      <c r="M1035" t="e">
        <f t="shared" si="82"/>
        <v>#NUM!</v>
      </c>
      <c r="N1035" t="str">
        <f t="shared" si="83"/>
        <v>Lixo</v>
      </c>
      <c r="O1035">
        <f t="shared" si="85"/>
        <v>4</v>
      </c>
    </row>
    <row r="1036" spans="1:15" x14ac:dyDescent="0.2">
      <c r="A1036" t="s">
        <v>156</v>
      </c>
      <c r="B1036" t="s">
        <v>157</v>
      </c>
      <c r="C1036" t="s">
        <v>158</v>
      </c>
      <c r="D1036" t="s">
        <v>159</v>
      </c>
      <c r="E1036" s="119">
        <v>0.94791666666666663</v>
      </c>
      <c r="F1036" s="119">
        <v>0.97916666666666663</v>
      </c>
      <c r="G1036" t="s">
        <v>73</v>
      </c>
      <c r="H1036" t="s">
        <v>74</v>
      </c>
      <c r="I1036" t="str">
        <f t="shared" si="84"/>
        <v>O MUNDO SEGUNDO OS BRASILEIROSGOIÂNIA</v>
      </c>
      <c r="J1036" s="120">
        <v>2470</v>
      </c>
      <c r="K1036">
        <f t="shared" si="81"/>
        <v>1035</v>
      </c>
      <c r="L1036" t="b">
        <f>IF($H$2:$H$2371='Cenário proposto'!$L$2,'Tabela de preços (out_2014)'!$K$2:$K$2371)</f>
        <v>0</v>
      </c>
      <c r="M1036" t="e">
        <f t="shared" si="82"/>
        <v>#NUM!</v>
      </c>
      <c r="N1036" t="str">
        <f t="shared" si="83"/>
        <v>Lixo</v>
      </c>
      <c r="O1036">
        <f t="shared" si="85"/>
        <v>4</v>
      </c>
    </row>
    <row r="1037" spans="1:15" x14ac:dyDescent="0.2">
      <c r="A1037" t="s">
        <v>156</v>
      </c>
      <c r="B1037" t="s">
        <v>157</v>
      </c>
      <c r="C1037" t="s">
        <v>158</v>
      </c>
      <c r="D1037" t="s">
        <v>159</v>
      </c>
      <c r="E1037" s="119">
        <v>0.94791666666666663</v>
      </c>
      <c r="F1037" s="119">
        <v>0.97916666666666663</v>
      </c>
      <c r="G1037" t="s">
        <v>75</v>
      </c>
      <c r="H1037" t="s">
        <v>76</v>
      </c>
      <c r="I1037" t="str">
        <f t="shared" si="84"/>
        <v>O MUNDO SEGUNDO OS BRASILEIROSCUIABÁ</v>
      </c>
      <c r="J1037" s="120">
        <v>2230</v>
      </c>
      <c r="K1037">
        <f t="shared" si="81"/>
        <v>1036</v>
      </c>
      <c r="L1037" t="b">
        <f>IF($H$2:$H$2371='Cenário proposto'!$L$2,'Tabela de preços (out_2014)'!$K$2:$K$2371)</f>
        <v>0</v>
      </c>
      <c r="M1037" t="e">
        <f t="shared" si="82"/>
        <v>#NUM!</v>
      </c>
      <c r="N1037" t="str">
        <f t="shared" si="83"/>
        <v>Lixo</v>
      </c>
      <c r="O1037">
        <f t="shared" si="85"/>
        <v>4</v>
      </c>
    </row>
    <row r="1038" spans="1:15" x14ac:dyDescent="0.2">
      <c r="A1038" t="s">
        <v>156</v>
      </c>
      <c r="B1038" t="s">
        <v>157</v>
      </c>
      <c r="C1038" t="s">
        <v>158</v>
      </c>
      <c r="D1038" t="s">
        <v>159</v>
      </c>
      <c r="E1038" s="119">
        <v>0.94791666666666663</v>
      </c>
      <c r="F1038" s="119">
        <v>0.97916666666666663</v>
      </c>
      <c r="G1038" t="s">
        <v>77</v>
      </c>
      <c r="H1038" t="s">
        <v>78</v>
      </c>
      <c r="I1038" t="str">
        <f t="shared" si="84"/>
        <v>O MUNDO SEGUNDO OS BRASILEIROSCÁCERES</v>
      </c>
      <c r="J1038" s="120">
        <v>190</v>
      </c>
      <c r="K1038">
        <f t="shared" si="81"/>
        <v>1037</v>
      </c>
      <c r="L1038" t="b">
        <f>IF($H$2:$H$2371='Cenário proposto'!$L$2,'Tabela de preços (out_2014)'!$K$2:$K$2371)</f>
        <v>0</v>
      </c>
      <c r="M1038" t="e">
        <f t="shared" si="82"/>
        <v>#NUM!</v>
      </c>
      <c r="N1038" t="str">
        <f t="shared" si="83"/>
        <v>Lixo</v>
      </c>
      <c r="O1038">
        <f t="shared" si="85"/>
        <v>4</v>
      </c>
    </row>
    <row r="1039" spans="1:15" x14ac:dyDescent="0.2">
      <c r="A1039" t="s">
        <v>156</v>
      </c>
      <c r="B1039" t="s">
        <v>157</v>
      </c>
      <c r="C1039" t="s">
        <v>158</v>
      </c>
      <c r="D1039" t="s">
        <v>159</v>
      </c>
      <c r="E1039" s="119">
        <v>0.94791666666666663</v>
      </c>
      <c r="F1039" s="119">
        <v>0.97916666666666663</v>
      </c>
      <c r="G1039" t="s">
        <v>75</v>
      </c>
      <c r="H1039" t="s">
        <v>79</v>
      </c>
      <c r="I1039" t="str">
        <f t="shared" si="84"/>
        <v>O MUNDO SEGUNDO OS BRASILEIROSRONDONÓPOLIS</v>
      </c>
      <c r="J1039" s="120">
        <v>360</v>
      </c>
      <c r="K1039">
        <f t="shared" si="81"/>
        <v>1038</v>
      </c>
      <c r="L1039" t="b">
        <f>IF($H$2:$H$2371='Cenário proposto'!$L$2,'Tabela de preços (out_2014)'!$K$2:$K$2371)</f>
        <v>0</v>
      </c>
      <c r="M1039" t="e">
        <f t="shared" si="82"/>
        <v>#NUM!</v>
      </c>
      <c r="N1039" t="str">
        <f t="shared" si="83"/>
        <v>Lixo</v>
      </c>
      <c r="O1039">
        <f t="shared" si="85"/>
        <v>4</v>
      </c>
    </row>
    <row r="1040" spans="1:15" x14ac:dyDescent="0.2">
      <c r="A1040" t="s">
        <v>156</v>
      </c>
      <c r="B1040" t="s">
        <v>157</v>
      </c>
      <c r="C1040" t="s">
        <v>158</v>
      </c>
      <c r="D1040" t="s">
        <v>159</v>
      </c>
      <c r="E1040" s="119">
        <v>0.94791666666666663</v>
      </c>
      <c r="F1040" s="119">
        <v>0.97916666666666663</v>
      </c>
      <c r="G1040" t="s">
        <v>75</v>
      </c>
      <c r="H1040" t="s">
        <v>80</v>
      </c>
      <c r="I1040" t="str">
        <f t="shared" si="84"/>
        <v>O MUNDO SEGUNDO OS BRASILEIROSTANGARÁ</v>
      </c>
      <c r="J1040" s="120">
        <v>270</v>
      </c>
      <c r="K1040">
        <f t="shared" si="81"/>
        <v>1039</v>
      </c>
      <c r="L1040" t="b">
        <f>IF($H$2:$H$2371='Cenário proposto'!$L$2,'Tabela de preços (out_2014)'!$K$2:$K$2371)</f>
        <v>0</v>
      </c>
      <c r="M1040" t="e">
        <f t="shared" si="82"/>
        <v>#NUM!</v>
      </c>
      <c r="N1040" t="str">
        <f t="shared" si="83"/>
        <v>Lixo</v>
      </c>
      <c r="O1040">
        <f t="shared" si="85"/>
        <v>4</v>
      </c>
    </row>
    <row r="1041" spans="1:15" x14ac:dyDescent="0.2">
      <c r="A1041" t="s">
        <v>156</v>
      </c>
      <c r="B1041" t="s">
        <v>157</v>
      </c>
      <c r="C1041" t="s">
        <v>158</v>
      </c>
      <c r="D1041" t="s">
        <v>159</v>
      </c>
      <c r="E1041" s="119">
        <v>0.94791666666666663</v>
      </c>
      <c r="F1041" s="119">
        <v>0.97916666666666663</v>
      </c>
      <c r="G1041" t="s">
        <v>75</v>
      </c>
      <c r="H1041" t="s">
        <v>81</v>
      </c>
      <c r="I1041" t="str">
        <f t="shared" si="84"/>
        <v>O MUNDO SEGUNDO OS BRASILEIROSSORRISO</v>
      </c>
      <c r="J1041" s="120">
        <v>190</v>
      </c>
      <c r="K1041">
        <f t="shared" si="81"/>
        <v>1040</v>
      </c>
      <c r="L1041" t="b">
        <f>IF($H$2:$H$2371='Cenário proposto'!$L$2,'Tabela de preços (out_2014)'!$K$2:$K$2371)</f>
        <v>0</v>
      </c>
      <c r="M1041" t="e">
        <f t="shared" si="82"/>
        <v>#NUM!</v>
      </c>
      <c r="N1041" t="str">
        <f t="shared" si="83"/>
        <v>Lixo</v>
      </c>
      <c r="O1041">
        <f t="shared" si="85"/>
        <v>4</v>
      </c>
    </row>
    <row r="1042" spans="1:15" x14ac:dyDescent="0.2">
      <c r="A1042" t="s">
        <v>156</v>
      </c>
      <c r="B1042" t="s">
        <v>157</v>
      </c>
      <c r="C1042" t="s">
        <v>158</v>
      </c>
      <c r="D1042" t="s">
        <v>159</v>
      </c>
      <c r="E1042" s="119">
        <v>0.94791666666666663</v>
      </c>
      <c r="F1042" s="119">
        <v>0.97916666666666663</v>
      </c>
      <c r="G1042" t="s">
        <v>75</v>
      </c>
      <c r="H1042" t="s">
        <v>82</v>
      </c>
      <c r="I1042" t="str">
        <f t="shared" si="84"/>
        <v>O MUNDO SEGUNDO OS BRASILEIROSSAPEZAL</v>
      </c>
      <c r="J1042" s="120">
        <v>190</v>
      </c>
      <c r="K1042">
        <f t="shared" si="81"/>
        <v>1041</v>
      </c>
      <c r="L1042" t="b">
        <f>IF($H$2:$H$2371='Cenário proposto'!$L$2,'Tabela de preços (out_2014)'!$K$2:$K$2371)</f>
        <v>0</v>
      </c>
      <c r="M1042" t="e">
        <f t="shared" si="82"/>
        <v>#NUM!</v>
      </c>
      <c r="N1042" t="str">
        <f t="shared" si="83"/>
        <v>Lixo</v>
      </c>
      <c r="O1042">
        <f t="shared" si="85"/>
        <v>4</v>
      </c>
    </row>
    <row r="1043" spans="1:15" x14ac:dyDescent="0.2">
      <c r="A1043" t="s">
        <v>156</v>
      </c>
      <c r="B1043" t="s">
        <v>157</v>
      </c>
      <c r="C1043" t="s">
        <v>158</v>
      </c>
      <c r="D1043" t="s">
        <v>159</v>
      </c>
      <c r="E1043" s="119">
        <v>0.94791666666666663</v>
      </c>
      <c r="F1043" s="119">
        <v>0.97916666666666663</v>
      </c>
      <c r="G1043" t="s">
        <v>75</v>
      </c>
      <c r="H1043" t="s">
        <v>83</v>
      </c>
      <c r="I1043" t="str">
        <f t="shared" si="84"/>
        <v>O MUNDO SEGUNDO OS BRASILEIROSJUÍNA</v>
      </c>
      <c r="J1043" s="120">
        <v>190</v>
      </c>
      <c r="K1043">
        <f t="shared" si="81"/>
        <v>1042</v>
      </c>
      <c r="L1043" t="b">
        <f>IF($H$2:$H$2371='Cenário proposto'!$L$2,'Tabela de preços (out_2014)'!$K$2:$K$2371)</f>
        <v>0</v>
      </c>
      <c r="M1043" t="e">
        <f t="shared" si="82"/>
        <v>#NUM!</v>
      </c>
      <c r="N1043" t="str">
        <f t="shared" si="83"/>
        <v>Lixo</v>
      </c>
      <c r="O1043">
        <f t="shared" si="85"/>
        <v>4</v>
      </c>
    </row>
    <row r="1044" spans="1:15" x14ac:dyDescent="0.2">
      <c r="A1044" t="s">
        <v>156</v>
      </c>
      <c r="B1044" t="s">
        <v>157</v>
      </c>
      <c r="C1044" t="s">
        <v>158</v>
      </c>
      <c r="D1044" t="s">
        <v>159</v>
      </c>
      <c r="E1044" s="119">
        <v>0.94791666666666663</v>
      </c>
      <c r="F1044" s="119">
        <v>0.97916666666666663</v>
      </c>
      <c r="G1044" t="s">
        <v>84</v>
      </c>
      <c r="H1044" t="s">
        <v>85</v>
      </c>
      <c r="I1044" t="str">
        <f t="shared" si="84"/>
        <v>O MUNDO SEGUNDO OS BRASILEIROSC. GRANDE</v>
      </c>
      <c r="J1044" s="120">
        <v>955</v>
      </c>
      <c r="K1044">
        <f t="shared" si="81"/>
        <v>1043</v>
      </c>
      <c r="L1044" t="b">
        <f>IF($H$2:$H$2371='Cenário proposto'!$L$2,'Tabela de preços (out_2014)'!$K$2:$K$2371)</f>
        <v>0</v>
      </c>
      <c r="M1044" t="e">
        <f t="shared" si="82"/>
        <v>#NUM!</v>
      </c>
      <c r="N1044" t="str">
        <f t="shared" si="83"/>
        <v>Lixo</v>
      </c>
      <c r="O1044">
        <f t="shared" si="85"/>
        <v>4</v>
      </c>
    </row>
    <row r="1045" spans="1:15" x14ac:dyDescent="0.2">
      <c r="A1045" t="s">
        <v>156</v>
      </c>
      <c r="B1045" t="s">
        <v>157</v>
      </c>
      <c r="C1045" t="s">
        <v>158</v>
      </c>
      <c r="D1045" t="s">
        <v>159</v>
      </c>
      <c r="E1045" s="119">
        <v>0.94791666666666663</v>
      </c>
      <c r="F1045" s="119">
        <v>0.97916666666666663</v>
      </c>
      <c r="G1045" t="s">
        <v>86</v>
      </c>
      <c r="H1045" t="s">
        <v>87</v>
      </c>
      <c r="I1045" t="str">
        <f t="shared" si="84"/>
        <v>O MUNDO SEGUNDO OS BRASILEIROSSALVADOR</v>
      </c>
      <c r="J1045" s="120">
        <v>7055</v>
      </c>
      <c r="K1045">
        <f t="shared" si="81"/>
        <v>1044</v>
      </c>
      <c r="L1045" t="b">
        <f>IF($H$2:$H$2371='Cenário proposto'!$L$2,'Tabela de preços (out_2014)'!$K$2:$K$2371)</f>
        <v>0</v>
      </c>
      <c r="M1045" t="e">
        <f t="shared" si="82"/>
        <v>#NUM!</v>
      </c>
      <c r="N1045" t="str">
        <f t="shared" si="83"/>
        <v>Lixo</v>
      </c>
      <c r="O1045">
        <f t="shared" si="85"/>
        <v>4</v>
      </c>
    </row>
    <row r="1046" spans="1:15" x14ac:dyDescent="0.2">
      <c r="A1046" t="s">
        <v>156</v>
      </c>
      <c r="B1046" t="s">
        <v>157</v>
      </c>
      <c r="C1046" t="s">
        <v>158</v>
      </c>
      <c r="D1046" t="s">
        <v>159</v>
      </c>
      <c r="E1046" s="119">
        <v>0.94791666666666663</v>
      </c>
      <c r="F1046" s="119">
        <v>0.97916666666666663</v>
      </c>
      <c r="G1046" t="s">
        <v>88</v>
      </c>
      <c r="H1046" t="s">
        <v>89</v>
      </c>
      <c r="I1046" t="str">
        <f t="shared" si="84"/>
        <v>O MUNDO SEGUNDO OS BRASILEIROSRECIFE</v>
      </c>
      <c r="J1046" s="120">
        <v>4850</v>
      </c>
      <c r="K1046">
        <f t="shared" si="81"/>
        <v>1045</v>
      </c>
      <c r="L1046" t="b">
        <f>IF($H$2:$H$2371='Cenário proposto'!$L$2,'Tabela de preços (out_2014)'!$K$2:$K$2371)</f>
        <v>0</v>
      </c>
      <c r="M1046" t="e">
        <f t="shared" si="82"/>
        <v>#NUM!</v>
      </c>
      <c r="N1046" t="str">
        <f t="shared" si="83"/>
        <v>Lixo</v>
      </c>
      <c r="O1046">
        <f t="shared" si="85"/>
        <v>4</v>
      </c>
    </row>
    <row r="1047" spans="1:15" x14ac:dyDescent="0.2">
      <c r="A1047" t="s">
        <v>156</v>
      </c>
      <c r="B1047" t="s">
        <v>157</v>
      </c>
      <c r="C1047" t="s">
        <v>158</v>
      </c>
      <c r="D1047" t="s">
        <v>159</v>
      </c>
      <c r="E1047" s="119">
        <v>0.94791666666666663</v>
      </c>
      <c r="F1047" s="119">
        <v>0.97916666666666663</v>
      </c>
      <c r="G1047" t="s">
        <v>90</v>
      </c>
      <c r="H1047" t="s">
        <v>91</v>
      </c>
      <c r="I1047" t="str">
        <f t="shared" si="84"/>
        <v>O MUNDO SEGUNDO OS BRASILEIROSNATAL</v>
      </c>
      <c r="J1047" s="120">
        <v>1250</v>
      </c>
      <c r="K1047">
        <f t="shared" si="81"/>
        <v>1046</v>
      </c>
      <c r="L1047" t="b">
        <f>IF($H$2:$H$2371='Cenário proposto'!$L$2,'Tabela de preços (out_2014)'!$K$2:$K$2371)</f>
        <v>0</v>
      </c>
      <c r="M1047" t="e">
        <f t="shared" si="82"/>
        <v>#NUM!</v>
      </c>
      <c r="N1047" t="str">
        <f t="shared" si="83"/>
        <v>Lixo</v>
      </c>
      <c r="O1047">
        <f t="shared" si="85"/>
        <v>4</v>
      </c>
    </row>
    <row r="1048" spans="1:15" x14ac:dyDescent="0.2">
      <c r="A1048" t="s">
        <v>156</v>
      </c>
      <c r="B1048" t="s">
        <v>157</v>
      </c>
      <c r="C1048" t="s">
        <v>158</v>
      </c>
      <c r="D1048" t="s">
        <v>159</v>
      </c>
      <c r="E1048" s="119">
        <v>0.94791666666666663</v>
      </c>
      <c r="F1048" s="119">
        <v>0.97916666666666663</v>
      </c>
      <c r="G1048" t="s">
        <v>92</v>
      </c>
      <c r="H1048" t="s">
        <v>93</v>
      </c>
      <c r="I1048" t="str">
        <f t="shared" si="84"/>
        <v>O MUNDO SEGUNDO OS BRASILEIROSCEARÁ</v>
      </c>
      <c r="J1048" s="120">
        <v>4165</v>
      </c>
      <c r="K1048">
        <f t="shared" si="81"/>
        <v>1047</v>
      </c>
      <c r="L1048" t="b">
        <f>IF($H$2:$H$2371='Cenário proposto'!$L$2,'Tabela de preços (out_2014)'!$K$2:$K$2371)</f>
        <v>0</v>
      </c>
      <c r="M1048" t="e">
        <f t="shared" si="82"/>
        <v>#NUM!</v>
      </c>
      <c r="N1048" t="str">
        <f t="shared" si="83"/>
        <v>Lixo</v>
      </c>
      <c r="O1048">
        <f t="shared" si="85"/>
        <v>4</v>
      </c>
    </row>
    <row r="1049" spans="1:15" x14ac:dyDescent="0.2">
      <c r="A1049" t="s">
        <v>156</v>
      </c>
      <c r="B1049" t="s">
        <v>157</v>
      </c>
      <c r="C1049" t="s">
        <v>158</v>
      </c>
      <c r="D1049" t="s">
        <v>159</v>
      </c>
      <c r="E1049" s="119">
        <v>0.94791666666666663</v>
      </c>
      <c r="F1049" s="119">
        <v>0.97916666666666663</v>
      </c>
      <c r="G1049" t="s">
        <v>92</v>
      </c>
      <c r="H1049" t="s">
        <v>94</v>
      </c>
      <c r="I1049" t="str">
        <f t="shared" si="84"/>
        <v>O MUNDO SEGUNDO OS BRASILEIROSFORTALEZA</v>
      </c>
      <c r="J1049" s="120">
        <v>3330</v>
      </c>
      <c r="K1049">
        <f t="shared" si="81"/>
        <v>1048</v>
      </c>
      <c r="L1049" t="b">
        <f>IF($H$2:$H$2371='Cenário proposto'!$L$2,'Tabela de preços (out_2014)'!$K$2:$K$2371)</f>
        <v>0</v>
      </c>
      <c r="M1049" t="e">
        <f t="shared" si="82"/>
        <v>#NUM!</v>
      </c>
      <c r="N1049" t="str">
        <f t="shared" si="83"/>
        <v>Lixo</v>
      </c>
      <c r="O1049">
        <f t="shared" si="85"/>
        <v>4</v>
      </c>
    </row>
    <row r="1050" spans="1:15" x14ac:dyDescent="0.2">
      <c r="A1050" t="s">
        <v>156</v>
      </c>
      <c r="B1050" t="s">
        <v>157</v>
      </c>
      <c r="C1050" t="s">
        <v>158</v>
      </c>
      <c r="D1050" t="s">
        <v>159</v>
      </c>
      <c r="E1050" s="119">
        <v>0.94791666666666663</v>
      </c>
      <c r="F1050" s="119">
        <v>0.97916666666666663</v>
      </c>
      <c r="G1050" t="s">
        <v>95</v>
      </c>
      <c r="H1050" t="s">
        <v>96</v>
      </c>
      <c r="I1050" t="str">
        <f t="shared" si="84"/>
        <v>O MUNDO SEGUNDO OS BRASILEIROSTERESINA</v>
      </c>
      <c r="J1050" s="120">
        <v>510</v>
      </c>
      <c r="K1050">
        <f t="shared" si="81"/>
        <v>1049</v>
      </c>
      <c r="L1050" t="b">
        <f>IF($H$2:$H$2371='Cenário proposto'!$L$2,'Tabela de preços (out_2014)'!$K$2:$K$2371)</f>
        <v>0</v>
      </c>
      <c r="M1050" t="e">
        <f t="shared" si="82"/>
        <v>#NUM!</v>
      </c>
      <c r="N1050" t="str">
        <f t="shared" si="83"/>
        <v>Lixo</v>
      </c>
      <c r="O1050">
        <f t="shared" si="85"/>
        <v>4</v>
      </c>
    </row>
    <row r="1051" spans="1:15" x14ac:dyDescent="0.2">
      <c r="A1051" t="s">
        <v>156</v>
      </c>
      <c r="B1051" t="s">
        <v>157</v>
      </c>
      <c r="C1051" t="s">
        <v>158</v>
      </c>
      <c r="D1051" t="s">
        <v>159</v>
      </c>
      <c r="E1051" s="119">
        <v>0.94791666666666663</v>
      </c>
      <c r="F1051" s="119">
        <v>0.97916666666666663</v>
      </c>
      <c r="G1051" t="s">
        <v>95</v>
      </c>
      <c r="H1051" t="s">
        <v>97</v>
      </c>
      <c r="I1051" t="str">
        <f t="shared" si="84"/>
        <v>O MUNDO SEGUNDO OS BRASILEIROSPARNAÍBA</v>
      </c>
      <c r="J1051" s="120">
        <v>190</v>
      </c>
      <c r="K1051">
        <f t="shared" si="81"/>
        <v>1050</v>
      </c>
      <c r="L1051" t="b">
        <f>IF($H$2:$H$2371='Cenário proposto'!$L$2,'Tabela de preços (out_2014)'!$K$2:$K$2371)</f>
        <v>0</v>
      </c>
      <c r="M1051" t="e">
        <f t="shared" si="82"/>
        <v>#NUM!</v>
      </c>
      <c r="N1051" t="str">
        <f t="shared" si="83"/>
        <v>Lixo</v>
      </c>
      <c r="O1051">
        <f t="shared" si="85"/>
        <v>4</v>
      </c>
    </row>
    <row r="1052" spans="1:15" x14ac:dyDescent="0.2">
      <c r="A1052" t="s">
        <v>156</v>
      </c>
      <c r="B1052" t="s">
        <v>157</v>
      </c>
      <c r="C1052" t="s">
        <v>158</v>
      </c>
      <c r="D1052" t="s">
        <v>159</v>
      </c>
      <c r="E1052" s="119">
        <v>0.94791666666666663</v>
      </c>
      <c r="F1052" s="119">
        <v>0.97916666666666663</v>
      </c>
      <c r="G1052" t="s">
        <v>98</v>
      </c>
      <c r="H1052" t="s">
        <v>99</v>
      </c>
      <c r="I1052" t="str">
        <f t="shared" si="84"/>
        <v>O MUNDO SEGUNDO OS BRASILEIROSS. LUIS</v>
      </c>
      <c r="J1052" s="120">
        <v>1110</v>
      </c>
      <c r="K1052">
        <f t="shared" si="81"/>
        <v>1051</v>
      </c>
      <c r="L1052" t="b">
        <f>IF($H$2:$H$2371='Cenário proposto'!$L$2,'Tabela de preços (out_2014)'!$K$2:$K$2371)</f>
        <v>0</v>
      </c>
      <c r="M1052" t="e">
        <f t="shared" si="82"/>
        <v>#NUM!</v>
      </c>
      <c r="N1052" t="str">
        <f t="shared" si="83"/>
        <v>Lixo</v>
      </c>
      <c r="O1052">
        <f t="shared" si="85"/>
        <v>4</v>
      </c>
    </row>
    <row r="1053" spans="1:15" x14ac:dyDescent="0.2">
      <c r="A1053" t="s">
        <v>156</v>
      </c>
      <c r="B1053" t="s">
        <v>157</v>
      </c>
      <c r="C1053" t="s">
        <v>158</v>
      </c>
      <c r="D1053" t="s">
        <v>159</v>
      </c>
      <c r="E1053" s="119">
        <v>0.94791666666666663</v>
      </c>
      <c r="F1053" s="119">
        <v>0.97916666666666663</v>
      </c>
      <c r="G1053" t="s">
        <v>100</v>
      </c>
      <c r="H1053" t="s">
        <v>101</v>
      </c>
      <c r="I1053" t="str">
        <f t="shared" si="84"/>
        <v>O MUNDO SEGUNDO OS BRASILEIROSVIANA</v>
      </c>
      <c r="J1053" s="120">
        <v>450</v>
      </c>
      <c r="K1053">
        <f t="shared" si="81"/>
        <v>1052</v>
      </c>
      <c r="L1053" t="b">
        <f>IF($H$2:$H$2371='Cenário proposto'!$L$2,'Tabela de preços (out_2014)'!$K$2:$K$2371)</f>
        <v>0</v>
      </c>
      <c r="M1053" t="e">
        <f t="shared" si="82"/>
        <v>#NUM!</v>
      </c>
      <c r="N1053" t="str">
        <f t="shared" si="83"/>
        <v>Lixo</v>
      </c>
      <c r="O1053">
        <f t="shared" si="85"/>
        <v>4</v>
      </c>
    </row>
    <row r="1054" spans="1:15" x14ac:dyDescent="0.2">
      <c r="A1054" t="s">
        <v>156</v>
      </c>
      <c r="B1054" t="s">
        <v>157</v>
      </c>
      <c r="C1054" t="s">
        <v>158</v>
      </c>
      <c r="D1054" t="s">
        <v>159</v>
      </c>
      <c r="E1054" s="119">
        <v>0.94791666666666663</v>
      </c>
      <c r="F1054" s="119">
        <v>0.97916666666666663</v>
      </c>
      <c r="G1054" t="s">
        <v>102</v>
      </c>
      <c r="H1054" t="s">
        <v>103</v>
      </c>
      <c r="I1054" t="str">
        <f t="shared" si="84"/>
        <v>O MUNDO SEGUNDO OS BRASILEIROSPEDREIRAS</v>
      </c>
      <c r="J1054" s="120">
        <v>300</v>
      </c>
      <c r="K1054">
        <f t="shared" si="81"/>
        <v>1053</v>
      </c>
      <c r="L1054" t="b">
        <f>IF($H$2:$H$2371='Cenário proposto'!$L$2,'Tabela de preços (out_2014)'!$K$2:$K$2371)</f>
        <v>0</v>
      </c>
      <c r="M1054" t="e">
        <f t="shared" si="82"/>
        <v>#NUM!</v>
      </c>
      <c r="N1054" t="str">
        <f t="shared" si="83"/>
        <v>Lixo</v>
      </c>
      <c r="O1054">
        <f t="shared" si="85"/>
        <v>4</v>
      </c>
    </row>
    <row r="1055" spans="1:15" x14ac:dyDescent="0.2">
      <c r="A1055" t="s">
        <v>156</v>
      </c>
      <c r="B1055" t="s">
        <v>157</v>
      </c>
      <c r="C1055" t="s">
        <v>158</v>
      </c>
      <c r="D1055" t="s">
        <v>159</v>
      </c>
      <c r="E1055" s="119">
        <v>0.94791666666666663</v>
      </c>
      <c r="F1055" s="119">
        <v>0.97916666666666663</v>
      </c>
      <c r="G1055" t="s">
        <v>104</v>
      </c>
      <c r="H1055" t="s">
        <v>105</v>
      </c>
      <c r="I1055" t="str">
        <f t="shared" si="84"/>
        <v>O MUNDO SEGUNDO OS BRASILEIROSIMPERATRIZ</v>
      </c>
      <c r="J1055" s="120">
        <v>450</v>
      </c>
      <c r="K1055">
        <f t="shared" si="81"/>
        <v>1054</v>
      </c>
      <c r="L1055" t="b">
        <f>IF($H$2:$H$2371='Cenário proposto'!$L$2,'Tabela de preços (out_2014)'!$K$2:$K$2371)</f>
        <v>0</v>
      </c>
      <c r="M1055" t="e">
        <f t="shared" si="82"/>
        <v>#NUM!</v>
      </c>
      <c r="N1055" t="str">
        <f t="shared" si="83"/>
        <v>Lixo</v>
      </c>
      <c r="O1055">
        <f t="shared" si="85"/>
        <v>4</v>
      </c>
    </row>
    <row r="1056" spans="1:15" x14ac:dyDescent="0.2">
      <c r="A1056" t="s">
        <v>156</v>
      </c>
      <c r="B1056" t="s">
        <v>157</v>
      </c>
      <c r="C1056" t="s">
        <v>158</v>
      </c>
      <c r="D1056" t="s">
        <v>159</v>
      </c>
      <c r="E1056" s="119">
        <v>0.94791666666666663</v>
      </c>
      <c r="F1056" s="119">
        <v>0.97916666666666663</v>
      </c>
      <c r="G1056" t="s">
        <v>106</v>
      </c>
      <c r="H1056" t="s">
        <v>107</v>
      </c>
      <c r="I1056" t="str">
        <f t="shared" si="84"/>
        <v>O MUNDO SEGUNDO OS BRASILEIROSCAXIAS</v>
      </c>
      <c r="J1056" s="120">
        <v>450</v>
      </c>
      <c r="K1056">
        <f t="shared" si="81"/>
        <v>1055</v>
      </c>
      <c r="L1056" t="b">
        <f>IF($H$2:$H$2371='Cenário proposto'!$L$2,'Tabela de preços (out_2014)'!$K$2:$K$2371)</f>
        <v>0</v>
      </c>
      <c r="M1056" t="e">
        <f t="shared" si="82"/>
        <v>#NUM!</v>
      </c>
      <c r="N1056" t="str">
        <f t="shared" si="83"/>
        <v>Lixo</v>
      </c>
      <c r="O1056">
        <f t="shared" si="85"/>
        <v>4</v>
      </c>
    </row>
    <row r="1057" spans="1:15" x14ac:dyDescent="0.2">
      <c r="A1057" t="s">
        <v>156</v>
      </c>
      <c r="B1057" t="s">
        <v>157</v>
      </c>
      <c r="C1057" t="s">
        <v>158</v>
      </c>
      <c r="D1057" t="s">
        <v>159</v>
      </c>
      <c r="E1057" s="119">
        <v>0.94791666666666663</v>
      </c>
      <c r="F1057" s="119">
        <v>0.97916666666666663</v>
      </c>
      <c r="G1057" t="s">
        <v>108</v>
      </c>
      <c r="H1057" t="s">
        <v>109</v>
      </c>
      <c r="I1057" t="str">
        <f t="shared" si="84"/>
        <v>O MUNDO SEGUNDO OS BRASILEIROSJ. PESSOA</v>
      </c>
      <c r="J1057" s="120">
        <v>1415</v>
      </c>
      <c r="K1057">
        <f t="shared" si="81"/>
        <v>1056</v>
      </c>
      <c r="L1057" t="b">
        <f>IF($H$2:$H$2371='Cenário proposto'!$L$2,'Tabela de preços (out_2014)'!$K$2:$K$2371)</f>
        <v>0</v>
      </c>
      <c r="M1057" t="e">
        <f t="shared" si="82"/>
        <v>#NUM!</v>
      </c>
      <c r="N1057" t="str">
        <f t="shared" si="83"/>
        <v>Lixo</v>
      </c>
      <c r="O1057">
        <f t="shared" si="85"/>
        <v>4</v>
      </c>
    </row>
    <row r="1058" spans="1:15" x14ac:dyDescent="0.2">
      <c r="A1058" t="s">
        <v>156</v>
      </c>
      <c r="B1058" t="s">
        <v>157</v>
      </c>
      <c r="C1058" t="s">
        <v>158</v>
      </c>
      <c r="D1058" t="s">
        <v>159</v>
      </c>
      <c r="E1058" s="119">
        <v>0.94791666666666663</v>
      </c>
      <c r="F1058" s="119">
        <v>0.97916666666666663</v>
      </c>
      <c r="G1058" t="s">
        <v>110</v>
      </c>
      <c r="H1058" t="s">
        <v>111</v>
      </c>
      <c r="I1058" t="str">
        <f t="shared" si="84"/>
        <v>O MUNDO SEGUNDO OS BRASILEIROSBELÉM</v>
      </c>
      <c r="J1058" s="120">
        <v>2370</v>
      </c>
      <c r="K1058">
        <f t="shared" si="81"/>
        <v>1057</v>
      </c>
      <c r="L1058" t="b">
        <f>IF($H$2:$H$2371='Cenário proposto'!$L$2,'Tabela de preços (out_2014)'!$K$2:$K$2371)</f>
        <v>0</v>
      </c>
      <c r="M1058" t="e">
        <f t="shared" si="82"/>
        <v>#NUM!</v>
      </c>
      <c r="N1058" t="str">
        <f t="shared" si="83"/>
        <v>Lixo</v>
      </c>
      <c r="O1058">
        <f t="shared" si="85"/>
        <v>4</v>
      </c>
    </row>
    <row r="1059" spans="1:15" x14ac:dyDescent="0.2">
      <c r="A1059" t="s">
        <v>156</v>
      </c>
      <c r="B1059" t="s">
        <v>157</v>
      </c>
      <c r="C1059" t="s">
        <v>158</v>
      </c>
      <c r="D1059" t="s">
        <v>159</v>
      </c>
      <c r="E1059" s="119">
        <v>0.94791666666666663</v>
      </c>
      <c r="F1059" s="119">
        <v>0.97916666666666663</v>
      </c>
      <c r="G1059" t="s">
        <v>110</v>
      </c>
      <c r="H1059" t="s">
        <v>112</v>
      </c>
      <c r="I1059" t="str">
        <f t="shared" si="84"/>
        <v>O MUNDO SEGUNDO OS BRASILEIROSMARABÁ</v>
      </c>
      <c r="J1059" s="120">
        <v>450</v>
      </c>
      <c r="K1059">
        <f t="shared" si="81"/>
        <v>1058</v>
      </c>
      <c r="L1059" t="b">
        <f>IF($H$2:$H$2371='Cenário proposto'!$L$2,'Tabela de preços (out_2014)'!$K$2:$K$2371)</f>
        <v>0</v>
      </c>
      <c r="M1059" t="e">
        <f t="shared" si="82"/>
        <v>#NUM!</v>
      </c>
      <c r="N1059" t="str">
        <f t="shared" si="83"/>
        <v>Lixo</v>
      </c>
      <c r="O1059">
        <f t="shared" si="85"/>
        <v>4</v>
      </c>
    </row>
    <row r="1060" spans="1:15" x14ac:dyDescent="0.2">
      <c r="A1060" t="s">
        <v>156</v>
      </c>
      <c r="B1060" t="s">
        <v>157</v>
      </c>
      <c r="C1060" t="s">
        <v>158</v>
      </c>
      <c r="D1060" t="s">
        <v>159</v>
      </c>
      <c r="E1060" s="119">
        <v>0.94791666666666663</v>
      </c>
      <c r="F1060" s="119">
        <v>0.97916666666666663</v>
      </c>
      <c r="G1060" t="s">
        <v>110</v>
      </c>
      <c r="H1060" t="s">
        <v>113</v>
      </c>
      <c r="I1060" t="str">
        <f t="shared" si="84"/>
        <v>O MUNDO SEGUNDO OS BRASILEIROSSANTARÉM</v>
      </c>
      <c r="J1060" s="120">
        <v>190</v>
      </c>
      <c r="K1060">
        <f t="shared" si="81"/>
        <v>1059</v>
      </c>
      <c r="L1060" t="b">
        <f>IF($H$2:$H$2371='Cenário proposto'!$L$2,'Tabela de preços (out_2014)'!$K$2:$K$2371)</f>
        <v>0</v>
      </c>
      <c r="M1060" t="e">
        <f t="shared" si="82"/>
        <v>#NUM!</v>
      </c>
      <c r="N1060" t="str">
        <f t="shared" si="83"/>
        <v>Lixo</v>
      </c>
      <c r="O1060">
        <f t="shared" si="85"/>
        <v>4</v>
      </c>
    </row>
    <row r="1061" spans="1:15" x14ac:dyDescent="0.2">
      <c r="A1061" t="s">
        <v>156</v>
      </c>
      <c r="B1061" t="s">
        <v>157</v>
      </c>
      <c r="C1061" t="s">
        <v>158</v>
      </c>
      <c r="D1061" t="s">
        <v>159</v>
      </c>
      <c r="E1061" s="119">
        <v>0.94791666666666663</v>
      </c>
      <c r="F1061" s="119">
        <v>0.97916666666666663</v>
      </c>
      <c r="G1061" t="s">
        <v>114</v>
      </c>
      <c r="H1061" t="s">
        <v>115</v>
      </c>
      <c r="I1061" t="str">
        <f t="shared" si="84"/>
        <v>O MUNDO SEGUNDO OS BRASILEIROSMANAUS</v>
      </c>
      <c r="J1061" s="120">
        <v>1475</v>
      </c>
      <c r="K1061">
        <f t="shared" si="81"/>
        <v>1060</v>
      </c>
      <c r="L1061" t="b">
        <f>IF($H$2:$H$2371='Cenário proposto'!$L$2,'Tabela de preços (out_2014)'!$K$2:$K$2371)</f>
        <v>0</v>
      </c>
      <c r="M1061" t="e">
        <f t="shared" si="82"/>
        <v>#NUM!</v>
      </c>
      <c r="N1061" t="str">
        <f t="shared" si="83"/>
        <v>Lixo</v>
      </c>
      <c r="O1061">
        <f t="shared" si="85"/>
        <v>4</v>
      </c>
    </row>
    <row r="1062" spans="1:15" x14ac:dyDescent="0.2">
      <c r="A1062" t="s">
        <v>156</v>
      </c>
      <c r="B1062" t="s">
        <v>157</v>
      </c>
      <c r="C1062" t="s">
        <v>158</v>
      </c>
      <c r="D1062" t="s">
        <v>159</v>
      </c>
      <c r="E1062" s="119">
        <v>0.94791666666666663</v>
      </c>
      <c r="F1062" s="119">
        <v>0.97916666666666663</v>
      </c>
      <c r="G1062" t="s">
        <v>116</v>
      </c>
      <c r="H1062" t="s">
        <v>117</v>
      </c>
      <c r="I1062" t="str">
        <f t="shared" si="84"/>
        <v>O MUNDO SEGUNDO OS BRASILEIROSP. VELHO</v>
      </c>
      <c r="J1062" s="120">
        <v>540</v>
      </c>
      <c r="K1062">
        <f t="shared" si="81"/>
        <v>1061</v>
      </c>
      <c r="L1062" t="b">
        <f>IF($H$2:$H$2371='Cenário proposto'!$L$2,'Tabela de preços (out_2014)'!$K$2:$K$2371)</f>
        <v>0</v>
      </c>
      <c r="M1062" t="e">
        <f t="shared" si="82"/>
        <v>#NUM!</v>
      </c>
      <c r="N1062" t="str">
        <f t="shared" si="83"/>
        <v>Lixo</v>
      </c>
      <c r="O1062">
        <f t="shared" si="85"/>
        <v>4</v>
      </c>
    </row>
    <row r="1063" spans="1:15" x14ac:dyDescent="0.2">
      <c r="A1063" t="s">
        <v>156</v>
      </c>
      <c r="B1063" t="s">
        <v>157</v>
      </c>
      <c r="C1063" t="s">
        <v>158</v>
      </c>
      <c r="D1063" t="s">
        <v>159</v>
      </c>
      <c r="E1063" s="119">
        <v>0.94791666666666663</v>
      </c>
      <c r="F1063" s="119">
        <v>0.97916666666666663</v>
      </c>
      <c r="G1063" t="s">
        <v>118</v>
      </c>
      <c r="H1063" t="s">
        <v>119</v>
      </c>
      <c r="I1063" t="str">
        <f t="shared" si="84"/>
        <v>O MUNDO SEGUNDO OS BRASILEIROSR. BRANCO</v>
      </c>
      <c r="J1063" s="120">
        <v>450</v>
      </c>
      <c r="K1063">
        <f t="shared" si="81"/>
        <v>1062</v>
      </c>
      <c r="L1063" t="b">
        <f>IF($H$2:$H$2371='Cenário proposto'!$L$2,'Tabela de preços (out_2014)'!$K$2:$K$2371)</f>
        <v>0</v>
      </c>
      <c r="M1063" t="e">
        <f t="shared" si="82"/>
        <v>#NUM!</v>
      </c>
      <c r="N1063" t="str">
        <f t="shared" si="83"/>
        <v>Lixo</v>
      </c>
      <c r="O1063">
        <f t="shared" si="85"/>
        <v>4</v>
      </c>
    </row>
    <row r="1064" spans="1:15" x14ac:dyDescent="0.2">
      <c r="A1064" t="s">
        <v>156</v>
      </c>
      <c r="B1064" t="s">
        <v>157</v>
      </c>
      <c r="C1064" t="s">
        <v>158</v>
      </c>
      <c r="D1064" t="s">
        <v>159</v>
      </c>
      <c r="E1064" s="119">
        <v>0.94791666666666663</v>
      </c>
      <c r="F1064" s="119">
        <v>0.97916666666666663</v>
      </c>
      <c r="G1064" t="s">
        <v>120</v>
      </c>
      <c r="H1064" t="s">
        <v>121</v>
      </c>
      <c r="I1064" t="str">
        <f t="shared" si="84"/>
        <v>O MUNDO SEGUNDO OS BRASILEIROSPALMAS</v>
      </c>
      <c r="J1064" s="120">
        <v>190</v>
      </c>
      <c r="K1064">
        <f t="shared" si="81"/>
        <v>1063</v>
      </c>
      <c r="L1064" t="b">
        <f>IF($H$2:$H$2371='Cenário proposto'!$L$2,'Tabela de preços (out_2014)'!$K$2:$K$2371)</f>
        <v>0</v>
      </c>
      <c r="M1064" t="e">
        <f t="shared" si="82"/>
        <v>#NUM!</v>
      </c>
      <c r="N1064" t="str">
        <f t="shared" si="83"/>
        <v>Lixo</v>
      </c>
      <c r="O1064">
        <f t="shared" si="85"/>
        <v>4</v>
      </c>
    </row>
    <row r="1065" spans="1:15" x14ac:dyDescent="0.2">
      <c r="A1065" t="s">
        <v>156</v>
      </c>
      <c r="B1065" t="s">
        <v>157</v>
      </c>
      <c r="C1065" t="s">
        <v>158</v>
      </c>
      <c r="D1065" t="s">
        <v>159</v>
      </c>
      <c r="E1065" s="119">
        <v>0.94791666666666663</v>
      </c>
      <c r="F1065" s="119">
        <v>0.97916666666666663</v>
      </c>
      <c r="G1065" t="s">
        <v>122</v>
      </c>
      <c r="H1065" t="s">
        <v>123</v>
      </c>
      <c r="I1065" t="str">
        <f t="shared" si="84"/>
        <v>O MUNDO SEGUNDO OS BRASILEIROSGURUPI</v>
      </c>
      <c r="J1065" s="120">
        <v>190</v>
      </c>
      <c r="K1065">
        <f t="shared" si="81"/>
        <v>1064</v>
      </c>
      <c r="L1065" t="b">
        <f>IF($H$2:$H$2371='Cenário proposto'!$L$2,'Tabela de preços (out_2014)'!$K$2:$K$2371)</f>
        <v>0</v>
      </c>
      <c r="M1065" t="e">
        <f t="shared" si="82"/>
        <v>#NUM!</v>
      </c>
      <c r="N1065" t="str">
        <f t="shared" si="83"/>
        <v>Lixo</v>
      </c>
      <c r="O1065">
        <f t="shared" si="85"/>
        <v>4</v>
      </c>
    </row>
    <row r="1066" spans="1:15" x14ac:dyDescent="0.2">
      <c r="A1066" t="s">
        <v>156</v>
      </c>
      <c r="B1066" t="s">
        <v>157</v>
      </c>
      <c r="C1066" t="s">
        <v>158</v>
      </c>
      <c r="D1066" t="s">
        <v>159</v>
      </c>
      <c r="E1066" s="119">
        <v>0.94791666666666663</v>
      </c>
      <c r="F1066" s="119">
        <v>0.97916666666666663</v>
      </c>
      <c r="G1066" t="s">
        <v>122</v>
      </c>
      <c r="H1066" t="s">
        <v>124</v>
      </c>
      <c r="I1066" t="str">
        <f t="shared" si="84"/>
        <v>O MUNDO SEGUNDO OS BRASILEIROSARAGUAINA</v>
      </c>
      <c r="J1066" s="120">
        <v>345</v>
      </c>
      <c r="K1066">
        <f t="shared" si="81"/>
        <v>1065</v>
      </c>
      <c r="L1066" t="b">
        <f>IF($H$2:$H$2371='Cenário proposto'!$L$2,'Tabela de preços (out_2014)'!$K$2:$K$2371)</f>
        <v>0</v>
      </c>
      <c r="M1066" t="e">
        <f t="shared" si="82"/>
        <v>#NUM!</v>
      </c>
      <c r="N1066" t="str">
        <f t="shared" si="83"/>
        <v>Lixo</v>
      </c>
      <c r="O1066">
        <f t="shared" si="85"/>
        <v>4</v>
      </c>
    </row>
    <row r="1067" spans="1:15" x14ac:dyDescent="0.2">
      <c r="A1067" t="s">
        <v>156</v>
      </c>
      <c r="B1067" t="s">
        <v>157</v>
      </c>
      <c r="C1067" t="s">
        <v>158</v>
      </c>
      <c r="D1067" t="s">
        <v>159</v>
      </c>
      <c r="E1067" s="119">
        <v>0.94791666666666663</v>
      </c>
      <c r="F1067" s="119">
        <v>0.97916666666666663</v>
      </c>
      <c r="G1067" t="s">
        <v>125</v>
      </c>
      <c r="H1067" t="s">
        <v>126</v>
      </c>
      <c r="I1067" t="str">
        <f t="shared" si="84"/>
        <v>O MUNDO SEGUNDO OS BRASILEIROSBOA VISTA</v>
      </c>
      <c r="J1067" s="120">
        <v>345</v>
      </c>
      <c r="K1067">
        <f t="shared" si="81"/>
        <v>1066</v>
      </c>
      <c r="L1067" t="b">
        <f>IF($H$2:$H$2371='Cenário proposto'!$L$2,'Tabela de preços (out_2014)'!$K$2:$K$2371)</f>
        <v>0</v>
      </c>
      <c r="M1067" t="e">
        <f t="shared" si="82"/>
        <v>#NUM!</v>
      </c>
      <c r="N1067" t="str">
        <f t="shared" si="83"/>
        <v>Lixo</v>
      </c>
      <c r="O1067">
        <f t="shared" si="85"/>
        <v>4</v>
      </c>
    </row>
    <row r="1068" spans="1:15" x14ac:dyDescent="0.2">
      <c r="A1068" t="s">
        <v>156</v>
      </c>
      <c r="B1068" t="s">
        <v>157</v>
      </c>
      <c r="C1068" t="s">
        <v>158</v>
      </c>
      <c r="D1068" t="s">
        <v>159</v>
      </c>
      <c r="E1068" s="119">
        <v>0.94791666666666663</v>
      </c>
      <c r="F1068" s="119">
        <v>0.97916666666666663</v>
      </c>
      <c r="G1068" t="s">
        <v>127</v>
      </c>
      <c r="H1068" t="s">
        <v>128</v>
      </c>
      <c r="I1068" t="str">
        <f t="shared" si="84"/>
        <v>O MUNDO SEGUNDO OS BRASILEIROSMACAPÁ</v>
      </c>
      <c r="J1068" s="120">
        <v>345</v>
      </c>
      <c r="K1068">
        <f t="shared" si="81"/>
        <v>1067</v>
      </c>
      <c r="L1068" t="b">
        <f>IF($H$2:$H$2371='Cenário proposto'!$L$2,'Tabela de preços (out_2014)'!$K$2:$K$2371)</f>
        <v>0</v>
      </c>
      <c r="M1068" t="e">
        <f t="shared" si="82"/>
        <v>#NUM!</v>
      </c>
      <c r="N1068" t="str">
        <f t="shared" si="83"/>
        <v>Lixo</v>
      </c>
      <c r="O1068">
        <f t="shared" si="85"/>
        <v>4</v>
      </c>
    </row>
    <row r="1069" spans="1:15" x14ac:dyDescent="0.2">
      <c r="A1069" t="s">
        <v>449</v>
      </c>
      <c r="B1069" t="s">
        <v>678</v>
      </c>
      <c r="C1069" t="s">
        <v>183</v>
      </c>
      <c r="D1069" t="s">
        <v>34</v>
      </c>
      <c r="E1069">
        <v>0.60416666666666663</v>
      </c>
      <c r="F1069">
        <v>0.625</v>
      </c>
      <c r="H1069" t="s">
        <v>124</v>
      </c>
      <c r="I1069" t="str">
        <f t="shared" si="84"/>
        <v>OFERTAS.COM - (ARAGUAINA)ARAGUAINA</v>
      </c>
      <c r="J1069" s="120">
        <v>300</v>
      </c>
      <c r="K1069">
        <f t="shared" si="81"/>
        <v>1068</v>
      </c>
      <c r="L1069" t="b">
        <f>IF($H$2:$H$2371='Cenário proposto'!$L$2,'Tabela de preços (out_2014)'!$K$2:$K$2371)</f>
        <v>0</v>
      </c>
      <c r="M1069" t="e">
        <f t="shared" si="82"/>
        <v>#NUM!</v>
      </c>
      <c r="N1069" t="str">
        <f t="shared" si="83"/>
        <v>Lixo</v>
      </c>
      <c r="O1069">
        <f t="shared" si="85"/>
        <v>20</v>
      </c>
    </row>
    <row r="1070" spans="1:15" x14ac:dyDescent="0.2">
      <c r="A1070" t="s">
        <v>320</v>
      </c>
      <c r="B1070" t="s">
        <v>679</v>
      </c>
      <c r="C1070" t="s">
        <v>294</v>
      </c>
      <c r="D1070" t="s">
        <v>175</v>
      </c>
      <c r="E1070">
        <v>0.375</v>
      </c>
      <c r="F1070">
        <v>0.41666666666666669</v>
      </c>
      <c r="H1070" t="s">
        <v>66</v>
      </c>
      <c r="I1070" t="str">
        <f t="shared" si="84"/>
        <v>ONDA GOSPEL - (LONDRINA)LONDRINA</v>
      </c>
      <c r="J1070" s="120">
        <v>674</v>
      </c>
      <c r="K1070">
        <f t="shared" si="81"/>
        <v>1069</v>
      </c>
      <c r="L1070" t="b">
        <f>IF($H$2:$H$2371='Cenário proposto'!$L$2,'Tabela de preços (out_2014)'!$K$2:$K$2371)</f>
        <v>0</v>
      </c>
      <c r="M1070" t="e">
        <f t="shared" si="82"/>
        <v>#NUM!</v>
      </c>
      <c r="N1070" t="str">
        <f t="shared" si="83"/>
        <v>Lixo</v>
      </c>
      <c r="O1070">
        <f t="shared" si="85"/>
        <v>4</v>
      </c>
    </row>
    <row r="1071" spans="1:15" x14ac:dyDescent="0.2">
      <c r="A1071" t="s">
        <v>221</v>
      </c>
      <c r="B1071" t="s">
        <v>680</v>
      </c>
      <c r="C1071" t="s">
        <v>135</v>
      </c>
      <c r="D1071" t="s">
        <v>34</v>
      </c>
      <c r="E1071">
        <v>0.54166666666666663</v>
      </c>
      <c r="F1071">
        <v>0.58333333333333337</v>
      </c>
      <c r="H1071" t="s">
        <v>54</v>
      </c>
      <c r="I1071" t="str">
        <f t="shared" si="84"/>
        <v>OS DONOS DA BOLA - (B. HORIZ)B. HORIZ</v>
      </c>
      <c r="J1071" s="120">
        <v>7815</v>
      </c>
      <c r="K1071">
        <f t="shared" si="81"/>
        <v>1070</v>
      </c>
      <c r="L1071" t="b">
        <f>IF($H$2:$H$2371='Cenário proposto'!$L$2,'Tabela de preços (out_2014)'!$K$2:$K$2371)</f>
        <v>0</v>
      </c>
      <c r="M1071" t="e">
        <f t="shared" si="82"/>
        <v>#NUM!</v>
      </c>
      <c r="N1071" t="str">
        <f t="shared" si="83"/>
        <v>Lixo</v>
      </c>
      <c r="O1071">
        <f t="shared" si="85"/>
        <v>20</v>
      </c>
    </row>
    <row r="1072" spans="1:15" x14ac:dyDescent="0.2">
      <c r="A1072" t="s">
        <v>221</v>
      </c>
      <c r="B1072" t="s">
        <v>681</v>
      </c>
      <c r="C1072" t="s">
        <v>135</v>
      </c>
      <c r="D1072" t="s">
        <v>34</v>
      </c>
      <c r="E1072">
        <v>0.54166666666666663</v>
      </c>
      <c r="F1072">
        <v>0.58333333333333337</v>
      </c>
      <c r="H1072" t="s">
        <v>52</v>
      </c>
      <c r="I1072" t="str">
        <f t="shared" si="84"/>
        <v>OS DONOS DA BOLA - (BARRA MANSA)BARRA MANSA</v>
      </c>
      <c r="J1072" s="120">
        <v>2465</v>
      </c>
      <c r="K1072">
        <f t="shared" si="81"/>
        <v>1071</v>
      </c>
      <c r="L1072" t="b">
        <f>IF($H$2:$H$2371='Cenário proposto'!$L$2,'Tabela de preços (out_2014)'!$K$2:$K$2371)</f>
        <v>0</v>
      </c>
      <c r="M1072" t="e">
        <f t="shared" si="82"/>
        <v>#NUM!</v>
      </c>
      <c r="N1072" t="str">
        <f t="shared" si="83"/>
        <v>Lixo</v>
      </c>
      <c r="O1072">
        <f t="shared" si="85"/>
        <v>20</v>
      </c>
    </row>
    <row r="1073" spans="1:15" x14ac:dyDescent="0.2">
      <c r="A1073" t="s">
        <v>221</v>
      </c>
      <c r="B1073" t="s">
        <v>682</v>
      </c>
      <c r="C1073" t="s">
        <v>135</v>
      </c>
      <c r="D1073" t="s">
        <v>502</v>
      </c>
      <c r="E1073">
        <v>0.54166666666666663</v>
      </c>
      <c r="F1073">
        <v>0.58333333333333337</v>
      </c>
      <c r="H1073" t="s">
        <v>72</v>
      </c>
      <c r="I1073" t="str">
        <f t="shared" si="84"/>
        <v>OS DONOS DA BOLA - (BRASÍLIA)BRASÍLIA</v>
      </c>
      <c r="J1073" s="120">
        <v>2045</v>
      </c>
      <c r="K1073">
        <f t="shared" si="81"/>
        <v>1072</v>
      </c>
      <c r="L1073" t="b">
        <f>IF($H$2:$H$2371='Cenário proposto'!$L$2,'Tabela de preços (out_2014)'!$K$2:$K$2371)</f>
        <v>0</v>
      </c>
      <c r="M1073" t="e">
        <f t="shared" si="82"/>
        <v>#NUM!</v>
      </c>
      <c r="N1073" t="str">
        <f t="shared" si="83"/>
        <v>Lixo</v>
      </c>
      <c r="O1073">
        <f t="shared" si="85"/>
        <v>8</v>
      </c>
    </row>
    <row r="1074" spans="1:15" x14ac:dyDescent="0.2">
      <c r="A1074" t="s">
        <v>221</v>
      </c>
      <c r="B1074" t="s">
        <v>683</v>
      </c>
      <c r="C1074" t="s">
        <v>135</v>
      </c>
      <c r="D1074" t="s">
        <v>34</v>
      </c>
      <c r="E1074">
        <v>0.54166666666666663</v>
      </c>
      <c r="F1074">
        <v>0.59722222222222221</v>
      </c>
      <c r="H1074" t="s">
        <v>42</v>
      </c>
      <c r="I1074" t="str">
        <f t="shared" si="84"/>
        <v>OS DONOS DA BOLA - (CAMPINAS)CAMPINAS</v>
      </c>
      <c r="J1074" s="120">
        <v>4385</v>
      </c>
      <c r="K1074">
        <f t="shared" si="81"/>
        <v>1073</v>
      </c>
      <c r="L1074" t="b">
        <f>IF($H$2:$H$2371='Cenário proposto'!$L$2,'Tabela de preços (out_2014)'!$K$2:$K$2371)</f>
        <v>0</v>
      </c>
      <c r="M1074" t="e">
        <f t="shared" si="82"/>
        <v>#NUM!</v>
      </c>
      <c r="N1074" t="str">
        <f t="shared" si="83"/>
        <v>Lixo</v>
      </c>
      <c r="O1074">
        <f t="shared" si="85"/>
        <v>20</v>
      </c>
    </row>
    <row r="1075" spans="1:15" x14ac:dyDescent="0.2">
      <c r="A1075" t="s">
        <v>221</v>
      </c>
      <c r="B1075" t="s">
        <v>684</v>
      </c>
      <c r="C1075" t="s">
        <v>135</v>
      </c>
      <c r="D1075" t="s">
        <v>34</v>
      </c>
      <c r="E1075">
        <v>0.54166666666666663</v>
      </c>
      <c r="F1075">
        <v>0.57986111111111105</v>
      </c>
      <c r="H1075" t="s">
        <v>60</v>
      </c>
      <c r="I1075" t="str">
        <f t="shared" si="84"/>
        <v>OS DONOS DA BOLA - (CURITIBA)CURITIBA</v>
      </c>
      <c r="J1075" s="120">
        <v>2750</v>
      </c>
      <c r="K1075">
        <f t="shared" si="81"/>
        <v>1074</v>
      </c>
      <c r="L1075" t="b">
        <f>IF($H$2:$H$2371='Cenário proposto'!$L$2,'Tabela de preços (out_2014)'!$K$2:$K$2371)</f>
        <v>0</v>
      </c>
      <c r="M1075" t="e">
        <f t="shared" si="82"/>
        <v>#NUM!</v>
      </c>
      <c r="N1075" t="str">
        <f t="shared" si="83"/>
        <v>Lixo</v>
      </c>
      <c r="O1075">
        <f t="shared" si="85"/>
        <v>20</v>
      </c>
    </row>
    <row r="1076" spans="1:15" x14ac:dyDescent="0.2">
      <c r="A1076" t="s">
        <v>221</v>
      </c>
      <c r="B1076" t="s">
        <v>685</v>
      </c>
      <c r="C1076" t="s">
        <v>135</v>
      </c>
      <c r="D1076" t="s">
        <v>34</v>
      </c>
      <c r="E1076">
        <v>0.59027777777777779</v>
      </c>
      <c r="F1076">
        <v>0.60416666666666663</v>
      </c>
      <c r="H1076" t="s">
        <v>91</v>
      </c>
      <c r="I1076" t="str">
        <f t="shared" si="84"/>
        <v>OS DONOS DA BOLA - (NATAL)NATAL</v>
      </c>
      <c r="J1076" s="120">
        <v>1005</v>
      </c>
      <c r="K1076">
        <f t="shared" si="81"/>
        <v>1075</v>
      </c>
      <c r="L1076" t="b">
        <f>IF($H$2:$H$2371='Cenário proposto'!$L$2,'Tabela de preços (out_2014)'!$K$2:$K$2371)</f>
        <v>0</v>
      </c>
      <c r="M1076" t="e">
        <f t="shared" si="82"/>
        <v>#NUM!</v>
      </c>
      <c r="N1076" t="str">
        <f t="shared" si="83"/>
        <v>Lixo</v>
      </c>
      <c r="O1076">
        <f t="shared" si="85"/>
        <v>20</v>
      </c>
    </row>
    <row r="1077" spans="1:15" x14ac:dyDescent="0.2">
      <c r="A1077" t="s">
        <v>221</v>
      </c>
      <c r="B1077" t="s">
        <v>686</v>
      </c>
      <c r="C1077" t="s">
        <v>135</v>
      </c>
      <c r="D1077" t="s">
        <v>34</v>
      </c>
      <c r="E1077">
        <v>0.54166666666666663</v>
      </c>
      <c r="F1077">
        <v>0.58333333333333337</v>
      </c>
      <c r="H1077" t="s">
        <v>68</v>
      </c>
      <c r="I1077" t="str">
        <f t="shared" si="84"/>
        <v>OS DONOS DA BOLA - (P. ALEGRE)P. ALEGRE</v>
      </c>
      <c r="J1077" s="120">
        <v>6890</v>
      </c>
      <c r="K1077">
        <f t="shared" si="81"/>
        <v>1076</v>
      </c>
      <c r="L1077" t="b">
        <f>IF($H$2:$H$2371='Cenário proposto'!$L$2,'Tabela de preços (out_2014)'!$K$2:$K$2371)</f>
        <v>0</v>
      </c>
      <c r="M1077" t="e">
        <f t="shared" si="82"/>
        <v>#NUM!</v>
      </c>
      <c r="N1077" t="str">
        <f t="shared" si="83"/>
        <v>Lixo</v>
      </c>
      <c r="O1077">
        <f t="shared" si="85"/>
        <v>20</v>
      </c>
    </row>
    <row r="1078" spans="1:15" x14ac:dyDescent="0.2">
      <c r="A1078" t="s">
        <v>221</v>
      </c>
      <c r="B1078" t="s">
        <v>687</v>
      </c>
      <c r="C1078" t="s">
        <v>135</v>
      </c>
      <c r="D1078" t="s">
        <v>502</v>
      </c>
      <c r="E1078">
        <v>0.54166666666666663</v>
      </c>
      <c r="F1078">
        <v>0.58333333333333337</v>
      </c>
      <c r="H1078" t="s">
        <v>121</v>
      </c>
      <c r="I1078" t="str">
        <f t="shared" si="84"/>
        <v>OS DONOS DA BOLA - (PALMAS)PALMAS</v>
      </c>
      <c r="J1078" s="120">
        <v>145</v>
      </c>
      <c r="K1078">
        <f t="shared" si="81"/>
        <v>1077</v>
      </c>
      <c r="L1078" t="b">
        <f>IF($H$2:$H$2371='Cenário proposto'!$L$2,'Tabela de preços (out_2014)'!$K$2:$K$2371)</f>
        <v>0</v>
      </c>
      <c r="M1078" t="e">
        <f t="shared" si="82"/>
        <v>#NUM!</v>
      </c>
      <c r="N1078" t="str">
        <f t="shared" si="83"/>
        <v>Lixo</v>
      </c>
      <c r="O1078">
        <f t="shared" si="85"/>
        <v>8</v>
      </c>
    </row>
    <row r="1079" spans="1:15" x14ac:dyDescent="0.2">
      <c r="A1079" t="s">
        <v>221</v>
      </c>
      <c r="B1079" t="s">
        <v>688</v>
      </c>
      <c r="C1079" t="s">
        <v>135</v>
      </c>
      <c r="D1079" t="s">
        <v>34</v>
      </c>
      <c r="E1079">
        <v>0.54166666666666663</v>
      </c>
      <c r="F1079">
        <v>0.58333333333333337</v>
      </c>
      <c r="H1079" t="s">
        <v>50</v>
      </c>
      <c r="I1079" t="str">
        <f t="shared" si="84"/>
        <v>OS DONOS DA BOLA - (RIO DE JANEIRO)RIO DE JANEIRO</v>
      </c>
      <c r="J1079" s="120">
        <v>9960</v>
      </c>
      <c r="K1079">
        <f t="shared" si="81"/>
        <v>1078</v>
      </c>
      <c r="L1079">
        <f>IF($H$2:$H$2371='Cenário proposto'!$L$2,'Tabela de preços (out_2014)'!$K$2:$K$2371)</f>
        <v>1078</v>
      </c>
      <c r="M1079" t="e">
        <f t="shared" si="82"/>
        <v>#NUM!</v>
      </c>
      <c r="N1079" t="str">
        <f t="shared" si="83"/>
        <v>Lixo</v>
      </c>
      <c r="O1079">
        <f t="shared" si="85"/>
        <v>20</v>
      </c>
    </row>
    <row r="1080" spans="1:15" x14ac:dyDescent="0.2">
      <c r="A1080" t="s">
        <v>221</v>
      </c>
      <c r="B1080" t="s">
        <v>689</v>
      </c>
      <c r="C1080" t="s">
        <v>135</v>
      </c>
      <c r="D1080" t="s">
        <v>34</v>
      </c>
      <c r="E1080">
        <v>0.54166666666666663</v>
      </c>
      <c r="F1080">
        <v>0.58333333333333337</v>
      </c>
      <c r="H1080" t="s">
        <v>87</v>
      </c>
      <c r="I1080" t="str">
        <f t="shared" si="84"/>
        <v>OS DONOS DA BOLA - (SALVADOR)SALVADOR</v>
      </c>
      <c r="J1080" s="120">
        <v>4670</v>
      </c>
      <c r="K1080">
        <f t="shared" si="81"/>
        <v>1079</v>
      </c>
      <c r="L1080" t="b">
        <f>IF($H$2:$H$2371='Cenário proposto'!$L$2,'Tabela de preços (out_2014)'!$K$2:$K$2371)</f>
        <v>0</v>
      </c>
      <c r="M1080" t="e">
        <f t="shared" si="82"/>
        <v>#NUM!</v>
      </c>
      <c r="N1080" t="str">
        <f t="shared" si="83"/>
        <v>Lixo</v>
      </c>
      <c r="O1080">
        <f t="shared" si="85"/>
        <v>20</v>
      </c>
    </row>
    <row r="1081" spans="1:15" x14ac:dyDescent="0.2">
      <c r="A1081" t="s">
        <v>221</v>
      </c>
      <c r="B1081" t="s">
        <v>690</v>
      </c>
      <c r="C1081" t="s">
        <v>135</v>
      </c>
      <c r="D1081" t="s">
        <v>34</v>
      </c>
      <c r="E1081">
        <v>0.54166666666666663</v>
      </c>
      <c r="F1081">
        <v>0.59375</v>
      </c>
      <c r="H1081" t="s">
        <v>38</v>
      </c>
      <c r="I1081" t="str">
        <f t="shared" si="84"/>
        <v>OS DONOS DA BOLA - (SÃO PAULO)SÃO PAULO</v>
      </c>
      <c r="J1081" s="120">
        <v>16695</v>
      </c>
      <c r="K1081">
        <f t="shared" si="81"/>
        <v>1080</v>
      </c>
      <c r="L1081" t="b">
        <f>IF($H$2:$H$2371='Cenário proposto'!$L$2,'Tabela de preços (out_2014)'!$K$2:$K$2371)</f>
        <v>0</v>
      </c>
      <c r="M1081" t="e">
        <f t="shared" si="82"/>
        <v>#NUM!</v>
      </c>
      <c r="N1081" t="str">
        <f t="shared" si="83"/>
        <v>Lixo</v>
      </c>
      <c r="O1081">
        <f t="shared" si="85"/>
        <v>20</v>
      </c>
    </row>
    <row r="1082" spans="1:15" x14ac:dyDescent="0.2">
      <c r="A1082" t="s">
        <v>221</v>
      </c>
      <c r="B1082" t="s">
        <v>691</v>
      </c>
      <c r="C1082" t="s">
        <v>135</v>
      </c>
      <c r="D1082" t="s">
        <v>34</v>
      </c>
      <c r="E1082">
        <v>0.52083333333333337</v>
      </c>
      <c r="F1082">
        <v>0.53472222222222221</v>
      </c>
      <c r="H1082" t="s">
        <v>44</v>
      </c>
      <c r="I1082" t="str">
        <f t="shared" si="84"/>
        <v>OS DONOS DA BOLA - (TAUBATÉ)TAUBATÉ</v>
      </c>
      <c r="J1082" s="120">
        <v>1384</v>
      </c>
      <c r="K1082">
        <f t="shared" si="81"/>
        <v>1081</v>
      </c>
      <c r="L1082" t="b">
        <f>IF($H$2:$H$2371='Cenário proposto'!$L$2,'Tabela de preços (out_2014)'!$K$2:$K$2371)</f>
        <v>0</v>
      </c>
      <c r="M1082" t="e">
        <f t="shared" si="82"/>
        <v>#NUM!</v>
      </c>
      <c r="N1082" t="str">
        <f t="shared" si="83"/>
        <v>Lixo</v>
      </c>
      <c r="O1082">
        <f t="shared" si="85"/>
        <v>20</v>
      </c>
    </row>
    <row r="1083" spans="1:15" x14ac:dyDescent="0.2">
      <c r="A1083" t="s">
        <v>221</v>
      </c>
      <c r="B1083" t="s">
        <v>692</v>
      </c>
      <c r="C1083" t="s">
        <v>135</v>
      </c>
      <c r="D1083" t="s">
        <v>175</v>
      </c>
      <c r="E1083">
        <v>0.45833333333333331</v>
      </c>
      <c r="F1083">
        <v>0.5</v>
      </c>
      <c r="H1083" t="s">
        <v>78</v>
      </c>
      <c r="I1083" t="str">
        <f t="shared" si="84"/>
        <v>OS DONOS DA BOLA CÁCERES - (CÁCERES)CÁCERES</v>
      </c>
      <c r="J1083" s="120">
        <v>225</v>
      </c>
      <c r="K1083">
        <f t="shared" si="81"/>
        <v>1082</v>
      </c>
      <c r="L1083" t="b">
        <f>IF($H$2:$H$2371='Cenário proposto'!$L$2,'Tabela de preços (out_2014)'!$K$2:$K$2371)</f>
        <v>0</v>
      </c>
      <c r="M1083" t="e">
        <f t="shared" si="82"/>
        <v>#NUM!</v>
      </c>
      <c r="N1083" t="str">
        <f t="shared" si="83"/>
        <v>Lixo</v>
      </c>
      <c r="O1083">
        <f t="shared" si="85"/>
        <v>4</v>
      </c>
    </row>
    <row r="1084" spans="1:15" x14ac:dyDescent="0.2">
      <c r="A1084" t="s">
        <v>146</v>
      </c>
      <c r="B1084" t="s">
        <v>693</v>
      </c>
      <c r="C1084" t="s">
        <v>148</v>
      </c>
      <c r="D1084" t="s">
        <v>142</v>
      </c>
      <c r="E1084" s="119">
        <v>0.92708333333333337</v>
      </c>
      <c r="F1084" s="119">
        <v>0.94791666666666663</v>
      </c>
      <c r="G1084" t="s">
        <v>35</v>
      </c>
      <c r="H1084" t="s">
        <v>35</v>
      </c>
      <c r="I1084" t="str">
        <f t="shared" si="84"/>
        <v>OS SIMPSONSNET1</v>
      </c>
      <c r="J1084" s="120">
        <v>96760</v>
      </c>
      <c r="K1084">
        <f t="shared" si="81"/>
        <v>1083</v>
      </c>
      <c r="L1084" t="b">
        <f>IF($H$2:$H$2371='Cenário proposto'!$L$2,'Tabela de preços (out_2014)'!$K$2:$K$2371)</f>
        <v>0</v>
      </c>
      <c r="M1084" t="e">
        <f t="shared" si="82"/>
        <v>#NUM!</v>
      </c>
      <c r="N1084" t="str">
        <f t="shared" si="83"/>
        <v>Lixo</v>
      </c>
      <c r="O1084">
        <f t="shared" si="85"/>
        <v>24</v>
      </c>
    </row>
    <row r="1085" spans="1:15" x14ac:dyDescent="0.2">
      <c r="A1085" t="s">
        <v>146</v>
      </c>
      <c r="B1085" t="s">
        <v>693</v>
      </c>
      <c r="C1085" t="s">
        <v>148</v>
      </c>
      <c r="D1085" t="s">
        <v>142</v>
      </c>
      <c r="E1085" s="119">
        <v>0.92708333333333337</v>
      </c>
      <c r="F1085" s="119">
        <v>0.94791666666666663</v>
      </c>
      <c r="G1085" t="s">
        <v>36</v>
      </c>
      <c r="H1085" t="s">
        <v>36</v>
      </c>
      <c r="I1085" t="str">
        <f t="shared" si="84"/>
        <v>OS SIMPSONSSAT</v>
      </c>
      <c r="J1085" s="120">
        <v>9676</v>
      </c>
      <c r="K1085">
        <f t="shared" si="81"/>
        <v>1084</v>
      </c>
      <c r="L1085" t="b">
        <f>IF($H$2:$H$2371='Cenário proposto'!$L$2,'Tabela de preços (out_2014)'!$K$2:$K$2371)</f>
        <v>0</v>
      </c>
      <c r="M1085" t="e">
        <f t="shared" si="82"/>
        <v>#NUM!</v>
      </c>
      <c r="N1085" t="str">
        <f t="shared" si="83"/>
        <v>Lixo</v>
      </c>
      <c r="O1085">
        <f t="shared" si="85"/>
        <v>24</v>
      </c>
    </row>
    <row r="1086" spans="1:15" x14ac:dyDescent="0.2">
      <c r="A1086" t="s">
        <v>146</v>
      </c>
      <c r="B1086" t="s">
        <v>693</v>
      </c>
      <c r="C1086" t="s">
        <v>148</v>
      </c>
      <c r="D1086" t="s">
        <v>142</v>
      </c>
      <c r="E1086" s="119">
        <v>0.92708333333333337</v>
      </c>
      <c r="F1086" s="119">
        <v>0.94791666666666663</v>
      </c>
      <c r="G1086" t="s">
        <v>37</v>
      </c>
      <c r="H1086" t="s">
        <v>38</v>
      </c>
      <c r="I1086" t="str">
        <f t="shared" si="84"/>
        <v>OS SIMPSONSSÃO PAULO</v>
      </c>
      <c r="J1086" s="120">
        <v>19845</v>
      </c>
      <c r="K1086">
        <f t="shared" si="81"/>
        <v>1085</v>
      </c>
      <c r="L1086" t="b">
        <f>IF($H$2:$H$2371='Cenário proposto'!$L$2,'Tabela de preços (out_2014)'!$K$2:$K$2371)</f>
        <v>0</v>
      </c>
      <c r="M1086" t="e">
        <f t="shared" si="82"/>
        <v>#NUM!</v>
      </c>
      <c r="N1086" t="str">
        <f t="shared" si="83"/>
        <v>Lixo</v>
      </c>
      <c r="O1086">
        <f t="shared" si="85"/>
        <v>24</v>
      </c>
    </row>
    <row r="1087" spans="1:15" x14ac:dyDescent="0.2">
      <c r="A1087" t="s">
        <v>146</v>
      </c>
      <c r="B1087" t="s">
        <v>693</v>
      </c>
      <c r="C1087" t="s">
        <v>148</v>
      </c>
      <c r="D1087" t="s">
        <v>142</v>
      </c>
      <c r="E1087" s="119">
        <v>0.92708333333333337</v>
      </c>
      <c r="F1087" s="119">
        <v>0.94791666666666663</v>
      </c>
      <c r="G1087" t="s">
        <v>39</v>
      </c>
      <c r="H1087" t="s">
        <v>40</v>
      </c>
      <c r="I1087" t="str">
        <f t="shared" si="84"/>
        <v>OS SIMPSONSP.PRUD.</v>
      </c>
      <c r="J1087" s="120">
        <v>4580</v>
      </c>
      <c r="K1087">
        <f t="shared" si="81"/>
        <v>1086</v>
      </c>
      <c r="L1087" t="b">
        <f>IF($H$2:$H$2371='Cenário proposto'!$L$2,'Tabela de preços (out_2014)'!$K$2:$K$2371)</f>
        <v>0</v>
      </c>
      <c r="M1087" t="e">
        <f t="shared" si="82"/>
        <v>#NUM!</v>
      </c>
      <c r="N1087" t="str">
        <f t="shared" si="83"/>
        <v>Lixo</v>
      </c>
      <c r="O1087">
        <f t="shared" si="85"/>
        <v>24</v>
      </c>
    </row>
    <row r="1088" spans="1:15" x14ac:dyDescent="0.2">
      <c r="A1088" t="s">
        <v>146</v>
      </c>
      <c r="B1088" t="s">
        <v>693</v>
      </c>
      <c r="C1088" t="s">
        <v>148</v>
      </c>
      <c r="D1088" t="s">
        <v>142</v>
      </c>
      <c r="E1088" s="119">
        <v>0.92708333333333337</v>
      </c>
      <c r="F1088" s="119">
        <v>0.94791666666666663</v>
      </c>
      <c r="G1088" t="s">
        <v>41</v>
      </c>
      <c r="H1088" t="s">
        <v>42</v>
      </c>
      <c r="I1088" t="str">
        <f t="shared" si="84"/>
        <v>OS SIMPSONSCAMPINAS</v>
      </c>
      <c r="J1088" s="120">
        <v>5205</v>
      </c>
      <c r="K1088">
        <f t="shared" si="81"/>
        <v>1087</v>
      </c>
      <c r="L1088" t="b">
        <f>IF($H$2:$H$2371='Cenário proposto'!$L$2,'Tabela de preços (out_2014)'!$K$2:$K$2371)</f>
        <v>0</v>
      </c>
      <c r="M1088" t="e">
        <f t="shared" si="82"/>
        <v>#NUM!</v>
      </c>
      <c r="N1088" t="str">
        <f t="shared" si="83"/>
        <v>Lixo</v>
      </c>
      <c r="O1088">
        <f t="shared" si="85"/>
        <v>24</v>
      </c>
    </row>
    <row r="1089" spans="1:15" x14ac:dyDescent="0.2">
      <c r="A1089" t="s">
        <v>146</v>
      </c>
      <c r="B1089" t="s">
        <v>693</v>
      </c>
      <c r="C1089" t="s">
        <v>148</v>
      </c>
      <c r="D1089" t="s">
        <v>142</v>
      </c>
      <c r="E1089" s="119">
        <v>0.92708333333333337</v>
      </c>
      <c r="F1089" s="119">
        <v>0.94791666666666663</v>
      </c>
      <c r="G1089" t="s">
        <v>43</v>
      </c>
      <c r="H1089" t="s">
        <v>44</v>
      </c>
      <c r="I1089" t="str">
        <f t="shared" si="84"/>
        <v>OS SIMPSONSTAUBATÉ</v>
      </c>
      <c r="J1089" s="120">
        <v>1755</v>
      </c>
      <c r="K1089">
        <f t="shared" si="81"/>
        <v>1088</v>
      </c>
      <c r="L1089" t="b">
        <f>IF($H$2:$H$2371='Cenário proposto'!$L$2,'Tabela de preços (out_2014)'!$K$2:$K$2371)</f>
        <v>0</v>
      </c>
      <c r="M1089" t="e">
        <f t="shared" si="82"/>
        <v>#NUM!</v>
      </c>
      <c r="N1089" t="str">
        <f t="shared" si="83"/>
        <v>Lixo</v>
      </c>
      <c r="O1089">
        <f t="shared" si="85"/>
        <v>24</v>
      </c>
    </row>
    <row r="1090" spans="1:15" x14ac:dyDescent="0.2">
      <c r="A1090" t="s">
        <v>146</v>
      </c>
      <c r="B1090" t="s">
        <v>693</v>
      </c>
      <c r="C1090" t="s">
        <v>148</v>
      </c>
      <c r="D1090" t="s">
        <v>142</v>
      </c>
      <c r="E1090" s="119">
        <v>0.92708333333333337</v>
      </c>
      <c r="F1090" s="119">
        <v>0.94791666666666663</v>
      </c>
      <c r="G1090" t="s">
        <v>45</v>
      </c>
      <c r="H1090" t="s">
        <v>46</v>
      </c>
      <c r="I1090" t="str">
        <f t="shared" si="84"/>
        <v>OS SIMPSONSRIB. PRETO</v>
      </c>
      <c r="J1090" s="120">
        <v>2640</v>
      </c>
      <c r="K1090">
        <f t="shared" ref="K1090:K1153" si="86">ROW(H1090:H3459)-ROW($H$2)+1</f>
        <v>1089</v>
      </c>
      <c r="L1090" t="b">
        <f>IF($H$2:$H$2371='Cenário proposto'!$L$2,'Tabela de preços (out_2014)'!$K$2:$K$2371)</f>
        <v>0</v>
      </c>
      <c r="M1090" t="e">
        <f t="shared" ref="M1090:M1153" si="87">SMALL($L$2:$L$2371,$K$2:$K$2371)</f>
        <v>#NUM!</v>
      </c>
      <c r="N1090" t="str">
        <f t="shared" ref="N1090:N1153" si="88">IFERROR(INDEX($B$2:$B$2371,$M$2:$M$2371),"Lixo")</f>
        <v>Lixo</v>
      </c>
      <c r="O1090">
        <f t="shared" si="85"/>
        <v>24</v>
      </c>
    </row>
    <row r="1091" spans="1:15" x14ac:dyDescent="0.2">
      <c r="A1091" t="s">
        <v>146</v>
      </c>
      <c r="B1091" t="s">
        <v>693</v>
      </c>
      <c r="C1091" t="s">
        <v>148</v>
      </c>
      <c r="D1091" t="s">
        <v>142</v>
      </c>
      <c r="E1091" s="119">
        <v>0.92708333333333337</v>
      </c>
      <c r="F1091" s="119">
        <v>0.94791666666666663</v>
      </c>
      <c r="G1091" t="s">
        <v>47</v>
      </c>
      <c r="H1091" t="s">
        <v>48</v>
      </c>
      <c r="I1091" t="str">
        <f t="shared" ref="I1091:I1154" si="89">CONCATENATE(B1091,H1091)</f>
        <v>OS SIMPSONSSANTOS</v>
      </c>
      <c r="J1091" s="120">
        <v>1915</v>
      </c>
      <c r="K1091">
        <f t="shared" si="86"/>
        <v>1090</v>
      </c>
      <c r="L1091" t="b">
        <f>IF($H$2:$H$2371='Cenário proposto'!$L$2,'Tabela de preços (out_2014)'!$K$2:$K$2371)</f>
        <v>0</v>
      </c>
      <c r="M1091" t="e">
        <f t="shared" si="87"/>
        <v>#NUM!</v>
      </c>
      <c r="N1091" t="str">
        <f t="shared" si="88"/>
        <v>Lixo</v>
      </c>
      <c r="O1091">
        <f t="shared" ref="O1091:O1154" si="90">IF(D1091="SEG/SEX",5,IF(D1091="SEG/SÁB",6,IF(LEN(D1091)-LEN(SUBSTITUTE(D1091,"/",""))=0,1,LEN(D1091)-LEN(SUBSTITUTE(D1091,"/",""))+1)))*4</f>
        <v>24</v>
      </c>
    </row>
    <row r="1092" spans="1:15" x14ac:dyDescent="0.2">
      <c r="A1092" t="s">
        <v>146</v>
      </c>
      <c r="B1092" t="s">
        <v>693</v>
      </c>
      <c r="C1092" t="s">
        <v>148</v>
      </c>
      <c r="D1092" t="s">
        <v>142</v>
      </c>
      <c r="E1092" s="119">
        <v>0.92708333333333337</v>
      </c>
      <c r="F1092" s="119">
        <v>0.94791666666666663</v>
      </c>
      <c r="G1092" t="s">
        <v>49</v>
      </c>
      <c r="H1092" t="s">
        <v>50</v>
      </c>
      <c r="I1092" t="str">
        <f t="shared" si="89"/>
        <v>OS SIMPSONSRIO DE JANEIRO</v>
      </c>
      <c r="J1092" s="120">
        <v>11840</v>
      </c>
      <c r="K1092">
        <f t="shared" si="86"/>
        <v>1091</v>
      </c>
      <c r="L1092">
        <f>IF($H$2:$H$2371='Cenário proposto'!$L$2,'Tabela de preços (out_2014)'!$K$2:$K$2371)</f>
        <v>1091</v>
      </c>
      <c r="M1092" t="e">
        <f t="shared" si="87"/>
        <v>#NUM!</v>
      </c>
      <c r="N1092" t="str">
        <f t="shared" si="88"/>
        <v>Lixo</v>
      </c>
      <c r="O1092">
        <f t="shared" si="90"/>
        <v>24</v>
      </c>
    </row>
    <row r="1093" spans="1:15" x14ac:dyDescent="0.2">
      <c r="A1093" t="s">
        <v>146</v>
      </c>
      <c r="B1093" t="s">
        <v>693</v>
      </c>
      <c r="C1093" t="s">
        <v>148</v>
      </c>
      <c r="D1093" t="s">
        <v>142</v>
      </c>
      <c r="E1093" s="119">
        <v>0.92708333333333337</v>
      </c>
      <c r="F1093" s="119">
        <v>0.94791666666666663</v>
      </c>
      <c r="G1093" t="s">
        <v>51</v>
      </c>
      <c r="H1093" t="s">
        <v>52</v>
      </c>
      <c r="I1093" t="str">
        <f t="shared" si="89"/>
        <v>OS SIMPSONSBARRA MANSA</v>
      </c>
      <c r="J1093" s="120">
        <v>2925</v>
      </c>
      <c r="K1093">
        <f t="shared" si="86"/>
        <v>1092</v>
      </c>
      <c r="L1093" t="b">
        <f>IF($H$2:$H$2371='Cenário proposto'!$L$2,'Tabela de preços (out_2014)'!$K$2:$K$2371)</f>
        <v>0</v>
      </c>
      <c r="M1093" t="e">
        <f t="shared" si="87"/>
        <v>#NUM!</v>
      </c>
      <c r="N1093" t="str">
        <f t="shared" si="88"/>
        <v>Lixo</v>
      </c>
      <c r="O1093">
        <f t="shared" si="90"/>
        <v>24</v>
      </c>
    </row>
    <row r="1094" spans="1:15" x14ac:dyDescent="0.2">
      <c r="A1094" t="s">
        <v>146</v>
      </c>
      <c r="B1094" t="s">
        <v>693</v>
      </c>
      <c r="C1094" t="s">
        <v>148</v>
      </c>
      <c r="D1094" t="s">
        <v>142</v>
      </c>
      <c r="E1094" s="119">
        <v>0.92708333333333337</v>
      </c>
      <c r="F1094" s="119">
        <v>0.94791666666666663</v>
      </c>
      <c r="G1094" t="s">
        <v>53</v>
      </c>
      <c r="H1094" t="s">
        <v>54</v>
      </c>
      <c r="I1094" t="str">
        <f t="shared" si="89"/>
        <v>OS SIMPSONSB. HORIZ</v>
      </c>
      <c r="J1094" s="120">
        <v>9300</v>
      </c>
      <c r="K1094">
        <f t="shared" si="86"/>
        <v>1093</v>
      </c>
      <c r="L1094" t="b">
        <f>IF($H$2:$H$2371='Cenário proposto'!$L$2,'Tabela de preços (out_2014)'!$K$2:$K$2371)</f>
        <v>0</v>
      </c>
      <c r="M1094" t="e">
        <f t="shared" si="87"/>
        <v>#NUM!</v>
      </c>
      <c r="N1094" t="str">
        <f t="shared" si="88"/>
        <v>Lixo</v>
      </c>
      <c r="O1094">
        <f t="shared" si="90"/>
        <v>24</v>
      </c>
    </row>
    <row r="1095" spans="1:15" x14ac:dyDescent="0.2">
      <c r="A1095" t="s">
        <v>146</v>
      </c>
      <c r="B1095" t="s">
        <v>693</v>
      </c>
      <c r="C1095" t="s">
        <v>148</v>
      </c>
      <c r="D1095" t="s">
        <v>142</v>
      </c>
      <c r="E1095" s="119">
        <v>0.92708333333333337</v>
      </c>
      <c r="F1095" s="119">
        <v>0.94791666666666663</v>
      </c>
      <c r="G1095" t="s">
        <v>55</v>
      </c>
      <c r="H1095" t="s">
        <v>56</v>
      </c>
      <c r="I1095" t="str">
        <f t="shared" si="89"/>
        <v>OS SIMPSONSUBERABA</v>
      </c>
      <c r="J1095" s="120">
        <v>1765</v>
      </c>
      <c r="K1095">
        <f t="shared" si="86"/>
        <v>1094</v>
      </c>
      <c r="L1095" t="b">
        <f>IF($H$2:$H$2371='Cenário proposto'!$L$2,'Tabela de preços (out_2014)'!$K$2:$K$2371)</f>
        <v>0</v>
      </c>
      <c r="M1095" t="e">
        <f t="shared" si="87"/>
        <v>#NUM!</v>
      </c>
      <c r="N1095" t="str">
        <f t="shared" si="88"/>
        <v>Lixo</v>
      </c>
      <c r="O1095">
        <f t="shared" si="90"/>
        <v>24</v>
      </c>
    </row>
    <row r="1096" spans="1:15" x14ac:dyDescent="0.2">
      <c r="A1096" t="s">
        <v>146</v>
      </c>
      <c r="B1096" t="s">
        <v>693</v>
      </c>
      <c r="C1096" t="s">
        <v>148</v>
      </c>
      <c r="D1096" t="s">
        <v>142</v>
      </c>
      <c r="E1096" s="119">
        <v>0.92708333333333337</v>
      </c>
      <c r="F1096" s="119">
        <v>0.94791666666666663</v>
      </c>
      <c r="G1096" t="s">
        <v>57</v>
      </c>
      <c r="H1096" t="s">
        <v>58</v>
      </c>
      <c r="I1096" t="str">
        <f t="shared" si="89"/>
        <v>OS SIMPSONSVITÓRIA</v>
      </c>
      <c r="J1096" s="120">
        <v>1965</v>
      </c>
      <c r="K1096">
        <f t="shared" si="86"/>
        <v>1095</v>
      </c>
      <c r="L1096" t="b">
        <f>IF($H$2:$H$2371='Cenário proposto'!$L$2,'Tabela de preços (out_2014)'!$K$2:$K$2371)</f>
        <v>0</v>
      </c>
      <c r="M1096" t="e">
        <f t="shared" si="87"/>
        <v>#NUM!</v>
      </c>
      <c r="N1096" t="str">
        <f t="shared" si="88"/>
        <v>Lixo</v>
      </c>
      <c r="O1096">
        <f t="shared" si="90"/>
        <v>24</v>
      </c>
    </row>
    <row r="1097" spans="1:15" x14ac:dyDescent="0.2">
      <c r="A1097" t="s">
        <v>146</v>
      </c>
      <c r="B1097" t="s">
        <v>693</v>
      </c>
      <c r="C1097" t="s">
        <v>148</v>
      </c>
      <c r="D1097" t="s">
        <v>142</v>
      </c>
      <c r="E1097" s="119">
        <v>0.92708333333333337</v>
      </c>
      <c r="F1097" s="119">
        <v>0.94791666666666663</v>
      </c>
      <c r="G1097" t="s">
        <v>59</v>
      </c>
      <c r="H1097" t="s">
        <v>60</v>
      </c>
      <c r="I1097" t="str">
        <f t="shared" si="89"/>
        <v>OS SIMPSONSCURITIBA</v>
      </c>
      <c r="J1097" s="120">
        <v>3485</v>
      </c>
      <c r="K1097">
        <f t="shared" si="86"/>
        <v>1096</v>
      </c>
      <c r="L1097" t="b">
        <f>IF($H$2:$H$2371='Cenário proposto'!$L$2,'Tabela de preços (out_2014)'!$K$2:$K$2371)</f>
        <v>0</v>
      </c>
      <c r="M1097" t="e">
        <f t="shared" si="87"/>
        <v>#NUM!</v>
      </c>
      <c r="N1097" t="str">
        <f t="shared" si="88"/>
        <v>Lixo</v>
      </c>
      <c r="O1097">
        <f t="shared" si="90"/>
        <v>24</v>
      </c>
    </row>
    <row r="1098" spans="1:15" x14ac:dyDescent="0.2">
      <c r="A1098" t="s">
        <v>146</v>
      </c>
      <c r="B1098" t="s">
        <v>693</v>
      </c>
      <c r="C1098" t="s">
        <v>148</v>
      </c>
      <c r="D1098" t="s">
        <v>142</v>
      </c>
      <c r="E1098" s="119">
        <v>0.92708333333333337</v>
      </c>
      <c r="F1098" s="119">
        <v>0.94791666666666663</v>
      </c>
      <c r="G1098" t="s">
        <v>61</v>
      </c>
      <c r="H1098" t="s">
        <v>62</v>
      </c>
      <c r="I1098" t="str">
        <f t="shared" si="89"/>
        <v>OS SIMPSONSCASCAVEL</v>
      </c>
      <c r="J1098" s="120">
        <v>3735</v>
      </c>
      <c r="K1098">
        <f t="shared" si="86"/>
        <v>1097</v>
      </c>
      <c r="L1098" t="b">
        <f>IF($H$2:$H$2371='Cenário proposto'!$L$2,'Tabela de preços (out_2014)'!$K$2:$K$2371)</f>
        <v>0</v>
      </c>
      <c r="M1098" t="e">
        <f t="shared" si="87"/>
        <v>#NUM!</v>
      </c>
      <c r="N1098" t="str">
        <f t="shared" si="88"/>
        <v>Lixo</v>
      </c>
      <c r="O1098">
        <f t="shared" si="90"/>
        <v>24</v>
      </c>
    </row>
    <row r="1099" spans="1:15" x14ac:dyDescent="0.2">
      <c r="A1099" t="s">
        <v>146</v>
      </c>
      <c r="B1099" t="s">
        <v>693</v>
      </c>
      <c r="C1099" t="s">
        <v>148</v>
      </c>
      <c r="D1099" t="s">
        <v>142</v>
      </c>
      <c r="E1099" s="119">
        <v>0.92708333333333337</v>
      </c>
      <c r="F1099" s="119">
        <v>0.94791666666666663</v>
      </c>
      <c r="G1099" t="s">
        <v>63</v>
      </c>
      <c r="H1099" t="s">
        <v>64</v>
      </c>
      <c r="I1099" t="str">
        <f t="shared" si="89"/>
        <v>OS SIMPSONSMARINGÁ</v>
      </c>
      <c r="J1099" s="120">
        <v>1155</v>
      </c>
      <c r="K1099">
        <f t="shared" si="86"/>
        <v>1098</v>
      </c>
      <c r="L1099" t="b">
        <f>IF($H$2:$H$2371='Cenário proposto'!$L$2,'Tabela de preços (out_2014)'!$K$2:$K$2371)</f>
        <v>0</v>
      </c>
      <c r="M1099" t="e">
        <f t="shared" si="87"/>
        <v>#NUM!</v>
      </c>
      <c r="N1099" t="str">
        <f t="shared" si="88"/>
        <v>Lixo</v>
      </c>
      <c r="O1099">
        <f t="shared" si="90"/>
        <v>24</v>
      </c>
    </row>
    <row r="1100" spans="1:15" x14ac:dyDescent="0.2">
      <c r="A1100" t="s">
        <v>146</v>
      </c>
      <c r="B1100" t="s">
        <v>693</v>
      </c>
      <c r="C1100" t="s">
        <v>148</v>
      </c>
      <c r="D1100" t="s">
        <v>142</v>
      </c>
      <c r="E1100" s="119">
        <v>0.92708333333333337</v>
      </c>
      <c r="F1100" s="119">
        <v>0.94791666666666663</v>
      </c>
      <c r="G1100" t="s">
        <v>65</v>
      </c>
      <c r="H1100" t="s">
        <v>66</v>
      </c>
      <c r="I1100" t="str">
        <f t="shared" si="89"/>
        <v>OS SIMPSONSLONDRINA</v>
      </c>
      <c r="J1100" s="120">
        <v>1385</v>
      </c>
      <c r="K1100">
        <f t="shared" si="86"/>
        <v>1099</v>
      </c>
      <c r="L1100" t="b">
        <f>IF($H$2:$H$2371='Cenário proposto'!$L$2,'Tabela de preços (out_2014)'!$K$2:$K$2371)</f>
        <v>0</v>
      </c>
      <c r="M1100" t="e">
        <f t="shared" si="87"/>
        <v>#NUM!</v>
      </c>
      <c r="N1100" t="str">
        <f t="shared" si="88"/>
        <v>Lixo</v>
      </c>
      <c r="O1100">
        <f t="shared" si="90"/>
        <v>24</v>
      </c>
    </row>
    <row r="1101" spans="1:15" x14ac:dyDescent="0.2">
      <c r="A1101" t="s">
        <v>146</v>
      </c>
      <c r="B1101" t="s">
        <v>693</v>
      </c>
      <c r="C1101" t="s">
        <v>148</v>
      </c>
      <c r="D1101" t="s">
        <v>142</v>
      </c>
      <c r="E1101" s="119">
        <v>0.92708333333333337</v>
      </c>
      <c r="F1101" s="119">
        <v>0.94791666666666663</v>
      </c>
      <c r="G1101" t="s">
        <v>67</v>
      </c>
      <c r="H1101" t="s">
        <v>68</v>
      </c>
      <c r="I1101" t="str">
        <f t="shared" si="89"/>
        <v>OS SIMPSONSP. ALEGRE</v>
      </c>
      <c r="J1101" s="120">
        <v>8185</v>
      </c>
      <c r="K1101">
        <f t="shared" si="86"/>
        <v>1100</v>
      </c>
      <c r="L1101" t="b">
        <f>IF($H$2:$H$2371='Cenário proposto'!$L$2,'Tabela de preços (out_2014)'!$K$2:$K$2371)</f>
        <v>0</v>
      </c>
      <c r="M1101" t="e">
        <f t="shared" si="87"/>
        <v>#NUM!</v>
      </c>
      <c r="N1101" t="str">
        <f t="shared" si="88"/>
        <v>Lixo</v>
      </c>
      <c r="O1101">
        <f t="shared" si="90"/>
        <v>24</v>
      </c>
    </row>
    <row r="1102" spans="1:15" x14ac:dyDescent="0.2">
      <c r="A1102" t="s">
        <v>146</v>
      </c>
      <c r="B1102" t="s">
        <v>693</v>
      </c>
      <c r="C1102" t="s">
        <v>148</v>
      </c>
      <c r="D1102" t="s">
        <v>142</v>
      </c>
      <c r="E1102" s="119">
        <v>0.92708333333333337</v>
      </c>
      <c r="F1102" s="119">
        <v>0.94791666666666663</v>
      </c>
      <c r="G1102" t="s">
        <v>69</v>
      </c>
      <c r="H1102" t="s">
        <v>70</v>
      </c>
      <c r="I1102" t="str">
        <f t="shared" si="89"/>
        <v>OS SIMPSONSFLORIANÓPOLIS</v>
      </c>
      <c r="J1102" s="120">
        <v>4045</v>
      </c>
      <c r="K1102">
        <f t="shared" si="86"/>
        <v>1101</v>
      </c>
      <c r="L1102" t="b">
        <f>IF($H$2:$H$2371='Cenário proposto'!$L$2,'Tabela de preços (out_2014)'!$K$2:$K$2371)</f>
        <v>0</v>
      </c>
      <c r="M1102" t="e">
        <f t="shared" si="87"/>
        <v>#NUM!</v>
      </c>
      <c r="N1102" t="str">
        <f t="shared" si="88"/>
        <v>Lixo</v>
      </c>
      <c r="O1102">
        <f t="shared" si="90"/>
        <v>24</v>
      </c>
    </row>
    <row r="1103" spans="1:15" x14ac:dyDescent="0.2">
      <c r="A1103" t="s">
        <v>146</v>
      </c>
      <c r="B1103" t="s">
        <v>693</v>
      </c>
      <c r="C1103" t="s">
        <v>148</v>
      </c>
      <c r="D1103" t="s">
        <v>142</v>
      </c>
      <c r="E1103" s="119">
        <v>0.92708333333333337</v>
      </c>
      <c r="F1103" s="119">
        <v>0.94791666666666663</v>
      </c>
      <c r="G1103" t="s">
        <v>71</v>
      </c>
      <c r="H1103" t="s">
        <v>72</v>
      </c>
      <c r="I1103" t="str">
        <f t="shared" si="89"/>
        <v>OS SIMPSONSBRASÍLIA</v>
      </c>
      <c r="J1103" s="120">
        <v>2595</v>
      </c>
      <c r="K1103">
        <f t="shared" si="86"/>
        <v>1102</v>
      </c>
      <c r="L1103" t="b">
        <f>IF($H$2:$H$2371='Cenário proposto'!$L$2,'Tabela de preços (out_2014)'!$K$2:$K$2371)</f>
        <v>0</v>
      </c>
      <c r="M1103" t="e">
        <f t="shared" si="87"/>
        <v>#NUM!</v>
      </c>
      <c r="N1103" t="str">
        <f t="shared" si="88"/>
        <v>Lixo</v>
      </c>
      <c r="O1103">
        <f t="shared" si="90"/>
        <v>24</v>
      </c>
    </row>
    <row r="1104" spans="1:15" x14ac:dyDescent="0.2">
      <c r="A1104" t="s">
        <v>146</v>
      </c>
      <c r="B1104" t="s">
        <v>693</v>
      </c>
      <c r="C1104" t="s">
        <v>148</v>
      </c>
      <c r="D1104" t="s">
        <v>142</v>
      </c>
      <c r="E1104" s="119">
        <v>0.92708333333333337</v>
      </c>
      <c r="F1104" s="119">
        <v>0.94791666666666663</v>
      </c>
      <c r="G1104" t="s">
        <v>73</v>
      </c>
      <c r="H1104" t="s">
        <v>74</v>
      </c>
      <c r="I1104" t="str">
        <f t="shared" si="89"/>
        <v>OS SIMPSONSGOIÂNIA</v>
      </c>
      <c r="J1104" s="120">
        <v>2340</v>
      </c>
      <c r="K1104">
        <f t="shared" si="86"/>
        <v>1103</v>
      </c>
      <c r="L1104" t="b">
        <f>IF($H$2:$H$2371='Cenário proposto'!$L$2,'Tabela de preços (out_2014)'!$K$2:$K$2371)</f>
        <v>0</v>
      </c>
      <c r="M1104" t="e">
        <f t="shared" si="87"/>
        <v>#NUM!</v>
      </c>
      <c r="N1104" t="str">
        <f t="shared" si="88"/>
        <v>Lixo</v>
      </c>
      <c r="O1104">
        <f t="shared" si="90"/>
        <v>24</v>
      </c>
    </row>
    <row r="1105" spans="1:15" x14ac:dyDescent="0.2">
      <c r="A1105" t="s">
        <v>146</v>
      </c>
      <c r="B1105" t="s">
        <v>693</v>
      </c>
      <c r="C1105" t="s">
        <v>148</v>
      </c>
      <c r="D1105" t="s">
        <v>142</v>
      </c>
      <c r="E1105" s="119">
        <v>0.92708333333333337</v>
      </c>
      <c r="F1105" s="119">
        <v>0.94791666666666663</v>
      </c>
      <c r="G1105" t="s">
        <v>75</v>
      </c>
      <c r="H1105" t="s">
        <v>76</v>
      </c>
      <c r="I1105" t="str">
        <f t="shared" si="89"/>
        <v>OS SIMPSONSCUIABÁ</v>
      </c>
      <c r="J1105" s="120">
        <v>2105</v>
      </c>
      <c r="K1105">
        <f t="shared" si="86"/>
        <v>1104</v>
      </c>
      <c r="L1105" t="b">
        <f>IF($H$2:$H$2371='Cenário proposto'!$L$2,'Tabela de preços (out_2014)'!$K$2:$K$2371)</f>
        <v>0</v>
      </c>
      <c r="M1105" t="e">
        <f t="shared" si="87"/>
        <v>#NUM!</v>
      </c>
      <c r="N1105" t="str">
        <f t="shared" si="88"/>
        <v>Lixo</v>
      </c>
      <c r="O1105">
        <f t="shared" si="90"/>
        <v>24</v>
      </c>
    </row>
    <row r="1106" spans="1:15" x14ac:dyDescent="0.2">
      <c r="A1106" t="s">
        <v>146</v>
      </c>
      <c r="B1106" t="s">
        <v>693</v>
      </c>
      <c r="C1106" t="s">
        <v>148</v>
      </c>
      <c r="D1106" t="s">
        <v>142</v>
      </c>
      <c r="E1106" s="119">
        <v>0.92708333333333337</v>
      </c>
      <c r="F1106" s="119">
        <v>0.94791666666666663</v>
      </c>
      <c r="G1106" t="s">
        <v>77</v>
      </c>
      <c r="H1106" t="s">
        <v>78</v>
      </c>
      <c r="I1106" t="str">
        <f t="shared" si="89"/>
        <v>OS SIMPSONSCÁCERES</v>
      </c>
      <c r="J1106" s="120">
        <v>165</v>
      </c>
      <c r="K1106">
        <f t="shared" si="86"/>
        <v>1105</v>
      </c>
      <c r="L1106" t="b">
        <f>IF($H$2:$H$2371='Cenário proposto'!$L$2,'Tabela de preços (out_2014)'!$K$2:$K$2371)</f>
        <v>0</v>
      </c>
      <c r="M1106" t="e">
        <f t="shared" si="87"/>
        <v>#NUM!</v>
      </c>
      <c r="N1106" t="str">
        <f t="shared" si="88"/>
        <v>Lixo</v>
      </c>
      <c r="O1106">
        <f t="shared" si="90"/>
        <v>24</v>
      </c>
    </row>
    <row r="1107" spans="1:15" x14ac:dyDescent="0.2">
      <c r="A1107" t="s">
        <v>146</v>
      </c>
      <c r="B1107" t="s">
        <v>693</v>
      </c>
      <c r="C1107" t="s">
        <v>148</v>
      </c>
      <c r="D1107" t="s">
        <v>142</v>
      </c>
      <c r="E1107" s="119">
        <v>0.92708333333333337</v>
      </c>
      <c r="F1107" s="119">
        <v>0.94791666666666663</v>
      </c>
      <c r="G1107" t="s">
        <v>75</v>
      </c>
      <c r="H1107" t="s">
        <v>79</v>
      </c>
      <c r="I1107" t="str">
        <f t="shared" si="89"/>
        <v>OS SIMPSONSRONDONÓPOLIS</v>
      </c>
      <c r="J1107" s="120">
        <v>345</v>
      </c>
      <c r="K1107">
        <f t="shared" si="86"/>
        <v>1106</v>
      </c>
      <c r="L1107" t="b">
        <f>IF($H$2:$H$2371='Cenário proposto'!$L$2,'Tabela de preços (out_2014)'!$K$2:$K$2371)</f>
        <v>0</v>
      </c>
      <c r="M1107" t="e">
        <f t="shared" si="87"/>
        <v>#NUM!</v>
      </c>
      <c r="N1107" t="str">
        <f t="shared" si="88"/>
        <v>Lixo</v>
      </c>
      <c r="O1107">
        <f t="shared" si="90"/>
        <v>24</v>
      </c>
    </row>
    <row r="1108" spans="1:15" x14ac:dyDescent="0.2">
      <c r="A1108" t="s">
        <v>146</v>
      </c>
      <c r="B1108" t="s">
        <v>693</v>
      </c>
      <c r="C1108" t="s">
        <v>148</v>
      </c>
      <c r="D1108" t="s">
        <v>142</v>
      </c>
      <c r="E1108" s="119">
        <v>0.92708333333333337</v>
      </c>
      <c r="F1108" s="119">
        <v>0.94791666666666663</v>
      </c>
      <c r="G1108" t="s">
        <v>75</v>
      </c>
      <c r="H1108" t="s">
        <v>80</v>
      </c>
      <c r="I1108" t="str">
        <f t="shared" si="89"/>
        <v>OS SIMPSONSTANGARÁ</v>
      </c>
      <c r="J1108" s="120">
        <v>245</v>
      </c>
      <c r="K1108">
        <f t="shared" si="86"/>
        <v>1107</v>
      </c>
      <c r="L1108" t="b">
        <f>IF($H$2:$H$2371='Cenário proposto'!$L$2,'Tabela de preços (out_2014)'!$K$2:$K$2371)</f>
        <v>0</v>
      </c>
      <c r="M1108" t="e">
        <f t="shared" si="87"/>
        <v>#NUM!</v>
      </c>
      <c r="N1108" t="str">
        <f t="shared" si="88"/>
        <v>Lixo</v>
      </c>
      <c r="O1108">
        <f t="shared" si="90"/>
        <v>24</v>
      </c>
    </row>
    <row r="1109" spans="1:15" x14ac:dyDescent="0.2">
      <c r="A1109" t="s">
        <v>146</v>
      </c>
      <c r="B1109" t="s">
        <v>693</v>
      </c>
      <c r="C1109" t="s">
        <v>148</v>
      </c>
      <c r="D1109" t="s">
        <v>142</v>
      </c>
      <c r="E1109" s="119">
        <v>0.92708333333333337</v>
      </c>
      <c r="F1109" s="119">
        <v>0.94791666666666663</v>
      </c>
      <c r="G1109" t="s">
        <v>75</v>
      </c>
      <c r="H1109" t="s">
        <v>81</v>
      </c>
      <c r="I1109" t="str">
        <f t="shared" si="89"/>
        <v>OS SIMPSONSSORRISO</v>
      </c>
      <c r="J1109" s="120">
        <v>165</v>
      </c>
      <c r="K1109">
        <f t="shared" si="86"/>
        <v>1108</v>
      </c>
      <c r="L1109" t="b">
        <f>IF($H$2:$H$2371='Cenário proposto'!$L$2,'Tabela de preços (out_2014)'!$K$2:$K$2371)</f>
        <v>0</v>
      </c>
      <c r="M1109" t="e">
        <f t="shared" si="87"/>
        <v>#NUM!</v>
      </c>
      <c r="N1109" t="str">
        <f t="shared" si="88"/>
        <v>Lixo</v>
      </c>
      <c r="O1109">
        <f t="shared" si="90"/>
        <v>24</v>
      </c>
    </row>
    <row r="1110" spans="1:15" x14ac:dyDescent="0.2">
      <c r="A1110" t="s">
        <v>146</v>
      </c>
      <c r="B1110" t="s">
        <v>693</v>
      </c>
      <c r="C1110" t="s">
        <v>148</v>
      </c>
      <c r="D1110" t="s">
        <v>142</v>
      </c>
      <c r="E1110" s="119">
        <v>0.92708333333333337</v>
      </c>
      <c r="F1110" s="119">
        <v>0.94791666666666663</v>
      </c>
      <c r="G1110" t="s">
        <v>75</v>
      </c>
      <c r="H1110" t="s">
        <v>82</v>
      </c>
      <c r="I1110" t="str">
        <f t="shared" si="89"/>
        <v>OS SIMPSONSSAPEZAL</v>
      </c>
      <c r="J1110" s="120">
        <v>165</v>
      </c>
      <c r="K1110">
        <f t="shared" si="86"/>
        <v>1109</v>
      </c>
      <c r="L1110" t="b">
        <f>IF($H$2:$H$2371='Cenário proposto'!$L$2,'Tabela de preços (out_2014)'!$K$2:$K$2371)</f>
        <v>0</v>
      </c>
      <c r="M1110" t="e">
        <f t="shared" si="87"/>
        <v>#NUM!</v>
      </c>
      <c r="N1110" t="str">
        <f t="shared" si="88"/>
        <v>Lixo</v>
      </c>
      <c r="O1110">
        <f t="shared" si="90"/>
        <v>24</v>
      </c>
    </row>
    <row r="1111" spans="1:15" x14ac:dyDescent="0.2">
      <c r="A1111" t="s">
        <v>146</v>
      </c>
      <c r="B1111" t="s">
        <v>693</v>
      </c>
      <c r="C1111" t="s">
        <v>148</v>
      </c>
      <c r="D1111" t="s">
        <v>142</v>
      </c>
      <c r="E1111" s="119">
        <v>0.92708333333333337</v>
      </c>
      <c r="F1111" s="119">
        <v>0.94791666666666663</v>
      </c>
      <c r="G1111" t="s">
        <v>75</v>
      </c>
      <c r="H1111" t="s">
        <v>83</v>
      </c>
      <c r="I1111" t="str">
        <f t="shared" si="89"/>
        <v>OS SIMPSONSJUÍNA</v>
      </c>
      <c r="J1111" s="120">
        <v>165</v>
      </c>
      <c r="K1111">
        <f t="shared" si="86"/>
        <v>1110</v>
      </c>
      <c r="L1111" t="b">
        <f>IF($H$2:$H$2371='Cenário proposto'!$L$2,'Tabela de preços (out_2014)'!$K$2:$K$2371)</f>
        <v>0</v>
      </c>
      <c r="M1111" t="e">
        <f t="shared" si="87"/>
        <v>#NUM!</v>
      </c>
      <c r="N1111" t="str">
        <f t="shared" si="88"/>
        <v>Lixo</v>
      </c>
      <c r="O1111">
        <f t="shared" si="90"/>
        <v>24</v>
      </c>
    </row>
    <row r="1112" spans="1:15" x14ac:dyDescent="0.2">
      <c r="A1112" t="s">
        <v>146</v>
      </c>
      <c r="B1112" t="s">
        <v>693</v>
      </c>
      <c r="C1112" t="s">
        <v>148</v>
      </c>
      <c r="D1112" t="s">
        <v>142</v>
      </c>
      <c r="E1112" s="119">
        <v>0.92708333333333337</v>
      </c>
      <c r="F1112" s="119">
        <v>0.94791666666666663</v>
      </c>
      <c r="G1112" t="s">
        <v>84</v>
      </c>
      <c r="H1112" t="s">
        <v>85</v>
      </c>
      <c r="I1112" t="str">
        <f t="shared" si="89"/>
        <v>OS SIMPSONSC. GRANDE</v>
      </c>
      <c r="J1112" s="120">
        <v>895</v>
      </c>
      <c r="K1112">
        <f t="shared" si="86"/>
        <v>1111</v>
      </c>
      <c r="L1112" t="b">
        <f>IF($H$2:$H$2371='Cenário proposto'!$L$2,'Tabela de preços (out_2014)'!$K$2:$K$2371)</f>
        <v>0</v>
      </c>
      <c r="M1112" t="e">
        <f t="shared" si="87"/>
        <v>#NUM!</v>
      </c>
      <c r="N1112" t="str">
        <f t="shared" si="88"/>
        <v>Lixo</v>
      </c>
      <c r="O1112">
        <f t="shared" si="90"/>
        <v>24</v>
      </c>
    </row>
    <row r="1113" spans="1:15" x14ac:dyDescent="0.2">
      <c r="A1113" t="s">
        <v>146</v>
      </c>
      <c r="B1113" t="s">
        <v>693</v>
      </c>
      <c r="C1113" t="s">
        <v>148</v>
      </c>
      <c r="D1113" t="s">
        <v>142</v>
      </c>
      <c r="E1113" s="119">
        <v>0.92708333333333337</v>
      </c>
      <c r="F1113" s="119">
        <v>0.94791666666666663</v>
      </c>
      <c r="G1113" t="s">
        <v>86</v>
      </c>
      <c r="H1113" t="s">
        <v>87</v>
      </c>
      <c r="I1113" t="str">
        <f t="shared" si="89"/>
        <v>OS SIMPSONSSALVADOR</v>
      </c>
      <c r="J1113" s="120">
        <v>5555</v>
      </c>
      <c r="K1113">
        <f t="shared" si="86"/>
        <v>1112</v>
      </c>
      <c r="L1113" t="b">
        <f>IF($H$2:$H$2371='Cenário proposto'!$L$2,'Tabela de preços (out_2014)'!$K$2:$K$2371)</f>
        <v>0</v>
      </c>
      <c r="M1113" t="e">
        <f t="shared" si="87"/>
        <v>#NUM!</v>
      </c>
      <c r="N1113" t="str">
        <f t="shared" si="88"/>
        <v>Lixo</v>
      </c>
      <c r="O1113">
        <f t="shared" si="90"/>
        <v>24</v>
      </c>
    </row>
    <row r="1114" spans="1:15" x14ac:dyDescent="0.2">
      <c r="A1114" t="s">
        <v>146</v>
      </c>
      <c r="B1114" t="s">
        <v>693</v>
      </c>
      <c r="C1114" t="s">
        <v>148</v>
      </c>
      <c r="D1114" t="s">
        <v>142</v>
      </c>
      <c r="E1114" s="119">
        <v>0.92708333333333337</v>
      </c>
      <c r="F1114" s="119">
        <v>0.94791666666666663</v>
      </c>
      <c r="G1114" t="s">
        <v>88</v>
      </c>
      <c r="H1114" t="s">
        <v>89</v>
      </c>
      <c r="I1114" t="str">
        <f t="shared" si="89"/>
        <v>OS SIMPSONSRECIFE</v>
      </c>
      <c r="J1114" s="120">
        <v>4585</v>
      </c>
      <c r="K1114">
        <f t="shared" si="86"/>
        <v>1113</v>
      </c>
      <c r="L1114" t="b">
        <f>IF($H$2:$H$2371='Cenário proposto'!$L$2,'Tabela de preços (out_2014)'!$K$2:$K$2371)</f>
        <v>0</v>
      </c>
      <c r="M1114" t="e">
        <f t="shared" si="87"/>
        <v>#NUM!</v>
      </c>
      <c r="N1114" t="str">
        <f t="shared" si="88"/>
        <v>Lixo</v>
      </c>
      <c r="O1114">
        <f t="shared" si="90"/>
        <v>24</v>
      </c>
    </row>
    <row r="1115" spans="1:15" x14ac:dyDescent="0.2">
      <c r="A1115" t="s">
        <v>146</v>
      </c>
      <c r="B1115" t="s">
        <v>693</v>
      </c>
      <c r="C1115" t="s">
        <v>148</v>
      </c>
      <c r="D1115" t="s">
        <v>142</v>
      </c>
      <c r="E1115" s="119">
        <v>0.92708333333333337</v>
      </c>
      <c r="F1115" s="119">
        <v>0.94791666666666663</v>
      </c>
      <c r="G1115" t="s">
        <v>90</v>
      </c>
      <c r="H1115" t="s">
        <v>91</v>
      </c>
      <c r="I1115" t="str">
        <f t="shared" si="89"/>
        <v>OS SIMPSONSNATAL</v>
      </c>
      <c r="J1115" s="120">
        <v>1190</v>
      </c>
      <c r="K1115">
        <f t="shared" si="86"/>
        <v>1114</v>
      </c>
      <c r="L1115" t="b">
        <f>IF($H$2:$H$2371='Cenário proposto'!$L$2,'Tabela de preços (out_2014)'!$K$2:$K$2371)</f>
        <v>0</v>
      </c>
      <c r="M1115" t="e">
        <f t="shared" si="87"/>
        <v>#NUM!</v>
      </c>
      <c r="N1115" t="str">
        <f t="shared" si="88"/>
        <v>Lixo</v>
      </c>
      <c r="O1115">
        <f t="shared" si="90"/>
        <v>24</v>
      </c>
    </row>
    <row r="1116" spans="1:15" x14ac:dyDescent="0.2">
      <c r="A1116" t="s">
        <v>146</v>
      </c>
      <c r="B1116" t="s">
        <v>693</v>
      </c>
      <c r="C1116" t="s">
        <v>148</v>
      </c>
      <c r="D1116" t="s">
        <v>142</v>
      </c>
      <c r="E1116" s="119">
        <v>0.92708333333333337</v>
      </c>
      <c r="F1116" s="119">
        <v>0.94791666666666663</v>
      </c>
      <c r="G1116" t="s">
        <v>92</v>
      </c>
      <c r="H1116" t="s">
        <v>93</v>
      </c>
      <c r="I1116" t="str">
        <f t="shared" si="89"/>
        <v>OS SIMPSONSCEARÁ</v>
      </c>
      <c r="J1116" s="120">
        <v>3935</v>
      </c>
      <c r="K1116">
        <f t="shared" si="86"/>
        <v>1115</v>
      </c>
      <c r="L1116" t="b">
        <f>IF($H$2:$H$2371='Cenário proposto'!$L$2,'Tabela de preços (out_2014)'!$K$2:$K$2371)</f>
        <v>0</v>
      </c>
      <c r="M1116" t="e">
        <f t="shared" si="87"/>
        <v>#NUM!</v>
      </c>
      <c r="N1116" t="str">
        <f t="shared" si="88"/>
        <v>Lixo</v>
      </c>
      <c r="O1116">
        <f t="shared" si="90"/>
        <v>24</v>
      </c>
    </row>
    <row r="1117" spans="1:15" x14ac:dyDescent="0.2">
      <c r="A1117" t="s">
        <v>146</v>
      </c>
      <c r="B1117" t="s">
        <v>693</v>
      </c>
      <c r="C1117" t="s">
        <v>148</v>
      </c>
      <c r="D1117" t="s">
        <v>142</v>
      </c>
      <c r="E1117" s="119">
        <v>0.92708333333333337</v>
      </c>
      <c r="F1117" s="119">
        <v>0.94791666666666663</v>
      </c>
      <c r="G1117" t="s">
        <v>92</v>
      </c>
      <c r="H1117" t="s">
        <v>94</v>
      </c>
      <c r="I1117" t="str">
        <f t="shared" si="89"/>
        <v>OS SIMPSONSFORTALEZA</v>
      </c>
      <c r="J1117" s="120">
        <v>3150</v>
      </c>
      <c r="K1117">
        <f t="shared" si="86"/>
        <v>1116</v>
      </c>
      <c r="L1117" t="b">
        <f>IF($H$2:$H$2371='Cenário proposto'!$L$2,'Tabela de preços (out_2014)'!$K$2:$K$2371)</f>
        <v>0</v>
      </c>
      <c r="M1117" t="e">
        <f t="shared" si="87"/>
        <v>#NUM!</v>
      </c>
      <c r="N1117" t="str">
        <f t="shared" si="88"/>
        <v>Lixo</v>
      </c>
      <c r="O1117">
        <f t="shared" si="90"/>
        <v>24</v>
      </c>
    </row>
    <row r="1118" spans="1:15" x14ac:dyDescent="0.2">
      <c r="A1118" t="s">
        <v>146</v>
      </c>
      <c r="B1118" t="s">
        <v>693</v>
      </c>
      <c r="C1118" t="s">
        <v>148</v>
      </c>
      <c r="D1118" t="s">
        <v>142</v>
      </c>
      <c r="E1118" s="119">
        <v>0.92708333333333337</v>
      </c>
      <c r="F1118" s="119">
        <v>0.94791666666666663</v>
      </c>
      <c r="G1118" t="s">
        <v>95</v>
      </c>
      <c r="H1118" t="s">
        <v>96</v>
      </c>
      <c r="I1118" t="str">
        <f t="shared" si="89"/>
        <v>OS SIMPSONSTERESINA</v>
      </c>
      <c r="J1118" s="120">
        <v>475</v>
      </c>
      <c r="K1118">
        <f t="shared" si="86"/>
        <v>1117</v>
      </c>
      <c r="L1118" t="b">
        <f>IF($H$2:$H$2371='Cenário proposto'!$L$2,'Tabela de preços (out_2014)'!$K$2:$K$2371)</f>
        <v>0</v>
      </c>
      <c r="M1118" t="e">
        <f t="shared" si="87"/>
        <v>#NUM!</v>
      </c>
      <c r="N1118" t="str">
        <f t="shared" si="88"/>
        <v>Lixo</v>
      </c>
      <c r="O1118">
        <f t="shared" si="90"/>
        <v>24</v>
      </c>
    </row>
    <row r="1119" spans="1:15" x14ac:dyDescent="0.2">
      <c r="A1119" t="s">
        <v>146</v>
      </c>
      <c r="B1119" t="s">
        <v>693</v>
      </c>
      <c r="C1119" t="s">
        <v>148</v>
      </c>
      <c r="D1119" t="s">
        <v>142</v>
      </c>
      <c r="E1119" s="119">
        <v>0.92708333333333337</v>
      </c>
      <c r="F1119" s="119">
        <v>0.94791666666666663</v>
      </c>
      <c r="G1119" t="s">
        <v>95</v>
      </c>
      <c r="H1119" t="s">
        <v>97</v>
      </c>
      <c r="I1119" t="str">
        <f t="shared" si="89"/>
        <v>OS SIMPSONSPARNAÍBA</v>
      </c>
      <c r="J1119" s="120">
        <v>165</v>
      </c>
      <c r="K1119">
        <f t="shared" si="86"/>
        <v>1118</v>
      </c>
      <c r="L1119" t="b">
        <f>IF($H$2:$H$2371='Cenário proposto'!$L$2,'Tabela de preços (out_2014)'!$K$2:$K$2371)</f>
        <v>0</v>
      </c>
      <c r="M1119" t="e">
        <f t="shared" si="87"/>
        <v>#NUM!</v>
      </c>
      <c r="N1119" t="str">
        <f t="shared" si="88"/>
        <v>Lixo</v>
      </c>
      <c r="O1119">
        <f t="shared" si="90"/>
        <v>24</v>
      </c>
    </row>
    <row r="1120" spans="1:15" x14ac:dyDescent="0.2">
      <c r="A1120" t="s">
        <v>146</v>
      </c>
      <c r="B1120" t="s">
        <v>693</v>
      </c>
      <c r="C1120" t="s">
        <v>148</v>
      </c>
      <c r="D1120" t="s">
        <v>142</v>
      </c>
      <c r="E1120" s="119">
        <v>0.92708333333333337</v>
      </c>
      <c r="F1120" s="119">
        <v>0.94791666666666663</v>
      </c>
      <c r="G1120" t="s">
        <v>98</v>
      </c>
      <c r="H1120" t="s">
        <v>99</v>
      </c>
      <c r="I1120" t="str">
        <f t="shared" si="89"/>
        <v>OS SIMPSONSS. LUIS</v>
      </c>
      <c r="J1120" s="120">
        <v>1045</v>
      </c>
      <c r="K1120">
        <f t="shared" si="86"/>
        <v>1119</v>
      </c>
      <c r="L1120" t="b">
        <f>IF($H$2:$H$2371='Cenário proposto'!$L$2,'Tabela de preços (out_2014)'!$K$2:$K$2371)</f>
        <v>0</v>
      </c>
      <c r="M1120" t="e">
        <f t="shared" si="87"/>
        <v>#NUM!</v>
      </c>
      <c r="N1120" t="str">
        <f t="shared" si="88"/>
        <v>Lixo</v>
      </c>
      <c r="O1120">
        <f t="shared" si="90"/>
        <v>24</v>
      </c>
    </row>
    <row r="1121" spans="1:15" x14ac:dyDescent="0.2">
      <c r="A1121" t="s">
        <v>146</v>
      </c>
      <c r="B1121" t="s">
        <v>693</v>
      </c>
      <c r="C1121" t="s">
        <v>148</v>
      </c>
      <c r="D1121" t="s">
        <v>142</v>
      </c>
      <c r="E1121" s="119">
        <v>0.92708333333333337</v>
      </c>
      <c r="F1121" s="119">
        <v>0.94791666666666663</v>
      </c>
      <c r="G1121" t="s">
        <v>100</v>
      </c>
      <c r="H1121" t="s">
        <v>101</v>
      </c>
      <c r="I1121" t="str">
        <f t="shared" si="89"/>
        <v>OS SIMPSONSVIANA</v>
      </c>
      <c r="J1121" s="120">
        <v>415</v>
      </c>
      <c r="K1121">
        <f t="shared" si="86"/>
        <v>1120</v>
      </c>
      <c r="L1121" t="b">
        <f>IF($H$2:$H$2371='Cenário proposto'!$L$2,'Tabela de preços (out_2014)'!$K$2:$K$2371)</f>
        <v>0</v>
      </c>
      <c r="M1121" t="e">
        <f t="shared" si="87"/>
        <v>#NUM!</v>
      </c>
      <c r="N1121" t="str">
        <f t="shared" si="88"/>
        <v>Lixo</v>
      </c>
      <c r="O1121">
        <f t="shared" si="90"/>
        <v>24</v>
      </c>
    </row>
    <row r="1122" spans="1:15" x14ac:dyDescent="0.2">
      <c r="A1122" t="s">
        <v>146</v>
      </c>
      <c r="B1122" t="s">
        <v>693</v>
      </c>
      <c r="C1122" t="s">
        <v>148</v>
      </c>
      <c r="D1122" t="s">
        <v>142</v>
      </c>
      <c r="E1122" s="119">
        <v>0.92708333333333337</v>
      </c>
      <c r="F1122" s="119">
        <v>0.94791666666666663</v>
      </c>
      <c r="G1122" t="s">
        <v>102</v>
      </c>
      <c r="H1122" t="s">
        <v>103</v>
      </c>
      <c r="I1122" t="str">
        <f t="shared" si="89"/>
        <v>OS SIMPSONSPEDREIRAS</v>
      </c>
      <c r="J1122" s="120">
        <v>280</v>
      </c>
      <c r="K1122">
        <f t="shared" si="86"/>
        <v>1121</v>
      </c>
      <c r="L1122" t="b">
        <f>IF($H$2:$H$2371='Cenário proposto'!$L$2,'Tabela de preços (out_2014)'!$K$2:$K$2371)</f>
        <v>0</v>
      </c>
      <c r="M1122" t="e">
        <f t="shared" si="87"/>
        <v>#NUM!</v>
      </c>
      <c r="N1122" t="str">
        <f t="shared" si="88"/>
        <v>Lixo</v>
      </c>
      <c r="O1122">
        <f t="shared" si="90"/>
        <v>24</v>
      </c>
    </row>
    <row r="1123" spans="1:15" x14ac:dyDescent="0.2">
      <c r="A1123" t="s">
        <v>146</v>
      </c>
      <c r="B1123" t="s">
        <v>693</v>
      </c>
      <c r="C1123" t="s">
        <v>148</v>
      </c>
      <c r="D1123" t="s">
        <v>142</v>
      </c>
      <c r="E1123" s="119">
        <v>0.92708333333333337</v>
      </c>
      <c r="F1123" s="119">
        <v>0.94791666666666663</v>
      </c>
      <c r="G1123" t="s">
        <v>104</v>
      </c>
      <c r="H1123" t="s">
        <v>105</v>
      </c>
      <c r="I1123" t="str">
        <f t="shared" si="89"/>
        <v>OS SIMPSONSIMPERATRIZ</v>
      </c>
      <c r="J1123" s="120">
        <v>415</v>
      </c>
      <c r="K1123">
        <f t="shared" si="86"/>
        <v>1122</v>
      </c>
      <c r="L1123" t="b">
        <f>IF($H$2:$H$2371='Cenário proposto'!$L$2,'Tabela de preços (out_2014)'!$K$2:$K$2371)</f>
        <v>0</v>
      </c>
      <c r="M1123" t="e">
        <f t="shared" si="87"/>
        <v>#NUM!</v>
      </c>
      <c r="N1123" t="str">
        <f t="shared" si="88"/>
        <v>Lixo</v>
      </c>
      <c r="O1123">
        <f t="shared" si="90"/>
        <v>24</v>
      </c>
    </row>
    <row r="1124" spans="1:15" x14ac:dyDescent="0.2">
      <c r="A1124" t="s">
        <v>146</v>
      </c>
      <c r="B1124" t="s">
        <v>693</v>
      </c>
      <c r="C1124" t="s">
        <v>148</v>
      </c>
      <c r="D1124" t="s">
        <v>142</v>
      </c>
      <c r="E1124" s="119">
        <v>0.92708333333333337</v>
      </c>
      <c r="F1124" s="119">
        <v>0.94791666666666663</v>
      </c>
      <c r="G1124" t="s">
        <v>106</v>
      </c>
      <c r="H1124" t="s">
        <v>107</v>
      </c>
      <c r="I1124" t="str">
        <f t="shared" si="89"/>
        <v>OS SIMPSONSCAXIAS</v>
      </c>
      <c r="J1124" s="120">
        <v>415</v>
      </c>
      <c r="K1124">
        <f t="shared" si="86"/>
        <v>1123</v>
      </c>
      <c r="L1124" t="b">
        <f>IF($H$2:$H$2371='Cenário proposto'!$L$2,'Tabela de preços (out_2014)'!$K$2:$K$2371)</f>
        <v>0</v>
      </c>
      <c r="M1124" t="e">
        <f t="shared" si="87"/>
        <v>#NUM!</v>
      </c>
      <c r="N1124" t="str">
        <f t="shared" si="88"/>
        <v>Lixo</v>
      </c>
      <c r="O1124">
        <f t="shared" si="90"/>
        <v>24</v>
      </c>
    </row>
    <row r="1125" spans="1:15" x14ac:dyDescent="0.2">
      <c r="A1125" t="s">
        <v>146</v>
      </c>
      <c r="B1125" t="s">
        <v>693</v>
      </c>
      <c r="C1125" t="s">
        <v>148</v>
      </c>
      <c r="D1125" t="s">
        <v>142</v>
      </c>
      <c r="E1125" s="119">
        <v>0.92708333333333337</v>
      </c>
      <c r="F1125" s="119">
        <v>0.94791666666666663</v>
      </c>
      <c r="G1125" t="s">
        <v>108</v>
      </c>
      <c r="H1125" t="s">
        <v>109</v>
      </c>
      <c r="I1125" t="str">
        <f t="shared" si="89"/>
        <v>OS SIMPSONSJ. PESSOA</v>
      </c>
      <c r="J1125" s="120">
        <v>1340</v>
      </c>
      <c r="K1125">
        <f t="shared" si="86"/>
        <v>1124</v>
      </c>
      <c r="L1125" t="b">
        <f>IF($H$2:$H$2371='Cenário proposto'!$L$2,'Tabela de preços (out_2014)'!$K$2:$K$2371)</f>
        <v>0</v>
      </c>
      <c r="M1125" t="e">
        <f t="shared" si="87"/>
        <v>#NUM!</v>
      </c>
      <c r="N1125" t="str">
        <f t="shared" si="88"/>
        <v>Lixo</v>
      </c>
      <c r="O1125">
        <f t="shared" si="90"/>
        <v>24</v>
      </c>
    </row>
    <row r="1126" spans="1:15" x14ac:dyDescent="0.2">
      <c r="A1126" t="s">
        <v>146</v>
      </c>
      <c r="B1126" t="s">
        <v>693</v>
      </c>
      <c r="C1126" t="s">
        <v>148</v>
      </c>
      <c r="D1126" t="s">
        <v>142</v>
      </c>
      <c r="E1126" s="119">
        <v>0.92708333333333337</v>
      </c>
      <c r="F1126" s="119">
        <v>0.94791666666666663</v>
      </c>
      <c r="G1126" t="s">
        <v>110</v>
      </c>
      <c r="H1126" t="s">
        <v>111</v>
      </c>
      <c r="I1126" t="str">
        <f t="shared" si="89"/>
        <v>OS SIMPSONSBELÉM</v>
      </c>
      <c r="J1126" s="120">
        <v>2255</v>
      </c>
      <c r="K1126">
        <f t="shared" si="86"/>
        <v>1125</v>
      </c>
      <c r="L1126" t="b">
        <f>IF($H$2:$H$2371='Cenário proposto'!$L$2,'Tabela de preços (out_2014)'!$K$2:$K$2371)</f>
        <v>0</v>
      </c>
      <c r="M1126" t="e">
        <f t="shared" si="87"/>
        <v>#NUM!</v>
      </c>
      <c r="N1126" t="str">
        <f t="shared" si="88"/>
        <v>Lixo</v>
      </c>
      <c r="O1126">
        <f t="shared" si="90"/>
        <v>24</v>
      </c>
    </row>
    <row r="1127" spans="1:15" x14ac:dyDescent="0.2">
      <c r="A1127" t="s">
        <v>146</v>
      </c>
      <c r="B1127" t="s">
        <v>693</v>
      </c>
      <c r="C1127" t="s">
        <v>148</v>
      </c>
      <c r="D1127" t="s">
        <v>142</v>
      </c>
      <c r="E1127" s="119">
        <v>0.92708333333333337</v>
      </c>
      <c r="F1127" s="119">
        <v>0.94791666666666663</v>
      </c>
      <c r="G1127" t="s">
        <v>110</v>
      </c>
      <c r="H1127" t="s">
        <v>112</v>
      </c>
      <c r="I1127" t="str">
        <f t="shared" si="89"/>
        <v>OS SIMPSONSMARABÁ</v>
      </c>
      <c r="J1127" s="120">
        <v>415</v>
      </c>
      <c r="K1127">
        <f t="shared" si="86"/>
        <v>1126</v>
      </c>
      <c r="L1127" t="b">
        <f>IF($H$2:$H$2371='Cenário proposto'!$L$2,'Tabela de preços (out_2014)'!$K$2:$K$2371)</f>
        <v>0</v>
      </c>
      <c r="M1127" t="e">
        <f t="shared" si="87"/>
        <v>#NUM!</v>
      </c>
      <c r="N1127" t="str">
        <f t="shared" si="88"/>
        <v>Lixo</v>
      </c>
      <c r="O1127">
        <f t="shared" si="90"/>
        <v>24</v>
      </c>
    </row>
    <row r="1128" spans="1:15" x14ac:dyDescent="0.2">
      <c r="A1128" t="s">
        <v>146</v>
      </c>
      <c r="B1128" t="s">
        <v>693</v>
      </c>
      <c r="C1128" t="s">
        <v>148</v>
      </c>
      <c r="D1128" t="s">
        <v>142</v>
      </c>
      <c r="E1128" s="119">
        <v>0.92708333333333337</v>
      </c>
      <c r="F1128" s="119">
        <v>0.94791666666666663</v>
      </c>
      <c r="G1128" t="s">
        <v>110</v>
      </c>
      <c r="H1128" t="s">
        <v>113</v>
      </c>
      <c r="I1128" t="str">
        <f t="shared" si="89"/>
        <v>OS SIMPSONSSANTARÉM</v>
      </c>
      <c r="J1128" s="120">
        <v>165</v>
      </c>
      <c r="K1128">
        <f t="shared" si="86"/>
        <v>1127</v>
      </c>
      <c r="L1128" t="b">
        <f>IF($H$2:$H$2371='Cenário proposto'!$L$2,'Tabela de preços (out_2014)'!$K$2:$K$2371)</f>
        <v>0</v>
      </c>
      <c r="M1128" t="e">
        <f t="shared" si="87"/>
        <v>#NUM!</v>
      </c>
      <c r="N1128" t="str">
        <f t="shared" si="88"/>
        <v>Lixo</v>
      </c>
      <c r="O1128">
        <f t="shared" si="90"/>
        <v>24</v>
      </c>
    </row>
    <row r="1129" spans="1:15" x14ac:dyDescent="0.2">
      <c r="A1129" t="s">
        <v>146</v>
      </c>
      <c r="B1129" t="s">
        <v>693</v>
      </c>
      <c r="C1129" t="s">
        <v>148</v>
      </c>
      <c r="D1129" t="s">
        <v>142</v>
      </c>
      <c r="E1129" s="119">
        <v>0.92708333333333337</v>
      </c>
      <c r="F1129" s="119">
        <v>0.94791666666666663</v>
      </c>
      <c r="G1129" t="s">
        <v>114</v>
      </c>
      <c r="H1129" t="s">
        <v>115</v>
      </c>
      <c r="I1129" t="str">
        <f t="shared" si="89"/>
        <v>OS SIMPSONSMANAUS</v>
      </c>
      <c r="J1129" s="120">
        <v>1380</v>
      </c>
      <c r="K1129">
        <f t="shared" si="86"/>
        <v>1128</v>
      </c>
      <c r="L1129" t="b">
        <f>IF($H$2:$H$2371='Cenário proposto'!$L$2,'Tabela de preços (out_2014)'!$K$2:$K$2371)</f>
        <v>0</v>
      </c>
      <c r="M1129" t="e">
        <f t="shared" si="87"/>
        <v>#NUM!</v>
      </c>
      <c r="N1129" t="str">
        <f t="shared" si="88"/>
        <v>Lixo</v>
      </c>
      <c r="O1129">
        <f t="shared" si="90"/>
        <v>24</v>
      </c>
    </row>
    <row r="1130" spans="1:15" x14ac:dyDescent="0.2">
      <c r="A1130" t="s">
        <v>146</v>
      </c>
      <c r="B1130" t="s">
        <v>693</v>
      </c>
      <c r="C1130" t="s">
        <v>148</v>
      </c>
      <c r="D1130" t="s">
        <v>142</v>
      </c>
      <c r="E1130" s="119">
        <v>0.92708333333333337</v>
      </c>
      <c r="F1130" s="119">
        <v>0.94791666666666663</v>
      </c>
      <c r="G1130" t="s">
        <v>116</v>
      </c>
      <c r="H1130" t="s">
        <v>117</v>
      </c>
      <c r="I1130" t="str">
        <f t="shared" si="89"/>
        <v>OS SIMPSONSP. VELHO</v>
      </c>
      <c r="J1130" s="120">
        <v>510</v>
      </c>
      <c r="K1130">
        <f t="shared" si="86"/>
        <v>1129</v>
      </c>
      <c r="L1130" t="b">
        <f>IF($H$2:$H$2371='Cenário proposto'!$L$2,'Tabela de preços (out_2014)'!$K$2:$K$2371)</f>
        <v>0</v>
      </c>
      <c r="M1130" t="e">
        <f t="shared" si="87"/>
        <v>#NUM!</v>
      </c>
      <c r="N1130" t="str">
        <f t="shared" si="88"/>
        <v>Lixo</v>
      </c>
      <c r="O1130">
        <f t="shared" si="90"/>
        <v>24</v>
      </c>
    </row>
    <row r="1131" spans="1:15" x14ac:dyDescent="0.2">
      <c r="A1131" t="s">
        <v>146</v>
      </c>
      <c r="B1131" t="s">
        <v>693</v>
      </c>
      <c r="C1131" t="s">
        <v>148</v>
      </c>
      <c r="D1131" t="s">
        <v>142</v>
      </c>
      <c r="E1131" s="119">
        <v>0.92708333333333337</v>
      </c>
      <c r="F1131" s="119">
        <v>0.94791666666666663</v>
      </c>
      <c r="G1131" t="s">
        <v>118</v>
      </c>
      <c r="H1131" t="s">
        <v>119</v>
      </c>
      <c r="I1131" t="str">
        <f t="shared" si="89"/>
        <v>OS SIMPSONSR. BRANCO</v>
      </c>
      <c r="J1131" s="120">
        <v>415</v>
      </c>
      <c r="K1131">
        <f t="shared" si="86"/>
        <v>1130</v>
      </c>
      <c r="L1131" t="b">
        <f>IF($H$2:$H$2371='Cenário proposto'!$L$2,'Tabela de preços (out_2014)'!$K$2:$K$2371)</f>
        <v>0</v>
      </c>
      <c r="M1131" t="e">
        <f t="shared" si="87"/>
        <v>#NUM!</v>
      </c>
      <c r="N1131" t="str">
        <f t="shared" si="88"/>
        <v>Lixo</v>
      </c>
      <c r="O1131">
        <f t="shared" si="90"/>
        <v>24</v>
      </c>
    </row>
    <row r="1132" spans="1:15" x14ac:dyDescent="0.2">
      <c r="A1132" t="s">
        <v>146</v>
      </c>
      <c r="B1132" t="s">
        <v>693</v>
      </c>
      <c r="C1132" t="s">
        <v>148</v>
      </c>
      <c r="D1132" t="s">
        <v>142</v>
      </c>
      <c r="E1132" s="119">
        <v>0.92708333333333337</v>
      </c>
      <c r="F1132" s="119">
        <v>0.94791666666666663</v>
      </c>
      <c r="G1132" t="s">
        <v>120</v>
      </c>
      <c r="H1132" t="s">
        <v>121</v>
      </c>
      <c r="I1132" t="str">
        <f t="shared" si="89"/>
        <v>OS SIMPSONSPALMAS</v>
      </c>
      <c r="J1132" s="120">
        <v>165</v>
      </c>
      <c r="K1132">
        <f t="shared" si="86"/>
        <v>1131</v>
      </c>
      <c r="L1132" t="b">
        <f>IF($H$2:$H$2371='Cenário proposto'!$L$2,'Tabela de preços (out_2014)'!$K$2:$K$2371)</f>
        <v>0</v>
      </c>
      <c r="M1132" t="e">
        <f t="shared" si="87"/>
        <v>#NUM!</v>
      </c>
      <c r="N1132" t="str">
        <f t="shared" si="88"/>
        <v>Lixo</v>
      </c>
      <c r="O1132">
        <f t="shared" si="90"/>
        <v>24</v>
      </c>
    </row>
    <row r="1133" spans="1:15" x14ac:dyDescent="0.2">
      <c r="A1133" t="s">
        <v>146</v>
      </c>
      <c r="B1133" t="s">
        <v>693</v>
      </c>
      <c r="C1133" t="s">
        <v>148</v>
      </c>
      <c r="D1133" t="s">
        <v>142</v>
      </c>
      <c r="E1133" s="119">
        <v>0.92708333333333337</v>
      </c>
      <c r="F1133" s="119">
        <v>0.94791666666666663</v>
      </c>
      <c r="G1133" t="s">
        <v>122</v>
      </c>
      <c r="H1133" t="s">
        <v>123</v>
      </c>
      <c r="I1133" t="str">
        <f t="shared" si="89"/>
        <v>OS SIMPSONSGURUPI</v>
      </c>
      <c r="J1133" s="120">
        <v>165</v>
      </c>
      <c r="K1133">
        <f t="shared" si="86"/>
        <v>1132</v>
      </c>
      <c r="L1133" t="b">
        <f>IF($H$2:$H$2371='Cenário proposto'!$L$2,'Tabela de preços (out_2014)'!$K$2:$K$2371)</f>
        <v>0</v>
      </c>
      <c r="M1133" t="e">
        <f t="shared" si="87"/>
        <v>#NUM!</v>
      </c>
      <c r="N1133" t="str">
        <f t="shared" si="88"/>
        <v>Lixo</v>
      </c>
      <c r="O1133">
        <f t="shared" si="90"/>
        <v>24</v>
      </c>
    </row>
    <row r="1134" spans="1:15" x14ac:dyDescent="0.2">
      <c r="A1134" t="s">
        <v>146</v>
      </c>
      <c r="B1134" t="s">
        <v>693</v>
      </c>
      <c r="C1134" t="s">
        <v>148</v>
      </c>
      <c r="D1134" t="s">
        <v>142</v>
      </c>
      <c r="E1134" s="119">
        <v>0.92708333333333337</v>
      </c>
      <c r="F1134" s="119">
        <v>0.94791666666666663</v>
      </c>
      <c r="G1134" t="s">
        <v>122</v>
      </c>
      <c r="H1134" t="s">
        <v>124</v>
      </c>
      <c r="I1134" t="str">
        <f t="shared" si="89"/>
        <v>OS SIMPSONSARAGUAINA</v>
      </c>
      <c r="J1134" s="120">
        <v>330</v>
      </c>
      <c r="K1134">
        <f t="shared" si="86"/>
        <v>1133</v>
      </c>
      <c r="L1134" t="b">
        <f>IF($H$2:$H$2371='Cenário proposto'!$L$2,'Tabela de preços (out_2014)'!$K$2:$K$2371)</f>
        <v>0</v>
      </c>
      <c r="M1134" t="e">
        <f t="shared" si="87"/>
        <v>#NUM!</v>
      </c>
      <c r="N1134" t="str">
        <f t="shared" si="88"/>
        <v>Lixo</v>
      </c>
      <c r="O1134">
        <f t="shared" si="90"/>
        <v>24</v>
      </c>
    </row>
    <row r="1135" spans="1:15" x14ac:dyDescent="0.2">
      <c r="A1135" t="s">
        <v>146</v>
      </c>
      <c r="B1135" t="s">
        <v>693</v>
      </c>
      <c r="C1135" t="s">
        <v>148</v>
      </c>
      <c r="D1135" t="s">
        <v>142</v>
      </c>
      <c r="E1135" s="119">
        <v>0.92708333333333337</v>
      </c>
      <c r="F1135" s="119">
        <v>0.94791666666666663</v>
      </c>
      <c r="G1135" t="s">
        <v>125</v>
      </c>
      <c r="H1135" t="s">
        <v>126</v>
      </c>
      <c r="I1135" t="str">
        <f t="shared" si="89"/>
        <v>OS SIMPSONSBOA VISTA</v>
      </c>
      <c r="J1135" s="120">
        <v>330</v>
      </c>
      <c r="K1135">
        <f t="shared" si="86"/>
        <v>1134</v>
      </c>
      <c r="L1135" t="b">
        <f>IF($H$2:$H$2371='Cenário proposto'!$L$2,'Tabela de preços (out_2014)'!$K$2:$K$2371)</f>
        <v>0</v>
      </c>
      <c r="M1135" t="e">
        <f t="shared" si="87"/>
        <v>#NUM!</v>
      </c>
      <c r="N1135" t="str">
        <f t="shared" si="88"/>
        <v>Lixo</v>
      </c>
      <c r="O1135">
        <f t="shared" si="90"/>
        <v>24</v>
      </c>
    </row>
    <row r="1136" spans="1:15" x14ac:dyDescent="0.2">
      <c r="A1136" t="s">
        <v>146</v>
      </c>
      <c r="B1136" t="s">
        <v>693</v>
      </c>
      <c r="C1136" t="s">
        <v>148</v>
      </c>
      <c r="D1136" t="s">
        <v>142</v>
      </c>
      <c r="E1136" s="119">
        <v>0.92708333333333337</v>
      </c>
      <c r="F1136" s="119">
        <v>0.94791666666666663</v>
      </c>
      <c r="G1136" t="s">
        <v>127</v>
      </c>
      <c r="H1136" t="s">
        <v>128</v>
      </c>
      <c r="I1136" t="str">
        <f t="shared" si="89"/>
        <v>OS SIMPSONSMACAPÁ</v>
      </c>
      <c r="J1136" s="120">
        <v>330</v>
      </c>
      <c r="K1136">
        <f t="shared" si="86"/>
        <v>1135</v>
      </c>
      <c r="L1136" t="b">
        <f>IF($H$2:$H$2371='Cenário proposto'!$L$2,'Tabela de preços (out_2014)'!$K$2:$K$2371)</f>
        <v>0</v>
      </c>
      <c r="M1136" t="e">
        <f t="shared" si="87"/>
        <v>#NUM!</v>
      </c>
      <c r="N1136" t="str">
        <f t="shared" si="88"/>
        <v>Lixo</v>
      </c>
      <c r="O1136">
        <f t="shared" si="90"/>
        <v>24</v>
      </c>
    </row>
    <row r="1137" spans="1:15" x14ac:dyDescent="0.2">
      <c r="A1137" t="s">
        <v>694</v>
      </c>
      <c r="B1137" t="s">
        <v>695</v>
      </c>
      <c r="C1137" t="s">
        <v>148</v>
      </c>
      <c r="D1137" t="s">
        <v>185</v>
      </c>
      <c r="E1137" s="119">
        <v>0.58333333333333337</v>
      </c>
      <c r="F1137" s="119">
        <v>0.65625</v>
      </c>
      <c r="G1137" t="s">
        <v>35</v>
      </c>
      <c r="H1137" t="s">
        <v>35</v>
      </c>
      <c r="I1137" t="str">
        <f t="shared" si="89"/>
        <v>OS SIMPSONS - DOMINGONET1</v>
      </c>
      <c r="J1137" s="120">
        <v>80275</v>
      </c>
      <c r="K1137">
        <f t="shared" si="86"/>
        <v>1136</v>
      </c>
      <c r="L1137" t="b">
        <f>IF($H$2:$H$2371='Cenário proposto'!$L$2,'Tabela de preços (out_2014)'!$K$2:$K$2371)</f>
        <v>0</v>
      </c>
      <c r="M1137" t="e">
        <f t="shared" si="87"/>
        <v>#NUM!</v>
      </c>
      <c r="N1137" t="str">
        <f t="shared" si="88"/>
        <v>Lixo</v>
      </c>
      <c r="O1137">
        <f t="shared" si="90"/>
        <v>4</v>
      </c>
    </row>
    <row r="1138" spans="1:15" x14ac:dyDescent="0.2">
      <c r="A1138" t="s">
        <v>694</v>
      </c>
      <c r="B1138" t="s">
        <v>695</v>
      </c>
      <c r="C1138" t="s">
        <v>148</v>
      </c>
      <c r="D1138" t="s">
        <v>185</v>
      </c>
      <c r="E1138" s="119">
        <v>0.58333333333333337</v>
      </c>
      <c r="F1138" s="119">
        <v>0.65625</v>
      </c>
      <c r="G1138" t="s">
        <v>36</v>
      </c>
      <c r="H1138" t="s">
        <v>36</v>
      </c>
      <c r="I1138" t="str">
        <f t="shared" si="89"/>
        <v>OS SIMPSONS - DOMINGOSAT</v>
      </c>
      <c r="J1138" s="120">
        <v>8027.5</v>
      </c>
      <c r="K1138">
        <f t="shared" si="86"/>
        <v>1137</v>
      </c>
      <c r="L1138" t="b">
        <f>IF($H$2:$H$2371='Cenário proposto'!$L$2,'Tabela de preços (out_2014)'!$K$2:$K$2371)</f>
        <v>0</v>
      </c>
      <c r="M1138" t="e">
        <f t="shared" si="87"/>
        <v>#NUM!</v>
      </c>
      <c r="N1138" t="str">
        <f t="shared" si="88"/>
        <v>Lixo</v>
      </c>
      <c r="O1138">
        <f t="shared" si="90"/>
        <v>4</v>
      </c>
    </row>
    <row r="1139" spans="1:15" x14ac:dyDescent="0.2">
      <c r="A1139" t="s">
        <v>694</v>
      </c>
      <c r="B1139" t="s">
        <v>695</v>
      </c>
      <c r="C1139" t="s">
        <v>148</v>
      </c>
      <c r="D1139" t="s">
        <v>185</v>
      </c>
      <c r="E1139" s="119">
        <v>0.58333333333333337</v>
      </c>
      <c r="F1139" s="119">
        <v>0.65625</v>
      </c>
      <c r="G1139" t="s">
        <v>37</v>
      </c>
      <c r="H1139" t="s">
        <v>38</v>
      </c>
      <c r="I1139" t="str">
        <f t="shared" si="89"/>
        <v>OS SIMPSONS - DOMINGOSÃO PAULO</v>
      </c>
      <c r="J1139" s="120">
        <v>15255</v>
      </c>
      <c r="K1139">
        <f t="shared" si="86"/>
        <v>1138</v>
      </c>
      <c r="L1139" t="b">
        <f>IF($H$2:$H$2371='Cenário proposto'!$L$2,'Tabela de preços (out_2014)'!$K$2:$K$2371)</f>
        <v>0</v>
      </c>
      <c r="M1139" t="e">
        <f t="shared" si="87"/>
        <v>#NUM!</v>
      </c>
      <c r="N1139" t="str">
        <f t="shared" si="88"/>
        <v>Lixo</v>
      </c>
      <c r="O1139">
        <f t="shared" si="90"/>
        <v>4</v>
      </c>
    </row>
    <row r="1140" spans="1:15" x14ac:dyDescent="0.2">
      <c r="A1140" t="s">
        <v>694</v>
      </c>
      <c r="B1140" t="s">
        <v>695</v>
      </c>
      <c r="C1140" t="s">
        <v>148</v>
      </c>
      <c r="D1140" t="s">
        <v>185</v>
      </c>
      <c r="E1140" s="119">
        <v>0.58333333333333337</v>
      </c>
      <c r="F1140" s="119">
        <v>0.65625</v>
      </c>
      <c r="G1140" t="s">
        <v>39</v>
      </c>
      <c r="H1140" t="s">
        <v>40</v>
      </c>
      <c r="I1140" t="str">
        <f t="shared" si="89"/>
        <v>OS SIMPSONS - DOMINGOP.PRUD.</v>
      </c>
      <c r="J1140" s="120">
        <v>3515</v>
      </c>
      <c r="K1140">
        <f t="shared" si="86"/>
        <v>1139</v>
      </c>
      <c r="L1140" t="b">
        <f>IF($H$2:$H$2371='Cenário proposto'!$L$2,'Tabela de preços (out_2014)'!$K$2:$K$2371)</f>
        <v>0</v>
      </c>
      <c r="M1140" t="e">
        <f t="shared" si="87"/>
        <v>#NUM!</v>
      </c>
      <c r="N1140" t="str">
        <f t="shared" si="88"/>
        <v>Lixo</v>
      </c>
      <c r="O1140">
        <f t="shared" si="90"/>
        <v>4</v>
      </c>
    </row>
    <row r="1141" spans="1:15" x14ac:dyDescent="0.2">
      <c r="A1141" t="s">
        <v>694</v>
      </c>
      <c r="B1141" t="s">
        <v>695</v>
      </c>
      <c r="C1141" t="s">
        <v>148</v>
      </c>
      <c r="D1141" t="s">
        <v>185</v>
      </c>
      <c r="E1141" s="119">
        <v>0.58333333333333337</v>
      </c>
      <c r="F1141" s="119">
        <v>0.65625</v>
      </c>
      <c r="G1141" t="s">
        <v>41</v>
      </c>
      <c r="H1141" t="s">
        <v>42</v>
      </c>
      <c r="I1141" t="str">
        <f t="shared" si="89"/>
        <v>OS SIMPSONS - DOMINGOCAMPINAS</v>
      </c>
      <c r="J1141" s="120">
        <v>4005</v>
      </c>
      <c r="K1141">
        <f t="shared" si="86"/>
        <v>1140</v>
      </c>
      <c r="L1141" t="b">
        <f>IF($H$2:$H$2371='Cenário proposto'!$L$2,'Tabela de preços (out_2014)'!$K$2:$K$2371)</f>
        <v>0</v>
      </c>
      <c r="M1141" t="e">
        <f t="shared" si="87"/>
        <v>#NUM!</v>
      </c>
      <c r="N1141" t="str">
        <f t="shared" si="88"/>
        <v>Lixo</v>
      </c>
      <c r="O1141">
        <f t="shared" si="90"/>
        <v>4</v>
      </c>
    </row>
    <row r="1142" spans="1:15" x14ac:dyDescent="0.2">
      <c r="A1142" t="s">
        <v>694</v>
      </c>
      <c r="B1142" t="s">
        <v>695</v>
      </c>
      <c r="C1142" t="s">
        <v>148</v>
      </c>
      <c r="D1142" t="s">
        <v>185</v>
      </c>
      <c r="E1142" s="119">
        <v>0.58333333333333337</v>
      </c>
      <c r="F1142" s="119">
        <v>0.65625</v>
      </c>
      <c r="G1142" t="s">
        <v>43</v>
      </c>
      <c r="H1142" t="s">
        <v>44</v>
      </c>
      <c r="I1142" t="str">
        <f t="shared" si="89"/>
        <v>OS SIMPSONS - DOMINGOTAUBATÉ</v>
      </c>
      <c r="J1142" s="120">
        <v>1350</v>
      </c>
      <c r="K1142">
        <f t="shared" si="86"/>
        <v>1141</v>
      </c>
      <c r="L1142" t="b">
        <f>IF($H$2:$H$2371='Cenário proposto'!$L$2,'Tabela de preços (out_2014)'!$K$2:$K$2371)</f>
        <v>0</v>
      </c>
      <c r="M1142" t="e">
        <f t="shared" si="87"/>
        <v>#NUM!</v>
      </c>
      <c r="N1142" t="str">
        <f t="shared" si="88"/>
        <v>Lixo</v>
      </c>
      <c r="O1142">
        <f t="shared" si="90"/>
        <v>4</v>
      </c>
    </row>
    <row r="1143" spans="1:15" x14ac:dyDescent="0.2">
      <c r="A1143" t="s">
        <v>694</v>
      </c>
      <c r="B1143" t="s">
        <v>695</v>
      </c>
      <c r="C1143" t="s">
        <v>148</v>
      </c>
      <c r="D1143" t="s">
        <v>185</v>
      </c>
      <c r="E1143" s="119">
        <v>0.58333333333333337</v>
      </c>
      <c r="F1143" s="119">
        <v>0.65625</v>
      </c>
      <c r="G1143" t="s">
        <v>45</v>
      </c>
      <c r="H1143" t="s">
        <v>46</v>
      </c>
      <c r="I1143" t="str">
        <f t="shared" si="89"/>
        <v>OS SIMPSONS - DOMINGORIB. PRETO</v>
      </c>
      <c r="J1143" s="120">
        <v>2030</v>
      </c>
      <c r="K1143">
        <f t="shared" si="86"/>
        <v>1142</v>
      </c>
      <c r="L1143" t="b">
        <f>IF($H$2:$H$2371='Cenário proposto'!$L$2,'Tabela de preços (out_2014)'!$K$2:$K$2371)</f>
        <v>0</v>
      </c>
      <c r="M1143" t="e">
        <f t="shared" si="87"/>
        <v>#NUM!</v>
      </c>
      <c r="N1143" t="str">
        <f t="shared" si="88"/>
        <v>Lixo</v>
      </c>
      <c r="O1143">
        <f t="shared" si="90"/>
        <v>4</v>
      </c>
    </row>
    <row r="1144" spans="1:15" x14ac:dyDescent="0.2">
      <c r="A1144" t="s">
        <v>694</v>
      </c>
      <c r="B1144" t="s">
        <v>695</v>
      </c>
      <c r="C1144" t="s">
        <v>148</v>
      </c>
      <c r="D1144" t="s">
        <v>185</v>
      </c>
      <c r="E1144" s="119">
        <v>0.58333333333333337</v>
      </c>
      <c r="F1144" s="119">
        <v>0.65625</v>
      </c>
      <c r="G1144" t="s">
        <v>47</v>
      </c>
      <c r="H1144" t="s">
        <v>48</v>
      </c>
      <c r="I1144" t="str">
        <f t="shared" si="89"/>
        <v>OS SIMPSONS - DOMINGOSANTOS</v>
      </c>
      <c r="J1144" s="120">
        <v>1470</v>
      </c>
      <c r="K1144">
        <f t="shared" si="86"/>
        <v>1143</v>
      </c>
      <c r="L1144" t="b">
        <f>IF($H$2:$H$2371='Cenário proposto'!$L$2,'Tabela de preços (out_2014)'!$K$2:$K$2371)</f>
        <v>0</v>
      </c>
      <c r="M1144" t="e">
        <f t="shared" si="87"/>
        <v>#NUM!</v>
      </c>
      <c r="N1144" t="str">
        <f t="shared" si="88"/>
        <v>Lixo</v>
      </c>
      <c r="O1144">
        <f t="shared" si="90"/>
        <v>4</v>
      </c>
    </row>
    <row r="1145" spans="1:15" x14ac:dyDescent="0.2">
      <c r="A1145" t="s">
        <v>694</v>
      </c>
      <c r="B1145" t="s">
        <v>695</v>
      </c>
      <c r="C1145" t="s">
        <v>148</v>
      </c>
      <c r="D1145" t="s">
        <v>185</v>
      </c>
      <c r="E1145" s="119">
        <v>0.58333333333333337</v>
      </c>
      <c r="F1145" s="119">
        <v>0.65625</v>
      </c>
      <c r="G1145" t="s">
        <v>49</v>
      </c>
      <c r="H1145" t="s">
        <v>50</v>
      </c>
      <c r="I1145" t="str">
        <f t="shared" si="89"/>
        <v>OS SIMPSONS - DOMINGORIO DE JANEIRO</v>
      </c>
      <c r="J1145" s="120">
        <v>9110</v>
      </c>
      <c r="K1145">
        <f t="shared" si="86"/>
        <v>1144</v>
      </c>
      <c r="L1145">
        <f>IF($H$2:$H$2371='Cenário proposto'!$L$2,'Tabela de preços (out_2014)'!$K$2:$K$2371)</f>
        <v>1144</v>
      </c>
      <c r="M1145" t="e">
        <f t="shared" si="87"/>
        <v>#NUM!</v>
      </c>
      <c r="N1145" t="str">
        <f t="shared" si="88"/>
        <v>Lixo</v>
      </c>
      <c r="O1145">
        <f t="shared" si="90"/>
        <v>4</v>
      </c>
    </row>
    <row r="1146" spans="1:15" x14ac:dyDescent="0.2">
      <c r="A1146" t="s">
        <v>694</v>
      </c>
      <c r="B1146" t="s">
        <v>695</v>
      </c>
      <c r="C1146" t="s">
        <v>148</v>
      </c>
      <c r="D1146" t="s">
        <v>185</v>
      </c>
      <c r="E1146" s="119">
        <v>0.58333333333333337</v>
      </c>
      <c r="F1146" s="119">
        <v>0.65625</v>
      </c>
      <c r="G1146" t="s">
        <v>51</v>
      </c>
      <c r="H1146" t="s">
        <v>52</v>
      </c>
      <c r="I1146" t="str">
        <f t="shared" si="89"/>
        <v>OS SIMPSONS - DOMINGOBARRA MANSA</v>
      </c>
      <c r="J1146" s="120">
        <v>2245</v>
      </c>
      <c r="K1146">
        <f t="shared" si="86"/>
        <v>1145</v>
      </c>
      <c r="L1146" t="b">
        <f>IF($H$2:$H$2371='Cenário proposto'!$L$2,'Tabela de preços (out_2014)'!$K$2:$K$2371)</f>
        <v>0</v>
      </c>
      <c r="M1146" t="e">
        <f t="shared" si="87"/>
        <v>#NUM!</v>
      </c>
      <c r="N1146" t="str">
        <f t="shared" si="88"/>
        <v>Lixo</v>
      </c>
      <c r="O1146">
        <f t="shared" si="90"/>
        <v>4</v>
      </c>
    </row>
    <row r="1147" spans="1:15" x14ac:dyDescent="0.2">
      <c r="A1147" t="s">
        <v>694</v>
      </c>
      <c r="B1147" t="s">
        <v>695</v>
      </c>
      <c r="C1147" t="s">
        <v>148</v>
      </c>
      <c r="D1147" t="s">
        <v>185</v>
      </c>
      <c r="E1147" s="119">
        <v>0.58333333333333337</v>
      </c>
      <c r="F1147" s="119">
        <v>0.65625</v>
      </c>
      <c r="G1147" t="s">
        <v>53</v>
      </c>
      <c r="H1147" t="s">
        <v>54</v>
      </c>
      <c r="I1147" t="str">
        <f t="shared" si="89"/>
        <v>OS SIMPSONS - DOMINGOB. HORIZ</v>
      </c>
      <c r="J1147" s="120">
        <v>7145</v>
      </c>
      <c r="K1147">
        <f t="shared" si="86"/>
        <v>1146</v>
      </c>
      <c r="L1147" t="b">
        <f>IF($H$2:$H$2371='Cenário proposto'!$L$2,'Tabela de preços (out_2014)'!$K$2:$K$2371)</f>
        <v>0</v>
      </c>
      <c r="M1147" t="e">
        <f t="shared" si="87"/>
        <v>#NUM!</v>
      </c>
      <c r="N1147" t="str">
        <f t="shared" si="88"/>
        <v>Lixo</v>
      </c>
      <c r="O1147">
        <f t="shared" si="90"/>
        <v>4</v>
      </c>
    </row>
    <row r="1148" spans="1:15" x14ac:dyDescent="0.2">
      <c r="A1148" t="s">
        <v>694</v>
      </c>
      <c r="B1148" t="s">
        <v>695</v>
      </c>
      <c r="C1148" t="s">
        <v>148</v>
      </c>
      <c r="D1148" t="s">
        <v>185</v>
      </c>
      <c r="E1148" s="119">
        <v>0.58333333333333337</v>
      </c>
      <c r="F1148" s="119">
        <v>0.65625</v>
      </c>
      <c r="G1148" t="s">
        <v>55</v>
      </c>
      <c r="H1148" t="s">
        <v>56</v>
      </c>
      <c r="I1148" t="str">
        <f t="shared" si="89"/>
        <v>OS SIMPSONS - DOMINGOUBERABA</v>
      </c>
      <c r="J1148" s="120">
        <v>1365</v>
      </c>
      <c r="K1148">
        <f t="shared" si="86"/>
        <v>1147</v>
      </c>
      <c r="L1148" t="b">
        <f>IF($H$2:$H$2371='Cenário proposto'!$L$2,'Tabela de preços (out_2014)'!$K$2:$K$2371)</f>
        <v>0</v>
      </c>
      <c r="M1148" t="e">
        <f t="shared" si="87"/>
        <v>#NUM!</v>
      </c>
      <c r="N1148" t="str">
        <f t="shared" si="88"/>
        <v>Lixo</v>
      </c>
      <c r="O1148">
        <f t="shared" si="90"/>
        <v>4</v>
      </c>
    </row>
    <row r="1149" spans="1:15" x14ac:dyDescent="0.2">
      <c r="A1149" t="s">
        <v>694</v>
      </c>
      <c r="B1149" t="s">
        <v>695</v>
      </c>
      <c r="C1149" t="s">
        <v>148</v>
      </c>
      <c r="D1149" t="s">
        <v>185</v>
      </c>
      <c r="E1149" s="119">
        <v>0.58333333333333337</v>
      </c>
      <c r="F1149" s="119">
        <v>0.65625</v>
      </c>
      <c r="G1149" t="s">
        <v>57</v>
      </c>
      <c r="H1149" t="s">
        <v>58</v>
      </c>
      <c r="I1149" t="str">
        <f t="shared" si="89"/>
        <v>OS SIMPSONS - DOMINGOVITÓRIA</v>
      </c>
      <c r="J1149" s="120">
        <v>1515</v>
      </c>
      <c r="K1149">
        <f t="shared" si="86"/>
        <v>1148</v>
      </c>
      <c r="L1149" t="b">
        <f>IF($H$2:$H$2371='Cenário proposto'!$L$2,'Tabela de preços (out_2014)'!$K$2:$K$2371)</f>
        <v>0</v>
      </c>
      <c r="M1149" t="e">
        <f t="shared" si="87"/>
        <v>#NUM!</v>
      </c>
      <c r="N1149" t="str">
        <f t="shared" si="88"/>
        <v>Lixo</v>
      </c>
      <c r="O1149">
        <f t="shared" si="90"/>
        <v>4</v>
      </c>
    </row>
    <row r="1150" spans="1:15" x14ac:dyDescent="0.2">
      <c r="A1150" t="s">
        <v>694</v>
      </c>
      <c r="B1150" t="s">
        <v>695</v>
      </c>
      <c r="C1150" t="s">
        <v>148</v>
      </c>
      <c r="D1150" t="s">
        <v>185</v>
      </c>
      <c r="E1150" s="119">
        <v>0.58333333333333337</v>
      </c>
      <c r="F1150" s="119">
        <v>0.65625</v>
      </c>
      <c r="G1150" t="s">
        <v>59</v>
      </c>
      <c r="H1150" t="s">
        <v>60</v>
      </c>
      <c r="I1150" t="str">
        <f t="shared" si="89"/>
        <v>OS SIMPSONS - DOMINGOCURITIBA</v>
      </c>
      <c r="J1150" s="120">
        <v>2760</v>
      </c>
      <c r="K1150">
        <f t="shared" si="86"/>
        <v>1149</v>
      </c>
      <c r="L1150" t="b">
        <f>IF($H$2:$H$2371='Cenário proposto'!$L$2,'Tabela de preços (out_2014)'!$K$2:$K$2371)</f>
        <v>0</v>
      </c>
      <c r="M1150" t="e">
        <f t="shared" si="87"/>
        <v>#NUM!</v>
      </c>
      <c r="N1150" t="str">
        <f t="shared" si="88"/>
        <v>Lixo</v>
      </c>
      <c r="O1150">
        <f t="shared" si="90"/>
        <v>4</v>
      </c>
    </row>
    <row r="1151" spans="1:15" x14ac:dyDescent="0.2">
      <c r="A1151" t="s">
        <v>694</v>
      </c>
      <c r="B1151" t="s">
        <v>695</v>
      </c>
      <c r="C1151" t="s">
        <v>148</v>
      </c>
      <c r="D1151" t="s">
        <v>185</v>
      </c>
      <c r="E1151" s="119">
        <v>0.58333333333333337</v>
      </c>
      <c r="F1151" s="119">
        <v>0.65625</v>
      </c>
      <c r="G1151" t="s">
        <v>61</v>
      </c>
      <c r="H1151" t="s">
        <v>62</v>
      </c>
      <c r="I1151" t="str">
        <f t="shared" si="89"/>
        <v>OS SIMPSONS - DOMINGOCASCAVEL</v>
      </c>
      <c r="J1151" s="120">
        <v>2870</v>
      </c>
      <c r="K1151">
        <f t="shared" si="86"/>
        <v>1150</v>
      </c>
      <c r="L1151" t="b">
        <f>IF($H$2:$H$2371='Cenário proposto'!$L$2,'Tabela de preços (out_2014)'!$K$2:$K$2371)</f>
        <v>0</v>
      </c>
      <c r="M1151" t="e">
        <f t="shared" si="87"/>
        <v>#NUM!</v>
      </c>
      <c r="N1151" t="str">
        <f t="shared" si="88"/>
        <v>Lixo</v>
      </c>
      <c r="O1151">
        <f t="shared" si="90"/>
        <v>4</v>
      </c>
    </row>
    <row r="1152" spans="1:15" x14ac:dyDescent="0.2">
      <c r="A1152" t="s">
        <v>694</v>
      </c>
      <c r="B1152" t="s">
        <v>695</v>
      </c>
      <c r="C1152" t="s">
        <v>148</v>
      </c>
      <c r="D1152" t="s">
        <v>185</v>
      </c>
      <c r="E1152" s="119">
        <v>0.58333333333333337</v>
      </c>
      <c r="F1152" s="119">
        <v>0.65625</v>
      </c>
      <c r="G1152" t="s">
        <v>63</v>
      </c>
      <c r="H1152" t="s">
        <v>64</v>
      </c>
      <c r="I1152" t="str">
        <f t="shared" si="89"/>
        <v>OS SIMPSONS - DOMINGOMARINGÁ</v>
      </c>
      <c r="J1152" s="120">
        <v>885</v>
      </c>
      <c r="K1152">
        <f t="shared" si="86"/>
        <v>1151</v>
      </c>
      <c r="L1152" t="b">
        <f>IF($H$2:$H$2371='Cenário proposto'!$L$2,'Tabela de preços (out_2014)'!$K$2:$K$2371)</f>
        <v>0</v>
      </c>
      <c r="M1152" t="e">
        <f t="shared" si="87"/>
        <v>#NUM!</v>
      </c>
      <c r="N1152" t="str">
        <f t="shared" si="88"/>
        <v>Lixo</v>
      </c>
      <c r="O1152">
        <f t="shared" si="90"/>
        <v>4</v>
      </c>
    </row>
    <row r="1153" spans="1:15" x14ac:dyDescent="0.2">
      <c r="A1153" t="s">
        <v>694</v>
      </c>
      <c r="B1153" t="s">
        <v>695</v>
      </c>
      <c r="C1153" t="s">
        <v>148</v>
      </c>
      <c r="D1153" t="s">
        <v>185</v>
      </c>
      <c r="E1153" s="119">
        <v>0.58333333333333337</v>
      </c>
      <c r="F1153" s="119">
        <v>0.65625</v>
      </c>
      <c r="G1153" t="s">
        <v>65</v>
      </c>
      <c r="H1153" t="s">
        <v>66</v>
      </c>
      <c r="I1153" t="str">
        <f t="shared" si="89"/>
        <v>OS SIMPSONS - DOMINGOLONDRINA</v>
      </c>
      <c r="J1153" s="120">
        <v>1090</v>
      </c>
      <c r="K1153">
        <f t="shared" si="86"/>
        <v>1152</v>
      </c>
      <c r="L1153" t="b">
        <f>IF($H$2:$H$2371='Cenário proposto'!$L$2,'Tabela de preços (out_2014)'!$K$2:$K$2371)</f>
        <v>0</v>
      </c>
      <c r="M1153" t="e">
        <f t="shared" si="87"/>
        <v>#NUM!</v>
      </c>
      <c r="N1153" t="str">
        <f t="shared" si="88"/>
        <v>Lixo</v>
      </c>
      <c r="O1153">
        <f t="shared" si="90"/>
        <v>4</v>
      </c>
    </row>
    <row r="1154" spans="1:15" x14ac:dyDescent="0.2">
      <c r="A1154" t="s">
        <v>694</v>
      </c>
      <c r="B1154" t="s">
        <v>695</v>
      </c>
      <c r="C1154" t="s">
        <v>148</v>
      </c>
      <c r="D1154" t="s">
        <v>185</v>
      </c>
      <c r="E1154" s="119">
        <v>0.58333333333333337</v>
      </c>
      <c r="F1154" s="119">
        <v>0.65625</v>
      </c>
      <c r="G1154" t="s">
        <v>67</v>
      </c>
      <c r="H1154" t="s">
        <v>68</v>
      </c>
      <c r="I1154" t="str">
        <f t="shared" si="89"/>
        <v>OS SIMPSONS - DOMINGOP. ALEGRE</v>
      </c>
      <c r="J1154" s="120">
        <v>6300</v>
      </c>
      <c r="K1154">
        <f t="shared" ref="K1154:K1217" si="91">ROW(H1154:H3523)-ROW($H$2)+1</f>
        <v>1153</v>
      </c>
      <c r="L1154" t="b">
        <f>IF($H$2:$H$2371='Cenário proposto'!$L$2,'Tabela de preços (out_2014)'!$K$2:$K$2371)</f>
        <v>0</v>
      </c>
      <c r="M1154" t="e">
        <f t="shared" ref="M1154:M1217" si="92">SMALL($L$2:$L$2371,$K$2:$K$2371)</f>
        <v>#NUM!</v>
      </c>
      <c r="N1154" t="str">
        <f t="shared" ref="N1154:N1217" si="93">IFERROR(INDEX($B$2:$B$2371,$M$2:$M$2371),"Lixo")</f>
        <v>Lixo</v>
      </c>
      <c r="O1154">
        <f t="shared" si="90"/>
        <v>4</v>
      </c>
    </row>
    <row r="1155" spans="1:15" x14ac:dyDescent="0.2">
      <c r="A1155" t="s">
        <v>694</v>
      </c>
      <c r="B1155" t="s">
        <v>695</v>
      </c>
      <c r="C1155" t="s">
        <v>148</v>
      </c>
      <c r="D1155" t="s">
        <v>185</v>
      </c>
      <c r="E1155" s="119">
        <v>0.58333333333333337</v>
      </c>
      <c r="F1155" s="119">
        <v>0.65625</v>
      </c>
      <c r="G1155" t="s">
        <v>69</v>
      </c>
      <c r="H1155" t="s">
        <v>70</v>
      </c>
      <c r="I1155" t="str">
        <f t="shared" ref="I1155:I1218" si="94">CONCATENATE(B1155,H1155)</f>
        <v>OS SIMPSONS - DOMINGOFLORIANÓPOLIS</v>
      </c>
      <c r="J1155" s="120">
        <v>3110</v>
      </c>
      <c r="K1155">
        <f t="shared" si="91"/>
        <v>1154</v>
      </c>
      <c r="L1155" t="b">
        <f>IF($H$2:$H$2371='Cenário proposto'!$L$2,'Tabela de preços (out_2014)'!$K$2:$K$2371)</f>
        <v>0</v>
      </c>
      <c r="M1155" t="e">
        <f t="shared" si="92"/>
        <v>#NUM!</v>
      </c>
      <c r="N1155" t="str">
        <f t="shared" si="93"/>
        <v>Lixo</v>
      </c>
      <c r="O1155">
        <f t="shared" ref="O1155:O1218" si="95">IF(D1155="SEG/SEX",5,IF(D1155="SEG/SÁB",6,IF(LEN(D1155)-LEN(SUBSTITUTE(D1155,"/",""))=0,1,LEN(D1155)-LEN(SUBSTITUTE(D1155,"/",""))+1)))*4</f>
        <v>4</v>
      </c>
    </row>
    <row r="1156" spans="1:15" x14ac:dyDescent="0.2">
      <c r="A1156" t="s">
        <v>694</v>
      </c>
      <c r="B1156" t="s">
        <v>695</v>
      </c>
      <c r="C1156" t="s">
        <v>148</v>
      </c>
      <c r="D1156" t="s">
        <v>185</v>
      </c>
      <c r="E1156" s="119">
        <v>0.58333333333333337</v>
      </c>
      <c r="F1156" s="119">
        <v>0.65625</v>
      </c>
      <c r="G1156" t="s">
        <v>71</v>
      </c>
      <c r="H1156" t="s">
        <v>72</v>
      </c>
      <c r="I1156" t="str">
        <f t="shared" si="94"/>
        <v>OS SIMPSONS - DOMINGOBRASÍLIA</v>
      </c>
      <c r="J1156" s="120">
        <v>2055</v>
      </c>
      <c r="K1156">
        <f t="shared" si="91"/>
        <v>1155</v>
      </c>
      <c r="L1156" t="b">
        <f>IF($H$2:$H$2371='Cenário proposto'!$L$2,'Tabela de preços (out_2014)'!$K$2:$K$2371)</f>
        <v>0</v>
      </c>
      <c r="M1156" t="e">
        <f t="shared" si="92"/>
        <v>#NUM!</v>
      </c>
      <c r="N1156" t="str">
        <f t="shared" si="93"/>
        <v>Lixo</v>
      </c>
      <c r="O1156">
        <f t="shared" si="95"/>
        <v>4</v>
      </c>
    </row>
    <row r="1157" spans="1:15" x14ac:dyDescent="0.2">
      <c r="A1157" t="s">
        <v>694</v>
      </c>
      <c r="B1157" t="s">
        <v>695</v>
      </c>
      <c r="C1157" t="s">
        <v>148</v>
      </c>
      <c r="D1157" t="s">
        <v>185</v>
      </c>
      <c r="E1157" s="119">
        <v>0.58333333333333337</v>
      </c>
      <c r="F1157" s="119">
        <v>0.65625</v>
      </c>
      <c r="G1157" t="s">
        <v>73</v>
      </c>
      <c r="H1157" t="s">
        <v>74</v>
      </c>
      <c r="I1157" t="str">
        <f t="shared" si="94"/>
        <v>OS SIMPSONS - DOMINGOGOIÂNIA</v>
      </c>
      <c r="J1157" s="120">
        <v>1800</v>
      </c>
      <c r="K1157">
        <f t="shared" si="91"/>
        <v>1156</v>
      </c>
      <c r="L1157" t="b">
        <f>IF($H$2:$H$2371='Cenário proposto'!$L$2,'Tabela de preços (out_2014)'!$K$2:$K$2371)</f>
        <v>0</v>
      </c>
      <c r="M1157" t="e">
        <f t="shared" si="92"/>
        <v>#NUM!</v>
      </c>
      <c r="N1157" t="str">
        <f t="shared" si="93"/>
        <v>Lixo</v>
      </c>
      <c r="O1157">
        <f t="shared" si="95"/>
        <v>4</v>
      </c>
    </row>
    <row r="1158" spans="1:15" x14ac:dyDescent="0.2">
      <c r="A1158" t="s">
        <v>694</v>
      </c>
      <c r="B1158" t="s">
        <v>695</v>
      </c>
      <c r="C1158" t="s">
        <v>148</v>
      </c>
      <c r="D1158" t="s">
        <v>185</v>
      </c>
      <c r="E1158" s="119">
        <v>0.58333333333333337</v>
      </c>
      <c r="F1158" s="119">
        <v>0.65625</v>
      </c>
      <c r="G1158" t="s">
        <v>75</v>
      </c>
      <c r="H1158" t="s">
        <v>76</v>
      </c>
      <c r="I1158" t="str">
        <f t="shared" si="94"/>
        <v>OS SIMPSONS - DOMINGOCUIABÁ</v>
      </c>
      <c r="J1158" s="120">
        <v>1630</v>
      </c>
      <c r="K1158">
        <f t="shared" si="91"/>
        <v>1157</v>
      </c>
      <c r="L1158" t="b">
        <f>IF($H$2:$H$2371='Cenário proposto'!$L$2,'Tabela de preços (out_2014)'!$K$2:$K$2371)</f>
        <v>0</v>
      </c>
      <c r="M1158" t="e">
        <f t="shared" si="92"/>
        <v>#NUM!</v>
      </c>
      <c r="N1158" t="str">
        <f t="shared" si="93"/>
        <v>Lixo</v>
      </c>
      <c r="O1158">
        <f t="shared" si="95"/>
        <v>4</v>
      </c>
    </row>
    <row r="1159" spans="1:15" x14ac:dyDescent="0.2">
      <c r="A1159" t="s">
        <v>694</v>
      </c>
      <c r="B1159" t="s">
        <v>695</v>
      </c>
      <c r="C1159" t="s">
        <v>148</v>
      </c>
      <c r="D1159" t="s">
        <v>185</v>
      </c>
      <c r="E1159" s="119">
        <v>0.58333333333333337</v>
      </c>
      <c r="F1159" s="119">
        <v>0.65625</v>
      </c>
      <c r="G1159" t="s">
        <v>77</v>
      </c>
      <c r="H1159" t="s">
        <v>78</v>
      </c>
      <c r="I1159" t="str">
        <f t="shared" si="94"/>
        <v>OS SIMPSONS - DOMINGOCÁCERES</v>
      </c>
      <c r="J1159" s="120">
        <v>130</v>
      </c>
      <c r="K1159">
        <f t="shared" si="91"/>
        <v>1158</v>
      </c>
      <c r="L1159" t="b">
        <f>IF($H$2:$H$2371='Cenário proposto'!$L$2,'Tabela de preços (out_2014)'!$K$2:$K$2371)</f>
        <v>0</v>
      </c>
      <c r="M1159" t="e">
        <f t="shared" si="92"/>
        <v>#NUM!</v>
      </c>
      <c r="N1159" t="str">
        <f t="shared" si="93"/>
        <v>Lixo</v>
      </c>
      <c r="O1159">
        <f t="shared" si="95"/>
        <v>4</v>
      </c>
    </row>
    <row r="1160" spans="1:15" x14ac:dyDescent="0.2">
      <c r="A1160" t="s">
        <v>694</v>
      </c>
      <c r="B1160" t="s">
        <v>695</v>
      </c>
      <c r="C1160" t="s">
        <v>148</v>
      </c>
      <c r="D1160" t="s">
        <v>185</v>
      </c>
      <c r="E1160" s="119">
        <v>0.58333333333333337</v>
      </c>
      <c r="F1160" s="119">
        <v>0.65625</v>
      </c>
      <c r="G1160" t="s">
        <v>75</v>
      </c>
      <c r="H1160" t="s">
        <v>79</v>
      </c>
      <c r="I1160" t="str">
        <f t="shared" si="94"/>
        <v>OS SIMPSONS - DOMINGORONDONÓPOLIS</v>
      </c>
      <c r="J1160" s="120">
        <v>270</v>
      </c>
      <c r="K1160">
        <f t="shared" si="91"/>
        <v>1159</v>
      </c>
      <c r="L1160" t="b">
        <f>IF($H$2:$H$2371='Cenário proposto'!$L$2,'Tabela de preços (out_2014)'!$K$2:$K$2371)</f>
        <v>0</v>
      </c>
      <c r="M1160" t="e">
        <f t="shared" si="92"/>
        <v>#NUM!</v>
      </c>
      <c r="N1160" t="str">
        <f t="shared" si="93"/>
        <v>Lixo</v>
      </c>
      <c r="O1160">
        <f t="shared" si="95"/>
        <v>4</v>
      </c>
    </row>
    <row r="1161" spans="1:15" x14ac:dyDescent="0.2">
      <c r="A1161" t="s">
        <v>694</v>
      </c>
      <c r="B1161" t="s">
        <v>695</v>
      </c>
      <c r="C1161" t="s">
        <v>148</v>
      </c>
      <c r="D1161" t="s">
        <v>185</v>
      </c>
      <c r="E1161" s="119">
        <v>0.58333333333333337</v>
      </c>
      <c r="F1161" s="119">
        <v>0.65625</v>
      </c>
      <c r="G1161" t="s">
        <v>75</v>
      </c>
      <c r="H1161" t="s">
        <v>80</v>
      </c>
      <c r="I1161" t="str">
        <f t="shared" si="94"/>
        <v>OS SIMPSONS - DOMINGOTANGARÁ</v>
      </c>
      <c r="J1161" s="120">
        <v>205</v>
      </c>
      <c r="K1161">
        <f t="shared" si="91"/>
        <v>1160</v>
      </c>
      <c r="L1161" t="b">
        <f>IF($H$2:$H$2371='Cenário proposto'!$L$2,'Tabela de preços (out_2014)'!$K$2:$K$2371)</f>
        <v>0</v>
      </c>
      <c r="M1161" t="e">
        <f t="shared" si="92"/>
        <v>#NUM!</v>
      </c>
      <c r="N1161" t="str">
        <f t="shared" si="93"/>
        <v>Lixo</v>
      </c>
      <c r="O1161">
        <f t="shared" si="95"/>
        <v>4</v>
      </c>
    </row>
    <row r="1162" spans="1:15" x14ac:dyDescent="0.2">
      <c r="A1162" t="s">
        <v>694</v>
      </c>
      <c r="B1162" t="s">
        <v>695</v>
      </c>
      <c r="C1162" t="s">
        <v>148</v>
      </c>
      <c r="D1162" t="s">
        <v>185</v>
      </c>
      <c r="E1162" s="119">
        <v>0.58333333333333337</v>
      </c>
      <c r="F1162" s="119">
        <v>0.65625</v>
      </c>
      <c r="G1162" t="s">
        <v>75</v>
      </c>
      <c r="H1162" t="s">
        <v>81</v>
      </c>
      <c r="I1162" t="str">
        <f t="shared" si="94"/>
        <v>OS SIMPSONS - DOMINGOSORRISO</v>
      </c>
      <c r="J1162" s="120">
        <v>130</v>
      </c>
      <c r="K1162">
        <f t="shared" si="91"/>
        <v>1161</v>
      </c>
      <c r="L1162" t="b">
        <f>IF($H$2:$H$2371='Cenário proposto'!$L$2,'Tabela de preços (out_2014)'!$K$2:$K$2371)</f>
        <v>0</v>
      </c>
      <c r="M1162" t="e">
        <f t="shared" si="92"/>
        <v>#NUM!</v>
      </c>
      <c r="N1162" t="str">
        <f t="shared" si="93"/>
        <v>Lixo</v>
      </c>
      <c r="O1162">
        <f t="shared" si="95"/>
        <v>4</v>
      </c>
    </row>
    <row r="1163" spans="1:15" x14ac:dyDescent="0.2">
      <c r="A1163" t="s">
        <v>694</v>
      </c>
      <c r="B1163" t="s">
        <v>695</v>
      </c>
      <c r="C1163" t="s">
        <v>148</v>
      </c>
      <c r="D1163" t="s">
        <v>185</v>
      </c>
      <c r="E1163" s="119">
        <v>0.58333333333333337</v>
      </c>
      <c r="F1163" s="119">
        <v>0.65625</v>
      </c>
      <c r="G1163" t="s">
        <v>75</v>
      </c>
      <c r="H1163" t="s">
        <v>82</v>
      </c>
      <c r="I1163" t="str">
        <f t="shared" si="94"/>
        <v>OS SIMPSONS - DOMINGOSAPEZAL</v>
      </c>
      <c r="J1163" s="120">
        <v>130</v>
      </c>
      <c r="K1163">
        <f t="shared" si="91"/>
        <v>1162</v>
      </c>
      <c r="L1163" t="b">
        <f>IF($H$2:$H$2371='Cenário proposto'!$L$2,'Tabela de preços (out_2014)'!$K$2:$K$2371)</f>
        <v>0</v>
      </c>
      <c r="M1163" t="e">
        <f t="shared" si="92"/>
        <v>#NUM!</v>
      </c>
      <c r="N1163" t="str">
        <f t="shared" si="93"/>
        <v>Lixo</v>
      </c>
      <c r="O1163">
        <f t="shared" si="95"/>
        <v>4</v>
      </c>
    </row>
    <row r="1164" spans="1:15" x14ac:dyDescent="0.2">
      <c r="A1164" t="s">
        <v>694</v>
      </c>
      <c r="B1164" t="s">
        <v>695</v>
      </c>
      <c r="C1164" t="s">
        <v>148</v>
      </c>
      <c r="D1164" t="s">
        <v>185</v>
      </c>
      <c r="E1164" s="119">
        <v>0.58333333333333337</v>
      </c>
      <c r="F1164" s="119">
        <v>0.65625</v>
      </c>
      <c r="G1164" t="s">
        <v>75</v>
      </c>
      <c r="H1164" t="s">
        <v>83</v>
      </c>
      <c r="I1164" t="str">
        <f t="shared" si="94"/>
        <v>OS SIMPSONS - DOMINGOJUÍNA</v>
      </c>
      <c r="J1164" s="120">
        <v>130</v>
      </c>
      <c r="K1164">
        <f t="shared" si="91"/>
        <v>1163</v>
      </c>
      <c r="L1164" t="b">
        <f>IF($H$2:$H$2371='Cenário proposto'!$L$2,'Tabela de preços (out_2014)'!$K$2:$K$2371)</f>
        <v>0</v>
      </c>
      <c r="M1164" t="e">
        <f t="shared" si="92"/>
        <v>#NUM!</v>
      </c>
      <c r="N1164" t="str">
        <f t="shared" si="93"/>
        <v>Lixo</v>
      </c>
      <c r="O1164">
        <f t="shared" si="95"/>
        <v>4</v>
      </c>
    </row>
    <row r="1165" spans="1:15" x14ac:dyDescent="0.2">
      <c r="A1165" t="s">
        <v>694</v>
      </c>
      <c r="B1165" t="s">
        <v>695</v>
      </c>
      <c r="C1165" t="s">
        <v>148</v>
      </c>
      <c r="D1165" t="s">
        <v>185</v>
      </c>
      <c r="E1165" s="119">
        <v>0.58333333333333337</v>
      </c>
      <c r="F1165" s="119">
        <v>0.65625</v>
      </c>
      <c r="G1165" t="s">
        <v>84</v>
      </c>
      <c r="H1165" t="s">
        <v>85</v>
      </c>
      <c r="I1165" t="str">
        <f t="shared" si="94"/>
        <v>OS SIMPSONS - DOMINGOC. GRANDE</v>
      </c>
      <c r="J1165" s="120">
        <v>680</v>
      </c>
      <c r="K1165">
        <f t="shared" si="91"/>
        <v>1164</v>
      </c>
      <c r="L1165" t="b">
        <f>IF($H$2:$H$2371='Cenário proposto'!$L$2,'Tabela de preços (out_2014)'!$K$2:$K$2371)</f>
        <v>0</v>
      </c>
      <c r="M1165" t="e">
        <f t="shared" si="92"/>
        <v>#NUM!</v>
      </c>
      <c r="N1165" t="str">
        <f t="shared" si="93"/>
        <v>Lixo</v>
      </c>
      <c r="O1165">
        <f t="shared" si="95"/>
        <v>4</v>
      </c>
    </row>
    <row r="1166" spans="1:15" x14ac:dyDescent="0.2">
      <c r="A1166" t="s">
        <v>694</v>
      </c>
      <c r="B1166" t="s">
        <v>695</v>
      </c>
      <c r="C1166" t="s">
        <v>148</v>
      </c>
      <c r="D1166" t="s">
        <v>185</v>
      </c>
      <c r="E1166" s="119">
        <v>0.58333333333333337</v>
      </c>
      <c r="F1166" s="119">
        <v>0.65625</v>
      </c>
      <c r="G1166" t="s">
        <v>86</v>
      </c>
      <c r="H1166" t="s">
        <v>87</v>
      </c>
      <c r="I1166" t="str">
        <f t="shared" si="94"/>
        <v>OS SIMPSONS - DOMINGOSALVADOR</v>
      </c>
      <c r="J1166" s="120">
        <v>4660</v>
      </c>
      <c r="K1166">
        <f t="shared" si="91"/>
        <v>1165</v>
      </c>
      <c r="L1166" t="b">
        <f>IF($H$2:$H$2371='Cenário proposto'!$L$2,'Tabela de preços (out_2014)'!$K$2:$K$2371)</f>
        <v>0</v>
      </c>
      <c r="M1166" t="e">
        <f t="shared" si="92"/>
        <v>#NUM!</v>
      </c>
      <c r="N1166" t="str">
        <f t="shared" si="93"/>
        <v>Lixo</v>
      </c>
      <c r="O1166">
        <f t="shared" si="95"/>
        <v>4</v>
      </c>
    </row>
    <row r="1167" spans="1:15" x14ac:dyDescent="0.2">
      <c r="A1167" t="s">
        <v>694</v>
      </c>
      <c r="B1167" t="s">
        <v>695</v>
      </c>
      <c r="C1167" t="s">
        <v>148</v>
      </c>
      <c r="D1167" t="s">
        <v>185</v>
      </c>
      <c r="E1167" s="119">
        <v>0.58333333333333337</v>
      </c>
      <c r="F1167" s="119">
        <v>0.65625</v>
      </c>
      <c r="G1167" t="s">
        <v>88</v>
      </c>
      <c r="H1167" t="s">
        <v>89</v>
      </c>
      <c r="I1167" t="str">
        <f t="shared" si="94"/>
        <v>OS SIMPSONS - DOMINGORECIFE</v>
      </c>
      <c r="J1167" s="120">
        <v>3525</v>
      </c>
      <c r="K1167">
        <f t="shared" si="91"/>
        <v>1166</v>
      </c>
      <c r="L1167" t="b">
        <f>IF($H$2:$H$2371='Cenário proposto'!$L$2,'Tabela de preços (out_2014)'!$K$2:$K$2371)</f>
        <v>0</v>
      </c>
      <c r="M1167" t="e">
        <f t="shared" si="92"/>
        <v>#NUM!</v>
      </c>
      <c r="N1167" t="str">
        <f t="shared" si="93"/>
        <v>Lixo</v>
      </c>
      <c r="O1167">
        <f t="shared" si="95"/>
        <v>4</v>
      </c>
    </row>
    <row r="1168" spans="1:15" x14ac:dyDescent="0.2">
      <c r="A1168" t="s">
        <v>694</v>
      </c>
      <c r="B1168" t="s">
        <v>695</v>
      </c>
      <c r="C1168" t="s">
        <v>148</v>
      </c>
      <c r="D1168" t="s">
        <v>185</v>
      </c>
      <c r="E1168" s="119">
        <v>0.58333333333333337</v>
      </c>
      <c r="F1168" s="119">
        <v>0.65625</v>
      </c>
      <c r="G1168" t="s">
        <v>90</v>
      </c>
      <c r="H1168" t="s">
        <v>91</v>
      </c>
      <c r="I1168" t="str">
        <f t="shared" si="94"/>
        <v>OS SIMPSONS - DOMINGONATAL</v>
      </c>
      <c r="J1168" s="120">
        <v>910</v>
      </c>
      <c r="K1168">
        <f t="shared" si="91"/>
        <v>1167</v>
      </c>
      <c r="L1168" t="b">
        <f>IF($H$2:$H$2371='Cenário proposto'!$L$2,'Tabela de preços (out_2014)'!$K$2:$K$2371)</f>
        <v>0</v>
      </c>
      <c r="M1168" t="e">
        <f t="shared" si="92"/>
        <v>#NUM!</v>
      </c>
      <c r="N1168" t="str">
        <f t="shared" si="93"/>
        <v>Lixo</v>
      </c>
      <c r="O1168">
        <f t="shared" si="95"/>
        <v>4</v>
      </c>
    </row>
    <row r="1169" spans="1:15" x14ac:dyDescent="0.2">
      <c r="A1169" t="s">
        <v>694</v>
      </c>
      <c r="B1169" t="s">
        <v>695</v>
      </c>
      <c r="C1169" t="s">
        <v>148</v>
      </c>
      <c r="D1169" t="s">
        <v>185</v>
      </c>
      <c r="E1169" s="119">
        <v>0.58333333333333337</v>
      </c>
      <c r="F1169" s="119">
        <v>0.65625</v>
      </c>
      <c r="G1169" t="s">
        <v>92</v>
      </c>
      <c r="H1169" t="s">
        <v>93</v>
      </c>
      <c r="I1169" t="str">
        <f t="shared" si="94"/>
        <v>OS SIMPSONS - DOMINGOCEARÁ</v>
      </c>
      <c r="J1169" s="120">
        <v>3025</v>
      </c>
      <c r="K1169">
        <f t="shared" si="91"/>
        <v>1168</v>
      </c>
      <c r="L1169" t="b">
        <f>IF($H$2:$H$2371='Cenário proposto'!$L$2,'Tabela de preços (out_2014)'!$K$2:$K$2371)</f>
        <v>0</v>
      </c>
      <c r="M1169" t="e">
        <f t="shared" si="92"/>
        <v>#NUM!</v>
      </c>
      <c r="N1169" t="str">
        <f t="shared" si="93"/>
        <v>Lixo</v>
      </c>
      <c r="O1169">
        <f t="shared" si="95"/>
        <v>4</v>
      </c>
    </row>
    <row r="1170" spans="1:15" x14ac:dyDescent="0.2">
      <c r="A1170" t="s">
        <v>694</v>
      </c>
      <c r="B1170" t="s">
        <v>695</v>
      </c>
      <c r="C1170" t="s">
        <v>148</v>
      </c>
      <c r="D1170" t="s">
        <v>185</v>
      </c>
      <c r="E1170" s="119">
        <v>0.58333333333333337</v>
      </c>
      <c r="F1170" s="119">
        <v>0.65625</v>
      </c>
      <c r="G1170" t="s">
        <v>92</v>
      </c>
      <c r="H1170" t="s">
        <v>94</v>
      </c>
      <c r="I1170" t="str">
        <f t="shared" si="94"/>
        <v>OS SIMPSONS - DOMINGOFORTALEZA</v>
      </c>
      <c r="J1170" s="120">
        <v>2420</v>
      </c>
      <c r="K1170">
        <f t="shared" si="91"/>
        <v>1169</v>
      </c>
      <c r="L1170" t="b">
        <f>IF($H$2:$H$2371='Cenário proposto'!$L$2,'Tabela de preços (out_2014)'!$K$2:$K$2371)</f>
        <v>0</v>
      </c>
      <c r="M1170" t="e">
        <f t="shared" si="92"/>
        <v>#NUM!</v>
      </c>
      <c r="N1170" t="str">
        <f t="shared" si="93"/>
        <v>Lixo</v>
      </c>
      <c r="O1170">
        <f t="shared" si="95"/>
        <v>4</v>
      </c>
    </row>
    <row r="1171" spans="1:15" x14ac:dyDescent="0.2">
      <c r="A1171" t="s">
        <v>694</v>
      </c>
      <c r="B1171" t="s">
        <v>695</v>
      </c>
      <c r="C1171" t="s">
        <v>148</v>
      </c>
      <c r="D1171" t="s">
        <v>185</v>
      </c>
      <c r="E1171" s="119">
        <v>0.58333333333333337</v>
      </c>
      <c r="F1171" s="119">
        <v>0.65625</v>
      </c>
      <c r="G1171" t="s">
        <v>95</v>
      </c>
      <c r="H1171" t="s">
        <v>96</v>
      </c>
      <c r="I1171" t="str">
        <f t="shared" si="94"/>
        <v>OS SIMPSONS - DOMINGOTERESINA</v>
      </c>
      <c r="J1171" s="120">
        <v>370</v>
      </c>
      <c r="K1171">
        <f t="shared" si="91"/>
        <v>1170</v>
      </c>
      <c r="L1171" t="b">
        <f>IF($H$2:$H$2371='Cenário proposto'!$L$2,'Tabela de preços (out_2014)'!$K$2:$K$2371)</f>
        <v>0</v>
      </c>
      <c r="M1171" t="e">
        <f t="shared" si="92"/>
        <v>#NUM!</v>
      </c>
      <c r="N1171" t="str">
        <f t="shared" si="93"/>
        <v>Lixo</v>
      </c>
      <c r="O1171">
        <f t="shared" si="95"/>
        <v>4</v>
      </c>
    </row>
    <row r="1172" spans="1:15" x14ac:dyDescent="0.2">
      <c r="A1172" t="s">
        <v>694</v>
      </c>
      <c r="B1172" t="s">
        <v>695</v>
      </c>
      <c r="C1172" t="s">
        <v>148</v>
      </c>
      <c r="D1172" t="s">
        <v>185</v>
      </c>
      <c r="E1172" s="119">
        <v>0.58333333333333337</v>
      </c>
      <c r="F1172" s="119">
        <v>0.65625</v>
      </c>
      <c r="G1172" t="s">
        <v>95</v>
      </c>
      <c r="H1172" t="s">
        <v>97</v>
      </c>
      <c r="I1172" t="str">
        <f t="shared" si="94"/>
        <v>OS SIMPSONS - DOMINGOPARNAÍBA</v>
      </c>
      <c r="J1172" s="120">
        <v>130</v>
      </c>
      <c r="K1172">
        <f t="shared" si="91"/>
        <v>1171</v>
      </c>
      <c r="L1172" t="b">
        <f>IF($H$2:$H$2371='Cenário proposto'!$L$2,'Tabela de preços (out_2014)'!$K$2:$K$2371)</f>
        <v>0</v>
      </c>
      <c r="M1172" t="e">
        <f t="shared" si="92"/>
        <v>#NUM!</v>
      </c>
      <c r="N1172" t="str">
        <f t="shared" si="93"/>
        <v>Lixo</v>
      </c>
      <c r="O1172">
        <f t="shared" si="95"/>
        <v>4</v>
      </c>
    </row>
    <row r="1173" spans="1:15" x14ac:dyDescent="0.2">
      <c r="A1173" t="s">
        <v>694</v>
      </c>
      <c r="B1173" t="s">
        <v>695</v>
      </c>
      <c r="C1173" t="s">
        <v>148</v>
      </c>
      <c r="D1173" t="s">
        <v>185</v>
      </c>
      <c r="E1173" s="119">
        <v>0.58333333333333337</v>
      </c>
      <c r="F1173" s="119">
        <v>0.65625</v>
      </c>
      <c r="G1173" t="s">
        <v>98</v>
      </c>
      <c r="H1173" t="s">
        <v>99</v>
      </c>
      <c r="I1173" t="str">
        <f t="shared" si="94"/>
        <v>OS SIMPSONS - DOMINGOS. LUIS</v>
      </c>
      <c r="J1173" s="120">
        <v>815</v>
      </c>
      <c r="K1173">
        <f t="shared" si="91"/>
        <v>1172</v>
      </c>
      <c r="L1173" t="b">
        <f>IF($H$2:$H$2371='Cenário proposto'!$L$2,'Tabela de preços (out_2014)'!$K$2:$K$2371)</f>
        <v>0</v>
      </c>
      <c r="M1173" t="e">
        <f t="shared" si="92"/>
        <v>#NUM!</v>
      </c>
      <c r="N1173" t="str">
        <f t="shared" si="93"/>
        <v>Lixo</v>
      </c>
      <c r="O1173">
        <f t="shared" si="95"/>
        <v>4</v>
      </c>
    </row>
    <row r="1174" spans="1:15" x14ac:dyDescent="0.2">
      <c r="A1174" t="s">
        <v>694</v>
      </c>
      <c r="B1174" t="s">
        <v>695</v>
      </c>
      <c r="C1174" t="s">
        <v>148</v>
      </c>
      <c r="D1174" t="s">
        <v>185</v>
      </c>
      <c r="E1174" s="119">
        <v>0.58333333333333337</v>
      </c>
      <c r="F1174" s="119">
        <v>0.65625</v>
      </c>
      <c r="G1174" t="s">
        <v>100</v>
      </c>
      <c r="H1174" t="s">
        <v>101</v>
      </c>
      <c r="I1174" t="str">
        <f t="shared" si="94"/>
        <v>OS SIMPSONS - DOMINGOVIANA</v>
      </c>
      <c r="J1174" s="120">
        <v>320</v>
      </c>
      <c r="K1174">
        <f t="shared" si="91"/>
        <v>1173</v>
      </c>
      <c r="L1174" t="b">
        <f>IF($H$2:$H$2371='Cenário proposto'!$L$2,'Tabela de preços (out_2014)'!$K$2:$K$2371)</f>
        <v>0</v>
      </c>
      <c r="M1174" t="e">
        <f t="shared" si="92"/>
        <v>#NUM!</v>
      </c>
      <c r="N1174" t="str">
        <f t="shared" si="93"/>
        <v>Lixo</v>
      </c>
      <c r="O1174">
        <f t="shared" si="95"/>
        <v>4</v>
      </c>
    </row>
    <row r="1175" spans="1:15" x14ac:dyDescent="0.2">
      <c r="A1175" t="s">
        <v>694</v>
      </c>
      <c r="B1175" t="s">
        <v>695</v>
      </c>
      <c r="C1175" t="s">
        <v>148</v>
      </c>
      <c r="D1175" t="s">
        <v>185</v>
      </c>
      <c r="E1175" s="119">
        <v>0.58333333333333337</v>
      </c>
      <c r="F1175" s="119">
        <v>0.65625</v>
      </c>
      <c r="G1175" t="s">
        <v>102</v>
      </c>
      <c r="H1175" t="s">
        <v>103</v>
      </c>
      <c r="I1175" t="str">
        <f t="shared" si="94"/>
        <v>OS SIMPSONS - DOMINGOPEDREIRAS</v>
      </c>
      <c r="J1175" s="120">
        <v>225</v>
      </c>
      <c r="K1175">
        <f t="shared" si="91"/>
        <v>1174</v>
      </c>
      <c r="L1175" t="b">
        <f>IF($H$2:$H$2371='Cenário proposto'!$L$2,'Tabela de preços (out_2014)'!$K$2:$K$2371)</f>
        <v>0</v>
      </c>
      <c r="M1175" t="e">
        <f t="shared" si="92"/>
        <v>#NUM!</v>
      </c>
      <c r="N1175" t="str">
        <f t="shared" si="93"/>
        <v>Lixo</v>
      </c>
      <c r="O1175">
        <f t="shared" si="95"/>
        <v>4</v>
      </c>
    </row>
    <row r="1176" spans="1:15" x14ac:dyDescent="0.2">
      <c r="A1176" t="s">
        <v>694</v>
      </c>
      <c r="B1176" t="s">
        <v>695</v>
      </c>
      <c r="C1176" t="s">
        <v>148</v>
      </c>
      <c r="D1176" t="s">
        <v>185</v>
      </c>
      <c r="E1176" s="119">
        <v>0.58333333333333337</v>
      </c>
      <c r="F1176" s="119">
        <v>0.65625</v>
      </c>
      <c r="G1176" t="s">
        <v>104</v>
      </c>
      <c r="H1176" t="s">
        <v>105</v>
      </c>
      <c r="I1176" t="str">
        <f t="shared" si="94"/>
        <v>OS SIMPSONS - DOMINGOIMPERATRIZ</v>
      </c>
      <c r="J1176" s="120">
        <v>320</v>
      </c>
      <c r="K1176">
        <f t="shared" si="91"/>
        <v>1175</v>
      </c>
      <c r="L1176" t="b">
        <f>IF($H$2:$H$2371='Cenário proposto'!$L$2,'Tabela de preços (out_2014)'!$K$2:$K$2371)</f>
        <v>0</v>
      </c>
      <c r="M1176" t="e">
        <f t="shared" si="92"/>
        <v>#NUM!</v>
      </c>
      <c r="N1176" t="str">
        <f t="shared" si="93"/>
        <v>Lixo</v>
      </c>
      <c r="O1176">
        <f t="shared" si="95"/>
        <v>4</v>
      </c>
    </row>
    <row r="1177" spans="1:15" x14ac:dyDescent="0.2">
      <c r="A1177" t="s">
        <v>694</v>
      </c>
      <c r="B1177" t="s">
        <v>695</v>
      </c>
      <c r="C1177" t="s">
        <v>148</v>
      </c>
      <c r="D1177" t="s">
        <v>185</v>
      </c>
      <c r="E1177" s="119">
        <v>0.58333333333333337</v>
      </c>
      <c r="F1177" s="119">
        <v>0.65625</v>
      </c>
      <c r="G1177" t="s">
        <v>106</v>
      </c>
      <c r="H1177" t="s">
        <v>107</v>
      </c>
      <c r="I1177" t="str">
        <f t="shared" si="94"/>
        <v>OS SIMPSONS - DOMINGOCAXIAS</v>
      </c>
      <c r="J1177" s="120">
        <v>320</v>
      </c>
      <c r="K1177">
        <f t="shared" si="91"/>
        <v>1176</v>
      </c>
      <c r="L1177" t="b">
        <f>IF($H$2:$H$2371='Cenário proposto'!$L$2,'Tabela de preços (out_2014)'!$K$2:$K$2371)</f>
        <v>0</v>
      </c>
      <c r="M1177" t="e">
        <f t="shared" si="92"/>
        <v>#NUM!</v>
      </c>
      <c r="N1177" t="str">
        <f t="shared" si="93"/>
        <v>Lixo</v>
      </c>
      <c r="O1177">
        <f t="shared" si="95"/>
        <v>4</v>
      </c>
    </row>
    <row r="1178" spans="1:15" x14ac:dyDescent="0.2">
      <c r="A1178" t="s">
        <v>694</v>
      </c>
      <c r="B1178" t="s">
        <v>695</v>
      </c>
      <c r="C1178" t="s">
        <v>148</v>
      </c>
      <c r="D1178" t="s">
        <v>185</v>
      </c>
      <c r="E1178" s="119">
        <v>0.58333333333333337</v>
      </c>
      <c r="F1178" s="119">
        <v>0.65625</v>
      </c>
      <c r="G1178" t="s">
        <v>108</v>
      </c>
      <c r="H1178" t="s">
        <v>109</v>
      </c>
      <c r="I1178" t="str">
        <f t="shared" si="94"/>
        <v>OS SIMPSONS - DOMINGOJ. PESSOA</v>
      </c>
      <c r="J1178" s="120">
        <v>1030</v>
      </c>
      <c r="K1178">
        <f t="shared" si="91"/>
        <v>1177</v>
      </c>
      <c r="L1178" t="b">
        <f>IF($H$2:$H$2371='Cenário proposto'!$L$2,'Tabela de preços (out_2014)'!$K$2:$K$2371)</f>
        <v>0</v>
      </c>
      <c r="M1178" t="e">
        <f t="shared" si="92"/>
        <v>#NUM!</v>
      </c>
      <c r="N1178" t="str">
        <f t="shared" si="93"/>
        <v>Lixo</v>
      </c>
      <c r="O1178">
        <f t="shared" si="95"/>
        <v>4</v>
      </c>
    </row>
    <row r="1179" spans="1:15" x14ac:dyDescent="0.2">
      <c r="A1179" t="s">
        <v>694</v>
      </c>
      <c r="B1179" t="s">
        <v>695</v>
      </c>
      <c r="C1179" t="s">
        <v>148</v>
      </c>
      <c r="D1179" t="s">
        <v>185</v>
      </c>
      <c r="E1179" s="119">
        <v>0.58333333333333337</v>
      </c>
      <c r="F1179" s="119">
        <v>0.65625</v>
      </c>
      <c r="G1179" t="s">
        <v>110</v>
      </c>
      <c r="H1179" t="s">
        <v>111</v>
      </c>
      <c r="I1179" t="str">
        <f t="shared" si="94"/>
        <v>OS SIMPSONS - DOMINGOBELÉM</v>
      </c>
      <c r="J1179" s="120">
        <v>1725</v>
      </c>
      <c r="K1179">
        <f t="shared" si="91"/>
        <v>1178</v>
      </c>
      <c r="L1179" t="b">
        <f>IF($H$2:$H$2371='Cenário proposto'!$L$2,'Tabela de preços (out_2014)'!$K$2:$K$2371)</f>
        <v>0</v>
      </c>
      <c r="M1179" t="e">
        <f t="shared" si="92"/>
        <v>#NUM!</v>
      </c>
      <c r="N1179" t="str">
        <f t="shared" si="93"/>
        <v>Lixo</v>
      </c>
      <c r="O1179">
        <f t="shared" si="95"/>
        <v>4</v>
      </c>
    </row>
    <row r="1180" spans="1:15" x14ac:dyDescent="0.2">
      <c r="A1180" t="s">
        <v>694</v>
      </c>
      <c r="B1180" t="s">
        <v>695</v>
      </c>
      <c r="C1180" t="s">
        <v>148</v>
      </c>
      <c r="D1180" t="s">
        <v>185</v>
      </c>
      <c r="E1180" s="119">
        <v>0.58333333333333337</v>
      </c>
      <c r="F1180" s="119">
        <v>0.65625</v>
      </c>
      <c r="G1180" t="s">
        <v>110</v>
      </c>
      <c r="H1180" t="s">
        <v>112</v>
      </c>
      <c r="I1180" t="str">
        <f t="shared" si="94"/>
        <v>OS SIMPSONS - DOMINGOMARABÁ</v>
      </c>
      <c r="J1180" s="120">
        <v>320</v>
      </c>
      <c r="K1180">
        <f t="shared" si="91"/>
        <v>1179</v>
      </c>
      <c r="L1180" t="b">
        <f>IF($H$2:$H$2371='Cenário proposto'!$L$2,'Tabela de preços (out_2014)'!$K$2:$K$2371)</f>
        <v>0</v>
      </c>
      <c r="M1180" t="e">
        <f t="shared" si="92"/>
        <v>#NUM!</v>
      </c>
      <c r="N1180" t="str">
        <f t="shared" si="93"/>
        <v>Lixo</v>
      </c>
      <c r="O1180">
        <f t="shared" si="95"/>
        <v>4</v>
      </c>
    </row>
    <row r="1181" spans="1:15" x14ac:dyDescent="0.2">
      <c r="A1181" t="s">
        <v>694</v>
      </c>
      <c r="B1181" t="s">
        <v>695</v>
      </c>
      <c r="C1181" t="s">
        <v>148</v>
      </c>
      <c r="D1181" t="s">
        <v>185</v>
      </c>
      <c r="E1181" s="119">
        <v>0.58333333333333337</v>
      </c>
      <c r="F1181" s="119">
        <v>0.65625</v>
      </c>
      <c r="G1181" t="s">
        <v>110</v>
      </c>
      <c r="H1181" t="s">
        <v>113</v>
      </c>
      <c r="I1181" t="str">
        <f t="shared" si="94"/>
        <v>OS SIMPSONS - DOMINGOSANTARÉM</v>
      </c>
      <c r="J1181" s="120">
        <v>130</v>
      </c>
      <c r="K1181">
        <f t="shared" si="91"/>
        <v>1180</v>
      </c>
      <c r="L1181" t="b">
        <f>IF($H$2:$H$2371='Cenário proposto'!$L$2,'Tabela de preços (out_2014)'!$K$2:$K$2371)</f>
        <v>0</v>
      </c>
      <c r="M1181" t="e">
        <f t="shared" si="92"/>
        <v>#NUM!</v>
      </c>
      <c r="N1181" t="str">
        <f t="shared" si="93"/>
        <v>Lixo</v>
      </c>
      <c r="O1181">
        <f t="shared" si="95"/>
        <v>4</v>
      </c>
    </row>
    <row r="1182" spans="1:15" x14ac:dyDescent="0.2">
      <c r="A1182" t="s">
        <v>694</v>
      </c>
      <c r="B1182" t="s">
        <v>695</v>
      </c>
      <c r="C1182" t="s">
        <v>148</v>
      </c>
      <c r="D1182" t="s">
        <v>185</v>
      </c>
      <c r="E1182" s="119">
        <v>0.58333333333333337</v>
      </c>
      <c r="F1182" s="119">
        <v>0.65625</v>
      </c>
      <c r="G1182" t="s">
        <v>114</v>
      </c>
      <c r="H1182" t="s">
        <v>115</v>
      </c>
      <c r="I1182" t="str">
        <f t="shared" si="94"/>
        <v>OS SIMPSONS - DOMINGOMANAUS</v>
      </c>
      <c r="J1182" s="120">
        <v>1110</v>
      </c>
      <c r="K1182">
        <f t="shared" si="91"/>
        <v>1181</v>
      </c>
      <c r="L1182" t="b">
        <f>IF($H$2:$H$2371='Cenário proposto'!$L$2,'Tabela de preços (out_2014)'!$K$2:$K$2371)</f>
        <v>0</v>
      </c>
      <c r="M1182" t="e">
        <f t="shared" si="92"/>
        <v>#NUM!</v>
      </c>
      <c r="N1182" t="str">
        <f t="shared" si="93"/>
        <v>Lixo</v>
      </c>
      <c r="O1182">
        <f t="shared" si="95"/>
        <v>4</v>
      </c>
    </row>
    <row r="1183" spans="1:15" x14ac:dyDescent="0.2">
      <c r="A1183" t="s">
        <v>694</v>
      </c>
      <c r="B1183" t="s">
        <v>695</v>
      </c>
      <c r="C1183" t="s">
        <v>148</v>
      </c>
      <c r="D1183" t="s">
        <v>185</v>
      </c>
      <c r="E1183" s="119">
        <v>0.58333333333333337</v>
      </c>
      <c r="F1183" s="119">
        <v>0.65625</v>
      </c>
      <c r="G1183" t="s">
        <v>116</v>
      </c>
      <c r="H1183" t="s">
        <v>117</v>
      </c>
      <c r="I1183" t="str">
        <f t="shared" si="94"/>
        <v>OS SIMPSONS - DOMINGOP. VELHO</v>
      </c>
      <c r="J1183" s="120">
        <v>395</v>
      </c>
      <c r="K1183">
        <f t="shared" si="91"/>
        <v>1182</v>
      </c>
      <c r="L1183" t="b">
        <f>IF($H$2:$H$2371='Cenário proposto'!$L$2,'Tabela de preços (out_2014)'!$K$2:$K$2371)</f>
        <v>0</v>
      </c>
      <c r="M1183" t="e">
        <f t="shared" si="92"/>
        <v>#NUM!</v>
      </c>
      <c r="N1183" t="str">
        <f t="shared" si="93"/>
        <v>Lixo</v>
      </c>
      <c r="O1183">
        <f t="shared" si="95"/>
        <v>4</v>
      </c>
    </row>
    <row r="1184" spans="1:15" x14ac:dyDescent="0.2">
      <c r="A1184" t="s">
        <v>694</v>
      </c>
      <c r="B1184" t="s">
        <v>695</v>
      </c>
      <c r="C1184" t="s">
        <v>148</v>
      </c>
      <c r="D1184" t="s">
        <v>185</v>
      </c>
      <c r="E1184" s="119">
        <v>0.58333333333333337</v>
      </c>
      <c r="F1184" s="119">
        <v>0.65625</v>
      </c>
      <c r="G1184" t="s">
        <v>118</v>
      </c>
      <c r="H1184" t="s">
        <v>119</v>
      </c>
      <c r="I1184" t="str">
        <f t="shared" si="94"/>
        <v>OS SIMPSONS - DOMINGOR. BRANCO</v>
      </c>
      <c r="J1184" s="120">
        <v>320</v>
      </c>
      <c r="K1184">
        <f t="shared" si="91"/>
        <v>1183</v>
      </c>
      <c r="L1184" t="b">
        <f>IF($H$2:$H$2371='Cenário proposto'!$L$2,'Tabela de preços (out_2014)'!$K$2:$K$2371)</f>
        <v>0</v>
      </c>
      <c r="M1184" t="e">
        <f t="shared" si="92"/>
        <v>#NUM!</v>
      </c>
      <c r="N1184" t="str">
        <f t="shared" si="93"/>
        <v>Lixo</v>
      </c>
      <c r="O1184">
        <f t="shared" si="95"/>
        <v>4</v>
      </c>
    </row>
    <row r="1185" spans="1:15" x14ac:dyDescent="0.2">
      <c r="A1185" t="s">
        <v>694</v>
      </c>
      <c r="B1185" t="s">
        <v>695</v>
      </c>
      <c r="C1185" t="s">
        <v>148</v>
      </c>
      <c r="D1185" t="s">
        <v>185</v>
      </c>
      <c r="E1185" s="119">
        <v>0.58333333333333337</v>
      </c>
      <c r="F1185" s="119">
        <v>0.65625</v>
      </c>
      <c r="G1185" t="s">
        <v>120</v>
      </c>
      <c r="H1185" t="s">
        <v>121</v>
      </c>
      <c r="I1185" t="str">
        <f t="shared" si="94"/>
        <v>OS SIMPSONS - DOMINGOPALMAS</v>
      </c>
      <c r="J1185" s="120">
        <v>130</v>
      </c>
      <c r="K1185">
        <f t="shared" si="91"/>
        <v>1184</v>
      </c>
      <c r="L1185" t="b">
        <f>IF($H$2:$H$2371='Cenário proposto'!$L$2,'Tabela de preços (out_2014)'!$K$2:$K$2371)</f>
        <v>0</v>
      </c>
      <c r="M1185" t="e">
        <f t="shared" si="92"/>
        <v>#NUM!</v>
      </c>
      <c r="N1185" t="str">
        <f t="shared" si="93"/>
        <v>Lixo</v>
      </c>
      <c r="O1185">
        <f t="shared" si="95"/>
        <v>4</v>
      </c>
    </row>
    <row r="1186" spans="1:15" x14ac:dyDescent="0.2">
      <c r="A1186" t="s">
        <v>694</v>
      </c>
      <c r="B1186" t="s">
        <v>695</v>
      </c>
      <c r="C1186" t="s">
        <v>148</v>
      </c>
      <c r="D1186" t="s">
        <v>185</v>
      </c>
      <c r="E1186" s="119">
        <v>0.58333333333333337</v>
      </c>
      <c r="F1186" s="119">
        <v>0.65625</v>
      </c>
      <c r="G1186" t="s">
        <v>122</v>
      </c>
      <c r="H1186" t="s">
        <v>123</v>
      </c>
      <c r="I1186" t="str">
        <f t="shared" si="94"/>
        <v>OS SIMPSONS - DOMINGOGURUPI</v>
      </c>
      <c r="J1186" s="120">
        <v>130</v>
      </c>
      <c r="K1186">
        <f t="shared" si="91"/>
        <v>1185</v>
      </c>
      <c r="L1186" t="b">
        <f>IF($H$2:$H$2371='Cenário proposto'!$L$2,'Tabela de preços (out_2014)'!$K$2:$K$2371)</f>
        <v>0</v>
      </c>
      <c r="M1186" t="e">
        <f t="shared" si="92"/>
        <v>#NUM!</v>
      </c>
      <c r="N1186" t="str">
        <f t="shared" si="93"/>
        <v>Lixo</v>
      </c>
      <c r="O1186">
        <f t="shared" si="95"/>
        <v>4</v>
      </c>
    </row>
    <row r="1187" spans="1:15" x14ac:dyDescent="0.2">
      <c r="A1187" t="s">
        <v>694</v>
      </c>
      <c r="B1187" t="s">
        <v>695</v>
      </c>
      <c r="C1187" t="s">
        <v>148</v>
      </c>
      <c r="D1187" t="s">
        <v>185</v>
      </c>
      <c r="E1187" s="119">
        <v>0.58333333333333337</v>
      </c>
      <c r="F1187" s="119">
        <v>0.65625</v>
      </c>
      <c r="G1187" t="s">
        <v>122</v>
      </c>
      <c r="H1187" t="s">
        <v>124</v>
      </c>
      <c r="I1187" t="str">
        <f t="shared" si="94"/>
        <v>OS SIMPSONS - DOMINGOARAGUAINA</v>
      </c>
      <c r="J1187" s="120">
        <v>250</v>
      </c>
      <c r="K1187">
        <f t="shared" si="91"/>
        <v>1186</v>
      </c>
      <c r="L1187" t="b">
        <f>IF($H$2:$H$2371='Cenário proposto'!$L$2,'Tabela de preços (out_2014)'!$K$2:$K$2371)</f>
        <v>0</v>
      </c>
      <c r="M1187" t="e">
        <f t="shared" si="92"/>
        <v>#NUM!</v>
      </c>
      <c r="N1187" t="str">
        <f t="shared" si="93"/>
        <v>Lixo</v>
      </c>
      <c r="O1187">
        <f t="shared" si="95"/>
        <v>4</v>
      </c>
    </row>
    <row r="1188" spans="1:15" x14ac:dyDescent="0.2">
      <c r="A1188" t="s">
        <v>694</v>
      </c>
      <c r="B1188" t="s">
        <v>695</v>
      </c>
      <c r="C1188" t="s">
        <v>148</v>
      </c>
      <c r="D1188" t="s">
        <v>185</v>
      </c>
      <c r="E1188" s="119">
        <v>0.58333333333333337</v>
      </c>
      <c r="F1188" s="119">
        <v>0.65625</v>
      </c>
      <c r="G1188" t="s">
        <v>125</v>
      </c>
      <c r="H1188" t="s">
        <v>126</v>
      </c>
      <c r="I1188" t="str">
        <f t="shared" si="94"/>
        <v>OS SIMPSONS - DOMINGOBOA VISTA</v>
      </c>
      <c r="J1188" s="120">
        <v>250</v>
      </c>
      <c r="K1188">
        <f t="shared" si="91"/>
        <v>1187</v>
      </c>
      <c r="L1188" t="b">
        <f>IF($H$2:$H$2371='Cenário proposto'!$L$2,'Tabela de preços (out_2014)'!$K$2:$K$2371)</f>
        <v>0</v>
      </c>
      <c r="M1188" t="e">
        <f t="shared" si="92"/>
        <v>#NUM!</v>
      </c>
      <c r="N1188" t="str">
        <f t="shared" si="93"/>
        <v>Lixo</v>
      </c>
      <c r="O1188">
        <f t="shared" si="95"/>
        <v>4</v>
      </c>
    </row>
    <row r="1189" spans="1:15" x14ac:dyDescent="0.2">
      <c r="A1189" t="s">
        <v>694</v>
      </c>
      <c r="B1189" t="s">
        <v>695</v>
      </c>
      <c r="C1189" t="s">
        <v>148</v>
      </c>
      <c r="D1189" t="s">
        <v>185</v>
      </c>
      <c r="E1189" s="119">
        <v>0.58333333333333337</v>
      </c>
      <c r="F1189" s="119">
        <v>0.65625</v>
      </c>
      <c r="G1189" t="s">
        <v>127</v>
      </c>
      <c r="H1189" t="s">
        <v>128</v>
      </c>
      <c r="I1189" t="str">
        <f t="shared" si="94"/>
        <v>OS SIMPSONS - DOMINGOMACAPÁ</v>
      </c>
      <c r="J1189" s="120">
        <v>250</v>
      </c>
      <c r="K1189">
        <f t="shared" si="91"/>
        <v>1188</v>
      </c>
      <c r="L1189" t="b">
        <f>IF($H$2:$H$2371='Cenário proposto'!$L$2,'Tabela de preços (out_2014)'!$K$2:$K$2371)</f>
        <v>0</v>
      </c>
      <c r="M1189" t="e">
        <f t="shared" si="92"/>
        <v>#NUM!</v>
      </c>
      <c r="N1189" t="str">
        <f t="shared" si="93"/>
        <v>Lixo</v>
      </c>
      <c r="O1189">
        <f t="shared" si="95"/>
        <v>4</v>
      </c>
    </row>
    <row r="1190" spans="1:15" x14ac:dyDescent="0.2">
      <c r="A1190" t="s">
        <v>191</v>
      </c>
      <c r="B1190" t="s">
        <v>15</v>
      </c>
      <c r="C1190" t="s">
        <v>154</v>
      </c>
      <c r="D1190" t="s">
        <v>185</v>
      </c>
      <c r="E1190" s="119">
        <v>0.88888888888888884</v>
      </c>
      <c r="F1190" s="119">
        <v>0</v>
      </c>
      <c r="G1190" t="s">
        <v>35</v>
      </c>
      <c r="H1190" t="s">
        <v>35</v>
      </c>
      <c r="I1190" t="str">
        <f t="shared" si="94"/>
        <v>PÂNICO NA BANDNET1</v>
      </c>
      <c r="J1190" s="120">
        <v>320295</v>
      </c>
      <c r="K1190">
        <f t="shared" si="91"/>
        <v>1189</v>
      </c>
      <c r="L1190" t="b">
        <f>IF($H$2:$H$2371='Cenário proposto'!$L$2,'Tabela de preços (out_2014)'!$K$2:$K$2371)</f>
        <v>0</v>
      </c>
      <c r="M1190" t="e">
        <f t="shared" si="92"/>
        <v>#NUM!</v>
      </c>
      <c r="N1190" t="str">
        <f t="shared" si="93"/>
        <v>Lixo</v>
      </c>
      <c r="O1190">
        <f t="shared" si="95"/>
        <v>4</v>
      </c>
    </row>
    <row r="1191" spans="1:15" x14ac:dyDescent="0.2">
      <c r="A1191" t="s">
        <v>191</v>
      </c>
      <c r="B1191" t="s">
        <v>15</v>
      </c>
      <c r="C1191" t="s">
        <v>154</v>
      </c>
      <c r="D1191" t="s">
        <v>185</v>
      </c>
      <c r="E1191" s="119">
        <v>0.88888888888888884</v>
      </c>
      <c r="F1191" s="119">
        <v>0</v>
      </c>
      <c r="G1191" t="s">
        <v>36</v>
      </c>
      <c r="H1191" t="s">
        <v>36</v>
      </c>
      <c r="I1191" t="str">
        <f t="shared" si="94"/>
        <v>PÂNICO NA BANDSAT</v>
      </c>
      <c r="J1191" s="120">
        <v>32029.5</v>
      </c>
      <c r="K1191">
        <f t="shared" si="91"/>
        <v>1190</v>
      </c>
      <c r="L1191" t="b">
        <f>IF($H$2:$H$2371='Cenário proposto'!$L$2,'Tabela de preços (out_2014)'!$K$2:$K$2371)</f>
        <v>0</v>
      </c>
      <c r="M1191" t="e">
        <f t="shared" si="92"/>
        <v>#NUM!</v>
      </c>
      <c r="N1191" t="str">
        <f t="shared" si="93"/>
        <v>Lixo</v>
      </c>
      <c r="O1191">
        <f t="shared" si="95"/>
        <v>4</v>
      </c>
    </row>
    <row r="1192" spans="1:15" x14ac:dyDescent="0.2">
      <c r="A1192" t="s">
        <v>191</v>
      </c>
      <c r="B1192" t="s">
        <v>15</v>
      </c>
      <c r="C1192" t="s">
        <v>154</v>
      </c>
      <c r="D1192" t="s">
        <v>185</v>
      </c>
      <c r="E1192" s="119">
        <v>0.88888888888888884</v>
      </c>
      <c r="F1192" s="119">
        <v>0</v>
      </c>
      <c r="G1192" t="s">
        <v>37</v>
      </c>
      <c r="H1192" t="s">
        <v>38</v>
      </c>
      <c r="I1192" t="str">
        <f t="shared" si="94"/>
        <v>PÂNICO NA BANDSÃO PAULO</v>
      </c>
      <c r="J1192" s="120">
        <v>61670</v>
      </c>
      <c r="K1192">
        <f t="shared" si="91"/>
        <v>1191</v>
      </c>
      <c r="L1192" t="b">
        <f>IF($H$2:$H$2371='Cenário proposto'!$L$2,'Tabela de preços (out_2014)'!$K$2:$K$2371)</f>
        <v>0</v>
      </c>
      <c r="M1192" t="e">
        <f t="shared" si="92"/>
        <v>#NUM!</v>
      </c>
      <c r="N1192" t="str">
        <f t="shared" si="93"/>
        <v>Lixo</v>
      </c>
      <c r="O1192">
        <f t="shared" si="95"/>
        <v>4</v>
      </c>
    </row>
    <row r="1193" spans="1:15" x14ac:dyDescent="0.2">
      <c r="A1193" t="s">
        <v>191</v>
      </c>
      <c r="B1193" t="s">
        <v>15</v>
      </c>
      <c r="C1193" t="s">
        <v>154</v>
      </c>
      <c r="D1193" t="s">
        <v>185</v>
      </c>
      <c r="E1193" s="119">
        <v>0.88888888888888884</v>
      </c>
      <c r="F1193" s="119">
        <v>0</v>
      </c>
      <c r="G1193" t="s">
        <v>39</v>
      </c>
      <c r="H1193" t="s">
        <v>40</v>
      </c>
      <c r="I1193" t="str">
        <f t="shared" si="94"/>
        <v>PÂNICO NA BANDP.PRUD.</v>
      </c>
      <c r="J1193" s="120">
        <v>14205</v>
      </c>
      <c r="K1193">
        <f t="shared" si="91"/>
        <v>1192</v>
      </c>
      <c r="L1193" t="b">
        <f>IF($H$2:$H$2371='Cenário proposto'!$L$2,'Tabela de preços (out_2014)'!$K$2:$K$2371)</f>
        <v>0</v>
      </c>
      <c r="M1193" t="e">
        <f t="shared" si="92"/>
        <v>#NUM!</v>
      </c>
      <c r="N1193" t="str">
        <f t="shared" si="93"/>
        <v>Lixo</v>
      </c>
      <c r="O1193">
        <f t="shared" si="95"/>
        <v>4</v>
      </c>
    </row>
    <row r="1194" spans="1:15" x14ac:dyDescent="0.2">
      <c r="A1194" t="s">
        <v>191</v>
      </c>
      <c r="B1194" t="s">
        <v>15</v>
      </c>
      <c r="C1194" t="s">
        <v>154</v>
      </c>
      <c r="D1194" t="s">
        <v>185</v>
      </c>
      <c r="E1194" s="119">
        <v>0.88888888888888884</v>
      </c>
      <c r="F1194" s="119">
        <v>0</v>
      </c>
      <c r="G1194" t="s">
        <v>41</v>
      </c>
      <c r="H1194" t="s">
        <v>42</v>
      </c>
      <c r="I1194" t="str">
        <f t="shared" si="94"/>
        <v>PÂNICO NA BANDCAMPINAS</v>
      </c>
      <c r="J1194" s="120">
        <v>16200</v>
      </c>
      <c r="K1194">
        <f t="shared" si="91"/>
        <v>1193</v>
      </c>
      <c r="L1194" t="b">
        <f>IF($H$2:$H$2371='Cenário proposto'!$L$2,'Tabela de preços (out_2014)'!$K$2:$K$2371)</f>
        <v>0</v>
      </c>
      <c r="M1194" t="e">
        <f t="shared" si="92"/>
        <v>#NUM!</v>
      </c>
      <c r="N1194" t="str">
        <f t="shared" si="93"/>
        <v>Lixo</v>
      </c>
      <c r="O1194">
        <f t="shared" si="95"/>
        <v>4</v>
      </c>
    </row>
    <row r="1195" spans="1:15" x14ac:dyDescent="0.2">
      <c r="A1195" t="s">
        <v>191</v>
      </c>
      <c r="B1195" t="s">
        <v>15</v>
      </c>
      <c r="C1195" t="s">
        <v>154</v>
      </c>
      <c r="D1195" t="s">
        <v>185</v>
      </c>
      <c r="E1195" s="119">
        <v>0.88888888888888884</v>
      </c>
      <c r="F1195" s="119">
        <v>0</v>
      </c>
      <c r="G1195" t="s">
        <v>43</v>
      </c>
      <c r="H1195" t="s">
        <v>44</v>
      </c>
      <c r="I1195" t="str">
        <f t="shared" si="94"/>
        <v>PÂNICO NA BANDTAUBATÉ</v>
      </c>
      <c r="J1195" s="120">
        <v>5460</v>
      </c>
      <c r="K1195">
        <f t="shared" si="91"/>
        <v>1194</v>
      </c>
      <c r="L1195" t="b">
        <f>IF($H$2:$H$2371='Cenário proposto'!$L$2,'Tabela de preços (out_2014)'!$K$2:$K$2371)</f>
        <v>0</v>
      </c>
      <c r="M1195" t="e">
        <f t="shared" si="92"/>
        <v>#NUM!</v>
      </c>
      <c r="N1195" t="str">
        <f t="shared" si="93"/>
        <v>Lixo</v>
      </c>
      <c r="O1195">
        <f t="shared" si="95"/>
        <v>4</v>
      </c>
    </row>
    <row r="1196" spans="1:15" x14ac:dyDescent="0.2">
      <c r="A1196" t="s">
        <v>191</v>
      </c>
      <c r="B1196" t="s">
        <v>15</v>
      </c>
      <c r="C1196" t="s">
        <v>154</v>
      </c>
      <c r="D1196" t="s">
        <v>185</v>
      </c>
      <c r="E1196" s="119">
        <v>0.88888888888888884</v>
      </c>
      <c r="F1196" s="119">
        <v>0</v>
      </c>
      <c r="G1196" t="s">
        <v>45</v>
      </c>
      <c r="H1196" t="s">
        <v>46</v>
      </c>
      <c r="I1196" t="str">
        <f t="shared" si="94"/>
        <v>PÂNICO NA BANDRIB. PRETO</v>
      </c>
      <c r="J1196" s="120">
        <v>7705</v>
      </c>
      <c r="K1196">
        <f t="shared" si="91"/>
        <v>1195</v>
      </c>
      <c r="L1196" t="b">
        <f>IF($H$2:$H$2371='Cenário proposto'!$L$2,'Tabela de preços (out_2014)'!$K$2:$K$2371)</f>
        <v>0</v>
      </c>
      <c r="M1196" t="e">
        <f t="shared" si="92"/>
        <v>#NUM!</v>
      </c>
      <c r="N1196" t="str">
        <f t="shared" si="93"/>
        <v>Lixo</v>
      </c>
      <c r="O1196">
        <f t="shared" si="95"/>
        <v>4</v>
      </c>
    </row>
    <row r="1197" spans="1:15" x14ac:dyDescent="0.2">
      <c r="A1197" t="s">
        <v>191</v>
      </c>
      <c r="B1197" t="s">
        <v>15</v>
      </c>
      <c r="C1197" t="s">
        <v>154</v>
      </c>
      <c r="D1197" t="s">
        <v>185</v>
      </c>
      <c r="E1197" s="119">
        <v>0.88888888888888884</v>
      </c>
      <c r="F1197" s="119">
        <v>0</v>
      </c>
      <c r="G1197" t="s">
        <v>47</v>
      </c>
      <c r="H1197" t="s">
        <v>48</v>
      </c>
      <c r="I1197" t="str">
        <f t="shared" si="94"/>
        <v>PÂNICO NA BANDSANTOS</v>
      </c>
      <c r="J1197" s="120">
        <v>5605</v>
      </c>
      <c r="K1197">
        <f t="shared" si="91"/>
        <v>1196</v>
      </c>
      <c r="L1197" t="b">
        <f>IF($H$2:$H$2371='Cenário proposto'!$L$2,'Tabela de preços (out_2014)'!$K$2:$K$2371)</f>
        <v>0</v>
      </c>
      <c r="M1197" t="e">
        <f t="shared" si="92"/>
        <v>#NUM!</v>
      </c>
      <c r="N1197" t="str">
        <f t="shared" si="93"/>
        <v>Lixo</v>
      </c>
      <c r="O1197">
        <f t="shared" si="95"/>
        <v>4</v>
      </c>
    </row>
    <row r="1198" spans="1:15" x14ac:dyDescent="0.2">
      <c r="A1198" t="s">
        <v>191</v>
      </c>
      <c r="B1198" t="s">
        <v>15</v>
      </c>
      <c r="C1198" t="s">
        <v>154</v>
      </c>
      <c r="D1198" t="s">
        <v>185</v>
      </c>
      <c r="E1198" s="119">
        <v>0.88888888888888884</v>
      </c>
      <c r="F1198" s="119">
        <v>0</v>
      </c>
      <c r="G1198" t="s">
        <v>49</v>
      </c>
      <c r="H1198" t="s">
        <v>50</v>
      </c>
      <c r="I1198" t="str">
        <f t="shared" si="94"/>
        <v>PÂNICO NA BANDRIO DE JANEIRO</v>
      </c>
      <c r="J1198" s="120">
        <v>36800</v>
      </c>
      <c r="K1198">
        <f t="shared" si="91"/>
        <v>1197</v>
      </c>
      <c r="L1198">
        <f>IF($H$2:$H$2371='Cenário proposto'!$L$2,'Tabela de preços (out_2014)'!$K$2:$K$2371)</f>
        <v>1197</v>
      </c>
      <c r="M1198" t="e">
        <f t="shared" si="92"/>
        <v>#NUM!</v>
      </c>
      <c r="N1198" t="str">
        <f t="shared" si="93"/>
        <v>Lixo</v>
      </c>
      <c r="O1198">
        <f t="shared" si="95"/>
        <v>4</v>
      </c>
    </row>
    <row r="1199" spans="1:15" x14ac:dyDescent="0.2">
      <c r="A1199" t="s">
        <v>191</v>
      </c>
      <c r="B1199" t="s">
        <v>15</v>
      </c>
      <c r="C1199" t="s">
        <v>154</v>
      </c>
      <c r="D1199" t="s">
        <v>185</v>
      </c>
      <c r="E1199" s="119">
        <v>0.88888888888888884</v>
      </c>
      <c r="F1199" s="119">
        <v>0</v>
      </c>
      <c r="G1199" t="s">
        <v>51</v>
      </c>
      <c r="H1199" t="s">
        <v>52</v>
      </c>
      <c r="I1199" t="str">
        <f t="shared" si="94"/>
        <v>PÂNICO NA BANDBARRA MANSA</v>
      </c>
      <c r="J1199" s="120">
        <v>9070</v>
      </c>
      <c r="K1199">
        <f t="shared" si="91"/>
        <v>1198</v>
      </c>
      <c r="L1199" t="b">
        <f>IF($H$2:$H$2371='Cenário proposto'!$L$2,'Tabela de preços (out_2014)'!$K$2:$K$2371)</f>
        <v>0</v>
      </c>
      <c r="M1199" t="e">
        <f t="shared" si="92"/>
        <v>#NUM!</v>
      </c>
      <c r="N1199" t="str">
        <f t="shared" si="93"/>
        <v>Lixo</v>
      </c>
      <c r="O1199">
        <f t="shared" si="95"/>
        <v>4</v>
      </c>
    </row>
    <row r="1200" spans="1:15" x14ac:dyDescent="0.2">
      <c r="A1200" t="s">
        <v>191</v>
      </c>
      <c r="B1200" t="s">
        <v>15</v>
      </c>
      <c r="C1200" t="s">
        <v>154</v>
      </c>
      <c r="D1200" t="s">
        <v>185</v>
      </c>
      <c r="E1200" s="119">
        <v>0.88888888888888884</v>
      </c>
      <c r="F1200" s="119">
        <v>0</v>
      </c>
      <c r="G1200" t="s">
        <v>53</v>
      </c>
      <c r="H1200" t="s">
        <v>54</v>
      </c>
      <c r="I1200" t="str">
        <f t="shared" si="94"/>
        <v>PÂNICO NA BANDB. HORIZ</v>
      </c>
      <c r="J1200" s="120">
        <v>28880</v>
      </c>
      <c r="K1200">
        <f t="shared" si="91"/>
        <v>1199</v>
      </c>
      <c r="L1200" t="b">
        <f>IF($H$2:$H$2371='Cenário proposto'!$L$2,'Tabela de preços (out_2014)'!$K$2:$K$2371)</f>
        <v>0</v>
      </c>
      <c r="M1200" t="e">
        <f t="shared" si="92"/>
        <v>#NUM!</v>
      </c>
      <c r="N1200" t="str">
        <f t="shared" si="93"/>
        <v>Lixo</v>
      </c>
      <c r="O1200">
        <f t="shared" si="95"/>
        <v>4</v>
      </c>
    </row>
    <row r="1201" spans="1:15" x14ac:dyDescent="0.2">
      <c r="A1201" t="s">
        <v>191</v>
      </c>
      <c r="B1201" t="s">
        <v>15</v>
      </c>
      <c r="C1201" t="s">
        <v>154</v>
      </c>
      <c r="D1201" t="s">
        <v>185</v>
      </c>
      <c r="E1201" s="119">
        <v>0.88888888888888884</v>
      </c>
      <c r="F1201" s="119">
        <v>0</v>
      </c>
      <c r="G1201" t="s">
        <v>55</v>
      </c>
      <c r="H1201" t="s">
        <v>56</v>
      </c>
      <c r="I1201" t="str">
        <f t="shared" si="94"/>
        <v>PÂNICO NA BANDUBERABA</v>
      </c>
      <c r="J1201" s="120">
        <v>5495</v>
      </c>
      <c r="K1201">
        <f t="shared" si="91"/>
        <v>1200</v>
      </c>
      <c r="L1201" t="b">
        <f>IF($H$2:$H$2371='Cenário proposto'!$L$2,'Tabela de preços (out_2014)'!$K$2:$K$2371)</f>
        <v>0</v>
      </c>
      <c r="M1201" t="e">
        <f t="shared" si="92"/>
        <v>#NUM!</v>
      </c>
      <c r="N1201" t="str">
        <f t="shared" si="93"/>
        <v>Lixo</v>
      </c>
      <c r="O1201">
        <f t="shared" si="95"/>
        <v>4</v>
      </c>
    </row>
    <row r="1202" spans="1:15" x14ac:dyDescent="0.2">
      <c r="A1202" t="s">
        <v>191</v>
      </c>
      <c r="B1202" t="s">
        <v>15</v>
      </c>
      <c r="C1202" t="s">
        <v>154</v>
      </c>
      <c r="D1202" t="s">
        <v>185</v>
      </c>
      <c r="E1202" s="119">
        <v>0.88888888888888884</v>
      </c>
      <c r="F1202" s="119">
        <v>0</v>
      </c>
      <c r="G1202" t="s">
        <v>57</v>
      </c>
      <c r="H1202" t="s">
        <v>58</v>
      </c>
      <c r="I1202" t="str">
        <f t="shared" si="94"/>
        <v>PÂNICO NA BANDVITÓRIA</v>
      </c>
      <c r="J1202" s="120">
        <v>6115</v>
      </c>
      <c r="K1202">
        <f t="shared" si="91"/>
        <v>1201</v>
      </c>
      <c r="L1202" t="b">
        <f>IF($H$2:$H$2371='Cenário proposto'!$L$2,'Tabela de preços (out_2014)'!$K$2:$K$2371)</f>
        <v>0</v>
      </c>
      <c r="M1202" t="e">
        <f t="shared" si="92"/>
        <v>#NUM!</v>
      </c>
      <c r="N1202" t="str">
        <f t="shared" si="93"/>
        <v>Lixo</v>
      </c>
      <c r="O1202">
        <f t="shared" si="95"/>
        <v>4</v>
      </c>
    </row>
    <row r="1203" spans="1:15" x14ac:dyDescent="0.2">
      <c r="A1203" t="s">
        <v>191</v>
      </c>
      <c r="B1203" t="s">
        <v>15</v>
      </c>
      <c r="C1203" t="s">
        <v>154</v>
      </c>
      <c r="D1203" t="s">
        <v>185</v>
      </c>
      <c r="E1203" s="119">
        <v>0.88888888888888884</v>
      </c>
      <c r="F1203" s="119">
        <v>0</v>
      </c>
      <c r="G1203" t="s">
        <v>59</v>
      </c>
      <c r="H1203" t="s">
        <v>60</v>
      </c>
      <c r="I1203" t="str">
        <f t="shared" si="94"/>
        <v>PÂNICO NA BANDCURITIBA</v>
      </c>
      <c r="J1203" s="120">
        <v>10845</v>
      </c>
      <c r="K1203">
        <f t="shared" si="91"/>
        <v>1202</v>
      </c>
      <c r="L1203" t="b">
        <f>IF($H$2:$H$2371='Cenário proposto'!$L$2,'Tabela de preços (out_2014)'!$K$2:$K$2371)</f>
        <v>0</v>
      </c>
      <c r="M1203" t="e">
        <f t="shared" si="92"/>
        <v>#NUM!</v>
      </c>
      <c r="N1203" t="str">
        <f t="shared" si="93"/>
        <v>Lixo</v>
      </c>
      <c r="O1203">
        <f t="shared" si="95"/>
        <v>4</v>
      </c>
    </row>
    <row r="1204" spans="1:15" x14ac:dyDescent="0.2">
      <c r="A1204" t="s">
        <v>191</v>
      </c>
      <c r="B1204" t="s">
        <v>15</v>
      </c>
      <c r="C1204" t="s">
        <v>154</v>
      </c>
      <c r="D1204" t="s">
        <v>185</v>
      </c>
      <c r="E1204" s="119">
        <v>0.88888888888888884</v>
      </c>
      <c r="F1204" s="119">
        <v>0</v>
      </c>
      <c r="G1204" t="s">
        <v>61</v>
      </c>
      <c r="H1204" t="s">
        <v>62</v>
      </c>
      <c r="I1204" t="str">
        <f t="shared" si="94"/>
        <v>PÂNICO NA BANDCASCAVEL</v>
      </c>
      <c r="J1204" s="120">
        <v>10865</v>
      </c>
      <c r="K1204">
        <f t="shared" si="91"/>
        <v>1203</v>
      </c>
      <c r="L1204" t="b">
        <f>IF($H$2:$H$2371='Cenário proposto'!$L$2,'Tabela de preços (out_2014)'!$K$2:$K$2371)</f>
        <v>0</v>
      </c>
      <c r="M1204" t="e">
        <f t="shared" si="92"/>
        <v>#NUM!</v>
      </c>
      <c r="N1204" t="str">
        <f t="shared" si="93"/>
        <v>Lixo</v>
      </c>
      <c r="O1204">
        <f t="shared" si="95"/>
        <v>4</v>
      </c>
    </row>
    <row r="1205" spans="1:15" x14ac:dyDescent="0.2">
      <c r="A1205" t="s">
        <v>191</v>
      </c>
      <c r="B1205" t="s">
        <v>15</v>
      </c>
      <c r="C1205" t="s">
        <v>154</v>
      </c>
      <c r="D1205" t="s">
        <v>185</v>
      </c>
      <c r="E1205" s="119">
        <v>0.88888888888888884</v>
      </c>
      <c r="F1205" s="119">
        <v>0</v>
      </c>
      <c r="G1205" t="s">
        <v>63</v>
      </c>
      <c r="H1205" t="s">
        <v>64</v>
      </c>
      <c r="I1205" t="str">
        <f t="shared" si="94"/>
        <v>PÂNICO NA BANDMARINGÁ</v>
      </c>
      <c r="J1205" s="120">
        <v>3365</v>
      </c>
      <c r="K1205">
        <f t="shared" si="91"/>
        <v>1204</v>
      </c>
      <c r="L1205" t="b">
        <f>IF($H$2:$H$2371='Cenário proposto'!$L$2,'Tabela de preços (out_2014)'!$K$2:$K$2371)</f>
        <v>0</v>
      </c>
      <c r="M1205" t="e">
        <f t="shared" si="92"/>
        <v>#NUM!</v>
      </c>
      <c r="N1205" t="str">
        <f t="shared" si="93"/>
        <v>Lixo</v>
      </c>
      <c r="O1205">
        <f t="shared" si="95"/>
        <v>4</v>
      </c>
    </row>
    <row r="1206" spans="1:15" x14ac:dyDescent="0.2">
      <c r="A1206" t="s">
        <v>191</v>
      </c>
      <c r="B1206" t="s">
        <v>15</v>
      </c>
      <c r="C1206" t="s">
        <v>154</v>
      </c>
      <c r="D1206" t="s">
        <v>185</v>
      </c>
      <c r="E1206" s="119">
        <v>0.88888888888888884</v>
      </c>
      <c r="F1206" s="119">
        <v>0</v>
      </c>
      <c r="G1206" t="s">
        <v>65</v>
      </c>
      <c r="H1206" t="s">
        <v>66</v>
      </c>
      <c r="I1206" t="str">
        <f t="shared" si="94"/>
        <v>PÂNICO NA BANDLONDRINA</v>
      </c>
      <c r="J1206" s="120">
        <v>4100</v>
      </c>
      <c r="K1206">
        <f t="shared" si="91"/>
        <v>1205</v>
      </c>
      <c r="L1206" t="b">
        <f>IF($H$2:$H$2371='Cenário proposto'!$L$2,'Tabela de preços (out_2014)'!$K$2:$K$2371)</f>
        <v>0</v>
      </c>
      <c r="M1206" t="e">
        <f t="shared" si="92"/>
        <v>#NUM!</v>
      </c>
      <c r="N1206" t="str">
        <f t="shared" si="93"/>
        <v>Lixo</v>
      </c>
      <c r="O1206">
        <f t="shared" si="95"/>
        <v>4</v>
      </c>
    </row>
    <row r="1207" spans="1:15" x14ac:dyDescent="0.2">
      <c r="A1207" t="s">
        <v>191</v>
      </c>
      <c r="B1207" t="s">
        <v>15</v>
      </c>
      <c r="C1207" t="s">
        <v>154</v>
      </c>
      <c r="D1207" t="s">
        <v>185</v>
      </c>
      <c r="E1207" s="119">
        <v>0.88888888888888884</v>
      </c>
      <c r="F1207" s="119">
        <v>0</v>
      </c>
      <c r="G1207" t="s">
        <v>67</v>
      </c>
      <c r="H1207" t="s">
        <v>68</v>
      </c>
      <c r="I1207" t="str">
        <f t="shared" si="94"/>
        <v>PÂNICO NA BANDP. ALEGRE</v>
      </c>
      <c r="J1207" s="120">
        <v>25450</v>
      </c>
      <c r="K1207">
        <f t="shared" si="91"/>
        <v>1206</v>
      </c>
      <c r="L1207" t="b">
        <f>IF($H$2:$H$2371='Cenário proposto'!$L$2,'Tabela de preços (out_2014)'!$K$2:$K$2371)</f>
        <v>0</v>
      </c>
      <c r="M1207" t="e">
        <f t="shared" si="92"/>
        <v>#NUM!</v>
      </c>
      <c r="N1207" t="str">
        <f t="shared" si="93"/>
        <v>Lixo</v>
      </c>
      <c r="O1207">
        <f t="shared" si="95"/>
        <v>4</v>
      </c>
    </row>
    <row r="1208" spans="1:15" x14ac:dyDescent="0.2">
      <c r="A1208" t="s">
        <v>191</v>
      </c>
      <c r="B1208" t="s">
        <v>15</v>
      </c>
      <c r="C1208" t="s">
        <v>154</v>
      </c>
      <c r="D1208" t="s">
        <v>185</v>
      </c>
      <c r="E1208" s="119">
        <v>0.88888888888888884</v>
      </c>
      <c r="F1208" s="119">
        <v>0</v>
      </c>
      <c r="G1208" t="s">
        <v>69</v>
      </c>
      <c r="H1208" t="s">
        <v>70</v>
      </c>
      <c r="I1208" t="str">
        <f t="shared" si="94"/>
        <v>PÂNICO NA BANDFLORIANÓPOLIS</v>
      </c>
      <c r="J1208" s="120">
        <v>11800</v>
      </c>
      <c r="K1208">
        <f t="shared" si="91"/>
        <v>1207</v>
      </c>
      <c r="L1208" t="b">
        <f>IF($H$2:$H$2371='Cenário proposto'!$L$2,'Tabela de preços (out_2014)'!$K$2:$K$2371)</f>
        <v>0</v>
      </c>
      <c r="M1208" t="e">
        <f t="shared" si="92"/>
        <v>#NUM!</v>
      </c>
      <c r="N1208" t="str">
        <f t="shared" si="93"/>
        <v>Lixo</v>
      </c>
      <c r="O1208">
        <f t="shared" si="95"/>
        <v>4</v>
      </c>
    </row>
    <row r="1209" spans="1:15" x14ac:dyDescent="0.2">
      <c r="A1209" t="s">
        <v>191</v>
      </c>
      <c r="B1209" t="s">
        <v>15</v>
      </c>
      <c r="C1209" t="s">
        <v>154</v>
      </c>
      <c r="D1209" t="s">
        <v>185</v>
      </c>
      <c r="E1209" s="119">
        <v>0.88888888888888884</v>
      </c>
      <c r="F1209" s="119">
        <v>0</v>
      </c>
      <c r="G1209" t="s">
        <v>71</v>
      </c>
      <c r="H1209" t="s">
        <v>72</v>
      </c>
      <c r="I1209" t="str">
        <f t="shared" si="94"/>
        <v>PÂNICO NA BANDBRASÍLIA</v>
      </c>
      <c r="J1209" s="120">
        <v>8075</v>
      </c>
      <c r="K1209">
        <f t="shared" si="91"/>
        <v>1208</v>
      </c>
      <c r="L1209" t="b">
        <f>IF($H$2:$H$2371='Cenário proposto'!$L$2,'Tabela de preços (out_2014)'!$K$2:$K$2371)</f>
        <v>0</v>
      </c>
      <c r="M1209" t="e">
        <f t="shared" si="92"/>
        <v>#NUM!</v>
      </c>
      <c r="N1209" t="str">
        <f t="shared" si="93"/>
        <v>Lixo</v>
      </c>
      <c r="O1209">
        <f t="shared" si="95"/>
        <v>4</v>
      </c>
    </row>
    <row r="1210" spans="1:15" x14ac:dyDescent="0.2">
      <c r="A1210" t="s">
        <v>191</v>
      </c>
      <c r="B1210" t="s">
        <v>15</v>
      </c>
      <c r="C1210" t="s">
        <v>154</v>
      </c>
      <c r="D1210" t="s">
        <v>185</v>
      </c>
      <c r="E1210" s="119">
        <v>0.88888888888888884</v>
      </c>
      <c r="F1210" s="119">
        <v>0</v>
      </c>
      <c r="G1210" t="s">
        <v>73</v>
      </c>
      <c r="H1210" t="s">
        <v>74</v>
      </c>
      <c r="I1210" t="str">
        <f t="shared" si="94"/>
        <v>PÂNICO NA BANDGOIÂNIA</v>
      </c>
      <c r="J1210" s="120">
        <v>7265</v>
      </c>
      <c r="K1210">
        <f t="shared" si="91"/>
        <v>1209</v>
      </c>
      <c r="L1210" t="b">
        <f>IF($H$2:$H$2371='Cenário proposto'!$L$2,'Tabela de preços (out_2014)'!$K$2:$K$2371)</f>
        <v>0</v>
      </c>
      <c r="M1210" t="e">
        <f t="shared" si="92"/>
        <v>#NUM!</v>
      </c>
      <c r="N1210" t="str">
        <f t="shared" si="93"/>
        <v>Lixo</v>
      </c>
      <c r="O1210">
        <f t="shared" si="95"/>
        <v>4</v>
      </c>
    </row>
    <row r="1211" spans="1:15" x14ac:dyDescent="0.2">
      <c r="A1211" t="s">
        <v>191</v>
      </c>
      <c r="B1211" t="s">
        <v>15</v>
      </c>
      <c r="C1211" t="s">
        <v>154</v>
      </c>
      <c r="D1211" t="s">
        <v>185</v>
      </c>
      <c r="E1211" s="119">
        <v>0.88888888888888884</v>
      </c>
      <c r="F1211" s="119">
        <v>0</v>
      </c>
      <c r="G1211" t="s">
        <v>75</v>
      </c>
      <c r="H1211" t="s">
        <v>76</v>
      </c>
      <c r="I1211" t="str">
        <f t="shared" si="94"/>
        <v>PÂNICO NA BANDCUIABÁ</v>
      </c>
      <c r="J1211" s="120">
        <v>6170</v>
      </c>
      <c r="K1211">
        <f t="shared" si="91"/>
        <v>1210</v>
      </c>
      <c r="L1211" t="b">
        <f>IF($H$2:$H$2371='Cenário proposto'!$L$2,'Tabela de preços (out_2014)'!$K$2:$K$2371)</f>
        <v>0</v>
      </c>
      <c r="M1211" t="e">
        <f t="shared" si="92"/>
        <v>#NUM!</v>
      </c>
      <c r="N1211" t="str">
        <f t="shared" si="93"/>
        <v>Lixo</v>
      </c>
      <c r="O1211">
        <f t="shared" si="95"/>
        <v>4</v>
      </c>
    </row>
    <row r="1212" spans="1:15" x14ac:dyDescent="0.2">
      <c r="A1212" t="s">
        <v>191</v>
      </c>
      <c r="B1212" t="s">
        <v>15</v>
      </c>
      <c r="C1212" t="s">
        <v>154</v>
      </c>
      <c r="D1212" t="s">
        <v>185</v>
      </c>
      <c r="E1212" s="119">
        <v>0.88888888888888884</v>
      </c>
      <c r="F1212" s="119">
        <v>0</v>
      </c>
      <c r="G1212" t="s">
        <v>77</v>
      </c>
      <c r="H1212" t="s">
        <v>78</v>
      </c>
      <c r="I1212" t="str">
        <f t="shared" si="94"/>
        <v>PÂNICO NA BANDCÁCERES</v>
      </c>
      <c r="J1212" s="120">
        <v>530</v>
      </c>
      <c r="K1212">
        <f t="shared" si="91"/>
        <v>1211</v>
      </c>
      <c r="L1212" t="b">
        <f>IF($H$2:$H$2371='Cenário proposto'!$L$2,'Tabela de preços (out_2014)'!$K$2:$K$2371)</f>
        <v>0</v>
      </c>
      <c r="M1212" t="e">
        <f t="shared" si="92"/>
        <v>#NUM!</v>
      </c>
      <c r="N1212" t="str">
        <f t="shared" si="93"/>
        <v>Lixo</v>
      </c>
      <c r="O1212">
        <f t="shared" si="95"/>
        <v>4</v>
      </c>
    </row>
    <row r="1213" spans="1:15" x14ac:dyDescent="0.2">
      <c r="A1213" t="s">
        <v>191</v>
      </c>
      <c r="B1213" t="s">
        <v>15</v>
      </c>
      <c r="C1213" t="s">
        <v>154</v>
      </c>
      <c r="D1213" t="s">
        <v>185</v>
      </c>
      <c r="E1213" s="119">
        <v>0.88888888888888884</v>
      </c>
      <c r="F1213" s="119">
        <v>0</v>
      </c>
      <c r="G1213" t="s">
        <v>75</v>
      </c>
      <c r="H1213" t="s">
        <v>79</v>
      </c>
      <c r="I1213" t="str">
        <f t="shared" si="94"/>
        <v>PÂNICO NA BANDRONDONÓPOLIS</v>
      </c>
      <c r="J1213" s="120">
        <v>965</v>
      </c>
      <c r="K1213">
        <f t="shared" si="91"/>
        <v>1212</v>
      </c>
      <c r="L1213" t="b">
        <f>IF($H$2:$H$2371='Cenário proposto'!$L$2,'Tabela de preços (out_2014)'!$K$2:$K$2371)</f>
        <v>0</v>
      </c>
      <c r="M1213" t="e">
        <f t="shared" si="92"/>
        <v>#NUM!</v>
      </c>
      <c r="N1213" t="str">
        <f t="shared" si="93"/>
        <v>Lixo</v>
      </c>
      <c r="O1213">
        <f t="shared" si="95"/>
        <v>4</v>
      </c>
    </row>
    <row r="1214" spans="1:15" x14ac:dyDescent="0.2">
      <c r="A1214" t="s">
        <v>191</v>
      </c>
      <c r="B1214" t="s">
        <v>15</v>
      </c>
      <c r="C1214" t="s">
        <v>154</v>
      </c>
      <c r="D1214" t="s">
        <v>185</v>
      </c>
      <c r="E1214" s="119">
        <v>0.88888888888888884</v>
      </c>
      <c r="F1214" s="119">
        <v>0</v>
      </c>
      <c r="G1214" t="s">
        <v>75</v>
      </c>
      <c r="H1214" t="s">
        <v>80</v>
      </c>
      <c r="I1214" t="str">
        <f t="shared" si="94"/>
        <v>PÂNICO NA BANDTANGARÁ</v>
      </c>
      <c r="J1214" s="120">
        <v>735</v>
      </c>
      <c r="K1214">
        <f t="shared" si="91"/>
        <v>1213</v>
      </c>
      <c r="L1214" t="b">
        <f>IF($H$2:$H$2371='Cenário proposto'!$L$2,'Tabela de preços (out_2014)'!$K$2:$K$2371)</f>
        <v>0</v>
      </c>
      <c r="M1214" t="e">
        <f t="shared" si="92"/>
        <v>#NUM!</v>
      </c>
      <c r="N1214" t="str">
        <f t="shared" si="93"/>
        <v>Lixo</v>
      </c>
      <c r="O1214">
        <f t="shared" si="95"/>
        <v>4</v>
      </c>
    </row>
    <row r="1215" spans="1:15" x14ac:dyDescent="0.2">
      <c r="A1215" t="s">
        <v>191</v>
      </c>
      <c r="B1215" t="s">
        <v>15</v>
      </c>
      <c r="C1215" t="s">
        <v>154</v>
      </c>
      <c r="D1215" t="s">
        <v>185</v>
      </c>
      <c r="E1215" s="119">
        <v>0.88888888888888884</v>
      </c>
      <c r="F1215" s="119">
        <v>0</v>
      </c>
      <c r="G1215" t="s">
        <v>75</v>
      </c>
      <c r="H1215" t="s">
        <v>81</v>
      </c>
      <c r="I1215" t="str">
        <f t="shared" si="94"/>
        <v>PÂNICO NA BANDSORRISO</v>
      </c>
      <c r="J1215" s="120">
        <v>530</v>
      </c>
      <c r="K1215">
        <f t="shared" si="91"/>
        <v>1214</v>
      </c>
      <c r="L1215" t="b">
        <f>IF($H$2:$H$2371='Cenário proposto'!$L$2,'Tabela de preços (out_2014)'!$K$2:$K$2371)</f>
        <v>0</v>
      </c>
      <c r="M1215" t="e">
        <f t="shared" si="92"/>
        <v>#NUM!</v>
      </c>
      <c r="N1215" t="str">
        <f t="shared" si="93"/>
        <v>Lixo</v>
      </c>
      <c r="O1215">
        <f t="shared" si="95"/>
        <v>4</v>
      </c>
    </row>
    <row r="1216" spans="1:15" x14ac:dyDescent="0.2">
      <c r="A1216" t="s">
        <v>191</v>
      </c>
      <c r="B1216" t="s">
        <v>15</v>
      </c>
      <c r="C1216" t="s">
        <v>154</v>
      </c>
      <c r="D1216" t="s">
        <v>185</v>
      </c>
      <c r="E1216" s="119">
        <v>0.88888888888888884</v>
      </c>
      <c r="F1216" s="119">
        <v>0</v>
      </c>
      <c r="G1216" t="s">
        <v>75</v>
      </c>
      <c r="H1216" t="s">
        <v>82</v>
      </c>
      <c r="I1216" t="str">
        <f t="shared" si="94"/>
        <v>PÂNICO NA BANDSAPEZAL</v>
      </c>
      <c r="J1216" s="120">
        <v>530</v>
      </c>
      <c r="K1216">
        <f t="shared" si="91"/>
        <v>1215</v>
      </c>
      <c r="L1216" t="b">
        <f>IF($H$2:$H$2371='Cenário proposto'!$L$2,'Tabela de preços (out_2014)'!$K$2:$K$2371)</f>
        <v>0</v>
      </c>
      <c r="M1216" t="e">
        <f t="shared" si="92"/>
        <v>#NUM!</v>
      </c>
      <c r="N1216" t="str">
        <f t="shared" si="93"/>
        <v>Lixo</v>
      </c>
      <c r="O1216">
        <f t="shared" si="95"/>
        <v>4</v>
      </c>
    </row>
    <row r="1217" spans="1:15" x14ac:dyDescent="0.2">
      <c r="A1217" t="s">
        <v>191</v>
      </c>
      <c r="B1217" t="s">
        <v>15</v>
      </c>
      <c r="C1217" t="s">
        <v>154</v>
      </c>
      <c r="D1217" t="s">
        <v>185</v>
      </c>
      <c r="E1217" s="119">
        <v>0.88888888888888884</v>
      </c>
      <c r="F1217" s="119">
        <v>0</v>
      </c>
      <c r="G1217" t="s">
        <v>75</v>
      </c>
      <c r="H1217" t="s">
        <v>83</v>
      </c>
      <c r="I1217" t="str">
        <f t="shared" si="94"/>
        <v>PÂNICO NA BANDJUÍNA</v>
      </c>
      <c r="J1217" s="120">
        <v>530</v>
      </c>
      <c r="K1217">
        <f t="shared" si="91"/>
        <v>1216</v>
      </c>
      <c r="L1217" t="b">
        <f>IF($H$2:$H$2371='Cenário proposto'!$L$2,'Tabela de preços (out_2014)'!$K$2:$K$2371)</f>
        <v>0</v>
      </c>
      <c r="M1217" t="e">
        <f t="shared" si="92"/>
        <v>#NUM!</v>
      </c>
      <c r="N1217" t="str">
        <f t="shared" si="93"/>
        <v>Lixo</v>
      </c>
      <c r="O1217">
        <f t="shared" si="95"/>
        <v>4</v>
      </c>
    </row>
    <row r="1218" spans="1:15" x14ac:dyDescent="0.2">
      <c r="A1218" t="s">
        <v>191</v>
      </c>
      <c r="B1218" t="s">
        <v>15</v>
      </c>
      <c r="C1218" t="s">
        <v>154</v>
      </c>
      <c r="D1218" t="s">
        <v>185</v>
      </c>
      <c r="E1218" s="119">
        <v>0.88888888888888884</v>
      </c>
      <c r="F1218" s="119">
        <v>0</v>
      </c>
      <c r="G1218" t="s">
        <v>84</v>
      </c>
      <c r="H1218" t="s">
        <v>85</v>
      </c>
      <c r="I1218" t="str">
        <f t="shared" si="94"/>
        <v>PÂNICO NA BANDC. GRANDE</v>
      </c>
      <c r="J1218" s="120">
        <v>2570</v>
      </c>
      <c r="K1218">
        <f t="shared" ref="K1218:K1281" si="96">ROW(H1218:H3587)-ROW($H$2)+1</f>
        <v>1217</v>
      </c>
      <c r="L1218" t="b">
        <f>IF($H$2:$H$2371='Cenário proposto'!$L$2,'Tabela de preços (out_2014)'!$K$2:$K$2371)</f>
        <v>0</v>
      </c>
      <c r="M1218" t="e">
        <f t="shared" ref="M1218:M1281" si="97">SMALL($L$2:$L$2371,$K$2:$K$2371)</f>
        <v>#NUM!</v>
      </c>
      <c r="N1218" t="str">
        <f t="shared" ref="N1218:N1281" si="98">IFERROR(INDEX($B$2:$B$2371,$M$2:$M$2371),"Lixo")</f>
        <v>Lixo</v>
      </c>
      <c r="O1218">
        <f t="shared" si="95"/>
        <v>4</v>
      </c>
    </row>
    <row r="1219" spans="1:15" x14ac:dyDescent="0.2">
      <c r="A1219" t="s">
        <v>191</v>
      </c>
      <c r="B1219" t="s">
        <v>15</v>
      </c>
      <c r="C1219" t="s">
        <v>154</v>
      </c>
      <c r="D1219" t="s">
        <v>185</v>
      </c>
      <c r="E1219" s="119">
        <v>0.88888888888888884</v>
      </c>
      <c r="F1219" s="119">
        <v>0</v>
      </c>
      <c r="G1219" t="s">
        <v>86</v>
      </c>
      <c r="H1219" t="s">
        <v>87</v>
      </c>
      <c r="I1219" t="str">
        <f t="shared" ref="I1219:I1282" si="99">CONCATENATE(B1219,H1219)</f>
        <v>PÂNICO NA BANDSALVADOR</v>
      </c>
      <c r="J1219" s="120">
        <v>17265</v>
      </c>
      <c r="K1219">
        <f t="shared" si="96"/>
        <v>1218</v>
      </c>
      <c r="L1219" t="b">
        <f>IF($H$2:$H$2371='Cenário proposto'!$L$2,'Tabela de preços (out_2014)'!$K$2:$K$2371)</f>
        <v>0</v>
      </c>
      <c r="M1219" t="e">
        <f t="shared" si="97"/>
        <v>#NUM!</v>
      </c>
      <c r="N1219" t="str">
        <f t="shared" si="98"/>
        <v>Lixo</v>
      </c>
      <c r="O1219">
        <f t="shared" ref="O1219:O1282" si="100">IF(D1219="SEG/SEX",5,IF(D1219="SEG/SÁB",6,IF(LEN(D1219)-LEN(SUBSTITUTE(D1219,"/",""))=0,1,LEN(D1219)-LEN(SUBSTITUTE(D1219,"/",""))+1)))*4</f>
        <v>4</v>
      </c>
    </row>
    <row r="1220" spans="1:15" x14ac:dyDescent="0.2">
      <c r="A1220" t="s">
        <v>191</v>
      </c>
      <c r="B1220" t="s">
        <v>15</v>
      </c>
      <c r="C1220" t="s">
        <v>154</v>
      </c>
      <c r="D1220" t="s">
        <v>185</v>
      </c>
      <c r="E1220" s="119">
        <v>0.88888888888888884</v>
      </c>
      <c r="F1220" s="119">
        <v>0</v>
      </c>
      <c r="G1220" t="s">
        <v>88</v>
      </c>
      <c r="H1220" t="s">
        <v>89</v>
      </c>
      <c r="I1220" t="str">
        <f t="shared" si="99"/>
        <v>PÂNICO NA BANDRECIFE</v>
      </c>
      <c r="J1220" s="120">
        <v>14250</v>
      </c>
      <c r="K1220">
        <f t="shared" si="96"/>
        <v>1219</v>
      </c>
      <c r="L1220" t="b">
        <f>IF($H$2:$H$2371='Cenário proposto'!$L$2,'Tabela de preços (out_2014)'!$K$2:$K$2371)</f>
        <v>0</v>
      </c>
      <c r="M1220" t="e">
        <f t="shared" si="97"/>
        <v>#NUM!</v>
      </c>
      <c r="N1220" t="str">
        <f t="shared" si="98"/>
        <v>Lixo</v>
      </c>
      <c r="O1220">
        <f t="shared" si="100"/>
        <v>4</v>
      </c>
    </row>
    <row r="1221" spans="1:15" x14ac:dyDescent="0.2">
      <c r="A1221" t="s">
        <v>191</v>
      </c>
      <c r="B1221" t="s">
        <v>15</v>
      </c>
      <c r="C1221" t="s">
        <v>154</v>
      </c>
      <c r="D1221" t="s">
        <v>185</v>
      </c>
      <c r="E1221" s="119">
        <v>0.88888888888888884</v>
      </c>
      <c r="F1221" s="119">
        <v>0</v>
      </c>
      <c r="G1221" t="s">
        <v>90</v>
      </c>
      <c r="H1221" t="s">
        <v>91</v>
      </c>
      <c r="I1221" t="str">
        <f t="shared" si="99"/>
        <v>PÂNICO NA BANDNATAL</v>
      </c>
      <c r="J1221" s="120">
        <v>3695</v>
      </c>
      <c r="K1221">
        <f t="shared" si="96"/>
        <v>1220</v>
      </c>
      <c r="L1221" t="b">
        <f>IF($H$2:$H$2371='Cenário proposto'!$L$2,'Tabela de preços (out_2014)'!$K$2:$K$2371)</f>
        <v>0</v>
      </c>
      <c r="M1221" t="e">
        <f t="shared" si="97"/>
        <v>#NUM!</v>
      </c>
      <c r="N1221" t="str">
        <f t="shared" si="98"/>
        <v>Lixo</v>
      </c>
      <c r="O1221">
        <f t="shared" si="100"/>
        <v>4</v>
      </c>
    </row>
    <row r="1222" spans="1:15" x14ac:dyDescent="0.2">
      <c r="A1222" t="s">
        <v>191</v>
      </c>
      <c r="B1222" t="s">
        <v>15</v>
      </c>
      <c r="C1222" t="s">
        <v>154</v>
      </c>
      <c r="D1222" t="s">
        <v>185</v>
      </c>
      <c r="E1222" s="119">
        <v>0.88888888888888884</v>
      </c>
      <c r="F1222" s="119">
        <v>0</v>
      </c>
      <c r="G1222" t="s">
        <v>92</v>
      </c>
      <c r="H1222" t="s">
        <v>93</v>
      </c>
      <c r="I1222" t="str">
        <f t="shared" si="99"/>
        <v>PÂNICO NA BANDCEARÁ</v>
      </c>
      <c r="J1222" s="120">
        <v>11465</v>
      </c>
      <c r="K1222">
        <f t="shared" si="96"/>
        <v>1221</v>
      </c>
      <c r="L1222" t="b">
        <f>IF($H$2:$H$2371='Cenário proposto'!$L$2,'Tabela de preços (out_2014)'!$K$2:$K$2371)</f>
        <v>0</v>
      </c>
      <c r="M1222" t="e">
        <f t="shared" si="97"/>
        <v>#NUM!</v>
      </c>
      <c r="N1222" t="str">
        <f t="shared" si="98"/>
        <v>Lixo</v>
      </c>
      <c r="O1222">
        <f t="shared" si="100"/>
        <v>4</v>
      </c>
    </row>
    <row r="1223" spans="1:15" x14ac:dyDescent="0.2">
      <c r="A1223" t="s">
        <v>191</v>
      </c>
      <c r="B1223" t="s">
        <v>15</v>
      </c>
      <c r="C1223" t="s">
        <v>154</v>
      </c>
      <c r="D1223" t="s">
        <v>185</v>
      </c>
      <c r="E1223" s="119">
        <v>0.88888888888888884</v>
      </c>
      <c r="F1223" s="119">
        <v>0</v>
      </c>
      <c r="G1223" t="s">
        <v>92</v>
      </c>
      <c r="H1223" t="s">
        <v>94</v>
      </c>
      <c r="I1223" t="str">
        <f t="shared" si="99"/>
        <v>PÂNICO NA BANDFORTALEZA</v>
      </c>
      <c r="J1223" s="120">
        <v>9170</v>
      </c>
      <c r="K1223">
        <f t="shared" si="96"/>
        <v>1222</v>
      </c>
      <c r="L1223" t="b">
        <f>IF($H$2:$H$2371='Cenário proposto'!$L$2,'Tabela de preços (out_2014)'!$K$2:$K$2371)</f>
        <v>0</v>
      </c>
      <c r="M1223" t="e">
        <f t="shared" si="97"/>
        <v>#NUM!</v>
      </c>
      <c r="N1223" t="str">
        <f t="shared" si="98"/>
        <v>Lixo</v>
      </c>
      <c r="O1223">
        <f t="shared" si="100"/>
        <v>4</v>
      </c>
    </row>
    <row r="1224" spans="1:15" x14ac:dyDescent="0.2">
      <c r="A1224" t="s">
        <v>191</v>
      </c>
      <c r="B1224" t="s">
        <v>15</v>
      </c>
      <c r="C1224" t="s">
        <v>154</v>
      </c>
      <c r="D1224" t="s">
        <v>185</v>
      </c>
      <c r="E1224" s="119">
        <v>0.88888888888888884</v>
      </c>
      <c r="F1224" s="119">
        <v>0</v>
      </c>
      <c r="G1224" t="s">
        <v>95</v>
      </c>
      <c r="H1224" t="s">
        <v>96</v>
      </c>
      <c r="I1224" t="str">
        <f t="shared" si="99"/>
        <v>PÂNICO NA BANDTERESINA</v>
      </c>
      <c r="J1224" s="120">
        <v>1455</v>
      </c>
      <c r="K1224">
        <f t="shared" si="96"/>
        <v>1223</v>
      </c>
      <c r="L1224" t="b">
        <f>IF($H$2:$H$2371='Cenário proposto'!$L$2,'Tabela de preços (out_2014)'!$K$2:$K$2371)</f>
        <v>0</v>
      </c>
      <c r="M1224" t="e">
        <f t="shared" si="97"/>
        <v>#NUM!</v>
      </c>
      <c r="N1224" t="str">
        <f t="shared" si="98"/>
        <v>Lixo</v>
      </c>
      <c r="O1224">
        <f t="shared" si="100"/>
        <v>4</v>
      </c>
    </row>
    <row r="1225" spans="1:15" x14ac:dyDescent="0.2">
      <c r="A1225" t="s">
        <v>191</v>
      </c>
      <c r="B1225" t="s">
        <v>15</v>
      </c>
      <c r="C1225" t="s">
        <v>154</v>
      </c>
      <c r="D1225" t="s">
        <v>185</v>
      </c>
      <c r="E1225" s="119">
        <v>0.88888888888888884</v>
      </c>
      <c r="F1225" s="119">
        <v>0</v>
      </c>
      <c r="G1225" t="s">
        <v>95</v>
      </c>
      <c r="H1225" t="s">
        <v>97</v>
      </c>
      <c r="I1225" t="str">
        <f t="shared" si="99"/>
        <v>PÂNICO NA BANDPARNAÍBA</v>
      </c>
      <c r="J1225" s="120">
        <v>530</v>
      </c>
      <c r="K1225">
        <f t="shared" si="96"/>
        <v>1224</v>
      </c>
      <c r="L1225" t="b">
        <f>IF($H$2:$H$2371='Cenário proposto'!$L$2,'Tabela de preços (out_2014)'!$K$2:$K$2371)</f>
        <v>0</v>
      </c>
      <c r="M1225" t="e">
        <f t="shared" si="97"/>
        <v>#NUM!</v>
      </c>
      <c r="N1225" t="str">
        <f t="shared" si="98"/>
        <v>Lixo</v>
      </c>
      <c r="O1225">
        <f t="shared" si="100"/>
        <v>4</v>
      </c>
    </row>
    <row r="1226" spans="1:15" x14ac:dyDescent="0.2">
      <c r="A1226" t="s">
        <v>191</v>
      </c>
      <c r="B1226" t="s">
        <v>15</v>
      </c>
      <c r="C1226" t="s">
        <v>154</v>
      </c>
      <c r="D1226" t="s">
        <v>185</v>
      </c>
      <c r="E1226" s="119">
        <v>0.88888888888888884</v>
      </c>
      <c r="F1226" s="119">
        <v>0</v>
      </c>
      <c r="G1226" t="s">
        <v>98</v>
      </c>
      <c r="H1226" t="s">
        <v>99</v>
      </c>
      <c r="I1226" t="str">
        <f t="shared" si="99"/>
        <v>PÂNICO NA BANDS. LUIS</v>
      </c>
      <c r="J1226" s="120">
        <v>3100</v>
      </c>
      <c r="K1226">
        <f t="shared" si="96"/>
        <v>1225</v>
      </c>
      <c r="L1226" t="b">
        <f>IF($H$2:$H$2371='Cenário proposto'!$L$2,'Tabela de preços (out_2014)'!$K$2:$K$2371)</f>
        <v>0</v>
      </c>
      <c r="M1226" t="e">
        <f t="shared" si="97"/>
        <v>#NUM!</v>
      </c>
      <c r="N1226" t="str">
        <f t="shared" si="98"/>
        <v>Lixo</v>
      </c>
      <c r="O1226">
        <f t="shared" si="100"/>
        <v>4</v>
      </c>
    </row>
    <row r="1227" spans="1:15" x14ac:dyDescent="0.2">
      <c r="A1227" t="s">
        <v>191</v>
      </c>
      <c r="B1227" t="s">
        <v>15</v>
      </c>
      <c r="C1227" t="s">
        <v>154</v>
      </c>
      <c r="D1227" t="s">
        <v>185</v>
      </c>
      <c r="E1227" s="119">
        <v>0.88888888888888884</v>
      </c>
      <c r="F1227" s="119">
        <v>0</v>
      </c>
      <c r="G1227" t="s">
        <v>100</v>
      </c>
      <c r="H1227" t="s">
        <v>101</v>
      </c>
      <c r="I1227" t="str">
        <f t="shared" si="99"/>
        <v>PÂNICO NA BANDVIANA</v>
      </c>
      <c r="J1227" s="120">
        <v>1260</v>
      </c>
      <c r="K1227">
        <f t="shared" si="96"/>
        <v>1226</v>
      </c>
      <c r="L1227" t="b">
        <f>IF($H$2:$H$2371='Cenário proposto'!$L$2,'Tabela de preços (out_2014)'!$K$2:$K$2371)</f>
        <v>0</v>
      </c>
      <c r="M1227" t="e">
        <f t="shared" si="97"/>
        <v>#NUM!</v>
      </c>
      <c r="N1227" t="str">
        <f t="shared" si="98"/>
        <v>Lixo</v>
      </c>
      <c r="O1227">
        <f t="shared" si="100"/>
        <v>4</v>
      </c>
    </row>
    <row r="1228" spans="1:15" x14ac:dyDescent="0.2">
      <c r="A1228" t="s">
        <v>191</v>
      </c>
      <c r="B1228" t="s">
        <v>15</v>
      </c>
      <c r="C1228" t="s">
        <v>154</v>
      </c>
      <c r="D1228" t="s">
        <v>185</v>
      </c>
      <c r="E1228" s="119">
        <v>0.88888888888888884</v>
      </c>
      <c r="F1228" s="119">
        <v>0</v>
      </c>
      <c r="G1228" t="s">
        <v>102</v>
      </c>
      <c r="H1228" t="s">
        <v>103</v>
      </c>
      <c r="I1228" t="str">
        <f t="shared" si="99"/>
        <v>PÂNICO NA BANDPEDREIRAS</v>
      </c>
      <c r="J1228" s="120">
        <v>755</v>
      </c>
      <c r="K1228">
        <f t="shared" si="96"/>
        <v>1227</v>
      </c>
      <c r="L1228" t="b">
        <f>IF($H$2:$H$2371='Cenário proposto'!$L$2,'Tabela de preços (out_2014)'!$K$2:$K$2371)</f>
        <v>0</v>
      </c>
      <c r="M1228" t="e">
        <f t="shared" si="97"/>
        <v>#NUM!</v>
      </c>
      <c r="N1228" t="str">
        <f t="shared" si="98"/>
        <v>Lixo</v>
      </c>
      <c r="O1228">
        <f t="shared" si="100"/>
        <v>4</v>
      </c>
    </row>
    <row r="1229" spans="1:15" x14ac:dyDescent="0.2">
      <c r="A1229" t="s">
        <v>191</v>
      </c>
      <c r="B1229" t="s">
        <v>15</v>
      </c>
      <c r="C1229" t="s">
        <v>154</v>
      </c>
      <c r="D1229" t="s">
        <v>185</v>
      </c>
      <c r="E1229" s="119">
        <v>0.88888888888888884</v>
      </c>
      <c r="F1229" s="119">
        <v>0</v>
      </c>
      <c r="G1229" t="s">
        <v>104</v>
      </c>
      <c r="H1229" t="s">
        <v>105</v>
      </c>
      <c r="I1229" t="str">
        <f t="shared" si="99"/>
        <v>PÂNICO NA BANDIMPERATRIZ</v>
      </c>
      <c r="J1229" s="120">
        <v>1260</v>
      </c>
      <c r="K1229">
        <f t="shared" si="96"/>
        <v>1228</v>
      </c>
      <c r="L1229" t="b">
        <f>IF($H$2:$H$2371='Cenário proposto'!$L$2,'Tabela de preços (out_2014)'!$K$2:$K$2371)</f>
        <v>0</v>
      </c>
      <c r="M1229" t="e">
        <f t="shared" si="97"/>
        <v>#NUM!</v>
      </c>
      <c r="N1229" t="str">
        <f t="shared" si="98"/>
        <v>Lixo</v>
      </c>
      <c r="O1229">
        <f t="shared" si="100"/>
        <v>4</v>
      </c>
    </row>
    <row r="1230" spans="1:15" x14ac:dyDescent="0.2">
      <c r="A1230" t="s">
        <v>191</v>
      </c>
      <c r="B1230" t="s">
        <v>15</v>
      </c>
      <c r="C1230" t="s">
        <v>154</v>
      </c>
      <c r="D1230" t="s">
        <v>185</v>
      </c>
      <c r="E1230" s="119">
        <v>0.88888888888888884</v>
      </c>
      <c r="F1230" s="119">
        <v>0</v>
      </c>
      <c r="G1230" t="s">
        <v>106</v>
      </c>
      <c r="H1230" t="s">
        <v>107</v>
      </c>
      <c r="I1230" t="str">
        <f t="shared" si="99"/>
        <v>PÂNICO NA BANDCAXIAS</v>
      </c>
      <c r="J1230" s="120">
        <v>1260</v>
      </c>
      <c r="K1230">
        <f t="shared" si="96"/>
        <v>1229</v>
      </c>
      <c r="L1230" t="b">
        <f>IF($H$2:$H$2371='Cenário proposto'!$L$2,'Tabela de preços (out_2014)'!$K$2:$K$2371)</f>
        <v>0</v>
      </c>
      <c r="M1230" t="e">
        <f t="shared" si="97"/>
        <v>#NUM!</v>
      </c>
      <c r="N1230" t="str">
        <f t="shared" si="98"/>
        <v>Lixo</v>
      </c>
      <c r="O1230">
        <f t="shared" si="100"/>
        <v>4</v>
      </c>
    </row>
    <row r="1231" spans="1:15" x14ac:dyDescent="0.2">
      <c r="A1231" t="s">
        <v>191</v>
      </c>
      <c r="B1231" t="s">
        <v>15</v>
      </c>
      <c r="C1231" t="s">
        <v>154</v>
      </c>
      <c r="D1231" t="s">
        <v>185</v>
      </c>
      <c r="E1231" s="119">
        <v>0.88888888888888884</v>
      </c>
      <c r="F1231" s="119">
        <v>0</v>
      </c>
      <c r="G1231" t="s">
        <v>108</v>
      </c>
      <c r="H1231" t="s">
        <v>109</v>
      </c>
      <c r="I1231" t="str">
        <f t="shared" si="99"/>
        <v>PÂNICO NA BANDJ. PESSOA</v>
      </c>
      <c r="J1231" s="120">
        <v>4155</v>
      </c>
      <c r="K1231">
        <f t="shared" si="96"/>
        <v>1230</v>
      </c>
      <c r="L1231" t="b">
        <f>IF($H$2:$H$2371='Cenário proposto'!$L$2,'Tabela de preços (out_2014)'!$K$2:$K$2371)</f>
        <v>0</v>
      </c>
      <c r="M1231" t="e">
        <f t="shared" si="97"/>
        <v>#NUM!</v>
      </c>
      <c r="N1231" t="str">
        <f t="shared" si="98"/>
        <v>Lixo</v>
      </c>
      <c r="O1231">
        <f t="shared" si="100"/>
        <v>4</v>
      </c>
    </row>
    <row r="1232" spans="1:15" x14ac:dyDescent="0.2">
      <c r="A1232" t="s">
        <v>191</v>
      </c>
      <c r="B1232" t="s">
        <v>15</v>
      </c>
      <c r="C1232" t="s">
        <v>154</v>
      </c>
      <c r="D1232" t="s">
        <v>185</v>
      </c>
      <c r="E1232" s="119">
        <v>0.88888888888888884</v>
      </c>
      <c r="F1232" s="119">
        <v>0</v>
      </c>
      <c r="G1232" t="s">
        <v>110</v>
      </c>
      <c r="H1232" t="s">
        <v>111</v>
      </c>
      <c r="I1232" t="str">
        <f t="shared" si="99"/>
        <v>PÂNICO NA BANDBELÉM</v>
      </c>
      <c r="J1232" s="120">
        <v>7000</v>
      </c>
      <c r="K1232">
        <f t="shared" si="96"/>
        <v>1231</v>
      </c>
      <c r="L1232" t="b">
        <f>IF($H$2:$H$2371='Cenário proposto'!$L$2,'Tabela de preços (out_2014)'!$K$2:$K$2371)</f>
        <v>0</v>
      </c>
      <c r="M1232" t="e">
        <f t="shared" si="97"/>
        <v>#NUM!</v>
      </c>
      <c r="N1232" t="str">
        <f t="shared" si="98"/>
        <v>Lixo</v>
      </c>
      <c r="O1232">
        <f t="shared" si="100"/>
        <v>4</v>
      </c>
    </row>
    <row r="1233" spans="1:15" x14ac:dyDescent="0.2">
      <c r="A1233" t="s">
        <v>191</v>
      </c>
      <c r="B1233" t="s">
        <v>15</v>
      </c>
      <c r="C1233" t="s">
        <v>154</v>
      </c>
      <c r="D1233" t="s">
        <v>185</v>
      </c>
      <c r="E1233" s="119">
        <v>0.88888888888888884</v>
      </c>
      <c r="F1233" s="119">
        <v>0</v>
      </c>
      <c r="G1233" t="s">
        <v>110</v>
      </c>
      <c r="H1233" t="s">
        <v>112</v>
      </c>
      <c r="I1233" t="str">
        <f t="shared" si="99"/>
        <v>PÂNICO NA BANDMARABÁ</v>
      </c>
      <c r="J1233" s="120">
        <v>1260</v>
      </c>
      <c r="K1233">
        <f t="shared" si="96"/>
        <v>1232</v>
      </c>
      <c r="L1233" t="b">
        <f>IF($H$2:$H$2371='Cenário proposto'!$L$2,'Tabela de preços (out_2014)'!$K$2:$K$2371)</f>
        <v>0</v>
      </c>
      <c r="M1233" t="e">
        <f t="shared" si="97"/>
        <v>#NUM!</v>
      </c>
      <c r="N1233" t="str">
        <f t="shared" si="98"/>
        <v>Lixo</v>
      </c>
      <c r="O1233">
        <f t="shared" si="100"/>
        <v>4</v>
      </c>
    </row>
    <row r="1234" spans="1:15" x14ac:dyDescent="0.2">
      <c r="A1234" t="s">
        <v>191</v>
      </c>
      <c r="B1234" t="s">
        <v>15</v>
      </c>
      <c r="C1234" t="s">
        <v>154</v>
      </c>
      <c r="D1234" t="s">
        <v>185</v>
      </c>
      <c r="E1234" s="119">
        <v>0.88888888888888884</v>
      </c>
      <c r="F1234" s="119">
        <v>0</v>
      </c>
      <c r="G1234" t="s">
        <v>110</v>
      </c>
      <c r="H1234" t="s">
        <v>113</v>
      </c>
      <c r="I1234" t="str">
        <f t="shared" si="99"/>
        <v>PÂNICO NA BANDSANTARÉM</v>
      </c>
      <c r="J1234" s="120">
        <v>530</v>
      </c>
      <c r="K1234">
        <f t="shared" si="96"/>
        <v>1233</v>
      </c>
      <c r="L1234" t="b">
        <f>IF($H$2:$H$2371='Cenário proposto'!$L$2,'Tabela de preços (out_2014)'!$K$2:$K$2371)</f>
        <v>0</v>
      </c>
      <c r="M1234" t="e">
        <f t="shared" si="97"/>
        <v>#NUM!</v>
      </c>
      <c r="N1234" t="str">
        <f t="shared" si="98"/>
        <v>Lixo</v>
      </c>
      <c r="O1234">
        <f t="shared" si="100"/>
        <v>4</v>
      </c>
    </row>
    <row r="1235" spans="1:15" x14ac:dyDescent="0.2">
      <c r="A1235" t="s">
        <v>191</v>
      </c>
      <c r="B1235" t="s">
        <v>15</v>
      </c>
      <c r="C1235" t="s">
        <v>154</v>
      </c>
      <c r="D1235" t="s">
        <v>185</v>
      </c>
      <c r="E1235" s="119">
        <v>0.88888888888888884</v>
      </c>
      <c r="F1235" s="119">
        <v>0</v>
      </c>
      <c r="G1235" t="s">
        <v>114</v>
      </c>
      <c r="H1235" t="s">
        <v>115</v>
      </c>
      <c r="I1235" t="str">
        <f t="shared" si="99"/>
        <v>PÂNICO NA BANDMANAUS</v>
      </c>
      <c r="J1235" s="120">
        <v>4005</v>
      </c>
      <c r="K1235">
        <f t="shared" si="96"/>
        <v>1234</v>
      </c>
      <c r="L1235" t="b">
        <f>IF($H$2:$H$2371='Cenário proposto'!$L$2,'Tabela de preços (out_2014)'!$K$2:$K$2371)</f>
        <v>0</v>
      </c>
      <c r="M1235" t="e">
        <f t="shared" si="97"/>
        <v>#NUM!</v>
      </c>
      <c r="N1235" t="str">
        <f t="shared" si="98"/>
        <v>Lixo</v>
      </c>
      <c r="O1235">
        <f t="shared" si="100"/>
        <v>4</v>
      </c>
    </row>
    <row r="1236" spans="1:15" x14ac:dyDescent="0.2">
      <c r="A1236" t="s">
        <v>191</v>
      </c>
      <c r="B1236" t="s">
        <v>15</v>
      </c>
      <c r="C1236" t="s">
        <v>154</v>
      </c>
      <c r="D1236" t="s">
        <v>185</v>
      </c>
      <c r="E1236" s="119">
        <v>0.88888888888888884</v>
      </c>
      <c r="F1236" s="119">
        <v>0</v>
      </c>
      <c r="G1236" t="s">
        <v>116</v>
      </c>
      <c r="H1236" t="s">
        <v>117</v>
      </c>
      <c r="I1236" t="str">
        <f t="shared" si="99"/>
        <v>PÂNICO NA BANDP. VELHO</v>
      </c>
      <c r="J1236" s="120">
        <v>1590</v>
      </c>
      <c r="K1236">
        <f t="shared" si="96"/>
        <v>1235</v>
      </c>
      <c r="L1236" t="b">
        <f>IF($H$2:$H$2371='Cenário proposto'!$L$2,'Tabela de preços (out_2014)'!$K$2:$K$2371)</f>
        <v>0</v>
      </c>
      <c r="M1236" t="e">
        <f t="shared" si="97"/>
        <v>#NUM!</v>
      </c>
      <c r="N1236" t="str">
        <f t="shared" si="98"/>
        <v>Lixo</v>
      </c>
      <c r="O1236">
        <f t="shared" si="100"/>
        <v>4</v>
      </c>
    </row>
    <row r="1237" spans="1:15" x14ac:dyDescent="0.2">
      <c r="A1237" t="s">
        <v>191</v>
      </c>
      <c r="B1237" t="s">
        <v>15</v>
      </c>
      <c r="C1237" t="s">
        <v>154</v>
      </c>
      <c r="D1237" t="s">
        <v>185</v>
      </c>
      <c r="E1237" s="119">
        <v>0.88888888888888884</v>
      </c>
      <c r="F1237" s="119">
        <v>0</v>
      </c>
      <c r="G1237" t="s">
        <v>118</v>
      </c>
      <c r="H1237" t="s">
        <v>119</v>
      </c>
      <c r="I1237" t="str">
        <f t="shared" si="99"/>
        <v>PÂNICO NA BANDR. BRANCO</v>
      </c>
      <c r="J1237" s="120">
        <v>1260</v>
      </c>
      <c r="K1237">
        <f t="shared" si="96"/>
        <v>1236</v>
      </c>
      <c r="L1237" t="b">
        <f>IF($H$2:$H$2371='Cenário proposto'!$L$2,'Tabela de preços (out_2014)'!$K$2:$K$2371)</f>
        <v>0</v>
      </c>
      <c r="M1237" t="e">
        <f t="shared" si="97"/>
        <v>#NUM!</v>
      </c>
      <c r="N1237" t="str">
        <f t="shared" si="98"/>
        <v>Lixo</v>
      </c>
      <c r="O1237">
        <f t="shared" si="100"/>
        <v>4</v>
      </c>
    </row>
    <row r="1238" spans="1:15" x14ac:dyDescent="0.2">
      <c r="A1238" t="s">
        <v>191</v>
      </c>
      <c r="B1238" t="s">
        <v>15</v>
      </c>
      <c r="C1238" t="s">
        <v>154</v>
      </c>
      <c r="D1238" t="s">
        <v>185</v>
      </c>
      <c r="E1238" s="119">
        <v>0.88888888888888884</v>
      </c>
      <c r="F1238" s="119">
        <v>0</v>
      </c>
      <c r="G1238" t="s">
        <v>120</v>
      </c>
      <c r="H1238" t="s">
        <v>121</v>
      </c>
      <c r="I1238" t="str">
        <f t="shared" si="99"/>
        <v>PÂNICO NA BANDPALMAS</v>
      </c>
      <c r="J1238" s="120">
        <v>530</v>
      </c>
      <c r="K1238">
        <f t="shared" si="96"/>
        <v>1237</v>
      </c>
      <c r="L1238" t="b">
        <f>IF($H$2:$H$2371='Cenário proposto'!$L$2,'Tabela de preços (out_2014)'!$K$2:$K$2371)</f>
        <v>0</v>
      </c>
      <c r="M1238" t="e">
        <f t="shared" si="97"/>
        <v>#NUM!</v>
      </c>
      <c r="N1238" t="str">
        <f t="shared" si="98"/>
        <v>Lixo</v>
      </c>
      <c r="O1238">
        <f t="shared" si="100"/>
        <v>4</v>
      </c>
    </row>
    <row r="1239" spans="1:15" x14ac:dyDescent="0.2">
      <c r="A1239" t="s">
        <v>191</v>
      </c>
      <c r="B1239" t="s">
        <v>15</v>
      </c>
      <c r="C1239" t="s">
        <v>154</v>
      </c>
      <c r="D1239" t="s">
        <v>185</v>
      </c>
      <c r="E1239" s="119">
        <v>0.88888888888888884</v>
      </c>
      <c r="F1239" s="119">
        <v>0</v>
      </c>
      <c r="G1239" t="s">
        <v>122</v>
      </c>
      <c r="H1239" t="s">
        <v>123</v>
      </c>
      <c r="I1239" t="str">
        <f t="shared" si="99"/>
        <v>PÂNICO NA BANDGURUPI</v>
      </c>
      <c r="J1239" s="120">
        <v>530</v>
      </c>
      <c r="K1239">
        <f t="shared" si="96"/>
        <v>1238</v>
      </c>
      <c r="L1239" t="b">
        <f>IF($H$2:$H$2371='Cenário proposto'!$L$2,'Tabela de preços (out_2014)'!$K$2:$K$2371)</f>
        <v>0</v>
      </c>
      <c r="M1239" t="e">
        <f t="shared" si="97"/>
        <v>#NUM!</v>
      </c>
      <c r="N1239" t="str">
        <f t="shared" si="98"/>
        <v>Lixo</v>
      </c>
      <c r="O1239">
        <f t="shared" si="100"/>
        <v>4</v>
      </c>
    </row>
    <row r="1240" spans="1:15" x14ac:dyDescent="0.2">
      <c r="A1240" t="s">
        <v>191</v>
      </c>
      <c r="B1240" t="s">
        <v>15</v>
      </c>
      <c r="C1240" t="s">
        <v>154</v>
      </c>
      <c r="D1240" t="s">
        <v>185</v>
      </c>
      <c r="E1240" s="119">
        <v>0.88888888888888884</v>
      </c>
      <c r="F1240" s="119">
        <v>0</v>
      </c>
      <c r="G1240" t="s">
        <v>122</v>
      </c>
      <c r="H1240" t="s">
        <v>124</v>
      </c>
      <c r="I1240" t="str">
        <f t="shared" si="99"/>
        <v>PÂNICO NA BANDARAGUAINA</v>
      </c>
      <c r="J1240" s="120">
        <v>965</v>
      </c>
      <c r="K1240">
        <f t="shared" si="96"/>
        <v>1239</v>
      </c>
      <c r="L1240" t="b">
        <f>IF($H$2:$H$2371='Cenário proposto'!$L$2,'Tabela de preços (out_2014)'!$K$2:$K$2371)</f>
        <v>0</v>
      </c>
      <c r="M1240" t="e">
        <f t="shared" si="97"/>
        <v>#NUM!</v>
      </c>
      <c r="N1240" t="str">
        <f t="shared" si="98"/>
        <v>Lixo</v>
      </c>
      <c r="O1240">
        <f t="shared" si="100"/>
        <v>4</v>
      </c>
    </row>
    <row r="1241" spans="1:15" x14ac:dyDescent="0.2">
      <c r="A1241" t="s">
        <v>191</v>
      </c>
      <c r="B1241" t="s">
        <v>15</v>
      </c>
      <c r="C1241" t="s">
        <v>154</v>
      </c>
      <c r="D1241" t="s">
        <v>185</v>
      </c>
      <c r="E1241" s="119">
        <v>0.88888888888888884</v>
      </c>
      <c r="F1241" s="119">
        <v>0</v>
      </c>
      <c r="G1241" t="s">
        <v>125</v>
      </c>
      <c r="H1241" t="s">
        <v>126</v>
      </c>
      <c r="I1241" t="str">
        <f t="shared" si="99"/>
        <v>PÂNICO NA BANDBOA VISTA</v>
      </c>
      <c r="J1241" s="120">
        <v>965</v>
      </c>
      <c r="K1241">
        <f t="shared" si="96"/>
        <v>1240</v>
      </c>
      <c r="L1241" t="b">
        <f>IF($H$2:$H$2371='Cenário proposto'!$L$2,'Tabela de preços (out_2014)'!$K$2:$K$2371)</f>
        <v>0</v>
      </c>
      <c r="M1241" t="e">
        <f t="shared" si="97"/>
        <v>#NUM!</v>
      </c>
      <c r="N1241" t="str">
        <f t="shared" si="98"/>
        <v>Lixo</v>
      </c>
      <c r="O1241">
        <f t="shared" si="100"/>
        <v>4</v>
      </c>
    </row>
    <row r="1242" spans="1:15" x14ac:dyDescent="0.2">
      <c r="A1242" t="s">
        <v>191</v>
      </c>
      <c r="B1242" t="s">
        <v>15</v>
      </c>
      <c r="C1242" t="s">
        <v>154</v>
      </c>
      <c r="D1242" t="s">
        <v>185</v>
      </c>
      <c r="E1242" s="119">
        <v>0.88888888888888884</v>
      </c>
      <c r="F1242" s="119">
        <v>0</v>
      </c>
      <c r="G1242" t="s">
        <v>127</v>
      </c>
      <c r="H1242" t="s">
        <v>128</v>
      </c>
      <c r="I1242" t="str">
        <f t="shared" si="99"/>
        <v>PÂNICO NA BANDMACAPÁ</v>
      </c>
      <c r="J1242" s="120">
        <v>965</v>
      </c>
      <c r="K1242">
        <f t="shared" si="96"/>
        <v>1241</v>
      </c>
      <c r="L1242" t="b">
        <f>IF($H$2:$H$2371='Cenário proposto'!$L$2,'Tabela de preços (out_2014)'!$K$2:$K$2371)</f>
        <v>0</v>
      </c>
      <c r="M1242" t="e">
        <f t="shared" si="97"/>
        <v>#NUM!</v>
      </c>
      <c r="N1242" t="str">
        <f t="shared" si="98"/>
        <v>Lixo</v>
      </c>
      <c r="O1242">
        <f t="shared" si="100"/>
        <v>4</v>
      </c>
    </row>
    <row r="1243" spans="1:15" x14ac:dyDescent="0.2">
      <c r="A1243" t="s">
        <v>369</v>
      </c>
      <c r="B1243" t="s">
        <v>696</v>
      </c>
      <c r="C1243" t="s">
        <v>183</v>
      </c>
      <c r="D1243" t="s">
        <v>175</v>
      </c>
      <c r="E1243">
        <v>0.4375</v>
      </c>
      <c r="F1243">
        <v>0.45833333333333331</v>
      </c>
      <c r="H1243" t="s">
        <v>91</v>
      </c>
      <c r="I1243" t="str">
        <f t="shared" si="99"/>
        <v>PAPO DE FOGÃO - (NATAL)NATAL</v>
      </c>
      <c r="J1243" s="120">
        <v>1037</v>
      </c>
      <c r="K1243">
        <f t="shared" si="96"/>
        <v>1242</v>
      </c>
      <c r="L1243" t="b">
        <f>IF($H$2:$H$2371='Cenário proposto'!$L$2,'Tabela de preços (out_2014)'!$K$2:$K$2371)</f>
        <v>0</v>
      </c>
      <c r="M1243" t="e">
        <f t="shared" si="97"/>
        <v>#NUM!</v>
      </c>
      <c r="N1243" t="str">
        <f t="shared" si="98"/>
        <v>Lixo</v>
      </c>
      <c r="O1243">
        <f t="shared" si="100"/>
        <v>4</v>
      </c>
    </row>
    <row r="1244" spans="1:15" x14ac:dyDescent="0.2">
      <c r="A1244" t="s">
        <v>281</v>
      </c>
      <c r="B1244" t="s">
        <v>697</v>
      </c>
      <c r="C1244" t="s">
        <v>33</v>
      </c>
      <c r="D1244" t="s">
        <v>34</v>
      </c>
      <c r="E1244">
        <v>0.29166666666666669</v>
      </c>
      <c r="F1244">
        <v>0.33333333333333331</v>
      </c>
      <c r="H1244" t="s">
        <v>60</v>
      </c>
      <c r="I1244" t="str">
        <f t="shared" si="99"/>
        <v>PARANÁ ACONTECE - (CURITIBA)CURITIBA</v>
      </c>
      <c r="J1244" s="120">
        <v>835</v>
      </c>
      <c r="K1244">
        <f t="shared" si="96"/>
        <v>1243</v>
      </c>
      <c r="L1244" t="b">
        <f>IF($H$2:$H$2371='Cenário proposto'!$L$2,'Tabela de preços (out_2014)'!$K$2:$K$2371)</f>
        <v>0</v>
      </c>
      <c r="M1244" t="e">
        <f t="shared" si="97"/>
        <v>#NUM!</v>
      </c>
      <c r="N1244" t="str">
        <f t="shared" si="98"/>
        <v>Lixo</v>
      </c>
      <c r="O1244">
        <f t="shared" si="100"/>
        <v>20</v>
      </c>
    </row>
    <row r="1245" spans="1:15" x14ac:dyDescent="0.2">
      <c r="A1245" t="s">
        <v>305</v>
      </c>
      <c r="B1245" t="s">
        <v>698</v>
      </c>
      <c r="C1245" t="s">
        <v>33</v>
      </c>
      <c r="D1245" t="s">
        <v>34</v>
      </c>
      <c r="E1245">
        <v>0.3125</v>
      </c>
      <c r="F1245">
        <v>0.33333333333333331</v>
      </c>
      <c r="H1245" t="s">
        <v>64</v>
      </c>
      <c r="I1245" t="str">
        <f t="shared" si="99"/>
        <v>PARANA NOTICIAS - (MARINGÁ)MARINGÁ</v>
      </c>
      <c r="J1245" s="120">
        <v>762</v>
      </c>
      <c r="K1245">
        <f t="shared" si="96"/>
        <v>1244</v>
      </c>
      <c r="L1245" t="b">
        <f>IF($H$2:$H$2371='Cenário proposto'!$L$2,'Tabela de preços (out_2014)'!$K$2:$K$2371)</f>
        <v>0</v>
      </c>
      <c r="M1245" t="e">
        <f t="shared" si="97"/>
        <v>#NUM!</v>
      </c>
      <c r="N1245" t="str">
        <f t="shared" si="98"/>
        <v>Lixo</v>
      </c>
      <c r="O1245">
        <f t="shared" si="100"/>
        <v>20</v>
      </c>
    </row>
    <row r="1246" spans="1:15" x14ac:dyDescent="0.2">
      <c r="A1246" t="s">
        <v>368</v>
      </c>
      <c r="B1246" t="s">
        <v>699</v>
      </c>
      <c r="C1246" t="s">
        <v>154</v>
      </c>
      <c r="D1246" t="s">
        <v>175</v>
      </c>
      <c r="E1246">
        <v>0.41666666666666669</v>
      </c>
      <c r="F1246">
        <v>0.4375</v>
      </c>
      <c r="H1246" t="s">
        <v>91</v>
      </c>
      <c r="I1246" t="str">
        <f t="shared" si="99"/>
        <v>PAREDÃO NA TV - (NATAL)NATAL</v>
      </c>
      <c r="J1246" s="120">
        <v>1037</v>
      </c>
      <c r="K1246">
        <f t="shared" si="96"/>
        <v>1245</v>
      </c>
      <c r="L1246" t="b">
        <f>IF($H$2:$H$2371='Cenário proposto'!$L$2,'Tabela de preços (out_2014)'!$K$2:$K$2371)</f>
        <v>0</v>
      </c>
      <c r="M1246" t="e">
        <f t="shared" si="97"/>
        <v>#NUM!</v>
      </c>
      <c r="N1246" t="str">
        <f t="shared" si="98"/>
        <v>Lixo</v>
      </c>
      <c r="O1246">
        <f t="shared" si="100"/>
        <v>4</v>
      </c>
    </row>
    <row r="1247" spans="1:15" x14ac:dyDescent="0.2">
      <c r="A1247" t="s">
        <v>428</v>
      </c>
      <c r="B1247" t="s">
        <v>700</v>
      </c>
      <c r="C1247" t="s">
        <v>33</v>
      </c>
      <c r="D1247" t="s">
        <v>34</v>
      </c>
      <c r="E1247">
        <v>0.52083333333333337</v>
      </c>
      <c r="F1247">
        <v>0.58333333333333337</v>
      </c>
      <c r="H1247" t="s">
        <v>112</v>
      </c>
      <c r="I1247" t="str">
        <f t="shared" si="99"/>
        <v>PATRULHÃO DA CIDADE - (MARABÁ)MARABÁ</v>
      </c>
      <c r="J1247" s="120">
        <v>380</v>
      </c>
      <c r="K1247">
        <f t="shared" si="96"/>
        <v>1246</v>
      </c>
      <c r="L1247" t="b">
        <f>IF($H$2:$H$2371='Cenário proposto'!$L$2,'Tabela de preços (out_2014)'!$K$2:$K$2371)</f>
        <v>0</v>
      </c>
      <c r="M1247" t="e">
        <f t="shared" si="97"/>
        <v>#NUM!</v>
      </c>
      <c r="N1247" t="str">
        <f t="shared" si="98"/>
        <v>Lixo</v>
      </c>
      <c r="O1247">
        <f t="shared" si="100"/>
        <v>20</v>
      </c>
    </row>
    <row r="1248" spans="1:15" x14ac:dyDescent="0.2">
      <c r="A1248" t="s">
        <v>252</v>
      </c>
      <c r="B1248" t="s">
        <v>701</v>
      </c>
      <c r="C1248" t="s">
        <v>183</v>
      </c>
      <c r="D1248" t="s">
        <v>175</v>
      </c>
      <c r="E1248">
        <v>0.78472222222222221</v>
      </c>
      <c r="F1248">
        <v>0.80555555555555547</v>
      </c>
      <c r="H1248" t="s">
        <v>48</v>
      </c>
      <c r="I1248" t="str">
        <f t="shared" si="99"/>
        <v>PONTO DE ENCONTRO - (SANTOS)SANTOS</v>
      </c>
      <c r="J1248" s="120">
        <v>1191</v>
      </c>
      <c r="K1248">
        <f t="shared" si="96"/>
        <v>1247</v>
      </c>
      <c r="L1248" t="b">
        <f>IF($H$2:$H$2371='Cenário proposto'!$L$2,'Tabela de preços (out_2014)'!$K$2:$K$2371)</f>
        <v>0</v>
      </c>
      <c r="M1248" t="e">
        <f t="shared" si="97"/>
        <v>#NUM!</v>
      </c>
      <c r="N1248" t="str">
        <f t="shared" si="98"/>
        <v>Lixo</v>
      </c>
      <c r="O1248">
        <f t="shared" si="100"/>
        <v>4</v>
      </c>
    </row>
    <row r="1249" spans="1:15" x14ac:dyDescent="0.2">
      <c r="A1249" t="s">
        <v>362</v>
      </c>
      <c r="B1249" t="s">
        <v>702</v>
      </c>
      <c r="C1249" t="s">
        <v>158</v>
      </c>
      <c r="D1249" t="s">
        <v>175</v>
      </c>
      <c r="E1249">
        <v>0.78472222222222221</v>
      </c>
      <c r="F1249">
        <v>0.80555555555555547</v>
      </c>
      <c r="H1249" t="s">
        <v>89</v>
      </c>
      <c r="I1249" t="str">
        <f t="shared" si="99"/>
        <v>PONTO DE VISTA - (RECIFE)RECIFE</v>
      </c>
      <c r="J1249" s="120">
        <v>2707</v>
      </c>
      <c r="K1249">
        <f t="shared" si="96"/>
        <v>1248</v>
      </c>
      <c r="L1249" t="b">
        <f>IF($H$2:$H$2371='Cenário proposto'!$L$2,'Tabela de preços (out_2014)'!$K$2:$K$2371)</f>
        <v>0</v>
      </c>
      <c r="M1249" t="e">
        <f t="shared" si="97"/>
        <v>#NUM!</v>
      </c>
      <c r="N1249" t="str">
        <f t="shared" si="98"/>
        <v>Lixo</v>
      </c>
      <c r="O1249">
        <f t="shared" si="100"/>
        <v>4</v>
      </c>
    </row>
    <row r="1250" spans="1:15" x14ac:dyDescent="0.2">
      <c r="A1250" t="s">
        <v>281</v>
      </c>
      <c r="B1250" t="s">
        <v>703</v>
      </c>
      <c r="C1250" t="s">
        <v>236</v>
      </c>
      <c r="D1250" t="s">
        <v>34</v>
      </c>
      <c r="E1250">
        <v>0.29166666666666669</v>
      </c>
      <c r="F1250">
        <v>0.3125</v>
      </c>
      <c r="H1250" t="s">
        <v>87</v>
      </c>
      <c r="I1250" t="str">
        <f t="shared" si="99"/>
        <v>PRATO DA CASA - (SALVADOR)SALVADOR</v>
      </c>
      <c r="J1250" s="120">
        <v>1038</v>
      </c>
      <c r="K1250">
        <f t="shared" si="96"/>
        <v>1249</v>
      </c>
      <c r="L1250" t="b">
        <f>IF($H$2:$H$2371='Cenário proposto'!$L$2,'Tabela de preços (out_2014)'!$K$2:$K$2371)</f>
        <v>0</v>
      </c>
      <c r="M1250" t="e">
        <f t="shared" si="97"/>
        <v>#NUM!</v>
      </c>
      <c r="N1250" t="str">
        <f t="shared" si="98"/>
        <v>Lixo</v>
      </c>
      <c r="O1250">
        <f t="shared" si="100"/>
        <v>20</v>
      </c>
    </row>
    <row r="1251" spans="1:15" x14ac:dyDescent="0.2">
      <c r="A1251" t="s">
        <v>331</v>
      </c>
      <c r="B1251" t="s">
        <v>704</v>
      </c>
      <c r="C1251" t="s">
        <v>135</v>
      </c>
      <c r="D1251" t="s">
        <v>175</v>
      </c>
      <c r="E1251">
        <v>0.45833333333333331</v>
      </c>
      <c r="F1251">
        <v>0.5</v>
      </c>
      <c r="H1251" t="s">
        <v>68</v>
      </c>
      <c r="I1251" t="str">
        <f t="shared" si="99"/>
        <v>PRELIMINAR - (P. ALEGRE)P. ALEGRE</v>
      </c>
      <c r="J1251" s="120">
        <v>2592</v>
      </c>
      <c r="K1251">
        <f t="shared" si="96"/>
        <v>1250</v>
      </c>
      <c r="L1251" t="b">
        <f>IF($H$2:$H$2371='Cenário proposto'!$L$2,'Tabela de preços (out_2014)'!$K$2:$K$2371)</f>
        <v>0</v>
      </c>
      <c r="M1251" t="e">
        <f t="shared" si="97"/>
        <v>#NUM!</v>
      </c>
      <c r="N1251" t="str">
        <f t="shared" si="98"/>
        <v>Lixo</v>
      </c>
      <c r="O1251">
        <f t="shared" si="100"/>
        <v>4</v>
      </c>
    </row>
    <row r="1252" spans="1:15" x14ac:dyDescent="0.2">
      <c r="A1252" t="s">
        <v>286</v>
      </c>
      <c r="B1252" t="s">
        <v>705</v>
      </c>
      <c r="C1252" t="s">
        <v>33</v>
      </c>
      <c r="D1252" t="s">
        <v>34</v>
      </c>
      <c r="E1252">
        <v>0.29166666666666669</v>
      </c>
      <c r="F1252">
        <v>0.33333333333333331</v>
      </c>
      <c r="H1252" t="s">
        <v>62</v>
      </c>
      <c r="I1252" t="str">
        <f t="shared" si="99"/>
        <v>PRIMEIRA HORA - (CASCAVEL)CASCAVEL</v>
      </c>
      <c r="J1252" s="120">
        <v>604</v>
      </c>
      <c r="K1252">
        <f t="shared" si="96"/>
        <v>1251</v>
      </c>
      <c r="L1252" t="b">
        <f>IF($H$2:$H$2371='Cenário proposto'!$L$2,'Tabela de preços (out_2014)'!$K$2:$K$2371)</f>
        <v>0</v>
      </c>
      <c r="M1252" t="e">
        <f t="shared" si="97"/>
        <v>#NUM!</v>
      </c>
      <c r="N1252" t="str">
        <f t="shared" si="98"/>
        <v>Lixo</v>
      </c>
      <c r="O1252">
        <f t="shared" si="100"/>
        <v>20</v>
      </c>
    </row>
    <row r="1253" spans="1:15" x14ac:dyDescent="0.2">
      <c r="A1253" t="s">
        <v>286</v>
      </c>
      <c r="B1253" t="s">
        <v>706</v>
      </c>
      <c r="C1253" t="s">
        <v>33</v>
      </c>
      <c r="D1253" t="s">
        <v>34</v>
      </c>
      <c r="E1253">
        <v>0.29166666666666669</v>
      </c>
      <c r="F1253">
        <v>0.33333333333333331</v>
      </c>
      <c r="H1253" t="s">
        <v>66</v>
      </c>
      <c r="I1253" t="str">
        <f t="shared" si="99"/>
        <v>PRIMEIRA HORA - (LONDRINA)LONDRINA</v>
      </c>
      <c r="J1253" s="120">
        <v>742</v>
      </c>
      <c r="K1253">
        <f t="shared" si="96"/>
        <v>1252</v>
      </c>
      <c r="L1253" t="b">
        <f>IF($H$2:$H$2371='Cenário proposto'!$L$2,'Tabela de preços (out_2014)'!$K$2:$K$2371)</f>
        <v>0</v>
      </c>
      <c r="M1253" t="e">
        <f t="shared" si="97"/>
        <v>#NUM!</v>
      </c>
      <c r="N1253" t="str">
        <f t="shared" si="98"/>
        <v>Lixo</v>
      </c>
      <c r="O1253">
        <f t="shared" si="100"/>
        <v>20</v>
      </c>
    </row>
    <row r="1254" spans="1:15" x14ac:dyDescent="0.2">
      <c r="A1254" t="s">
        <v>447</v>
      </c>
      <c r="B1254" t="s">
        <v>707</v>
      </c>
      <c r="C1254" t="s">
        <v>33</v>
      </c>
      <c r="D1254" t="s">
        <v>34</v>
      </c>
      <c r="E1254">
        <v>0.52083333333333337</v>
      </c>
      <c r="F1254">
        <v>0.58333333333333337</v>
      </c>
      <c r="H1254" t="s">
        <v>124</v>
      </c>
      <c r="I1254" t="str">
        <f t="shared" si="99"/>
        <v>PRIMEIRA MÃO - (ARAGUAINA)ARAGUAINA</v>
      </c>
      <c r="J1254" s="120">
        <v>840</v>
      </c>
      <c r="K1254">
        <f t="shared" si="96"/>
        <v>1253</v>
      </c>
      <c r="L1254" t="b">
        <f>IF($H$2:$H$2371='Cenário proposto'!$L$2,'Tabela de preços (out_2014)'!$K$2:$K$2371)</f>
        <v>0</v>
      </c>
      <c r="M1254" t="e">
        <f t="shared" si="97"/>
        <v>#NUM!</v>
      </c>
      <c r="N1254" t="str">
        <f t="shared" si="98"/>
        <v>Lixo</v>
      </c>
      <c r="O1254">
        <f t="shared" si="100"/>
        <v>20</v>
      </c>
    </row>
    <row r="1255" spans="1:15" x14ac:dyDescent="0.2">
      <c r="A1255" t="s">
        <v>272</v>
      </c>
      <c r="B1255" t="s">
        <v>708</v>
      </c>
      <c r="C1255" t="s">
        <v>183</v>
      </c>
      <c r="D1255" t="s">
        <v>175</v>
      </c>
      <c r="E1255">
        <v>0.44791666666666669</v>
      </c>
      <c r="F1255">
        <v>0.45833333333333331</v>
      </c>
      <c r="H1255" t="s">
        <v>58</v>
      </c>
      <c r="I1255" t="str">
        <f t="shared" si="99"/>
        <v>PROGRAMA DESTAQUE - (VITÓRIA)VITÓRIA</v>
      </c>
      <c r="J1255" s="120">
        <v>940</v>
      </c>
      <c r="K1255">
        <f t="shared" si="96"/>
        <v>1254</v>
      </c>
      <c r="L1255" t="b">
        <f>IF($H$2:$H$2371='Cenário proposto'!$L$2,'Tabela de preços (out_2014)'!$K$2:$K$2371)</f>
        <v>0</v>
      </c>
      <c r="M1255" t="e">
        <f t="shared" si="97"/>
        <v>#NUM!</v>
      </c>
      <c r="N1255" t="str">
        <f t="shared" si="98"/>
        <v>Lixo</v>
      </c>
      <c r="O1255">
        <f t="shared" si="100"/>
        <v>4</v>
      </c>
    </row>
    <row r="1256" spans="1:15" x14ac:dyDescent="0.2">
      <c r="A1256" t="s">
        <v>264</v>
      </c>
      <c r="B1256" t="s">
        <v>709</v>
      </c>
      <c r="C1256" t="s">
        <v>183</v>
      </c>
      <c r="D1256" t="s">
        <v>175</v>
      </c>
      <c r="E1256">
        <v>0.78472222222222221</v>
      </c>
      <c r="F1256">
        <v>0.80555555555555547</v>
      </c>
      <c r="H1256" t="s">
        <v>56</v>
      </c>
      <c r="I1256" t="str">
        <f t="shared" si="99"/>
        <v>PROGRAMA DO DEDS - (UBERABA)UBERABA</v>
      </c>
      <c r="J1256" s="120">
        <v>1693</v>
      </c>
      <c r="K1256">
        <f t="shared" si="96"/>
        <v>1255</v>
      </c>
      <c r="L1256" t="b">
        <f>IF($H$2:$H$2371='Cenário proposto'!$L$2,'Tabela de preços (out_2014)'!$K$2:$K$2371)</f>
        <v>0</v>
      </c>
      <c r="M1256" t="e">
        <f t="shared" si="97"/>
        <v>#NUM!</v>
      </c>
      <c r="N1256" t="str">
        <f t="shared" si="98"/>
        <v>Lixo</v>
      </c>
      <c r="O1256">
        <f t="shared" si="100"/>
        <v>4</v>
      </c>
    </row>
    <row r="1257" spans="1:15" x14ac:dyDescent="0.2">
      <c r="A1257" t="s">
        <v>342</v>
      </c>
      <c r="B1257" t="s">
        <v>710</v>
      </c>
      <c r="C1257" t="s">
        <v>343</v>
      </c>
      <c r="D1257" t="s">
        <v>185</v>
      </c>
      <c r="E1257">
        <v>0.29166666666666669</v>
      </c>
      <c r="F1257">
        <v>0.33333333333333331</v>
      </c>
      <c r="H1257" t="s">
        <v>72</v>
      </c>
      <c r="I1257" t="str">
        <f t="shared" si="99"/>
        <v>PROGRAMA GILBERTO AMARAL  - (BRASÍLIA)BRASÍLIA</v>
      </c>
      <c r="J1257" s="120">
        <v>924</v>
      </c>
      <c r="K1257">
        <f t="shared" si="96"/>
        <v>1256</v>
      </c>
      <c r="L1257" t="b">
        <f>IF($H$2:$H$2371='Cenário proposto'!$L$2,'Tabela de preços (out_2014)'!$K$2:$K$2371)</f>
        <v>0</v>
      </c>
      <c r="M1257" t="e">
        <f t="shared" si="97"/>
        <v>#NUM!</v>
      </c>
      <c r="N1257" t="str">
        <f t="shared" si="98"/>
        <v>Lixo</v>
      </c>
      <c r="O1257">
        <f t="shared" si="100"/>
        <v>4</v>
      </c>
    </row>
    <row r="1258" spans="1:15" x14ac:dyDescent="0.2">
      <c r="A1258" t="s">
        <v>342</v>
      </c>
      <c r="B1258" t="s">
        <v>711</v>
      </c>
      <c r="C1258" t="s">
        <v>343</v>
      </c>
      <c r="D1258" t="s">
        <v>185</v>
      </c>
      <c r="E1258">
        <v>0.29166666666666669</v>
      </c>
      <c r="F1258">
        <v>0.33333333333333331</v>
      </c>
      <c r="H1258" t="s">
        <v>121</v>
      </c>
      <c r="I1258" t="str">
        <f t="shared" si="99"/>
        <v>PROGRAMA GILBERTO AMARAL  - (PALMAS)PALMAS</v>
      </c>
      <c r="J1258" s="120">
        <v>92</v>
      </c>
      <c r="K1258">
        <f t="shared" si="96"/>
        <v>1257</v>
      </c>
      <c r="L1258" t="b">
        <f>IF($H$2:$H$2371='Cenário proposto'!$L$2,'Tabela de preços (out_2014)'!$K$2:$K$2371)</f>
        <v>0</v>
      </c>
      <c r="M1258" t="e">
        <f t="shared" si="97"/>
        <v>#NUM!</v>
      </c>
      <c r="N1258" t="str">
        <f t="shared" si="98"/>
        <v>Lixo</v>
      </c>
      <c r="O1258">
        <f t="shared" si="100"/>
        <v>4</v>
      </c>
    </row>
    <row r="1259" spans="1:15" x14ac:dyDescent="0.2">
      <c r="A1259" t="s">
        <v>313</v>
      </c>
      <c r="B1259" t="s">
        <v>712</v>
      </c>
      <c r="C1259" t="s">
        <v>244</v>
      </c>
      <c r="D1259" t="s">
        <v>185</v>
      </c>
      <c r="E1259">
        <v>0.47916666666666669</v>
      </c>
      <c r="F1259">
        <v>0.52083333333333337</v>
      </c>
      <c r="H1259" t="s">
        <v>64</v>
      </c>
      <c r="I1259" t="str">
        <f t="shared" si="99"/>
        <v>PROGRAMA ODAIR TERRA - (MARINGÁ)MARINGÁ</v>
      </c>
      <c r="J1259" s="120">
        <v>762</v>
      </c>
      <c r="K1259">
        <f t="shared" si="96"/>
        <v>1258</v>
      </c>
      <c r="L1259" t="b">
        <f>IF($H$2:$H$2371='Cenário proposto'!$L$2,'Tabela de preços (out_2014)'!$K$2:$K$2371)</f>
        <v>0</v>
      </c>
      <c r="M1259" t="e">
        <f t="shared" si="97"/>
        <v>#NUM!</v>
      </c>
      <c r="N1259" t="str">
        <f t="shared" si="98"/>
        <v>Lixo</v>
      </c>
      <c r="O1259">
        <f t="shared" si="100"/>
        <v>4</v>
      </c>
    </row>
    <row r="1260" spans="1:15" x14ac:dyDescent="0.2">
      <c r="A1260" t="s">
        <v>259</v>
      </c>
      <c r="B1260" t="s">
        <v>713</v>
      </c>
      <c r="C1260" t="s">
        <v>183</v>
      </c>
      <c r="D1260" t="s">
        <v>175</v>
      </c>
      <c r="E1260">
        <v>0.47222222222222227</v>
      </c>
      <c r="F1260">
        <v>0.5</v>
      </c>
      <c r="H1260" t="s">
        <v>54</v>
      </c>
      <c r="I1260" t="str">
        <f t="shared" si="99"/>
        <v>PROGRAMA PAULO NAVARRO - (B. HORIZ)B. HORIZ</v>
      </c>
      <c r="J1260" s="120">
        <v>3142.62</v>
      </c>
      <c r="K1260">
        <f t="shared" si="96"/>
        <v>1259</v>
      </c>
      <c r="L1260" t="b">
        <f>IF($H$2:$H$2371='Cenário proposto'!$L$2,'Tabela de preços (out_2014)'!$K$2:$K$2371)</f>
        <v>0</v>
      </c>
      <c r="M1260" t="e">
        <f t="shared" si="97"/>
        <v>#NUM!</v>
      </c>
      <c r="N1260" t="str">
        <f t="shared" si="98"/>
        <v>Lixo</v>
      </c>
      <c r="O1260">
        <f t="shared" si="100"/>
        <v>4</v>
      </c>
    </row>
    <row r="1261" spans="1:15" x14ac:dyDescent="0.2">
      <c r="A1261" t="s">
        <v>260</v>
      </c>
      <c r="B1261" t="s">
        <v>714</v>
      </c>
      <c r="C1261" t="s">
        <v>183</v>
      </c>
      <c r="D1261" t="s">
        <v>185</v>
      </c>
      <c r="E1261">
        <v>4.1666666666666664E-2</v>
      </c>
      <c r="F1261">
        <v>6.25E-2</v>
      </c>
      <c r="H1261" t="s">
        <v>54</v>
      </c>
      <c r="I1261" t="str">
        <f t="shared" si="99"/>
        <v>PROGRAMA PAULO NAVARRO REPRISE - (B. HORIZ)B. HORIZ</v>
      </c>
      <c r="J1261" s="120">
        <v>2537.7600000000002</v>
      </c>
      <c r="K1261">
        <f t="shared" si="96"/>
        <v>1260</v>
      </c>
      <c r="L1261" t="b">
        <f>IF($H$2:$H$2371='Cenário proposto'!$L$2,'Tabela de preços (out_2014)'!$K$2:$K$2371)</f>
        <v>0</v>
      </c>
      <c r="M1261" t="e">
        <f t="shared" si="97"/>
        <v>#NUM!</v>
      </c>
      <c r="N1261" t="str">
        <f t="shared" si="98"/>
        <v>Lixo</v>
      </c>
      <c r="O1261">
        <f t="shared" si="100"/>
        <v>4</v>
      </c>
    </row>
    <row r="1262" spans="1:15" x14ac:dyDescent="0.2">
      <c r="A1262" t="s">
        <v>338</v>
      </c>
      <c r="B1262" t="s">
        <v>715</v>
      </c>
      <c r="C1262" t="s">
        <v>183</v>
      </c>
      <c r="D1262" t="s">
        <v>185</v>
      </c>
      <c r="E1262">
        <v>0.39583333333333331</v>
      </c>
      <c r="F1262">
        <v>0.41666666666666669</v>
      </c>
      <c r="H1262" t="s">
        <v>70</v>
      </c>
      <c r="I1262" t="str">
        <f t="shared" si="99"/>
        <v>QUEM É QUEM - (FLORIANÓPOLIS)FLORIANÓPOLIS</v>
      </c>
      <c r="J1262" s="120">
        <v>1397</v>
      </c>
      <c r="K1262">
        <f t="shared" si="96"/>
        <v>1261</v>
      </c>
      <c r="L1262" t="b">
        <f>IF($H$2:$H$2371='Cenário proposto'!$L$2,'Tabela de preços (out_2014)'!$K$2:$K$2371)</f>
        <v>0</v>
      </c>
      <c r="M1262" t="e">
        <f t="shared" si="97"/>
        <v>#NUM!</v>
      </c>
      <c r="N1262" t="str">
        <f t="shared" si="98"/>
        <v>Lixo</v>
      </c>
      <c r="O1262">
        <f t="shared" si="100"/>
        <v>4</v>
      </c>
    </row>
    <row r="1263" spans="1:15" x14ac:dyDescent="0.2">
      <c r="A1263" t="s">
        <v>295</v>
      </c>
      <c r="B1263" t="s">
        <v>716</v>
      </c>
      <c r="C1263" t="s">
        <v>226</v>
      </c>
      <c r="D1263" t="s">
        <v>175</v>
      </c>
      <c r="E1263">
        <v>0.41666666666666669</v>
      </c>
      <c r="F1263">
        <v>0.4375</v>
      </c>
      <c r="H1263" t="s">
        <v>62</v>
      </c>
      <c r="I1263" t="str">
        <f t="shared" si="99"/>
        <v>RAÍZES DO PARANÁ - (CASCAVEL)CASCAVEL</v>
      </c>
      <c r="J1263" s="120">
        <v>870</v>
      </c>
      <c r="K1263">
        <f t="shared" si="96"/>
        <v>1262</v>
      </c>
      <c r="L1263" t="b">
        <f>IF($H$2:$H$2371='Cenário proposto'!$L$2,'Tabela de preços (out_2014)'!$K$2:$K$2371)</f>
        <v>0</v>
      </c>
      <c r="M1263" t="e">
        <f t="shared" si="97"/>
        <v>#NUM!</v>
      </c>
      <c r="N1263" t="str">
        <f t="shared" si="98"/>
        <v>Lixo</v>
      </c>
      <c r="O1263">
        <f t="shared" si="100"/>
        <v>4</v>
      </c>
    </row>
    <row r="1264" spans="1:15" x14ac:dyDescent="0.2">
      <c r="A1264" t="s">
        <v>301</v>
      </c>
      <c r="B1264" t="s">
        <v>717</v>
      </c>
      <c r="C1264" t="s">
        <v>226</v>
      </c>
      <c r="D1264" t="s">
        <v>185</v>
      </c>
      <c r="E1264">
        <v>0.33333333333333331</v>
      </c>
      <c r="F1264">
        <v>0.35416666666666669</v>
      </c>
      <c r="H1264" t="s">
        <v>62</v>
      </c>
      <c r="I1264" t="str">
        <f t="shared" si="99"/>
        <v>RAÍZES DO PARANÁ - REPRISE - (CASCAVEL)CASCAVEL</v>
      </c>
      <c r="J1264" s="120">
        <v>870</v>
      </c>
      <c r="K1264">
        <f t="shared" si="96"/>
        <v>1263</v>
      </c>
      <c r="L1264" t="b">
        <f>IF($H$2:$H$2371='Cenário proposto'!$L$2,'Tabela de preços (out_2014)'!$K$2:$K$2371)</f>
        <v>0</v>
      </c>
      <c r="M1264" t="e">
        <f t="shared" si="97"/>
        <v>#NUM!</v>
      </c>
      <c r="N1264" t="str">
        <f t="shared" si="98"/>
        <v>Lixo</v>
      </c>
      <c r="O1264">
        <f t="shared" si="100"/>
        <v>4</v>
      </c>
    </row>
    <row r="1265" spans="1:15" x14ac:dyDescent="0.2">
      <c r="A1265" t="s">
        <v>353</v>
      </c>
      <c r="B1265" t="s">
        <v>718</v>
      </c>
      <c r="C1265" t="s">
        <v>294</v>
      </c>
      <c r="D1265" t="s">
        <v>175</v>
      </c>
      <c r="E1265">
        <v>0.41666666666666669</v>
      </c>
      <c r="F1265">
        <v>0.45833333333333331</v>
      </c>
      <c r="H1265" t="s">
        <v>85</v>
      </c>
      <c r="I1265" t="str">
        <f t="shared" si="99"/>
        <v>RANCHO CABOCLO - (C. GRANDE)C. GRANDE</v>
      </c>
      <c r="J1265" s="120">
        <v>1950</v>
      </c>
      <c r="K1265">
        <f t="shared" si="96"/>
        <v>1264</v>
      </c>
      <c r="L1265" t="b">
        <f>IF($H$2:$H$2371='Cenário proposto'!$L$2,'Tabela de preços (out_2014)'!$K$2:$K$2371)</f>
        <v>0</v>
      </c>
      <c r="M1265" t="e">
        <f t="shared" si="97"/>
        <v>#NUM!</v>
      </c>
      <c r="N1265" t="str">
        <f t="shared" si="98"/>
        <v>Lixo</v>
      </c>
      <c r="O1265">
        <f t="shared" si="100"/>
        <v>4</v>
      </c>
    </row>
    <row r="1266" spans="1:15" x14ac:dyDescent="0.2">
      <c r="A1266" t="s">
        <v>354</v>
      </c>
      <c r="B1266" t="s">
        <v>718</v>
      </c>
      <c r="C1266" t="s">
        <v>294</v>
      </c>
      <c r="D1266" t="s">
        <v>185</v>
      </c>
      <c r="E1266">
        <v>0.45833333333333331</v>
      </c>
      <c r="F1266">
        <v>0.5</v>
      </c>
      <c r="H1266" t="s">
        <v>85</v>
      </c>
      <c r="I1266" t="str">
        <f t="shared" si="99"/>
        <v>RANCHO CABOCLO - (C. GRANDE)C. GRANDE</v>
      </c>
      <c r="J1266" s="120">
        <v>1950</v>
      </c>
      <c r="K1266">
        <f t="shared" si="96"/>
        <v>1265</v>
      </c>
      <c r="L1266" t="b">
        <f>IF($H$2:$H$2371='Cenário proposto'!$L$2,'Tabela de preços (out_2014)'!$K$2:$K$2371)</f>
        <v>0</v>
      </c>
      <c r="M1266" t="e">
        <f t="shared" si="97"/>
        <v>#NUM!</v>
      </c>
      <c r="N1266" t="str">
        <f t="shared" si="98"/>
        <v>Lixo</v>
      </c>
      <c r="O1266">
        <f t="shared" si="100"/>
        <v>4</v>
      </c>
    </row>
    <row r="1267" spans="1:15" x14ac:dyDescent="0.2">
      <c r="A1267" t="s">
        <v>242</v>
      </c>
      <c r="B1267" t="s">
        <v>719</v>
      </c>
      <c r="C1267" t="s">
        <v>183</v>
      </c>
      <c r="D1267" t="s">
        <v>175</v>
      </c>
      <c r="E1267">
        <v>0.47916666666666669</v>
      </c>
      <c r="F1267">
        <v>0.5</v>
      </c>
      <c r="H1267" t="s">
        <v>44</v>
      </c>
      <c r="I1267" t="str">
        <f t="shared" si="99"/>
        <v>REPÚBLICA 1039 - (TAUBATÉ)TAUBATÉ</v>
      </c>
      <c r="J1267" s="120">
        <v>1260</v>
      </c>
      <c r="K1267">
        <f t="shared" si="96"/>
        <v>1266</v>
      </c>
      <c r="L1267" t="b">
        <f>IF($H$2:$H$2371='Cenário proposto'!$L$2,'Tabela de preços (out_2014)'!$K$2:$K$2371)</f>
        <v>0</v>
      </c>
      <c r="M1267" t="e">
        <f t="shared" si="97"/>
        <v>#NUM!</v>
      </c>
      <c r="N1267" t="str">
        <f t="shared" si="98"/>
        <v>Lixo</v>
      </c>
      <c r="O1267">
        <f t="shared" si="100"/>
        <v>4</v>
      </c>
    </row>
    <row r="1268" spans="1:15" x14ac:dyDescent="0.2">
      <c r="A1268" t="s">
        <v>363</v>
      </c>
      <c r="B1268" t="s">
        <v>720</v>
      </c>
      <c r="C1268" t="s">
        <v>33</v>
      </c>
      <c r="D1268" t="s">
        <v>34</v>
      </c>
      <c r="E1268">
        <v>0.52083333333333337</v>
      </c>
      <c r="F1268">
        <v>0.54861111111111105</v>
      </c>
      <c r="H1268" t="s">
        <v>91</v>
      </c>
      <c r="I1268" t="str">
        <f t="shared" si="99"/>
        <v>RIO GRANDE DO NORTE URGENTE 1ª ED. - (NATAL)NATAL</v>
      </c>
      <c r="J1268" s="120">
        <v>605</v>
      </c>
      <c r="K1268">
        <f t="shared" si="96"/>
        <v>1267</v>
      </c>
      <c r="L1268" t="b">
        <f>IF($H$2:$H$2371='Cenário proposto'!$L$2,'Tabela de preços (out_2014)'!$K$2:$K$2371)</f>
        <v>0</v>
      </c>
      <c r="M1268" t="e">
        <f t="shared" si="97"/>
        <v>#NUM!</v>
      </c>
      <c r="N1268" t="str">
        <f t="shared" si="98"/>
        <v>Lixo</v>
      </c>
      <c r="O1268">
        <f t="shared" si="100"/>
        <v>20</v>
      </c>
    </row>
    <row r="1269" spans="1:15" x14ac:dyDescent="0.2">
      <c r="A1269" t="s">
        <v>366</v>
      </c>
      <c r="B1269" t="s">
        <v>721</v>
      </c>
      <c r="C1269" t="s">
        <v>33</v>
      </c>
      <c r="D1269" t="s">
        <v>34</v>
      </c>
      <c r="E1269">
        <v>0.78472222222222221</v>
      </c>
      <c r="F1269">
        <v>0.80555555555555547</v>
      </c>
      <c r="H1269" t="s">
        <v>91</v>
      </c>
      <c r="I1269" t="str">
        <f t="shared" si="99"/>
        <v>RIO GRANDE DO NORTE URGENTE 2ª ED. - (NATAL)NATAL</v>
      </c>
      <c r="J1269" s="120">
        <v>1529</v>
      </c>
      <c r="K1269">
        <f t="shared" si="96"/>
        <v>1268</v>
      </c>
      <c r="L1269" t="b">
        <f>IF($H$2:$H$2371='Cenário proposto'!$L$2,'Tabela de preços (out_2014)'!$K$2:$K$2371)</f>
        <v>0</v>
      </c>
      <c r="M1269" t="e">
        <f t="shared" si="97"/>
        <v>#NUM!</v>
      </c>
      <c r="N1269" t="str">
        <f t="shared" si="98"/>
        <v>Lixo</v>
      </c>
      <c r="O1269">
        <f t="shared" si="100"/>
        <v>20</v>
      </c>
    </row>
    <row r="1270" spans="1:15" x14ac:dyDescent="0.2">
      <c r="A1270" t="s">
        <v>364</v>
      </c>
      <c r="B1270" t="s">
        <v>722</v>
      </c>
      <c r="C1270" t="s">
        <v>183</v>
      </c>
      <c r="D1270" t="s">
        <v>34</v>
      </c>
      <c r="E1270">
        <v>0.54861111111111105</v>
      </c>
      <c r="F1270">
        <v>0.56944444444444442</v>
      </c>
      <c r="H1270" t="s">
        <v>91</v>
      </c>
      <c r="I1270" t="str">
        <f t="shared" si="99"/>
        <v>RN ACONTECE - (NATAL)NATAL</v>
      </c>
      <c r="J1270" s="120">
        <v>605</v>
      </c>
      <c r="K1270">
        <f t="shared" si="96"/>
        <v>1269</v>
      </c>
      <c r="L1270" t="b">
        <f>IF($H$2:$H$2371='Cenário proposto'!$L$2,'Tabela de preços (out_2014)'!$K$2:$K$2371)</f>
        <v>0</v>
      </c>
      <c r="M1270" t="e">
        <f t="shared" si="97"/>
        <v>#NUM!</v>
      </c>
      <c r="N1270" t="str">
        <f t="shared" si="98"/>
        <v>Lixo</v>
      </c>
      <c r="O1270">
        <f t="shared" si="100"/>
        <v>20</v>
      </c>
    </row>
    <row r="1271" spans="1:15" x14ac:dyDescent="0.2">
      <c r="A1271" t="s">
        <v>358</v>
      </c>
      <c r="B1271" t="s">
        <v>723</v>
      </c>
      <c r="C1271" t="s">
        <v>33</v>
      </c>
      <c r="D1271" t="s">
        <v>34</v>
      </c>
      <c r="E1271">
        <v>0.52083333333333337</v>
      </c>
      <c r="F1271">
        <v>0.60416666666666663</v>
      </c>
      <c r="H1271" t="s">
        <v>89</v>
      </c>
      <c r="I1271" t="str">
        <f t="shared" si="99"/>
        <v>RONDA GERAL - (RECIFE)RECIFE</v>
      </c>
      <c r="J1271" s="120">
        <v>6090</v>
      </c>
      <c r="K1271">
        <f t="shared" si="96"/>
        <v>1270</v>
      </c>
      <c r="L1271" t="b">
        <f>IF($H$2:$H$2371='Cenário proposto'!$L$2,'Tabela de preços (out_2014)'!$K$2:$K$2371)</f>
        <v>0</v>
      </c>
      <c r="M1271" t="e">
        <f t="shared" si="97"/>
        <v>#NUM!</v>
      </c>
      <c r="N1271" t="str">
        <f t="shared" si="98"/>
        <v>Lixo</v>
      </c>
      <c r="O1271">
        <f t="shared" si="100"/>
        <v>20</v>
      </c>
    </row>
    <row r="1272" spans="1:15" x14ac:dyDescent="0.2">
      <c r="A1272" t="s">
        <v>436</v>
      </c>
      <c r="B1272" t="s">
        <v>724</v>
      </c>
      <c r="C1272" t="s">
        <v>158</v>
      </c>
      <c r="D1272" t="s">
        <v>34</v>
      </c>
      <c r="E1272">
        <v>0.58333333333333337</v>
      </c>
      <c r="F1272">
        <v>0.625</v>
      </c>
      <c r="H1272" t="s">
        <v>117</v>
      </c>
      <c r="I1272" t="str">
        <f t="shared" si="99"/>
        <v>RONDÔNIA DE CORAÇÃO - (P. VELHO)P. VELHO</v>
      </c>
      <c r="J1272" s="120">
        <v>200</v>
      </c>
      <c r="K1272">
        <f t="shared" si="96"/>
        <v>1271</v>
      </c>
      <c r="L1272" t="b">
        <f>IF($H$2:$H$2371='Cenário proposto'!$L$2,'Tabela de preços (out_2014)'!$K$2:$K$2371)</f>
        <v>0</v>
      </c>
      <c r="M1272" t="e">
        <f t="shared" si="97"/>
        <v>#NUM!</v>
      </c>
      <c r="N1272" t="str">
        <f t="shared" si="98"/>
        <v>Lixo</v>
      </c>
      <c r="O1272">
        <f t="shared" si="100"/>
        <v>20</v>
      </c>
    </row>
    <row r="1273" spans="1:15" x14ac:dyDescent="0.2">
      <c r="A1273" t="s">
        <v>439</v>
      </c>
      <c r="B1273" t="s">
        <v>724</v>
      </c>
      <c r="C1273" t="s">
        <v>158</v>
      </c>
      <c r="D1273" t="s">
        <v>185</v>
      </c>
      <c r="E1273">
        <v>0.375</v>
      </c>
      <c r="F1273">
        <v>0.41666666666666669</v>
      </c>
      <c r="H1273" t="s">
        <v>117</v>
      </c>
      <c r="I1273" t="str">
        <f t="shared" si="99"/>
        <v>RONDÔNIA DE CORAÇÃO - (P. VELHO)P. VELHO</v>
      </c>
      <c r="J1273" s="120">
        <v>200</v>
      </c>
      <c r="K1273">
        <f t="shared" si="96"/>
        <v>1272</v>
      </c>
      <c r="L1273" t="b">
        <f>IF($H$2:$H$2371='Cenário proposto'!$L$2,'Tabela de preços (out_2014)'!$K$2:$K$2371)</f>
        <v>0</v>
      </c>
      <c r="M1273" t="e">
        <f t="shared" si="97"/>
        <v>#NUM!</v>
      </c>
      <c r="N1273" t="str">
        <f t="shared" si="98"/>
        <v>Lixo</v>
      </c>
      <c r="O1273">
        <f t="shared" si="100"/>
        <v>4</v>
      </c>
    </row>
    <row r="1274" spans="1:15" x14ac:dyDescent="0.2">
      <c r="A1274" t="s">
        <v>435</v>
      </c>
      <c r="B1274" t="s">
        <v>725</v>
      </c>
      <c r="C1274" t="s">
        <v>33</v>
      </c>
      <c r="D1274" t="s">
        <v>34</v>
      </c>
      <c r="E1274">
        <v>0.54166666666666663</v>
      </c>
      <c r="F1274">
        <v>0.58333333333333337</v>
      </c>
      <c r="H1274" t="s">
        <v>117</v>
      </c>
      <c r="I1274" t="str">
        <f t="shared" si="99"/>
        <v>RONDÔNIA URGENTE - (P. VELHO)P. VELHO</v>
      </c>
      <c r="J1274" s="120">
        <v>500</v>
      </c>
      <c r="K1274">
        <f t="shared" si="96"/>
        <v>1273</v>
      </c>
      <c r="L1274" t="b">
        <f>IF($H$2:$H$2371='Cenário proposto'!$L$2,'Tabela de preços (out_2014)'!$K$2:$K$2371)</f>
        <v>0</v>
      </c>
      <c r="M1274" t="e">
        <f t="shared" si="97"/>
        <v>#NUM!</v>
      </c>
      <c r="N1274" t="str">
        <f t="shared" si="98"/>
        <v>Lixo</v>
      </c>
      <c r="O1274">
        <f t="shared" si="100"/>
        <v>20</v>
      </c>
    </row>
    <row r="1275" spans="1:15" x14ac:dyDescent="0.2">
      <c r="A1275" t="s">
        <v>451</v>
      </c>
      <c r="B1275" t="s">
        <v>726</v>
      </c>
      <c r="C1275" t="s">
        <v>33</v>
      </c>
      <c r="D1275" t="s">
        <v>34</v>
      </c>
      <c r="E1275">
        <v>0.54375000000000007</v>
      </c>
      <c r="F1275">
        <v>0.55208333333333337</v>
      </c>
      <c r="H1275" t="s">
        <v>126</v>
      </c>
      <c r="I1275" t="str">
        <f t="shared" si="99"/>
        <v>RORAIMA CENA - (BOA VISTA)BOA VISTA</v>
      </c>
      <c r="J1275" s="120">
        <v>95</v>
      </c>
      <c r="K1275">
        <f t="shared" si="96"/>
        <v>1274</v>
      </c>
      <c r="L1275" t="b">
        <f>IF($H$2:$H$2371='Cenário proposto'!$L$2,'Tabela de preços (out_2014)'!$K$2:$K$2371)</f>
        <v>0</v>
      </c>
      <c r="M1275" t="e">
        <f t="shared" si="97"/>
        <v>#NUM!</v>
      </c>
      <c r="N1275" t="str">
        <f t="shared" si="98"/>
        <v>Lixo</v>
      </c>
      <c r="O1275">
        <f t="shared" si="100"/>
        <v>20</v>
      </c>
    </row>
    <row r="1276" spans="1:15" x14ac:dyDescent="0.2">
      <c r="A1276" t="s">
        <v>426</v>
      </c>
      <c r="B1276" t="s">
        <v>727</v>
      </c>
      <c r="C1276" t="s">
        <v>33</v>
      </c>
      <c r="D1276" t="s">
        <v>175</v>
      </c>
      <c r="E1276">
        <v>0.45833333333333331</v>
      </c>
      <c r="F1276">
        <v>0.5</v>
      </c>
      <c r="H1276" t="s">
        <v>111</v>
      </c>
      <c r="I1276" t="str">
        <f t="shared" si="99"/>
        <v>ROTA 190 - (BELÉM)BELÉM</v>
      </c>
      <c r="J1276" s="120">
        <v>1725</v>
      </c>
      <c r="K1276">
        <f t="shared" si="96"/>
        <v>1275</v>
      </c>
      <c r="L1276" t="b">
        <f>IF($H$2:$H$2371='Cenário proposto'!$L$2,'Tabela de preços (out_2014)'!$K$2:$K$2371)</f>
        <v>0</v>
      </c>
      <c r="M1276" t="e">
        <f t="shared" si="97"/>
        <v>#NUM!</v>
      </c>
      <c r="N1276" t="str">
        <f t="shared" si="98"/>
        <v>Lixo</v>
      </c>
      <c r="O1276">
        <f t="shared" si="100"/>
        <v>4</v>
      </c>
    </row>
    <row r="1277" spans="1:15" x14ac:dyDescent="0.2">
      <c r="A1277" t="s">
        <v>457</v>
      </c>
      <c r="B1277" t="s">
        <v>728</v>
      </c>
      <c r="C1277" t="s">
        <v>183</v>
      </c>
      <c r="D1277" t="s">
        <v>175</v>
      </c>
      <c r="E1277">
        <v>0.375</v>
      </c>
      <c r="F1277">
        <v>0.45833333333333331</v>
      </c>
      <c r="H1277" t="s">
        <v>128</v>
      </c>
      <c r="I1277" t="str">
        <f t="shared" si="99"/>
        <v>SÁBADO É SHOW - (MACAPÁ)MACAPÁ</v>
      </c>
      <c r="J1277" s="120">
        <v>250</v>
      </c>
      <c r="K1277">
        <f t="shared" si="96"/>
        <v>1276</v>
      </c>
      <c r="L1277" t="b">
        <f>IF($H$2:$H$2371='Cenário proposto'!$L$2,'Tabela de preços (out_2014)'!$K$2:$K$2371)</f>
        <v>0</v>
      </c>
      <c r="M1277" t="e">
        <f t="shared" si="97"/>
        <v>#NUM!</v>
      </c>
      <c r="N1277" t="str">
        <f t="shared" si="98"/>
        <v>Lixo</v>
      </c>
      <c r="O1277">
        <f t="shared" si="100"/>
        <v>4</v>
      </c>
    </row>
    <row r="1278" spans="1:15" x14ac:dyDescent="0.2">
      <c r="A1278" t="s">
        <v>222</v>
      </c>
      <c r="B1278" t="s">
        <v>729</v>
      </c>
      <c r="C1278" t="s">
        <v>137</v>
      </c>
      <c r="D1278" t="s">
        <v>34</v>
      </c>
      <c r="E1278">
        <v>0.59375</v>
      </c>
      <c r="F1278">
        <v>0.625</v>
      </c>
      <c r="H1278" t="s">
        <v>38</v>
      </c>
      <c r="I1278" t="str">
        <f t="shared" si="99"/>
        <v>SABE OU NÃO SABE - LOCAL - (SÃO PAULO)SÃO PAULO</v>
      </c>
      <c r="J1278" s="120">
        <v>13585</v>
      </c>
      <c r="K1278">
        <f t="shared" si="96"/>
        <v>1277</v>
      </c>
      <c r="L1278" t="b">
        <f>IF($H$2:$H$2371='Cenário proposto'!$L$2,'Tabela de preços (out_2014)'!$K$2:$K$2371)</f>
        <v>0</v>
      </c>
      <c r="M1278" t="e">
        <f t="shared" si="97"/>
        <v>#NUM!</v>
      </c>
      <c r="N1278" t="str">
        <f t="shared" si="98"/>
        <v>Lixo</v>
      </c>
      <c r="O1278">
        <f t="shared" si="100"/>
        <v>20</v>
      </c>
    </row>
    <row r="1279" spans="1:15" x14ac:dyDescent="0.2">
      <c r="A1279" t="s">
        <v>730</v>
      </c>
      <c r="B1279" t="s">
        <v>731</v>
      </c>
      <c r="C1279" t="s">
        <v>145</v>
      </c>
      <c r="D1279" t="s">
        <v>159</v>
      </c>
      <c r="E1279" s="119">
        <v>0.97916666666666663</v>
      </c>
      <c r="F1279" s="119">
        <v>5.2083333333333336E-2</v>
      </c>
      <c r="G1279" t="s">
        <v>35</v>
      </c>
      <c r="H1279" t="s">
        <v>35</v>
      </c>
      <c r="I1279" t="str">
        <f t="shared" si="99"/>
        <v>SALEMNET1</v>
      </c>
      <c r="J1279" s="120">
        <v>96760</v>
      </c>
      <c r="K1279">
        <f t="shared" si="96"/>
        <v>1278</v>
      </c>
      <c r="L1279" t="b">
        <f>IF($H$2:$H$2371='Cenário proposto'!$L$2,'Tabela de preços (out_2014)'!$K$2:$K$2371)</f>
        <v>0</v>
      </c>
      <c r="M1279" t="e">
        <f t="shared" si="97"/>
        <v>#NUM!</v>
      </c>
      <c r="N1279" t="str">
        <f t="shared" si="98"/>
        <v>Lixo</v>
      </c>
      <c r="O1279">
        <f t="shared" si="100"/>
        <v>4</v>
      </c>
    </row>
    <row r="1280" spans="1:15" x14ac:dyDescent="0.2">
      <c r="A1280" t="s">
        <v>730</v>
      </c>
      <c r="B1280" t="s">
        <v>731</v>
      </c>
      <c r="C1280" t="s">
        <v>145</v>
      </c>
      <c r="D1280" t="s">
        <v>159</v>
      </c>
      <c r="E1280" s="119">
        <v>0.97916666666666663</v>
      </c>
      <c r="F1280" s="119">
        <v>5.2083333333333336E-2</v>
      </c>
      <c r="G1280" t="s">
        <v>36</v>
      </c>
      <c r="H1280" t="s">
        <v>36</v>
      </c>
      <c r="I1280" t="str">
        <f t="shared" si="99"/>
        <v>SALEMSAT</v>
      </c>
      <c r="J1280" s="120">
        <v>9676</v>
      </c>
      <c r="K1280">
        <f t="shared" si="96"/>
        <v>1279</v>
      </c>
      <c r="L1280" t="b">
        <f>IF($H$2:$H$2371='Cenário proposto'!$L$2,'Tabela de preços (out_2014)'!$K$2:$K$2371)</f>
        <v>0</v>
      </c>
      <c r="M1280" t="e">
        <f t="shared" si="97"/>
        <v>#NUM!</v>
      </c>
      <c r="N1280" t="str">
        <f t="shared" si="98"/>
        <v>Lixo</v>
      </c>
      <c r="O1280">
        <f t="shared" si="100"/>
        <v>4</v>
      </c>
    </row>
    <row r="1281" spans="1:15" x14ac:dyDescent="0.2">
      <c r="A1281" t="s">
        <v>730</v>
      </c>
      <c r="B1281" t="s">
        <v>731</v>
      </c>
      <c r="C1281" t="s">
        <v>145</v>
      </c>
      <c r="D1281" t="s">
        <v>159</v>
      </c>
      <c r="E1281" s="119">
        <v>0.97916666666666663</v>
      </c>
      <c r="F1281" s="119">
        <v>5.2083333333333336E-2</v>
      </c>
      <c r="G1281" t="s">
        <v>37</v>
      </c>
      <c r="H1281" t="s">
        <v>38</v>
      </c>
      <c r="I1281" t="str">
        <f t="shared" si="99"/>
        <v>SALEMSÃO PAULO</v>
      </c>
      <c r="J1281" s="120">
        <v>19845</v>
      </c>
      <c r="K1281">
        <f t="shared" si="96"/>
        <v>1280</v>
      </c>
      <c r="L1281" t="b">
        <f>IF($H$2:$H$2371='Cenário proposto'!$L$2,'Tabela de preços (out_2014)'!$K$2:$K$2371)</f>
        <v>0</v>
      </c>
      <c r="M1281" t="e">
        <f t="shared" si="97"/>
        <v>#NUM!</v>
      </c>
      <c r="N1281" t="str">
        <f t="shared" si="98"/>
        <v>Lixo</v>
      </c>
      <c r="O1281">
        <f t="shared" si="100"/>
        <v>4</v>
      </c>
    </row>
    <row r="1282" spans="1:15" x14ac:dyDescent="0.2">
      <c r="A1282" t="s">
        <v>730</v>
      </c>
      <c r="B1282" t="s">
        <v>731</v>
      </c>
      <c r="C1282" t="s">
        <v>145</v>
      </c>
      <c r="D1282" t="s">
        <v>159</v>
      </c>
      <c r="E1282" s="119">
        <v>0.97916666666666663</v>
      </c>
      <c r="F1282" s="119">
        <v>5.2083333333333336E-2</v>
      </c>
      <c r="G1282" t="s">
        <v>39</v>
      </c>
      <c r="H1282" t="s">
        <v>40</v>
      </c>
      <c r="I1282" t="str">
        <f t="shared" si="99"/>
        <v>SALEMP.PRUD.</v>
      </c>
      <c r="J1282" s="120">
        <v>4580</v>
      </c>
      <c r="K1282">
        <f t="shared" ref="K1282:K1345" si="101">ROW(H1282:H3651)-ROW($H$2)+1</f>
        <v>1281</v>
      </c>
      <c r="L1282" t="b">
        <f>IF($H$2:$H$2371='Cenário proposto'!$L$2,'Tabela de preços (out_2014)'!$K$2:$K$2371)</f>
        <v>0</v>
      </c>
      <c r="M1282" t="e">
        <f t="shared" ref="M1282:M1345" si="102">SMALL($L$2:$L$2371,$K$2:$K$2371)</f>
        <v>#NUM!</v>
      </c>
      <c r="N1282" t="str">
        <f t="shared" ref="N1282:N1345" si="103">IFERROR(INDEX($B$2:$B$2371,$M$2:$M$2371),"Lixo")</f>
        <v>Lixo</v>
      </c>
      <c r="O1282">
        <f t="shared" si="100"/>
        <v>4</v>
      </c>
    </row>
    <row r="1283" spans="1:15" x14ac:dyDescent="0.2">
      <c r="A1283" t="s">
        <v>730</v>
      </c>
      <c r="B1283" t="s">
        <v>731</v>
      </c>
      <c r="C1283" t="s">
        <v>145</v>
      </c>
      <c r="D1283" t="s">
        <v>159</v>
      </c>
      <c r="E1283" s="119">
        <v>0.97916666666666663</v>
      </c>
      <c r="F1283" s="119">
        <v>5.2083333333333336E-2</v>
      </c>
      <c r="G1283" t="s">
        <v>41</v>
      </c>
      <c r="H1283" t="s">
        <v>42</v>
      </c>
      <c r="I1283" t="str">
        <f t="shared" ref="I1283:I1346" si="104">CONCATENATE(B1283,H1283)</f>
        <v>SALEMCAMPINAS</v>
      </c>
      <c r="J1283" s="120">
        <v>5205</v>
      </c>
      <c r="K1283">
        <f t="shared" si="101"/>
        <v>1282</v>
      </c>
      <c r="L1283" t="b">
        <f>IF($H$2:$H$2371='Cenário proposto'!$L$2,'Tabela de preços (out_2014)'!$K$2:$K$2371)</f>
        <v>0</v>
      </c>
      <c r="M1283" t="e">
        <f t="shared" si="102"/>
        <v>#NUM!</v>
      </c>
      <c r="N1283" t="str">
        <f t="shared" si="103"/>
        <v>Lixo</v>
      </c>
      <c r="O1283">
        <f t="shared" ref="O1283:O1346" si="105">IF(D1283="SEG/SEX",5,IF(D1283="SEG/SÁB",6,IF(LEN(D1283)-LEN(SUBSTITUTE(D1283,"/",""))=0,1,LEN(D1283)-LEN(SUBSTITUTE(D1283,"/",""))+1)))*4</f>
        <v>4</v>
      </c>
    </row>
    <row r="1284" spans="1:15" x14ac:dyDescent="0.2">
      <c r="A1284" t="s">
        <v>730</v>
      </c>
      <c r="B1284" t="s">
        <v>731</v>
      </c>
      <c r="C1284" t="s">
        <v>145</v>
      </c>
      <c r="D1284" t="s">
        <v>159</v>
      </c>
      <c r="E1284" s="119">
        <v>0.97916666666666663</v>
      </c>
      <c r="F1284" s="119">
        <v>5.2083333333333336E-2</v>
      </c>
      <c r="G1284" t="s">
        <v>43</v>
      </c>
      <c r="H1284" t="s">
        <v>44</v>
      </c>
      <c r="I1284" t="str">
        <f t="shared" si="104"/>
        <v>SALEMTAUBATÉ</v>
      </c>
      <c r="J1284" s="120">
        <v>1755</v>
      </c>
      <c r="K1284">
        <f t="shared" si="101"/>
        <v>1283</v>
      </c>
      <c r="L1284" t="b">
        <f>IF($H$2:$H$2371='Cenário proposto'!$L$2,'Tabela de preços (out_2014)'!$K$2:$K$2371)</f>
        <v>0</v>
      </c>
      <c r="M1284" t="e">
        <f t="shared" si="102"/>
        <v>#NUM!</v>
      </c>
      <c r="N1284" t="str">
        <f t="shared" si="103"/>
        <v>Lixo</v>
      </c>
      <c r="O1284">
        <f t="shared" si="105"/>
        <v>4</v>
      </c>
    </row>
    <row r="1285" spans="1:15" x14ac:dyDescent="0.2">
      <c r="A1285" t="s">
        <v>730</v>
      </c>
      <c r="B1285" t="s">
        <v>731</v>
      </c>
      <c r="C1285" t="s">
        <v>145</v>
      </c>
      <c r="D1285" t="s">
        <v>159</v>
      </c>
      <c r="E1285" s="119">
        <v>0.97916666666666663</v>
      </c>
      <c r="F1285" s="119">
        <v>5.2083333333333336E-2</v>
      </c>
      <c r="G1285" t="s">
        <v>45</v>
      </c>
      <c r="H1285" t="s">
        <v>46</v>
      </c>
      <c r="I1285" t="str">
        <f t="shared" si="104"/>
        <v>SALEMRIB. PRETO</v>
      </c>
      <c r="J1285" s="120">
        <v>2640</v>
      </c>
      <c r="K1285">
        <f t="shared" si="101"/>
        <v>1284</v>
      </c>
      <c r="L1285" t="b">
        <f>IF($H$2:$H$2371='Cenário proposto'!$L$2,'Tabela de preços (out_2014)'!$K$2:$K$2371)</f>
        <v>0</v>
      </c>
      <c r="M1285" t="e">
        <f t="shared" si="102"/>
        <v>#NUM!</v>
      </c>
      <c r="N1285" t="str">
        <f t="shared" si="103"/>
        <v>Lixo</v>
      </c>
      <c r="O1285">
        <f t="shared" si="105"/>
        <v>4</v>
      </c>
    </row>
    <row r="1286" spans="1:15" x14ac:dyDescent="0.2">
      <c r="A1286" t="s">
        <v>730</v>
      </c>
      <c r="B1286" t="s">
        <v>731</v>
      </c>
      <c r="C1286" t="s">
        <v>145</v>
      </c>
      <c r="D1286" t="s">
        <v>159</v>
      </c>
      <c r="E1286" s="119">
        <v>0.97916666666666663</v>
      </c>
      <c r="F1286" s="119">
        <v>5.2083333333333336E-2</v>
      </c>
      <c r="G1286" t="s">
        <v>47</v>
      </c>
      <c r="H1286" t="s">
        <v>48</v>
      </c>
      <c r="I1286" t="str">
        <f t="shared" si="104"/>
        <v>SALEMSANTOS</v>
      </c>
      <c r="J1286" s="120">
        <v>1915</v>
      </c>
      <c r="K1286">
        <f t="shared" si="101"/>
        <v>1285</v>
      </c>
      <c r="L1286" t="b">
        <f>IF($H$2:$H$2371='Cenário proposto'!$L$2,'Tabela de preços (out_2014)'!$K$2:$K$2371)</f>
        <v>0</v>
      </c>
      <c r="M1286" t="e">
        <f t="shared" si="102"/>
        <v>#NUM!</v>
      </c>
      <c r="N1286" t="str">
        <f t="shared" si="103"/>
        <v>Lixo</v>
      </c>
      <c r="O1286">
        <f t="shared" si="105"/>
        <v>4</v>
      </c>
    </row>
    <row r="1287" spans="1:15" x14ac:dyDescent="0.2">
      <c r="A1287" t="s">
        <v>730</v>
      </c>
      <c r="B1287" t="s">
        <v>731</v>
      </c>
      <c r="C1287" t="s">
        <v>145</v>
      </c>
      <c r="D1287" t="s">
        <v>159</v>
      </c>
      <c r="E1287" s="119">
        <v>0.97916666666666663</v>
      </c>
      <c r="F1287" s="119">
        <v>5.2083333333333336E-2</v>
      </c>
      <c r="G1287" t="s">
        <v>49</v>
      </c>
      <c r="H1287" t="s">
        <v>50</v>
      </c>
      <c r="I1287" t="str">
        <f t="shared" si="104"/>
        <v>SALEMRIO DE JANEIRO</v>
      </c>
      <c r="J1287" s="120">
        <v>11840</v>
      </c>
      <c r="K1287">
        <f t="shared" si="101"/>
        <v>1286</v>
      </c>
      <c r="L1287">
        <f>IF($H$2:$H$2371='Cenário proposto'!$L$2,'Tabela de preços (out_2014)'!$K$2:$K$2371)</f>
        <v>1286</v>
      </c>
      <c r="M1287" t="e">
        <f t="shared" si="102"/>
        <v>#NUM!</v>
      </c>
      <c r="N1287" t="str">
        <f t="shared" si="103"/>
        <v>Lixo</v>
      </c>
      <c r="O1287">
        <f t="shared" si="105"/>
        <v>4</v>
      </c>
    </row>
    <row r="1288" spans="1:15" x14ac:dyDescent="0.2">
      <c r="A1288" t="s">
        <v>730</v>
      </c>
      <c r="B1288" t="s">
        <v>731</v>
      </c>
      <c r="C1288" t="s">
        <v>145</v>
      </c>
      <c r="D1288" t="s">
        <v>159</v>
      </c>
      <c r="E1288" s="119">
        <v>0.97916666666666663</v>
      </c>
      <c r="F1288" s="119">
        <v>5.2083333333333336E-2</v>
      </c>
      <c r="G1288" t="s">
        <v>51</v>
      </c>
      <c r="H1288" t="s">
        <v>52</v>
      </c>
      <c r="I1288" t="str">
        <f t="shared" si="104"/>
        <v>SALEMBARRA MANSA</v>
      </c>
      <c r="J1288" s="120">
        <v>2925</v>
      </c>
      <c r="K1288">
        <f t="shared" si="101"/>
        <v>1287</v>
      </c>
      <c r="L1288" t="b">
        <f>IF($H$2:$H$2371='Cenário proposto'!$L$2,'Tabela de preços (out_2014)'!$K$2:$K$2371)</f>
        <v>0</v>
      </c>
      <c r="M1288" t="e">
        <f t="shared" si="102"/>
        <v>#NUM!</v>
      </c>
      <c r="N1288" t="str">
        <f t="shared" si="103"/>
        <v>Lixo</v>
      </c>
      <c r="O1288">
        <f t="shared" si="105"/>
        <v>4</v>
      </c>
    </row>
    <row r="1289" spans="1:15" x14ac:dyDescent="0.2">
      <c r="A1289" t="s">
        <v>730</v>
      </c>
      <c r="B1289" t="s">
        <v>731</v>
      </c>
      <c r="C1289" t="s">
        <v>145</v>
      </c>
      <c r="D1289" t="s">
        <v>159</v>
      </c>
      <c r="E1289" s="119">
        <v>0.97916666666666663</v>
      </c>
      <c r="F1289" s="119">
        <v>5.2083333333333336E-2</v>
      </c>
      <c r="G1289" t="s">
        <v>53</v>
      </c>
      <c r="H1289" t="s">
        <v>54</v>
      </c>
      <c r="I1289" t="str">
        <f t="shared" si="104"/>
        <v>SALEMB. HORIZ</v>
      </c>
      <c r="J1289" s="120">
        <v>9300</v>
      </c>
      <c r="K1289">
        <f t="shared" si="101"/>
        <v>1288</v>
      </c>
      <c r="L1289" t="b">
        <f>IF($H$2:$H$2371='Cenário proposto'!$L$2,'Tabela de preços (out_2014)'!$K$2:$K$2371)</f>
        <v>0</v>
      </c>
      <c r="M1289" t="e">
        <f t="shared" si="102"/>
        <v>#NUM!</v>
      </c>
      <c r="N1289" t="str">
        <f t="shared" si="103"/>
        <v>Lixo</v>
      </c>
      <c r="O1289">
        <f t="shared" si="105"/>
        <v>4</v>
      </c>
    </row>
    <row r="1290" spans="1:15" x14ac:dyDescent="0.2">
      <c r="A1290" t="s">
        <v>730</v>
      </c>
      <c r="B1290" t="s">
        <v>731</v>
      </c>
      <c r="C1290" t="s">
        <v>145</v>
      </c>
      <c r="D1290" t="s">
        <v>159</v>
      </c>
      <c r="E1290" s="119">
        <v>0.97916666666666663</v>
      </c>
      <c r="F1290" s="119">
        <v>5.2083333333333336E-2</v>
      </c>
      <c r="G1290" t="s">
        <v>55</v>
      </c>
      <c r="H1290" t="s">
        <v>56</v>
      </c>
      <c r="I1290" t="str">
        <f t="shared" si="104"/>
        <v>SALEMUBERABA</v>
      </c>
      <c r="J1290" s="120">
        <v>1765</v>
      </c>
      <c r="K1290">
        <f t="shared" si="101"/>
        <v>1289</v>
      </c>
      <c r="L1290" t="b">
        <f>IF($H$2:$H$2371='Cenário proposto'!$L$2,'Tabela de preços (out_2014)'!$K$2:$K$2371)</f>
        <v>0</v>
      </c>
      <c r="M1290" t="e">
        <f t="shared" si="102"/>
        <v>#NUM!</v>
      </c>
      <c r="N1290" t="str">
        <f t="shared" si="103"/>
        <v>Lixo</v>
      </c>
      <c r="O1290">
        <f t="shared" si="105"/>
        <v>4</v>
      </c>
    </row>
    <row r="1291" spans="1:15" x14ac:dyDescent="0.2">
      <c r="A1291" t="s">
        <v>730</v>
      </c>
      <c r="B1291" t="s">
        <v>731</v>
      </c>
      <c r="C1291" t="s">
        <v>145</v>
      </c>
      <c r="D1291" t="s">
        <v>159</v>
      </c>
      <c r="E1291" s="119">
        <v>0.97916666666666663</v>
      </c>
      <c r="F1291" s="119">
        <v>5.2083333333333336E-2</v>
      </c>
      <c r="G1291" t="s">
        <v>57</v>
      </c>
      <c r="H1291" t="s">
        <v>58</v>
      </c>
      <c r="I1291" t="str">
        <f t="shared" si="104"/>
        <v>SALEMVITÓRIA</v>
      </c>
      <c r="J1291" s="120">
        <v>1965</v>
      </c>
      <c r="K1291">
        <f t="shared" si="101"/>
        <v>1290</v>
      </c>
      <c r="L1291" t="b">
        <f>IF($H$2:$H$2371='Cenário proposto'!$L$2,'Tabela de preços (out_2014)'!$K$2:$K$2371)</f>
        <v>0</v>
      </c>
      <c r="M1291" t="e">
        <f t="shared" si="102"/>
        <v>#NUM!</v>
      </c>
      <c r="N1291" t="str">
        <f t="shared" si="103"/>
        <v>Lixo</v>
      </c>
      <c r="O1291">
        <f t="shared" si="105"/>
        <v>4</v>
      </c>
    </row>
    <row r="1292" spans="1:15" x14ac:dyDescent="0.2">
      <c r="A1292" t="s">
        <v>730</v>
      </c>
      <c r="B1292" t="s">
        <v>731</v>
      </c>
      <c r="C1292" t="s">
        <v>145</v>
      </c>
      <c r="D1292" t="s">
        <v>159</v>
      </c>
      <c r="E1292" s="119">
        <v>0.97916666666666663</v>
      </c>
      <c r="F1292" s="119">
        <v>5.2083333333333336E-2</v>
      </c>
      <c r="G1292" t="s">
        <v>59</v>
      </c>
      <c r="H1292" t="s">
        <v>60</v>
      </c>
      <c r="I1292" t="str">
        <f t="shared" si="104"/>
        <v>SALEMCURITIBA</v>
      </c>
      <c r="J1292" s="120">
        <v>3485</v>
      </c>
      <c r="K1292">
        <f t="shared" si="101"/>
        <v>1291</v>
      </c>
      <c r="L1292" t="b">
        <f>IF($H$2:$H$2371='Cenário proposto'!$L$2,'Tabela de preços (out_2014)'!$K$2:$K$2371)</f>
        <v>0</v>
      </c>
      <c r="M1292" t="e">
        <f t="shared" si="102"/>
        <v>#NUM!</v>
      </c>
      <c r="N1292" t="str">
        <f t="shared" si="103"/>
        <v>Lixo</v>
      </c>
      <c r="O1292">
        <f t="shared" si="105"/>
        <v>4</v>
      </c>
    </row>
    <row r="1293" spans="1:15" x14ac:dyDescent="0.2">
      <c r="A1293" t="s">
        <v>730</v>
      </c>
      <c r="B1293" t="s">
        <v>731</v>
      </c>
      <c r="C1293" t="s">
        <v>145</v>
      </c>
      <c r="D1293" t="s">
        <v>159</v>
      </c>
      <c r="E1293" s="119">
        <v>0.97916666666666663</v>
      </c>
      <c r="F1293" s="119">
        <v>5.2083333333333336E-2</v>
      </c>
      <c r="G1293" t="s">
        <v>61</v>
      </c>
      <c r="H1293" t="s">
        <v>62</v>
      </c>
      <c r="I1293" t="str">
        <f t="shared" si="104"/>
        <v>SALEMCASCAVEL</v>
      </c>
      <c r="J1293" s="120">
        <v>3735</v>
      </c>
      <c r="K1293">
        <f t="shared" si="101"/>
        <v>1292</v>
      </c>
      <c r="L1293" t="b">
        <f>IF($H$2:$H$2371='Cenário proposto'!$L$2,'Tabela de preços (out_2014)'!$K$2:$K$2371)</f>
        <v>0</v>
      </c>
      <c r="M1293" t="e">
        <f t="shared" si="102"/>
        <v>#NUM!</v>
      </c>
      <c r="N1293" t="str">
        <f t="shared" si="103"/>
        <v>Lixo</v>
      </c>
      <c r="O1293">
        <f t="shared" si="105"/>
        <v>4</v>
      </c>
    </row>
    <row r="1294" spans="1:15" x14ac:dyDescent="0.2">
      <c r="A1294" t="s">
        <v>730</v>
      </c>
      <c r="B1294" t="s">
        <v>731</v>
      </c>
      <c r="C1294" t="s">
        <v>145</v>
      </c>
      <c r="D1294" t="s">
        <v>159</v>
      </c>
      <c r="E1294" s="119">
        <v>0.97916666666666663</v>
      </c>
      <c r="F1294" s="119">
        <v>5.2083333333333336E-2</v>
      </c>
      <c r="G1294" t="s">
        <v>63</v>
      </c>
      <c r="H1294" t="s">
        <v>64</v>
      </c>
      <c r="I1294" t="str">
        <f t="shared" si="104"/>
        <v>SALEMMARINGÁ</v>
      </c>
      <c r="J1294" s="120">
        <v>1155</v>
      </c>
      <c r="K1294">
        <f t="shared" si="101"/>
        <v>1293</v>
      </c>
      <c r="L1294" t="b">
        <f>IF($H$2:$H$2371='Cenário proposto'!$L$2,'Tabela de preços (out_2014)'!$K$2:$K$2371)</f>
        <v>0</v>
      </c>
      <c r="M1294" t="e">
        <f t="shared" si="102"/>
        <v>#NUM!</v>
      </c>
      <c r="N1294" t="str">
        <f t="shared" si="103"/>
        <v>Lixo</v>
      </c>
      <c r="O1294">
        <f t="shared" si="105"/>
        <v>4</v>
      </c>
    </row>
    <row r="1295" spans="1:15" x14ac:dyDescent="0.2">
      <c r="A1295" t="s">
        <v>730</v>
      </c>
      <c r="B1295" t="s">
        <v>731</v>
      </c>
      <c r="C1295" t="s">
        <v>145</v>
      </c>
      <c r="D1295" t="s">
        <v>159</v>
      </c>
      <c r="E1295" s="119">
        <v>0.97916666666666663</v>
      </c>
      <c r="F1295" s="119">
        <v>5.2083333333333336E-2</v>
      </c>
      <c r="G1295" t="s">
        <v>65</v>
      </c>
      <c r="H1295" t="s">
        <v>66</v>
      </c>
      <c r="I1295" t="str">
        <f t="shared" si="104"/>
        <v>SALEMLONDRINA</v>
      </c>
      <c r="J1295" s="120">
        <v>1385</v>
      </c>
      <c r="K1295">
        <f t="shared" si="101"/>
        <v>1294</v>
      </c>
      <c r="L1295" t="b">
        <f>IF($H$2:$H$2371='Cenário proposto'!$L$2,'Tabela de preços (out_2014)'!$K$2:$K$2371)</f>
        <v>0</v>
      </c>
      <c r="M1295" t="e">
        <f t="shared" si="102"/>
        <v>#NUM!</v>
      </c>
      <c r="N1295" t="str">
        <f t="shared" si="103"/>
        <v>Lixo</v>
      </c>
      <c r="O1295">
        <f t="shared" si="105"/>
        <v>4</v>
      </c>
    </row>
    <row r="1296" spans="1:15" x14ac:dyDescent="0.2">
      <c r="A1296" t="s">
        <v>730</v>
      </c>
      <c r="B1296" t="s">
        <v>731</v>
      </c>
      <c r="C1296" t="s">
        <v>145</v>
      </c>
      <c r="D1296" t="s">
        <v>159</v>
      </c>
      <c r="E1296" s="119">
        <v>0.97916666666666663</v>
      </c>
      <c r="F1296" s="119">
        <v>5.2083333333333336E-2</v>
      </c>
      <c r="G1296" t="s">
        <v>67</v>
      </c>
      <c r="H1296" t="s">
        <v>68</v>
      </c>
      <c r="I1296" t="str">
        <f t="shared" si="104"/>
        <v>SALEMP. ALEGRE</v>
      </c>
      <c r="J1296" s="120">
        <v>8185</v>
      </c>
      <c r="K1296">
        <f t="shared" si="101"/>
        <v>1295</v>
      </c>
      <c r="L1296" t="b">
        <f>IF($H$2:$H$2371='Cenário proposto'!$L$2,'Tabela de preços (out_2014)'!$K$2:$K$2371)</f>
        <v>0</v>
      </c>
      <c r="M1296" t="e">
        <f t="shared" si="102"/>
        <v>#NUM!</v>
      </c>
      <c r="N1296" t="str">
        <f t="shared" si="103"/>
        <v>Lixo</v>
      </c>
      <c r="O1296">
        <f t="shared" si="105"/>
        <v>4</v>
      </c>
    </row>
    <row r="1297" spans="1:15" x14ac:dyDescent="0.2">
      <c r="A1297" t="s">
        <v>730</v>
      </c>
      <c r="B1297" t="s">
        <v>731</v>
      </c>
      <c r="C1297" t="s">
        <v>145</v>
      </c>
      <c r="D1297" t="s">
        <v>159</v>
      </c>
      <c r="E1297" s="119">
        <v>0.97916666666666663</v>
      </c>
      <c r="F1297" s="119">
        <v>5.2083333333333336E-2</v>
      </c>
      <c r="G1297" t="s">
        <v>69</v>
      </c>
      <c r="H1297" t="s">
        <v>70</v>
      </c>
      <c r="I1297" t="str">
        <f t="shared" si="104"/>
        <v>SALEMFLORIANÓPOLIS</v>
      </c>
      <c r="J1297" s="120">
        <v>4045</v>
      </c>
      <c r="K1297">
        <f t="shared" si="101"/>
        <v>1296</v>
      </c>
      <c r="L1297" t="b">
        <f>IF($H$2:$H$2371='Cenário proposto'!$L$2,'Tabela de preços (out_2014)'!$K$2:$K$2371)</f>
        <v>0</v>
      </c>
      <c r="M1297" t="e">
        <f t="shared" si="102"/>
        <v>#NUM!</v>
      </c>
      <c r="N1297" t="str">
        <f t="shared" si="103"/>
        <v>Lixo</v>
      </c>
      <c r="O1297">
        <f t="shared" si="105"/>
        <v>4</v>
      </c>
    </row>
    <row r="1298" spans="1:15" x14ac:dyDescent="0.2">
      <c r="A1298" t="s">
        <v>730</v>
      </c>
      <c r="B1298" t="s">
        <v>731</v>
      </c>
      <c r="C1298" t="s">
        <v>145</v>
      </c>
      <c r="D1298" t="s">
        <v>159</v>
      </c>
      <c r="E1298" s="119">
        <v>0.97916666666666663</v>
      </c>
      <c r="F1298" s="119">
        <v>5.2083333333333336E-2</v>
      </c>
      <c r="G1298" t="s">
        <v>71</v>
      </c>
      <c r="H1298" t="s">
        <v>72</v>
      </c>
      <c r="I1298" t="str">
        <f t="shared" si="104"/>
        <v>SALEMBRASÍLIA</v>
      </c>
      <c r="J1298" s="120">
        <v>2595</v>
      </c>
      <c r="K1298">
        <f t="shared" si="101"/>
        <v>1297</v>
      </c>
      <c r="L1298" t="b">
        <f>IF($H$2:$H$2371='Cenário proposto'!$L$2,'Tabela de preços (out_2014)'!$K$2:$K$2371)</f>
        <v>0</v>
      </c>
      <c r="M1298" t="e">
        <f t="shared" si="102"/>
        <v>#NUM!</v>
      </c>
      <c r="N1298" t="str">
        <f t="shared" si="103"/>
        <v>Lixo</v>
      </c>
      <c r="O1298">
        <f t="shared" si="105"/>
        <v>4</v>
      </c>
    </row>
    <row r="1299" spans="1:15" x14ac:dyDescent="0.2">
      <c r="A1299" t="s">
        <v>730</v>
      </c>
      <c r="B1299" t="s">
        <v>731</v>
      </c>
      <c r="C1299" t="s">
        <v>145</v>
      </c>
      <c r="D1299" t="s">
        <v>159</v>
      </c>
      <c r="E1299" s="119">
        <v>0.97916666666666663</v>
      </c>
      <c r="F1299" s="119">
        <v>5.2083333333333336E-2</v>
      </c>
      <c r="G1299" t="s">
        <v>73</v>
      </c>
      <c r="H1299" t="s">
        <v>74</v>
      </c>
      <c r="I1299" t="str">
        <f t="shared" si="104"/>
        <v>SALEMGOIÂNIA</v>
      </c>
      <c r="J1299" s="120">
        <v>2340</v>
      </c>
      <c r="K1299">
        <f t="shared" si="101"/>
        <v>1298</v>
      </c>
      <c r="L1299" t="b">
        <f>IF($H$2:$H$2371='Cenário proposto'!$L$2,'Tabela de preços (out_2014)'!$K$2:$K$2371)</f>
        <v>0</v>
      </c>
      <c r="M1299" t="e">
        <f t="shared" si="102"/>
        <v>#NUM!</v>
      </c>
      <c r="N1299" t="str">
        <f t="shared" si="103"/>
        <v>Lixo</v>
      </c>
      <c r="O1299">
        <f t="shared" si="105"/>
        <v>4</v>
      </c>
    </row>
    <row r="1300" spans="1:15" x14ac:dyDescent="0.2">
      <c r="A1300" t="s">
        <v>730</v>
      </c>
      <c r="B1300" t="s">
        <v>731</v>
      </c>
      <c r="C1300" t="s">
        <v>145</v>
      </c>
      <c r="D1300" t="s">
        <v>159</v>
      </c>
      <c r="E1300" s="119">
        <v>0.97916666666666663</v>
      </c>
      <c r="F1300" s="119">
        <v>5.2083333333333336E-2</v>
      </c>
      <c r="G1300" t="s">
        <v>75</v>
      </c>
      <c r="H1300" t="s">
        <v>76</v>
      </c>
      <c r="I1300" t="str">
        <f t="shared" si="104"/>
        <v>SALEMCUIABÁ</v>
      </c>
      <c r="J1300" s="120">
        <v>2105</v>
      </c>
      <c r="K1300">
        <f t="shared" si="101"/>
        <v>1299</v>
      </c>
      <c r="L1300" t="b">
        <f>IF($H$2:$H$2371='Cenário proposto'!$L$2,'Tabela de preços (out_2014)'!$K$2:$K$2371)</f>
        <v>0</v>
      </c>
      <c r="M1300" t="e">
        <f t="shared" si="102"/>
        <v>#NUM!</v>
      </c>
      <c r="N1300" t="str">
        <f t="shared" si="103"/>
        <v>Lixo</v>
      </c>
      <c r="O1300">
        <f t="shared" si="105"/>
        <v>4</v>
      </c>
    </row>
    <row r="1301" spans="1:15" x14ac:dyDescent="0.2">
      <c r="A1301" t="s">
        <v>730</v>
      </c>
      <c r="B1301" t="s">
        <v>731</v>
      </c>
      <c r="C1301" t="s">
        <v>145</v>
      </c>
      <c r="D1301" t="s">
        <v>159</v>
      </c>
      <c r="E1301" s="119">
        <v>0.97916666666666663</v>
      </c>
      <c r="F1301" s="119">
        <v>5.2083333333333336E-2</v>
      </c>
      <c r="G1301" t="s">
        <v>77</v>
      </c>
      <c r="H1301" t="s">
        <v>78</v>
      </c>
      <c r="I1301" t="str">
        <f t="shared" si="104"/>
        <v>SALEMCÁCERES</v>
      </c>
      <c r="J1301" s="120">
        <v>165</v>
      </c>
      <c r="K1301">
        <f t="shared" si="101"/>
        <v>1300</v>
      </c>
      <c r="L1301" t="b">
        <f>IF($H$2:$H$2371='Cenário proposto'!$L$2,'Tabela de preços (out_2014)'!$K$2:$K$2371)</f>
        <v>0</v>
      </c>
      <c r="M1301" t="e">
        <f t="shared" si="102"/>
        <v>#NUM!</v>
      </c>
      <c r="N1301" t="str">
        <f t="shared" si="103"/>
        <v>Lixo</v>
      </c>
      <c r="O1301">
        <f t="shared" si="105"/>
        <v>4</v>
      </c>
    </row>
    <row r="1302" spans="1:15" x14ac:dyDescent="0.2">
      <c r="A1302" t="s">
        <v>730</v>
      </c>
      <c r="B1302" t="s">
        <v>731</v>
      </c>
      <c r="C1302" t="s">
        <v>145</v>
      </c>
      <c r="D1302" t="s">
        <v>159</v>
      </c>
      <c r="E1302" s="119">
        <v>0.97916666666666663</v>
      </c>
      <c r="F1302" s="119">
        <v>5.2083333333333336E-2</v>
      </c>
      <c r="G1302" t="s">
        <v>75</v>
      </c>
      <c r="H1302" t="s">
        <v>79</v>
      </c>
      <c r="I1302" t="str">
        <f t="shared" si="104"/>
        <v>SALEMRONDONÓPOLIS</v>
      </c>
      <c r="J1302" s="120">
        <v>345</v>
      </c>
      <c r="K1302">
        <f t="shared" si="101"/>
        <v>1301</v>
      </c>
      <c r="L1302" t="b">
        <f>IF($H$2:$H$2371='Cenário proposto'!$L$2,'Tabela de preços (out_2014)'!$K$2:$K$2371)</f>
        <v>0</v>
      </c>
      <c r="M1302" t="e">
        <f t="shared" si="102"/>
        <v>#NUM!</v>
      </c>
      <c r="N1302" t="str">
        <f t="shared" si="103"/>
        <v>Lixo</v>
      </c>
      <c r="O1302">
        <f t="shared" si="105"/>
        <v>4</v>
      </c>
    </row>
    <row r="1303" spans="1:15" x14ac:dyDescent="0.2">
      <c r="A1303" t="s">
        <v>730</v>
      </c>
      <c r="B1303" t="s">
        <v>731</v>
      </c>
      <c r="C1303" t="s">
        <v>145</v>
      </c>
      <c r="D1303" t="s">
        <v>159</v>
      </c>
      <c r="E1303" s="119">
        <v>0.97916666666666663</v>
      </c>
      <c r="F1303" s="119">
        <v>5.2083333333333336E-2</v>
      </c>
      <c r="G1303" t="s">
        <v>75</v>
      </c>
      <c r="H1303" t="s">
        <v>80</v>
      </c>
      <c r="I1303" t="str">
        <f t="shared" si="104"/>
        <v>SALEMTANGARÁ</v>
      </c>
      <c r="J1303" s="120">
        <v>245</v>
      </c>
      <c r="K1303">
        <f t="shared" si="101"/>
        <v>1302</v>
      </c>
      <c r="L1303" t="b">
        <f>IF($H$2:$H$2371='Cenário proposto'!$L$2,'Tabela de preços (out_2014)'!$K$2:$K$2371)</f>
        <v>0</v>
      </c>
      <c r="M1303" t="e">
        <f t="shared" si="102"/>
        <v>#NUM!</v>
      </c>
      <c r="N1303" t="str">
        <f t="shared" si="103"/>
        <v>Lixo</v>
      </c>
      <c r="O1303">
        <f t="shared" si="105"/>
        <v>4</v>
      </c>
    </row>
    <row r="1304" spans="1:15" x14ac:dyDescent="0.2">
      <c r="A1304" t="s">
        <v>730</v>
      </c>
      <c r="B1304" t="s">
        <v>731</v>
      </c>
      <c r="C1304" t="s">
        <v>145</v>
      </c>
      <c r="D1304" t="s">
        <v>159</v>
      </c>
      <c r="E1304" s="119">
        <v>0.97916666666666663</v>
      </c>
      <c r="F1304" s="119">
        <v>5.2083333333333336E-2</v>
      </c>
      <c r="G1304" t="s">
        <v>75</v>
      </c>
      <c r="H1304" t="s">
        <v>81</v>
      </c>
      <c r="I1304" t="str">
        <f t="shared" si="104"/>
        <v>SALEMSORRISO</v>
      </c>
      <c r="J1304" s="120">
        <v>165</v>
      </c>
      <c r="K1304">
        <f t="shared" si="101"/>
        <v>1303</v>
      </c>
      <c r="L1304" t="b">
        <f>IF($H$2:$H$2371='Cenário proposto'!$L$2,'Tabela de preços (out_2014)'!$K$2:$K$2371)</f>
        <v>0</v>
      </c>
      <c r="M1304" t="e">
        <f t="shared" si="102"/>
        <v>#NUM!</v>
      </c>
      <c r="N1304" t="str">
        <f t="shared" si="103"/>
        <v>Lixo</v>
      </c>
      <c r="O1304">
        <f t="shared" si="105"/>
        <v>4</v>
      </c>
    </row>
    <row r="1305" spans="1:15" x14ac:dyDescent="0.2">
      <c r="A1305" t="s">
        <v>730</v>
      </c>
      <c r="B1305" t="s">
        <v>731</v>
      </c>
      <c r="C1305" t="s">
        <v>145</v>
      </c>
      <c r="D1305" t="s">
        <v>159</v>
      </c>
      <c r="E1305" s="119">
        <v>0.97916666666666663</v>
      </c>
      <c r="F1305" s="119">
        <v>5.2083333333333336E-2</v>
      </c>
      <c r="G1305" t="s">
        <v>75</v>
      </c>
      <c r="H1305" t="s">
        <v>82</v>
      </c>
      <c r="I1305" t="str">
        <f t="shared" si="104"/>
        <v>SALEMSAPEZAL</v>
      </c>
      <c r="J1305" s="120">
        <v>165</v>
      </c>
      <c r="K1305">
        <f t="shared" si="101"/>
        <v>1304</v>
      </c>
      <c r="L1305" t="b">
        <f>IF($H$2:$H$2371='Cenário proposto'!$L$2,'Tabela de preços (out_2014)'!$K$2:$K$2371)</f>
        <v>0</v>
      </c>
      <c r="M1305" t="e">
        <f t="shared" si="102"/>
        <v>#NUM!</v>
      </c>
      <c r="N1305" t="str">
        <f t="shared" si="103"/>
        <v>Lixo</v>
      </c>
      <c r="O1305">
        <f t="shared" si="105"/>
        <v>4</v>
      </c>
    </row>
    <row r="1306" spans="1:15" x14ac:dyDescent="0.2">
      <c r="A1306" t="s">
        <v>730</v>
      </c>
      <c r="B1306" t="s">
        <v>731</v>
      </c>
      <c r="C1306" t="s">
        <v>145</v>
      </c>
      <c r="D1306" t="s">
        <v>159</v>
      </c>
      <c r="E1306" s="119">
        <v>0.97916666666666663</v>
      </c>
      <c r="F1306" s="119">
        <v>5.2083333333333336E-2</v>
      </c>
      <c r="G1306" t="s">
        <v>75</v>
      </c>
      <c r="H1306" t="s">
        <v>83</v>
      </c>
      <c r="I1306" t="str">
        <f t="shared" si="104"/>
        <v>SALEMJUÍNA</v>
      </c>
      <c r="J1306" s="120">
        <v>165</v>
      </c>
      <c r="K1306">
        <f t="shared" si="101"/>
        <v>1305</v>
      </c>
      <c r="L1306" t="b">
        <f>IF($H$2:$H$2371='Cenário proposto'!$L$2,'Tabela de preços (out_2014)'!$K$2:$K$2371)</f>
        <v>0</v>
      </c>
      <c r="M1306" t="e">
        <f t="shared" si="102"/>
        <v>#NUM!</v>
      </c>
      <c r="N1306" t="str">
        <f t="shared" si="103"/>
        <v>Lixo</v>
      </c>
      <c r="O1306">
        <f t="shared" si="105"/>
        <v>4</v>
      </c>
    </row>
    <row r="1307" spans="1:15" x14ac:dyDescent="0.2">
      <c r="A1307" t="s">
        <v>730</v>
      </c>
      <c r="B1307" t="s">
        <v>731</v>
      </c>
      <c r="C1307" t="s">
        <v>145</v>
      </c>
      <c r="D1307" t="s">
        <v>159</v>
      </c>
      <c r="E1307" s="119">
        <v>0.97916666666666663</v>
      </c>
      <c r="F1307" s="119">
        <v>5.2083333333333336E-2</v>
      </c>
      <c r="G1307" t="s">
        <v>84</v>
      </c>
      <c r="H1307" t="s">
        <v>85</v>
      </c>
      <c r="I1307" t="str">
        <f t="shared" si="104"/>
        <v>SALEMC. GRANDE</v>
      </c>
      <c r="J1307" s="120">
        <v>895</v>
      </c>
      <c r="K1307">
        <f t="shared" si="101"/>
        <v>1306</v>
      </c>
      <c r="L1307" t="b">
        <f>IF($H$2:$H$2371='Cenário proposto'!$L$2,'Tabela de preços (out_2014)'!$K$2:$K$2371)</f>
        <v>0</v>
      </c>
      <c r="M1307" t="e">
        <f t="shared" si="102"/>
        <v>#NUM!</v>
      </c>
      <c r="N1307" t="str">
        <f t="shared" si="103"/>
        <v>Lixo</v>
      </c>
      <c r="O1307">
        <f t="shared" si="105"/>
        <v>4</v>
      </c>
    </row>
    <row r="1308" spans="1:15" x14ac:dyDescent="0.2">
      <c r="A1308" t="s">
        <v>730</v>
      </c>
      <c r="B1308" t="s">
        <v>731</v>
      </c>
      <c r="C1308" t="s">
        <v>145</v>
      </c>
      <c r="D1308" t="s">
        <v>159</v>
      </c>
      <c r="E1308" s="119">
        <v>0.97916666666666663</v>
      </c>
      <c r="F1308" s="119">
        <v>5.2083333333333336E-2</v>
      </c>
      <c r="G1308" t="s">
        <v>86</v>
      </c>
      <c r="H1308" t="s">
        <v>87</v>
      </c>
      <c r="I1308" t="str">
        <f t="shared" si="104"/>
        <v>SALEMSALVADOR</v>
      </c>
      <c r="J1308" s="120">
        <v>5555</v>
      </c>
      <c r="K1308">
        <f t="shared" si="101"/>
        <v>1307</v>
      </c>
      <c r="L1308" t="b">
        <f>IF($H$2:$H$2371='Cenário proposto'!$L$2,'Tabela de preços (out_2014)'!$K$2:$K$2371)</f>
        <v>0</v>
      </c>
      <c r="M1308" t="e">
        <f t="shared" si="102"/>
        <v>#NUM!</v>
      </c>
      <c r="N1308" t="str">
        <f t="shared" si="103"/>
        <v>Lixo</v>
      </c>
      <c r="O1308">
        <f t="shared" si="105"/>
        <v>4</v>
      </c>
    </row>
    <row r="1309" spans="1:15" x14ac:dyDescent="0.2">
      <c r="A1309" t="s">
        <v>730</v>
      </c>
      <c r="B1309" t="s">
        <v>731</v>
      </c>
      <c r="C1309" t="s">
        <v>145</v>
      </c>
      <c r="D1309" t="s">
        <v>159</v>
      </c>
      <c r="E1309" s="119">
        <v>0.97916666666666663</v>
      </c>
      <c r="F1309" s="119">
        <v>5.2083333333333336E-2</v>
      </c>
      <c r="G1309" t="s">
        <v>88</v>
      </c>
      <c r="H1309" t="s">
        <v>89</v>
      </c>
      <c r="I1309" t="str">
        <f t="shared" si="104"/>
        <v>SALEMRECIFE</v>
      </c>
      <c r="J1309" s="120">
        <v>4585</v>
      </c>
      <c r="K1309">
        <f t="shared" si="101"/>
        <v>1308</v>
      </c>
      <c r="L1309" t="b">
        <f>IF($H$2:$H$2371='Cenário proposto'!$L$2,'Tabela de preços (out_2014)'!$K$2:$K$2371)</f>
        <v>0</v>
      </c>
      <c r="M1309" t="e">
        <f t="shared" si="102"/>
        <v>#NUM!</v>
      </c>
      <c r="N1309" t="str">
        <f t="shared" si="103"/>
        <v>Lixo</v>
      </c>
      <c r="O1309">
        <f t="shared" si="105"/>
        <v>4</v>
      </c>
    </row>
    <row r="1310" spans="1:15" x14ac:dyDescent="0.2">
      <c r="A1310" t="s">
        <v>730</v>
      </c>
      <c r="B1310" t="s">
        <v>731</v>
      </c>
      <c r="C1310" t="s">
        <v>145</v>
      </c>
      <c r="D1310" t="s">
        <v>159</v>
      </c>
      <c r="E1310" s="119">
        <v>0.97916666666666663</v>
      </c>
      <c r="F1310" s="119">
        <v>5.2083333333333336E-2</v>
      </c>
      <c r="G1310" t="s">
        <v>90</v>
      </c>
      <c r="H1310" t="s">
        <v>91</v>
      </c>
      <c r="I1310" t="str">
        <f t="shared" si="104"/>
        <v>SALEMNATAL</v>
      </c>
      <c r="J1310" s="120">
        <v>1190</v>
      </c>
      <c r="K1310">
        <f t="shared" si="101"/>
        <v>1309</v>
      </c>
      <c r="L1310" t="b">
        <f>IF($H$2:$H$2371='Cenário proposto'!$L$2,'Tabela de preços (out_2014)'!$K$2:$K$2371)</f>
        <v>0</v>
      </c>
      <c r="M1310" t="e">
        <f t="shared" si="102"/>
        <v>#NUM!</v>
      </c>
      <c r="N1310" t="str">
        <f t="shared" si="103"/>
        <v>Lixo</v>
      </c>
      <c r="O1310">
        <f t="shared" si="105"/>
        <v>4</v>
      </c>
    </row>
    <row r="1311" spans="1:15" x14ac:dyDescent="0.2">
      <c r="A1311" t="s">
        <v>730</v>
      </c>
      <c r="B1311" t="s">
        <v>731</v>
      </c>
      <c r="C1311" t="s">
        <v>145</v>
      </c>
      <c r="D1311" t="s">
        <v>159</v>
      </c>
      <c r="E1311" s="119">
        <v>0.97916666666666663</v>
      </c>
      <c r="F1311" s="119">
        <v>5.2083333333333336E-2</v>
      </c>
      <c r="G1311" t="s">
        <v>92</v>
      </c>
      <c r="H1311" t="s">
        <v>93</v>
      </c>
      <c r="I1311" t="str">
        <f t="shared" si="104"/>
        <v>SALEMCEARÁ</v>
      </c>
      <c r="J1311" s="120">
        <v>3935</v>
      </c>
      <c r="K1311">
        <f t="shared" si="101"/>
        <v>1310</v>
      </c>
      <c r="L1311" t="b">
        <f>IF($H$2:$H$2371='Cenário proposto'!$L$2,'Tabela de preços (out_2014)'!$K$2:$K$2371)</f>
        <v>0</v>
      </c>
      <c r="M1311" t="e">
        <f t="shared" si="102"/>
        <v>#NUM!</v>
      </c>
      <c r="N1311" t="str">
        <f t="shared" si="103"/>
        <v>Lixo</v>
      </c>
      <c r="O1311">
        <f t="shared" si="105"/>
        <v>4</v>
      </c>
    </row>
    <row r="1312" spans="1:15" x14ac:dyDescent="0.2">
      <c r="A1312" t="s">
        <v>730</v>
      </c>
      <c r="B1312" t="s">
        <v>731</v>
      </c>
      <c r="C1312" t="s">
        <v>145</v>
      </c>
      <c r="D1312" t="s">
        <v>159</v>
      </c>
      <c r="E1312" s="119">
        <v>0.97916666666666663</v>
      </c>
      <c r="F1312" s="119">
        <v>5.2083333333333336E-2</v>
      </c>
      <c r="G1312" t="s">
        <v>92</v>
      </c>
      <c r="H1312" t="s">
        <v>94</v>
      </c>
      <c r="I1312" t="str">
        <f t="shared" si="104"/>
        <v>SALEMFORTALEZA</v>
      </c>
      <c r="J1312" s="120">
        <v>3150</v>
      </c>
      <c r="K1312">
        <f t="shared" si="101"/>
        <v>1311</v>
      </c>
      <c r="L1312" t="b">
        <f>IF($H$2:$H$2371='Cenário proposto'!$L$2,'Tabela de preços (out_2014)'!$K$2:$K$2371)</f>
        <v>0</v>
      </c>
      <c r="M1312" t="e">
        <f t="shared" si="102"/>
        <v>#NUM!</v>
      </c>
      <c r="N1312" t="str">
        <f t="shared" si="103"/>
        <v>Lixo</v>
      </c>
      <c r="O1312">
        <f t="shared" si="105"/>
        <v>4</v>
      </c>
    </row>
    <row r="1313" spans="1:15" x14ac:dyDescent="0.2">
      <c r="A1313" t="s">
        <v>730</v>
      </c>
      <c r="B1313" t="s">
        <v>731</v>
      </c>
      <c r="C1313" t="s">
        <v>145</v>
      </c>
      <c r="D1313" t="s">
        <v>159</v>
      </c>
      <c r="E1313" s="119">
        <v>0.97916666666666663</v>
      </c>
      <c r="F1313" s="119">
        <v>5.2083333333333336E-2</v>
      </c>
      <c r="G1313" t="s">
        <v>95</v>
      </c>
      <c r="H1313" t="s">
        <v>96</v>
      </c>
      <c r="I1313" t="str">
        <f t="shared" si="104"/>
        <v>SALEMTERESINA</v>
      </c>
      <c r="J1313" s="120">
        <v>475</v>
      </c>
      <c r="K1313">
        <f t="shared" si="101"/>
        <v>1312</v>
      </c>
      <c r="L1313" t="b">
        <f>IF($H$2:$H$2371='Cenário proposto'!$L$2,'Tabela de preços (out_2014)'!$K$2:$K$2371)</f>
        <v>0</v>
      </c>
      <c r="M1313" t="e">
        <f t="shared" si="102"/>
        <v>#NUM!</v>
      </c>
      <c r="N1313" t="str">
        <f t="shared" si="103"/>
        <v>Lixo</v>
      </c>
      <c r="O1313">
        <f t="shared" si="105"/>
        <v>4</v>
      </c>
    </row>
    <row r="1314" spans="1:15" x14ac:dyDescent="0.2">
      <c r="A1314" t="s">
        <v>730</v>
      </c>
      <c r="B1314" t="s">
        <v>731</v>
      </c>
      <c r="C1314" t="s">
        <v>145</v>
      </c>
      <c r="D1314" t="s">
        <v>159</v>
      </c>
      <c r="E1314" s="119">
        <v>0.97916666666666663</v>
      </c>
      <c r="F1314" s="119">
        <v>5.2083333333333336E-2</v>
      </c>
      <c r="G1314" t="s">
        <v>95</v>
      </c>
      <c r="H1314" t="s">
        <v>97</v>
      </c>
      <c r="I1314" t="str">
        <f t="shared" si="104"/>
        <v>SALEMPARNAÍBA</v>
      </c>
      <c r="J1314" s="120">
        <v>165</v>
      </c>
      <c r="K1314">
        <f t="shared" si="101"/>
        <v>1313</v>
      </c>
      <c r="L1314" t="b">
        <f>IF($H$2:$H$2371='Cenário proposto'!$L$2,'Tabela de preços (out_2014)'!$K$2:$K$2371)</f>
        <v>0</v>
      </c>
      <c r="M1314" t="e">
        <f t="shared" si="102"/>
        <v>#NUM!</v>
      </c>
      <c r="N1314" t="str">
        <f t="shared" si="103"/>
        <v>Lixo</v>
      </c>
      <c r="O1314">
        <f t="shared" si="105"/>
        <v>4</v>
      </c>
    </row>
    <row r="1315" spans="1:15" x14ac:dyDescent="0.2">
      <c r="A1315" t="s">
        <v>730</v>
      </c>
      <c r="B1315" t="s">
        <v>731</v>
      </c>
      <c r="C1315" t="s">
        <v>145</v>
      </c>
      <c r="D1315" t="s">
        <v>159</v>
      </c>
      <c r="E1315" s="119">
        <v>0.97916666666666663</v>
      </c>
      <c r="F1315" s="119">
        <v>5.2083333333333336E-2</v>
      </c>
      <c r="G1315" t="s">
        <v>98</v>
      </c>
      <c r="H1315" t="s">
        <v>99</v>
      </c>
      <c r="I1315" t="str">
        <f t="shared" si="104"/>
        <v>SALEMS. LUIS</v>
      </c>
      <c r="J1315" s="120">
        <v>1045</v>
      </c>
      <c r="K1315">
        <f t="shared" si="101"/>
        <v>1314</v>
      </c>
      <c r="L1315" t="b">
        <f>IF($H$2:$H$2371='Cenário proposto'!$L$2,'Tabela de preços (out_2014)'!$K$2:$K$2371)</f>
        <v>0</v>
      </c>
      <c r="M1315" t="e">
        <f t="shared" si="102"/>
        <v>#NUM!</v>
      </c>
      <c r="N1315" t="str">
        <f t="shared" si="103"/>
        <v>Lixo</v>
      </c>
      <c r="O1315">
        <f t="shared" si="105"/>
        <v>4</v>
      </c>
    </row>
    <row r="1316" spans="1:15" x14ac:dyDescent="0.2">
      <c r="A1316" t="s">
        <v>730</v>
      </c>
      <c r="B1316" t="s">
        <v>731</v>
      </c>
      <c r="C1316" t="s">
        <v>145</v>
      </c>
      <c r="D1316" t="s">
        <v>159</v>
      </c>
      <c r="E1316" s="119">
        <v>0.97916666666666663</v>
      </c>
      <c r="F1316" s="119">
        <v>5.2083333333333336E-2</v>
      </c>
      <c r="G1316" t="s">
        <v>100</v>
      </c>
      <c r="H1316" t="s">
        <v>101</v>
      </c>
      <c r="I1316" t="str">
        <f t="shared" si="104"/>
        <v>SALEMVIANA</v>
      </c>
      <c r="J1316" s="120">
        <v>415</v>
      </c>
      <c r="K1316">
        <f t="shared" si="101"/>
        <v>1315</v>
      </c>
      <c r="L1316" t="b">
        <f>IF($H$2:$H$2371='Cenário proposto'!$L$2,'Tabela de preços (out_2014)'!$K$2:$K$2371)</f>
        <v>0</v>
      </c>
      <c r="M1316" t="e">
        <f t="shared" si="102"/>
        <v>#NUM!</v>
      </c>
      <c r="N1316" t="str">
        <f t="shared" si="103"/>
        <v>Lixo</v>
      </c>
      <c r="O1316">
        <f t="shared" si="105"/>
        <v>4</v>
      </c>
    </row>
    <row r="1317" spans="1:15" x14ac:dyDescent="0.2">
      <c r="A1317" t="s">
        <v>730</v>
      </c>
      <c r="B1317" t="s">
        <v>731</v>
      </c>
      <c r="C1317" t="s">
        <v>145</v>
      </c>
      <c r="D1317" t="s">
        <v>159</v>
      </c>
      <c r="E1317" s="119">
        <v>0.97916666666666663</v>
      </c>
      <c r="F1317" s="119">
        <v>5.2083333333333336E-2</v>
      </c>
      <c r="G1317" t="s">
        <v>102</v>
      </c>
      <c r="H1317" t="s">
        <v>103</v>
      </c>
      <c r="I1317" t="str">
        <f t="shared" si="104"/>
        <v>SALEMPEDREIRAS</v>
      </c>
      <c r="J1317" s="120">
        <v>280</v>
      </c>
      <c r="K1317">
        <f t="shared" si="101"/>
        <v>1316</v>
      </c>
      <c r="L1317" t="b">
        <f>IF($H$2:$H$2371='Cenário proposto'!$L$2,'Tabela de preços (out_2014)'!$K$2:$K$2371)</f>
        <v>0</v>
      </c>
      <c r="M1317" t="e">
        <f t="shared" si="102"/>
        <v>#NUM!</v>
      </c>
      <c r="N1317" t="str">
        <f t="shared" si="103"/>
        <v>Lixo</v>
      </c>
      <c r="O1317">
        <f t="shared" si="105"/>
        <v>4</v>
      </c>
    </row>
    <row r="1318" spans="1:15" x14ac:dyDescent="0.2">
      <c r="A1318" t="s">
        <v>730</v>
      </c>
      <c r="B1318" t="s">
        <v>731</v>
      </c>
      <c r="C1318" t="s">
        <v>145</v>
      </c>
      <c r="D1318" t="s">
        <v>159</v>
      </c>
      <c r="E1318" s="119">
        <v>0.97916666666666663</v>
      </c>
      <c r="F1318" s="119">
        <v>5.2083333333333336E-2</v>
      </c>
      <c r="G1318" t="s">
        <v>104</v>
      </c>
      <c r="H1318" t="s">
        <v>105</v>
      </c>
      <c r="I1318" t="str">
        <f t="shared" si="104"/>
        <v>SALEMIMPERATRIZ</v>
      </c>
      <c r="J1318" s="120">
        <v>415</v>
      </c>
      <c r="K1318">
        <f t="shared" si="101"/>
        <v>1317</v>
      </c>
      <c r="L1318" t="b">
        <f>IF($H$2:$H$2371='Cenário proposto'!$L$2,'Tabela de preços (out_2014)'!$K$2:$K$2371)</f>
        <v>0</v>
      </c>
      <c r="M1318" t="e">
        <f t="shared" si="102"/>
        <v>#NUM!</v>
      </c>
      <c r="N1318" t="str">
        <f t="shared" si="103"/>
        <v>Lixo</v>
      </c>
      <c r="O1318">
        <f t="shared" si="105"/>
        <v>4</v>
      </c>
    </row>
    <row r="1319" spans="1:15" x14ac:dyDescent="0.2">
      <c r="A1319" t="s">
        <v>730</v>
      </c>
      <c r="B1319" t="s">
        <v>731</v>
      </c>
      <c r="C1319" t="s">
        <v>145</v>
      </c>
      <c r="D1319" t="s">
        <v>159</v>
      </c>
      <c r="E1319" s="119">
        <v>0.97916666666666663</v>
      </c>
      <c r="F1319" s="119">
        <v>5.2083333333333336E-2</v>
      </c>
      <c r="G1319" t="s">
        <v>106</v>
      </c>
      <c r="H1319" t="s">
        <v>107</v>
      </c>
      <c r="I1319" t="str">
        <f t="shared" si="104"/>
        <v>SALEMCAXIAS</v>
      </c>
      <c r="J1319" s="120">
        <v>415</v>
      </c>
      <c r="K1319">
        <f t="shared" si="101"/>
        <v>1318</v>
      </c>
      <c r="L1319" t="b">
        <f>IF($H$2:$H$2371='Cenário proposto'!$L$2,'Tabela de preços (out_2014)'!$K$2:$K$2371)</f>
        <v>0</v>
      </c>
      <c r="M1319" t="e">
        <f t="shared" si="102"/>
        <v>#NUM!</v>
      </c>
      <c r="N1319" t="str">
        <f t="shared" si="103"/>
        <v>Lixo</v>
      </c>
      <c r="O1319">
        <f t="shared" si="105"/>
        <v>4</v>
      </c>
    </row>
    <row r="1320" spans="1:15" x14ac:dyDescent="0.2">
      <c r="A1320" t="s">
        <v>730</v>
      </c>
      <c r="B1320" t="s">
        <v>731</v>
      </c>
      <c r="C1320" t="s">
        <v>145</v>
      </c>
      <c r="D1320" t="s">
        <v>159</v>
      </c>
      <c r="E1320" s="119">
        <v>0.97916666666666663</v>
      </c>
      <c r="F1320" s="119">
        <v>5.2083333333333336E-2</v>
      </c>
      <c r="G1320" t="s">
        <v>108</v>
      </c>
      <c r="H1320" t="s">
        <v>109</v>
      </c>
      <c r="I1320" t="str">
        <f t="shared" si="104"/>
        <v>SALEMJ. PESSOA</v>
      </c>
      <c r="J1320" s="120">
        <v>1340</v>
      </c>
      <c r="K1320">
        <f t="shared" si="101"/>
        <v>1319</v>
      </c>
      <c r="L1320" t="b">
        <f>IF($H$2:$H$2371='Cenário proposto'!$L$2,'Tabela de preços (out_2014)'!$K$2:$K$2371)</f>
        <v>0</v>
      </c>
      <c r="M1320" t="e">
        <f t="shared" si="102"/>
        <v>#NUM!</v>
      </c>
      <c r="N1320" t="str">
        <f t="shared" si="103"/>
        <v>Lixo</v>
      </c>
      <c r="O1320">
        <f t="shared" si="105"/>
        <v>4</v>
      </c>
    </row>
    <row r="1321" spans="1:15" x14ac:dyDescent="0.2">
      <c r="A1321" t="s">
        <v>730</v>
      </c>
      <c r="B1321" t="s">
        <v>731</v>
      </c>
      <c r="C1321" t="s">
        <v>145</v>
      </c>
      <c r="D1321" t="s">
        <v>159</v>
      </c>
      <c r="E1321" s="119">
        <v>0.97916666666666663</v>
      </c>
      <c r="F1321" s="119">
        <v>5.2083333333333336E-2</v>
      </c>
      <c r="G1321" t="s">
        <v>110</v>
      </c>
      <c r="H1321" t="s">
        <v>111</v>
      </c>
      <c r="I1321" t="str">
        <f t="shared" si="104"/>
        <v>SALEMBELÉM</v>
      </c>
      <c r="J1321" s="120">
        <v>2255</v>
      </c>
      <c r="K1321">
        <f t="shared" si="101"/>
        <v>1320</v>
      </c>
      <c r="L1321" t="b">
        <f>IF($H$2:$H$2371='Cenário proposto'!$L$2,'Tabela de preços (out_2014)'!$K$2:$K$2371)</f>
        <v>0</v>
      </c>
      <c r="M1321" t="e">
        <f t="shared" si="102"/>
        <v>#NUM!</v>
      </c>
      <c r="N1321" t="str">
        <f t="shared" si="103"/>
        <v>Lixo</v>
      </c>
      <c r="O1321">
        <f t="shared" si="105"/>
        <v>4</v>
      </c>
    </row>
    <row r="1322" spans="1:15" x14ac:dyDescent="0.2">
      <c r="A1322" t="s">
        <v>730</v>
      </c>
      <c r="B1322" t="s">
        <v>731</v>
      </c>
      <c r="C1322" t="s">
        <v>145</v>
      </c>
      <c r="D1322" t="s">
        <v>159</v>
      </c>
      <c r="E1322" s="119">
        <v>0.97916666666666663</v>
      </c>
      <c r="F1322" s="119">
        <v>5.2083333333333336E-2</v>
      </c>
      <c r="G1322" t="s">
        <v>110</v>
      </c>
      <c r="H1322" t="s">
        <v>112</v>
      </c>
      <c r="I1322" t="str">
        <f t="shared" si="104"/>
        <v>SALEMMARABÁ</v>
      </c>
      <c r="J1322" s="120">
        <v>415</v>
      </c>
      <c r="K1322">
        <f t="shared" si="101"/>
        <v>1321</v>
      </c>
      <c r="L1322" t="b">
        <f>IF($H$2:$H$2371='Cenário proposto'!$L$2,'Tabela de preços (out_2014)'!$K$2:$K$2371)</f>
        <v>0</v>
      </c>
      <c r="M1322" t="e">
        <f t="shared" si="102"/>
        <v>#NUM!</v>
      </c>
      <c r="N1322" t="str">
        <f t="shared" si="103"/>
        <v>Lixo</v>
      </c>
      <c r="O1322">
        <f t="shared" si="105"/>
        <v>4</v>
      </c>
    </row>
    <row r="1323" spans="1:15" x14ac:dyDescent="0.2">
      <c r="A1323" t="s">
        <v>730</v>
      </c>
      <c r="B1323" t="s">
        <v>731</v>
      </c>
      <c r="C1323" t="s">
        <v>145</v>
      </c>
      <c r="D1323" t="s">
        <v>159</v>
      </c>
      <c r="E1323" s="119">
        <v>0.97916666666666663</v>
      </c>
      <c r="F1323" s="119">
        <v>5.2083333333333336E-2</v>
      </c>
      <c r="G1323" t="s">
        <v>110</v>
      </c>
      <c r="H1323" t="s">
        <v>113</v>
      </c>
      <c r="I1323" t="str">
        <f t="shared" si="104"/>
        <v>SALEMSANTARÉM</v>
      </c>
      <c r="J1323" s="120">
        <v>165</v>
      </c>
      <c r="K1323">
        <f t="shared" si="101"/>
        <v>1322</v>
      </c>
      <c r="L1323" t="b">
        <f>IF($H$2:$H$2371='Cenário proposto'!$L$2,'Tabela de preços (out_2014)'!$K$2:$K$2371)</f>
        <v>0</v>
      </c>
      <c r="M1323" t="e">
        <f t="shared" si="102"/>
        <v>#NUM!</v>
      </c>
      <c r="N1323" t="str">
        <f t="shared" si="103"/>
        <v>Lixo</v>
      </c>
      <c r="O1323">
        <f t="shared" si="105"/>
        <v>4</v>
      </c>
    </row>
    <row r="1324" spans="1:15" x14ac:dyDescent="0.2">
      <c r="A1324" t="s">
        <v>730</v>
      </c>
      <c r="B1324" t="s">
        <v>731</v>
      </c>
      <c r="C1324" t="s">
        <v>145</v>
      </c>
      <c r="D1324" t="s">
        <v>159</v>
      </c>
      <c r="E1324" s="119">
        <v>0.97916666666666663</v>
      </c>
      <c r="F1324" s="119">
        <v>5.2083333333333336E-2</v>
      </c>
      <c r="G1324" t="s">
        <v>114</v>
      </c>
      <c r="H1324" t="s">
        <v>115</v>
      </c>
      <c r="I1324" t="str">
        <f t="shared" si="104"/>
        <v>SALEMMANAUS</v>
      </c>
      <c r="J1324" s="120">
        <v>1380</v>
      </c>
      <c r="K1324">
        <f t="shared" si="101"/>
        <v>1323</v>
      </c>
      <c r="L1324" t="b">
        <f>IF($H$2:$H$2371='Cenário proposto'!$L$2,'Tabela de preços (out_2014)'!$K$2:$K$2371)</f>
        <v>0</v>
      </c>
      <c r="M1324" t="e">
        <f t="shared" si="102"/>
        <v>#NUM!</v>
      </c>
      <c r="N1324" t="str">
        <f t="shared" si="103"/>
        <v>Lixo</v>
      </c>
      <c r="O1324">
        <f t="shared" si="105"/>
        <v>4</v>
      </c>
    </row>
    <row r="1325" spans="1:15" x14ac:dyDescent="0.2">
      <c r="A1325" t="s">
        <v>730</v>
      </c>
      <c r="B1325" t="s">
        <v>731</v>
      </c>
      <c r="C1325" t="s">
        <v>145</v>
      </c>
      <c r="D1325" t="s">
        <v>159</v>
      </c>
      <c r="E1325" s="119">
        <v>0.97916666666666663</v>
      </c>
      <c r="F1325" s="119">
        <v>5.2083333333333336E-2</v>
      </c>
      <c r="G1325" t="s">
        <v>116</v>
      </c>
      <c r="H1325" t="s">
        <v>117</v>
      </c>
      <c r="I1325" t="str">
        <f t="shared" si="104"/>
        <v>SALEMP. VELHO</v>
      </c>
      <c r="J1325" s="120">
        <v>510</v>
      </c>
      <c r="K1325">
        <f t="shared" si="101"/>
        <v>1324</v>
      </c>
      <c r="L1325" t="b">
        <f>IF($H$2:$H$2371='Cenário proposto'!$L$2,'Tabela de preços (out_2014)'!$K$2:$K$2371)</f>
        <v>0</v>
      </c>
      <c r="M1325" t="e">
        <f t="shared" si="102"/>
        <v>#NUM!</v>
      </c>
      <c r="N1325" t="str">
        <f t="shared" si="103"/>
        <v>Lixo</v>
      </c>
      <c r="O1325">
        <f t="shared" si="105"/>
        <v>4</v>
      </c>
    </row>
    <row r="1326" spans="1:15" x14ac:dyDescent="0.2">
      <c r="A1326" t="s">
        <v>730</v>
      </c>
      <c r="B1326" t="s">
        <v>731</v>
      </c>
      <c r="C1326" t="s">
        <v>145</v>
      </c>
      <c r="D1326" t="s">
        <v>159</v>
      </c>
      <c r="E1326" s="119">
        <v>0.97916666666666663</v>
      </c>
      <c r="F1326" s="119">
        <v>5.2083333333333336E-2</v>
      </c>
      <c r="G1326" t="s">
        <v>118</v>
      </c>
      <c r="H1326" t="s">
        <v>119</v>
      </c>
      <c r="I1326" t="str">
        <f t="shared" si="104"/>
        <v>SALEMR. BRANCO</v>
      </c>
      <c r="J1326" s="120">
        <v>415</v>
      </c>
      <c r="K1326">
        <f t="shared" si="101"/>
        <v>1325</v>
      </c>
      <c r="L1326" t="b">
        <f>IF($H$2:$H$2371='Cenário proposto'!$L$2,'Tabela de preços (out_2014)'!$K$2:$K$2371)</f>
        <v>0</v>
      </c>
      <c r="M1326" t="e">
        <f t="shared" si="102"/>
        <v>#NUM!</v>
      </c>
      <c r="N1326" t="str">
        <f t="shared" si="103"/>
        <v>Lixo</v>
      </c>
      <c r="O1326">
        <f t="shared" si="105"/>
        <v>4</v>
      </c>
    </row>
    <row r="1327" spans="1:15" x14ac:dyDescent="0.2">
      <c r="A1327" t="s">
        <v>730</v>
      </c>
      <c r="B1327" t="s">
        <v>731</v>
      </c>
      <c r="C1327" t="s">
        <v>145</v>
      </c>
      <c r="D1327" t="s">
        <v>159</v>
      </c>
      <c r="E1327" s="119">
        <v>0.97916666666666663</v>
      </c>
      <c r="F1327" s="119">
        <v>5.2083333333333336E-2</v>
      </c>
      <c r="G1327" t="s">
        <v>120</v>
      </c>
      <c r="H1327" t="s">
        <v>121</v>
      </c>
      <c r="I1327" t="str">
        <f t="shared" si="104"/>
        <v>SALEMPALMAS</v>
      </c>
      <c r="J1327" s="120">
        <v>165</v>
      </c>
      <c r="K1327">
        <f t="shared" si="101"/>
        <v>1326</v>
      </c>
      <c r="L1327" t="b">
        <f>IF($H$2:$H$2371='Cenário proposto'!$L$2,'Tabela de preços (out_2014)'!$K$2:$K$2371)</f>
        <v>0</v>
      </c>
      <c r="M1327" t="e">
        <f t="shared" si="102"/>
        <v>#NUM!</v>
      </c>
      <c r="N1327" t="str">
        <f t="shared" si="103"/>
        <v>Lixo</v>
      </c>
      <c r="O1327">
        <f t="shared" si="105"/>
        <v>4</v>
      </c>
    </row>
    <row r="1328" spans="1:15" x14ac:dyDescent="0.2">
      <c r="A1328" t="s">
        <v>730</v>
      </c>
      <c r="B1328" t="s">
        <v>731</v>
      </c>
      <c r="C1328" t="s">
        <v>145</v>
      </c>
      <c r="D1328" t="s">
        <v>159</v>
      </c>
      <c r="E1328" s="119">
        <v>0.97916666666666663</v>
      </c>
      <c r="F1328" s="119">
        <v>5.2083333333333336E-2</v>
      </c>
      <c r="G1328" t="s">
        <v>122</v>
      </c>
      <c r="H1328" t="s">
        <v>123</v>
      </c>
      <c r="I1328" t="str">
        <f t="shared" si="104"/>
        <v>SALEMGURUPI</v>
      </c>
      <c r="J1328" s="120">
        <v>165</v>
      </c>
      <c r="K1328">
        <f t="shared" si="101"/>
        <v>1327</v>
      </c>
      <c r="L1328" t="b">
        <f>IF($H$2:$H$2371='Cenário proposto'!$L$2,'Tabela de preços (out_2014)'!$K$2:$K$2371)</f>
        <v>0</v>
      </c>
      <c r="M1328" t="e">
        <f t="shared" si="102"/>
        <v>#NUM!</v>
      </c>
      <c r="N1328" t="str">
        <f t="shared" si="103"/>
        <v>Lixo</v>
      </c>
      <c r="O1328">
        <f t="shared" si="105"/>
        <v>4</v>
      </c>
    </row>
    <row r="1329" spans="1:15" x14ac:dyDescent="0.2">
      <c r="A1329" t="s">
        <v>730</v>
      </c>
      <c r="B1329" t="s">
        <v>731</v>
      </c>
      <c r="C1329" t="s">
        <v>145</v>
      </c>
      <c r="D1329" t="s">
        <v>159</v>
      </c>
      <c r="E1329" s="119">
        <v>0.97916666666666663</v>
      </c>
      <c r="F1329" s="119">
        <v>5.2083333333333336E-2</v>
      </c>
      <c r="G1329" t="s">
        <v>122</v>
      </c>
      <c r="H1329" t="s">
        <v>124</v>
      </c>
      <c r="I1329" t="str">
        <f t="shared" si="104"/>
        <v>SALEMARAGUAINA</v>
      </c>
      <c r="J1329" s="120">
        <v>330</v>
      </c>
      <c r="K1329">
        <f t="shared" si="101"/>
        <v>1328</v>
      </c>
      <c r="L1329" t="b">
        <f>IF($H$2:$H$2371='Cenário proposto'!$L$2,'Tabela de preços (out_2014)'!$K$2:$K$2371)</f>
        <v>0</v>
      </c>
      <c r="M1329" t="e">
        <f t="shared" si="102"/>
        <v>#NUM!</v>
      </c>
      <c r="N1329" t="str">
        <f t="shared" si="103"/>
        <v>Lixo</v>
      </c>
      <c r="O1329">
        <f t="shared" si="105"/>
        <v>4</v>
      </c>
    </row>
    <row r="1330" spans="1:15" x14ac:dyDescent="0.2">
      <c r="A1330" t="s">
        <v>730</v>
      </c>
      <c r="B1330" t="s">
        <v>731</v>
      </c>
      <c r="C1330" t="s">
        <v>145</v>
      </c>
      <c r="D1330" t="s">
        <v>159</v>
      </c>
      <c r="E1330" s="119">
        <v>0.97916666666666663</v>
      </c>
      <c r="F1330" s="119">
        <v>5.2083333333333336E-2</v>
      </c>
      <c r="G1330" t="s">
        <v>125</v>
      </c>
      <c r="H1330" t="s">
        <v>126</v>
      </c>
      <c r="I1330" t="str">
        <f t="shared" si="104"/>
        <v>SALEMBOA VISTA</v>
      </c>
      <c r="J1330" s="120">
        <v>330</v>
      </c>
      <c r="K1330">
        <f t="shared" si="101"/>
        <v>1329</v>
      </c>
      <c r="L1330" t="b">
        <f>IF($H$2:$H$2371='Cenário proposto'!$L$2,'Tabela de preços (out_2014)'!$K$2:$K$2371)</f>
        <v>0</v>
      </c>
      <c r="M1330" t="e">
        <f t="shared" si="102"/>
        <v>#NUM!</v>
      </c>
      <c r="N1330" t="str">
        <f t="shared" si="103"/>
        <v>Lixo</v>
      </c>
      <c r="O1330">
        <f t="shared" si="105"/>
        <v>4</v>
      </c>
    </row>
    <row r="1331" spans="1:15" x14ac:dyDescent="0.2">
      <c r="A1331" t="s">
        <v>730</v>
      </c>
      <c r="B1331" t="s">
        <v>731</v>
      </c>
      <c r="C1331" t="s">
        <v>145</v>
      </c>
      <c r="D1331" t="s">
        <v>159</v>
      </c>
      <c r="E1331" s="119">
        <v>0.97916666666666663</v>
      </c>
      <c r="F1331" s="119">
        <v>5.2083333333333336E-2</v>
      </c>
      <c r="G1331" t="s">
        <v>127</v>
      </c>
      <c r="H1331" t="s">
        <v>128</v>
      </c>
      <c r="I1331" t="str">
        <f t="shared" si="104"/>
        <v>SALEMMACAPÁ</v>
      </c>
      <c r="J1331" s="120">
        <v>330</v>
      </c>
      <c r="K1331">
        <f t="shared" si="101"/>
        <v>1330</v>
      </c>
      <c r="L1331" t="b">
        <f>IF($H$2:$H$2371='Cenário proposto'!$L$2,'Tabela de preços (out_2014)'!$K$2:$K$2371)</f>
        <v>0</v>
      </c>
      <c r="M1331" t="e">
        <f t="shared" si="102"/>
        <v>#NUM!</v>
      </c>
      <c r="N1331" t="str">
        <f t="shared" si="103"/>
        <v>Lixo</v>
      </c>
      <c r="O1331">
        <f t="shared" si="105"/>
        <v>4</v>
      </c>
    </row>
    <row r="1332" spans="1:15" x14ac:dyDescent="0.2">
      <c r="A1332" t="s">
        <v>446</v>
      </c>
      <c r="B1332" t="s">
        <v>732</v>
      </c>
      <c r="C1332" t="s">
        <v>271</v>
      </c>
      <c r="D1332" t="s">
        <v>34</v>
      </c>
      <c r="E1332">
        <v>0.29166666666666669</v>
      </c>
      <c r="F1332">
        <v>0.3125</v>
      </c>
      <c r="H1332" t="s">
        <v>124</v>
      </c>
      <c r="I1332" t="str">
        <f t="shared" si="104"/>
        <v>SAÚDE TOTAL - (ARAGUAINA)ARAGUAINA</v>
      </c>
      <c r="J1332" s="120">
        <v>550</v>
      </c>
      <c r="K1332">
        <f t="shared" si="101"/>
        <v>1331</v>
      </c>
      <c r="L1332" t="b">
        <f>IF($H$2:$H$2371='Cenário proposto'!$L$2,'Tabela de preços (out_2014)'!$K$2:$K$2371)</f>
        <v>0</v>
      </c>
      <c r="M1332" t="e">
        <f t="shared" si="102"/>
        <v>#NUM!</v>
      </c>
      <c r="N1332" t="str">
        <f t="shared" si="103"/>
        <v>Lixo</v>
      </c>
      <c r="O1332">
        <f t="shared" si="105"/>
        <v>20</v>
      </c>
    </row>
    <row r="1333" spans="1:15" x14ac:dyDescent="0.2">
      <c r="A1333" t="s">
        <v>450</v>
      </c>
      <c r="B1333" t="s">
        <v>732</v>
      </c>
      <c r="C1333" t="s">
        <v>271</v>
      </c>
      <c r="D1333" t="s">
        <v>34</v>
      </c>
      <c r="E1333">
        <v>0.78472222222222221</v>
      </c>
      <c r="F1333">
        <v>0.80555555555555547</v>
      </c>
      <c r="H1333" t="s">
        <v>124</v>
      </c>
      <c r="I1333" t="str">
        <f t="shared" si="104"/>
        <v>SAÚDE TOTAL - (ARAGUAINA)ARAGUAINA</v>
      </c>
      <c r="J1333" s="120">
        <v>650</v>
      </c>
      <c r="K1333">
        <f t="shared" si="101"/>
        <v>1332</v>
      </c>
      <c r="L1333" t="b">
        <f>IF($H$2:$H$2371='Cenário proposto'!$L$2,'Tabela de preços (out_2014)'!$K$2:$K$2371)</f>
        <v>0</v>
      </c>
      <c r="M1333" t="e">
        <f t="shared" si="102"/>
        <v>#NUM!</v>
      </c>
      <c r="N1333" t="str">
        <f t="shared" si="103"/>
        <v>Lixo</v>
      </c>
      <c r="O1333">
        <f t="shared" si="105"/>
        <v>20</v>
      </c>
    </row>
    <row r="1334" spans="1:15" x14ac:dyDescent="0.2">
      <c r="A1334" t="s">
        <v>733</v>
      </c>
      <c r="B1334" t="s">
        <v>734</v>
      </c>
      <c r="C1334" t="s">
        <v>145</v>
      </c>
      <c r="D1334" t="s">
        <v>34</v>
      </c>
      <c r="E1334" s="119">
        <v>7.2916666666666671E-2</v>
      </c>
      <c r="F1334" s="119">
        <v>0.125</v>
      </c>
      <c r="G1334" t="s">
        <v>35</v>
      </c>
      <c r="H1334" t="s">
        <v>35</v>
      </c>
      <c r="I1334" t="str">
        <f t="shared" si="104"/>
        <v>SÉRIES MADRUGADA*NET1</v>
      </c>
      <c r="J1334" s="120">
        <v>38335</v>
      </c>
      <c r="K1334">
        <f t="shared" si="101"/>
        <v>1333</v>
      </c>
      <c r="L1334" t="b">
        <f>IF($H$2:$H$2371='Cenário proposto'!$L$2,'Tabela de preços (out_2014)'!$K$2:$K$2371)</f>
        <v>0</v>
      </c>
      <c r="M1334" t="e">
        <f t="shared" si="102"/>
        <v>#NUM!</v>
      </c>
      <c r="N1334" t="str">
        <f t="shared" si="103"/>
        <v>Lixo</v>
      </c>
      <c r="O1334">
        <f t="shared" si="105"/>
        <v>20</v>
      </c>
    </row>
    <row r="1335" spans="1:15" x14ac:dyDescent="0.2">
      <c r="A1335" t="s">
        <v>733</v>
      </c>
      <c r="B1335" t="s">
        <v>734</v>
      </c>
      <c r="C1335" t="s">
        <v>145</v>
      </c>
      <c r="D1335" t="s">
        <v>34</v>
      </c>
      <c r="E1335" s="119">
        <v>7.2916666666666671E-2</v>
      </c>
      <c r="F1335" s="119">
        <v>0.125</v>
      </c>
      <c r="G1335" t="s">
        <v>36</v>
      </c>
      <c r="H1335" t="s">
        <v>36</v>
      </c>
      <c r="I1335" t="str">
        <f t="shared" si="104"/>
        <v>SÉRIES MADRUGADA*SAT</v>
      </c>
      <c r="J1335" s="120">
        <v>3833.5</v>
      </c>
      <c r="K1335">
        <f t="shared" si="101"/>
        <v>1334</v>
      </c>
      <c r="L1335" t="b">
        <f>IF($H$2:$H$2371='Cenário proposto'!$L$2,'Tabela de preços (out_2014)'!$K$2:$K$2371)</f>
        <v>0</v>
      </c>
      <c r="M1335" t="e">
        <f t="shared" si="102"/>
        <v>#NUM!</v>
      </c>
      <c r="N1335" t="str">
        <f t="shared" si="103"/>
        <v>Lixo</v>
      </c>
      <c r="O1335">
        <f t="shared" si="105"/>
        <v>20</v>
      </c>
    </row>
    <row r="1336" spans="1:15" x14ac:dyDescent="0.2">
      <c r="A1336" t="s">
        <v>733</v>
      </c>
      <c r="B1336" t="s">
        <v>734</v>
      </c>
      <c r="C1336" t="s">
        <v>145</v>
      </c>
      <c r="D1336" t="s">
        <v>34</v>
      </c>
      <c r="E1336" s="119">
        <v>7.2916666666666671E-2</v>
      </c>
      <c r="F1336" s="119">
        <v>0.125</v>
      </c>
      <c r="G1336" t="s">
        <v>37</v>
      </c>
      <c r="H1336" t="s">
        <v>38</v>
      </c>
      <c r="I1336" t="str">
        <f t="shared" si="104"/>
        <v>SÉRIES MADRUGADA*SÃO PAULO</v>
      </c>
      <c r="J1336" s="120">
        <v>7865</v>
      </c>
      <c r="K1336">
        <f t="shared" si="101"/>
        <v>1335</v>
      </c>
      <c r="L1336" t="b">
        <f>IF($H$2:$H$2371='Cenário proposto'!$L$2,'Tabela de preços (out_2014)'!$K$2:$K$2371)</f>
        <v>0</v>
      </c>
      <c r="M1336" t="e">
        <f t="shared" si="102"/>
        <v>#NUM!</v>
      </c>
      <c r="N1336" t="str">
        <f t="shared" si="103"/>
        <v>Lixo</v>
      </c>
      <c r="O1336">
        <f t="shared" si="105"/>
        <v>20</v>
      </c>
    </row>
    <row r="1337" spans="1:15" x14ac:dyDescent="0.2">
      <c r="A1337" t="s">
        <v>733</v>
      </c>
      <c r="B1337" t="s">
        <v>734</v>
      </c>
      <c r="C1337" t="s">
        <v>145</v>
      </c>
      <c r="D1337" t="s">
        <v>34</v>
      </c>
      <c r="E1337" s="119">
        <v>7.2916666666666671E-2</v>
      </c>
      <c r="F1337" s="119">
        <v>0.125</v>
      </c>
      <c r="G1337" t="s">
        <v>39</v>
      </c>
      <c r="H1337" t="s">
        <v>40</v>
      </c>
      <c r="I1337" t="str">
        <f t="shared" si="104"/>
        <v>SÉRIES MADRUGADA*P.PRUD.</v>
      </c>
      <c r="J1337" s="120">
        <v>1815</v>
      </c>
      <c r="K1337">
        <f t="shared" si="101"/>
        <v>1336</v>
      </c>
      <c r="L1337" t="b">
        <f>IF($H$2:$H$2371='Cenário proposto'!$L$2,'Tabela de preços (out_2014)'!$K$2:$K$2371)</f>
        <v>0</v>
      </c>
      <c r="M1337" t="e">
        <f t="shared" si="102"/>
        <v>#NUM!</v>
      </c>
      <c r="N1337" t="str">
        <f t="shared" si="103"/>
        <v>Lixo</v>
      </c>
      <c r="O1337">
        <f t="shared" si="105"/>
        <v>20</v>
      </c>
    </row>
    <row r="1338" spans="1:15" x14ac:dyDescent="0.2">
      <c r="A1338" t="s">
        <v>733</v>
      </c>
      <c r="B1338" t="s">
        <v>734</v>
      </c>
      <c r="C1338" t="s">
        <v>145</v>
      </c>
      <c r="D1338" t="s">
        <v>34</v>
      </c>
      <c r="E1338" s="119">
        <v>7.2916666666666671E-2</v>
      </c>
      <c r="F1338" s="119">
        <v>0.125</v>
      </c>
      <c r="G1338" t="s">
        <v>41</v>
      </c>
      <c r="H1338" t="s">
        <v>42</v>
      </c>
      <c r="I1338" t="str">
        <f t="shared" si="104"/>
        <v>SÉRIES MADRUGADA*CAMPINAS</v>
      </c>
      <c r="J1338" s="120">
        <v>2065</v>
      </c>
      <c r="K1338">
        <f t="shared" si="101"/>
        <v>1337</v>
      </c>
      <c r="L1338" t="b">
        <f>IF($H$2:$H$2371='Cenário proposto'!$L$2,'Tabela de preços (out_2014)'!$K$2:$K$2371)</f>
        <v>0</v>
      </c>
      <c r="M1338" t="e">
        <f t="shared" si="102"/>
        <v>#NUM!</v>
      </c>
      <c r="N1338" t="str">
        <f t="shared" si="103"/>
        <v>Lixo</v>
      </c>
      <c r="O1338">
        <f t="shared" si="105"/>
        <v>20</v>
      </c>
    </row>
    <row r="1339" spans="1:15" x14ac:dyDescent="0.2">
      <c r="A1339" t="s">
        <v>733</v>
      </c>
      <c r="B1339" t="s">
        <v>734</v>
      </c>
      <c r="C1339" t="s">
        <v>145</v>
      </c>
      <c r="D1339" t="s">
        <v>34</v>
      </c>
      <c r="E1339" s="119">
        <v>7.2916666666666671E-2</v>
      </c>
      <c r="F1339" s="119">
        <v>0.125</v>
      </c>
      <c r="G1339" t="s">
        <v>43</v>
      </c>
      <c r="H1339" t="s">
        <v>44</v>
      </c>
      <c r="I1339" t="str">
        <f t="shared" si="104"/>
        <v>SÉRIES MADRUGADA*TAUBATÉ</v>
      </c>
      <c r="J1339" s="120">
        <v>695</v>
      </c>
      <c r="K1339">
        <f t="shared" si="101"/>
        <v>1338</v>
      </c>
      <c r="L1339" t="b">
        <f>IF($H$2:$H$2371='Cenário proposto'!$L$2,'Tabela de preços (out_2014)'!$K$2:$K$2371)</f>
        <v>0</v>
      </c>
      <c r="M1339" t="e">
        <f t="shared" si="102"/>
        <v>#NUM!</v>
      </c>
      <c r="N1339" t="str">
        <f t="shared" si="103"/>
        <v>Lixo</v>
      </c>
      <c r="O1339">
        <f t="shared" si="105"/>
        <v>20</v>
      </c>
    </row>
    <row r="1340" spans="1:15" x14ac:dyDescent="0.2">
      <c r="A1340" t="s">
        <v>733</v>
      </c>
      <c r="B1340" t="s">
        <v>734</v>
      </c>
      <c r="C1340" t="s">
        <v>145</v>
      </c>
      <c r="D1340" t="s">
        <v>34</v>
      </c>
      <c r="E1340" s="119">
        <v>7.2916666666666671E-2</v>
      </c>
      <c r="F1340" s="119">
        <v>0.125</v>
      </c>
      <c r="G1340" t="s">
        <v>45</v>
      </c>
      <c r="H1340" t="s">
        <v>46</v>
      </c>
      <c r="I1340" t="str">
        <f t="shared" si="104"/>
        <v>SÉRIES MADRUGADA*RIB. PRETO</v>
      </c>
      <c r="J1340" s="120">
        <v>1045</v>
      </c>
      <c r="K1340">
        <f t="shared" si="101"/>
        <v>1339</v>
      </c>
      <c r="L1340" t="b">
        <f>IF($H$2:$H$2371='Cenário proposto'!$L$2,'Tabela de preços (out_2014)'!$K$2:$K$2371)</f>
        <v>0</v>
      </c>
      <c r="M1340" t="e">
        <f t="shared" si="102"/>
        <v>#NUM!</v>
      </c>
      <c r="N1340" t="str">
        <f t="shared" si="103"/>
        <v>Lixo</v>
      </c>
      <c r="O1340">
        <f t="shared" si="105"/>
        <v>20</v>
      </c>
    </row>
    <row r="1341" spans="1:15" x14ac:dyDescent="0.2">
      <c r="A1341" t="s">
        <v>733</v>
      </c>
      <c r="B1341" t="s">
        <v>734</v>
      </c>
      <c r="C1341" t="s">
        <v>145</v>
      </c>
      <c r="D1341" t="s">
        <v>34</v>
      </c>
      <c r="E1341" s="119">
        <v>7.2916666666666671E-2</v>
      </c>
      <c r="F1341" s="119">
        <v>0.125</v>
      </c>
      <c r="G1341" t="s">
        <v>47</v>
      </c>
      <c r="H1341" t="s">
        <v>48</v>
      </c>
      <c r="I1341" t="str">
        <f t="shared" si="104"/>
        <v>SÉRIES MADRUGADA*SANTOS</v>
      </c>
      <c r="J1341" s="120">
        <v>755</v>
      </c>
      <c r="K1341">
        <f t="shared" si="101"/>
        <v>1340</v>
      </c>
      <c r="L1341" t="b">
        <f>IF($H$2:$H$2371='Cenário proposto'!$L$2,'Tabela de preços (out_2014)'!$K$2:$K$2371)</f>
        <v>0</v>
      </c>
      <c r="M1341" t="e">
        <f t="shared" si="102"/>
        <v>#NUM!</v>
      </c>
      <c r="N1341" t="str">
        <f t="shared" si="103"/>
        <v>Lixo</v>
      </c>
      <c r="O1341">
        <f t="shared" si="105"/>
        <v>20</v>
      </c>
    </row>
    <row r="1342" spans="1:15" x14ac:dyDescent="0.2">
      <c r="A1342" t="s">
        <v>733</v>
      </c>
      <c r="B1342" t="s">
        <v>734</v>
      </c>
      <c r="C1342" t="s">
        <v>145</v>
      </c>
      <c r="D1342" t="s">
        <v>34</v>
      </c>
      <c r="E1342" s="119">
        <v>7.2916666666666671E-2</v>
      </c>
      <c r="F1342" s="119">
        <v>0.125</v>
      </c>
      <c r="G1342" t="s">
        <v>49</v>
      </c>
      <c r="H1342" t="s">
        <v>50</v>
      </c>
      <c r="I1342" t="str">
        <f t="shared" si="104"/>
        <v>SÉRIES MADRUGADA*RIO DE JANEIRO</v>
      </c>
      <c r="J1342" s="120">
        <v>4690</v>
      </c>
      <c r="K1342">
        <f t="shared" si="101"/>
        <v>1341</v>
      </c>
      <c r="L1342">
        <f>IF($H$2:$H$2371='Cenário proposto'!$L$2,'Tabela de preços (out_2014)'!$K$2:$K$2371)</f>
        <v>1341</v>
      </c>
      <c r="M1342" t="e">
        <f t="shared" si="102"/>
        <v>#NUM!</v>
      </c>
      <c r="N1342" t="str">
        <f t="shared" si="103"/>
        <v>Lixo</v>
      </c>
      <c r="O1342">
        <f t="shared" si="105"/>
        <v>20</v>
      </c>
    </row>
    <row r="1343" spans="1:15" x14ac:dyDescent="0.2">
      <c r="A1343" t="s">
        <v>733</v>
      </c>
      <c r="B1343" t="s">
        <v>734</v>
      </c>
      <c r="C1343" t="s">
        <v>145</v>
      </c>
      <c r="D1343" t="s">
        <v>34</v>
      </c>
      <c r="E1343" s="119">
        <v>7.2916666666666671E-2</v>
      </c>
      <c r="F1343" s="119">
        <v>0.125</v>
      </c>
      <c r="G1343" t="s">
        <v>51</v>
      </c>
      <c r="H1343" t="s">
        <v>52</v>
      </c>
      <c r="I1343" t="str">
        <f t="shared" si="104"/>
        <v>SÉRIES MADRUGADA*BARRA MANSA</v>
      </c>
      <c r="J1343" s="120">
        <v>1160</v>
      </c>
      <c r="K1343">
        <f t="shared" si="101"/>
        <v>1342</v>
      </c>
      <c r="L1343" t="b">
        <f>IF($H$2:$H$2371='Cenário proposto'!$L$2,'Tabela de preços (out_2014)'!$K$2:$K$2371)</f>
        <v>0</v>
      </c>
      <c r="M1343" t="e">
        <f t="shared" si="102"/>
        <v>#NUM!</v>
      </c>
      <c r="N1343" t="str">
        <f t="shared" si="103"/>
        <v>Lixo</v>
      </c>
      <c r="O1343">
        <f t="shared" si="105"/>
        <v>20</v>
      </c>
    </row>
    <row r="1344" spans="1:15" x14ac:dyDescent="0.2">
      <c r="A1344" t="s">
        <v>733</v>
      </c>
      <c r="B1344" t="s">
        <v>734</v>
      </c>
      <c r="C1344" t="s">
        <v>145</v>
      </c>
      <c r="D1344" t="s">
        <v>34</v>
      </c>
      <c r="E1344" s="119">
        <v>7.2916666666666671E-2</v>
      </c>
      <c r="F1344" s="119">
        <v>0.125</v>
      </c>
      <c r="G1344" t="s">
        <v>53</v>
      </c>
      <c r="H1344" t="s">
        <v>54</v>
      </c>
      <c r="I1344" t="str">
        <f t="shared" si="104"/>
        <v>SÉRIES MADRUGADA*B. HORIZ</v>
      </c>
      <c r="J1344" s="120">
        <v>3685</v>
      </c>
      <c r="K1344">
        <f t="shared" si="101"/>
        <v>1343</v>
      </c>
      <c r="L1344" t="b">
        <f>IF($H$2:$H$2371='Cenário proposto'!$L$2,'Tabela de preços (out_2014)'!$K$2:$K$2371)</f>
        <v>0</v>
      </c>
      <c r="M1344" t="e">
        <f t="shared" si="102"/>
        <v>#NUM!</v>
      </c>
      <c r="N1344" t="str">
        <f t="shared" si="103"/>
        <v>Lixo</v>
      </c>
      <c r="O1344">
        <f t="shared" si="105"/>
        <v>20</v>
      </c>
    </row>
    <row r="1345" spans="1:15" x14ac:dyDescent="0.2">
      <c r="A1345" t="s">
        <v>733</v>
      </c>
      <c r="B1345" t="s">
        <v>734</v>
      </c>
      <c r="C1345" t="s">
        <v>145</v>
      </c>
      <c r="D1345" t="s">
        <v>34</v>
      </c>
      <c r="E1345" s="119">
        <v>7.2916666666666671E-2</v>
      </c>
      <c r="F1345" s="119">
        <v>0.125</v>
      </c>
      <c r="G1345" t="s">
        <v>55</v>
      </c>
      <c r="H1345" t="s">
        <v>56</v>
      </c>
      <c r="I1345" t="str">
        <f t="shared" si="104"/>
        <v>SÉRIES MADRUGADA*UBERABA</v>
      </c>
      <c r="J1345" s="120">
        <v>700</v>
      </c>
      <c r="K1345">
        <f t="shared" si="101"/>
        <v>1344</v>
      </c>
      <c r="L1345" t="b">
        <f>IF($H$2:$H$2371='Cenário proposto'!$L$2,'Tabela de preços (out_2014)'!$K$2:$K$2371)</f>
        <v>0</v>
      </c>
      <c r="M1345" t="e">
        <f t="shared" si="102"/>
        <v>#NUM!</v>
      </c>
      <c r="N1345" t="str">
        <f t="shared" si="103"/>
        <v>Lixo</v>
      </c>
      <c r="O1345">
        <f t="shared" si="105"/>
        <v>20</v>
      </c>
    </row>
    <row r="1346" spans="1:15" x14ac:dyDescent="0.2">
      <c r="A1346" t="s">
        <v>733</v>
      </c>
      <c r="B1346" t="s">
        <v>734</v>
      </c>
      <c r="C1346" t="s">
        <v>145</v>
      </c>
      <c r="D1346" t="s">
        <v>34</v>
      </c>
      <c r="E1346" s="119">
        <v>7.2916666666666671E-2</v>
      </c>
      <c r="F1346" s="119">
        <v>0.125</v>
      </c>
      <c r="G1346" t="s">
        <v>57</v>
      </c>
      <c r="H1346" t="s">
        <v>58</v>
      </c>
      <c r="I1346" t="str">
        <f t="shared" si="104"/>
        <v>SÉRIES MADRUGADA*VITÓRIA</v>
      </c>
      <c r="J1346" s="120">
        <v>780</v>
      </c>
      <c r="K1346">
        <f t="shared" ref="K1346:K1409" si="106">ROW(H1346:H3715)-ROW($H$2)+1</f>
        <v>1345</v>
      </c>
      <c r="L1346" t="b">
        <f>IF($H$2:$H$2371='Cenário proposto'!$L$2,'Tabela de preços (out_2014)'!$K$2:$K$2371)</f>
        <v>0</v>
      </c>
      <c r="M1346" t="e">
        <f t="shared" ref="M1346:M1409" si="107">SMALL($L$2:$L$2371,$K$2:$K$2371)</f>
        <v>#NUM!</v>
      </c>
      <c r="N1346" t="str">
        <f t="shared" ref="N1346:N1409" si="108">IFERROR(INDEX($B$2:$B$2371,$M$2:$M$2371),"Lixo")</f>
        <v>Lixo</v>
      </c>
      <c r="O1346">
        <f t="shared" si="105"/>
        <v>20</v>
      </c>
    </row>
    <row r="1347" spans="1:15" x14ac:dyDescent="0.2">
      <c r="A1347" t="s">
        <v>733</v>
      </c>
      <c r="B1347" t="s">
        <v>734</v>
      </c>
      <c r="C1347" t="s">
        <v>145</v>
      </c>
      <c r="D1347" t="s">
        <v>34</v>
      </c>
      <c r="E1347" s="119">
        <v>7.2916666666666671E-2</v>
      </c>
      <c r="F1347" s="119">
        <v>0.125</v>
      </c>
      <c r="G1347" t="s">
        <v>59</v>
      </c>
      <c r="H1347" t="s">
        <v>60</v>
      </c>
      <c r="I1347" t="str">
        <f t="shared" ref="I1347:I1410" si="109">CONCATENATE(B1347,H1347)</f>
        <v>SÉRIES MADRUGADA*CURITIBA</v>
      </c>
      <c r="J1347" s="120">
        <v>1385</v>
      </c>
      <c r="K1347">
        <f t="shared" si="106"/>
        <v>1346</v>
      </c>
      <c r="L1347" t="b">
        <f>IF($H$2:$H$2371='Cenário proposto'!$L$2,'Tabela de preços (out_2014)'!$K$2:$K$2371)</f>
        <v>0</v>
      </c>
      <c r="M1347" t="e">
        <f t="shared" si="107"/>
        <v>#NUM!</v>
      </c>
      <c r="N1347" t="str">
        <f t="shared" si="108"/>
        <v>Lixo</v>
      </c>
      <c r="O1347">
        <f t="shared" ref="O1347:O1410" si="110">IF(D1347="SEG/SEX",5,IF(D1347="SEG/SÁB",6,IF(LEN(D1347)-LEN(SUBSTITUTE(D1347,"/",""))=0,1,LEN(D1347)-LEN(SUBSTITUTE(D1347,"/",""))+1)))*4</f>
        <v>20</v>
      </c>
    </row>
    <row r="1348" spans="1:15" x14ac:dyDescent="0.2">
      <c r="A1348" t="s">
        <v>733</v>
      </c>
      <c r="B1348" t="s">
        <v>734</v>
      </c>
      <c r="C1348" t="s">
        <v>145</v>
      </c>
      <c r="D1348" t="s">
        <v>34</v>
      </c>
      <c r="E1348" s="119">
        <v>7.2916666666666671E-2</v>
      </c>
      <c r="F1348" s="119">
        <v>0.125</v>
      </c>
      <c r="G1348" t="s">
        <v>61</v>
      </c>
      <c r="H1348" t="s">
        <v>62</v>
      </c>
      <c r="I1348" t="str">
        <f t="shared" si="109"/>
        <v>SÉRIES MADRUGADA*CASCAVEL</v>
      </c>
      <c r="J1348" s="120">
        <v>1485</v>
      </c>
      <c r="K1348">
        <f t="shared" si="106"/>
        <v>1347</v>
      </c>
      <c r="L1348" t="b">
        <f>IF($H$2:$H$2371='Cenário proposto'!$L$2,'Tabela de preços (out_2014)'!$K$2:$K$2371)</f>
        <v>0</v>
      </c>
      <c r="M1348" t="e">
        <f t="shared" si="107"/>
        <v>#NUM!</v>
      </c>
      <c r="N1348" t="str">
        <f t="shared" si="108"/>
        <v>Lixo</v>
      </c>
      <c r="O1348">
        <f t="shared" si="110"/>
        <v>20</v>
      </c>
    </row>
    <row r="1349" spans="1:15" x14ac:dyDescent="0.2">
      <c r="A1349" t="s">
        <v>733</v>
      </c>
      <c r="B1349" t="s">
        <v>734</v>
      </c>
      <c r="C1349" t="s">
        <v>145</v>
      </c>
      <c r="D1349" t="s">
        <v>34</v>
      </c>
      <c r="E1349" s="119">
        <v>7.2916666666666671E-2</v>
      </c>
      <c r="F1349" s="119">
        <v>0.125</v>
      </c>
      <c r="G1349" t="s">
        <v>63</v>
      </c>
      <c r="H1349" t="s">
        <v>64</v>
      </c>
      <c r="I1349" t="str">
        <f t="shared" si="109"/>
        <v>SÉRIES MADRUGADA*MARINGÁ</v>
      </c>
      <c r="J1349" s="120">
        <v>455</v>
      </c>
      <c r="K1349">
        <f t="shared" si="106"/>
        <v>1348</v>
      </c>
      <c r="L1349" t="b">
        <f>IF($H$2:$H$2371='Cenário proposto'!$L$2,'Tabela de preços (out_2014)'!$K$2:$K$2371)</f>
        <v>0</v>
      </c>
      <c r="M1349" t="e">
        <f t="shared" si="107"/>
        <v>#NUM!</v>
      </c>
      <c r="N1349" t="str">
        <f t="shared" si="108"/>
        <v>Lixo</v>
      </c>
      <c r="O1349">
        <f t="shared" si="110"/>
        <v>20</v>
      </c>
    </row>
    <row r="1350" spans="1:15" x14ac:dyDescent="0.2">
      <c r="A1350" t="s">
        <v>733</v>
      </c>
      <c r="B1350" t="s">
        <v>734</v>
      </c>
      <c r="C1350" t="s">
        <v>145</v>
      </c>
      <c r="D1350" t="s">
        <v>34</v>
      </c>
      <c r="E1350" s="119">
        <v>7.2916666666666671E-2</v>
      </c>
      <c r="F1350" s="119">
        <v>0.125</v>
      </c>
      <c r="G1350" t="s">
        <v>65</v>
      </c>
      <c r="H1350" t="s">
        <v>66</v>
      </c>
      <c r="I1350" t="str">
        <f t="shared" si="109"/>
        <v>SÉRIES MADRUGADA*LONDRINA</v>
      </c>
      <c r="J1350" s="120">
        <v>550</v>
      </c>
      <c r="K1350">
        <f t="shared" si="106"/>
        <v>1349</v>
      </c>
      <c r="L1350" t="b">
        <f>IF($H$2:$H$2371='Cenário proposto'!$L$2,'Tabela de preços (out_2014)'!$K$2:$K$2371)</f>
        <v>0</v>
      </c>
      <c r="M1350" t="e">
        <f t="shared" si="107"/>
        <v>#NUM!</v>
      </c>
      <c r="N1350" t="str">
        <f t="shared" si="108"/>
        <v>Lixo</v>
      </c>
      <c r="O1350">
        <f t="shared" si="110"/>
        <v>20</v>
      </c>
    </row>
    <row r="1351" spans="1:15" x14ac:dyDescent="0.2">
      <c r="A1351" t="s">
        <v>733</v>
      </c>
      <c r="B1351" t="s">
        <v>734</v>
      </c>
      <c r="C1351" t="s">
        <v>145</v>
      </c>
      <c r="D1351" t="s">
        <v>34</v>
      </c>
      <c r="E1351" s="119">
        <v>7.2916666666666671E-2</v>
      </c>
      <c r="F1351" s="119">
        <v>0.125</v>
      </c>
      <c r="G1351" t="s">
        <v>67</v>
      </c>
      <c r="H1351" t="s">
        <v>68</v>
      </c>
      <c r="I1351" t="str">
        <f t="shared" si="109"/>
        <v>SÉRIES MADRUGADA*P. ALEGRE</v>
      </c>
      <c r="J1351" s="120">
        <v>3245</v>
      </c>
      <c r="K1351">
        <f t="shared" si="106"/>
        <v>1350</v>
      </c>
      <c r="L1351" t="b">
        <f>IF($H$2:$H$2371='Cenário proposto'!$L$2,'Tabela de preços (out_2014)'!$K$2:$K$2371)</f>
        <v>0</v>
      </c>
      <c r="M1351" t="e">
        <f t="shared" si="107"/>
        <v>#NUM!</v>
      </c>
      <c r="N1351" t="str">
        <f t="shared" si="108"/>
        <v>Lixo</v>
      </c>
      <c r="O1351">
        <f t="shared" si="110"/>
        <v>20</v>
      </c>
    </row>
    <row r="1352" spans="1:15" x14ac:dyDescent="0.2">
      <c r="A1352" t="s">
        <v>733</v>
      </c>
      <c r="B1352" t="s">
        <v>734</v>
      </c>
      <c r="C1352" t="s">
        <v>145</v>
      </c>
      <c r="D1352" t="s">
        <v>34</v>
      </c>
      <c r="E1352" s="119">
        <v>7.2916666666666671E-2</v>
      </c>
      <c r="F1352" s="119">
        <v>0.125</v>
      </c>
      <c r="G1352" t="s">
        <v>69</v>
      </c>
      <c r="H1352" t="s">
        <v>70</v>
      </c>
      <c r="I1352" t="str">
        <f t="shared" si="109"/>
        <v>SÉRIES MADRUGADA*FLORIANÓPOLIS</v>
      </c>
      <c r="J1352" s="120">
        <v>1600</v>
      </c>
      <c r="K1352">
        <f t="shared" si="106"/>
        <v>1351</v>
      </c>
      <c r="L1352" t="b">
        <f>IF($H$2:$H$2371='Cenário proposto'!$L$2,'Tabela de preços (out_2014)'!$K$2:$K$2371)</f>
        <v>0</v>
      </c>
      <c r="M1352" t="e">
        <f t="shared" si="107"/>
        <v>#NUM!</v>
      </c>
      <c r="N1352" t="str">
        <f t="shared" si="108"/>
        <v>Lixo</v>
      </c>
      <c r="O1352">
        <f t="shared" si="110"/>
        <v>20</v>
      </c>
    </row>
    <row r="1353" spans="1:15" x14ac:dyDescent="0.2">
      <c r="A1353" t="s">
        <v>733</v>
      </c>
      <c r="B1353" t="s">
        <v>734</v>
      </c>
      <c r="C1353" t="s">
        <v>145</v>
      </c>
      <c r="D1353" t="s">
        <v>34</v>
      </c>
      <c r="E1353" s="119">
        <v>7.2916666666666671E-2</v>
      </c>
      <c r="F1353" s="119">
        <v>0.125</v>
      </c>
      <c r="G1353" t="s">
        <v>71</v>
      </c>
      <c r="H1353" t="s">
        <v>72</v>
      </c>
      <c r="I1353" t="str">
        <f t="shared" si="109"/>
        <v>SÉRIES MADRUGADA*BRASÍLIA</v>
      </c>
      <c r="J1353" s="120">
        <v>1030</v>
      </c>
      <c r="K1353">
        <f t="shared" si="106"/>
        <v>1352</v>
      </c>
      <c r="L1353" t="b">
        <f>IF($H$2:$H$2371='Cenário proposto'!$L$2,'Tabela de preços (out_2014)'!$K$2:$K$2371)</f>
        <v>0</v>
      </c>
      <c r="M1353" t="e">
        <f t="shared" si="107"/>
        <v>#NUM!</v>
      </c>
      <c r="N1353" t="str">
        <f t="shared" si="108"/>
        <v>Lixo</v>
      </c>
      <c r="O1353">
        <f t="shared" si="110"/>
        <v>20</v>
      </c>
    </row>
    <row r="1354" spans="1:15" x14ac:dyDescent="0.2">
      <c r="A1354" t="s">
        <v>733</v>
      </c>
      <c r="B1354" t="s">
        <v>734</v>
      </c>
      <c r="C1354" t="s">
        <v>145</v>
      </c>
      <c r="D1354" t="s">
        <v>34</v>
      </c>
      <c r="E1354" s="119">
        <v>7.2916666666666671E-2</v>
      </c>
      <c r="F1354" s="119">
        <v>0.125</v>
      </c>
      <c r="G1354" t="s">
        <v>73</v>
      </c>
      <c r="H1354" t="s">
        <v>74</v>
      </c>
      <c r="I1354" t="str">
        <f t="shared" si="109"/>
        <v>SÉRIES MADRUGADA*GOIÂNIA</v>
      </c>
      <c r="J1354" s="120">
        <v>925</v>
      </c>
      <c r="K1354">
        <f t="shared" si="106"/>
        <v>1353</v>
      </c>
      <c r="L1354" t="b">
        <f>IF($H$2:$H$2371='Cenário proposto'!$L$2,'Tabela de preços (out_2014)'!$K$2:$K$2371)</f>
        <v>0</v>
      </c>
      <c r="M1354" t="e">
        <f t="shared" si="107"/>
        <v>#NUM!</v>
      </c>
      <c r="N1354" t="str">
        <f t="shared" si="108"/>
        <v>Lixo</v>
      </c>
      <c r="O1354">
        <f t="shared" si="110"/>
        <v>20</v>
      </c>
    </row>
    <row r="1355" spans="1:15" x14ac:dyDescent="0.2">
      <c r="A1355" t="s">
        <v>733</v>
      </c>
      <c r="B1355" t="s">
        <v>734</v>
      </c>
      <c r="C1355" t="s">
        <v>145</v>
      </c>
      <c r="D1355" t="s">
        <v>34</v>
      </c>
      <c r="E1355" s="119">
        <v>7.2916666666666671E-2</v>
      </c>
      <c r="F1355" s="119">
        <v>0.125</v>
      </c>
      <c r="G1355" t="s">
        <v>75</v>
      </c>
      <c r="H1355" t="s">
        <v>76</v>
      </c>
      <c r="I1355" t="str">
        <f t="shared" si="109"/>
        <v>SÉRIES MADRUGADA*CUIABÁ</v>
      </c>
      <c r="J1355" s="120">
        <v>850</v>
      </c>
      <c r="K1355">
        <f t="shared" si="106"/>
        <v>1354</v>
      </c>
      <c r="L1355" t="b">
        <f>IF($H$2:$H$2371='Cenário proposto'!$L$2,'Tabela de preços (out_2014)'!$K$2:$K$2371)</f>
        <v>0</v>
      </c>
      <c r="M1355" t="e">
        <f t="shared" si="107"/>
        <v>#NUM!</v>
      </c>
      <c r="N1355" t="str">
        <f t="shared" si="108"/>
        <v>Lixo</v>
      </c>
      <c r="O1355">
        <f t="shared" si="110"/>
        <v>20</v>
      </c>
    </row>
    <row r="1356" spans="1:15" x14ac:dyDescent="0.2">
      <c r="A1356" t="s">
        <v>733</v>
      </c>
      <c r="B1356" t="s">
        <v>734</v>
      </c>
      <c r="C1356" t="s">
        <v>145</v>
      </c>
      <c r="D1356" t="s">
        <v>34</v>
      </c>
      <c r="E1356" s="119">
        <v>7.2916666666666671E-2</v>
      </c>
      <c r="F1356" s="119">
        <v>0.125</v>
      </c>
      <c r="G1356" t="s">
        <v>77</v>
      </c>
      <c r="H1356" t="s">
        <v>78</v>
      </c>
      <c r="I1356" t="str">
        <f t="shared" si="109"/>
        <v>SÉRIES MADRUGADA*CÁCERES</v>
      </c>
      <c r="J1356" s="120">
        <v>70</v>
      </c>
      <c r="K1356">
        <f t="shared" si="106"/>
        <v>1355</v>
      </c>
      <c r="L1356" t="b">
        <f>IF($H$2:$H$2371='Cenário proposto'!$L$2,'Tabela de preços (out_2014)'!$K$2:$K$2371)</f>
        <v>0</v>
      </c>
      <c r="M1356" t="e">
        <f t="shared" si="107"/>
        <v>#NUM!</v>
      </c>
      <c r="N1356" t="str">
        <f t="shared" si="108"/>
        <v>Lixo</v>
      </c>
      <c r="O1356">
        <f t="shared" si="110"/>
        <v>20</v>
      </c>
    </row>
    <row r="1357" spans="1:15" x14ac:dyDescent="0.2">
      <c r="A1357" t="s">
        <v>733</v>
      </c>
      <c r="B1357" t="s">
        <v>734</v>
      </c>
      <c r="C1357" t="s">
        <v>145</v>
      </c>
      <c r="D1357" t="s">
        <v>34</v>
      </c>
      <c r="E1357" s="119">
        <v>7.2916666666666671E-2</v>
      </c>
      <c r="F1357" s="119">
        <v>0.125</v>
      </c>
      <c r="G1357" t="s">
        <v>75</v>
      </c>
      <c r="H1357" t="s">
        <v>79</v>
      </c>
      <c r="I1357" t="str">
        <f t="shared" si="109"/>
        <v>SÉRIES MADRUGADA*RONDONÓPOLIS</v>
      </c>
      <c r="J1357" s="120">
        <v>135</v>
      </c>
      <c r="K1357">
        <f t="shared" si="106"/>
        <v>1356</v>
      </c>
      <c r="L1357" t="b">
        <f>IF($H$2:$H$2371='Cenário proposto'!$L$2,'Tabela de preços (out_2014)'!$K$2:$K$2371)</f>
        <v>0</v>
      </c>
      <c r="M1357" t="e">
        <f t="shared" si="107"/>
        <v>#NUM!</v>
      </c>
      <c r="N1357" t="str">
        <f t="shared" si="108"/>
        <v>Lixo</v>
      </c>
      <c r="O1357">
        <f t="shared" si="110"/>
        <v>20</v>
      </c>
    </row>
    <row r="1358" spans="1:15" x14ac:dyDescent="0.2">
      <c r="A1358" t="s">
        <v>733</v>
      </c>
      <c r="B1358" t="s">
        <v>734</v>
      </c>
      <c r="C1358" t="s">
        <v>145</v>
      </c>
      <c r="D1358" t="s">
        <v>34</v>
      </c>
      <c r="E1358" s="119">
        <v>7.2916666666666671E-2</v>
      </c>
      <c r="F1358" s="119">
        <v>0.125</v>
      </c>
      <c r="G1358" t="s">
        <v>75</v>
      </c>
      <c r="H1358" t="s">
        <v>80</v>
      </c>
      <c r="I1358" t="str">
        <f t="shared" si="109"/>
        <v>SÉRIES MADRUGADA*TANGARÁ</v>
      </c>
      <c r="J1358" s="120">
        <v>105</v>
      </c>
      <c r="K1358">
        <f t="shared" si="106"/>
        <v>1357</v>
      </c>
      <c r="L1358" t="b">
        <f>IF($H$2:$H$2371='Cenário proposto'!$L$2,'Tabela de preços (out_2014)'!$K$2:$K$2371)</f>
        <v>0</v>
      </c>
      <c r="M1358" t="e">
        <f t="shared" si="107"/>
        <v>#NUM!</v>
      </c>
      <c r="N1358" t="str">
        <f t="shared" si="108"/>
        <v>Lixo</v>
      </c>
      <c r="O1358">
        <f t="shared" si="110"/>
        <v>20</v>
      </c>
    </row>
    <row r="1359" spans="1:15" x14ac:dyDescent="0.2">
      <c r="A1359" t="s">
        <v>733</v>
      </c>
      <c r="B1359" t="s">
        <v>734</v>
      </c>
      <c r="C1359" t="s">
        <v>145</v>
      </c>
      <c r="D1359" t="s">
        <v>34</v>
      </c>
      <c r="E1359" s="119">
        <v>7.2916666666666671E-2</v>
      </c>
      <c r="F1359" s="119">
        <v>0.125</v>
      </c>
      <c r="G1359" t="s">
        <v>75</v>
      </c>
      <c r="H1359" t="s">
        <v>81</v>
      </c>
      <c r="I1359" t="str">
        <f t="shared" si="109"/>
        <v>SÉRIES MADRUGADA*SORRISO</v>
      </c>
      <c r="J1359" s="120">
        <v>70</v>
      </c>
      <c r="K1359">
        <f t="shared" si="106"/>
        <v>1358</v>
      </c>
      <c r="L1359" t="b">
        <f>IF($H$2:$H$2371='Cenário proposto'!$L$2,'Tabela de preços (out_2014)'!$K$2:$K$2371)</f>
        <v>0</v>
      </c>
      <c r="M1359" t="e">
        <f t="shared" si="107"/>
        <v>#NUM!</v>
      </c>
      <c r="N1359" t="str">
        <f t="shared" si="108"/>
        <v>Lixo</v>
      </c>
      <c r="O1359">
        <f t="shared" si="110"/>
        <v>20</v>
      </c>
    </row>
    <row r="1360" spans="1:15" x14ac:dyDescent="0.2">
      <c r="A1360" t="s">
        <v>733</v>
      </c>
      <c r="B1360" t="s">
        <v>734</v>
      </c>
      <c r="C1360" t="s">
        <v>145</v>
      </c>
      <c r="D1360" t="s">
        <v>34</v>
      </c>
      <c r="E1360" s="119">
        <v>7.2916666666666671E-2</v>
      </c>
      <c r="F1360" s="119">
        <v>0.125</v>
      </c>
      <c r="G1360" t="s">
        <v>75</v>
      </c>
      <c r="H1360" t="s">
        <v>82</v>
      </c>
      <c r="I1360" t="str">
        <f t="shared" si="109"/>
        <v>SÉRIES MADRUGADA*SAPEZAL</v>
      </c>
      <c r="J1360" s="120">
        <v>70</v>
      </c>
      <c r="K1360">
        <f t="shared" si="106"/>
        <v>1359</v>
      </c>
      <c r="L1360" t="b">
        <f>IF($H$2:$H$2371='Cenário proposto'!$L$2,'Tabela de preços (out_2014)'!$K$2:$K$2371)</f>
        <v>0</v>
      </c>
      <c r="M1360" t="e">
        <f t="shared" si="107"/>
        <v>#NUM!</v>
      </c>
      <c r="N1360" t="str">
        <f t="shared" si="108"/>
        <v>Lixo</v>
      </c>
      <c r="O1360">
        <f t="shared" si="110"/>
        <v>20</v>
      </c>
    </row>
    <row r="1361" spans="1:15" x14ac:dyDescent="0.2">
      <c r="A1361" t="s">
        <v>733</v>
      </c>
      <c r="B1361" t="s">
        <v>734</v>
      </c>
      <c r="C1361" t="s">
        <v>145</v>
      </c>
      <c r="D1361" t="s">
        <v>34</v>
      </c>
      <c r="E1361" s="119">
        <v>7.2916666666666671E-2</v>
      </c>
      <c r="F1361" s="119">
        <v>0.125</v>
      </c>
      <c r="G1361" t="s">
        <v>75</v>
      </c>
      <c r="H1361" t="s">
        <v>83</v>
      </c>
      <c r="I1361" t="str">
        <f t="shared" si="109"/>
        <v>SÉRIES MADRUGADA*JUÍNA</v>
      </c>
      <c r="J1361" s="120">
        <v>70</v>
      </c>
      <c r="K1361">
        <f t="shared" si="106"/>
        <v>1360</v>
      </c>
      <c r="L1361" t="b">
        <f>IF($H$2:$H$2371='Cenário proposto'!$L$2,'Tabela de preços (out_2014)'!$K$2:$K$2371)</f>
        <v>0</v>
      </c>
      <c r="M1361" t="e">
        <f t="shared" si="107"/>
        <v>#NUM!</v>
      </c>
      <c r="N1361" t="str">
        <f t="shared" si="108"/>
        <v>Lixo</v>
      </c>
      <c r="O1361">
        <f t="shared" si="110"/>
        <v>20</v>
      </c>
    </row>
    <row r="1362" spans="1:15" x14ac:dyDescent="0.2">
      <c r="A1362" t="s">
        <v>733</v>
      </c>
      <c r="B1362" t="s">
        <v>734</v>
      </c>
      <c r="C1362" t="s">
        <v>145</v>
      </c>
      <c r="D1362" t="s">
        <v>34</v>
      </c>
      <c r="E1362" s="119">
        <v>7.2916666666666671E-2</v>
      </c>
      <c r="F1362" s="119">
        <v>0.125</v>
      </c>
      <c r="G1362" t="s">
        <v>84</v>
      </c>
      <c r="H1362" t="s">
        <v>85</v>
      </c>
      <c r="I1362" t="str">
        <f t="shared" si="109"/>
        <v>SÉRIES MADRUGADA*C. GRANDE</v>
      </c>
      <c r="J1362" s="120">
        <v>355</v>
      </c>
      <c r="K1362">
        <f t="shared" si="106"/>
        <v>1361</v>
      </c>
      <c r="L1362" t="b">
        <f>IF($H$2:$H$2371='Cenário proposto'!$L$2,'Tabela de preços (out_2014)'!$K$2:$K$2371)</f>
        <v>0</v>
      </c>
      <c r="M1362" t="e">
        <f t="shared" si="107"/>
        <v>#NUM!</v>
      </c>
      <c r="N1362" t="str">
        <f t="shared" si="108"/>
        <v>Lixo</v>
      </c>
      <c r="O1362">
        <f t="shared" si="110"/>
        <v>20</v>
      </c>
    </row>
    <row r="1363" spans="1:15" x14ac:dyDescent="0.2">
      <c r="A1363" t="s">
        <v>733</v>
      </c>
      <c r="B1363" t="s">
        <v>734</v>
      </c>
      <c r="C1363" t="s">
        <v>145</v>
      </c>
      <c r="D1363" t="s">
        <v>34</v>
      </c>
      <c r="E1363" s="119">
        <v>7.2916666666666671E-2</v>
      </c>
      <c r="F1363" s="119">
        <v>0.125</v>
      </c>
      <c r="G1363" t="s">
        <v>86</v>
      </c>
      <c r="H1363" t="s">
        <v>87</v>
      </c>
      <c r="I1363" t="str">
        <f t="shared" si="109"/>
        <v>SÉRIES MADRUGADA*SALVADOR</v>
      </c>
      <c r="J1363" s="120">
        <v>2640</v>
      </c>
      <c r="K1363">
        <f t="shared" si="106"/>
        <v>1362</v>
      </c>
      <c r="L1363" t="b">
        <f>IF($H$2:$H$2371='Cenário proposto'!$L$2,'Tabela de preços (out_2014)'!$K$2:$K$2371)</f>
        <v>0</v>
      </c>
      <c r="M1363" t="e">
        <f t="shared" si="107"/>
        <v>#NUM!</v>
      </c>
      <c r="N1363" t="str">
        <f t="shared" si="108"/>
        <v>Lixo</v>
      </c>
      <c r="O1363">
        <f t="shared" si="110"/>
        <v>20</v>
      </c>
    </row>
    <row r="1364" spans="1:15" x14ac:dyDescent="0.2">
      <c r="A1364" t="s">
        <v>733</v>
      </c>
      <c r="B1364" t="s">
        <v>734</v>
      </c>
      <c r="C1364" t="s">
        <v>145</v>
      </c>
      <c r="D1364" t="s">
        <v>34</v>
      </c>
      <c r="E1364" s="119">
        <v>7.2916666666666671E-2</v>
      </c>
      <c r="F1364" s="119">
        <v>0.125</v>
      </c>
      <c r="G1364" t="s">
        <v>88</v>
      </c>
      <c r="H1364" t="s">
        <v>89</v>
      </c>
      <c r="I1364" t="str">
        <f t="shared" si="109"/>
        <v>SÉRIES MADRUGADA*RECIFE</v>
      </c>
      <c r="J1364" s="120">
        <v>1820</v>
      </c>
      <c r="K1364">
        <f t="shared" si="106"/>
        <v>1363</v>
      </c>
      <c r="L1364" t="b">
        <f>IF($H$2:$H$2371='Cenário proposto'!$L$2,'Tabela de preços (out_2014)'!$K$2:$K$2371)</f>
        <v>0</v>
      </c>
      <c r="M1364" t="e">
        <f t="shared" si="107"/>
        <v>#NUM!</v>
      </c>
      <c r="N1364" t="str">
        <f t="shared" si="108"/>
        <v>Lixo</v>
      </c>
      <c r="O1364">
        <f t="shared" si="110"/>
        <v>20</v>
      </c>
    </row>
    <row r="1365" spans="1:15" x14ac:dyDescent="0.2">
      <c r="A1365" t="s">
        <v>733</v>
      </c>
      <c r="B1365" t="s">
        <v>734</v>
      </c>
      <c r="C1365" t="s">
        <v>145</v>
      </c>
      <c r="D1365" t="s">
        <v>34</v>
      </c>
      <c r="E1365" s="119">
        <v>7.2916666666666671E-2</v>
      </c>
      <c r="F1365" s="119">
        <v>0.125</v>
      </c>
      <c r="G1365" t="s">
        <v>90</v>
      </c>
      <c r="H1365" t="s">
        <v>91</v>
      </c>
      <c r="I1365" t="str">
        <f t="shared" si="109"/>
        <v>SÉRIES MADRUGADA*NATAL</v>
      </c>
      <c r="J1365" s="120">
        <v>475</v>
      </c>
      <c r="K1365">
        <f t="shared" si="106"/>
        <v>1364</v>
      </c>
      <c r="L1365" t="b">
        <f>IF($H$2:$H$2371='Cenário proposto'!$L$2,'Tabela de preços (out_2014)'!$K$2:$K$2371)</f>
        <v>0</v>
      </c>
      <c r="M1365" t="e">
        <f t="shared" si="107"/>
        <v>#NUM!</v>
      </c>
      <c r="N1365" t="str">
        <f t="shared" si="108"/>
        <v>Lixo</v>
      </c>
      <c r="O1365">
        <f t="shared" si="110"/>
        <v>20</v>
      </c>
    </row>
    <row r="1366" spans="1:15" x14ac:dyDescent="0.2">
      <c r="A1366" t="s">
        <v>733</v>
      </c>
      <c r="B1366" t="s">
        <v>734</v>
      </c>
      <c r="C1366" t="s">
        <v>145</v>
      </c>
      <c r="D1366" t="s">
        <v>34</v>
      </c>
      <c r="E1366" s="119">
        <v>7.2916666666666671E-2</v>
      </c>
      <c r="F1366" s="119">
        <v>0.125</v>
      </c>
      <c r="G1366" t="s">
        <v>92</v>
      </c>
      <c r="H1366" t="s">
        <v>93</v>
      </c>
      <c r="I1366" t="str">
        <f t="shared" si="109"/>
        <v>SÉRIES MADRUGADA*CEARÁ</v>
      </c>
      <c r="J1366" s="120">
        <v>1555</v>
      </c>
      <c r="K1366">
        <f t="shared" si="106"/>
        <v>1365</v>
      </c>
      <c r="L1366" t="b">
        <f>IF($H$2:$H$2371='Cenário proposto'!$L$2,'Tabela de preços (out_2014)'!$K$2:$K$2371)</f>
        <v>0</v>
      </c>
      <c r="M1366" t="e">
        <f t="shared" si="107"/>
        <v>#NUM!</v>
      </c>
      <c r="N1366" t="str">
        <f t="shared" si="108"/>
        <v>Lixo</v>
      </c>
      <c r="O1366">
        <f t="shared" si="110"/>
        <v>20</v>
      </c>
    </row>
    <row r="1367" spans="1:15" x14ac:dyDescent="0.2">
      <c r="A1367" t="s">
        <v>733</v>
      </c>
      <c r="B1367" t="s">
        <v>734</v>
      </c>
      <c r="C1367" t="s">
        <v>145</v>
      </c>
      <c r="D1367" t="s">
        <v>34</v>
      </c>
      <c r="E1367" s="119">
        <v>7.2916666666666671E-2</v>
      </c>
      <c r="F1367" s="119">
        <v>0.125</v>
      </c>
      <c r="G1367" t="s">
        <v>92</v>
      </c>
      <c r="H1367" t="s">
        <v>94</v>
      </c>
      <c r="I1367" t="str">
        <f t="shared" si="109"/>
        <v>SÉRIES MADRUGADA*FORTALEZA</v>
      </c>
      <c r="J1367" s="120">
        <v>1245</v>
      </c>
      <c r="K1367">
        <f t="shared" si="106"/>
        <v>1366</v>
      </c>
      <c r="L1367" t="b">
        <f>IF($H$2:$H$2371='Cenário proposto'!$L$2,'Tabela de preços (out_2014)'!$K$2:$K$2371)</f>
        <v>0</v>
      </c>
      <c r="M1367" t="e">
        <f t="shared" si="107"/>
        <v>#NUM!</v>
      </c>
      <c r="N1367" t="str">
        <f t="shared" si="108"/>
        <v>Lixo</v>
      </c>
      <c r="O1367">
        <f t="shared" si="110"/>
        <v>20</v>
      </c>
    </row>
    <row r="1368" spans="1:15" x14ac:dyDescent="0.2">
      <c r="A1368" t="s">
        <v>733</v>
      </c>
      <c r="B1368" t="s">
        <v>734</v>
      </c>
      <c r="C1368" t="s">
        <v>145</v>
      </c>
      <c r="D1368" t="s">
        <v>34</v>
      </c>
      <c r="E1368" s="119">
        <v>7.2916666666666671E-2</v>
      </c>
      <c r="F1368" s="119">
        <v>0.125</v>
      </c>
      <c r="G1368" t="s">
        <v>95</v>
      </c>
      <c r="H1368" t="s">
        <v>96</v>
      </c>
      <c r="I1368" t="str">
        <f t="shared" si="109"/>
        <v>SÉRIES MADRUGADA*TERESINA</v>
      </c>
      <c r="J1368" s="120">
        <v>190</v>
      </c>
      <c r="K1368">
        <f t="shared" si="106"/>
        <v>1367</v>
      </c>
      <c r="L1368" t="b">
        <f>IF($H$2:$H$2371='Cenário proposto'!$L$2,'Tabela de preços (out_2014)'!$K$2:$K$2371)</f>
        <v>0</v>
      </c>
      <c r="M1368" t="e">
        <f t="shared" si="107"/>
        <v>#NUM!</v>
      </c>
      <c r="N1368" t="str">
        <f t="shared" si="108"/>
        <v>Lixo</v>
      </c>
      <c r="O1368">
        <f t="shared" si="110"/>
        <v>20</v>
      </c>
    </row>
    <row r="1369" spans="1:15" x14ac:dyDescent="0.2">
      <c r="A1369" t="s">
        <v>733</v>
      </c>
      <c r="B1369" t="s">
        <v>734</v>
      </c>
      <c r="C1369" t="s">
        <v>145</v>
      </c>
      <c r="D1369" t="s">
        <v>34</v>
      </c>
      <c r="E1369" s="119">
        <v>7.2916666666666671E-2</v>
      </c>
      <c r="F1369" s="119">
        <v>0.125</v>
      </c>
      <c r="G1369" t="s">
        <v>95</v>
      </c>
      <c r="H1369" t="s">
        <v>97</v>
      </c>
      <c r="I1369" t="str">
        <f t="shared" si="109"/>
        <v>SÉRIES MADRUGADA*PARNAÍBA</v>
      </c>
      <c r="J1369" s="120">
        <v>70</v>
      </c>
      <c r="K1369">
        <f t="shared" si="106"/>
        <v>1368</v>
      </c>
      <c r="L1369" t="b">
        <f>IF($H$2:$H$2371='Cenário proposto'!$L$2,'Tabela de preços (out_2014)'!$K$2:$K$2371)</f>
        <v>0</v>
      </c>
      <c r="M1369" t="e">
        <f t="shared" si="107"/>
        <v>#NUM!</v>
      </c>
      <c r="N1369" t="str">
        <f t="shared" si="108"/>
        <v>Lixo</v>
      </c>
      <c r="O1369">
        <f t="shared" si="110"/>
        <v>20</v>
      </c>
    </row>
    <row r="1370" spans="1:15" x14ac:dyDescent="0.2">
      <c r="A1370" t="s">
        <v>733</v>
      </c>
      <c r="B1370" t="s">
        <v>734</v>
      </c>
      <c r="C1370" t="s">
        <v>145</v>
      </c>
      <c r="D1370" t="s">
        <v>34</v>
      </c>
      <c r="E1370" s="119">
        <v>7.2916666666666671E-2</v>
      </c>
      <c r="F1370" s="119">
        <v>0.125</v>
      </c>
      <c r="G1370" t="s">
        <v>98</v>
      </c>
      <c r="H1370" t="s">
        <v>99</v>
      </c>
      <c r="I1370" t="str">
        <f t="shared" si="109"/>
        <v>SÉRIES MADRUGADA*S. LUIS</v>
      </c>
      <c r="J1370" s="120">
        <v>410</v>
      </c>
      <c r="K1370">
        <f t="shared" si="106"/>
        <v>1369</v>
      </c>
      <c r="L1370" t="b">
        <f>IF($H$2:$H$2371='Cenário proposto'!$L$2,'Tabela de preços (out_2014)'!$K$2:$K$2371)</f>
        <v>0</v>
      </c>
      <c r="M1370" t="e">
        <f t="shared" si="107"/>
        <v>#NUM!</v>
      </c>
      <c r="N1370" t="str">
        <f t="shared" si="108"/>
        <v>Lixo</v>
      </c>
      <c r="O1370">
        <f t="shared" si="110"/>
        <v>20</v>
      </c>
    </row>
    <row r="1371" spans="1:15" x14ac:dyDescent="0.2">
      <c r="A1371" t="s">
        <v>733</v>
      </c>
      <c r="B1371" t="s">
        <v>734</v>
      </c>
      <c r="C1371" t="s">
        <v>145</v>
      </c>
      <c r="D1371" t="s">
        <v>34</v>
      </c>
      <c r="E1371" s="119">
        <v>7.2916666666666671E-2</v>
      </c>
      <c r="F1371" s="119">
        <v>0.125</v>
      </c>
      <c r="G1371" t="s">
        <v>100</v>
      </c>
      <c r="H1371" t="s">
        <v>101</v>
      </c>
      <c r="I1371" t="str">
        <f t="shared" si="109"/>
        <v>SÉRIES MADRUGADA*VIANA</v>
      </c>
      <c r="J1371" s="120">
        <v>170</v>
      </c>
      <c r="K1371">
        <f t="shared" si="106"/>
        <v>1370</v>
      </c>
      <c r="L1371" t="b">
        <f>IF($H$2:$H$2371='Cenário proposto'!$L$2,'Tabela de preços (out_2014)'!$K$2:$K$2371)</f>
        <v>0</v>
      </c>
      <c r="M1371" t="e">
        <f t="shared" si="107"/>
        <v>#NUM!</v>
      </c>
      <c r="N1371" t="str">
        <f t="shared" si="108"/>
        <v>Lixo</v>
      </c>
      <c r="O1371">
        <f t="shared" si="110"/>
        <v>20</v>
      </c>
    </row>
    <row r="1372" spans="1:15" x14ac:dyDescent="0.2">
      <c r="A1372" t="s">
        <v>733</v>
      </c>
      <c r="B1372" t="s">
        <v>734</v>
      </c>
      <c r="C1372" t="s">
        <v>145</v>
      </c>
      <c r="D1372" t="s">
        <v>34</v>
      </c>
      <c r="E1372" s="119">
        <v>7.2916666666666671E-2</v>
      </c>
      <c r="F1372" s="119">
        <v>0.125</v>
      </c>
      <c r="G1372" t="s">
        <v>102</v>
      </c>
      <c r="H1372" t="s">
        <v>103</v>
      </c>
      <c r="I1372" t="str">
        <f t="shared" si="109"/>
        <v>SÉRIES MADRUGADA*PEDREIRAS</v>
      </c>
      <c r="J1372" s="120">
        <v>110</v>
      </c>
      <c r="K1372">
        <f t="shared" si="106"/>
        <v>1371</v>
      </c>
      <c r="L1372" t="b">
        <f>IF($H$2:$H$2371='Cenário proposto'!$L$2,'Tabela de preços (out_2014)'!$K$2:$K$2371)</f>
        <v>0</v>
      </c>
      <c r="M1372" t="e">
        <f t="shared" si="107"/>
        <v>#NUM!</v>
      </c>
      <c r="N1372" t="str">
        <f t="shared" si="108"/>
        <v>Lixo</v>
      </c>
      <c r="O1372">
        <f t="shared" si="110"/>
        <v>20</v>
      </c>
    </row>
    <row r="1373" spans="1:15" x14ac:dyDescent="0.2">
      <c r="A1373" t="s">
        <v>733</v>
      </c>
      <c r="B1373" t="s">
        <v>734</v>
      </c>
      <c r="C1373" t="s">
        <v>145</v>
      </c>
      <c r="D1373" t="s">
        <v>34</v>
      </c>
      <c r="E1373" s="119">
        <v>7.2916666666666671E-2</v>
      </c>
      <c r="F1373" s="119">
        <v>0.125</v>
      </c>
      <c r="G1373" t="s">
        <v>104</v>
      </c>
      <c r="H1373" t="s">
        <v>105</v>
      </c>
      <c r="I1373" t="str">
        <f t="shared" si="109"/>
        <v>SÉRIES MADRUGADA*IMPERATRIZ</v>
      </c>
      <c r="J1373" s="120">
        <v>170</v>
      </c>
      <c r="K1373">
        <f t="shared" si="106"/>
        <v>1372</v>
      </c>
      <c r="L1373" t="b">
        <f>IF($H$2:$H$2371='Cenário proposto'!$L$2,'Tabela de preços (out_2014)'!$K$2:$K$2371)</f>
        <v>0</v>
      </c>
      <c r="M1373" t="e">
        <f t="shared" si="107"/>
        <v>#NUM!</v>
      </c>
      <c r="N1373" t="str">
        <f t="shared" si="108"/>
        <v>Lixo</v>
      </c>
      <c r="O1373">
        <f t="shared" si="110"/>
        <v>20</v>
      </c>
    </row>
    <row r="1374" spans="1:15" x14ac:dyDescent="0.2">
      <c r="A1374" t="s">
        <v>733</v>
      </c>
      <c r="B1374" t="s">
        <v>734</v>
      </c>
      <c r="C1374" t="s">
        <v>145</v>
      </c>
      <c r="D1374" t="s">
        <v>34</v>
      </c>
      <c r="E1374" s="119">
        <v>7.2916666666666671E-2</v>
      </c>
      <c r="F1374" s="119">
        <v>0.125</v>
      </c>
      <c r="G1374" t="s">
        <v>106</v>
      </c>
      <c r="H1374" t="s">
        <v>107</v>
      </c>
      <c r="I1374" t="str">
        <f t="shared" si="109"/>
        <v>SÉRIES MADRUGADA*CAXIAS</v>
      </c>
      <c r="J1374" s="120">
        <v>170</v>
      </c>
      <c r="K1374">
        <f t="shared" si="106"/>
        <v>1373</v>
      </c>
      <c r="L1374" t="b">
        <f>IF($H$2:$H$2371='Cenário proposto'!$L$2,'Tabela de preços (out_2014)'!$K$2:$K$2371)</f>
        <v>0</v>
      </c>
      <c r="M1374" t="e">
        <f t="shared" si="107"/>
        <v>#NUM!</v>
      </c>
      <c r="N1374" t="str">
        <f t="shared" si="108"/>
        <v>Lixo</v>
      </c>
      <c r="O1374">
        <f t="shared" si="110"/>
        <v>20</v>
      </c>
    </row>
    <row r="1375" spans="1:15" x14ac:dyDescent="0.2">
      <c r="A1375" t="s">
        <v>733</v>
      </c>
      <c r="B1375" t="s">
        <v>734</v>
      </c>
      <c r="C1375" t="s">
        <v>145</v>
      </c>
      <c r="D1375" t="s">
        <v>34</v>
      </c>
      <c r="E1375" s="119">
        <v>7.2916666666666671E-2</v>
      </c>
      <c r="F1375" s="119">
        <v>0.125</v>
      </c>
      <c r="G1375" t="s">
        <v>108</v>
      </c>
      <c r="H1375" t="s">
        <v>109</v>
      </c>
      <c r="I1375" t="str">
        <f t="shared" si="109"/>
        <v>SÉRIES MADRUGADA*J. PESSOA</v>
      </c>
      <c r="J1375" s="120">
        <v>530</v>
      </c>
      <c r="K1375">
        <f t="shared" si="106"/>
        <v>1374</v>
      </c>
      <c r="L1375" t="b">
        <f>IF($H$2:$H$2371='Cenário proposto'!$L$2,'Tabela de preços (out_2014)'!$K$2:$K$2371)</f>
        <v>0</v>
      </c>
      <c r="M1375" t="e">
        <f t="shared" si="107"/>
        <v>#NUM!</v>
      </c>
      <c r="N1375" t="str">
        <f t="shared" si="108"/>
        <v>Lixo</v>
      </c>
      <c r="O1375">
        <f t="shared" si="110"/>
        <v>20</v>
      </c>
    </row>
    <row r="1376" spans="1:15" x14ac:dyDescent="0.2">
      <c r="A1376" t="s">
        <v>733</v>
      </c>
      <c r="B1376" t="s">
        <v>734</v>
      </c>
      <c r="C1376" t="s">
        <v>145</v>
      </c>
      <c r="D1376" t="s">
        <v>34</v>
      </c>
      <c r="E1376" s="119">
        <v>7.2916666666666671E-2</v>
      </c>
      <c r="F1376" s="119">
        <v>0.125</v>
      </c>
      <c r="G1376" t="s">
        <v>110</v>
      </c>
      <c r="H1376" t="s">
        <v>111</v>
      </c>
      <c r="I1376" t="str">
        <f t="shared" si="109"/>
        <v>SÉRIES MADRUGADA*BELÉM</v>
      </c>
      <c r="J1376" s="120">
        <v>890</v>
      </c>
      <c r="K1376">
        <f t="shared" si="106"/>
        <v>1375</v>
      </c>
      <c r="L1376" t="b">
        <f>IF($H$2:$H$2371='Cenário proposto'!$L$2,'Tabela de preços (out_2014)'!$K$2:$K$2371)</f>
        <v>0</v>
      </c>
      <c r="M1376" t="e">
        <f t="shared" si="107"/>
        <v>#NUM!</v>
      </c>
      <c r="N1376" t="str">
        <f t="shared" si="108"/>
        <v>Lixo</v>
      </c>
      <c r="O1376">
        <f t="shared" si="110"/>
        <v>20</v>
      </c>
    </row>
    <row r="1377" spans="1:15" x14ac:dyDescent="0.2">
      <c r="A1377" t="s">
        <v>733</v>
      </c>
      <c r="B1377" t="s">
        <v>734</v>
      </c>
      <c r="C1377" t="s">
        <v>145</v>
      </c>
      <c r="D1377" t="s">
        <v>34</v>
      </c>
      <c r="E1377" s="119">
        <v>7.2916666666666671E-2</v>
      </c>
      <c r="F1377" s="119">
        <v>0.125</v>
      </c>
      <c r="G1377" t="s">
        <v>110</v>
      </c>
      <c r="H1377" t="s">
        <v>112</v>
      </c>
      <c r="I1377" t="str">
        <f t="shared" si="109"/>
        <v>SÉRIES MADRUGADA*MARABÁ</v>
      </c>
      <c r="J1377" s="120">
        <v>170</v>
      </c>
      <c r="K1377">
        <f t="shared" si="106"/>
        <v>1376</v>
      </c>
      <c r="L1377" t="b">
        <f>IF($H$2:$H$2371='Cenário proposto'!$L$2,'Tabela de preços (out_2014)'!$K$2:$K$2371)</f>
        <v>0</v>
      </c>
      <c r="M1377" t="e">
        <f t="shared" si="107"/>
        <v>#NUM!</v>
      </c>
      <c r="N1377" t="str">
        <f t="shared" si="108"/>
        <v>Lixo</v>
      </c>
      <c r="O1377">
        <f t="shared" si="110"/>
        <v>20</v>
      </c>
    </row>
    <row r="1378" spans="1:15" x14ac:dyDescent="0.2">
      <c r="A1378" t="s">
        <v>733</v>
      </c>
      <c r="B1378" t="s">
        <v>734</v>
      </c>
      <c r="C1378" t="s">
        <v>145</v>
      </c>
      <c r="D1378" t="s">
        <v>34</v>
      </c>
      <c r="E1378" s="119">
        <v>7.2916666666666671E-2</v>
      </c>
      <c r="F1378" s="119">
        <v>0.125</v>
      </c>
      <c r="G1378" t="s">
        <v>110</v>
      </c>
      <c r="H1378" t="s">
        <v>113</v>
      </c>
      <c r="I1378" t="str">
        <f t="shared" si="109"/>
        <v>SÉRIES MADRUGADA*SANTARÉM</v>
      </c>
      <c r="J1378" s="120">
        <v>70</v>
      </c>
      <c r="K1378">
        <f t="shared" si="106"/>
        <v>1377</v>
      </c>
      <c r="L1378" t="b">
        <f>IF($H$2:$H$2371='Cenário proposto'!$L$2,'Tabela de preços (out_2014)'!$K$2:$K$2371)</f>
        <v>0</v>
      </c>
      <c r="M1378" t="e">
        <f t="shared" si="107"/>
        <v>#NUM!</v>
      </c>
      <c r="N1378" t="str">
        <f t="shared" si="108"/>
        <v>Lixo</v>
      </c>
      <c r="O1378">
        <f t="shared" si="110"/>
        <v>20</v>
      </c>
    </row>
    <row r="1379" spans="1:15" x14ac:dyDescent="0.2">
      <c r="A1379" t="s">
        <v>733</v>
      </c>
      <c r="B1379" t="s">
        <v>734</v>
      </c>
      <c r="C1379" t="s">
        <v>145</v>
      </c>
      <c r="D1379" t="s">
        <v>34</v>
      </c>
      <c r="E1379" s="119">
        <v>7.2916666666666671E-2</v>
      </c>
      <c r="F1379" s="119">
        <v>0.125</v>
      </c>
      <c r="G1379" t="s">
        <v>114</v>
      </c>
      <c r="H1379" t="s">
        <v>115</v>
      </c>
      <c r="I1379" t="str">
        <f t="shared" si="109"/>
        <v>SÉRIES MADRUGADA*MANAUS</v>
      </c>
      <c r="J1379" s="120">
        <v>545</v>
      </c>
      <c r="K1379">
        <f t="shared" si="106"/>
        <v>1378</v>
      </c>
      <c r="L1379" t="b">
        <f>IF($H$2:$H$2371='Cenário proposto'!$L$2,'Tabela de preços (out_2014)'!$K$2:$K$2371)</f>
        <v>0</v>
      </c>
      <c r="M1379" t="e">
        <f t="shared" si="107"/>
        <v>#NUM!</v>
      </c>
      <c r="N1379" t="str">
        <f t="shared" si="108"/>
        <v>Lixo</v>
      </c>
      <c r="O1379">
        <f t="shared" si="110"/>
        <v>20</v>
      </c>
    </row>
    <row r="1380" spans="1:15" x14ac:dyDescent="0.2">
      <c r="A1380" t="s">
        <v>733</v>
      </c>
      <c r="B1380" t="s">
        <v>734</v>
      </c>
      <c r="C1380" t="s">
        <v>145</v>
      </c>
      <c r="D1380" t="s">
        <v>34</v>
      </c>
      <c r="E1380" s="119">
        <v>7.2916666666666671E-2</v>
      </c>
      <c r="F1380" s="119">
        <v>0.125</v>
      </c>
      <c r="G1380" t="s">
        <v>116</v>
      </c>
      <c r="H1380" t="s">
        <v>117</v>
      </c>
      <c r="I1380" t="str">
        <f t="shared" si="109"/>
        <v>SÉRIES MADRUGADA*P. VELHO</v>
      </c>
      <c r="J1380" s="120">
        <v>205</v>
      </c>
      <c r="K1380">
        <f t="shared" si="106"/>
        <v>1379</v>
      </c>
      <c r="L1380" t="b">
        <f>IF($H$2:$H$2371='Cenário proposto'!$L$2,'Tabela de preços (out_2014)'!$K$2:$K$2371)</f>
        <v>0</v>
      </c>
      <c r="M1380" t="e">
        <f t="shared" si="107"/>
        <v>#NUM!</v>
      </c>
      <c r="N1380" t="str">
        <f t="shared" si="108"/>
        <v>Lixo</v>
      </c>
      <c r="O1380">
        <f t="shared" si="110"/>
        <v>20</v>
      </c>
    </row>
    <row r="1381" spans="1:15" x14ac:dyDescent="0.2">
      <c r="A1381" t="s">
        <v>733</v>
      </c>
      <c r="B1381" t="s">
        <v>734</v>
      </c>
      <c r="C1381" t="s">
        <v>145</v>
      </c>
      <c r="D1381" t="s">
        <v>34</v>
      </c>
      <c r="E1381" s="119">
        <v>7.2916666666666671E-2</v>
      </c>
      <c r="F1381" s="119">
        <v>0.125</v>
      </c>
      <c r="G1381" t="s">
        <v>118</v>
      </c>
      <c r="H1381" t="s">
        <v>119</v>
      </c>
      <c r="I1381" t="str">
        <f t="shared" si="109"/>
        <v>SÉRIES MADRUGADA*R. BRANCO</v>
      </c>
      <c r="J1381" s="120">
        <v>170</v>
      </c>
      <c r="K1381">
        <f t="shared" si="106"/>
        <v>1380</v>
      </c>
      <c r="L1381" t="b">
        <f>IF($H$2:$H$2371='Cenário proposto'!$L$2,'Tabela de preços (out_2014)'!$K$2:$K$2371)</f>
        <v>0</v>
      </c>
      <c r="M1381" t="e">
        <f t="shared" si="107"/>
        <v>#NUM!</v>
      </c>
      <c r="N1381" t="str">
        <f t="shared" si="108"/>
        <v>Lixo</v>
      </c>
      <c r="O1381">
        <f t="shared" si="110"/>
        <v>20</v>
      </c>
    </row>
    <row r="1382" spans="1:15" x14ac:dyDescent="0.2">
      <c r="A1382" t="s">
        <v>733</v>
      </c>
      <c r="B1382" t="s">
        <v>734</v>
      </c>
      <c r="C1382" t="s">
        <v>145</v>
      </c>
      <c r="D1382" t="s">
        <v>34</v>
      </c>
      <c r="E1382" s="119">
        <v>7.2916666666666671E-2</v>
      </c>
      <c r="F1382" s="119">
        <v>0.125</v>
      </c>
      <c r="G1382" t="s">
        <v>120</v>
      </c>
      <c r="H1382" t="s">
        <v>121</v>
      </c>
      <c r="I1382" t="str">
        <f t="shared" si="109"/>
        <v>SÉRIES MADRUGADA*PALMAS</v>
      </c>
      <c r="J1382" s="120">
        <v>70</v>
      </c>
      <c r="K1382">
        <f t="shared" si="106"/>
        <v>1381</v>
      </c>
      <c r="L1382" t="b">
        <f>IF($H$2:$H$2371='Cenário proposto'!$L$2,'Tabela de preços (out_2014)'!$K$2:$K$2371)</f>
        <v>0</v>
      </c>
      <c r="M1382" t="e">
        <f t="shared" si="107"/>
        <v>#NUM!</v>
      </c>
      <c r="N1382" t="str">
        <f t="shared" si="108"/>
        <v>Lixo</v>
      </c>
      <c r="O1382">
        <f t="shared" si="110"/>
        <v>20</v>
      </c>
    </row>
    <row r="1383" spans="1:15" x14ac:dyDescent="0.2">
      <c r="A1383" t="s">
        <v>733</v>
      </c>
      <c r="B1383" t="s">
        <v>734</v>
      </c>
      <c r="C1383" t="s">
        <v>145</v>
      </c>
      <c r="D1383" t="s">
        <v>34</v>
      </c>
      <c r="E1383" s="119">
        <v>7.2916666666666671E-2</v>
      </c>
      <c r="F1383" s="119">
        <v>0.125</v>
      </c>
      <c r="G1383" t="s">
        <v>122</v>
      </c>
      <c r="H1383" t="s">
        <v>123</v>
      </c>
      <c r="I1383" t="str">
        <f t="shared" si="109"/>
        <v>SÉRIES MADRUGADA*GURUPI</v>
      </c>
      <c r="J1383" s="120">
        <v>70</v>
      </c>
      <c r="K1383">
        <f t="shared" si="106"/>
        <v>1382</v>
      </c>
      <c r="L1383" t="b">
        <f>IF($H$2:$H$2371='Cenário proposto'!$L$2,'Tabela de preços (out_2014)'!$K$2:$K$2371)</f>
        <v>0</v>
      </c>
      <c r="M1383" t="e">
        <f t="shared" si="107"/>
        <v>#NUM!</v>
      </c>
      <c r="N1383" t="str">
        <f t="shared" si="108"/>
        <v>Lixo</v>
      </c>
      <c r="O1383">
        <f t="shared" si="110"/>
        <v>20</v>
      </c>
    </row>
    <row r="1384" spans="1:15" x14ac:dyDescent="0.2">
      <c r="A1384" t="s">
        <v>733</v>
      </c>
      <c r="B1384" t="s">
        <v>734</v>
      </c>
      <c r="C1384" t="s">
        <v>145</v>
      </c>
      <c r="D1384" t="s">
        <v>34</v>
      </c>
      <c r="E1384" s="119">
        <v>7.2916666666666671E-2</v>
      </c>
      <c r="F1384" s="119">
        <v>0.125</v>
      </c>
      <c r="G1384" t="s">
        <v>122</v>
      </c>
      <c r="H1384" t="s">
        <v>124</v>
      </c>
      <c r="I1384" t="str">
        <f t="shared" si="109"/>
        <v>SÉRIES MADRUGADA*ARAGUAINA</v>
      </c>
      <c r="J1384" s="120">
        <v>125</v>
      </c>
      <c r="K1384">
        <f t="shared" si="106"/>
        <v>1383</v>
      </c>
      <c r="L1384" t="b">
        <f>IF($H$2:$H$2371='Cenário proposto'!$L$2,'Tabela de preços (out_2014)'!$K$2:$K$2371)</f>
        <v>0</v>
      </c>
      <c r="M1384" t="e">
        <f t="shared" si="107"/>
        <v>#NUM!</v>
      </c>
      <c r="N1384" t="str">
        <f t="shared" si="108"/>
        <v>Lixo</v>
      </c>
      <c r="O1384">
        <f t="shared" si="110"/>
        <v>20</v>
      </c>
    </row>
    <row r="1385" spans="1:15" x14ac:dyDescent="0.2">
      <c r="A1385" t="s">
        <v>733</v>
      </c>
      <c r="B1385" t="s">
        <v>734</v>
      </c>
      <c r="C1385" t="s">
        <v>145</v>
      </c>
      <c r="D1385" t="s">
        <v>34</v>
      </c>
      <c r="E1385" s="119">
        <v>7.2916666666666671E-2</v>
      </c>
      <c r="F1385" s="119">
        <v>0.125</v>
      </c>
      <c r="G1385" t="s">
        <v>125</v>
      </c>
      <c r="H1385" t="s">
        <v>126</v>
      </c>
      <c r="I1385" t="str">
        <f t="shared" si="109"/>
        <v>SÉRIES MADRUGADA*BOA VISTA</v>
      </c>
      <c r="J1385" s="120">
        <v>125</v>
      </c>
      <c r="K1385">
        <f t="shared" si="106"/>
        <v>1384</v>
      </c>
      <c r="L1385" t="b">
        <f>IF($H$2:$H$2371='Cenário proposto'!$L$2,'Tabela de preços (out_2014)'!$K$2:$K$2371)</f>
        <v>0</v>
      </c>
      <c r="M1385" t="e">
        <f t="shared" si="107"/>
        <v>#NUM!</v>
      </c>
      <c r="N1385" t="str">
        <f t="shared" si="108"/>
        <v>Lixo</v>
      </c>
      <c r="O1385">
        <f t="shared" si="110"/>
        <v>20</v>
      </c>
    </row>
    <row r="1386" spans="1:15" x14ac:dyDescent="0.2">
      <c r="A1386" t="s">
        <v>733</v>
      </c>
      <c r="B1386" t="s">
        <v>734</v>
      </c>
      <c r="C1386" t="s">
        <v>145</v>
      </c>
      <c r="D1386" t="s">
        <v>34</v>
      </c>
      <c r="E1386" s="119">
        <v>7.2916666666666671E-2</v>
      </c>
      <c r="F1386" s="119">
        <v>0.125</v>
      </c>
      <c r="G1386" t="s">
        <v>127</v>
      </c>
      <c r="H1386" t="s">
        <v>128</v>
      </c>
      <c r="I1386" t="str">
        <f t="shared" si="109"/>
        <v>SÉRIES MADRUGADA*MACAPÁ</v>
      </c>
      <c r="J1386" s="120">
        <v>125</v>
      </c>
      <c r="K1386">
        <f t="shared" si="106"/>
        <v>1385</v>
      </c>
      <c r="L1386" t="b">
        <f>IF($H$2:$H$2371='Cenário proposto'!$L$2,'Tabela de preços (out_2014)'!$K$2:$K$2371)</f>
        <v>0</v>
      </c>
      <c r="M1386" t="e">
        <f t="shared" si="107"/>
        <v>#NUM!</v>
      </c>
      <c r="N1386" t="str">
        <f t="shared" si="108"/>
        <v>Lixo</v>
      </c>
      <c r="O1386">
        <f t="shared" si="110"/>
        <v>20</v>
      </c>
    </row>
    <row r="1387" spans="1:15" x14ac:dyDescent="0.2">
      <c r="A1387" t="s">
        <v>735</v>
      </c>
      <c r="B1387" t="s">
        <v>736</v>
      </c>
      <c r="C1387" t="s">
        <v>145</v>
      </c>
      <c r="D1387" t="s">
        <v>34</v>
      </c>
      <c r="E1387" s="119">
        <v>0.625</v>
      </c>
      <c r="F1387" s="119">
        <v>0.6875</v>
      </c>
      <c r="G1387" t="s">
        <v>35</v>
      </c>
      <c r="H1387" t="s">
        <v>35</v>
      </c>
      <c r="I1387" t="str">
        <f t="shared" si="109"/>
        <v>SÉRIES TARDENET1</v>
      </c>
      <c r="J1387" s="120">
        <v>65995</v>
      </c>
      <c r="K1387">
        <f t="shared" si="106"/>
        <v>1386</v>
      </c>
      <c r="L1387" t="b">
        <f>IF($H$2:$H$2371='Cenário proposto'!$L$2,'Tabela de preços (out_2014)'!$K$2:$K$2371)</f>
        <v>0</v>
      </c>
      <c r="M1387" t="e">
        <f t="shared" si="107"/>
        <v>#NUM!</v>
      </c>
      <c r="N1387" t="str">
        <f t="shared" si="108"/>
        <v>Lixo</v>
      </c>
      <c r="O1387">
        <f t="shared" si="110"/>
        <v>20</v>
      </c>
    </row>
    <row r="1388" spans="1:15" x14ac:dyDescent="0.2">
      <c r="A1388" t="s">
        <v>735</v>
      </c>
      <c r="B1388" t="s">
        <v>736</v>
      </c>
      <c r="C1388" t="s">
        <v>145</v>
      </c>
      <c r="D1388" t="s">
        <v>34</v>
      </c>
      <c r="E1388" s="119">
        <v>0.625</v>
      </c>
      <c r="F1388" s="119">
        <v>0.6875</v>
      </c>
      <c r="G1388" t="s">
        <v>36</v>
      </c>
      <c r="H1388" t="s">
        <v>36</v>
      </c>
      <c r="I1388" t="str">
        <f t="shared" si="109"/>
        <v>SÉRIES TARDESAT</v>
      </c>
      <c r="J1388" s="120">
        <v>6599.5</v>
      </c>
      <c r="K1388">
        <f t="shared" si="106"/>
        <v>1387</v>
      </c>
      <c r="L1388" t="b">
        <f>IF($H$2:$H$2371='Cenário proposto'!$L$2,'Tabela de preços (out_2014)'!$K$2:$K$2371)</f>
        <v>0</v>
      </c>
      <c r="M1388" t="e">
        <f t="shared" si="107"/>
        <v>#NUM!</v>
      </c>
      <c r="N1388" t="str">
        <f t="shared" si="108"/>
        <v>Lixo</v>
      </c>
      <c r="O1388">
        <f t="shared" si="110"/>
        <v>20</v>
      </c>
    </row>
    <row r="1389" spans="1:15" x14ac:dyDescent="0.2">
      <c r="A1389" t="s">
        <v>735</v>
      </c>
      <c r="B1389" t="s">
        <v>736</v>
      </c>
      <c r="C1389" t="s">
        <v>145</v>
      </c>
      <c r="D1389" t="s">
        <v>34</v>
      </c>
      <c r="E1389" s="119">
        <v>0.625</v>
      </c>
      <c r="F1389" s="119">
        <v>0.6875</v>
      </c>
      <c r="G1389" t="s">
        <v>37</v>
      </c>
      <c r="H1389" t="s">
        <v>38</v>
      </c>
      <c r="I1389" t="str">
        <f t="shared" si="109"/>
        <v>SÉRIES TARDESÃO PAULO</v>
      </c>
      <c r="J1389" s="120">
        <v>13585</v>
      </c>
      <c r="K1389">
        <f t="shared" si="106"/>
        <v>1388</v>
      </c>
      <c r="L1389" t="b">
        <f>IF($H$2:$H$2371='Cenário proposto'!$L$2,'Tabela de preços (out_2014)'!$K$2:$K$2371)</f>
        <v>0</v>
      </c>
      <c r="M1389" t="e">
        <f t="shared" si="107"/>
        <v>#NUM!</v>
      </c>
      <c r="N1389" t="str">
        <f t="shared" si="108"/>
        <v>Lixo</v>
      </c>
      <c r="O1389">
        <f t="shared" si="110"/>
        <v>20</v>
      </c>
    </row>
    <row r="1390" spans="1:15" x14ac:dyDescent="0.2">
      <c r="A1390" t="s">
        <v>735</v>
      </c>
      <c r="B1390" t="s">
        <v>736</v>
      </c>
      <c r="C1390" t="s">
        <v>145</v>
      </c>
      <c r="D1390" t="s">
        <v>34</v>
      </c>
      <c r="E1390" s="119">
        <v>0.625</v>
      </c>
      <c r="F1390" s="119">
        <v>0.6875</v>
      </c>
      <c r="G1390" t="s">
        <v>39</v>
      </c>
      <c r="H1390" t="s">
        <v>40</v>
      </c>
      <c r="I1390" t="str">
        <f t="shared" si="109"/>
        <v>SÉRIES TARDEP.PRUD.</v>
      </c>
      <c r="J1390" s="120">
        <v>3125</v>
      </c>
      <c r="K1390">
        <f t="shared" si="106"/>
        <v>1389</v>
      </c>
      <c r="L1390" t="b">
        <f>IF($H$2:$H$2371='Cenário proposto'!$L$2,'Tabela de preços (out_2014)'!$K$2:$K$2371)</f>
        <v>0</v>
      </c>
      <c r="M1390" t="e">
        <f t="shared" si="107"/>
        <v>#NUM!</v>
      </c>
      <c r="N1390" t="str">
        <f t="shared" si="108"/>
        <v>Lixo</v>
      </c>
      <c r="O1390">
        <f t="shared" si="110"/>
        <v>20</v>
      </c>
    </row>
    <row r="1391" spans="1:15" x14ac:dyDescent="0.2">
      <c r="A1391" t="s">
        <v>735</v>
      </c>
      <c r="B1391" t="s">
        <v>736</v>
      </c>
      <c r="C1391" t="s">
        <v>145</v>
      </c>
      <c r="D1391" t="s">
        <v>34</v>
      </c>
      <c r="E1391" s="119">
        <v>0.625</v>
      </c>
      <c r="F1391" s="119">
        <v>0.6875</v>
      </c>
      <c r="G1391" t="s">
        <v>41</v>
      </c>
      <c r="H1391" t="s">
        <v>42</v>
      </c>
      <c r="I1391" t="str">
        <f t="shared" si="109"/>
        <v>SÉRIES TARDECAMPINAS</v>
      </c>
      <c r="J1391" s="120">
        <v>3565</v>
      </c>
      <c r="K1391">
        <f t="shared" si="106"/>
        <v>1390</v>
      </c>
      <c r="L1391" t="b">
        <f>IF($H$2:$H$2371='Cenário proposto'!$L$2,'Tabela de preços (out_2014)'!$K$2:$K$2371)</f>
        <v>0</v>
      </c>
      <c r="M1391" t="e">
        <f t="shared" si="107"/>
        <v>#NUM!</v>
      </c>
      <c r="N1391" t="str">
        <f t="shared" si="108"/>
        <v>Lixo</v>
      </c>
      <c r="O1391">
        <f t="shared" si="110"/>
        <v>20</v>
      </c>
    </row>
    <row r="1392" spans="1:15" x14ac:dyDescent="0.2">
      <c r="A1392" t="s">
        <v>735</v>
      </c>
      <c r="B1392" t="s">
        <v>736</v>
      </c>
      <c r="C1392" t="s">
        <v>145</v>
      </c>
      <c r="D1392" t="s">
        <v>34</v>
      </c>
      <c r="E1392" s="119">
        <v>0.625</v>
      </c>
      <c r="F1392" s="119">
        <v>0.6875</v>
      </c>
      <c r="G1392" t="s">
        <v>43</v>
      </c>
      <c r="H1392" t="s">
        <v>44</v>
      </c>
      <c r="I1392" t="str">
        <f t="shared" si="109"/>
        <v>SÉRIES TARDETAUBATÉ</v>
      </c>
      <c r="J1392" s="120">
        <v>1200</v>
      </c>
      <c r="K1392">
        <f t="shared" si="106"/>
        <v>1391</v>
      </c>
      <c r="L1392" t="b">
        <f>IF($H$2:$H$2371='Cenário proposto'!$L$2,'Tabela de preços (out_2014)'!$K$2:$K$2371)</f>
        <v>0</v>
      </c>
      <c r="M1392" t="e">
        <f t="shared" si="107"/>
        <v>#NUM!</v>
      </c>
      <c r="N1392" t="str">
        <f t="shared" si="108"/>
        <v>Lixo</v>
      </c>
      <c r="O1392">
        <f t="shared" si="110"/>
        <v>20</v>
      </c>
    </row>
    <row r="1393" spans="1:15" x14ac:dyDescent="0.2">
      <c r="A1393" t="s">
        <v>735</v>
      </c>
      <c r="B1393" t="s">
        <v>736</v>
      </c>
      <c r="C1393" t="s">
        <v>145</v>
      </c>
      <c r="D1393" t="s">
        <v>34</v>
      </c>
      <c r="E1393" s="119">
        <v>0.625</v>
      </c>
      <c r="F1393" s="119">
        <v>0.6875</v>
      </c>
      <c r="G1393" t="s">
        <v>45</v>
      </c>
      <c r="H1393" t="s">
        <v>46</v>
      </c>
      <c r="I1393" t="str">
        <f t="shared" si="109"/>
        <v>SÉRIES TARDERIB. PRETO</v>
      </c>
      <c r="J1393" s="120">
        <v>1735</v>
      </c>
      <c r="K1393">
        <f t="shared" si="106"/>
        <v>1392</v>
      </c>
      <c r="L1393" t="b">
        <f>IF($H$2:$H$2371='Cenário proposto'!$L$2,'Tabela de preços (out_2014)'!$K$2:$K$2371)</f>
        <v>0</v>
      </c>
      <c r="M1393" t="e">
        <f t="shared" si="107"/>
        <v>#NUM!</v>
      </c>
      <c r="N1393" t="str">
        <f t="shared" si="108"/>
        <v>Lixo</v>
      </c>
      <c r="O1393">
        <f t="shared" si="110"/>
        <v>20</v>
      </c>
    </row>
    <row r="1394" spans="1:15" x14ac:dyDescent="0.2">
      <c r="A1394" t="s">
        <v>735</v>
      </c>
      <c r="B1394" t="s">
        <v>736</v>
      </c>
      <c r="C1394" t="s">
        <v>145</v>
      </c>
      <c r="D1394" t="s">
        <v>34</v>
      </c>
      <c r="E1394" s="119">
        <v>0.625</v>
      </c>
      <c r="F1394" s="119">
        <v>0.6875</v>
      </c>
      <c r="G1394" t="s">
        <v>47</v>
      </c>
      <c r="H1394" t="s">
        <v>48</v>
      </c>
      <c r="I1394" t="str">
        <f t="shared" si="109"/>
        <v>SÉRIES TARDESANTOS</v>
      </c>
      <c r="J1394" s="120">
        <v>1255</v>
      </c>
      <c r="K1394">
        <f t="shared" si="106"/>
        <v>1393</v>
      </c>
      <c r="L1394" t="b">
        <f>IF($H$2:$H$2371='Cenário proposto'!$L$2,'Tabela de preços (out_2014)'!$K$2:$K$2371)</f>
        <v>0</v>
      </c>
      <c r="M1394" t="e">
        <f t="shared" si="107"/>
        <v>#NUM!</v>
      </c>
      <c r="N1394" t="str">
        <f t="shared" si="108"/>
        <v>Lixo</v>
      </c>
      <c r="O1394">
        <f t="shared" si="110"/>
        <v>20</v>
      </c>
    </row>
    <row r="1395" spans="1:15" x14ac:dyDescent="0.2">
      <c r="A1395" t="s">
        <v>735</v>
      </c>
      <c r="B1395" t="s">
        <v>736</v>
      </c>
      <c r="C1395" t="s">
        <v>145</v>
      </c>
      <c r="D1395" t="s">
        <v>34</v>
      </c>
      <c r="E1395" s="119">
        <v>0.625</v>
      </c>
      <c r="F1395" s="119">
        <v>0.6875</v>
      </c>
      <c r="G1395" t="s">
        <v>49</v>
      </c>
      <c r="H1395" t="s">
        <v>50</v>
      </c>
      <c r="I1395" t="str">
        <f t="shared" si="109"/>
        <v>SÉRIES TARDERIO DE JANEIRO</v>
      </c>
      <c r="J1395" s="120">
        <v>8100</v>
      </c>
      <c r="K1395">
        <f t="shared" si="106"/>
        <v>1394</v>
      </c>
      <c r="L1395">
        <f>IF($H$2:$H$2371='Cenário proposto'!$L$2,'Tabela de preços (out_2014)'!$K$2:$K$2371)</f>
        <v>1394</v>
      </c>
      <c r="M1395" t="e">
        <f t="shared" si="107"/>
        <v>#NUM!</v>
      </c>
      <c r="N1395" t="str">
        <f t="shared" si="108"/>
        <v>Lixo</v>
      </c>
      <c r="O1395">
        <f t="shared" si="110"/>
        <v>20</v>
      </c>
    </row>
    <row r="1396" spans="1:15" x14ac:dyDescent="0.2">
      <c r="A1396" t="s">
        <v>735</v>
      </c>
      <c r="B1396" t="s">
        <v>736</v>
      </c>
      <c r="C1396" t="s">
        <v>145</v>
      </c>
      <c r="D1396" t="s">
        <v>34</v>
      </c>
      <c r="E1396" s="119">
        <v>0.625</v>
      </c>
      <c r="F1396" s="119">
        <v>0.6875</v>
      </c>
      <c r="G1396" t="s">
        <v>51</v>
      </c>
      <c r="H1396" t="s">
        <v>52</v>
      </c>
      <c r="I1396" t="str">
        <f t="shared" si="109"/>
        <v>SÉRIES TARDEBARRA MANSA</v>
      </c>
      <c r="J1396" s="120">
        <v>2000</v>
      </c>
      <c r="K1396">
        <f t="shared" si="106"/>
        <v>1395</v>
      </c>
      <c r="L1396" t="b">
        <f>IF($H$2:$H$2371='Cenário proposto'!$L$2,'Tabela de preços (out_2014)'!$K$2:$K$2371)</f>
        <v>0</v>
      </c>
      <c r="M1396" t="e">
        <f t="shared" si="107"/>
        <v>#NUM!</v>
      </c>
      <c r="N1396" t="str">
        <f t="shared" si="108"/>
        <v>Lixo</v>
      </c>
      <c r="O1396">
        <f t="shared" si="110"/>
        <v>20</v>
      </c>
    </row>
    <row r="1397" spans="1:15" x14ac:dyDescent="0.2">
      <c r="A1397" t="s">
        <v>735</v>
      </c>
      <c r="B1397" t="s">
        <v>736</v>
      </c>
      <c r="C1397" t="s">
        <v>145</v>
      </c>
      <c r="D1397" t="s">
        <v>34</v>
      </c>
      <c r="E1397" s="119">
        <v>0.625</v>
      </c>
      <c r="F1397" s="119">
        <v>0.6875</v>
      </c>
      <c r="G1397" t="s">
        <v>53</v>
      </c>
      <c r="H1397" t="s">
        <v>54</v>
      </c>
      <c r="I1397" t="str">
        <f t="shared" si="109"/>
        <v>SÉRIES TARDEB. HORIZ</v>
      </c>
      <c r="J1397" s="120">
        <v>6360</v>
      </c>
      <c r="K1397">
        <f t="shared" si="106"/>
        <v>1396</v>
      </c>
      <c r="L1397" t="b">
        <f>IF($H$2:$H$2371='Cenário proposto'!$L$2,'Tabela de preços (out_2014)'!$K$2:$K$2371)</f>
        <v>0</v>
      </c>
      <c r="M1397" t="e">
        <f t="shared" si="107"/>
        <v>#NUM!</v>
      </c>
      <c r="N1397" t="str">
        <f t="shared" si="108"/>
        <v>Lixo</v>
      </c>
      <c r="O1397">
        <f t="shared" si="110"/>
        <v>20</v>
      </c>
    </row>
    <row r="1398" spans="1:15" x14ac:dyDescent="0.2">
      <c r="A1398" t="s">
        <v>735</v>
      </c>
      <c r="B1398" t="s">
        <v>736</v>
      </c>
      <c r="C1398" t="s">
        <v>145</v>
      </c>
      <c r="D1398" t="s">
        <v>34</v>
      </c>
      <c r="E1398" s="119">
        <v>0.625</v>
      </c>
      <c r="F1398" s="119">
        <v>0.6875</v>
      </c>
      <c r="G1398" t="s">
        <v>55</v>
      </c>
      <c r="H1398" t="s">
        <v>56</v>
      </c>
      <c r="I1398" t="str">
        <f t="shared" si="109"/>
        <v>SÉRIES TARDEUBERABA</v>
      </c>
      <c r="J1398" s="120">
        <v>1210</v>
      </c>
      <c r="K1398">
        <f t="shared" si="106"/>
        <v>1397</v>
      </c>
      <c r="L1398" t="b">
        <f>IF($H$2:$H$2371='Cenário proposto'!$L$2,'Tabela de preços (out_2014)'!$K$2:$K$2371)</f>
        <v>0</v>
      </c>
      <c r="M1398" t="e">
        <f t="shared" si="107"/>
        <v>#NUM!</v>
      </c>
      <c r="N1398" t="str">
        <f t="shared" si="108"/>
        <v>Lixo</v>
      </c>
      <c r="O1398">
        <f t="shared" si="110"/>
        <v>20</v>
      </c>
    </row>
    <row r="1399" spans="1:15" x14ac:dyDescent="0.2">
      <c r="A1399" t="s">
        <v>735</v>
      </c>
      <c r="B1399" t="s">
        <v>736</v>
      </c>
      <c r="C1399" t="s">
        <v>145</v>
      </c>
      <c r="D1399" t="s">
        <v>34</v>
      </c>
      <c r="E1399" s="119">
        <v>0.625</v>
      </c>
      <c r="F1399" s="119">
        <v>0.6875</v>
      </c>
      <c r="G1399" t="s">
        <v>57</v>
      </c>
      <c r="H1399" t="s">
        <v>58</v>
      </c>
      <c r="I1399" t="str">
        <f t="shared" si="109"/>
        <v>SÉRIES TARDEVITÓRIA</v>
      </c>
      <c r="J1399" s="120">
        <v>1340</v>
      </c>
      <c r="K1399">
        <f t="shared" si="106"/>
        <v>1398</v>
      </c>
      <c r="L1399" t="b">
        <f>IF($H$2:$H$2371='Cenário proposto'!$L$2,'Tabela de preços (out_2014)'!$K$2:$K$2371)</f>
        <v>0</v>
      </c>
      <c r="M1399" t="e">
        <f t="shared" si="107"/>
        <v>#NUM!</v>
      </c>
      <c r="N1399" t="str">
        <f t="shared" si="108"/>
        <v>Lixo</v>
      </c>
      <c r="O1399">
        <f t="shared" si="110"/>
        <v>20</v>
      </c>
    </row>
    <row r="1400" spans="1:15" x14ac:dyDescent="0.2">
      <c r="A1400" t="s">
        <v>735</v>
      </c>
      <c r="B1400" t="s">
        <v>736</v>
      </c>
      <c r="C1400" t="s">
        <v>145</v>
      </c>
      <c r="D1400" t="s">
        <v>34</v>
      </c>
      <c r="E1400" s="119">
        <v>0.625</v>
      </c>
      <c r="F1400" s="119">
        <v>0.6875</v>
      </c>
      <c r="G1400" t="s">
        <v>59</v>
      </c>
      <c r="H1400" t="s">
        <v>60</v>
      </c>
      <c r="I1400" t="str">
        <f t="shared" si="109"/>
        <v>SÉRIES TARDECURITIBA</v>
      </c>
      <c r="J1400" s="120">
        <v>2390</v>
      </c>
      <c r="K1400">
        <f t="shared" si="106"/>
        <v>1399</v>
      </c>
      <c r="L1400" t="b">
        <f>IF($H$2:$H$2371='Cenário proposto'!$L$2,'Tabela de preços (out_2014)'!$K$2:$K$2371)</f>
        <v>0</v>
      </c>
      <c r="M1400" t="e">
        <f t="shared" si="107"/>
        <v>#NUM!</v>
      </c>
      <c r="N1400" t="str">
        <f t="shared" si="108"/>
        <v>Lixo</v>
      </c>
      <c r="O1400">
        <f t="shared" si="110"/>
        <v>20</v>
      </c>
    </row>
    <row r="1401" spans="1:15" x14ac:dyDescent="0.2">
      <c r="A1401" t="s">
        <v>735</v>
      </c>
      <c r="B1401" t="s">
        <v>736</v>
      </c>
      <c r="C1401" t="s">
        <v>145</v>
      </c>
      <c r="D1401" t="s">
        <v>34</v>
      </c>
      <c r="E1401" s="119">
        <v>0.625</v>
      </c>
      <c r="F1401" s="119">
        <v>0.6875</v>
      </c>
      <c r="G1401" t="s">
        <v>61</v>
      </c>
      <c r="H1401" t="s">
        <v>62</v>
      </c>
      <c r="I1401" t="str">
        <f t="shared" si="109"/>
        <v>SÉRIES TARDECASCAVEL</v>
      </c>
      <c r="J1401" s="120">
        <v>2460</v>
      </c>
      <c r="K1401">
        <f t="shared" si="106"/>
        <v>1400</v>
      </c>
      <c r="L1401" t="b">
        <f>IF($H$2:$H$2371='Cenário proposto'!$L$2,'Tabela de preços (out_2014)'!$K$2:$K$2371)</f>
        <v>0</v>
      </c>
      <c r="M1401" t="e">
        <f t="shared" si="107"/>
        <v>#NUM!</v>
      </c>
      <c r="N1401" t="str">
        <f t="shared" si="108"/>
        <v>Lixo</v>
      </c>
      <c r="O1401">
        <f t="shared" si="110"/>
        <v>20</v>
      </c>
    </row>
    <row r="1402" spans="1:15" x14ac:dyDescent="0.2">
      <c r="A1402" t="s">
        <v>735</v>
      </c>
      <c r="B1402" t="s">
        <v>736</v>
      </c>
      <c r="C1402" t="s">
        <v>145</v>
      </c>
      <c r="D1402" t="s">
        <v>34</v>
      </c>
      <c r="E1402" s="119">
        <v>0.625</v>
      </c>
      <c r="F1402" s="119">
        <v>0.6875</v>
      </c>
      <c r="G1402" t="s">
        <v>63</v>
      </c>
      <c r="H1402" t="s">
        <v>64</v>
      </c>
      <c r="I1402" t="str">
        <f t="shared" si="109"/>
        <v>SÉRIES TARDEMARINGÁ</v>
      </c>
      <c r="J1402" s="120">
        <v>760</v>
      </c>
      <c r="K1402">
        <f t="shared" si="106"/>
        <v>1401</v>
      </c>
      <c r="L1402" t="b">
        <f>IF($H$2:$H$2371='Cenário proposto'!$L$2,'Tabela de preços (out_2014)'!$K$2:$K$2371)</f>
        <v>0</v>
      </c>
      <c r="M1402" t="e">
        <f t="shared" si="107"/>
        <v>#NUM!</v>
      </c>
      <c r="N1402" t="str">
        <f t="shared" si="108"/>
        <v>Lixo</v>
      </c>
      <c r="O1402">
        <f t="shared" si="110"/>
        <v>20</v>
      </c>
    </row>
    <row r="1403" spans="1:15" x14ac:dyDescent="0.2">
      <c r="A1403" t="s">
        <v>735</v>
      </c>
      <c r="B1403" t="s">
        <v>736</v>
      </c>
      <c r="C1403" t="s">
        <v>145</v>
      </c>
      <c r="D1403" t="s">
        <v>34</v>
      </c>
      <c r="E1403" s="119">
        <v>0.625</v>
      </c>
      <c r="F1403" s="119">
        <v>0.6875</v>
      </c>
      <c r="G1403" t="s">
        <v>65</v>
      </c>
      <c r="H1403" t="s">
        <v>66</v>
      </c>
      <c r="I1403" t="str">
        <f t="shared" si="109"/>
        <v>SÉRIES TARDELONDRINA</v>
      </c>
      <c r="J1403" s="120">
        <v>920</v>
      </c>
      <c r="K1403">
        <f t="shared" si="106"/>
        <v>1402</v>
      </c>
      <c r="L1403" t="b">
        <f>IF($H$2:$H$2371='Cenário proposto'!$L$2,'Tabela de preços (out_2014)'!$K$2:$K$2371)</f>
        <v>0</v>
      </c>
      <c r="M1403" t="e">
        <f t="shared" si="107"/>
        <v>#NUM!</v>
      </c>
      <c r="N1403" t="str">
        <f t="shared" si="108"/>
        <v>Lixo</v>
      </c>
      <c r="O1403">
        <f t="shared" si="110"/>
        <v>20</v>
      </c>
    </row>
    <row r="1404" spans="1:15" x14ac:dyDescent="0.2">
      <c r="A1404" t="s">
        <v>735</v>
      </c>
      <c r="B1404" t="s">
        <v>736</v>
      </c>
      <c r="C1404" t="s">
        <v>145</v>
      </c>
      <c r="D1404" t="s">
        <v>34</v>
      </c>
      <c r="E1404" s="119">
        <v>0.625</v>
      </c>
      <c r="F1404" s="119">
        <v>0.6875</v>
      </c>
      <c r="G1404" t="s">
        <v>67</v>
      </c>
      <c r="H1404" t="s">
        <v>68</v>
      </c>
      <c r="I1404" t="str">
        <f t="shared" si="109"/>
        <v>SÉRIES TARDEP. ALEGRE</v>
      </c>
      <c r="J1404" s="120">
        <v>5605</v>
      </c>
      <c r="K1404">
        <f t="shared" si="106"/>
        <v>1403</v>
      </c>
      <c r="L1404" t="b">
        <f>IF($H$2:$H$2371='Cenário proposto'!$L$2,'Tabela de preços (out_2014)'!$K$2:$K$2371)</f>
        <v>0</v>
      </c>
      <c r="M1404" t="e">
        <f t="shared" si="107"/>
        <v>#NUM!</v>
      </c>
      <c r="N1404" t="str">
        <f t="shared" si="108"/>
        <v>Lixo</v>
      </c>
      <c r="O1404">
        <f t="shared" si="110"/>
        <v>20</v>
      </c>
    </row>
    <row r="1405" spans="1:15" x14ac:dyDescent="0.2">
      <c r="A1405" t="s">
        <v>735</v>
      </c>
      <c r="B1405" t="s">
        <v>736</v>
      </c>
      <c r="C1405" t="s">
        <v>145</v>
      </c>
      <c r="D1405" t="s">
        <v>34</v>
      </c>
      <c r="E1405" s="119">
        <v>0.625</v>
      </c>
      <c r="F1405" s="119">
        <v>0.6875</v>
      </c>
      <c r="G1405" t="s">
        <v>69</v>
      </c>
      <c r="H1405" t="s">
        <v>70</v>
      </c>
      <c r="I1405" t="str">
        <f t="shared" si="109"/>
        <v>SÉRIES TARDEFLORIANÓPOLIS</v>
      </c>
      <c r="J1405" s="120">
        <v>2645</v>
      </c>
      <c r="K1405">
        <f t="shared" si="106"/>
        <v>1404</v>
      </c>
      <c r="L1405" t="b">
        <f>IF($H$2:$H$2371='Cenário proposto'!$L$2,'Tabela de preços (out_2014)'!$K$2:$K$2371)</f>
        <v>0</v>
      </c>
      <c r="M1405" t="e">
        <f t="shared" si="107"/>
        <v>#NUM!</v>
      </c>
      <c r="N1405" t="str">
        <f t="shared" si="108"/>
        <v>Lixo</v>
      </c>
      <c r="O1405">
        <f t="shared" si="110"/>
        <v>20</v>
      </c>
    </row>
    <row r="1406" spans="1:15" x14ac:dyDescent="0.2">
      <c r="A1406" t="s">
        <v>735</v>
      </c>
      <c r="B1406" t="s">
        <v>736</v>
      </c>
      <c r="C1406" t="s">
        <v>145</v>
      </c>
      <c r="D1406" t="s">
        <v>34</v>
      </c>
      <c r="E1406" s="119">
        <v>0.625</v>
      </c>
      <c r="F1406" s="119">
        <v>0.6875</v>
      </c>
      <c r="G1406" t="s">
        <v>71</v>
      </c>
      <c r="H1406" t="s">
        <v>72</v>
      </c>
      <c r="I1406" t="str">
        <f t="shared" si="109"/>
        <v>SÉRIES TARDEBRASÍLIA</v>
      </c>
      <c r="J1406" s="120">
        <v>1775</v>
      </c>
      <c r="K1406">
        <f t="shared" si="106"/>
        <v>1405</v>
      </c>
      <c r="L1406" t="b">
        <f>IF($H$2:$H$2371='Cenário proposto'!$L$2,'Tabela de preços (out_2014)'!$K$2:$K$2371)</f>
        <v>0</v>
      </c>
      <c r="M1406" t="e">
        <f t="shared" si="107"/>
        <v>#NUM!</v>
      </c>
      <c r="N1406" t="str">
        <f t="shared" si="108"/>
        <v>Lixo</v>
      </c>
      <c r="O1406">
        <f t="shared" si="110"/>
        <v>20</v>
      </c>
    </row>
    <row r="1407" spans="1:15" x14ac:dyDescent="0.2">
      <c r="A1407" t="s">
        <v>735</v>
      </c>
      <c r="B1407" t="s">
        <v>736</v>
      </c>
      <c r="C1407" t="s">
        <v>145</v>
      </c>
      <c r="D1407" t="s">
        <v>34</v>
      </c>
      <c r="E1407" s="119">
        <v>0.625</v>
      </c>
      <c r="F1407" s="119">
        <v>0.6875</v>
      </c>
      <c r="G1407" t="s">
        <v>73</v>
      </c>
      <c r="H1407" t="s">
        <v>74</v>
      </c>
      <c r="I1407" t="str">
        <f t="shared" si="109"/>
        <v>SÉRIES TARDEGOIÂNIA</v>
      </c>
      <c r="J1407" s="120">
        <v>1600</v>
      </c>
      <c r="K1407">
        <f t="shared" si="106"/>
        <v>1406</v>
      </c>
      <c r="L1407" t="b">
        <f>IF($H$2:$H$2371='Cenário proposto'!$L$2,'Tabela de preços (out_2014)'!$K$2:$K$2371)</f>
        <v>0</v>
      </c>
      <c r="M1407" t="e">
        <f t="shared" si="107"/>
        <v>#NUM!</v>
      </c>
      <c r="N1407" t="str">
        <f t="shared" si="108"/>
        <v>Lixo</v>
      </c>
      <c r="O1407">
        <f t="shared" si="110"/>
        <v>20</v>
      </c>
    </row>
    <row r="1408" spans="1:15" x14ac:dyDescent="0.2">
      <c r="A1408" t="s">
        <v>735</v>
      </c>
      <c r="B1408" t="s">
        <v>736</v>
      </c>
      <c r="C1408" t="s">
        <v>145</v>
      </c>
      <c r="D1408" t="s">
        <v>34</v>
      </c>
      <c r="E1408" s="119">
        <v>0.625</v>
      </c>
      <c r="F1408" s="119">
        <v>0.6875</v>
      </c>
      <c r="G1408" t="s">
        <v>75</v>
      </c>
      <c r="H1408" t="s">
        <v>76</v>
      </c>
      <c r="I1408" t="str">
        <f t="shared" si="109"/>
        <v>SÉRIES TARDECUIABÁ</v>
      </c>
      <c r="J1408" s="120">
        <v>1405</v>
      </c>
      <c r="K1408">
        <f t="shared" si="106"/>
        <v>1407</v>
      </c>
      <c r="L1408" t="b">
        <f>IF($H$2:$H$2371='Cenário proposto'!$L$2,'Tabela de preços (out_2014)'!$K$2:$K$2371)</f>
        <v>0</v>
      </c>
      <c r="M1408" t="e">
        <f t="shared" si="107"/>
        <v>#NUM!</v>
      </c>
      <c r="N1408" t="str">
        <f t="shared" si="108"/>
        <v>Lixo</v>
      </c>
      <c r="O1408">
        <f t="shared" si="110"/>
        <v>20</v>
      </c>
    </row>
    <row r="1409" spans="1:15" x14ac:dyDescent="0.2">
      <c r="A1409" t="s">
        <v>735</v>
      </c>
      <c r="B1409" t="s">
        <v>736</v>
      </c>
      <c r="C1409" t="s">
        <v>145</v>
      </c>
      <c r="D1409" t="s">
        <v>34</v>
      </c>
      <c r="E1409" s="119">
        <v>0.625</v>
      </c>
      <c r="F1409" s="119">
        <v>0.6875</v>
      </c>
      <c r="G1409" t="s">
        <v>77</v>
      </c>
      <c r="H1409" t="s">
        <v>78</v>
      </c>
      <c r="I1409" t="str">
        <f t="shared" si="109"/>
        <v>SÉRIES TARDECÁCERES</v>
      </c>
      <c r="J1409" s="120">
        <v>120</v>
      </c>
      <c r="K1409">
        <f t="shared" si="106"/>
        <v>1408</v>
      </c>
      <c r="L1409" t="b">
        <f>IF($H$2:$H$2371='Cenário proposto'!$L$2,'Tabela de preços (out_2014)'!$K$2:$K$2371)</f>
        <v>0</v>
      </c>
      <c r="M1409" t="e">
        <f t="shared" si="107"/>
        <v>#NUM!</v>
      </c>
      <c r="N1409" t="str">
        <f t="shared" si="108"/>
        <v>Lixo</v>
      </c>
      <c r="O1409">
        <f t="shared" si="110"/>
        <v>20</v>
      </c>
    </row>
    <row r="1410" spans="1:15" x14ac:dyDescent="0.2">
      <c r="A1410" t="s">
        <v>735</v>
      </c>
      <c r="B1410" t="s">
        <v>736</v>
      </c>
      <c r="C1410" t="s">
        <v>145</v>
      </c>
      <c r="D1410" t="s">
        <v>34</v>
      </c>
      <c r="E1410" s="119">
        <v>0.625</v>
      </c>
      <c r="F1410" s="119">
        <v>0.6875</v>
      </c>
      <c r="G1410" t="s">
        <v>75</v>
      </c>
      <c r="H1410" t="s">
        <v>79</v>
      </c>
      <c r="I1410" t="str">
        <f t="shared" si="109"/>
        <v>SÉRIES TARDERONDONÓPOLIS</v>
      </c>
      <c r="J1410" s="120">
        <v>235</v>
      </c>
      <c r="K1410">
        <f t="shared" ref="K1410:K1473" si="111">ROW(H1410:H3779)-ROW($H$2)+1</f>
        <v>1409</v>
      </c>
      <c r="L1410" t="b">
        <f>IF($H$2:$H$2371='Cenário proposto'!$L$2,'Tabela de preços (out_2014)'!$K$2:$K$2371)</f>
        <v>0</v>
      </c>
      <c r="M1410" t="e">
        <f t="shared" ref="M1410:M1473" si="112">SMALL($L$2:$L$2371,$K$2:$K$2371)</f>
        <v>#NUM!</v>
      </c>
      <c r="N1410" t="str">
        <f t="shared" ref="N1410:N1473" si="113">IFERROR(INDEX($B$2:$B$2371,$M$2:$M$2371),"Lixo")</f>
        <v>Lixo</v>
      </c>
      <c r="O1410">
        <f t="shared" si="110"/>
        <v>20</v>
      </c>
    </row>
    <row r="1411" spans="1:15" x14ac:dyDescent="0.2">
      <c r="A1411" t="s">
        <v>735</v>
      </c>
      <c r="B1411" t="s">
        <v>736</v>
      </c>
      <c r="C1411" t="s">
        <v>145</v>
      </c>
      <c r="D1411" t="s">
        <v>34</v>
      </c>
      <c r="E1411" s="119">
        <v>0.625</v>
      </c>
      <c r="F1411" s="119">
        <v>0.6875</v>
      </c>
      <c r="G1411" t="s">
        <v>75</v>
      </c>
      <c r="H1411" t="s">
        <v>80</v>
      </c>
      <c r="I1411" t="str">
        <f t="shared" ref="I1411:I1474" si="114">CONCATENATE(B1411,H1411)</f>
        <v>SÉRIES TARDETANGARÁ</v>
      </c>
      <c r="J1411" s="120">
        <v>180</v>
      </c>
      <c r="K1411">
        <f t="shared" si="111"/>
        <v>1410</v>
      </c>
      <c r="L1411" t="b">
        <f>IF($H$2:$H$2371='Cenário proposto'!$L$2,'Tabela de preços (out_2014)'!$K$2:$K$2371)</f>
        <v>0</v>
      </c>
      <c r="M1411" t="e">
        <f t="shared" si="112"/>
        <v>#NUM!</v>
      </c>
      <c r="N1411" t="str">
        <f t="shared" si="113"/>
        <v>Lixo</v>
      </c>
      <c r="O1411">
        <f t="shared" ref="O1411:O1474" si="115">IF(D1411="SEG/SEX",5,IF(D1411="SEG/SÁB",6,IF(LEN(D1411)-LEN(SUBSTITUTE(D1411,"/",""))=0,1,LEN(D1411)-LEN(SUBSTITUTE(D1411,"/",""))+1)))*4</f>
        <v>20</v>
      </c>
    </row>
    <row r="1412" spans="1:15" x14ac:dyDescent="0.2">
      <c r="A1412" t="s">
        <v>735</v>
      </c>
      <c r="B1412" t="s">
        <v>736</v>
      </c>
      <c r="C1412" t="s">
        <v>145</v>
      </c>
      <c r="D1412" t="s">
        <v>34</v>
      </c>
      <c r="E1412" s="119">
        <v>0.625</v>
      </c>
      <c r="F1412" s="119">
        <v>0.6875</v>
      </c>
      <c r="G1412" t="s">
        <v>75</v>
      </c>
      <c r="H1412" t="s">
        <v>81</v>
      </c>
      <c r="I1412" t="str">
        <f t="shared" si="114"/>
        <v>SÉRIES TARDESORRISO</v>
      </c>
      <c r="J1412" s="120">
        <v>120</v>
      </c>
      <c r="K1412">
        <f t="shared" si="111"/>
        <v>1411</v>
      </c>
      <c r="L1412" t="b">
        <f>IF($H$2:$H$2371='Cenário proposto'!$L$2,'Tabela de preços (out_2014)'!$K$2:$K$2371)</f>
        <v>0</v>
      </c>
      <c r="M1412" t="e">
        <f t="shared" si="112"/>
        <v>#NUM!</v>
      </c>
      <c r="N1412" t="str">
        <f t="shared" si="113"/>
        <v>Lixo</v>
      </c>
      <c r="O1412">
        <f t="shared" si="115"/>
        <v>20</v>
      </c>
    </row>
    <row r="1413" spans="1:15" x14ac:dyDescent="0.2">
      <c r="A1413" t="s">
        <v>735</v>
      </c>
      <c r="B1413" t="s">
        <v>736</v>
      </c>
      <c r="C1413" t="s">
        <v>145</v>
      </c>
      <c r="D1413" t="s">
        <v>34</v>
      </c>
      <c r="E1413" s="119">
        <v>0.625</v>
      </c>
      <c r="F1413" s="119">
        <v>0.6875</v>
      </c>
      <c r="G1413" t="s">
        <v>75</v>
      </c>
      <c r="H1413" t="s">
        <v>82</v>
      </c>
      <c r="I1413" t="str">
        <f t="shared" si="114"/>
        <v>SÉRIES TARDESAPEZAL</v>
      </c>
      <c r="J1413" s="120">
        <v>120</v>
      </c>
      <c r="K1413">
        <f t="shared" si="111"/>
        <v>1412</v>
      </c>
      <c r="L1413" t="b">
        <f>IF($H$2:$H$2371='Cenário proposto'!$L$2,'Tabela de preços (out_2014)'!$K$2:$K$2371)</f>
        <v>0</v>
      </c>
      <c r="M1413" t="e">
        <f t="shared" si="112"/>
        <v>#NUM!</v>
      </c>
      <c r="N1413" t="str">
        <f t="shared" si="113"/>
        <v>Lixo</v>
      </c>
      <c r="O1413">
        <f t="shared" si="115"/>
        <v>20</v>
      </c>
    </row>
    <row r="1414" spans="1:15" x14ac:dyDescent="0.2">
      <c r="A1414" t="s">
        <v>735</v>
      </c>
      <c r="B1414" t="s">
        <v>736</v>
      </c>
      <c r="C1414" t="s">
        <v>145</v>
      </c>
      <c r="D1414" t="s">
        <v>34</v>
      </c>
      <c r="E1414" s="119">
        <v>0.625</v>
      </c>
      <c r="F1414" s="119">
        <v>0.6875</v>
      </c>
      <c r="G1414" t="s">
        <v>75</v>
      </c>
      <c r="H1414" t="s">
        <v>83</v>
      </c>
      <c r="I1414" t="str">
        <f t="shared" si="114"/>
        <v>SÉRIES TARDEJUÍNA</v>
      </c>
      <c r="J1414" s="120">
        <v>120</v>
      </c>
      <c r="K1414">
        <f t="shared" si="111"/>
        <v>1413</v>
      </c>
      <c r="L1414" t="b">
        <f>IF($H$2:$H$2371='Cenário proposto'!$L$2,'Tabela de preços (out_2014)'!$K$2:$K$2371)</f>
        <v>0</v>
      </c>
      <c r="M1414" t="e">
        <f t="shared" si="112"/>
        <v>#NUM!</v>
      </c>
      <c r="N1414" t="str">
        <f t="shared" si="113"/>
        <v>Lixo</v>
      </c>
      <c r="O1414">
        <f t="shared" si="115"/>
        <v>20</v>
      </c>
    </row>
    <row r="1415" spans="1:15" x14ac:dyDescent="0.2">
      <c r="A1415" t="s">
        <v>735</v>
      </c>
      <c r="B1415" t="s">
        <v>736</v>
      </c>
      <c r="C1415" t="s">
        <v>145</v>
      </c>
      <c r="D1415" t="s">
        <v>34</v>
      </c>
      <c r="E1415" s="119">
        <v>0.625</v>
      </c>
      <c r="F1415" s="119">
        <v>0.6875</v>
      </c>
      <c r="G1415" t="s">
        <v>84</v>
      </c>
      <c r="H1415" t="s">
        <v>85</v>
      </c>
      <c r="I1415" t="str">
        <f t="shared" si="114"/>
        <v>SÉRIES TARDEC. GRANDE</v>
      </c>
      <c r="J1415" s="120">
        <v>585</v>
      </c>
      <c r="K1415">
        <f t="shared" si="111"/>
        <v>1414</v>
      </c>
      <c r="L1415" t="b">
        <f>IF($H$2:$H$2371='Cenário proposto'!$L$2,'Tabela de preços (out_2014)'!$K$2:$K$2371)</f>
        <v>0</v>
      </c>
      <c r="M1415" t="e">
        <f t="shared" si="112"/>
        <v>#NUM!</v>
      </c>
      <c r="N1415" t="str">
        <f t="shared" si="113"/>
        <v>Lixo</v>
      </c>
      <c r="O1415">
        <f t="shared" si="115"/>
        <v>20</v>
      </c>
    </row>
    <row r="1416" spans="1:15" x14ac:dyDescent="0.2">
      <c r="A1416" t="s">
        <v>735</v>
      </c>
      <c r="B1416" t="s">
        <v>736</v>
      </c>
      <c r="C1416" t="s">
        <v>145</v>
      </c>
      <c r="D1416" t="s">
        <v>34</v>
      </c>
      <c r="E1416" s="119">
        <v>0.625</v>
      </c>
      <c r="F1416" s="119">
        <v>0.6875</v>
      </c>
      <c r="G1416" t="s">
        <v>86</v>
      </c>
      <c r="H1416" t="s">
        <v>87</v>
      </c>
      <c r="I1416" t="str">
        <f t="shared" si="114"/>
        <v>SÉRIES TARDESALVADOR</v>
      </c>
      <c r="J1416" s="120">
        <v>3800</v>
      </c>
      <c r="K1416">
        <f t="shared" si="111"/>
        <v>1415</v>
      </c>
      <c r="L1416" t="b">
        <f>IF($H$2:$H$2371='Cenário proposto'!$L$2,'Tabela de preços (out_2014)'!$K$2:$K$2371)</f>
        <v>0</v>
      </c>
      <c r="M1416" t="e">
        <f t="shared" si="112"/>
        <v>#NUM!</v>
      </c>
      <c r="N1416" t="str">
        <f t="shared" si="113"/>
        <v>Lixo</v>
      </c>
      <c r="O1416">
        <f t="shared" si="115"/>
        <v>20</v>
      </c>
    </row>
    <row r="1417" spans="1:15" x14ac:dyDescent="0.2">
      <c r="A1417" t="s">
        <v>735</v>
      </c>
      <c r="B1417" t="s">
        <v>736</v>
      </c>
      <c r="C1417" t="s">
        <v>145</v>
      </c>
      <c r="D1417" t="s">
        <v>34</v>
      </c>
      <c r="E1417" s="119">
        <v>0.625</v>
      </c>
      <c r="F1417" s="119">
        <v>0.6875</v>
      </c>
      <c r="G1417" t="s">
        <v>88</v>
      </c>
      <c r="H1417" t="s">
        <v>89</v>
      </c>
      <c r="I1417" t="str">
        <f t="shared" si="114"/>
        <v>SÉRIES TARDERECIFE</v>
      </c>
      <c r="J1417" s="120">
        <v>3140</v>
      </c>
      <c r="K1417">
        <f t="shared" si="111"/>
        <v>1416</v>
      </c>
      <c r="L1417" t="b">
        <f>IF($H$2:$H$2371='Cenário proposto'!$L$2,'Tabela de preços (out_2014)'!$K$2:$K$2371)</f>
        <v>0</v>
      </c>
      <c r="M1417" t="e">
        <f t="shared" si="112"/>
        <v>#NUM!</v>
      </c>
      <c r="N1417" t="str">
        <f t="shared" si="113"/>
        <v>Lixo</v>
      </c>
      <c r="O1417">
        <f t="shared" si="115"/>
        <v>20</v>
      </c>
    </row>
    <row r="1418" spans="1:15" x14ac:dyDescent="0.2">
      <c r="A1418" t="s">
        <v>735</v>
      </c>
      <c r="B1418" t="s">
        <v>736</v>
      </c>
      <c r="C1418" t="s">
        <v>145</v>
      </c>
      <c r="D1418" t="s">
        <v>34</v>
      </c>
      <c r="E1418" s="119">
        <v>0.625</v>
      </c>
      <c r="F1418" s="119">
        <v>0.6875</v>
      </c>
      <c r="G1418" t="s">
        <v>90</v>
      </c>
      <c r="H1418" t="s">
        <v>91</v>
      </c>
      <c r="I1418" t="str">
        <f t="shared" si="114"/>
        <v>SÉRIES TARDENATAL</v>
      </c>
      <c r="J1418" s="120">
        <v>810</v>
      </c>
      <c r="K1418">
        <f t="shared" si="111"/>
        <v>1417</v>
      </c>
      <c r="L1418" t="b">
        <f>IF($H$2:$H$2371='Cenário proposto'!$L$2,'Tabela de preços (out_2014)'!$K$2:$K$2371)</f>
        <v>0</v>
      </c>
      <c r="M1418" t="e">
        <f t="shared" si="112"/>
        <v>#NUM!</v>
      </c>
      <c r="N1418" t="str">
        <f t="shared" si="113"/>
        <v>Lixo</v>
      </c>
      <c r="O1418">
        <f t="shared" si="115"/>
        <v>20</v>
      </c>
    </row>
    <row r="1419" spans="1:15" x14ac:dyDescent="0.2">
      <c r="A1419" t="s">
        <v>735</v>
      </c>
      <c r="B1419" t="s">
        <v>736</v>
      </c>
      <c r="C1419" t="s">
        <v>145</v>
      </c>
      <c r="D1419" t="s">
        <v>34</v>
      </c>
      <c r="E1419" s="119">
        <v>0.625</v>
      </c>
      <c r="F1419" s="119">
        <v>0.6875</v>
      </c>
      <c r="G1419" t="s">
        <v>92</v>
      </c>
      <c r="H1419" t="s">
        <v>93</v>
      </c>
      <c r="I1419" t="str">
        <f t="shared" si="114"/>
        <v>SÉRIES TARDECEARÁ</v>
      </c>
      <c r="J1419" s="120">
        <v>2590</v>
      </c>
      <c r="K1419">
        <f t="shared" si="111"/>
        <v>1418</v>
      </c>
      <c r="L1419" t="b">
        <f>IF($H$2:$H$2371='Cenário proposto'!$L$2,'Tabela de preços (out_2014)'!$K$2:$K$2371)</f>
        <v>0</v>
      </c>
      <c r="M1419" t="e">
        <f t="shared" si="112"/>
        <v>#NUM!</v>
      </c>
      <c r="N1419" t="str">
        <f t="shared" si="113"/>
        <v>Lixo</v>
      </c>
      <c r="O1419">
        <f t="shared" si="115"/>
        <v>20</v>
      </c>
    </row>
    <row r="1420" spans="1:15" x14ac:dyDescent="0.2">
      <c r="A1420" t="s">
        <v>735</v>
      </c>
      <c r="B1420" t="s">
        <v>736</v>
      </c>
      <c r="C1420" t="s">
        <v>145</v>
      </c>
      <c r="D1420" t="s">
        <v>34</v>
      </c>
      <c r="E1420" s="119">
        <v>0.625</v>
      </c>
      <c r="F1420" s="119">
        <v>0.6875</v>
      </c>
      <c r="G1420" t="s">
        <v>92</v>
      </c>
      <c r="H1420" t="s">
        <v>94</v>
      </c>
      <c r="I1420" t="str">
        <f t="shared" si="114"/>
        <v>SÉRIES TARDEFORTALEZA</v>
      </c>
      <c r="J1420" s="120">
        <v>2070</v>
      </c>
      <c r="K1420">
        <f t="shared" si="111"/>
        <v>1419</v>
      </c>
      <c r="L1420" t="b">
        <f>IF($H$2:$H$2371='Cenário proposto'!$L$2,'Tabela de preços (out_2014)'!$K$2:$K$2371)</f>
        <v>0</v>
      </c>
      <c r="M1420" t="e">
        <f t="shared" si="112"/>
        <v>#NUM!</v>
      </c>
      <c r="N1420" t="str">
        <f t="shared" si="113"/>
        <v>Lixo</v>
      </c>
      <c r="O1420">
        <f t="shared" si="115"/>
        <v>20</v>
      </c>
    </row>
    <row r="1421" spans="1:15" x14ac:dyDescent="0.2">
      <c r="A1421" t="s">
        <v>735</v>
      </c>
      <c r="B1421" t="s">
        <v>736</v>
      </c>
      <c r="C1421" t="s">
        <v>145</v>
      </c>
      <c r="D1421" t="s">
        <v>34</v>
      </c>
      <c r="E1421" s="119">
        <v>0.625</v>
      </c>
      <c r="F1421" s="119">
        <v>0.6875</v>
      </c>
      <c r="G1421" t="s">
        <v>95</v>
      </c>
      <c r="H1421" t="s">
        <v>96</v>
      </c>
      <c r="I1421" t="str">
        <f t="shared" si="114"/>
        <v>SÉRIES TARDETERESINA</v>
      </c>
      <c r="J1421" s="120">
        <v>325</v>
      </c>
      <c r="K1421">
        <f t="shared" si="111"/>
        <v>1420</v>
      </c>
      <c r="L1421" t="b">
        <f>IF($H$2:$H$2371='Cenário proposto'!$L$2,'Tabela de preços (out_2014)'!$K$2:$K$2371)</f>
        <v>0</v>
      </c>
      <c r="M1421" t="e">
        <f t="shared" si="112"/>
        <v>#NUM!</v>
      </c>
      <c r="N1421" t="str">
        <f t="shared" si="113"/>
        <v>Lixo</v>
      </c>
      <c r="O1421">
        <f t="shared" si="115"/>
        <v>20</v>
      </c>
    </row>
    <row r="1422" spans="1:15" x14ac:dyDescent="0.2">
      <c r="A1422" t="s">
        <v>735</v>
      </c>
      <c r="B1422" t="s">
        <v>736</v>
      </c>
      <c r="C1422" t="s">
        <v>145</v>
      </c>
      <c r="D1422" t="s">
        <v>34</v>
      </c>
      <c r="E1422" s="119">
        <v>0.625</v>
      </c>
      <c r="F1422" s="119">
        <v>0.6875</v>
      </c>
      <c r="G1422" t="s">
        <v>95</v>
      </c>
      <c r="H1422" t="s">
        <v>97</v>
      </c>
      <c r="I1422" t="str">
        <f t="shared" si="114"/>
        <v>SÉRIES TARDEPARNAÍBA</v>
      </c>
      <c r="J1422" s="120">
        <v>120</v>
      </c>
      <c r="K1422">
        <f t="shared" si="111"/>
        <v>1421</v>
      </c>
      <c r="L1422" t="b">
        <f>IF($H$2:$H$2371='Cenário proposto'!$L$2,'Tabela de preços (out_2014)'!$K$2:$K$2371)</f>
        <v>0</v>
      </c>
      <c r="M1422" t="e">
        <f t="shared" si="112"/>
        <v>#NUM!</v>
      </c>
      <c r="N1422" t="str">
        <f t="shared" si="113"/>
        <v>Lixo</v>
      </c>
      <c r="O1422">
        <f t="shared" si="115"/>
        <v>20</v>
      </c>
    </row>
    <row r="1423" spans="1:15" x14ac:dyDescent="0.2">
      <c r="A1423" t="s">
        <v>735</v>
      </c>
      <c r="B1423" t="s">
        <v>736</v>
      </c>
      <c r="C1423" t="s">
        <v>145</v>
      </c>
      <c r="D1423" t="s">
        <v>34</v>
      </c>
      <c r="E1423" s="119">
        <v>0.625</v>
      </c>
      <c r="F1423" s="119">
        <v>0.6875</v>
      </c>
      <c r="G1423" t="s">
        <v>98</v>
      </c>
      <c r="H1423" t="s">
        <v>99</v>
      </c>
      <c r="I1423" t="str">
        <f t="shared" si="114"/>
        <v>SÉRIES TARDES. LUIS</v>
      </c>
      <c r="J1423" s="120">
        <v>700</v>
      </c>
      <c r="K1423">
        <f t="shared" si="111"/>
        <v>1422</v>
      </c>
      <c r="L1423" t="b">
        <f>IF($H$2:$H$2371='Cenário proposto'!$L$2,'Tabela de preços (out_2014)'!$K$2:$K$2371)</f>
        <v>0</v>
      </c>
      <c r="M1423" t="e">
        <f t="shared" si="112"/>
        <v>#NUM!</v>
      </c>
      <c r="N1423" t="str">
        <f t="shared" si="113"/>
        <v>Lixo</v>
      </c>
      <c r="O1423">
        <f t="shared" si="115"/>
        <v>20</v>
      </c>
    </row>
    <row r="1424" spans="1:15" x14ac:dyDescent="0.2">
      <c r="A1424" t="s">
        <v>735</v>
      </c>
      <c r="B1424" t="s">
        <v>736</v>
      </c>
      <c r="C1424" t="s">
        <v>145</v>
      </c>
      <c r="D1424" t="s">
        <v>34</v>
      </c>
      <c r="E1424" s="119">
        <v>0.625</v>
      </c>
      <c r="F1424" s="119">
        <v>0.6875</v>
      </c>
      <c r="G1424" t="s">
        <v>100</v>
      </c>
      <c r="H1424" t="s">
        <v>101</v>
      </c>
      <c r="I1424" t="str">
        <f t="shared" si="114"/>
        <v>SÉRIES TARDEVIANA</v>
      </c>
      <c r="J1424" s="120">
        <v>280</v>
      </c>
      <c r="K1424">
        <f t="shared" si="111"/>
        <v>1423</v>
      </c>
      <c r="L1424" t="b">
        <f>IF($H$2:$H$2371='Cenário proposto'!$L$2,'Tabela de preços (out_2014)'!$K$2:$K$2371)</f>
        <v>0</v>
      </c>
      <c r="M1424" t="e">
        <f t="shared" si="112"/>
        <v>#NUM!</v>
      </c>
      <c r="N1424" t="str">
        <f t="shared" si="113"/>
        <v>Lixo</v>
      </c>
      <c r="O1424">
        <f t="shared" si="115"/>
        <v>20</v>
      </c>
    </row>
    <row r="1425" spans="1:15" x14ac:dyDescent="0.2">
      <c r="A1425" t="s">
        <v>735</v>
      </c>
      <c r="B1425" t="s">
        <v>736</v>
      </c>
      <c r="C1425" t="s">
        <v>145</v>
      </c>
      <c r="D1425" t="s">
        <v>34</v>
      </c>
      <c r="E1425" s="119">
        <v>0.625</v>
      </c>
      <c r="F1425" s="119">
        <v>0.6875</v>
      </c>
      <c r="G1425" t="s">
        <v>102</v>
      </c>
      <c r="H1425" t="s">
        <v>103</v>
      </c>
      <c r="I1425" t="str">
        <f t="shared" si="114"/>
        <v>SÉRIES TARDEPEDREIRAS</v>
      </c>
      <c r="J1425" s="120">
        <v>190</v>
      </c>
      <c r="K1425">
        <f t="shared" si="111"/>
        <v>1424</v>
      </c>
      <c r="L1425" t="b">
        <f>IF($H$2:$H$2371='Cenário proposto'!$L$2,'Tabela de preços (out_2014)'!$K$2:$K$2371)</f>
        <v>0</v>
      </c>
      <c r="M1425" t="e">
        <f t="shared" si="112"/>
        <v>#NUM!</v>
      </c>
      <c r="N1425" t="str">
        <f t="shared" si="113"/>
        <v>Lixo</v>
      </c>
      <c r="O1425">
        <f t="shared" si="115"/>
        <v>20</v>
      </c>
    </row>
    <row r="1426" spans="1:15" x14ac:dyDescent="0.2">
      <c r="A1426" t="s">
        <v>735</v>
      </c>
      <c r="B1426" t="s">
        <v>736</v>
      </c>
      <c r="C1426" t="s">
        <v>145</v>
      </c>
      <c r="D1426" t="s">
        <v>34</v>
      </c>
      <c r="E1426" s="119">
        <v>0.625</v>
      </c>
      <c r="F1426" s="119">
        <v>0.6875</v>
      </c>
      <c r="G1426" t="s">
        <v>104</v>
      </c>
      <c r="H1426" t="s">
        <v>105</v>
      </c>
      <c r="I1426" t="str">
        <f t="shared" si="114"/>
        <v>SÉRIES TARDEIMPERATRIZ</v>
      </c>
      <c r="J1426" s="120">
        <v>280</v>
      </c>
      <c r="K1426">
        <f t="shared" si="111"/>
        <v>1425</v>
      </c>
      <c r="L1426" t="b">
        <f>IF($H$2:$H$2371='Cenário proposto'!$L$2,'Tabela de preços (out_2014)'!$K$2:$K$2371)</f>
        <v>0</v>
      </c>
      <c r="M1426" t="e">
        <f t="shared" si="112"/>
        <v>#NUM!</v>
      </c>
      <c r="N1426" t="str">
        <f t="shared" si="113"/>
        <v>Lixo</v>
      </c>
      <c r="O1426">
        <f t="shared" si="115"/>
        <v>20</v>
      </c>
    </row>
    <row r="1427" spans="1:15" x14ac:dyDescent="0.2">
      <c r="A1427" t="s">
        <v>735</v>
      </c>
      <c r="B1427" t="s">
        <v>736</v>
      </c>
      <c r="C1427" t="s">
        <v>145</v>
      </c>
      <c r="D1427" t="s">
        <v>34</v>
      </c>
      <c r="E1427" s="119">
        <v>0.625</v>
      </c>
      <c r="F1427" s="119">
        <v>0.6875</v>
      </c>
      <c r="G1427" t="s">
        <v>106</v>
      </c>
      <c r="H1427" t="s">
        <v>107</v>
      </c>
      <c r="I1427" t="str">
        <f t="shared" si="114"/>
        <v>SÉRIES TARDECAXIAS</v>
      </c>
      <c r="J1427" s="120">
        <v>280</v>
      </c>
      <c r="K1427">
        <f t="shared" si="111"/>
        <v>1426</v>
      </c>
      <c r="L1427" t="b">
        <f>IF($H$2:$H$2371='Cenário proposto'!$L$2,'Tabela de preços (out_2014)'!$K$2:$K$2371)</f>
        <v>0</v>
      </c>
      <c r="M1427" t="e">
        <f t="shared" si="112"/>
        <v>#NUM!</v>
      </c>
      <c r="N1427" t="str">
        <f t="shared" si="113"/>
        <v>Lixo</v>
      </c>
      <c r="O1427">
        <f t="shared" si="115"/>
        <v>20</v>
      </c>
    </row>
    <row r="1428" spans="1:15" x14ac:dyDescent="0.2">
      <c r="A1428" t="s">
        <v>735</v>
      </c>
      <c r="B1428" t="s">
        <v>736</v>
      </c>
      <c r="C1428" t="s">
        <v>145</v>
      </c>
      <c r="D1428" t="s">
        <v>34</v>
      </c>
      <c r="E1428" s="119">
        <v>0.625</v>
      </c>
      <c r="F1428" s="119">
        <v>0.6875</v>
      </c>
      <c r="G1428" t="s">
        <v>108</v>
      </c>
      <c r="H1428" t="s">
        <v>109</v>
      </c>
      <c r="I1428" t="str">
        <f t="shared" si="114"/>
        <v>SÉRIES TARDEJ. PESSOA</v>
      </c>
      <c r="J1428" s="120">
        <v>915</v>
      </c>
      <c r="K1428">
        <f t="shared" si="111"/>
        <v>1427</v>
      </c>
      <c r="L1428" t="b">
        <f>IF($H$2:$H$2371='Cenário proposto'!$L$2,'Tabela de preços (out_2014)'!$K$2:$K$2371)</f>
        <v>0</v>
      </c>
      <c r="M1428" t="e">
        <f t="shared" si="112"/>
        <v>#NUM!</v>
      </c>
      <c r="N1428" t="str">
        <f t="shared" si="113"/>
        <v>Lixo</v>
      </c>
      <c r="O1428">
        <f t="shared" si="115"/>
        <v>20</v>
      </c>
    </row>
    <row r="1429" spans="1:15" x14ac:dyDescent="0.2">
      <c r="A1429" t="s">
        <v>735</v>
      </c>
      <c r="B1429" t="s">
        <v>736</v>
      </c>
      <c r="C1429" t="s">
        <v>145</v>
      </c>
      <c r="D1429" t="s">
        <v>34</v>
      </c>
      <c r="E1429" s="119">
        <v>0.625</v>
      </c>
      <c r="F1429" s="119">
        <v>0.6875</v>
      </c>
      <c r="G1429" t="s">
        <v>110</v>
      </c>
      <c r="H1429" t="s">
        <v>111</v>
      </c>
      <c r="I1429" t="str">
        <f t="shared" si="114"/>
        <v>SÉRIES TARDEBELÉM</v>
      </c>
      <c r="J1429" s="120">
        <v>1545</v>
      </c>
      <c r="K1429">
        <f t="shared" si="111"/>
        <v>1428</v>
      </c>
      <c r="L1429" t="b">
        <f>IF($H$2:$H$2371='Cenário proposto'!$L$2,'Tabela de preços (out_2014)'!$K$2:$K$2371)</f>
        <v>0</v>
      </c>
      <c r="M1429" t="e">
        <f t="shared" si="112"/>
        <v>#NUM!</v>
      </c>
      <c r="N1429" t="str">
        <f t="shared" si="113"/>
        <v>Lixo</v>
      </c>
      <c r="O1429">
        <f t="shared" si="115"/>
        <v>20</v>
      </c>
    </row>
    <row r="1430" spans="1:15" x14ac:dyDescent="0.2">
      <c r="A1430" t="s">
        <v>735</v>
      </c>
      <c r="B1430" t="s">
        <v>736</v>
      </c>
      <c r="C1430" t="s">
        <v>145</v>
      </c>
      <c r="D1430" t="s">
        <v>34</v>
      </c>
      <c r="E1430" s="119">
        <v>0.625</v>
      </c>
      <c r="F1430" s="119">
        <v>0.6875</v>
      </c>
      <c r="G1430" t="s">
        <v>110</v>
      </c>
      <c r="H1430" t="s">
        <v>112</v>
      </c>
      <c r="I1430" t="str">
        <f t="shared" si="114"/>
        <v>SÉRIES TARDEMARABÁ</v>
      </c>
      <c r="J1430" s="120">
        <v>280</v>
      </c>
      <c r="K1430">
        <f t="shared" si="111"/>
        <v>1429</v>
      </c>
      <c r="L1430" t="b">
        <f>IF($H$2:$H$2371='Cenário proposto'!$L$2,'Tabela de preços (out_2014)'!$K$2:$K$2371)</f>
        <v>0</v>
      </c>
      <c r="M1430" t="e">
        <f t="shared" si="112"/>
        <v>#NUM!</v>
      </c>
      <c r="N1430" t="str">
        <f t="shared" si="113"/>
        <v>Lixo</v>
      </c>
      <c r="O1430">
        <f t="shared" si="115"/>
        <v>20</v>
      </c>
    </row>
    <row r="1431" spans="1:15" x14ac:dyDescent="0.2">
      <c r="A1431" t="s">
        <v>735</v>
      </c>
      <c r="B1431" t="s">
        <v>736</v>
      </c>
      <c r="C1431" t="s">
        <v>145</v>
      </c>
      <c r="D1431" t="s">
        <v>34</v>
      </c>
      <c r="E1431" s="119">
        <v>0.625</v>
      </c>
      <c r="F1431" s="119">
        <v>0.6875</v>
      </c>
      <c r="G1431" t="s">
        <v>110</v>
      </c>
      <c r="H1431" t="s">
        <v>113</v>
      </c>
      <c r="I1431" t="str">
        <f t="shared" si="114"/>
        <v>SÉRIES TARDESANTARÉM</v>
      </c>
      <c r="J1431" s="120">
        <v>120</v>
      </c>
      <c r="K1431">
        <f t="shared" si="111"/>
        <v>1430</v>
      </c>
      <c r="L1431" t="b">
        <f>IF($H$2:$H$2371='Cenário proposto'!$L$2,'Tabela de preços (out_2014)'!$K$2:$K$2371)</f>
        <v>0</v>
      </c>
      <c r="M1431" t="e">
        <f t="shared" si="112"/>
        <v>#NUM!</v>
      </c>
      <c r="N1431" t="str">
        <f t="shared" si="113"/>
        <v>Lixo</v>
      </c>
      <c r="O1431">
        <f t="shared" si="115"/>
        <v>20</v>
      </c>
    </row>
    <row r="1432" spans="1:15" x14ac:dyDescent="0.2">
      <c r="A1432" t="s">
        <v>735</v>
      </c>
      <c r="B1432" t="s">
        <v>736</v>
      </c>
      <c r="C1432" t="s">
        <v>145</v>
      </c>
      <c r="D1432" t="s">
        <v>34</v>
      </c>
      <c r="E1432" s="119">
        <v>0.625</v>
      </c>
      <c r="F1432" s="119">
        <v>0.6875</v>
      </c>
      <c r="G1432" t="s">
        <v>114</v>
      </c>
      <c r="H1432" t="s">
        <v>115</v>
      </c>
      <c r="I1432" t="str">
        <f t="shared" si="114"/>
        <v>SÉRIES TARDEMANAUS</v>
      </c>
      <c r="J1432" s="120">
        <v>1000</v>
      </c>
      <c r="K1432">
        <f t="shared" si="111"/>
        <v>1431</v>
      </c>
      <c r="L1432" t="b">
        <f>IF($H$2:$H$2371='Cenário proposto'!$L$2,'Tabela de preços (out_2014)'!$K$2:$K$2371)</f>
        <v>0</v>
      </c>
      <c r="M1432" t="e">
        <f t="shared" si="112"/>
        <v>#NUM!</v>
      </c>
      <c r="N1432" t="str">
        <f t="shared" si="113"/>
        <v>Lixo</v>
      </c>
      <c r="O1432">
        <f t="shared" si="115"/>
        <v>20</v>
      </c>
    </row>
    <row r="1433" spans="1:15" x14ac:dyDescent="0.2">
      <c r="A1433" t="s">
        <v>735</v>
      </c>
      <c r="B1433" t="s">
        <v>736</v>
      </c>
      <c r="C1433" t="s">
        <v>145</v>
      </c>
      <c r="D1433" t="s">
        <v>34</v>
      </c>
      <c r="E1433" s="119">
        <v>0.625</v>
      </c>
      <c r="F1433" s="119">
        <v>0.6875</v>
      </c>
      <c r="G1433" t="s">
        <v>116</v>
      </c>
      <c r="H1433" t="s">
        <v>117</v>
      </c>
      <c r="I1433" t="str">
        <f t="shared" si="114"/>
        <v>SÉRIES TARDEP. VELHO</v>
      </c>
      <c r="J1433" s="120">
        <v>345</v>
      </c>
      <c r="K1433">
        <f t="shared" si="111"/>
        <v>1432</v>
      </c>
      <c r="L1433" t="b">
        <f>IF($H$2:$H$2371='Cenário proposto'!$L$2,'Tabela de preços (out_2014)'!$K$2:$K$2371)</f>
        <v>0</v>
      </c>
      <c r="M1433" t="e">
        <f t="shared" si="112"/>
        <v>#NUM!</v>
      </c>
      <c r="N1433" t="str">
        <f t="shared" si="113"/>
        <v>Lixo</v>
      </c>
      <c r="O1433">
        <f t="shared" si="115"/>
        <v>20</v>
      </c>
    </row>
    <row r="1434" spans="1:15" x14ac:dyDescent="0.2">
      <c r="A1434" t="s">
        <v>735</v>
      </c>
      <c r="B1434" t="s">
        <v>736</v>
      </c>
      <c r="C1434" t="s">
        <v>145</v>
      </c>
      <c r="D1434" t="s">
        <v>34</v>
      </c>
      <c r="E1434" s="119">
        <v>0.625</v>
      </c>
      <c r="F1434" s="119">
        <v>0.6875</v>
      </c>
      <c r="G1434" t="s">
        <v>118</v>
      </c>
      <c r="H1434" t="s">
        <v>119</v>
      </c>
      <c r="I1434" t="str">
        <f t="shared" si="114"/>
        <v>SÉRIES TARDER. BRANCO</v>
      </c>
      <c r="J1434" s="120">
        <v>280</v>
      </c>
      <c r="K1434">
        <f t="shared" si="111"/>
        <v>1433</v>
      </c>
      <c r="L1434" t="b">
        <f>IF($H$2:$H$2371='Cenário proposto'!$L$2,'Tabela de preços (out_2014)'!$K$2:$K$2371)</f>
        <v>0</v>
      </c>
      <c r="M1434" t="e">
        <f t="shared" si="112"/>
        <v>#NUM!</v>
      </c>
      <c r="N1434" t="str">
        <f t="shared" si="113"/>
        <v>Lixo</v>
      </c>
      <c r="O1434">
        <f t="shared" si="115"/>
        <v>20</v>
      </c>
    </row>
    <row r="1435" spans="1:15" x14ac:dyDescent="0.2">
      <c r="A1435" t="s">
        <v>735</v>
      </c>
      <c r="B1435" t="s">
        <v>736</v>
      </c>
      <c r="C1435" t="s">
        <v>145</v>
      </c>
      <c r="D1435" t="s">
        <v>34</v>
      </c>
      <c r="E1435" s="119">
        <v>0.625</v>
      </c>
      <c r="F1435" s="119">
        <v>0.6875</v>
      </c>
      <c r="G1435" t="s">
        <v>120</v>
      </c>
      <c r="H1435" t="s">
        <v>121</v>
      </c>
      <c r="I1435" t="str">
        <f t="shared" si="114"/>
        <v>SÉRIES TARDEPALMAS</v>
      </c>
      <c r="J1435" s="120">
        <v>120</v>
      </c>
      <c r="K1435">
        <f t="shared" si="111"/>
        <v>1434</v>
      </c>
      <c r="L1435" t="b">
        <f>IF($H$2:$H$2371='Cenário proposto'!$L$2,'Tabela de preços (out_2014)'!$K$2:$K$2371)</f>
        <v>0</v>
      </c>
      <c r="M1435" t="e">
        <f t="shared" si="112"/>
        <v>#NUM!</v>
      </c>
      <c r="N1435" t="str">
        <f t="shared" si="113"/>
        <v>Lixo</v>
      </c>
      <c r="O1435">
        <f t="shared" si="115"/>
        <v>20</v>
      </c>
    </row>
    <row r="1436" spans="1:15" x14ac:dyDescent="0.2">
      <c r="A1436" t="s">
        <v>735</v>
      </c>
      <c r="B1436" t="s">
        <v>736</v>
      </c>
      <c r="C1436" t="s">
        <v>145</v>
      </c>
      <c r="D1436" t="s">
        <v>34</v>
      </c>
      <c r="E1436" s="119">
        <v>0.625</v>
      </c>
      <c r="F1436" s="119">
        <v>0.6875</v>
      </c>
      <c r="G1436" t="s">
        <v>122</v>
      </c>
      <c r="H1436" t="s">
        <v>123</v>
      </c>
      <c r="I1436" t="str">
        <f t="shared" si="114"/>
        <v>SÉRIES TARDEGURUPI</v>
      </c>
      <c r="J1436" s="120">
        <v>120</v>
      </c>
      <c r="K1436">
        <f t="shared" si="111"/>
        <v>1435</v>
      </c>
      <c r="L1436" t="b">
        <f>IF($H$2:$H$2371='Cenário proposto'!$L$2,'Tabela de preços (out_2014)'!$K$2:$K$2371)</f>
        <v>0</v>
      </c>
      <c r="M1436" t="e">
        <f t="shared" si="112"/>
        <v>#NUM!</v>
      </c>
      <c r="N1436" t="str">
        <f t="shared" si="113"/>
        <v>Lixo</v>
      </c>
      <c r="O1436">
        <f t="shared" si="115"/>
        <v>20</v>
      </c>
    </row>
    <row r="1437" spans="1:15" x14ac:dyDescent="0.2">
      <c r="A1437" t="s">
        <v>735</v>
      </c>
      <c r="B1437" t="s">
        <v>736</v>
      </c>
      <c r="C1437" t="s">
        <v>145</v>
      </c>
      <c r="D1437" t="s">
        <v>34</v>
      </c>
      <c r="E1437" s="119">
        <v>0.625</v>
      </c>
      <c r="F1437" s="119">
        <v>0.6875</v>
      </c>
      <c r="G1437" t="s">
        <v>122</v>
      </c>
      <c r="H1437" t="s">
        <v>124</v>
      </c>
      <c r="I1437" t="str">
        <f t="shared" si="114"/>
        <v>SÉRIES TARDEARAGUAINA</v>
      </c>
      <c r="J1437" s="120">
        <v>210</v>
      </c>
      <c r="K1437">
        <f t="shared" si="111"/>
        <v>1436</v>
      </c>
      <c r="L1437" t="b">
        <f>IF($H$2:$H$2371='Cenário proposto'!$L$2,'Tabela de preços (out_2014)'!$K$2:$K$2371)</f>
        <v>0</v>
      </c>
      <c r="M1437" t="e">
        <f t="shared" si="112"/>
        <v>#NUM!</v>
      </c>
      <c r="N1437" t="str">
        <f t="shared" si="113"/>
        <v>Lixo</v>
      </c>
      <c r="O1437">
        <f t="shared" si="115"/>
        <v>20</v>
      </c>
    </row>
    <row r="1438" spans="1:15" x14ac:dyDescent="0.2">
      <c r="A1438" t="s">
        <v>735</v>
      </c>
      <c r="B1438" t="s">
        <v>736</v>
      </c>
      <c r="C1438" t="s">
        <v>145</v>
      </c>
      <c r="D1438" t="s">
        <v>34</v>
      </c>
      <c r="E1438" s="119">
        <v>0.625</v>
      </c>
      <c r="F1438" s="119">
        <v>0.6875</v>
      </c>
      <c r="G1438" t="s">
        <v>125</v>
      </c>
      <c r="H1438" t="s">
        <v>126</v>
      </c>
      <c r="I1438" t="str">
        <f t="shared" si="114"/>
        <v>SÉRIES TARDEBOA VISTA</v>
      </c>
      <c r="J1438" s="120">
        <v>210</v>
      </c>
      <c r="K1438">
        <f t="shared" si="111"/>
        <v>1437</v>
      </c>
      <c r="L1438" t="b">
        <f>IF($H$2:$H$2371='Cenário proposto'!$L$2,'Tabela de preços (out_2014)'!$K$2:$K$2371)</f>
        <v>0</v>
      </c>
      <c r="M1438" t="e">
        <f t="shared" si="112"/>
        <v>#NUM!</v>
      </c>
      <c r="N1438" t="str">
        <f t="shared" si="113"/>
        <v>Lixo</v>
      </c>
      <c r="O1438">
        <f t="shared" si="115"/>
        <v>20</v>
      </c>
    </row>
    <row r="1439" spans="1:15" x14ac:dyDescent="0.2">
      <c r="A1439" t="s">
        <v>735</v>
      </c>
      <c r="B1439" t="s">
        <v>736</v>
      </c>
      <c r="C1439" t="s">
        <v>145</v>
      </c>
      <c r="D1439" t="s">
        <v>34</v>
      </c>
      <c r="E1439" s="119">
        <v>0.625</v>
      </c>
      <c r="F1439" s="119">
        <v>0.6875</v>
      </c>
      <c r="G1439" t="s">
        <v>127</v>
      </c>
      <c r="H1439" t="s">
        <v>128</v>
      </c>
      <c r="I1439" t="str">
        <f t="shared" si="114"/>
        <v>SÉRIES TARDEMACAPÁ</v>
      </c>
      <c r="J1439" s="120">
        <v>210</v>
      </c>
      <c r="K1439">
        <f t="shared" si="111"/>
        <v>1438</v>
      </c>
      <c r="L1439" t="b">
        <f>IF($H$2:$H$2371='Cenário proposto'!$L$2,'Tabela de preços (out_2014)'!$K$2:$K$2371)</f>
        <v>0</v>
      </c>
      <c r="M1439" t="e">
        <f t="shared" si="112"/>
        <v>#NUM!</v>
      </c>
      <c r="N1439" t="str">
        <f t="shared" si="113"/>
        <v>Lixo</v>
      </c>
      <c r="O1439">
        <f t="shared" si="115"/>
        <v>20</v>
      </c>
    </row>
    <row r="1440" spans="1:15" x14ac:dyDescent="0.2">
      <c r="A1440" t="s">
        <v>737</v>
      </c>
      <c r="B1440" t="s">
        <v>738</v>
      </c>
      <c r="C1440" t="s">
        <v>177</v>
      </c>
      <c r="D1440" t="s">
        <v>166</v>
      </c>
      <c r="E1440" s="119">
        <v>0.94791666666666663</v>
      </c>
      <c r="F1440" s="119">
        <v>3.125E-2</v>
      </c>
      <c r="G1440" t="s">
        <v>35</v>
      </c>
      <c r="H1440" t="s">
        <v>35</v>
      </c>
      <c r="I1440" t="str">
        <f t="shared" si="114"/>
        <v>SESSÃO ESPECIALNET1</v>
      </c>
      <c r="J1440" s="120">
        <v>103335</v>
      </c>
      <c r="K1440">
        <f t="shared" si="111"/>
        <v>1439</v>
      </c>
      <c r="L1440" t="b">
        <f>IF($H$2:$H$2371='Cenário proposto'!$L$2,'Tabela de preços (out_2014)'!$K$2:$K$2371)</f>
        <v>0</v>
      </c>
      <c r="M1440" t="e">
        <f t="shared" si="112"/>
        <v>#NUM!</v>
      </c>
      <c r="N1440" t="str">
        <f t="shared" si="113"/>
        <v>Lixo</v>
      </c>
      <c r="O1440">
        <f t="shared" si="115"/>
        <v>4</v>
      </c>
    </row>
    <row r="1441" spans="1:15" x14ac:dyDescent="0.2">
      <c r="A1441" t="s">
        <v>737</v>
      </c>
      <c r="B1441" t="s">
        <v>738</v>
      </c>
      <c r="C1441" t="s">
        <v>177</v>
      </c>
      <c r="D1441" t="s">
        <v>166</v>
      </c>
      <c r="E1441" s="119">
        <v>0.94791666666666663</v>
      </c>
      <c r="F1441" s="119">
        <v>3.125E-2</v>
      </c>
      <c r="G1441" t="s">
        <v>36</v>
      </c>
      <c r="H1441" t="s">
        <v>36</v>
      </c>
      <c r="I1441" t="str">
        <f t="shared" si="114"/>
        <v>SESSÃO ESPECIALSAT</v>
      </c>
      <c r="J1441" s="120">
        <v>10333.5</v>
      </c>
      <c r="K1441">
        <f t="shared" si="111"/>
        <v>1440</v>
      </c>
      <c r="L1441" t="b">
        <f>IF($H$2:$H$2371='Cenário proposto'!$L$2,'Tabela de preços (out_2014)'!$K$2:$K$2371)</f>
        <v>0</v>
      </c>
      <c r="M1441" t="e">
        <f t="shared" si="112"/>
        <v>#NUM!</v>
      </c>
      <c r="N1441" t="str">
        <f t="shared" si="113"/>
        <v>Lixo</v>
      </c>
      <c r="O1441">
        <f t="shared" si="115"/>
        <v>4</v>
      </c>
    </row>
    <row r="1442" spans="1:15" x14ac:dyDescent="0.2">
      <c r="A1442" t="s">
        <v>737</v>
      </c>
      <c r="B1442" t="s">
        <v>738</v>
      </c>
      <c r="C1442" t="s">
        <v>177</v>
      </c>
      <c r="D1442" t="s">
        <v>166</v>
      </c>
      <c r="E1442" s="119">
        <v>0.94791666666666663</v>
      </c>
      <c r="F1442" s="119">
        <v>3.125E-2</v>
      </c>
      <c r="G1442" t="s">
        <v>37</v>
      </c>
      <c r="H1442" t="s">
        <v>38</v>
      </c>
      <c r="I1442" t="str">
        <f t="shared" si="114"/>
        <v>SESSÃO ESPECIALSÃO PAULO</v>
      </c>
      <c r="J1442" s="120">
        <v>21190</v>
      </c>
      <c r="K1442">
        <f t="shared" si="111"/>
        <v>1441</v>
      </c>
      <c r="L1442" t="b">
        <f>IF($H$2:$H$2371='Cenário proposto'!$L$2,'Tabela de preços (out_2014)'!$K$2:$K$2371)</f>
        <v>0</v>
      </c>
      <c r="M1442" t="e">
        <f t="shared" si="112"/>
        <v>#NUM!</v>
      </c>
      <c r="N1442" t="str">
        <f t="shared" si="113"/>
        <v>Lixo</v>
      </c>
      <c r="O1442">
        <f t="shared" si="115"/>
        <v>4</v>
      </c>
    </row>
    <row r="1443" spans="1:15" x14ac:dyDescent="0.2">
      <c r="A1443" t="s">
        <v>737</v>
      </c>
      <c r="B1443" t="s">
        <v>738</v>
      </c>
      <c r="C1443" t="s">
        <v>177</v>
      </c>
      <c r="D1443" t="s">
        <v>166</v>
      </c>
      <c r="E1443" s="119">
        <v>0.94791666666666663</v>
      </c>
      <c r="F1443" s="119">
        <v>3.125E-2</v>
      </c>
      <c r="G1443" t="s">
        <v>39</v>
      </c>
      <c r="H1443" t="s">
        <v>40</v>
      </c>
      <c r="I1443" t="str">
        <f t="shared" si="114"/>
        <v>SESSÃO ESPECIALP.PRUD.</v>
      </c>
      <c r="J1443" s="120">
        <v>4890</v>
      </c>
      <c r="K1443">
        <f t="shared" si="111"/>
        <v>1442</v>
      </c>
      <c r="L1443" t="b">
        <f>IF($H$2:$H$2371='Cenário proposto'!$L$2,'Tabela de preços (out_2014)'!$K$2:$K$2371)</f>
        <v>0</v>
      </c>
      <c r="M1443" t="e">
        <f t="shared" si="112"/>
        <v>#NUM!</v>
      </c>
      <c r="N1443" t="str">
        <f t="shared" si="113"/>
        <v>Lixo</v>
      </c>
      <c r="O1443">
        <f t="shared" si="115"/>
        <v>4</v>
      </c>
    </row>
    <row r="1444" spans="1:15" x14ac:dyDescent="0.2">
      <c r="A1444" t="s">
        <v>737</v>
      </c>
      <c r="B1444" t="s">
        <v>738</v>
      </c>
      <c r="C1444" t="s">
        <v>177</v>
      </c>
      <c r="D1444" t="s">
        <v>166</v>
      </c>
      <c r="E1444" s="119">
        <v>0.94791666666666663</v>
      </c>
      <c r="F1444" s="119">
        <v>3.125E-2</v>
      </c>
      <c r="G1444" t="s">
        <v>41</v>
      </c>
      <c r="H1444" t="s">
        <v>42</v>
      </c>
      <c r="I1444" t="str">
        <f t="shared" si="114"/>
        <v>SESSÃO ESPECIALCAMPINAS</v>
      </c>
      <c r="J1444" s="120">
        <v>5560</v>
      </c>
      <c r="K1444">
        <f t="shared" si="111"/>
        <v>1443</v>
      </c>
      <c r="L1444" t="b">
        <f>IF($H$2:$H$2371='Cenário proposto'!$L$2,'Tabela de preços (out_2014)'!$K$2:$K$2371)</f>
        <v>0</v>
      </c>
      <c r="M1444" t="e">
        <f t="shared" si="112"/>
        <v>#NUM!</v>
      </c>
      <c r="N1444" t="str">
        <f t="shared" si="113"/>
        <v>Lixo</v>
      </c>
      <c r="O1444">
        <f t="shared" si="115"/>
        <v>4</v>
      </c>
    </row>
    <row r="1445" spans="1:15" x14ac:dyDescent="0.2">
      <c r="A1445" t="s">
        <v>737</v>
      </c>
      <c r="B1445" t="s">
        <v>738</v>
      </c>
      <c r="C1445" t="s">
        <v>177</v>
      </c>
      <c r="D1445" t="s">
        <v>166</v>
      </c>
      <c r="E1445" s="119">
        <v>0.94791666666666663</v>
      </c>
      <c r="F1445" s="119">
        <v>3.125E-2</v>
      </c>
      <c r="G1445" t="s">
        <v>43</v>
      </c>
      <c r="H1445" t="s">
        <v>44</v>
      </c>
      <c r="I1445" t="str">
        <f t="shared" si="114"/>
        <v>SESSÃO ESPECIALTAUBATÉ</v>
      </c>
      <c r="J1445" s="120">
        <v>1875</v>
      </c>
      <c r="K1445">
        <f t="shared" si="111"/>
        <v>1444</v>
      </c>
      <c r="L1445" t="b">
        <f>IF($H$2:$H$2371='Cenário proposto'!$L$2,'Tabela de preços (out_2014)'!$K$2:$K$2371)</f>
        <v>0</v>
      </c>
      <c r="M1445" t="e">
        <f t="shared" si="112"/>
        <v>#NUM!</v>
      </c>
      <c r="N1445" t="str">
        <f t="shared" si="113"/>
        <v>Lixo</v>
      </c>
      <c r="O1445">
        <f t="shared" si="115"/>
        <v>4</v>
      </c>
    </row>
    <row r="1446" spans="1:15" x14ac:dyDescent="0.2">
      <c r="A1446" t="s">
        <v>737</v>
      </c>
      <c r="B1446" t="s">
        <v>738</v>
      </c>
      <c r="C1446" t="s">
        <v>177</v>
      </c>
      <c r="D1446" t="s">
        <v>166</v>
      </c>
      <c r="E1446" s="119">
        <v>0.94791666666666663</v>
      </c>
      <c r="F1446" s="119">
        <v>3.125E-2</v>
      </c>
      <c r="G1446" t="s">
        <v>45</v>
      </c>
      <c r="H1446" t="s">
        <v>46</v>
      </c>
      <c r="I1446" t="str">
        <f t="shared" si="114"/>
        <v>SESSÃO ESPECIALRIB. PRETO</v>
      </c>
      <c r="J1446" s="120">
        <v>2820</v>
      </c>
      <c r="K1446">
        <f t="shared" si="111"/>
        <v>1445</v>
      </c>
      <c r="L1446" t="b">
        <f>IF($H$2:$H$2371='Cenário proposto'!$L$2,'Tabela de preços (out_2014)'!$K$2:$K$2371)</f>
        <v>0</v>
      </c>
      <c r="M1446" t="e">
        <f t="shared" si="112"/>
        <v>#NUM!</v>
      </c>
      <c r="N1446" t="str">
        <f t="shared" si="113"/>
        <v>Lixo</v>
      </c>
      <c r="O1446">
        <f t="shared" si="115"/>
        <v>4</v>
      </c>
    </row>
    <row r="1447" spans="1:15" x14ac:dyDescent="0.2">
      <c r="A1447" t="s">
        <v>737</v>
      </c>
      <c r="B1447" t="s">
        <v>738</v>
      </c>
      <c r="C1447" t="s">
        <v>177</v>
      </c>
      <c r="D1447" t="s">
        <v>166</v>
      </c>
      <c r="E1447" s="119">
        <v>0.94791666666666663</v>
      </c>
      <c r="F1447" s="119">
        <v>3.125E-2</v>
      </c>
      <c r="G1447" t="s">
        <v>47</v>
      </c>
      <c r="H1447" t="s">
        <v>48</v>
      </c>
      <c r="I1447" t="str">
        <f t="shared" si="114"/>
        <v>SESSÃO ESPECIALSANTOS</v>
      </c>
      <c r="J1447" s="120">
        <v>2045</v>
      </c>
      <c r="K1447">
        <f t="shared" si="111"/>
        <v>1446</v>
      </c>
      <c r="L1447" t="b">
        <f>IF($H$2:$H$2371='Cenário proposto'!$L$2,'Tabela de preços (out_2014)'!$K$2:$K$2371)</f>
        <v>0</v>
      </c>
      <c r="M1447" t="e">
        <f t="shared" si="112"/>
        <v>#NUM!</v>
      </c>
      <c r="N1447" t="str">
        <f t="shared" si="113"/>
        <v>Lixo</v>
      </c>
      <c r="O1447">
        <f t="shared" si="115"/>
        <v>4</v>
      </c>
    </row>
    <row r="1448" spans="1:15" x14ac:dyDescent="0.2">
      <c r="A1448" t="s">
        <v>737</v>
      </c>
      <c r="B1448" t="s">
        <v>738</v>
      </c>
      <c r="C1448" t="s">
        <v>177</v>
      </c>
      <c r="D1448" t="s">
        <v>166</v>
      </c>
      <c r="E1448" s="119">
        <v>0.94791666666666663</v>
      </c>
      <c r="F1448" s="119">
        <v>3.125E-2</v>
      </c>
      <c r="G1448" t="s">
        <v>49</v>
      </c>
      <c r="H1448" t="s">
        <v>50</v>
      </c>
      <c r="I1448" t="str">
        <f t="shared" si="114"/>
        <v>SESSÃO ESPECIALRIO DE JANEIRO</v>
      </c>
      <c r="J1448" s="120">
        <v>12645</v>
      </c>
      <c r="K1448">
        <f t="shared" si="111"/>
        <v>1447</v>
      </c>
      <c r="L1448">
        <f>IF($H$2:$H$2371='Cenário proposto'!$L$2,'Tabela de preços (out_2014)'!$K$2:$K$2371)</f>
        <v>1447</v>
      </c>
      <c r="M1448" t="e">
        <f t="shared" si="112"/>
        <v>#NUM!</v>
      </c>
      <c r="N1448" t="str">
        <f t="shared" si="113"/>
        <v>Lixo</v>
      </c>
      <c r="O1448">
        <f t="shared" si="115"/>
        <v>4</v>
      </c>
    </row>
    <row r="1449" spans="1:15" x14ac:dyDescent="0.2">
      <c r="A1449" t="s">
        <v>737</v>
      </c>
      <c r="B1449" t="s">
        <v>738</v>
      </c>
      <c r="C1449" t="s">
        <v>177</v>
      </c>
      <c r="D1449" t="s">
        <v>166</v>
      </c>
      <c r="E1449" s="119">
        <v>0.94791666666666663</v>
      </c>
      <c r="F1449" s="119">
        <v>3.125E-2</v>
      </c>
      <c r="G1449" t="s">
        <v>51</v>
      </c>
      <c r="H1449" t="s">
        <v>52</v>
      </c>
      <c r="I1449" t="str">
        <f t="shared" si="114"/>
        <v>SESSÃO ESPECIALBARRA MANSA</v>
      </c>
      <c r="J1449" s="120">
        <v>3125</v>
      </c>
      <c r="K1449">
        <f t="shared" si="111"/>
        <v>1448</v>
      </c>
      <c r="L1449" t="b">
        <f>IF($H$2:$H$2371='Cenário proposto'!$L$2,'Tabela de preços (out_2014)'!$K$2:$K$2371)</f>
        <v>0</v>
      </c>
      <c r="M1449" t="e">
        <f t="shared" si="112"/>
        <v>#NUM!</v>
      </c>
      <c r="N1449" t="str">
        <f t="shared" si="113"/>
        <v>Lixo</v>
      </c>
      <c r="O1449">
        <f t="shared" si="115"/>
        <v>4</v>
      </c>
    </row>
    <row r="1450" spans="1:15" x14ac:dyDescent="0.2">
      <c r="A1450" t="s">
        <v>737</v>
      </c>
      <c r="B1450" t="s">
        <v>738</v>
      </c>
      <c r="C1450" t="s">
        <v>177</v>
      </c>
      <c r="D1450" t="s">
        <v>166</v>
      </c>
      <c r="E1450" s="119">
        <v>0.94791666666666663</v>
      </c>
      <c r="F1450" s="119">
        <v>3.125E-2</v>
      </c>
      <c r="G1450" t="s">
        <v>53</v>
      </c>
      <c r="H1450" t="s">
        <v>54</v>
      </c>
      <c r="I1450" t="str">
        <f t="shared" si="114"/>
        <v>SESSÃO ESPECIALB. HORIZ</v>
      </c>
      <c r="J1450" s="120">
        <v>9935</v>
      </c>
      <c r="K1450">
        <f t="shared" si="111"/>
        <v>1449</v>
      </c>
      <c r="L1450" t="b">
        <f>IF($H$2:$H$2371='Cenário proposto'!$L$2,'Tabela de preços (out_2014)'!$K$2:$K$2371)</f>
        <v>0</v>
      </c>
      <c r="M1450" t="e">
        <f t="shared" si="112"/>
        <v>#NUM!</v>
      </c>
      <c r="N1450" t="str">
        <f t="shared" si="113"/>
        <v>Lixo</v>
      </c>
      <c r="O1450">
        <f t="shared" si="115"/>
        <v>4</v>
      </c>
    </row>
    <row r="1451" spans="1:15" x14ac:dyDescent="0.2">
      <c r="A1451" t="s">
        <v>737</v>
      </c>
      <c r="B1451" t="s">
        <v>738</v>
      </c>
      <c r="C1451" t="s">
        <v>177</v>
      </c>
      <c r="D1451" t="s">
        <v>166</v>
      </c>
      <c r="E1451" s="119">
        <v>0.94791666666666663</v>
      </c>
      <c r="F1451" s="119">
        <v>3.125E-2</v>
      </c>
      <c r="G1451" t="s">
        <v>55</v>
      </c>
      <c r="H1451" t="s">
        <v>56</v>
      </c>
      <c r="I1451" t="str">
        <f t="shared" si="114"/>
        <v>SESSÃO ESPECIALUBERABA</v>
      </c>
      <c r="J1451" s="120">
        <v>1885</v>
      </c>
      <c r="K1451">
        <f t="shared" si="111"/>
        <v>1450</v>
      </c>
      <c r="L1451" t="b">
        <f>IF($H$2:$H$2371='Cenário proposto'!$L$2,'Tabela de preços (out_2014)'!$K$2:$K$2371)</f>
        <v>0</v>
      </c>
      <c r="M1451" t="e">
        <f t="shared" si="112"/>
        <v>#NUM!</v>
      </c>
      <c r="N1451" t="str">
        <f t="shared" si="113"/>
        <v>Lixo</v>
      </c>
      <c r="O1451">
        <f t="shared" si="115"/>
        <v>4</v>
      </c>
    </row>
    <row r="1452" spans="1:15" x14ac:dyDescent="0.2">
      <c r="A1452" t="s">
        <v>737</v>
      </c>
      <c r="B1452" t="s">
        <v>738</v>
      </c>
      <c r="C1452" t="s">
        <v>177</v>
      </c>
      <c r="D1452" t="s">
        <v>166</v>
      </c>
      <c r="E1452" s="119">
        <v>0.94791666666666663</v>
      </c>
      <c r="F1452" s="119">
        <v>3.125E-2</v>
      </c>
      <c r="G1452" t="s">
        <v>57</v>
      </c>
      <c r="H1452" t="s">
        <v>58</v>
      </c>
      <c r="I1452" t="str">
        <f t="shared" si="114"/>
        <v>SESSÃO ESPECIALVITÓRIA</v>
      </c>
      <c r="J1452" s="120">
        <v>2100</v>
      </c>
      <c r="K1452">
        <f t="shared" si="111"/>
        <v>1451</v>
      </c>
      <c r="L1452" t="b">
        <f>IF($H$2:$H$2371='Cenário proposto'!$L$2,'Tabela de preços (out_2014)'!$K$2:$K$2371)</f>
        <v>0</v>
      </c>
      <c r="M1452" t="e">
        <f t="shared" si="112"/>
        <v>#NUM!</v>
      </c>
      <c r="N1452" t="str">
        <f t="shared" si="113"/>
        <v>Lixo</v>
      </c>
      <c r="O1452">
        <f t="shared" si="115"/>
        <v>4</v>
      </c>
    </row>
    <row r="1453" spans="1:15" x14ac:dyDescent="0.2">
      <c r="A1453" t="s">
        <v>737</v>
      </c>
      <c r="B1453" t="s">
        <v>738</v>
      </c>
      <c r="C1453" t="s">
        <v>177</v>
      </c>
      <c r="D1453" t="s">
        <v>166</v>
      </c>
      <c r="E1453" s="119">
        <v>0.94791666666666663</v>
      </c>
      <c r="F1453" s="119">
        <v>3.125E-2</v>
      </c>
      <c r="G1453" t="s">
        <v>59</v>
      </c>
      <c r="H1453" t="s">
        <v>60</v>
      </c>
      <c r="I1453" t="str">
        <f t="shared" si="114"/>
        <v>SESSÃO ESPECIALCURITIBA</v>
      </c>
      <c r="J1453" s="120">
        <v>3485</v>
      </c>
      <c r="K1453">
        <f t="shared" si="111"/>
        <v>1452</v>
      </c>
      <c r="L1453" t="b">
        <f>IF($H$2:$H$2371='Cenário proposto'!$L$2,'Tabela de preços (out_2014)'!$K$2:$K$2371)</f>
        <v>0</v>
      </c>
      <c r="M1453" t="e">
        <f t="shared" si="112"/>
        <v>#NUM!</v>
      </c>
      <c r="N1453" t="str">
        <f t="shared" si="113"/>
        <v>Lixo</v>
      </c>
      <c r="O1453">
        <f t="shared" si="115"/>
        <v>4</v>
      </c>
    </row>
    <row r="1454" spans="1:15" x14ac:dyDescent="0.2">
      <c r="A1454" t="s">
        <v>737</v>
      </c>
      <c r="B1454" t="s">
        <v>738</v>
      </c>
      <c r="C1454" t="s">
        <v>177</v>
      </c>
      <c r="D1454" t="s">
        <v>166</v>
      </c>
      <c r="E1454" s="119">
        <v>0.94791666666666663</v>
      </c>
      <c r="F1454" s="119">
        <v>3.125E-2</v>
      </c>
      <c r="G1454" t="s">
        <v>61</v>
      </c>
      <c r="H1454" t="s">
        <v>62</v>
      </c>
      <c r="I1454" t="str">
        <f t="shared" si="114"/>
        <v>SESSÃO ESPECIALCASCAVEL</v>
      </c>
      <c r="J1454" s="120">
        <v>3990</v>
      </c>
      <c r="K1454">
        <f t="shared" si="111"/>
        <v>1453</v>
      </c>
      <c r="L1454" t="b">
        <f>IF($H$2:$H$2371='Cenário proposto'!$L$2,'Tabela de preços (out_2014)'!$K$2:$K$2371)</f>
        <v>0</v>
      </c>
      <c r="M1454" t="e">
        <f t="shared" si="112"/>
        <v>#NUM!</v>
      </c>
      <c r="N1454" t="str">
        <f t="shared" si="113"/>
        <v>Lixo</v>
      </c>
      <c r="O1454">
        <f t="shared" si="115"/>
        <v>4</v>
      </c>
    </row>
    <row r="1455" spans="1:15" x14ac:dyDescent="0.2">
      <c r="A1455" t="s">
        <v>737</v>
      </c>
      <c r="B1455" t="s">
        <v>738</v>
      </c>
      <c r="C1455" t="s">
        <v>177</v>
      </c>
      <c r="D1455" t="s">
        <v>166</v>
      </c>
      <c r="E1455" s="119">
        <v>0.94791666666666663</v>
      </c>
      <c r="F1455" s="119">
        <v>3.125E-2</v>
      </c>
      <c r="G1455" t="s">
        <v>63</v>
      </c>
      <c r="H1455" t="s">
        <v>64</v>
      </c>
      <c r="I1455" t="str">
        <f t="shared" si="114"/>
        <v>SESSÃO ESPECIALMARINGÁ</v>
      </c>
      <c r="J1455" s="120">
        <v>1270</v>
      </c>
      <c r="K1455">
        <f t="shared" si="111"/>
        <v>1454</v>
      </c>
      <c r="L1455" t="b">
        <f>IF($H$2:$H$2371='Cenário proposto'!$L$2,'Tabela de preços (out_2014)'!$K$2:$K$2371)</f>
        <v>0</v>
      </c>
      <c r="M1455" t="e">
        <f t="shared" si="112"/>
        <v>#NUM!</v>
      </c>
      <c r="N1455" t="str">
        <f t="shared" si="113"/>
        <v>Lixo</v>
      </c>
      <c r="O1455">
        <f t="shared" si="115"/>
        <v>4</v>
      </c>
    </row>
    <row r="1456" spans="1:15" x14ac:dyDescent="0.2">
      <c r="A1456" t="s">
        <v>737</v>
      </c>
      <c r="B1456" t="s">
        <v>738</v>
      </c>
      <c r="C1456" t="s">
        <v>177</v>
      </c>
      <c r="D1456" t="s">
        <v>166</v>
      </c>
      <c r="E1456" s="119">
        <v>0.94791666666666663</v>
      </c>
      <c r="F1456" s="119">
        <v>3.125E-2</v>
      </c>
      <c r="G1456" t="s">
        <v>65</v>
      </c>
      <c r="H1456" t="s">
        <v>66</v>
      </c>
      <c r="I1456" t="str">
        <f t="shared" si="114"/>
        <v>SESSÃO ESPECIALLONDRINA</v>
      </c>
      <c r="J1456" s="120">
        <v>1480</v>
      </c>
      <c r="K1456">
        <f t="shared" si="111"/>
        <v>1455</v>
      </c>
      <c r="L1456" t="b">
        <f>IF($H$2:$H$2371='Cenário proposto'!$L$2,'Tabela de preços (out_2014)'!$K$2:$K$2371)</f>
        <v>0</v>
      </c>
      <c r="M1456" t="e">
        <f t="shared" si="112"/>
        <v>#NUM!</v>
      </c>
      <c r="N1456" t="str">
        <f t="shared" si="113"/>
        <v>Lixo</v>
      </c>
      <c r="O1456">
        <f t="shared" si="115"/>
        <v>4</v>
      </c>
    </row>
    <row r="1457" spans="1:15" x14ac:dyDescent="0.2">
      <c r="A1457" t="s">
        <v>737</v>
      </c>
      <c r="B1457" t="s">
        <v>738</v>
      </c>
      <c r="C1457" t="s">
        <v>177</v>
      </c>
      <c r="D1457" t="s">
        <v>166</v>
      </c>
      <c r="E1457" s="119">
        <v>0.94791666666666663</v>
      </c>
      <c r="F1457" s="119">
        <v>3.125E-2</v>
      </c>
      <c r="G1457" t="s">
        <v>67</v>
      </c>
      <c r="H1457" t="s">
        <v>68</v>
      </c>
      <c r="I1457" t="str">
        <f t="shared" si="114"/>
        <v>SESSÃO ESPECIALP. ALEGRE</v>
      </c>
      <c r="J1457" s="120">
        <v>8740</v>
      </c>
      <c r="K1457">
        <f t="shared" si="111"/>
        <v>1456</v>
      </c>
      <c r="L1457" t="b">
        <f>IF($H$2:$H$2371='Cenário proposto'!$L$2,'Tabela de preços (out_2014)'!$K$2:$K$2371)</f>
        <v>0</v>
      </c>
      <c r="M1457" t="e">
        <f t="shared" si="112"/>
        <v>#NUM!</v>
      </c>
      <c r="N1457" t="str">
        <f t="shared" si="113"/>
        <v>Lixo</v>
      </c>
      <c r="O1457">
        <f t="shared" si="115"/>
        <v>4</v>
      </c>
    </row>
    <row r="1458" spans="1:15" x14ac:dyDescent="0.2">
      <c r="A1458" t="s">
        <v>737</v>
      </c>
      <c r="B1458" t="s">
        <v>738</v>
      </c>
      <c r="C1458" t="s">
        <v>177</v>
      </c>
      <c r="D1458" t="s">
        <v>166</v>
      </c>
      <c r="E1458" s="119">
        <v>0.94791666666666663</v>
      </c>
      <c r="F1458" s="119">
        <v>3.125E-2</v>
      </c>
      <c r="G1458" t="s">
        <v>69</v>
      </c>
      <c r="H1458" t="s">
        <v>70</v>
      </c>
      <c r="I1458" t="str">
        <f t="shared" si="114"/>
        <v>SESSÃO ESPECIALFLORIANÓPOLIS</v>
      </c>
      <c r="J1458" s="120">
        <v>4320</v>
      </c>
      <c r="K1458">
        <f t="shared" si="111"/>
        <v>1457</v>
      </c>
      <c r="L1458" t="b">
        <f>IF($H$2:$H$2371='Cenário proposto'!$L$2,'Tabela de preços (out_2014)'!$K$2:$K$2371)</f>
        <v>0</v>
      </c>
      <c r="M1458" t="e">
        <f t="shared" si="112"/>
        <v>#NUM!</v>
      </c>
      <c r="N1458" t="str">
        <f t="shared" si="113"/>
        <v>Lixo</v>
      </c>
      <c r="O1458">
        <f t="shared" si="115"/>
        <v>4</v>
      </c>
    </row>
    <row r="1459" spans="1:15" x14ac:dyDescent="0.2">
      <c r="A1459" t="s">
        <v>737</v>
      </c>
      <c r="B1459" t="s">
        <v>738</v>
      </c>
      <c r="C1459" t="s">
        <v>177</v>
      </c>
      <c r="D1459" t="s">
        <v>166</v>
      </c>
      <c r="E1459" s="119">
        <v>0.94791666666666663</v>
      </c>
      <c r="F1459" s="119">
        <v>3.125E-2</v>
      </c>
      <c r="G1459" t="s">
        <v>71</v>
      </c>
      <c r="H1459" t="s">
        <v>72</v>
      </c>
      <c r="I1459" t="str">
        <f t="shared" si="114"/>
        <v>SESSÃO ESPECIALBRASÍLIA</v>
      </c>
      <c r="J1459" s="120">
        <v>2595</v>
      </c>
      <c r="K1459">
        <f t="shared" si="111"/>
        <v>1458</v>
      </c>
      <c r="L1459" t="b">
        <f>IF($H$2:$H$2371='Cenário proposto'!$L$2,'Tabela de preços (out_2014)'!$K$2:$K$2371)</f>
        <v>0</v>
      </c>
      <c r="M1459" t="e">
        <f t="shared" si="112"/>
        <v>#NUM!</v>
      </c>
      <c r="N1459" t="str">
        <f t="shared" si="113"/>
        <v>Lixo</v>
      </c>
      <c r="O1459">
        <f t="shared" si="115"/>
        <v>4</v>
      </c>
    </row>
    <row r="1460" spans="1:15" x14ac:dyDescent="0.2">
      <c r="A1460" t="s">
        <v>737</v>
      </c>
      <c r="B1460" t="s">
        <v>738</v>
      </c>
      <c r="C1460" t="s">
        <v>177</v>
      </c>
      <c r="D1460" t="s">
        <v>166</v>
      </c>
      <c r="E1460" s="119">
        <v>0.94791666666666663</v>
      </c>
      <c r="F1460" s="119">
        <v>3.125E-2</v>
      </c>
      <c r="G1460" t="s">
        <v>73</v>
      </c>
      <c r="H1460" t="s">
        <v>74</v>
      </c>
      <c r="I1460" t="str">
        <f t="shared" si="114"/>
        <v>SESSÃO ESPECIALGOIÂNIA</v>
      </c>
      <c r="J1460" s="120">
        <v>2495</v>
      </c>
      <c r="K1460">
        <f t="shared" si="111"/>
        <v>1459</v>
      </c>
      <c r="L1460" t="b">
        <f>IF($H$2:$H$2371='Cenário proposto'!$L$2,'Tabela de preços (out_2014)'!$K$2:$K$2371)</f>
        <v>0</v>
      </c>
      <c r="M1460" t="e">
        <f t="shared" si="112"/>
        <v>#NUM!</v>
      </c>
      <c r="N1460" t="str">
        <f t="shared" si="113"/>
        <v>Lixo</v>
      </c>
      <c r="O1460">
        <f t="shared" si="115"/>
        <v>4</v>
      </c>
    </row>
    <row r="1461" spans="1:15" x14ac:dyDescent="0.2">
      <c r="A1461" t="s">
        <v>737</v>
      </c>
      <c r="B1461" t="s">
        <v>738</v>
      </c>
      <c r="C1461" t="s">
        <v>177</v>
      </c>
      <c r="D1461" t="s">
        <v>166</v>
      </c>
      <c r="E1461" s="119">
        <v>0.94791666666666663</v>
      </c>
      <c r="F1461" s="119">
        <v>3.125E-2</v>
      </c>
      <c r="G1461" t="s">
        <v>75</v>
      </c>
      <c r="H1461" t="s">
        <v>76</v>
      </c>
      <c r="I1461" t="str">
        <f t="shared" si="114"/>
        <v>SESSÃO ESPECIALCUIABÁ</v>
      </c>
      <c r="J1461" s="120">
        <v>2250</v>
      </c>
      <c r="K1461">
        <f t="shared" si="111"/>
        <v>1460</v>
      </c>
      <c r="L1461" t="b">
        <f>IF($H$2:$H$2371='Cenário proposto'!$L$2,'Tabela de preços (out_2014)'!$K$2:$K$2371)</f>
        <v>0</v>
      </c>
      <c r="M1461" t="e">
        <f t="shared" si="112"/>
        <v>#NUM!</v>
      </c>
      <c r="N1461" t="str">
        <f t="shared" si="113"/>
        <v>Lixo</v>
      </c>
      <c r="O1461">
        <f t="shared" si="115"/>
        <v>4</v>
      </c>
    </row>
    <row r="1462" spans="1:15" x14ac:dyDescent="0.2">
      <c r="A1462" t="s">
        <v>737</v>
      </c>
      <c r="B1462" t="s">
        <v>738</v>
      </c>
      <c r="C1462" t="s">
        <v>177</v>
      </c>
      <c r="D1462" t="s">
        <v>166</v>
      </c>
      <c r="E1462" s="119">
        <v>0.94791666666666663</v>
      </c>
      <c r="F1462" s="119">
        <v>3.125E-2</v>
      </c>
      <c r="G1462" t="s">
        <v>77</v>
      </c>
      <c r="H1462" t="s">
        <v>78</v>
      </c>
      <c r="I1462" t="str">
        <f t="shared" si="114"/>
        <v>SESSÃO ESPECIALCÁCERES</v>
      </c>
      <c r="J1462" s="120">
        <v>175</v>
      </c>
      <c r="K1462">
        <f t="shared" si="111"/>
        <v>1461</v>
      </c>
      <c r="L1462" t="b">
        <f>IF($H$2:$H$2371='Cenário proposto'!$L$2,'Tabela de preços (out_2014)'!$K$2:$K$2371)</f>
        <v>0</v>
      </c>
      <c r="M1462" t="e">
        <f t="shared" si="112"/>
        <v>#NUM!</v>
      </c>
      <c r="N1462" t="str">
        <f t="shared" si="113"/>
        <v>Lixo</v>
      </c>
      <c r="O1462">
        <f t="shared" si="115"/>
        <v>4</v>
      </c>
    </row>
    <row r="1463" spans="1:15" x14ac:dyDescent="0.2">
      <c r="A1463" t="s">
        <v>737</v>
      </c>
      <c r="B1463" t="s">
        <v>738</v>
      </c>
      <c r="C1463" t="s">
        <v>177</v>
      </c>
      <c r="D1463" t="s">
        <v>166</v>
      </c>
      <c r="E1463" s="119">
        <v>0.94791666666666663</v>
      </c>
      <c r="F1463" s="119">
        <v>3.125E-2</v>
      </c>
      <c r="G1463" t="s">
        <v>75</v>
      </c>
      <c r="H1463" t="s">
        <v>79</v>
      </c>
      <c r="I1463" t="str">
        <f t="shared" si="114"/>
        <v>SESSÃO ESPECIALRONDONÓPOLIS</v>
      </c>
      <c r="J1463" s="120">
        <v>370</v>
      </c>
      <c r="K1463">
        <f t="shared" si="111"/>
        <v>1462</v>
      </c>
      <c r="L1463" t="b">
        <f>IF($H$2:$H$2371='Cenário proposto'!$L$2,'Tabela de preços (out_2014)'!$K$2:$K$2371)</f>
        <v>0</v>
      </c>
      <c r="M1463" t="e">
        <f t="shared" si="112"/>
        <v>#NUM!</v>
      </c>
      <c r="N1463" t="str">
        <f t="shared" si="113"/>
        <v>Lixo</v>
      </c>
      <c r="O1463">
        <f t="shared" si="115"/>
        <v>4</v>
      </c>
    </row>
    <row r="1464" spans="1:15" x14ac:dyDescent="0.2">
      <c r="A1464" t="s">
        <v>737</v>
      </c>
      <c r="B1464" t="s">
        <v>738</v>
      </c>
      <c r="C1464" t="s">
        <v>177</v>
      </c>
      <c r="D1464" t="s">
        <v>166</v>
      </c>
      <c r="E1464" s="119">
        <v>0.94791666666666663</v>
      </c>
      <c r="F1464" s="119">
        <v>3.125E-2</v>
      </c>
      <c r="G1464" t="s">
        <v>75</v>
      </c>
      <c r="H1464" t="s">
        <v>80</v>
      </c>
      <c r="I1464" t="str">
        <f t="shared" si="114"/>
        <v>SESSÃO ESPECIALTANGARÁ</v>
      </c>
      <c r="J1464" s="120">
        <v>265</v>
      </c>
      <c r="K1464">
        <f t="shared" si="111"/>
        <v>1463</v>
      </c>
      <c r="L1464" t="b">
        <f>IF($H$2:$H$2371='Cenário proposto'!$L$2,'Tabela de preços (out_2014)'!$K$2:$K$2371)</f>
        <v>0</v>
      </c>
      <c r="M1464" t="e">
        <f t="shared" si="112"/>
        <v>#NUM!</v>
      </c>
      <c r="N1464" t="str">
        <f t="shared" si="113"/>
        <v>Lixo</v>
      </c>
      <c r="O1464">
        <f t="shared" si="115"/>
        <v>4</v>
      </c>
    </row>
    <row r="1465" spans="1:15" x14ac:dyDescent="0.2">
      <c r="A1465" t="s">
        <v>737</v>
      </c>
      <c r="B1465" t="s">
        <v>738</v>
      </c>
      <c r="C1465" t="s">
        <v>177</v>
      </c>
      <c r="D1465" t="s">
        <v>166</v>
      </c>
      <c r="E1465" s="119">
        <v>0.94791666666666663</v>
      </c>
      <c r="F1465" s="119">
        <v>3.125E-2</v>
      </c>
      <c r="G1465" t="s">
        <v>75</v>
      </c>
      <c r="H1465" t="s">
        <v>81</v>
      </c>
      <c r="I1465" t="str">
        <f t="shared" si="114"/>
        <v>SESSÃO ESPECIALSORRISO</v>
      </c>
      <c r="J1465" s="120">
        <v>175</v>
      </c>
      <c r="K1465">
        <f t="shared" si="111"/>
        <v>1464</v>
      </c>
      <c r="L1465" t="b">
        <f>IF($H$2:$H$2371='Cenário proposto'!$L$2,'Tabela de preços (out_2014)'!$K$2:$K$2371)</f>
        <v>0</v>
      </c>
      <c r="M1465" t="e">
        <f t="shared" si="112"/>
        <v>#NUM!</v>
      </c>
      <c r="N1465" t="str">
        <f t="shared" si="113"/>
        <v>Lixo</v>
      </c>
      <c r="O1465">
        <f t="shared" si="115"/>
        <v>4</v>
      </c>
    </row>
    <row r="1466" spans="1:15" x14ac:dyDescent="0.2">
      <c r="A1466" t="s">
        <v>737</v>
      </c>
      <c r="B1466" t="s">
        <v>738</v>
      </c>
      <c r="C1466" t="s">
        <v>177</v>
      </c>
      <c r="D1466" t="s">
        <v>166</v>
      </c>
      <c r="E1466" s="119">
        <v>0.94791666666666663</v>
      </c>
      <c r="F1466" s="119">
        <v>3.125E-2</v>
      </c>
      <c r="G1466" t="s">
        <v>75</v>
      </c>
      <c r="H1466" t="s">
        <v>82</v>
      </c>
      <c r="I1466" t="str">
        <f t="shared" si="114"/>
        <v>SESSÃO ESPECIALSAPEZAL</v>
      </c>
      <c r="J1466" s="120">
        <v>175</v>
      </c>
      <c r="K1466">
        <f t="shared" si="111"/>
        <v>1465</v>
      </c>
      <c r="L1466" t="b">
        <f>IF($H$2:$H$2371='Cenário proposto'!$L$2,'Tabela de preços (out_2014)'!$K$2:$K$2371)</f>
        <v>0</v>
      </c>
      <c r="M1466" t="e">
        <f t="shared" si="112"/>
        <v>#NUM!</v>
      </c>
      <c r="N1466" t="str">
        <f t="shared" si="113"/>
        <v>Lixo</v>
      </c>
      <c r="O1466">
        <f t="shared" si="115"/>
        <v>4</v>
      </c>
    </row>
    <row r="1467" spans="1:15" x14ac:dyDescent="0.2">
      <c r="A1467" t="s">
        <v>737</v>
      </c>
      <c r="B1467" t="s">
        <v>738</v>
      </c>
      <c r="C1467" t="s">
        <v>177</v>
      </c>
      <c r="D1467" t="s">
        <v>166</v>
      </c>
      <c r="E1467" s="119">
        <v>0.94791666666666663</v>
      </c>
      <c r="F1467" s="119">
        <v>3.125E-2</v>
      </c>
      <c r="G1467" t="s">
        <v>75</v>
      </c>
      <c r="H1467" t="s">
        <v>83</v>
      </c>
      <c r="I1467" t="str">
        <f t="shared" si="114"/>
        <v>SESSÃO ESPECIALJUÍNA</v>
      </c>
      <c r="J1467" s="120">
        <v>175</v>
      </c>
      <c r="K1467">
        <f t="shared" si="111"/>
        <v>1466</v>
      </c>
      <c r="L1467" t="b">
        <f>IF($H$2:$H$2371='Cenário proposto'!$L$2,'Tabela de preços (out_2014)'!$K$2:$K$2371)</f>
        <v>0</v>
      </c>
      <c r="M1467" t="e">
        <f t="shared" si="112"/>
        <v>#NUM!</v>
      </c>
      <c r="N1467" t="str">
        <f t="shared" si="113"/>
        <v>Lixo</v>
      </c>
      <c r="O1467">
        <f t="shared" si="115"/>
        <v>4</v>
      </c>
    </row>
    <row r="1468" spans="1:15" x14ac:dyDescent="0.2">
      <c r="A1468" t="s">
        <v>737</v>
      </c>
      <c r="B1468" t="s">
        <v>738</v>
      </c>
      <c r="C1468" t="s">
        <v>177</v>
      </c>
      <c r="D1468" t="s">
        <v>166</v>
      </c>
      <c r="E1468" s="119">
        <v>0.94791666666666663</v>
      </c>
      <c r="F1468" s="119">
        <v>3.125E-2</v>
      </c>
      <c r="G1468" t="s">
        <v>84</v>
      </c>
      <c r="H1468" t="s">
        <v>85</v>
      </c>
      <c r="I1468" t="str">
        <f t="shared" si="114"/>
        <v>SESSÃO ESPECIALC. GRANDE</v>
      </c>
      <c r="J1468" s="120">
        <v>955</v>
      </c>
      <c r="K1468">
        <f t="shared" si="111"/>
        <v>1467</v>
      </c>
      <c r="L1468" t="b">
        <f>IF($H$2:$H$2371='Cenário proposto'!$L$2,'Tabela de preços (out_2014)'!$K$2:$K$2371)</f>
        <v>0</v>
      </c>
      <c r="M1468" t="e">
        <f t="shared" si="112"/>
        <v>#NUM!</v>
      </c>
      <c r="N1468" t="str">
        <f t="shared" si="113"/>
        <v>Lixo</v>
      </c>
      <c r="O1468">
        <f t="shared" si="115"/>
        <v>4</v>
      </c>
    </row>
    <row r="1469" spans="1:15" x14ac:dyDescent="0.2">
      <c r="A1469" t="s">
        <v>737</v>
      </c>
      <c r="B1469" t="s">
        <v>738</v>
      </c>
      <c r="C1469" t="s">
        <v>177</v>
      </c>
      <c r="D1469" t="s">
        <v>166</v>
      </c>
      <c r="E1469" s="119">
        <v>0.94791666666666663</v>
      </c>
      <c r="F1469" s="119">
        <v>3.125E-2</v>
      </c>
      <c r="G1469" t="s">
        <v>86</v>
      </c>
      <c r="H1469" t="s">
        <v>87</v>
      </c>
      <c r="I1469" t="str">
        <f t="shared" si="114"/>
        <v>SESSÃO ESPECIALSALVADOR</v>
      </c>
      <c r="J1469" s="120">
        <v>5935</v>
      </c>
      <c r="K1469">
        <f t="shared" si="111"/>
        <v>1468</v>
      </c>
      <c r="L1469" t="b">
        <f>IF($H$2:$H$2371='Cenário proposto'!$L$2,'Tabela de preços (out_2014)'!$K$2:$K$2371)</f>
        <v>0</v>
      </c>
      <c r="M1469" t="e">
        <f t="shared" si="112"/>
        <v>#NUM!</v>
      </c>
      <c r="N1469" t="str">
        <f t="shared" si="113"/>
        <v>Lixo</v>
      </c>
      <c r="O1469">
        <f t="shared" si="115"/>
        <v>4</v>
      </c>
    </row>
    <row r="1470" spans="1:15" x14ac:dyDescent="0.2">
      <c r="A1470" t="s">
        <v>737</v>
      </c>
      <c r="B1470" t="s">
        <v>738</v>
      </c>
      <c r="C1470" t="s">
        <v>177</v>
      </c>
      <c r="D1470" t="s">
        <v>166</v>
      </c>
      <c r="E1470" s="119">
        <v>0.94791666666666663</v>
      </c>
      <c r="F1470" s="119">
        <v>3.125E-2</v>
      </c>
      <c r="G1470" t="s">
        <v>88</v>
      </c>
      <c r="H1470" t="s">
        <v>89</v>
      </c>
      <c r="I1470" t="str">
        <f t="shared" si="114"/>
        <v>SESSÃO ESPECIALRECIFE</v>
      </c>
      <c r="J1470" s="120">
        <v>4895</v>
      </c>
      <c r="K1470">
        <f t="shared" si="111"/>
        <v>1469</v>
      </c>
      <c r="L1470" t="b">
        <f>IF($H$2:$H$2371='Cenário proposto'!$L$2,'Tabela de preços (out_2014)'!$K$2:$K$2371)</f>
        <v>0</v>
      </c>
      <c r="M1470" t="e">
        <f t="shared" si="112"/>
        <v>#NUM!</v>
      </c>
      <c r="N1470" t="str">
        <f t="shared" si="113"/>
        <v>Lixo</v>
      </c>
      <c r="O1470">
        <f t="shared" si="115"/>
        <v>4</v>
      </c>
    </row>
    <row r="1471" spans="1:15" x14ac:dyDescent="0.2">
      <c r="A1471" t="s">
        <v>737</v>
      </c>
      <c r="B1471" t="s">
        <v>738</v>
      </c>
      <c r="C1471" t="s">
        <v>177</v>
      </c>
      <c r="D1471" t="s">
        <v>166</v>
      </c>
      <c r="E1471" s="119">
        <v>0.94791666666666663</v>
      </c>
      <c r="F1471" s="119">
        <v>3.125E-2</v>
      </c>
      <c r="G1471" t="s">
        <v>90</v>
      </c>
      <c r="H1471" t="s">
        <v>91</v>
      </c>
      <c r="I1471" t="str">
        <f t="shared" si="114"/>
        <v>SESSÃO ESPECIALNATAL</v>
      </c>
      <c r="J1471" s="120">
        <v>1270</v>
      </c>
      <c r="K1471">
        <f t="shared" si="111"/>
        <v>1470</v>
      </c>
      <c r="L1471" t="b">
        <f>IF($H$2:$H$2371='Cenário proposto'!$L$2,'Tabela de preços (out_2014)'!$K$2:$K$2371)</f>
        <v>0</v>
      </c>
      <c r="M1471" t="e">
        <f t="shared" si="112"/>
        <v>#NUM!</v>
      </c>
      <c r="N1471" t="str">
        <f t="shared" si="113"/>
        <v>Lixo</v>
      </c>
      <c r="O1471">
        <f t="shared" si="115"/>
        <v>4</v>
      </c>
    </row>
    <row r="1472" spans="1:15" x14ac:dyDescent="0.2">
      <c r="A1472" t="s">
        <v>737</v>
      </c>
      <c r="B1472" t="s">
        <v>738</v>
      </c>
      <c r="C1472" t="s">
        <v>177</v>
      </c>
      <c r="D1472" t="s">
        <v>166</v>
      </c>
      <c r="E1472" s="119">
        <v>0.94791666666666663</v>
      </c>
      <c r="F1472" s="119">
        <v>3.125E-2</v>
      </c>
      <c r="G1472" t="s">
        <v>92</v>
      </c>
      <c r="H1472" t="s">
        <v>93</v>
      </c>
      <c r="I1472" t="str">
        <f t="shared" si="114"/>
        <v>SESSÃO ESPECIALCEARÁ</v>
      </c>
      <c r="J1472" s="120">
        <v>4200</v>
      </c>
      <c r="K1472">
        <f t="shared" si="111"/>
        <v>1471</v>
      </c>
      <c r="L1472" t="b">
        <f>IF($H$2:$H$2371='Cenário proposto'!$L$2,'Tabela de preços (out_2014)'!$K$2:$K$2371)</f>
        <v>0</v>
      </c>
      <c r="M1472" t="e">
        <f t="shared" si="112"/>
        <v>#NUM!</v>
      </c>
      <c r="N1472" t="str">
        <f t="shared" si="113"/>
        <v>Lixo</v>
      </c>
      <c r="O1472">
        <f t="shared" si="115"/>
        <v>4</v>
      </c>
    </row>
    <row r="1473" spans="1:15" x14ac:dyDescent="0.2">
      <c r="A1473" t="s">
        <v>737</v>
      </c>
      <c r="B1473" t="s">
        <v>738</v>
      </c>
      <c r="C1473" t="s">
        <v>177</v>
      </c>
      <c r="D1473" t="s">
        <v>166</v>
      </c>
      <c r="E1473" s="119">
        <v>0.94791666666666663</v>
      </c>
      <c r="F1473" s="119">
        <v>3.125E-2</v>
      </c>
      <c r="G1473" t="s">
        <v>92</v>
      </c>
      <c r="H1473" t="s">
        <v>94</v>
      </c>
      <c r="I1473" t="str">
        <f t="shared" si="114"/>
        <v>SESSÃO ESPECIALFORTALEZA</v>
      </c>
      <c r="J1473" s="120">
        <v>3360</v>
      </c>
      <c r="K1473">
        <f t="shared" si="111"/>
        <v>1472</v>
      </c>
      <c r="L1473" t="b">
        <f>IF($H$2:$H$2371='Cenário proposto'!$L$2,'Tabela de preços (out_2014)'!$K$2:$K$2371)</f>
        <v>0</v>
      </c>
      <c r="M1473" t="e">
        <f t="shared" si="112"/>
        <v>#NUM!</v>
      </c>
      <c r="N1473" t="str">
        <f t="shared" si="113"/>
        <v>Lixo</v>
      </c>
      <c r="O1473">
        <f t="shared" si="115"/>
        <v>4</v>
      </c>
    </row>
    <row r="1474" spans="1:15" x14ac:dyDescent="0.2">
      <c r="A1474" t="s">
        <v>737</v>
      </c>
      <c r="B1474" t="s">
        <v>738</v>
      </c>
      <c r="C1474" t="s">
        <v>177</v>
      </c>
      <c r="D1474" t="s">
        <v>166</v>
      </c>
      <c r="E1474" s="119">
        <v>0.94791666666666663</v>
      </c>
      <c r="F1474" s="119">
        <v>3.125E-2</v>
      </c>
      <c r="G1474" t="s">
        <v>95</v>
      </c>
      <c r="H1474" t="s">
        <v>96</v>
      </c>
      <c r="I1474" t="str">
        <f t="shared" si="114"/>
        <v>SESSÃO ESPECIALTERESINA</v>
      </c>
      <c r="J1474" s="120">
        <v>505</v>
      </c>
      <c r="K1474">
        <f t="shared" ref="K1474:K1537" si="116">ROW(H1474:H3843)-ROW($H$2)+1</f>
        <v>1473</v>
      </c>
      <c r="L1474" t="b">
        <f>IF($H$2:$H$2371='Cenário proposto'!$L$2,'Tabela de preços (out_2014)'!$K$2:$K$2371)</f>
        <v>0</v>
      </c>
      <c r="M1474" t="e">
        <f t="shared" ref="M1474:M1537" si="117">SMALL($L$2:$L$2371,$K$2:$K$2371)</f>
        <v>#NUM!</v>
      </c>
      <c r="N1474" t="str">
        <f t="shared" ref="N1474:N1537" si="118">IFERROR(INDEX($B$2:$B$2371,$M$2:$M$2371),"Lixo")</f>
        <v>Lixo</v>
      </c>
      <c r="O1474">
        <f t="shared" si="115"/>
        <v>4</v>
      </c>
    </row>
    <row r="1475" spans="1:15" x14ac:dyDescent="0.2">
      <c r="A1475" t="s">
        <v>737</v>
      </c>
      <c r="B1475" t="s">
        <v>738</v>
      </c>
      <c r="C1475" t="s">
        <v>177</v>
      </c>
      <c r="D1475" t="s">
        <v>166</v>
      </c>
      <c r="E1475" s="119">
        <v>0.94791666666666663</v>
      </c>
      <c r="F1475" s="119">
        <v>3.125E-2</v>
      </c>
      <c r="G1475" t="s">
        <v>95</v>
      </c>
      <c r="H1475" t="s">
        <v>97</v>
      </c>
      <c r="I1475" t="str">
        <f t="shared" ref="I1475:I1538" si="119">CONCATENATE(B1475,H1475)</f>
        <v>SESSÃO ESPECIALPARNAÍBA</v>
      </c>
      <c r="J1475" s="120">
        <v>175</v>
      </c>
      <c r="K1475">
        <f t="shared" si="116"/>
        <v>1474</v>
      </c>
      <c r="L1475" t="b">
        <f>IF($H$2:$H$2371='Cenário proposto'!$L$2,'Tabela de preços (out_2014)'!$K$2:$K$2371)</f>
        <v>0</v>
      </c>
      <c r="M1475" t="e">
        <f t="shared" si="117"/>
        <v>#NUM!</v>
      </c>
      <c r="N1475" t="str">
        <f t="shared" si="118"/>
        <v>Lixo</v>
      </c>
      <c r="O1475">
        <f t="shared" ref="O1475:O1538" si="120">IF(D1475="SEG/SEX",5,IF(D1475="SEG/SÁB",6,IF(LEN(D1475)-LEN(SUBSTITUTE(D1475,"/",""))=0,1,LEN(D1475)-LEN(SUBSTITUTE(D1475,"/",""))+1)))*4</f>
        <v>4</v>
      </c>
    </row>
    <row r="1476" spans="1:15" x14ac:dyDescent="0.2">
      <c r="A1476" t="s">
        <v>737</v>
      </c>
      <c r="B1476" t="s">
        <v>738</v>
      </c>
      <c r="C1476" t="s">
        <v>177</v>
      </c>
      <c r="D1476" t="s">
        <v>166</v>
      </c>
      <c r="E1476" s="119">
        <v>0.94791666666666663</v>
      </c>
      <c r="F1476" s="119">
        <v>3.125E-2</v>
      </c>
      <c r="G1476" t="s">
        <v>98</v>
      </c>
      <c r="H1476" t="s">
        <v>99</v>
      </c>
      <c r="I1476" t="str">
        <f t="shared" si="119"/>
        <v>SESSÃO ESPECIALS. LUIS</v>
      </c>
      <c r="J1476" s="120">
        <v>1115</v>
      </c>
      <c r="K1476">
        <f t="shared" si="116"/>
        <v>1475</v>
      </c>
      <c r="L1476" t="b">
        <f>IF($H$2:$H$2371='Cenário proposto'!$L$2,'Tabela de preços (out_2014)'!$K$2:$K$2371)</f>
        <v>0</v>
      </c>
      <c r="M1476" t="e">
        <f t="shared" si="117"/>
        <v>#NUM!</v>
      </c>
      <c r="N1476" t="str">
        <f t="shared" si="118"/>
        <v>Lixo</v>
      </c>
      <c r="O1476">
        <f t="shared" si="120"/>
        <v>4</v>
      </c>
    </row>
    <row r="1477" spans="1:15" x14ac:dyDescent="0.2">
      <c r="A1477" t="s">
        <v>737</v>
      </c>
      <c r="B1477" t="s">
        <v>738</v>
      </c>
      <c r="C1477" t="s">
        <v>177</v>
      </c>
      <c r="D1477" t="s">
        <v>166</v>
      </c>
      <c r="E1477" s="119">
        <v>0.94791666666666663</v>
      </c>
      <c r="F1477" s="119">
        <v>3.125E-2</v>
      </c>
      <c r="G1477" t="s">
        <v>100</v>
      </c>
      <c r="H1477" t="s">
        <v>101</v>
      </c>
      <c r="I1477" t="str">
        <f t="shared" si="119"/>
        <v>SESSÃO ESPECIALVIANA</v>
      </c>
      <c r="J1477" s="120">
        <v>445</v>
      </c>
      <c r="K1477">
        <f t="shared" si="116"/>
        <v>1476</v>
      </c>
      <c r="L1477" t="b">
        <f>IF($H$2:$H$2371='Cenário proposto'!$L$2,'Tabela de preços (out_2014)'!$K$2:$K$2371)</f>
        <v>0</v>
      </c>
      <c r="M1477" t="e">
        <f t="shared" si="117"/>
        <v>#NUM!</v>
      </c>
      <c r="N1477" t="str">
        <f t="shared" si="118"/>
        <v>Lixo</v>
      </c>
      <c r="O1477">
        <f t="shared" si="120"/>
        <v>4</v>
      </c>
    </row>
    <row r="1478" spans="1:15" x14ac:dyDescent="0.2">
      <c r="A1478" t="s">
        <v>737</v>
      </c>
      <c r="B1478" t="s">
        <v>738</v>
      </c>
      <c r="C1478" t="s">
        <v>177</v>
      </c>
      <c r="D1478" t="s">
        <v>166</v>
      </c>
      <c r="E1478" s="119">
        <v>0.94791666666666663</v>
      </c>
      <c r="F1478" s="119">
        <v>3.125E-2</v>
      </c>
      <c r="G1478" t="s">
        <v>102</v>
      </c>
      <c r="H1478" t="s">
        <v>103</v>
      </c>
      <c r="I1478" t="str">
        <f t="shared" si="119"/>
        <v>SESSÃO ESPECIALPEDREIRAS</v>
      </c>
      <c r="J1478" s="120">
        <v>295</v>
      </c>
      <c r="K1478">
        <f t="shared" si="116"/>
        <v>1477</v>
      </c>
      <c r="L1478" t="b">
        <f>IF($H$2:$H$2371='Cenário proposto'!$L$2,'Tabela de preços (out_2014)'!$K$2:$K$2371)</f>
        <v>0</v>
      </c>
      <c r="M1478" t="e">
        <f t="shared" si="117"/>
        <v>#NUM!</v>
      </c>
      <c r="N1478" t="str">
        <f t="shared" si="118"/>
        <v>Lixo</v>
      </c>
      <c r="O1478">
        <f t="shared" si="120"/>
        <v>4</v>
      </c>
    </row>
    <row r="1479" spans="1:15" x14ac:dyDescent="0.2">
      <c r="A1479" t="s">
        <v>737</v>
      </c>
      <c r="B1479" t="s">
        <v>738</v>
      </c>
      <c r="C1479" t="s">
        <v>177</v>
      </c>
      <c r="D1479" t="s">
        <v>166</v>
      </c>
      <c r="E1479" s="119">
        <v>0.94791666666666663</v>
      </c>
      <c r="F1479" s="119">
        <v>3.125E-2</v>
      </c>
      <c r="G1479" t="s">
        <v>104</v>
      </c>
      <c r="H1479" t="s">
        <v>105</v>
      </c>
      <c r="I1479" t="str">
        <f t="shared" si="119"/>
        <v>SESSÃO ESPECIALIMPERATRIZ</v>
      </c>
      <c r="J1479" s="120">
        <v>445</v>
      </c>
      <c r="K1479">
        <f t="shared" si="116"/>
        <v>1478</v>
      </c>
      <c r="L1479" t="b">
        <f>IF($H$2:$H$2371='Cenário proposto'!$L$2,'Tabela de preços (out_2014)'!$K$2:$K$2371)</f>
        <v>0</v>
      </c>
      <c r="M1479" t="e">
        <f t="shared" si="117"/>
        <v>#NUM!</v>
      </c>
      <c r="N1479" t="str">
        <f t="shared" si="118"/>
        <v>Lixo</v>
      </c>
      <c r="O1479">
        <f t="shared" si="120"/>
        <v>4</v>
      </c>
    </row>
    <row r="1480" spans="1:15" x14ac:dyDescent="0.2">
      <c r="A1480" t="s">
        <v>737</v>
      </c>
      <c r="B1480" t="s">
        <v>738</v>
      </c>
      <c r="C1480" t="s">
        <v>177</v>
      </c>
      <c r="D1480" t="s">
        <v>166</v>
      </c>
      <c r="E1480" s="119">
        <v>0.94791666666666663</v>
      </c>
      <c r="F1480" s="119">
        <v>3.125E-2</v>
      </c>
      <c r="G1480" t="s">
        <v>106</v>
      </c>
      <c r="H1480" t="s">
        <v>107</v>
      </c>
      <c r="I1480" t="str">
        <f t="shared" si="119"/>
        <v>SESSÃO ESPECIALCAXIAS</v>
      </c>
      <c r="J1480" s="120">
        <v>445</v>
      </c>
      <c r="K1480">
        <f t="shared" si="116"/>
        <v>1479</v>
      </c>
      <c r="L1480" t="b">
        <f>IF($H$2:$H$2371='Cenário proposto'!$L$2,'Tabela de preços (out_2014)'!$K$2:$K$2371)</f>
        <v>0</v>
      </c>
      <c r="M1480" t="e">
        <f t="shared" si="117"/>
        <v>#NUM!</v>
      </c>
      <c r="N1480" t="str">
        <f t="shared" si="118"/>
        <v>Lixo</v>
      </c>
      <c r="O1480">
        <f t="shared" si="120"/>
        <v>4</v>
      </c>
    </row>
    <row r="1481" spans="1:15" x14ac:dyDescent="0.2">
      <c r="A1481" t="s">
        <v>737</v>
      </c>
      <c r="B1481" t="s">
        <v>738</v>
      </c>
      <c r="C1481" t="s">
        <v>177</v>
      </c>
      <c r="D1481" t="s">
        <v>166</v>
      </c>
      <c r="E1481" s="119">
        <v>0.94791666666666663</v>
      </c>
      <c r="F1481" s="119">
        <v>3.125E-2</v>
      </c>
      <c r="G1481" t="s">
        <v>108</v>
      </c>
      <c r="H1481" t="s">
        <v>109</v>
      </c>
      <c r="I1481" t="str">
        <f t="shared" si="119"/>
        <v>SESSÃO ESPECIALJ. PESSOA</v>
      </c>
      <c r="J1481" s="120">
        <v>1430</v>
      </c>
      <c r="K1481">
        <f t="shared" si="116"/>
        <v>1480</v>
      </c>
      <c r="L1481" t="b">
        <f>IF($H$2:$H$2371='Cenário proposto'!$L$2,'Tabela de preços (out_2014)'!$K$2:$K$2371)</f>
        <v>0</v>
      </c>
      <c r="M1481" t="e">
        <f t="shared" si="117"/>
        <v>#NUM!</v>
      </c>
      <c r="N1481" t="str">
        <f t="shared" si="118"/>
        <v>Lixo</v>
      </c>
      <c r="O1481">
        <f t="shared" si="120"/>
        <v>4</v>
      </c>
    </row>
    <row r="1482" spans="1:15" x14ac:dyDescent="0.2">
      <c r="A1482" t="s">
        <v>737</v>
      </c>
      <c r="B1482" t="s">
        <v>738</v>
      </c>
      <c r="C1482" t="s">
        <v>177</v>
      </c>
      <c r="D1482" t="s">
        <v>166</v>
      </c>
      <c r="E1482" s="119">
        <v>0.94791666666666663</v>
      </c>
      <c r="F1482" s="119">
        <v>3.125E-2</v>
      </c>
      <c r="G1482" t="s">
        <v>110</v>
      </c>
      <c r="H1482" t="s">
        <v>111</v>
      </c>
      <c r="I1482" t="str">
        <f t="shared" si="119"/>
        <v>SESSÃO ESPECIALBELÉM</v>
      </c>
      <c r="J1482" s="120">
        <v>2410</v>
      </c>
      <c r="K1482">
        <f t="shared" si="116"/>
        <v>1481</v>
      </c>
      <c r="L1482" t="b">
        <f>IF($H$2:$H$2371='Cenário proposto'!$L$2,'Tabela de preços (out_2014)'!$K$2:$K$2371)</f>
        <v>0</v>
      </c>
      <c r="M1482" t="e">
        <f t="shared" si="117"/>
        <v>#NUM!</v>
      </c>
      <c r="N1482" t="str">
        <f t="shared" si="118"/>
        <v>Lixo</v>
      </c>
      <c r="O1482">
        <f t="shared" si="120"/>
        <v>4</v>
      </c>
    </row>
    <row r="1483" spans="1:15" x14ac:dyDescent="0.2">
      <c r="A1483" t="s">
        <v>737</v>
      </c>
      <c r="B1483" t="s">
        <v>738</v>
      </c>
      <c r="C1483" t="s">
        <v>177</v>
      </c>
      <c r="D1483" t="s">
        <v>166</v>
      </c>
      <c r="E1483" s="119">
        <v>0.94791666666666663</v>
      </c>
      <c r="F1483" s="119">
        <v>3.125E-2</v>
      </c>
      <c r="G1483" t="s">
        <v>110</v>
      </c>
      <c r="H1483" t="s">
        <v>112</v>
      </c>
      <c r="I1483" t="str">
        <f t="shared" si="119"/>
        <v>SESSÃO ESPECIALMARABÁ</v>
      </c>
      <c r="J1483" s="120">
        <v>445</v>
      </c>
      <c r="K1483">
        <f t="shared" si="116"/>
        <v>1482</v>
      </c>
      <c r="L1483" t="b">
        <f>IF($H$2:$H$2371='Cenário proposto'!$L$2,'Tabela de preços (out_2014)'!$K$2:$K$2371)</f>
        <v>0</v>
      </c>
      <c r="M1483" t="e">
        <f t="shared" si="117"/>
        <v>#NUM!</v>
      </c>
      <c r="N1483" t="str">
        <f t="shared" si="118"/>
        <v>Lixo</v>
      </c>
      <c r="O1483">
        <f t="shared" si="120"/>
        <v>4</v>
      </c>
    </row>
    <row r="1484" spans="1:15" x14ac:dyDescent="0.2">
      <c r="A1484" t="s">
        <v>737</v>
      </c>
      <c r="B1484" t="s">
        <v>738</v>
      </c>
      <c r="C1484" t="s">
        <v>177</v>
      </c>
      <c r="D1484" t="s">
        <v>166</v>
      </c>
      <c r="E1484" s="119">
        <v>0.94791666666666663</v>
      </c>
      <c r="F1484" s="119">
        <v>3.125E-2</v>
      </c>
      <c r="G1484" t="s">
        <v>110</v>
      </c>
      <c r="H1484" t="s">
        <v>113</v>
      </c>
      <c r="I1484" t="str">
        <f t="shared" si="119"/>
        <v>SESSÃO ESPECIALSANTARÉM</v>
      </c>
      <c r="J1484" s="120">
        <v>175</v>
      </c>
      <c r="K1484">
        <f t="shared" si="116"/>
        <v>1483</v>
      </c>
      <c r="L1484" t="b">
        <f>IF($H$2:$H$2371='Cenário proposto'!$L$2,'Tabela de preços (out_2014)'!$K$2:$K$2371)</f>
        <v>0</v>
      </c>
      <c r="M1484" t="e">
        <f t="shared" si="117"/>
        <v>#NUM!</v>
      </c>
      <c r="N1484" t="str">
        <f t="shared" si="118"/>
        <v>Lixo</v>
      </c>
      <c r="O1484">
        <f t="shared" si="120"/>
        <v>4</v>
      </c>
    </row>
    <row r="1485" spans="1:15" x14ac:dyDescent="0.2">
      <c r="A1485" t="s">
        <v>737</v>
      </c>
      <c r="B1485" t="s">
        <v>738</v>
      </c>
      <c r="C1485" t="s">
        <v>177</v>
      </c>
      <c r="D1485" t="s">
        <v>166</v>
      </c>
      <c r="E1485" s="119">
        <v>0.94791666666666663</v>
      </c>
      <c r="F1485" s="119">
        <v>3.125E-2</v>
      </c>
      <c r="G1485" t="s">
        <v>114</v>
      </c>
      <c r="H1485" t="s">
        <v>115</v>
      </c>
      <c r="I1485" t="str">
        <f t="shared" si="119"/>
        <v>SESSÃO ESPECIALMANAUS</v>
      </c>
      <c r="J1485" s="120">
        <v>1475</v>
      </c>
      <c r="K1485">
        <f t="shared" si="116"/>
        <v>1484</v>
      </c>
      <c r="L1485" t="b">
        <f>IF($H$2:$H$2371='Cenário proposto'!$L$2,'Tabela de preços (out_2014)'!$K$2:$K$2371)</f>
        <v>0</v>
      </c>
      <c r="M1485" t="e">
        <f t="shared" si="117"/>
        <v>#NUM!</v>
      </c>
      <c r="N1485" t="str">
        <f t="shared" si="118"/>
        <v>Lixo</v>
      </c>
      <c r="O1485">
        <f t="shared" si="120"/>
        <v>4</v>
      </c>
    </row>
    <row r="1486" spans="1:15" x14ac:dyDescent="0.2">
      <c r="A1486" t="s">
        <v>737</v>
      </c>
      <c r="B1486" t="s">
        <v>738</v>
      </c>
      <c r="C1486" t="s">
        <v>177</v>
      </c>
      <c r="D1486" t="s">
        <v>166</v>
      </c>
      <c r="E1486" s="119">
        <v>0.94791666666666663</v>
      </c>
      <c r="F1486" s="119">
        <v>3.125E-2</v>
      </c>
      <c r="G1486" t="s">
        <v>116</v>
      </c>
      <c r="H1486" t="s">
        <v>117</v>
      </c>
      <c r="I1486" t="str">
        <f t="shared" si="119"/>
        <v>SESSÃO ESPECIALP. VELHO</v>
      </c>
      <c r="J1486" s="120">
        <v>545</v>
      </c>
      <c r="K1486">
        <f t="shared" si="116"/>
        <v>1485</v>
      </c>
      <c r="L1486" t="b">
        <f>IF($H$2:$H$2371='Cenário proposto'!$L$2,'Tabela de preços (out_2014)'!$K$2:$K$2371)</f>
        <v>0</v>
      </c>
      <c r="M1486" t="e">
        <f t="shared" si="117"/>
        <v>#NUM!</v>
      </c>
      <c r="N1486" t="str">
        <f t="shared" si="118"/>
        <v>Lixo</v>
      </c>
      <c r="O1486">
        <f t="shared" si="120"/>
        <v>4</v>
      </c>
    </row>
    <row r="1487" spans="1:15" x14ac:dyDescent="0.2">
      <c r="A1487" t="s">
        <v>737</v>
      </c>
      <c r="B1487" t="s">
        <v>738</v>
      </c>
      <c r="C1487" t="s">
        <v>177</v>
      </c>
      <c r="D1487" t="s">
        <v>166</v>
      </c>
      <c r="E1487" s="119">
        <v>0.94791666666666663</v>
      </c>
      <c r="F1487" s="119">
        <v>3.125E-2</v>
      </c>
      <c r="G1487" t="s">
        <v>118</v>
      </c>
      <c r="H1487" t="s">
        <v>119</v>
      </c>
      <c r="I1487" t="str">
        <f t="shared" si="119"/>
        <v>SESSÃO ESPECIALR. BRANCO</v>
      </c>
      <c r="J1487" s="120">
        <v>445</v>
      </c>
      <c r="K1487">
        <f t="shared" si="116"/>
        <v>1486</v>
      </c>
      <c r="L1487" t="b">
        <f>IF($H$2:$H$2371='Cenário proposto'!$L$2,'Tabela de preços (out_2014)'!$K$2:$K$2371)</f>
        <v>0</v>
      </c>
      <c r="M1487" t="e">
        <f t="shared" si="117"/>
        <v>#NUM!</v>
      </c>
      <c r="N1487" t="str">
        <f t="shared" si="118"/>
        <v>Lixo</v>
      </c>
      <c r="O1487">
        <f t="shared" si="120"/>
        <v>4</v>
      </c>
    </row>
    <row r="1488" spans="1:15" x14ac:dyDescent="0.2">
      <c r="A1488" t="s">
        <v>737</v>
      </c>
      <c r="B1488" t="s">
        <v>738</v>
      </c>
      <c r="C1488" t="s">
        <v>177</v>
      </c>
      <c r="D1488" t="s">
        <v>166</v>
      </c>
      <c r="E1488" s="119">
        <v>0.94791666666666663</v>
      </c>
      <c r="F1488" s="119">
        <v>3.125E-2</v>
      </c>
      <c r="G1488" t="s">
        <v>120</v>
      </c>
      <c r="H1488" t="s">
        <v>121</v>
      </c>
      <c r="I1488" t="str">
        <f t="shared" si="119"/>
        <v>SESSÃO ESPECIALPALMAS</v>
      </c>
      <c r="J1488" s="120">
        <v>175</v>
      </c>
      <c r="K1488">
        <f t="shared" si="116"/>
        <v>1487</v>
      </c>
      <c r="L1488" t="b">
        <f>IF($H$2:$H$2371='Cenário proposto'!$L$2,'Tabela de preços (out_2014)'!$K$2:$K$2371)</f>
        <v>0</v>
      </c>
      <c r="M1488" t="e">
        <f t="shared" si="117"/>
        <v>#NUM!</v>
      </c>
      <c r="N1488" t="str">
        <f t="shared" si="118"/>
        <v>Lixo</v>
      </c>
      <c r="O1488">
        <f t="shared" si="120"/>
        <v>4</v>
      </c>
    </row>
    <row r="1489" spans="1:15" x14ac:dyDescent="0.2">
      <c r="A1489" t="s">
        <v>737</v>
      </c>
      <c r="B1489" t="s">
        <v>738</v>
      </c>
      <c r="C1489" t="s">
        <v>177</v>
      </c>
      <c r="D1489" t="s">
        <v>166</v>
      </c>
      <c r="E1489" s="119">
        <v>0.94791666666666663</v>
      </c>
      <c r="F1489" s="119">
        <v>3.125E-2</v>
      </c>
      <c r="G1489" t="s">
        <v>122</v>
      </c>
      <c r="H1489" t="s">
        <v>123</v>
      </c>
      <c r="I1489" t="str">
        <f t="shared" si="119"/>
        <v>SESSÃO ESPECIALGURUPI</v>
      </c>
      <c r="J1489" s="120">
        <v>175</v>
      </c>
      <c r="K1489">
        <f t="shared" si="116"/>
        <v>1488</v>
      </c>
      <c r="L1489" t="b">
        <f>IF($H$2:$H$2371='Cenário proposto'!$L$2,'Tabela de preços (out_2014)'!$K$2:$K$2371)</f>
        <v>0</v>
      </c>
      <c r="M1489" t="e">
        <f t="shared" si="117"/>
        <v>#NUM!</v>
      </c>
      <c r="N1489" t="str">
        <f t="shared" si="118"/>
        <v>Lixo</v>
      </c>
      <c r="O1489">
        <f t="shared" si="120"/>
        <v>4</v>
      </c>
    </row>
    <row r="1490" spans="1:15" x14ac:dyDescent="0.2">
      <c r="A1490" t="s">
        <v>737</v>
      </c>
      <c r="B1490" t="s">
        <v>738</v>
      </c>
      <c r="C1490" t="s">
        <v>177</v>
      </c>
      <c r="D1490" t="s">
        <v>166</v>
      </c>
      <c r="E1490" s="119">
        <v>0.94791666666666663</v>
      </c>
      <c r="F1490" s="119">
        <v>3.125E-2</v>
      </c>
      <c r="G1490" t="s">
        <v>122</v>
      </c>
      <c r="H1490" t="s">
        <v>124</v>
      </c>
      <c r="I1490" t="str">
        <f t="shared" si="119"/>
        <v>SESSÃO ESPECIALARAGUAINA</v>
      </c>
      <c r="J1490" s="120">
        <v>350</v>
      </c>
      <c r="K1490">
        <f t="shared" si="116"/>
        <v>1489</v>
      </c>
      <c r="L1490" t="b">
        <f>IF($H$2:$H$2371='Cenário proposto'!$L$2,'Tabela de preços (out_2014)'!$K$2:$K$2371)</f>
        <v>0</v>
      </c>
      <c r="M1490" t="e">
        <f t="shared" si="117"/>
        <v>#NUM!</v>
      </c>
      <c r="N1490" t="str">
        <f t="shared" si="118"/>
        <v>Lixo</v>
      </c>
      <c r="O1490">
        <f t="shared" si="120"/>
        <v>4</v>
      </c>
    </row>
    <row r="1491" spans="1:15" x14ac:dyDescent="0.2">
      <c r="A1491" t="s">
        <v>737</v>
      </c>
      <c r="B1491" t="s">
        <v>738</v>
      </c>
      <c r="C1491" t="s">
        <v>177</v>
      </c>
      <c r="D1491" t="s">
        <v>166</v>
      </c>
      <c r="E1491" s="119">
        <v>0.94791666666666663</v>
      </c>
      <c r="F1491" s="119">
        <v>3.125E-2</v>
      </c>
      <c r="G1491" t="s">
        <v>125</v>
      </c>
      <c r="H1491" t="s">
        <v>126</v>
      </c>
      <c r="I1491" t="str">
        <f t="shared" si="119"/>
        <v>SESSÃO ESPECIALBOA VISTA</v>
      </c>
      <c r="J1491" s="120">
        <v>350</v>
      </c>
      <c r="K1491">
        <f t="shared" si="116"/>
        <v>1490</v>
      </c>
      <c r="L1491" t="b">
        <f>IF($H$2:$H$2371='Cenário proposto'!$L$2,'Tabela de preços (out_2014)'!$K$2:$K$2371)</f>
        <v>0</v>
      </c>
      <c r="M1491" t="e">
        <f t="shared" si="117"/>
        <v>#NUM!</v>
      </c>
      <c r="N1491" t="str">
        <f t="shared" si="118"/>
        <v>Lixo</v>
      </c>
      <c r="O1491">
        <f t="shared" si="120"/>
        <v>4</v>
      </c>
    </row>
    <row r="1492" spans="1:15" x14ac:dyDescent="0.2">
      <c r="A1492" t="s">
        <v>737</v>
      </c>
      <c r="B1492" t="s">
        <v>738</v>
      </c>
      <c r="C1492" t="s">
        <v>177</v>
      </c>
      <c r="D1492" t="s">
        <v>166</v>
      </c>
      <c r="E1492" s="119">
        <v>0.94791666666666663</v>
      </c>
      <c r="F1492" s="119">
        <v>3.125E-2</v>
      </c>
      <c r="G1492" t="s">
        <v>127</v>
      </c>
      <c r="H1492" t="s">
        <v>128</v>
      </c>
      <c r="I1492" t="str">
        <f t="shared" si="119"/>
        <v>SESSÃO ESPECIALMACAPÁ</v>
      </c>
      <c r="J1492" s="120">
        <v>350</v>
      </c>
      <c r="K1492">
        <f t="shared" si="116"/>
        <v>1491</v>
      </c>
      <c r="L1492" t="b">
        <f>IF($H$2:$H$2371='Cenário proposto'!$L$2,'Tabela de preços (out_2014)'!$K$2:$K$2371)</f>
        <v>0</v>
      </c>
      <c r="M1492" t="e">
        <f t="shared" si="117"/>
        <v>#NUM!</v>
      </c>
      <c r="N1492" t="str">
        <f t="shared" si="118"/>
        <v>Lixo</v>
      </c>
      <c r="O1492">
        <f t="shared" si="120"/>
        <v>4</v>
      </c>
    </row>
    <row r="1493" spans="1:15" x14ac:dyDescent="0.2">
      <c r="A1493" t="s">
        <v>739</v>
      </c>
      <c r="B1493" t="s">
        <v>740</v>
      </c>
      <c r="C1493" t="s">
        <v>177</v>
      </c>
      <c r="D1493" t="s">
        <v>185</v>
      </c>
      <c r="E1493" s="119">
        <v>0.65625</v>
      </c>
      <c r="F1493" s="119">
        <v>0.83333333333333337</v>
      </c>
      <c r="G1493" t="s">
        <v>35</v>
      </c>
      <c r="H1493" t="s">
        <v>35</v>
      </c>
      <c r="I1493" t="str">
        <f t="shared" si="119"/>
        <v>SESSÃO LIVRENET1</v>
      </c>
      <c r="J1493" s="120">
        <v>87450</v>
      </c>
      <c r="K1493">
        <f t="shared" si="116"/>
        <v>1492</v>
      </c>
      <c r="L1493" t="b">
        <f>IF($H$2:$H$2371='Cenário proposto'!$L$2,'Tabela de preços (out_2014)'!$K$2:$K$2371)</f>
        <v>0</v>
      </c>
      <c r="M1493" t="e">
        <f t="shared" si="117"/>
        <v>#NUM!</v>
      </c>
      <c r="N1493" t="str">
        <f t="shared" si="118"/>
        <v>Lixo</v>
      </c>
      <c r="O1493">
        <f t="shared" si="120"/>
        <v>4</v>
      </c>
    </row>
    <row r="1494" spans="1:15" x14ac:dyDescent="0.2">
      <c r="A1494" t="s">
        <v>739</v>
      </c>
      <c r="B1494" t="s">
        <v>740</v>
      </c>
      <c r="C1494" t="s">
        <v>177</v>
      </c>
      <c r="D1494" t="s">
        <v>185</v>
      </c>
      <c r="E1494" s="119">
        <v>0.65625</v>
      </c>
      <c r="F1494" s="119">
        <v>0.83333333333333337</v>
      </c>
      <c r="G1494" t="s">
        <v>36</v>
      </c>
      <c r="H1494" t="s">
        <v>36</v>
      </c>
      <c r="I1494" t="str">
        <f t="shared" si="119"/>
        <v>SESSÃO LIVRESAT</v>
      </c>
      <c r="J1494" s="120">
        <v>8745</v>
      </c>
      <c r="K1494">
        <f t="shared" si="116"/>
        <v>1493</v>
      </c>
      <c r="L1494" t="b">
        <f>IF($H$2:$H$2371='Cenário proposto'!$L$2,'Tabela de preços (out_2014)'!$K$2:$K$2371)</f>
        <v>0</v>
      </c>
      <c r="M1494" t="e">
        <f t="shared" si="117"/>
        <v>#NUM!</v>
      </c>
      <c r="N1494" t="str">
        <f t="shared" si="118"/>
        <v>Lixo</v>
      </c>
      <c r="O1494">
        <f t="shared" si="120"/>
        <v>4</v>
      </c>
    </row>
    <row r="1495" spans="1:15" x14ac:dyDescent="0.2">
      <c r="A1495" t="s">
        <v>739</v>
      </c>
      <c r="B1495" t="s">
        <v>740</v>
      </c>
      <c r="C1495" t="s">
        <v>177</v>
      </c>
      <c r="D1495" t="s">
        <v>185</v>
      </c>
      <c r="E1495" s="119">
        <v>0.65625</v>
      </c>
      <c r="F1495" s="119">
        <v>0.83333333333333337</v>
      </c>
      <c r="G1495" t="s">
        <v>37</v>
      </c>
      <c r="H1495" t="s">
        <v>38</v>
      </c>
      <c r="I1495" t="str">
        <f t="shared" si="119"/>
        <v>SESSÃO LIVRESÃO PAULO</v>
      </c>
      <c r="J1495" s="120">
        <v>16620</v>
      </c>
      <c r="K1495">
        <f t="shared" si="116"/>
        <v>1494</v>
      </c>
      <c r="L1495" t="b">
        <f>IF($H$2:$H$2371='Cenário proposto'!$L$2,'Tabela de preços (out_2014)'!$K$2:$K$2371)</f>
        <v>0</v>
      </c>
      <c r="M1495" t="e">
        <f t="shared" si="117"/>
        <v>#NUM!</v>
      </c>
      <c r="N1495" t="str">
        <f t="shared" si="118"/>
        <v>Lixo</v>
      </c>
      <c r="O1495">
        <f t="shared" si="120"/>
        <v>4</v>
      </c>
    </row>
    <row r="1496" spans="1:15" x14ac:dyDescent="0.2">
      <c r="A1496" t="s">
        <v>739</v>
      </c>
      <c r="B1496" t="s">
        <v>740</v>
      </c>
      <c r="C1496" t="s">
        <v>177</v>
      </c>
      <c r="D1496" t="s">
        <v>185</v>
      </c>
      <c r="E1496" s="119">
        <v>0.65625</v>
      </c>
      <c r="F1496" s="119">
        <v>0.83333333333333337</v>
      </c>
      <c r="G1496" t="s">
        <v>39</v>
      </c>
      <c r="H1496" t="s">
        <v>40</v>
      </c>
      <c r="I1496" t="str">
        <f t="shared" si="119"/>
        <v>SESSÃO LIVREP.PRUD.</v>
      </c>
      <c r="J1496" s="120">
        <v>3825</v>
      </c>
      <c r="K1496">
        <f t="shared" si="116"/>
        <v>1495</v>
      </c>
      <c r="L1496" t="b">
        <f>IF($H$2:$H$2371='Cenário proposto'!$L$2,'Tabela de preços (out_2014)'!$K$2:$K$2371)</f>
        <v>0</v>
      </c>
      <c r="M1496" t="e">
        <f t="shared" si="117"/>
        <v>#NUM!</v>
      </c>
      <c r="N1496" t="str">
        <f t="shared" si="118"/>
        <v>Lixo</v>
      </c>
      <c r="O1496">
        <f t="shared" si="120"/>
        <v>4</v>
      </c>
    </row>
    <row r="1497" spans="1:15" x14ac:dyDescent="0.2">
      <c r="A1497" t="s">
        <v>739</v>
      </c>
      <c r="B1497" t="s">
        <v>740</v>
      </c>
      <c r="C1497" t="s">
        <v>177</v>
      </c>
      <c r="D1497" t="s">
        <v>185</v>
      </c>
      <c r="E1497" s="119">
        <v>0.65625</v>
      </c>
      <c r="F1497" s="119">
        <v>0.83333333333333337</v>
      </c>
      <c r="G1497" t="s">
        <v>41</v>
      </c>
      <c r="H1497" t="s">
        <v>42</v>
      </c>
      <c r="I1497" t="str">
        <f t="shared" si="119"/>
        <v>SESSÃO LIVRECAMPINAS</v>
      </c>
      <c r="J1497" s="120">
        <v>4360</v>
      </c>
      <c r="K1497">
        <f t="shared" si="116"/>
        <v>1496</v>
      </c>
      <c r="L1497" t="b">
        <f>IF($H$2:$H$2371='Cenário proposto'!$L$2,'Tabela de preços (out_2014)'!$K$2:$K$2371)</f>
        <v>0</v>
      </c>
      <c r="M1497" t="e">
        <f t="shared" si="117"/>
        <v>#NUM!</v>
      </c>
      <c r="N1497" t="str">
        <f t="shared" si="118"/>
        <v>Lixo</v>
      </c>
      <c r="O1497">
        <f t="shared" si="120"/>
        <v>4</v>
      </c>
    </row>
    <row r="1498" spans="1:15" x14ac:dyDescent="0.2">
      <c r="A1498" t="s">
        <v>739</v>
      </c>
      <c r="B1498" t="s">
        <v>740</v>
      </c>
      <c r="C1498" t="s">
        <v>177</v>
      </c>
      <c r="D1498" t="s">
        <v>185</v>
      </c>
      <c r="E1498" s="119">
        <v>0.65625</v>
      </c>
      <c r="F1498" s="119">
        <v>0.83333333333333337</v>
      </c>
      <c r="G1498" t="s">
        <v>43</v>
      </c>
      <c r="H1498" t="s">
        <v>44</v>
      </c>
      <c r="I1498" t="str">
        <f t="shared" si="119"/>
        <v>SESSÃO LIVRETAUBATÉ</v>
      </c>
      <c r="J1498" s="120">
        <v>1475</v>
      </c>
      <c r="K1498">
        <f t="shared" si="116"/>
        <v>1497</v>
      </c>
      <c r="L1498" t="b">
        <f>IF($H$2:$H$2371='Cenário proposto'!$L$2,'Tabela de preços (out_2014)'!$K$2:$K$2371)</f>
        <v>0</v>
      </c>
      <c r="M1498" t="e">
        <f t="shared" si="117"/>
        <v>#NUM!</v>
      </c>
      <c r="N1498" t="str">
        <f t="shared" si="118"/>
        <v>Lixo</v>
      </c>
      <c r="O1498">
        <f t="shared" si="120"/>
        <v>4</v>
      </c>
    </row>
    <row r="1499" spans="1:15" x14ac:dyDescent="0.2">
      <c r="A1499" t="s">
        <v>739</v>
      </c>
      <c r="B1499" t="s">
        <v>740</v>
      </c>
      <c r="C1499" t="s">
        <v>177</v>
      </c>
      <c r="D1499" t="s">
        <v>185</v>
      </c>
      <c r="E1499" s="119">
        <v>0.65625</v>
      </c>
      <c r="F1499" s="119">
        <v>0.83333333333333337</v>
      </c>
      <c r="G1499" t="s">
        <v>45</v>
      </c>
      <c r="H1499" t="s">
        <v>46</v>
      </c>
      <c r="I1499" t="str">
        <f t="shared" si="119"/>
        <v>SESSÃO LIVRERIB. PRETO</v>
      </c>
      <c r="J1499" s="120">
        <v>2215</v>
      </c>
      <c r="K1499">
        <f t="shared" si="116"/>
        <v>1498</v>
      </c>
      <c r="L1499" t="b">
        <f>IF($H$2:$H$2371='Cenário proposto'!$L$2,'Tabela de preços (out_2014)'!$K$2:$K$2371)</f>
        <v>0</v>
      </c>
      <c r="M1499" t="e">
        <f t="shared" si="117"/>
        <v>#NUM!</v>
      </c>
      <c r="N1499" t="str">
        <f t="shared" si="118"/>
        <v>Lixo</v>
      </c>
      <c r="O1499">
        <f t="shared" si="120"/>
        <v>4</v>
      </c>
    </row>
    <row r="1500" spans="1:15" x14ac:dyDescent="0.2">
      <c r="A1500" t="s">
        <v>739</v>
      </c>
      <c r="B1500" t="s">
        <v>740</v>
      </c>
      <c r="C1500" t="s">
        <v>177</v>
      </c>
      <c r="D1500" t="s">
        <v>185</v>
      </c>
      <c r="E1500" s="119">
        <v>0.65625</v>
      </c>
      <c r="F1500" s="119">
        <v>0.83333333333333337</v>
      </c>
      <c r="G1500" t="s">
        <v>47</v>
      </c>
      <c r="H1500" t="s">
        <v>48</v>
      </c>
      <c r="I1500" t="str">
        <f t="shared" si="119"/>
        <v>SESSÃO LIVRESANTOS</v>
      </c>
      <c r="J1500" s="120">
        <v>1600</v>
      </c>
      <c r="K1500">
        <f t="shared" si="116"/>
        <v>1499</v>
      </c>
      <c r="L1500" t="b">
        <f>IF($H$2:$H$2371='Cenário proposto'!$L$2,'Tabela de preços (out_2014)'!$K$2:$K$2371)</f>
        <v>0</v>
      </c>
      <c r="M1500" t="e">
        <f t="shared" si="117"/>
        <v>#NUM!</v>
      </c>
      <c r="N1500" t="str">
        <f t="shared" si="118"/>
        <v>Lixo</v>
      </c>
      <c r="O1500">
        <f t="shared" si="120"/>
        <v>4</v>
      </c>
    </row>
    <row r="1501" spans="1:15" x14ac:dyDescent="0.2">
      <c r="A1501" t="s">
        <v>739</v>
      </c>
      <c r="B1501" t="s">
        <v>740</v>
      </c>
      <c r="C1501" t="s">
        <v>177</v>
      </c>
      <c r="D1501" t="s">
        <v>185</v>
      </c>
      <c r="E1501" s="119">
        <v>0.65625</v>
      </c>
      <c r="F1501" s="119">
        <v>0.83333333333333337</v>
      </c>
      <c r="G1501" t="s">
        <v>49</v>
      </c>
      <c r="H1501" t="s">
        <v>50</v>
      </c>
      <c r="I1501" t="str">
        <f t="shared" si="119"/>
        <v>SESSÃO LIVRERIO DE JANEIRO</v>
      </c>
      <c r="J1501" s="120">
        <v>9920</v>
      </c>
      <c r="K1501">
        <f t="shared" si="116"/>
        <v>1500</v>
      </c>
      <c r="L1501">
        <f>IF($H$2:$H$2371='Cenário proposto'!$L$2,'Tabela de preços (out_2014)'!$K$2:$K$2371)</f>
        <v>1500</v>
      </c>
      <c r="M1501" t="e">
        <f t="shared" si="117"/>
        <v>#NUM!</v>
      </c>
      <c r="N1501" t="str">
        <f t="shared" si="118"/>
        <v>Lixo</v>
      </c>
      <c r="O1501">
        <f t="shared" si="120"/>
        <v>4</v>
      </c>
    </row>
    <row r="1502" spans="1:15" x14ac:dyDescent="0.2">
      <c r="A1502" t="s">
        <v>739</v>
      </c>
      <c r="B1502" t="s">
        <v>740</v>
      </c>
      <c r="C1502" t="s">
        <v>177</v>
      </c>
      <c r="D1502" t="s">
        <v>185</v>
      </c>
      <c r="E1502" s="119">
        <v>0.65625</v>
      </c>
      <c r="F1502" s="119">
        <v>0.83333333333333337</v>
      </c>
      <c r="G1502" t="s">
        <v>51</v>
      </c>
      <c r="H1502" t="s">
        <v>52</v>
      </c>
      <c r="I1502" t="str">
        <f t="shared" si="119"/>
        <v>SESSÃO LIVREBARRA MANSA</v>
      </c>
      <c r="J1502" s="120">
        <v>2440</v>
      </c>
      <c r="K1502">
        <f t="shared" si="116"/>
        <v>1501</v>
      </c>
      <c r="L1502" t="b">
        <f>IF($H$2:$H$2371='Cenário proposto'!$L$2,'Tabela de preços (out_2014)'!$K$2:$K$2371)</f>
        <v>0</v>
      </c>
      <c r="M1502" t="e">
        <f t="shared" si="117"/>
        <v>#NUM!</v>
      </c>
      <c r="N1502" t="str">
        <f t="shared" si="118"/>
        <v>Lixo</v>
      </c>
      <c r="O1502">
        <f t="shared" si="120"/>
        <v>4</v>
      </c>
    </row>
    <row r="1503" spans="1:15" x14ac:dyDescent="0.2">
      <c r="A1503" t="s">
        <v>739</v>
      </c>
      <c r="B1503" t="s">
        <v>740</v>
      </c>
      <c r="C1503" t="s">
        <v>177</v>
      </c>
      <c r="D1503" t="s">
        <v>185</v>
      </c>
      <c r="E1503" s="119">
        <v>0.65625</v>
      </c>
      <c r="F1503" s="119">
        <v>0.83333333333333337</v>
      </c>
      <c r="G1503" t="s">
        <v>53</v>
      </c>
      <c r="H1503" t="s">
        <v>54</v>
      </c>
      <c r="I1503" t="str">
        <f t="shared" si="119"/>
        <v>SESSÃO LIVREB. HORIZ</v>
      </c>
      <c r="J1503" s="120">
        <v>7780</v>
      </c>
      <c r="K1503">
        <f t="shared" si="116"/>
        <v>1502</v>
      </c>
      <c r="L1503" t="b">
        <f>IF($H$2:$H$2371='Cenário proposto'!$L$2,'Tabela de preços (out_2014)'!$K$2:$K$2371)</f>
        <v>0</v>
      </c>
      <c r="M1503" t="e">
        <f t="shared" si="117"/>
        <v>#NUM!</v>
      </c>
      <c r="N1503" t="str">
        <f t="shared" si="118"/>
        <v>Lixo</v>
      </c>
      <c r="O1503">
        <f t="shared" si="120"/>
        <v>4</v>
      </c>
    </row>
    <row r="1504" spans="1:15" x14ac:dyDescent="0.2">
      <c r="A1504" t="s">
        <v>739</v>
      </c>
      <c r="B1504" t="s">
        <v>740</v>
      </c>
      <c r="C1504" t="s">
        <v>177</v>
      </c>
      <c r="D1504" t="s">
        <v>185</v>
      </c>
      <c r="E1504" s="119">
        <v>0.65625</v>
      </c>
      <c r="F1504" s="119">
        <v>0.83333333333333337</v>
      </c>
      <c r="G1504" t="s">
        <v>55</v>
      </c>
      <c r="H1504" t="s">
        <v>56</v>
      </c>
      <c r="I1504" t="str">
        <f t="shared" si="119"/>
        <v>SESSÃO LIVREUBERABA</v>
      </c>
      <c r="J1504" s="120">
        <v>1485</v>
      </c>
      <c r="K1504">
        <f t="shared" si="116"/>
        <v>1503</v>
      </c>
      <c r="L1504" t="b">
        <f>IF($H$2:$H$2371='Cenário proposto'!$L$2,'Tabela de preços (out_2014)'!$K$2:$K$2371)</f>
        <v>0</v>
      </c>
      <c r="M1504" t="e">
        <f t="shared" si="117"/>
        <v>#NUM!</v>
      </c>
      <c r="N1504" t="str">
        <f t="shared" si="118"/>
        <v>Lixo</v>
      </c>
      <c r="O1504">
        <f t="shared" si="120"/>
        <v>4</v>
      </c>
    </row>
    <row r="1505" spans="1:15" x14ac:dyDescent="0.2">
      <c r="A1505" t="s">
        <v>739</v>
      </c>
      <c r="B1505" t="s">
        <v>740</v>
      </c>
      <c r="C1505" t="s">
        <v>177</v>
      </c>
      <c r="D1505" t="s">
        <v>185</v>
      </c>
      <c r="E1505" s="119">
        <v>0.65625</v>
      </c>
      <c r="F1505" s="119">
        <v>0.83333333333333337</v>
      </c>
      <c r="G1505" t="s">
        <v>57</v>
      </c>
      <c r="H1505" t="s">
        <v>58</v>
      </c>
      <c r="I1505" t="str">
        <f t="shared" si="119"/>
        <v>SESSÃO LIVREVITÓRIA</v>
      </c>
      <c r="J1505" s="120">
        <v>1645</v>
      </c>
      <c r="K1505">
        <f t="shared" si="116"/>
        <v>1504</v>
      </c>
      <c r="L1505" t="b">
        <f>IF($H$2:$H$2371='Cenário proposto'!$L$2,'Tabela de preços (out_2014)'!$K$2:$K$2371)</f>
        <v>0</v>
      </c>
      <c r="M1505" t="e">
        <f t="shared" si="117"/>
        <v>#NUM!</v>
      </c>
      <c r="N1505" t="str">
        <f t="shared" si="118"/>
        <v>Lixo</v>
      </c>
      <c r="O1505">
        <f t="shared" si="120"/>
        <v>4</v>
      </c>
    </row>
    <row r="1506" spans="1:15" x14ac:dyDescent="0.2">
      <c r="A1506" t="s">
        <v>739</v>
      </c>
      <c r="B1506" t="s">
        <v>740</v>
      </c>
      <c r="C1506" t="s">
        <v>177</v>
      </c>
      <c r="D1506" t="s">
        <v>185</v>
      </c>
      <c r="E1506" s="119">
        <v>0.65625</v>
      </c>
      <c r="F1506" s="119">
        <v>0.83333333333333337</v>
      </c>
      <c r="G1506" t="s">
        <v>59</v>
      </c>
      <c r="H1506" t="s">
        <v>60</v>
      </c>
      <c r="I1506" t="str">
        <f t="shared" si="119"/>
        <v>SESSÃO LIVRECURITIBA</v>
      </c>
      <c r="J1506" s="120">
        <v>2920</v>
      </c>
      <c r="K1506">
        <f t="shared" si="116"/>
        <v>1505</v>
      </c>
      <c r="L1506" t="b">
        <f>IF($H$2:$H$2371='Cenário proposto'!$L$2,'Tabela de preços (out_2014)'!$K$2:$K$2371)</f>
        <v>0</v>
      </c>
      <c r="M1506" t="e">
        <f t="shared" si="117"/>
        <v>#NUM!</v>
      </c>
      <c r="N1506" t="str">
        <f t="shared" si="118"/>
        <v>Lixo</v>
      </c>
      <c r="O1506">
        <f t="shared" si="120"/>
        <v>4</v>
      </c>
    </row>
    <row r="1507" spans="1:15" x14ac:dyDescent="0.2">
      <c r="A1507" t="s">
        <v>739</v>
      </c>
      <c r="B1507" t="s">
        <v>740</v>
      </c>
      <c r="C1507" t="s">
        <v>177</v>
      </c>
      <c r="D1507" t="s">
        <v>185</v>
      </c>
      <c r="E1507" s="119">
        <v>0.65625</v>
      </c>
      <c r="F1507" s="119">
        <v>0.83333333333333337</v>
      </c>
      <c r="G1507" t="s">
        <v>61</v>
      </c>
      <c r="H1507" t="s">
        <v>62</v>
      </c>
      <c r="I1507" t="str">
        <f t="shared" si="119"/>
        <v>SESSÃO LIVRECASCAVEL</v>
      </c>
      <c r="J1507" s="120">
        <v>3125</v>
      </c>
      <c r="K1507">
        <f t="shared" si="116"/>
        <v>1506</v>
      </c>
      <c r="L1507" t="b">
        <f>IF($H$2:$H$2371='Cenário proposto'!$L$2,'Tabela de preços (out_2014)'!$K$2:$K$2371)</f>
        <v>0</v>
      </c>
      <c r="M1507" t="e">
        <f t="shared" si="117"/>
        <v>#NUM!</v>
      </c>
      <c r="N1507" t="str">
        <f t="shared" si="118"/>
        <v>Lixo</v>
      </c>
      <c r="O1507">
        <f t="shared" si="120"/>
        <v>4</v>
      </c>
    </row>
    <row r="1508" spans="1:15" x14ac:dyDescent="0.2">
      <c r="A1508" t="s">
        <v>739</v>
      </c>
      <c r="B1508" t="s">
        <v>740</v>
      </c>
      <c r="C1508" t="s">
        <v>177</v>
      </c>
      <c r="D1508" t="s">
        <v>185</v>
      </c>
      <c r="E1508" s="119">
        <v>0.65625</v>
      </c>
      <c r="F1508" s="119">
        <v>0.83333333333333337</v>
      </c>
      <c r="G1508" t="s">
        <v>63</v>
      </c>
      <c r="H1508" t="s">
        <v>64</v>
      </c>
      <c r="I1508" t="str">
        <f t="shared" si="119"/>
        <v>SESSÃO LIVREMARINGÁ</v>
      </c>
      <c r="J1508" s="120">
        <v>970</v>
      </c>
      <c r="K1508">
        <f t="shared" si="116"/>
        <v>1507</v>
      </c>
      <c r="L1508" t="b">
        <f>IF($H$2:$H$2371='Cenário proposto'!$L$2,'Tabela de preços (out_2014)'!$K$2:$K$2371)</f>
        <v>0</v>
      </c>
      <c r="M1508" t="e">
        <f t="shared" si="117"/>
        <v>#NUM!</v>
      </c>
      <c r="N1508" t="str">
        <f t="shared" si="118"/>
        <v>Lixo</v>
      </c>
      <c r="O1508">
        <f t="shared" si="120"/>
        <v>4</v>
      </c>
    </row>
    <row r="1509" spans="1:15" x14ac:dyDescent="0.2">
      <c r="A1509" t="s">
        <v>739</v>
      </c>
      <c r="B1509" t="s">
        <v>740</v>
      </c>
      <c r="C1509" t="s">
        <v>177</v>
      </c>
      <c r="D1509" t="s">
        <v>185</v>
      </c>
      <c r="E1509" s="119">
        <v>0.65625</v>
      </c>
      <c r="F1509" s="119">
        <v>0.83333333333333337</v>
      </c>
      <c r="G1509" t="s">
        <v>65</v>
      </c>
      <c r="H1509" t="s">
        <v>66</v>
      </c>
      <c r="I1509" t="str">
        <f t="shared" si="119"/>
        <v>SESSÃO LIVRELONDRINA</v>
      </c>
      <c r="J1509" s="120">
        <v>1185</v>
      </c>
      <c r="K1509">
        <f t="shared" si="116"/>
        <v>1508</v>
      </c>
      <c r="L1509" t="b">
        <f>IF($H$2:$H$2371='Cenário proposto'!$L$2,'Tabela de preços (out_2014)'!$K$2:$K$2371)</f>
        <v>0</v>
      </c>
      <c r="M1509" t="e">
        <f t="shared" si="117"/>
        <v>#NUM!</v>
      </c>
      <c r="N1509" t="str">
        <f t="shared" si="118"/>
        <v>Lixo</v>
      </c>
      <c r="O1509">
        <f t="shared" si="120"/>
        <v>4</v>
      </c>
    </row>
    <row r="1510" spans="1:15" x14ac:dyDescent="0.2">
      <c r="A1510" t="s">
        <v>739</v>
      </c>
      <c r="B1510" t="s">
        <v>740</v>
      </c>
      <c r="C1510" t="s">
        <v>177</v>
      </c>
      <c r="D1510" t="s">
        <v>185</v>
      </c>
      <c r="E1510" s="119">
        <v>0.65625</v>
      </c>
      <c r="F1510" s="119">
        <v>0.83333333333333337</v>
      </c>
      <c r="G1510" t="s">
        <v>67</v>
      </c>
      <c r="H1510" t="s">
        <v>68</v>
      </c>
      <c r="I1510" t="str">
        <f t="shared" si="119"/>
        <v>SESSÃO LIVREP. ALEGRE</v>
      </c>
      <c r="J1510" s="120">
        <v>6860</v>
      </c>
      <c r="K1510">
        <f t="shared" si="116"/>
        <v>1509</v>
      </c>
      <c r="L1510" t="b">
        <f>IF($H$2:$H$2371='Cenário proposto'!$L$2,'Tabela de preços (out_2014)'!$K$2:$K$2371)</f>
        <v>0</v>
      </c>
      <c r="M1510" t="e">
        <f t="shared" si="117"/>
        <v>#NUM!</v>
      </c>
      <c r="N1510" t="str">
        <f t="shared" si="118"/>
        <v>Lixo</v>
      </c>
      <c r="O1510">
        <f t="shared" si="120"/>
        <v>4</v>
      </c>
    </row>
    <row r="1511" spans="1:15" x14ac:dyDescent="0.2">
      <c r="A1511" t="s">
        <v>739</v>
      </c>
      <c r="B1511" t="s">
        <v>740</v>
      </c>
      <c r="C1511" t="s">
        <v>177</v>
      </c>
      <c r="D1511" t="s">
        <v>185</v>
      </c>
      <c r="E1511" s="119">
        <v>0.65625</v>
      </c>
      <c r="F1511" s="119">
        <v>0.83333333333333337</v>
      </c>
      <c r="G1511" t="s">
        <v>69</v>
      </c>
      <c r="H1511" t="s">
        <v>70</v>
      </c>
      <c r="I1511" t="str">
        <f t="shared" si="119"/>
        <v>SESSÃO LIVREFLORIANÓPOLIS</v>
      </c>
      <c r="J1511" s="120">
        <v>3385</v>
      </c>
      <c r="K1511">
        <f t="shared" si="116"/>
        <v>1510</v>
      </c>
      <c r="L1511" t="b">
        <f>IF($H$2:$H$2371='Cenário proposto'!$L$2,'Tabela de preços (out_2014)'!$K$2:$K$2371)</f>
        <v>0</v>
      </c>
      <c r="M1511" t="e">
        <f t="shared" si="117"/>
        <v>#NUM!</v>
      </c>
      <c r="N1511" t="str">
        <f t="shared" si="118"/>
        <v>Lixo</v>
      </c>
      <c r="O1511">
        <f t="shared" si="120"/>
        <v>4</v>
      </c>
    </row>
    <row r="1512" spans="1:15" x14ac:dyDescent="0.2">
      <c r="A1512" t="s">
        <v>739</v>
      </c>
      <c r="B1512" t="s">
        <v>740</v>
      </c>
      <c r="C1512" t="s">
        <v>177</v>
      </c>
      <c r="D1512" t="s">
        <v>185</v>
      </c>
      <c r="E1512" s="119">
        <v>0.65625</v>
      </c>
      <c r="F1512" s="119">
        <v>0.83333333333333337</v>
      </c>
      <c r="G1512" t="s">
        <v>71</v>
      </c>
      <c r="H1512" t="s">
        <v>72</v>
      </c>
      <c r="I1512" t="str">
        <f t="shared" si="119"/>
        <v>SESSÃO LIVREBRASÍLIA</v>
      </c>
      <c r="J1512" s="120">
        <v>2180</v>
      </c>
      <c r="K1512">
        <f t="shared" si="116"/>
        <v>1511</v>
      </c>
      <c r="L1512" t="b">
        <f>IF($H$2:$H$2371='Cenário proposto'!$L$2,'Tabela de preços (out_2014)'!$K$2:$K$2371)</f>
        <v>0</v>
      </c>
      <c r="M1512" t="e">
        <f t="shared" si="117"/>
        <v>#NUM!</v>
      </c>
      <c r="N1512" t="str">
        <f t="shared" si="118"/>
        <v>Lixo</v>
      </c>
      <c r="O1512">
        <f t="shared" si="120"/>
        <v>4</v>
      </c>
    </row>
    <row r="1513" spans="1:15" x14ac:dyDescent="0.2">
      <c r="A1513" t="s">
        <v>739</v>
      </c>
      <c r="B1513" t="s">
        <v>740</v>
      </c>
      <c r="C1513" t="s">
        <v>177</v>
      </c>
      <c r="D1513" t="s">
        <v>185</v>
      </c>
      <c r="E1513" s="119">
        <v>0.65625</v>
      </c>
      <c r="F1513" s="119">
        <v>0.83333333333333337</v>
      </c>
      <c r="G1513" t="s">
        <v>73</v>
      </c>
      <c r="H1513" t="s">
        <v>74</v>
      </c>
      <c r="I1513" t="str">
        <f t="shared" si="119"/>
        <v>SESSÃO LIVREGOIÂNIA</v>
      </c>
      <c r="J1513" s="120">
        <v>1955</v>
      </c>
      <c r="K1513">
        <f t="shared" si="116"/>
        <v>1512</v>
      </c>
      <c r="L1513" t="b">
        <f>IF($H$2:$H$2371='Cenário proposto'!$L$2,'Tabela de preços (out_2014)'!$K$2:$K$2371)</f>
        <v>0</v>
      </c>
      <c r="M1513" t="e">
        <f t="shared" si="117"/>
        <v>#NUM!</v>
      </c>
      <c r="N1513" t="str">
        <f t="shared" si="118"/>
        <v>Lixo</v>
      </c>
      <c r="O1513">
        <f t="shared" si="120"/>
        <v>4</v>
      </c>
    </row>
    <row r="1514" spans="1:15" x14ac:dyDescent="0.2">
      <c r="A1514" t="s">
        <v>739</v>
      </c>
      <c r="B1514" t="s">
        <v>740</v>
      </c>
      <c r="C1514" t="s">
        <v>177</v>
      </c>
      <c r="D1514" t="s">
        <v>185</v>
      </c>
      <c r="E1514" s="119">
        <v>0.65625</v>
      </c>
      <c r="F1514" s="119">
        <v>0.83333333333333337</v>
      </c>
      <c r="G1514" t="s">
        <v>75</v>
      </c>
      <c r="H1514" t="s">
        <v>76</v>
      </c>
      <c r="I1514" t="str">
        <f t="shared" si="119"/>
        <v>SESSÃO LIVRECUIABÁ</v>
      </c>
      <c r="J1514" s="120">
        <v>1780</v>
      </c>
      <c r="K1514">
        <f t="shared" si="116"/>
        <v>1513</v>
      </c>
      <c r="L1514" t="b">
        <f>IF($H$2:$H$2371='Cenário proposto'!$L$2,'Tabela de preços (out_2014)'!$K$2:$K$2371)</f>
        <v>0</v>
      </c>
      <c r="M1514" t="e">
        <f t="shared" si="117"/>
        <v>#NUM!</v>
      </c>
      <c r="N1514" t="str">
        <f t="shared" si="118"/>
        <v>Lixo</v>
      </c>
      <c r="O1514">
        <f t="shared" si="120"/>
        <v>4</v>
      </c>
    </row>
    <row r="1515" spans="1:15" x14ac:dyDescent="0.2">
      <c r="A1515" t="s">
        <v>739</v>
      </c>
      <c r="B1515" t="s">
        <v>740</v>
      </c>
      <c r="C1515" t="s">
        <v>177</v>
      </c>
      <c r="D1515" t="s">
        <v>185</v>
      </c>
      <c r="E1515" s="119">
        <v>0.65625</v>
      </c>
      <c r="F1515" s="119">
        <v>0.83333333333333337</v>
      </c>
      <c r="G1515" t="s">
        <v>77</v>
      </c>
      <c r="H1515" t="s">
        <v>78</v>
      </c>
      <c r="I1515" t="str">
        <f t="shared" si="119"/>
        <v>SESSÃO LIVRECÁCERES</v>
      </c>
      <c r="J1515" s="120">
        <v>145</v>
      </c>
      <c r="K1515">
        <f t="shared" si="116"/>
        <v>1514</v>
      </c>
      <c r="L1515" t="b">
        <f>IF($H$2:$H$2371='Cenário proposto'!$L$2,'Tabela de preços (out_2014)'!$K$2:$K$2371)</f>
        <v>0</v>
      </c>
      <c r="M1515" t="e">
        <f t="shared" si="117"/>
        <v>#NUM!</v>
      </c>
      <c r="N1515" t="str">
        <f t="shared" si="118"/>
        <v>Lixo</v>
      </c>
      <c r="O1515">
        <f t="shared" si="120"/>
        <v>4</v>
      </c>
    </row>
    <row r="1516" spans="1:15" x14ac:dyDescent="0.2">
      <c r="A1516" t="s">
        <v>739</v>
      </c>
      <c r="B1516" t="s">
        <v>740</v>
      </c>
      <c r="C1516" t="s">
        <v>177</v>
      </c>
      <c r="D1516" t="s">
        <v>185</v>
      </c>
      <c r="E1516" s="119">
        <v>0.65625</v>
      </c>
      <c r="F1516" s="119">
        <v>0.83333333333333337</v>
      </c>
      <c r="G1516" t="s">
        <v>75</v>
      </c>
      <c r="H1516" t="s">
        <v>79</v>
      </c>
      <c r="I1516" t="str">
        <f t="shared" si="119"/>
        <v>SESSÃO LIVRERONDONÓPOLIS</v>
      </c>
      <c r="J1516" s="120">
        <v>295</v>
      </c>
      <c r="K1516">
        <f t="shared" si="116"/>
        <v>1515</v>
      </c>
      <c r="L1516" t="b">
        <f>IF($H$2:$H$2371='Cenário proposto'!$L$2,'Tabela de preços (out_2014)'!$K$2:$K$2371)</f>
        <v>0</v>
      </c>
      <c r="M1516" t="e">
        <f t="shared" si="117"/>
        <v>#NUM!</v>
      </c>
      <c r="N1516" t="str">
        <f t="shared" si="118"/>
        <v>Lixo</v>
      </c>
      <c r="O1516">
        <f t="shared" si="120"/>
        <v>4</v>
      </c>
    </row>
    <row r="1517" spans="1:15" x14ac:dyDescent="0.2">
      <c r="A1517" t="s">
        <v>739</v>
      </c>
      <c r="B1517" t="s">
        <v>740</v>
      </c>
      <c r="C1517" t="s">
        <v>177</v>
      </c>
      <c r="D1517" t="s">
        <v>185</v>
      </c>
      <c r="E1517" s="119">
        <v>0.65625</v>
      </c>
      <c r="F1517" s="119">
        <v>0.83333333333333337</v>
      </c>
      <c r="G1517" t="s">
        <v>75</v>
      </c>
      <c r="H1517" t="s">
        <v>80</v>
      </c>
      <c r="I1517" t="str">
        <f t="shared" si="119"/>
        <v>SESSÃO LIVRETANGARÁ</v>
      </c>
      <c r="J1517" s="120">
        <v>225</v>
      </c>
      <c r="K1517">
        <f t="shared" si="116"/>
        <v>1516</v>
      </c>
      <c r="L1517" t="b">
        <f>IF($H$2:$H$2371='Cenário proposto'!$L$2,'Tabela de preços (out_2014)'!$K$2:$K$2371)</f>
        <v>0</v>
      </c>
      <c r="M1517" t="e">
        <f t="shared" si="117"/>
        <v>#NUM!</v>
      </c>
      <c r="N1517" t="str">
        <f t="shared" si="118"/>
        <v>Lixo</v>
      </c>
      <c r="O1517">
        <f t="shared" si="120"/>
        <v>4</v>
      </c>
    </row>
    <row r="1518" spans="1:15" x14ac:dyDescent="0.2">
      <c r="A1518" t="s">
        <v>739</v>
      </c>
      <c r="B1518" t="s">
        <v>740</v>
      </c>
      <c r="C1518" t="s">
        <v>177</v>
      </c>
      <c r="D1518" t="s">
        <v>185</v>
      </c>
      <c r="E1518" s="119">
        <v>0.65625</v>
      </c>
      <c r="F1518" s="119">
        <v>0.83333333333333337</v>
      </c>
      <c r="G1518" t="s">
        <v>75</v>
      </c>
      <c r="H1518" t="s">
        <v>81</v>
      </c>
      <c r="I1518" t="str">
        <f t="shared" si="119"/>
        <v>SESSÃO LIVRESORRISO</v>
      </c>
      <c r="J1518" s="120">
        <v>145</v>
      </c>
      <c r="K1518">
        <f t="shared" si="116"/>
        <v>1517</v>
      </c>
      <c r="L1518" t="b">
        <f>IF($H$2:$H$2371='Cenário proposto'!$L$2,'Tabela de preços (out_2014)'!$K$2:$K$2371)</f>
        <v>0</v>
      </c>
      <c r="M1518" t="e">
        <f t="shared" si="117"/>
        <v>#NUM!</v>
      </c>
      <c r="N1518" t="str">
        <f t="shared" si="118"/>
        <v>Lixo</v>
      </c>
      <c r="O1518">
        <f t="shared" si="120"/>
        <v>4</v>
      </c>
    </row>
    <row r="1519" spans="1:15" x14ac:dyDescent="0.2">
      <c r="A1519" t="s">
        <v>739</v>
      </c>
      <c r="B1519" t="s">
        <v>740</v>
      </c>
      <c r="C1519" t="s">
        <v>177</v>
      </c>
      <c r="D1519" t="s">
        <v>185</v>
      </c>
      <c r="E1519" s="119">
        <v>0.65625</v>
      </c>
      <c r="F1519" s="119">
        <v>0.83333333333333337</v>
      </c>
      <c r="G1519" t="s">
        <v>75</v>
      </c>
      <c r="H1519" t="s">
        <v>82</v>
      </c>
      <c r="I1519" t="str">
        <f t="shared" si="119"/>
        <v>SESSÃO LIVRESAPEZAL</v>
      </c>
      <c r="J1519" s="120">
        <v>145</v>
      </c>
      <c r="K1519">
        <f t="shared" si="116"/>
        <v>1518</v>
      </c>
      <c r="L1519" t="b">
        <f>IF($H$2:$H$2371='Cenário proposto'!$L$2,'Tabela de preços (out_2014)'!$K$2:$K$2371)</f>
        <v>0</v>
      </c>
      <c r="M1519" t="e">
        <f t="shared" si="117"/>
        <v>#NUM!</v>
      </c>
      <c r="N1519" t="str">
        <f t="shared" si="118"/>
        <v>Lixo</v>
      </c>
      <c r="O1519">
        <f t="shared" si="120"/>
        <v>4</v>
      </c>
    </row>
    <row r="1520" spans="1:15" x14ac:dyDescent="0.2">
      <c r="A1520" t="s">
        <v>739</v>
      </c>
      <c r="B1520" t="s">
        <v>740</v>
      </c>
      <c r="C1520" t="s">
        <v>177</v>
      </c>
      <c r="D1520" t="s">
        <v>185</v>
      </c>
      <c r="E1520" s="119">
        <v>0.65625</v>
      </c>
      <c r="F1520" s="119">
        <v>0.83333333333333337</v>
      </c>
      <c r="G1520" t="s">
        <v>75</v>
      </c>
      <c r="H1520" t="s">
        <v>83</v>
      </c>
      <c r="I1520" t="str">
        <f t="shared" si="119"/>
        <v>SESSÃO LIVREJUÍNA</v>
      </c>
      <c r="J1520" s="120">
        <v>145</v>
      </c>
      <c r="K1520">
        <f t="shared" si="116"/>
        <v>1519</v>
      </c>
      <c r="L1520" t="b">
        <f>IF($H$2:$H$2371='Cenário proposto'!$L$2,'Tabela de preços (out_2014)'!$K$2:$K$2371)</f>
        <v>0</v>
      </c>
      <c r="M1520" t="e">
        <f t="shared" si="117"/>
        <v>#NUM!</v>
      </c>
      <c r="N1520" t="str">
        <f t="shared" si="118"/>
        <v>Lixo</v>
      </c>
      <c r="O1520">
        <f t="shared" si="120"/>
        <v>4</v>
      </c>
    </row>
    <row r="1521" spans="1:15" x14ac:dyDescent="0.2">
      <c r="A1521" t="s">
        <v>739</v>
      </c>
      <c r="B1521" t="s">
        <v>740</v>
      </c>
      <c r="C1521" t="s">
        <v>177</v>
      </c>
      <c r="D1521" t="s">
        <v>185</v>
      </c>
      <c r="E1521" s="119">
        <v>0.65625</v>
      </c>
      <c r="F1521" s="119">
        <v>0.83333333333333337</v>
      </c>
      <c r="G1521" t="s">
        <v>84</v>
      </c>
      <c r="H1521" t="s">
        <v>85</v>
      </c>
      <c r="I1521" t="str">
        <f t="shared" si="119"/>
        <v>SESSÃO LIVREC. GRANDE</v>
      </c>
      <c r="J1521" s="120">
        <v>740</v>
      </c>
      <c r="K1521">
        <f t="shared" si="116"/>
        <v>1520</v>
      </c>
      <c r="L1521" t="b">
        <f>IF($H$2:$H$2371='Cenário proposto'!$L$2,'Tabela de preços (out_2014)'!$K$2:$K$2371)</f>
        <v>0</v>
      </c>
      <c r="M1521" t="e">
        <f t="shared" si="117"/>
        <v>#NUM!</v>
      </c>
      <c r="N1521" t="str">
        <f t="shared" si="118"/>
        <v>Lixo</v>
      </c>
      <c r="O1521">
        <f t="shared" si="120"/>
        <v>4</v>
      </c>
    </row>
    <row r="1522" spans="1:15" x14ac:dyDescent="0.2">
      <c r="A1522" t="s">
        <v>739</v>
      </c>
      <c r="B1522" t="s">
        <v>740</v>
      </c>
      <c r="C1522" t="s">
        <v>177</v>
      </c>
      <c r="D1522" t="s">
        <v>185</v>
      </c>
      <c r="E1522" s="119">
        <v>0.65625</v>
      </c>
      <c r="F1522" s="119">
        <v>0.83333333333333337</v>
      </c>
      <c r="G1522" t="s">
        <v>86</v>
      </c>
      <c r="H1522" t="s">
        <v>87</v>
      </c>
      <c r="I1522" t="str">
        <f t="shared" si="119"/>
        <v>SESSÃO LIVRESALVADOR</v>
      </c>
      <c r="J1522" s="120">
        <v>5080</v>
      </c>
      <c r="K1522">
        <f t="shared" si="116"/>
        <v>1521</v>
      </c>
      <c r="L1522" t="b">
        <f>IF($H$2:$H$2371='Cenário proposto'!$L$2,'Tabela de preços (out_2014)'!$K$2:$K$2371)</f>
        <v>0</v>
      </c>
      <c r="M1522" t="e">
        <f t="shared" si="117"/>
        <v>#NUM!</v>
      </c>
      <c r="N1522" t="str">
        <f t="shared" si="118"/>
        <v>Lixo</v>
      </c>
      <c r="O1522">
        <f t="shared" si="120"/>
        <v>4</v>
      </c>
    </row>
    <row r="1523" spans="1:15" x14ac:dyDescent="0.2">
      <c r="A1523" t="s">
        <v>739</v>
      </c>
      <c r="B1523" t="s">
        <v>740</v>
      </c>
      <c r="C1523" t="s">
        <v>177</v>
      </c>
      <c r="D1523" t="s">
        <v>185</v>
      </c>
      <c r="E1523" s="119">
        <v>0.65625</v>
      </c>
      <c r="F1523" s="119">
        <v>0.83333333333333337</v>
      </c>
      <c r="G1523" t="s">
        <v>88</v>
      </c>
      <c r="H1523" t="s">
        <v>89</v>
      </c>
      <c r="I1523" t="str">
        <f t="shared" si="119"/>
        <v>SESSÃO LIVRERECIFE</v>
      </c>
      <c r="J1523" s="120">
        <v>3840</v>
      </c>
      <c r="K1523">
        <f t="shared" si="116"/>
        <v>1522</v>
      </c>
      <c r="L1523" t="b">
        <f>IF($H$2:$H$2371='Cenário proposto'!$L$2,'Tabela de preços (out_2014)'!$K$2:$K$2371)</f>
        <v>0</v>
      </c>
      <c r="M1523" t="e">
        <f t="shared" si="117"/>
        <v>#NUM!</v>
      </c>
      <c r="N1523" t="str">
        <f t="shared" si="118"/>
        <v>Lixo</v>
      </c>
      <c r="O1523">
        <f t="shared" si="120"/>
        <v>4</v>
      </c>
    </row>
    <row r="1524" spans="1:15" x14ac:dyDescent="0.2">
      <c r="A1524" t="s">
        <v>739</v>
      </c>
      <c r="B1524" t="s">
        <v>740</v>
      </c>
      <c r="C1524" t="s">
        <v>177</v>
      </c>
      <c r="D1524" t="s">
        <v>185</v>
      </c>
      <c r="E1524" s="119">
        <v>0.65625</v>
      </c>
      <c r="F1524" s="119">
        <v>0.83333333333333337</v>
      </c>
      <c r="G1524" t="s">
        <v>90</v>
      </c>
      <c r="H1524" t="s">
        <v>91</v>
      </c>
      <c r="I1524" t="str">
        <f t="shared" si="119"/>
        <v>SESSÃO LIVRENATAL</v>
      </c>
      <c r="J1524" s="120">
        <v>995</v>
      </c>
      <c r="K1524">
        <f t="shared" si="116"/>
        <v>1523</v>
      </c>
      <c r="L1524" t="b">
        <f>IF($H$2:$H$2371='Cenário proposto'!$L$2,'Tabela de preços (out_2014)'!$K$2:$K$2371)</f>
        <v>0</v>
      </c>
      <c r="M1524" t="e">
        <f t="shared" si="117"/>
        <v>#NUM!</v>
      </c>
      <c r="N1524" t="str">
        <f t="shared" si="118"/>
        <v>Lixo</v>
      </c>
      <c r="O1524">
        <f t="shared" si="120"/>
        <v>4</v>
      </c>
    </row>
    <row r="1525" spans="1:15" x14ac:dyDescent="0.2">
      <c r="A1525" t="s">
        <v>739</v>
      </c>
      <c r="B1525" t="s">
        <v>740</v>
      </c>
      <c r="C1525" t="s">
        <v>177</v>
      </c>
      <c r="D1525" t="s">
        <v>185</v>
      </c>
      <c r="E1525" s="119">
        <v>0.65625</v>
      </c>
      <c r="F1525" s="119">
        <v>0.83333333333333337</v>
      </c>
      <c r="G1525" t="s">
        <v>92</v>
      </c>
      <c r="H1525" t="s">
        <v>93</v>
      </c>
      <c r="I1525" t="str">
        <f t="shared" si="119"/>
        <v>SESSÃO LIVRECEARÁ</v>
      </c>
      <c r="J1525" s="120">
        <v>3295</v>
      </c>
      <c r="K1525">
        <f t="shared" si="116"/>
        <v>1524</v>
      </c>
      <c r="L1525" t="b">
        <f>IF($H$2:$H$2371='Cenário proposto'!$L$2,'Tabela de preços (out_2014)'!$K$2:$K$2371)</f>
        <v>0</v>
      </c>
      <c r="M1525" t="e">
        <f t="shared" si="117"/>
        <v>#NUM!</v>
      </c>
      <c r="N1525" t="str">
        <f t="shared" si="118"/>
        <v>Lixo</v>
      </c>
      <c r="O1525">
        <f t="shared" si="120"/>
        <v>4</v>
      </c>
    </row>
    <row r="1526" spans="1:15" x14ac:dyDescent="0.2">
      <c r="A1526" t="s">
        <v>739</v>
      </c>
      <c r="B1526" t="s">
        <v>740</v>
      </c>
      <c r="C1526" t="s">
        <v>177</v>
      </c>
      <c r="D1526" t="s">
        <v>185</v>
      </c>
      <c r="E1526" s="119">
        <v>0.65625</v>
      </c>
      <c r="F1526" s="119">
        <v>0.83333333333333337</v>
      </c>
      <c r="G1526" t="s">
        <v>92</v>
      </c>
      <c r="H1526" t="s">
        <v>94</v>
      </c>
      <c r="I1526" t="str">
        <f t="shared" si="119"/>
        <v>SESSÃO LIVREFORTALEZA</v>
      </c>
      <c r="J1526" s="120">
        <v>2635</v>
      </c>
      <c r="K1526">
        <f t="shared" si="116"/>
        <v>1525</v>
      </c>
      <c r="L1526" t="b">
        <f>IF($H$2:$H$2371='Cenário proposto'!$L$2,'Tabela de preços (out_2014)'!$K$2:$K$2371)</f>
        <v>0</v>
      </c>
      <c r="M1526" t="e">
        <f t="shared" si="117"/>
        <v>#NUM!</v>
      </c>
      <c r="N1526" t="str">
        <f t="shared" si="118"/>
        <v>Lixo</v>
      </c>
      <c r="O1526">
        <f t="shared" si="120"/>
        <v>4</v>
      </c>
    </row>
    <row r="1527" spans="1:15" x14ac:dyDescent="0.2">
      <c r="A1527" t="s">
        <v>739</v>
      </c>
      <c r="B1527" t="s">
        <v>740</v>
      </c>
      <c r="C1527" t="s">
        <v>177</v>
      </c>
      <c r="D1527" t="s">
        <v>185</v>
      </c>
      <c r="E1527" s="119">
        <v>0.65625</v>
      </c>
      <c r="F1527" s="119">
        <v>0.83333333333333337</v>
      </c>
      <c r="G1527" t="s">
        <v>95</v>
      </c>
      <c r="H1527" t="s">
        <v>96</v>
      </c>
      <c r="I1527" t="str">
        <f t="shared" si="119"/>
        <v>SESSÃO LIVRETERESINA</v>
      </c>
      <c r="J1527" s="120">
        <v>400</v>
      </c>
      <c r="K1527">
        <f t="shared" si="116"/>
        <v>1526</v>
      </c>
      <c r="L1527" t="b">
        <f>IF($H$2:$H$2371='Cenário proposto'!$L$2,'Tabela de preços (out_2014)'!$K$2:$K$2371)</f>
        <v>0</v>
      </c>
      <c r="M1527" t="e">
        <f t="shared" si="117"/>
        <v>#NUM!</v>
      </c>
      <c r="N1527" t="str">
        <f t="shared" si="118"/>
        <v>Lixo</v>
      </c>
      <c r="O1527">
        <f t="shared" si="120"/>
        <v>4</v>
      </c>
    </row>
    <row r="1528" spans="1:15" x14ac:dyDescent="0.2">
      <c r="A1528" t="s">
        <v>739</v>
      </c>
      <c r="B1528" t="s">
        <v>740</v>
      </c>
      <c r="C1528" t="s">
        <v>177</v>
      </c>
      <c r="D1528" t="s">
        <v>185</v>
      </c>
      <c r="E1528" s="119">
        <v>0.65625</v>
      </c>
      <c r="F1528" s="119">
        <v>0.83333333333333337</v>
      </c>
      <c r="G1528" t="s">
        <v>95</v>
      </c>
      <c r="H1528" t="s">
        <v>97</v>
      </c>
      <c r="I1528" t="str">
        <f t="shared" si="119"/>
        <v>SESSÃO LIVREPARNAÍBA</v>
      </c>
      <c r="J1528" s="120">
        <v>145</v>
      </c>
      <c r="K1528">
        <f t="shared" si="116"/>
        <v>1527</v>
      </c>
      <c r="L1528" t="b">
        <f>IF($H$2:$H$2371='Cenário proposto'!$L$2,'Tabela de preços (out_2014)'!$K$2:$K$2371)</f>
        <v>0</v>
      </c>
      <c r="M1528" t="e">
        <f t="shared" si="117"/>
        <v>#NUM!</v>
      </c>
      <c r="N1528" t="str">
        <f t="shared" si="118"/>
        <v>Lixo</v>
      </c>
      <c r="O1528">
        <f t="shared" si="120"/>
        <v>4</v>
      </c>
    </row>
    <row r="1529" spans="1:15" x14ac:dyDescent="0.2">
      <c r="A1529" t="s">
        <v>739</v>
      </c>
      <c r="B1529" t="s">
        <v>740</v>
      </c>
      <c r="C1529" t="s">
        <v>177</v>
      </c>
      <c r="D1529" t="s">
        <v>185</v>
      </c>
      <c r="E1529" s="119">
        <v>0.65625</v>
      </c>
      <c r="F1529" s="119">
        <v>0.83333333333333337</v>
      </c>
      <c r="G1529" t="s">
        <v>98</v>
      </c>
      <c r="H1529" t="s">
        <v>99</v>
      </c>
      <c r="I1529" t="str">
        <f t="shared" si="119"/>
        <v>SESSÃO LIVRES. LUIS</v>
      </c>
      <c r="J1529" s="120">
        <v>885</v>
      </c>
      <c r="K1529">
        <f t="shared" si="116"/>
        <v>1528</v>
      </c>
      <c r="L1529" t="b">
        <f>IF($H$2:$H$2371='Cenário proposto'!$L$2,'Tabela de preços (out_2014)'!$K$2:$K$2371)</f>
        <v>0</v>
      </c>
      <c r="M1529" t="e">
        <f t="shared" si="117"/>
        <v>#NUM!</v>
      </c>
      <c r="N1529" t="str">
        <f t="shared" si="118"/>
        <v>Lixo</v>
      </c>
      <c r="O1529">
        <f t="shared" si="120"/>
        <v>4</v>
      </c>
    </row>
    <row r="1530" spans="1:15" x14ac:dyDescent="0.2">
      <c r="A1530" t="s">
        <v>739</v>
      </c>
      <c r="B1530" t="s">
        <v>740</v>
      </c>
      <c r="C1530" t="s">
        <v>177</v>
      </c>
      <c r="D1530" t="s">
        <v>185</v>
      </c>
      <c r="E1530" s="119">
        <v>0.65625</v>
      </c>
      <c r="F1530" s="119">
        <v>0.83333333333333337</v>
      </c>
      <c r="G1530" t="s">
        <v>100</v>
      </c>
      <c r="H1530" t="s">
        <v>101</v>
      </c>
      <c r="I1530" t="str">
        <f t="shared" si="119"/>
        <v>SESSÃO LIVREVIANA</v>
      </c>
      <c r="J1530" s="120">
        <v>350</v>
      </c>
      <c r="K1530">
        <f t="shared" si="116"/>
        <v>1529</v>
      </c>
      <c r="L1530" t="b">
        <f>IF($H$2:$H$2371='Cenário proposto'!$L$2,'Tabela de preços (out_2014)'!$K$2:$K$2371)</f>
        <v>0</v>
      </c>
      <c r="M1530" t="e">
        <f t="shared" si="117"/>
        <v>#NUM!</v>
      </c>
      <c r="N1530" t="str">
        <f t="shared" si="118"/>
        <v>Lixo</v>
      </c>
      <c r="O1530">
        <f t="shared" si="120"/>
        <v>4</v>
      </c>
    </row>
    <row r="1531" spans="1:15" x14ac:dyDescent="0.2">
      <c r="A1531" t="s">
        <v>739</v>
      </c>
      <c r="B1531" t="s">
        <v>740</v>
      </c>
      <c r="C1531" t="s">
        <v>177</v>
      </c>
      <c r="D1531" t="s">
        <v>185</v>
      </c>
      <c r="E1531" s="119">
        <v>0.65625</v>
      </c>
      <c r="F1531" s="119">
        <v>0.83333333333333337</v>
      </c>
      <c r="G1531" t="s">
        <v>102</v>
      </c>
      <c r="H1531" t="s">
        <v>103</v>
      </c>
      <c r="I1531" t="str">
        <f t="shared" si="119"/>
        <v>SESSÃO LIVREPEDREIRAS</v>
      </c>
      <c r="J1531" s="120">
        <v>240</v>
      </c>
      <c r="K1531">
        <f t="shared" si="116"/>
        <v>1530</v>
      </c>
      <c r="L1531" t="b">
        <f>IF($H$2:$H$2371='Cenário proposto'!$L$2,'Tabela de preços (out_2014)'!$K$2:$K$2371)</f>
        <v>0</v>
      </c>
      <c r="M1531" t="e">
        <f t="shared" si="117"/>
        <v>#NUM!</v>
      </c>
      <c r="N1531" t="str">
        <f t="shared" si="118"/>
        <v>Lixo</v>
      </c>
      <c r="O1531">
        <f t="shared" si="120"/>
        <v>4</v>
      </c>
    </row>
    <row r="1532" spans="1:15" x14ac:dyDescent="0.2">
      <c r="A1532" t="s">
        <v>739</v>
      </c>
      <c r="B1532" t="s">
        <v>740</v>
      </c>
      <c r="C1532" t="s">
        <v>177</v>
      </c>
      <c r="D1532" t="s">
        <v>185</v>
      </c>
      <c r="E1532" s="119">
        <v>0.65625</v>
      </c>
      <c r="F1532" s="119">
        <v>0.83333333333333337</v>
      </c>
      <c r="G1532" t="s">
        <v>104</v>
      </c>
      <c r="H1532" t="s">
        <v>105</v>
      </c>
      <c r="I1532" t="str">
        <f t="shared" si="119"/>
        <v>SESSÃO LIVREIMPERATRIZ</v>
      </c>
      <c r="J1532" s="120">
        <v>350</v>
      </c>
      <c r="K1532">
        <f t="shared" si="116"/>
        <v>1531</v>
      </c>
      <c r="L1532" t="b">
        <f>IF($H$2:$H$2371='Cenário proposto'!$L$2,'Tabela de preços (out_2014)'!$K$2:$K$2371)</f>
        <v>0</v>
      </c>
      <c r="M1532" t="e">
        <f t="shared" si="117"/>
        <v>#NUM!</v>
      </c>
      <c r="N1532" t="str">
        <f t="shared" si="118"/>
        <v>Lixo</v>
      </c>
      <c r="O1532">
        <f t="shared" si="120"/>
        <v>4</v>
      </c>
    </row>
    <row r="1533" spans="1:15" x14ac:dyDescent="0.2">
      <c r="A1533" t="s">
        <v>739</v>
      </c>
      <c r="B1533" t="s">
        <v>740</v>
      </c>
      <c r="C1533" t="s">
        <v>177</v>
      </c>
      <c r="D1533" t="s">
        <v>185</v>
      </c>
      <c r="E1533" s="119">
        <v>0.65625</v>
      </c>
      <c r="F1533" s="119">
        <v>0.83333333333333337</v>
      </c>
      <c r="G1533" t="s">
        <v>106</v>
      </c>
      <c r="H1533" t="s">
        <v>107</v>
      </c>
      <c r="I1533" t="str">
        <f t="shared" si="119"/>
        <v>SESSÃO LIVRECAXIAS</v>
      </c>
      <c r="J1533" s="120">
        <v>350</v>
      </c>
      <c r="K1533">
        <f t="shared" si="116"/>
        <v>1532</v>
      </c>
      <c r="L1533" t="b">
        <f>IF($H$2:$H$2371='Cenário proposto'!$L$2,'Tabela de preços (out_2014)'!$K$2:$K$2371)</f>
        <v>0</v>
      </c>
      <c r="M1533" t="e">
        <f t="shared" si="117"/>
        <v>#NUM!</v>
      </c>
      <c r="N1533" t="str">
        <f t="shared" si="118"/>
        <v>Lixo</v>
      </c>
      <c r="O1533">
        <f t="shared" si="120"/>
        <v>4</v>
      </c>
    </row>
    <row r="1534" spans="1:15" x14ac:dyDescent="0.2">
      <c r="A1534" t="s">
        <v>739</v>
      </c>
      <c r="B1534" t="s">
        <v>740</v>
      </c>
      <c r="C1534" t="s">
        <v>177</v>
      </c>
      <c r="D1534" t="s">
        <v>185</v>
      </c>
      <c r="E1534" s="119">
        <v>0.65625</v>
      </c>
      <c r="F1534" s="119">
        <v>0.83333333333333337</v>
      </c>
      <c r="G1534" t="s">
        <v>108</v>
      </c>
      <c r="H1534" t="s">
        <v>109</v>
      </c>
      <c r="I1534" t="str">
        <f t="shared" si="119"/>
        <v>SESSÃO LIVREJ. PESSOA</v>
      </c>
      <c r="J1534" s="120">
        <v>1125</v>
      </c>
      <c r="K1534">
        <f t="shared" si="116"/>
        <v>1533</v>
      </c>
      <c r="L1534" t="b">
        <f>IF($H$2:$H$2371='Cenário proposto'!$L$2,'Tabela de preços (out_2014)'!$K$2:$K$2371)</f>
        <v>0</v>
      </c>
      <c r="M1534" t="e">
        <f t="shared" si="117"/>
        <v>#NUM!</v>
      </c>
      <c r="N1534" t="str">
        <f t="shared" si="118"/>
        <v>Lixo</v>
      </c>
      <c r="O1534">
        <f t="shared" si="120"/>
        <v>4</v>
      </c>
    </row>
    <row r="1535" spans="1:15" x14ac:dyDescent="0.2">
      <c r="A1535" t="s">
        <v>739</v>
      </c>
      <c r="B1535" t="s">
        <v>740</v>
      </c>
      <c r="C1535" t="s">
        <v>177</v>
      </c>
      <c r="D1535" t="s">
        <v>185</v>
      </c>
      <c r="E1535" s="119">
        <v>0.65625</v>
      </c>
      <c r="F1535" s="119">
        <v>0.83333333333333337</v>
      </c>
      <c r="G1535" t="s">
        <v>110</v>
      </c>
      <c r="H1535" t="s">
        <v>111</v>
      </c>
      <c r="I1535" t="str">
        <f t="shared" si="119"/>
        <v>SESSÃO LIVREBELÉM</v>
      </c>
      <c r="J1535" s="120">
        <v>1880</v>
      </c>
      <c r="K1535">
        <f t="shared" si="116"/>
        <v>1534</v>
      </c>
      <c r="L1535" t="b">
        <f>IF($H$2:$H$2371='Cenário proposto'!$L$2,'Tabela de preços (out_2014)'!$K$2:$K$2371)</f>
        <v>0</v>
      </c>
      <c r="M1535" t="e">
        <f t="shared" si="117"/>
        <v>#NUM!</v>
      </c>
      <c r="N1535" t="str">
        <f t="shared" si="118"/>
        <v>Lixo</v>
      </c>
      <c r="O1535">
        <f t="shared" si="120"/>
        <v>4</v>
      </c>
    </row>
    <row r="1536" spans="1:15" x14ac:dyDescent="0.2">
      <c r="A1536" t="s">
        <v>739</v>
      </c>
      <c r="B1536" t="s">
        <v>740</v>
      </c>
      <c r="C1536" t="s">
        <v>177</v>
      </c>
      <c r="D1536" t="s">
        <v>185</v>
      </c>
      <c r="E1536" s="119">
        <v>0.65625</v>
      </c>
      <c r="F1536" s="119">
        <v>0.83333333333333337</v>
      </c>
      <c r="G1536" t="s">
        <v>110</v>
      </c>
      <c r="H1536" t="s">
        <v>112</v>
      </c>
      <c r="I1536" t="str">
        <f t="shared" si="119"/>
        <v>SESSÃO LIVREMARABÁ</v>
      </c>
      <c r="J1536" s="120">
        <v>350</v>
      </c>
      <c r="K1536">
        <f t="shared" si="116"/>
        <v>1535</v>
      </c>
      <c r="L1536" t="b">
        <f>IF($H$2:$H$2371='Cenário proposto'!$L$2,'Tabela de preços (out_2014)'!$K$2:$K$2371)</f>
        <v>0</v>
      </c>
      <c r="M1536" t="e">
        <f t="shared" si="117"/>
        <v>#NUM!</v>
      </c>
      <c r="N1536" t="str">
        <f t="shared" si="118"/>
        <v>Lixo</v>
      </c>
      <c r="O1536">
        <f t="shared" si="120"/>
        <v>4</v>
      </c>
    </row>
    <row r="1537" spans="1:15" x14ac:dyDescent="0.2">
      <c r="A1537" t="s">
        <v>739</v>
      </c>
      <c r="B1537" t="s">
        <v>740</v>
      </c>
      <c r="C1537" t="s">
        <v>177</v>
      </c>
      <c r="D1537" t="s">
        <v>185</v>
      </c>
      <c r="E1537" s="119">
        <v>0.65625</v>
      </c>
      <c r="F1537" s="119">
        <v>0.83333333333333337</v>
      </c>
      <c r="G1537" t="s">
        <v>110</v>
      </c>
      <c r="H1537" t="s">
        <v>113</v>
      </c>
      <c r="I1537" t="str">
        <f t="shared" si="119"/>
        <v>SESSÃO LIVRESANTARÉM</v>
      </c>
      <c r="J1537" s="120">
        <v>145</v>
      </c>
      <c r="K1537">
        <f t="shared" si="116"/>
        <v>1536</v>
      </c>
      <c r="L1537" t="b">
        <f>IF($H$2:$H$2371='Cenário proposto'!$L$2,'Tabela de preços (out_2014)'!$K$2:$K$2371)</f>
        <v>0</v>
      </c>
      <c r="M1537" t="e">
        <f t="shared" si="117"/>
        <v>#NUM!</v>
      </c>
      <c r="N1537" t="str">
        <f t="shared" si="118"/>
        <v>Lixo</v>
      </c>
      <c r="O1537">
        <f t="shared" si="120"/>
        <v>4</v>
      </c>
    </row>
    <row r="1538" spans="1:15" x14ac:dyDescent="0.2">
      <c r="A1538" t="s">
        <v>739</v>
      </c>
      <c r="B1538" t="s">
        <v>740</v>
      </c>
      <c r="C1538" t="s">
        <v>177</v>
      </c>
      <c r="D1538" t="s">
        <v>185</v>
      </c>
      <c r="E1538" s="119">
        <v>0.65625</v>
      </c>
      <c r="F1538" s="119">
        <v>0.83333333333333337</v>
      </c>
      <c r="G1538" t="s">
        <v>114</v>
      </c>
      <c r="H1538" t="s">
        <v>115</v>
      </c>
      <c r="I1538" t="str">
        <f t="shared" si="119"/>
        <v>SESSÃO LIVREMANAUS</v>
      </c>
      <c r="J1538" s="120">
        <v>1205</v>
      </c>
      <c r="K1538">
        <f t="shared" ref="K1538:K1601" si="121">ROW(H1538:H3907)-ROW($H$2)+1</f>
        <v>1537</v>
      </c>
      <c r="L1538" t="b">
        <f>IF($H$2:$H$2371='Cenário proposto'!$L$2,'Tabela de preços (out_2014)'!$K$2:$K$2371)</f>
        <v>0</v>
      </c>
      <c r="M1538" t="e">
        <f t="shared" ref="M1538:M1601" si="122">SMALL($L$2:$L$2371,$K$2:$K$2371)</f>
        <v>#NUM!</v>
      </c>
      <c r="N1538" t="str">
        <f t="shared" ref="N1538:N1601" si="123">IFERROR(INDEX($B$2:$B$2371,$M$2:$M$2371),"Lixo")</f>
        <v>Lixo</v>
      </c>
      <c r="O1538">
        <f t="shared" si="120"/>
        <v>4</v>
      </c>
    </row>
    <row r="1539" spans="1:15" x14ac:dyDescent="0.2">
      <c r="A1539" t="s">
        <v>739</v>
      </c>
      <c r="B1539" t="s">
        <v>740</v>
      </c>
      <c r="C1539" t="s">
        <v>177</v>
      </c>
      <c r="D1539" t="s">
        <v>185</v>
      </c>
      <c r="E1539" s="119">
        <v>0.65625</v>
      </c>
      <c r="F1539" s="119">
        <v>0.83333333333333337</v>
      </c>
      <c r="G1539" t="s">
        <v>116</v>
      </c>
      <c r="H1539" t="s">
        <v>117</v>
      </c>
      <c r="I1539" t="str">
        <f t="shared" ref="I1539:I1602" si="124">CONCATENATE(B1539,H1539)</f>
        <v>SESSÃO LIVREP. VELHO</v>
      </c>
      <c r="J1539" s="120">
        <v>435</v>
      </c>
      <c r="K1539">
        <f t="shared" si="121"/>
        <v>1538</v>
      </c>
      <c r="L1539" t="b">
        <f>IF($H$2:$H$2371='Cenário proposto'!$L$2,'Tabela de preços (out_2014)'!$K$2:$K$2371)</f>
        <v>0</v>
      </c>
      <c r="M1539" t="e">
        <f t="shared" si="122"/>
        <v>#NUM!</v>
      </c>
      <c r="N1539" t="str">
        <f t="shared" si="123"/>
        <v>Lixo</v>
      </c>
      <c r="O1539">
        <f t="shared" ref="O1539:O1602" si="125">IF(D1539="SEG/SEX",5,IF(D1539="SEG/SÁB",6,IF(LEN(D1539)-LEN(SUBSTITUTE(D1539,"/",""))=0,1,LEN(D1539)-LEN(SUBSTITUTE(D1539,"/",""))+1)))*4</f>
        <v>4</v>
      </c>
    </row>
    <row r="1540" spans="1:15" x14ac:dyDescent="0.2">
      <c r="A1540" t="s">
        <v>739</v>
      </c>
      <c r="B1540" t="s">
        <v>740</v>
      </c>
      <c r="C1540" t="s">
        <v>177</v>
      </c>
      <c r="D1540" t="s">
        <v>185</v>
      </c>
      <c r="E1540" s="119">
        <v>0.65625</v>
      </c>
      <c r="F1540" s="119">
        <v>0.83333333333333337</v>
      </c>
      <c r="G1540" t="s">
        <v>118</v>
      </c>
      <c r="H1540" t="s">
        <v>119</v>
      </c>
      <c r="I1540" t="str">
        <f t="shared" si="124"/>
        <v>SESSÃO LIVRER. BRANCO</v>
      </c>
      <c r="J1540" s="120">
        <v>350</v>
      </c>
      <c r="K1540">
        <f t="shared" si="121"/>
        <v>1539</v>
      </c>
      <c r="L1540" t="b">
        <f>IF($H$2:$H$2371='Cenário proposto'!$L$2,'Tabela de preços (out_2014)'!$K$2:$K$2371)</f>
        <v>0</v>
      </c>
      <c r="M1540" t="e">
        <f t="shared" si="122"/>
        <v>#NUM!</v>
      </c>
      <c r="N1540" t="str">
        <f t="shared" si="123"/>
        <v>Lixo</v>
      </c>
      <c r="O1540">
        <f t="shared" si="125"/>
        <v>4</v>
      </c>
    </row>
    <row r="1541" spans="1:15" x14ac:dyDescent="0.2">
      <c r="A1541" t="s">
        <v>739</v>
      </c>
      <c r="B1541" t="s">
        <v>740</v>
      </c>
      <c r="C1541" t="s">
        <v>177</v>
      </c>
      <c r="D1541" t="s">
        <v>185</v>
      </c>
      <c r="E1541" s="119">
        <v>0.65625</v>
      </c>
      <c r="F1541" s="119">
        <v>0.83333333333333337</v>
      </c>
      <c r="G1541" t="s">
        <v>120</v>
      </c>
      <c r="H1541" t="s">
        <v>121</v>
      </c>
      <c r="I1541" t="str">
        <f t="shared" si="124"/>
        <v>SESSÃO LIVREPALMAS</v>
      </c>
      <c r="J1541" s="120">
        <v>145</v>
      </c>
      <c r="K1541">
        <f t="shared" si="121"/>
        <v>1540</v>
      </c>
      <c r="L1541" t="b">
        <f>IF($H$2:$H$2371='Cenário proposto'!$L$2,'Tabela de preços (out_2014)'!$K$2:$K$2371)</f>
        <v>0</v>
      </c>
      <c r="M1541" t="e">
        <f t="shared" si="122"/>
        <v>#NUM!</v>
      </c>
      <c r="N1541" t="str">
        <f t="shared" si="123"/>
        <v>Lixo</v>
      </c>
      <c r="O1541">
        <f t="shared" si="125"/>
        <v>4</v>
      </c>
    </row>
    <row r="1542" spans="1:15" x14ac:dyDescent="0.2">
      <c r="A1542" t="s">
        <v>739</v>
      </c>
      <c r="B1542" t="s">
        <v>740</v>
      </c>
      <c r="C1542" t="s">
        <v>177</v>
      </c>
      <c r="D1542" t="s">
        <v>185</v>
      </c>
      <c r="E1542" s="119">
        <v>0.65625</v>
      </c>
      <c r="F1542" s="119">
        <v>0.83333333333333337</v>
      </c>
      <c r="G1542" t="s">
        <v>122</v>
      </c>
      <c r="H1542" t="s">
        <v>123</v>
      </c>
      <c r="I1542" t="str">
        <f t="shared" si="124"/>
        <v>SESSÃO LIVREGURUPI</v>
      </c>
      <c r="J1542" s="120">
        <v>145</v>
      </c>
      <c r="K1542">
        <f t="shared" si="121"/>
        <v>1541</v>
      </c>
      <c r="L1542" t="b">
        <f>IF($H$2:$H$2371='Cenário proposto'!$L$2,'Tabela de preços (out_2014)'!$K$2:$K$2371)</f>
        <v>0</v>
      </c>
      <c r="M1542" t="e">
        <f t="shared" si="122"/>
        <v>#NUM!</v>
      </c>
      <c r="N1542" t="str">
        <f t="shared" si="123"/>
        <v>Lixo</v>
      </c>
      <c r="O1542">
        <f t="shared" si="125"/>
        <v>4</v>
      </c>
    </row>
    <row r="1543" spans="1:15" x14ac:dyDescent="0.2">
      <c r="A1543" t="s">
        <v>739</v>
      </c>
      <c r="B1543" t="s">
        <v>740</v>
      </c>
      <c r="C1543" t="s">
        <v>177</v>
      </c>
      <c r="D1543" t="s">
        <v>185</v>
      </c>
      <c r="E1543" s="119">
        <v>0.65625</v>
      </c>
      <c r="F1543" s="119">
        <v>0.83333333333333337</v>
      </c>
      <c r="G1543" t="s">
        <v>122</v>
      </c>
      <c r="H1543" t="s">
        <v>124</v>
      </c>
      <c r="I1543" t="str">
        <f t="shared" si="124"/>
        <v>SESSÃO LIVREARAGUAINA</v>
      </c>
      <c r="J1543" s="120">
        <v>270</v>
      </c>
      <c r="K1543">
        <f t="shared" si="121"/>
        <v>1542</v>
      </c>
      <c r="L1543" t="b">
        <f>IF($H$2:$H$2371='Cenário proposto'!$L$2,'Tabela de preços (out_2014)'!$K$2:$K$2371)</f>
        <v>0</v>
      </c>
      <c r="M1543" t="e">
        <f t="shared" si="122"/>
        <v>#NUM!</v>
      </c>
      <c r="N1543" t="str">
        <f t="shared" si="123"/>
        <v>Lixo</v>
      </c>
      <c r="O1543">
        <f t="shared" si="125"/>
        <v>4</v>
      </c>
    </row>
    <row r="1544" spans="1:15" x14ac:dyDescent="0.2">
      <c r="A1544" t="s">
        <v>739</v>
      </c>
      <c r="B1544" t="s">
        <v>740</v>
      </c>
      <c r="C1544" t="s">
        <v>177</v>
      </c>
      <c r="D1544" t="s">
        <v>185</v>
      </c>
      <c r="E1544" s="119">
        <v>0.65625</v>
      </c>
      <c r="F1544" s="119">
        <v>0.83333333333333337</v>
      </c>
      <c r="G1544" t="s">
        <v>125</v>
      </c>
      <c r="H1544" t="s">
        <v>126</v>
      </c>
      <c r="I1544" t="str">
        <f t="shared" si="124"/>
        <v>SESSÃO LIVREBOA VISTA</v>
      </c>
      <c r="J1544" s="120">
        <v>270</v>
      </c>
      <c r="K1544">
        <f t="shared" si="121"/>
        <v>1543</v>
      </c>
      <c r="L1544" t="b">
        <f>IF($H$2:$H$2371='Cenário proposto'!$L$2,'Tabela de preços (out_2014)'!$K$2:$K$2371)</f>
        <v>0</v>
      </c>
      <c r="M1544" t="e">
        <f t="shared" si="122"/>
        <v>#NUM!</v>
      </c>
      <c r="N1544" t="str">
        <f t="shared" si="123"/>
        <v>Lixo</v>
      </c>
      <c r="O1544">
        <f t="shared" si="125"/>
        <v>4</v>
      </c>
    </row>
    <row r="1545" spans="1:15" x14ac:dyDescent="0.2">
      <c r="A1545" t="s">
        <v>739</v>
      </c>
      <c r="B1545" t="s">
        <v>740</v>
      </c>
      <c r="C1545" t="s">
        <v>177</v>
      </c>
      <c r="D1545" t="s">
        <v>185</v>
      </c>
      <c r="E1545" s="119">
        <v>0.65625</v>
      </c>
      <c r="F1545" s="119">
        <v>0.83333333333333337</v>
      </c>
      <c r="G1545" t="s">
        <v>127</v>
      </c>
      <c r="H1545" t="s">
        <v>128</v>
      </c>
      <c r="I1545" t="str">
        <f t="shared" si="124"/>
        <v>SESSÃO LIVREMACAPÁ</v>
      </c>
      <c r="J1545" s="120">
        <v>270</v>
      </c>
      <c r="K1545">
        <f t="shared" si="121"/>
        <v>1544</v>
      </c>
      <c r="L1545" t="b">
        <f>IF($H$2:$H$2371='Cenário proposto'!$L$2,'Tabela de preços (out_2014)'!$K$2:$K$2371)</f>
        <v>0</v>
      </c>
      <c r="M1545" t="e">
        <f t="shared" si="122"/>
        <v>#NUM!</v>
      </c>
      <c r="N1545" t="str">
        <f t="shared" si="123"/>
        <v>Lixo</v>
      </c>
      <c r="O1545">
        <f t="shared" si="125"/>
        <v>4</v>
      </c>
    </row>
    <row r="1546" spans="1:15" x14ac:dyDescent="0.2">
      <c r="A1546" t="s">
        <v>176</v>
      </c>
      <c r="B1546" t="s">
        <v>17</v>
      </c>
      <c r="C1546" t="s">
        <v>177</v>
      </c>
      <c r="D1546" t="s">
        <v>175</v>
      </c>
      <c r="E1546" s="119">
        <v>0.54166666666666663</v>
      </c>
      <c r="F1546" s="119">
        <v>0.625</v>
      </c>
      <c r="G1546" t="s">
        <v>35</v>
      </c>
      <c r="H1546" t="s">
        <v>35</v>
      </c>
      <c r="I1546" t="str">
        <f t="shared" si="124"/>
        <v>SESSÃO LIVRE NET1</v>
      </c>
      <c r="J1546" s="120">
        <v>87450</v>
      </c>
      <c r="K1546">
        <f t="shared" si="121"/>
        <v>1545</v>
      </c>
      <c r="L1546" t="b">
        <f>IF($H$2:$H$2371='Cenário proposto'!$L$2,'Tabela de preços (out_2014)'!$K$2:$K$2371)</f>
        <v>0</v>
      </c>
      <c r="M1546" t="e">
        <f t="shared" si="122"/>
        <v>#NUM!</v>
      </c>
      <c r="N1546" t="str">
        <f t="shared" si="123"/>
        <v>Lixo</v>
      </c>
      <c r="O1546">
        <f t="shared" si="125"/>
        <v>4</v>
      </c>
    </row>
    <row r="1547" spans="1:15" x14ac:dyDescent="0.2">
      <c r="A1547" t="s">
        <v>176</v>
      </c>
      <c r="B1547" t="s">
        <v>17</v>
      </c>
      <c r="C1547" t="s">
        <v>177</v>
      </c>
      <c r="D1547" t="s">
        <v>175</v>
      </c>
      <c r="E1547" s="119">
        <v>0.54166666666666663</v>
      </c>
      <c r="F1547" s="119">
        <v>0.625</v>
      </c>
      <c r="G1547" t="s">
        <v>36</v>
      </c>
      <c r="H1547" t="s">
        <v>36</v>
      </c>
      <c r="I1547" t="str">
        <f t="shared" si="124"/>
        <v>SESSÃO LIVRE SAT</v>
      </c>
      <c r="J1547" s="120">
        <v>8745</v>
      </c>
      <c r="K1547">
        <f t="shared" si="121"/>
        <v>1546</v>
      </c>
      <c r="L1547" t="b">
        <f>IF($H$2:$H$2371='Cenário proposto'!$L$2,'Tabela de preços (out_2014)'!$K$2:$K$2371)</f>
        <v>0</v>
      </c>
      <c r="M1547" t="e">
        <f t="shared" si="122"/>
        <v>#NUM!</v>
      </c>
      <c r="N1547" t="str">
        <f t="shared" si="123"/>
        <v>Lixo</v>
      </c>
      <c r="O1547">
        <f t="shared" si="125"/>
        <v>4</v>
      </c>
    </row>
    <row r="1548" spans="1:15" x14ac:dyDescent="0.2">
      <c r="A1548" t="s">
        <v>176</v>
      </c>
      <c r="B1548" t="s">
        <v>17</v>
      </c>
      <c r="C1548" t="s">
        <v>177</v>
      </c>
      <c r="D1548" t="s">
        <v>175</v>
      </c>
      <c r="E1548" s="119">
        <v>0.54166666666666663</v>
      </c>
      <c r="F1548" s="119">
        <v>0.625</v>
      </c>
      <c r="G1548" t="s">
        <v>37</v>
      </c>
      <c r="H1548" t="s">
        <v>38</v>
      </c>
      <c r="I1548" t="str">
        <f t="shared" si="124"/>
        <v>SESSÃO LIVRE SÃO PAULO</v>
      </c>
      <c r="J1548" s="120">
        <v>16620</v>
      </c>
      <c r="K1548">
        <f t="shared" si="121"/>
        <v>1547</v>
      </c>
      <c r="L1548" t="b">
        <f>IF($H$2:$H$2371='Cenário proposto'!$L$2,'Tabela de preços (out_2014)'!$K$2:$K$2371)</f>
        <v>0</v>
      </c>
      <c r="M1548" t="e">
        <f t="shared" si="122"/>
        <v>#NUM!</v>
      </c>
      <c r="N1548" t="str">
        <f t="shared" si="123"/>
        <v>Lixo</v>
      </c>
      <c r="O1548">
        <f t="shared" si="125"/>
        <v>4</v>
      </c>
    </row>
    <row r="1549" spans="1:15" x14ac:dyDescent="0.2">
      <c r="A1549" t="s">
        <v>176</v>
      </c>
      <c r="B1549" t="s">
        <v>17</v>
      </c>
      <c r="C1549" t="s">
        <v>177</v>
      </c>
      <c r="D1549" t="s">
        <v>175</v>
      </c>
      <c r="E1549" s="119">
        <v>0.54166666666666663</v>
      </c>
      <c r="F1549" s="119">
        <v>0.625</v>
      </c>
      <c r="G1549" t="s">
        <v>39</v>
      </c>
      <c r="H1549" t="s">
        <v>40</v>
      </c>
      <c r="I1549" t="str">
        <f t="shared" si="124"/>
        <v>SESSÃO LIVRE P.PRUD.</v>
      </c>
      <c r="J1549" s="120">
        <v>3825</v>
      </c>
      <c r="K1549">
        <f t="shared" si="121"/>
        <v>1548</v>
      </c>
      <c r="L1549" t="b">
        <f>IF($H$2:$H$2371='Cenário proposto'!$L$2,'Tabela de preços (out_2014)'!$K$2:$K$2371)</f>
        <v>0</v>
      </c>
      <c r="M1549" t="e">
        <f t="shared" si="122"/>
        <v>#NUM!</v>
      </c>
      <c r="N1549" t="str">
        <f t="shared" si="123"/>
        <v>Lixo</v>
      </c>
      <c r="O1549">
        <f t="shared" si="125"/>
        <v>4</v>
      </c>
    </row>
    <row r="1550" spans="1:15" x14ac:dyDescent="0.2">
      <c r="A1550" t="s">
        <v>176</v>
      </c>
      <c r="B1550" t="s">
        <v>17</v>
      </c>
      <c r="C1550" t="s">
        <v>177</v>
      </c>
      <c r="D1550" t="s">
        <v>175</v>
      </c>
      <c r="E1550" s="119">
        <v>0.54166666666666663</v>
      </c>
      <c r="F1550" s="119">
        <v>0.625</v>
      </c>
      <c r="G1550" t="s">
        <v>41</v>
      </c>
      <c r="H1550" t="s">
        <v>42</v>
      </c>
      <c r="I1550" t="str">
        <f t="shared" si="124"/>
        <v>SESSÃO LIVRE CAMPINAS</v>
      </c>
      <c r="J1550" s="120">
        <v>4360</v>
      </c>
      <c r="K1550">
        <f t="shared" si="121"/>
        <v>1549</v>
      </c>
      <c r="L1550" t="b">
        <f>IF($H$2:$H$2371='Cenário proposto'!$L$2,'Tabela de preços (out_2014)'!$K$2:$K$2371)</f>
        <v>0</v>
      </c>
      <c r="M1550" t="e">
        <f t="shared" si="122"/>
        <v>#NUM!</v>
      </c>
      <c r="N1550" t="str">
        <f t="shared" si="123"/>
        <v>Lixo</v>
      </c>
      <c r="O1550">
        <f t="shared" si="125"/>
        <v>4</v>
      </c>
    </row>
    <row r="1551" spans="1:15" x14ac:dyDescent="0.2">
      <c r="A1551" t="s">
        <v>176</v>
      </c>
      <c r="B1551" t="s">
        <v>17</v>
      </c>
      <c r="C1551" t="s">
        <v>177</v>
      </c>
      <c r="D1551" t="s">
        <v>175</v>
      </c>
      <c r="E1551" s="119">
        <v>0.54166666666666663</v>
      </c>
      <c r="F1551" s="119">
        <v>0.625</v>
      </c>
      <c r="G1551" t="s">
        <v>43</v>
      </c>
      <c r="H1551" t="s">
        <v>44</v>
      </c>
      <c r="I1551" t="str">
        <f t="shared" si="124"/>
        <v>SESSÃO LIVRE TAUBATÉ</v>
      </c>
      <c r="J1551" s="120">
        <v>1475</v>
      </c>
      <c r="K1551">
        <f t="shared" si="121"/>
        <v>1550</v>
      </c>
      <c r="L1551" t="b">
        <f>IF($H$2:$H$2371='Cenário proposto'!$L$2,'Tabela de preços (out_2014)'!$K$2:$K$2371)</f>
        <v>0</v>
      </c>
      <c r="M1551" t="e">
        <f t="shared" si="122"/>
        <v>#NUM!</v>
      </c>
      <c r="N1551" t="str">
        <f t="shared" si="123"/>
        <v>Lixo</v>
      </c>
      <c r="O1551">
        <f t="shared" si="125"/>
        <v>4</v>
      </c>
    </row>
    <row r="1552" spans="1:15" x14ac:dyDescent="0.2">
      <c r="A1552" t="s">
        <v>176</v>
      </c>
      <c r="B1552" t="s">
        <v>17</v>
      </c>
      <c r="C1552" t="s">
        <v>177</v>
      </c>
      <c r="D1552" t="s">
        <v>175</v>
      </c>
      <c r="E1552" s="119">
        <v>0.54166666666666663</v>
      </c>
      <c r="F1552" s="119">
        <v>0.625</v>
      </c>
      <c r="G1552" t="s">
        <v>45</v>
      </c>
      <c r="H1552" t="s">
        <v>46</v>
      </c>
      <c r="I1552" t="str">
        <f t="shared" si="124"/>
        <v>SESSÃO LIVRE RIB. PRETO</v>
      </c>
      <c r="J1552" s="120">
        <v>2215</v>
      </c>
      <c r="K1552">
        <f t="shared" si="121"/>
        <v>1551</v>
      </c>
      <c r="L1552" t="b">
        <f>IF($H$2:$H$2371='Cenário proposto'!$L$2,'Tabela de preços (out_2014)'!$K$2:$K$2371)</f>
        <v>0</v>
      </c>
      <c r="M1552" t="e">
        <f t="shared" si="122"/>
        <v>#NUM!</v>
      </c>
      <c r="N1552" t="str">
        <f t="shared" si="123"/>
        <v>Lixo</v>
      </c>
      <c r="O1552">
        <f t="shared" si="125"/>
        <v>4</v>
      </c>
    </row>
    <row r="1553" spans="1:15" x14ac:dyDescent="0.2">
      <c r="A1553" t="s">
        <v>176</v>
      </c>
      <c r="B1553" t="s">
        <v>17</v>
      </c>
      <c r="C1553" t="s">
        <v>177</v>
      </c>
      <c r="D1553" t="s">
        <v>175</v>
      </c>
      <c r="E1553" s="119">
        <v>0.54166666666666663</v>
      </c>
      <c r="F1553" s="119">
        <v>0.625</v>
      </c>
      <c r="G1553" t="s">
        <v>47</v>
      </c>
      <c r="H1553" t="s">
        <v>48</v>
      </c>
      <c r="I1553" t="str">
        <f t="shared" si="124"/>
        <v>SESSÃO LIVRE SANTOS</v>
      </c>
      <c r="J1553" s="120">
        <v>1600</v>
      </c>
      <c r="K1553">
        <f t="shared" si="121"/>
        <v>1552</v>
      </c>
      <c r="L1553" t="b">
        <f>IF($H$2:$H$2371='Cenário proposto'!$L$2,'Tabela de preços (out_2014)'!$K$2:$K$2371)</f>
        <v>0</v>
      </c>
      <c r="M1553" t="e">
        <f t="shared" si="122"/>
        <v>#NUM!</v>
      </c>
      <c r="N1553" t="str">
        <f t="shared" si="123"/>
        <v>Lixo</v>
      </c>
      <c r="O1553">
        <f t="shared" si="125"/>
        <v>4</v>
      </c>
    </row>
    <row r="1554" spans="1:15" x14ac:dyDescent="0.2">
      <c r="A1554" t="s">
        <v>176</v>
      </c>
      <c r="B1554" t="s">
        <v>17</v>
      </c>
      <c r="C1554" t="s">
        <v>177</v>
      </c>
      <c r="D1554" t="s">
        <v>175</v>
      </c>
      <c r="E1554" s="119">
        <v>0.54166666666666663</v>
      </c>
      <c r="F1554" s="119">
        <v>0.625</v>
      </c>
      <c r="G1554" t="s">
        <v>49</v>
      </c>
      <c r="H1554" t="s">
        <v>50</v>
      </c>
      <c r="I1554" t="str">
        <f t="shared" si="124"/>
        <v>SESSÃO LIVRE RIO DE JANEIRO</v>
      </c>
      <c r="J1554" s="120">
        <v>9920</v>
      </c>
      <c r="K1554">
        <f t="shared" si="121"/>
        <v>1553</v>
      </c>
      <c r="L1554">
        <f>IF($H$2:$H$2371='Cenário proposto'!$L$2,'Tabela de preços (out_2014)'!$K$2:$K$2371)</f>
        <v>1553</v>
      </c>
      <c r="M1554" t="e">
        <f t="shared" si="122"/>
        <v>#NUM!</v>
      </c>
      <c r="N1554" t="str">
        <f t="shared" si="123"/>
        <v>Lixo</v>
      </c>
      <c r="O1554">
        <f t="shared" si="125"/>
        <v>4</v>
      </c>
    </row>
    <row r="1555" spans="1:15" x14ac:dyDescent="0.2">
      <c r="A1555" t="s">
        <v>176</v>
      </c>
      <c r="B1555" t="s">
        <v>17</v>
      </c>
      <c r="C1555" t="s">
        <v>177</v>
      </c>
      <c r="D1555" t="s">
        <v>175</v>
      </c>
      <c r="E1555" s="119">
        <v>0.54166666666666663</v>
      </c>
      <c r="F1555" s="119">
        <v>0.625</v>
      </c>
      <c r="G1555" t="s">
        <v>51</v>
      </c>
      <c r="H1555" t="s">
        <v>52</v>
      </c>
      <c r="I1555" t="str">
        <f t="shared" si="124"/>
        <v>SESSÃO LIVRE BARRA MANSA</v>
      </c>
      <c r="J1555" s="120">
        <v>2440</v>
      </c>
      <c r="K1555">
        <f t="shared" si="121"/>
        <v>1554</v>
      </c>
      <c r="L1555" t="b">
        <f>IF($H$2:$H$2371='Cenário proposto'!$L$2,'Tabela de preços (out_2014)'!$K$2:$K$2371)</f>
        <v>0</v>
      </c>
      <c r="M1555" t="e">
        <f t="shared" si="122"/>
        <v>#NUM!</v>
      </c>
      <c r="N1555" t="str">
        <f t="shared" si="123"/>
        <v>Lixo</v>
      </c>
      <c r="O1555">
        <f t="shared" si="125"/>
        <v>4</v>
      </c>
    </row>
    <row r="1556" spans="1:15" x14ac:dyDescent="0.2">
      <c r="A1556" t="s">
        <v>176</v>
      </c>
      <c r="B1556" t="s">
        <v>17</v>
      </c>
      <c r="C1556" t="s">
        <v>177</v>
      </c>
      <c r="D1556" t="s">
        <v>175</v>
      </c>
      <c r="E1556" s="119">
        <v>0.54166666666666663</v>
      </c>
      <c r="F1556" s="119">
        <v>0.625</v>
      </c>
      <c r="G1556" t="s">
        <v>53</v>
      </c>
      <c r="H1556" t="s">
        <v>54</v>
      </c>
      <c r="I1556" t="str">
        <f t="shared" si="124"/>
        <v>SESSÃO LIVRE B. HORIZ</v>
      </c>
      <c r="J1556" s="120">
        <v>7780</v>
      </c>
      <c r="K1556">
        <f t="shared" si="121"/>
        <v>1555</v>
      </c>
      <c r="L1556" t="b">
        <f>IF($H$2:$H$2371='Cenário proposto'!$L$2,'Tabela de preços (out_2014)'!$K$2:$K$2371)</f>
        <v>0</v>
      </c>
      <c r="M1556" t="e">
        <f t="shared" si="122"/>
        <v>#NUM!</v>
      </c>
      <c r="N1556" t="str">
        <f t="shared" si="123"/>
        <v>Lixo</v>
      </c>
      <c r="O1556">
        <f t="shared" si="125"/>
        <v>4</v>
      </c>
    </row>
    <row r="1557" spans="1:15" x14ac:dyDescent="0.2">
      <c r="A1557" t="s">
        <v>176</v>
      </c>
      <c r="B1557" t="s">
        <v>17</v>
      </c>
      <c r="C1557" t="s">
        <v>177</v>
      </c>
      <c r="D1557" t="s">
        <v>175</v>
      </c>
      <c r="E1557" s="119">
        <v>0.54166666666666663</v>
      </c>
      <c r="F1557" s="119">
        <v>0.625</v>
      </c>
      <c r="G1557" t="s">
        <v>55</v>
      </c>
      <c r="H1557" t="s">
        <v>56</v>
      </c>
      <c r="I1557" t="str">
        <f t="shared" si="124"/>
        <v>SESSÃO LIVRE UBERABA</v>
      </c>
      <c r="J1557" s="120">
        <v>1485</v>
      </c>
      <c r="K1557">
        <f t="shared" si="121"/>
        <v>1556</v>
      </c>
      <c r="L1557" t="b">
        <f>IF($H$2:$H$2371='Cenário proposto'!$L$2,'Tabela de preços (out_2014)'!$K$2:$K$2371)</f>
        <v>0</v>
      </c>
      <c r="M1557" t="e">
        <f t="shared" si="122"/>
        <v>#NUM!</v>
      </c>
      <c r="N1557" t="str">
        <f t="shared" si="123"/>
        <v>Lixo</v>
      </c>
      <c r="O1557">
        <f t="shared" si="125"/>
        <v>4</v>
      </c>
    </row>
    <row r="1558" spans="1:15" x14ac:dyDescent="0.2">
      <c r="A1558" t="s">
        <v>176</v>
      </c>
      <c r="B1558" t="s">
        <v>17</v>
      </c>
      <c r="C1558" t="s">
        <v>177</v>
      </c>
      <c r="D1558" t="s">
        <v>175</v>
      </c>
      <c r="E1558" s="119">
        <v>0.54166666666666663</v>
      </c>
      <c r="F1558" s="119">
        <v>0.625</v>
      </c>
      <c r="G1558" t="s">
        <v>57</v>
      </c>
      <c r="H1558" t="s">
        <v>58</v>
      </c>
      <c r="I1558" t="str">
        <f t="shared" si="124"/>
        <v>SESSÃO LIVRE VITÓRIA</v>
      </c>
      <c r="J1558" s="120">
        <v>1645</v>
      </c>
      <c r="K1558">
        <f t="shared" si="121"/>
        <v>1557</v>
      </c>
      <c r="L1558" t="b">
        <f>IF($H$2:$H$2371='Cenário proposto'!$L$2,'Tabela de preços (out_2014)'!$K$2:$K$2371)</f>
        <v>0</v>
      </c>
      <c r="M1558" t="e">
        <f t="shared" si="122"/>
        <v>#NUM!</v>
      </c>
      <c r="N1558" t="str">
        <f t="shared" si="123"/>
        <v>Lixo</v>
      </c>
      <c r="O1558">
        <f t="shared" si="125"/>
        <v>4</v>
      </c>
    </row>
    <row r="1559" spans="1:15" x14ac:dyDescent="0.2">
      <c r="A1559" t="s">
        <v>176</v>
      </c>
      <c r="B1559" t="s">
        <v>17</v>
      </c>
      <c r="C1559" t="s">
        <v>177</v>
      </c>
      <c r="D1559" t="s">
        <v>175</v>
      </c>
      <c r="E1559" s="119">
        <v>0.54166666666666663</v>
      </c>
      <c r="F1559" s="119">
        <v>0.625</v>
      </c>
      <c r="G1559" t="s">
        <v>59</v>
      </c>
      <c r="H1559" t="s">
        <v>60</v>
      </c>
      <c r="I1559" t="str">
        <f t="shared" si="124"/>
        <v>SESSÃO LIVRE CURITIBA</v>
      </c>
      <c r="J1559" s="120">
        <v>2920</v>
      </c>
      <c r="K1559">
        <f t="shared" si="121"/>
        <v>1558</v>
      </c>
      <c r="L1559" t="b">
        <f>IF($H$2:$H$2371='Cenário proposto'!$L$2,'Tabela de preços (out_2014)'!$K$2:$K$2371)</f>
        <v>0</v>
      </c>
      <c r="M1559" t="e">
        <f t="shared" si="122"/>
        <v>#NUM!</v>
      </c>
      <c r="N1559" t="str">
        <f t="shared" si="123"/>
        <v>Lixo</v>
      </c>
      <c r="O1559">
        <f t="shared" si="125"/>
        <v>4</v>
      </c>
    </row>
    <row r="1560" spans="1:15" x14ac:dyDescent="0.2">
      <c r="A1560" t="s">
        <v>176</v>
      </c>
      <c r="B1560" t="s">
        <v>17</v>
      </c>
      <c r="C1560" t="s">
        <v>177</v>
      </c>
      <c r="D1560" t="s">
        <v>175</v>
      </c>
      <c r="E1560" s="119">
        <v>0.54166666666666663</v>
      </c>
      <c r="F1560" s="119">
        <v>0.625</v>
      </c>
      <c r="G1560" t="s">
        <v>61</v>
      </c>
      <c r="H1560" t="s">
        <v>62</v>
      </c>
      <c r="I1560" t="str">
        <f t="shared" si="124"/>
        <v>SESSÃO LIVRE CASCAVEL</v>
      </c>
      <c r="J1560" s="120">
        <v>3125</v>
      </c>
      <c r="K1560">
        <f t="shared" si="121"/>
        <v>1559</v>
      </c>
      <c r="L1560" t="b">
        <f>IF($H$2:$H$2371='Cenário proposto'!$L$2,'Tabela de preços (out_2014)'!$K$2:$K$2371)</f>
        <v>0</v>
      </c>
      <c r="M1560" t="e">
        <f t="shared" si="122"/>
        <v>#NUM!</v>
      </c>
      <c r="N1560" t="str">
        <f t="shared" si="123"/>
        <v>Lixo</v>
      </c>
      <c r="O1560">
        <f t="shared" si="125"/>
        <v>4</v>
      </c>
    </row>
    <row r="1561" spans="1:15" x14ac:dyDescent="0.2">
      <c r="A1561" t="s">
        <v>176</v>
      </c>
      <c r="B1561" t="s">
        <v>17</v>
      </c>
      <c r="C1561" t="s">
        <v>177</v>
      </c>
      <c r="D1561" t="s">
        <v>175</v>
      </c>
      <c r="E1561" s="119">
        <v>0.54166666666666663</v>
      </c>
      <c r="F1561" s="119">
        <v>0.625</v>
      </c>
      <c r="G1561" t="s">
        <v>63</v>
      </c>
      <c r="H1561" t="s">
        <v>64</v>
      </c>
      <c r="I1561" t="str">
        <f t="shared" si="124"/>
        <v>SESSÃO LIVRE MARINGÁ</v>
      </c>
      <c r="J1561" s="120">
        <v>970</v>
      </c>
      <c r="K1561">
        <f t="shared" si="121"/>
        <v>1560</v>
      </c>
      <c r="L1561" t="b">
        <f>IF($H$2:$H$2371='Cenário proposto'!$L$2,'Tabela de preços (out_2014)'!$K$2:$K$2371)</f>
        <v>0</v>
      </c>
      <c r="M1561" t="e">
        <f t="shared" si="122"/>
        <v>#NUM!</v>
      </c>
      <c r="N1561" t="str">
        <f t="shared" si="123"/>
        <v>Lixo</v>
      </c>
      <c r="O1561">
        <f t="shared" si="125"/>
        <v>4</v>
      </c>
    </row>
    <row r="1562" spans="1:15" x14ac:dyDescent="0.2">
      <c r="A1562" t="s">
        <v>176</v>
      </c>
      <c r="B1562" t="s">
        <v>17</v>
      </c>
      <c r="C1562" t="s">
        <v>177</v>
      </c>
      <c r="D1562" t="s">
        <v>175</v>
      </c>
      <c r="E1562" s="119">
        <v>0.54166666666666663</v>
      </c>
      <c r="F1562" s="119">
        <v>0.625</v>
      </c>
      <c r="G1562" t="s">
        <v>65</v>
      </c>
      <c r="H1562" t="s">
        <v>66</v>
      </c>
      <c r="I1562" t="str">
        <f t="shared" si="124"/>
        <v>SESSÃO LIVRE LONDRINA</v>
      </c>
      <c r="J1562" s="120">
        <v>1185</v>
      </c>
      <c r="K1562">
        <f t="shared" si="121"/>
        <v>1561</v>
      </c>
      <c r="L1562" t="b">
        <f>IF($H$2:$H$2371='Cenário proposto'!$L$2,'Tabela de preços (out_2014)'!$K$2:$K$2371)</f>
        <v>0</v>
      </c>
      <c r="M1562" t="e">
        <f t="shared" si="122"/>
        <v>#NUM!</v>
      </c>
      <c r="N1562" t="str">
        <f t="shared" si="123"/>
        <v>Lixo</v>
      </c>
      <c r="O1562">
        <f t="shared" si="125"/>
        <v>4</v>
      </c>
    </row>
    <row r="1563" spans="1:15" x14ac:dyDescent="0.2">
      <c r="A1563" t="s">
        <v>176</v>
      </c>
      <c r="B1563" t="s">
        <v>17</v>
      </c>
      <c r="C1563" t="s">
        <v>177</v>
      </c>
      <c r="D1563" t="s">
        <v>175</v>
      </c>
      <c r="E1563" s="119">
        <v>0.54166666666666663</v>
      </c>
      <c r="F1563" s="119">
        <v>0.625</v>
      </c>
      <c r="G1563" t="s">
        <v>67</v>
      </c>
      <c r="H1563" t="s">
        <v>68</v>
      </c>
      <c r="I1563" t="str">
        <f t="shared" si="124"/>
        <v>SESSÃO LIVRE P. ALEGRE</v>
      </c>
      <c r="J1563" s="120">
        <v>6860</v>
      </c>
      <c r="K1563">
        <f t="shared" si="121"/>
        <v>1562</v>
      </c>
      <c r="L1563" t="b">
        <f>IF($H$2:$H$2371='Cenário proposto'!$L$2,'Tabela de preços (out_2014)'!$K$2:$K$2371)</f>
        <v>0</v>
      </c>
      <c r="M1563" t="e">
        <f t="shared" si="122"/>
        <v>#NUM!</v>
      </c>
      <c r="N1563" t="str">
        <f t="shared" si="123"/>
        <v>Lixo</v>
      </c>
      <c r="O1563">
        <f t="shared" si="125"/>
        <v>4</v>
      </c>
    </row>
    <row r="1564" spans="1:15" x14ac:dyDescent="0.2">
      <c r="A1564" t="s">
        <v>176</v>
      </c>
      <c r="B1564" t="s">
        <v>17</v>
      </c>
      <c r="C1564" t="s">
        <v>177</v>
      </c>
      <c r="D1564" t="s">
        <v>175</v>
      </c>
      <c r="E1564" s="119">
        <v>0.54166666666666663</v>
      </c>
      <c r="F1564" s="119">
        <v>0.625</v>
      </c>
      <c r="G1564" t="s">
        <v>69</v>
      </c>
      <c r="H1564" t="s">
        <v>70</v>
      </c>
      <c r="I1564" t="str">
        <f t="shared" si="124"/>
        <v>SESSÃO LIVRE FLORIANÓPOLIS</v>
      </c>
      <c r="J1564" s="120">
        <v>3385</v>
      </c>
      <c r="K1564">
        <f t="shared" si="121"/>
        <v>1563</v>
      </c>
      <c r="L1564" t="b">
        <f>IF($H$2:$H$2371='Cenário proposto'!$L$2,'Tabela de preços (out_2014)'!$K$2:$K$2371)</f>
        <v>0</v>
      </c>
      <c r="M1564" t="e">
        <f t="shared" si="122"/>
        <v>#NUM!</v>
      </c>
      <c r="N1564" t="str">
        <f t="shared" si="123"/>
        <v>Lixo</v>
      </c>
      <c r="O1564">
        <f t="shared" si="125"/>
        <v>4</v>
      </c>
    </row>
    <row r="1565" spans="1:15" x14ac:dyDescent="0.2">
      <c r="A1565" t="s">
        <v>176</v>
      </c>
      <c r="B1565" t="s">
        <v>17</v>
      </c>
      <c r="C1565" t="s">
        <v>177</v>
      </c>
      <c r="D1565" t="s">
        <v>175</v>
      </c>
      <c r="E1565" s="119">
        <v>0.54166666666666663</v>
      </c>
      <c r="F1565" s="119">
        <v>0.625</v>
      </c>
      <c r="G1565" t="s">
        <v>71</v>
      </c>
      <c r="H1565" t="s">
        <v>72</v>
      </c>
      <c r="I1565" t="str">
        <f t="shared" si="124"/>
        <v>SESSÃO LIVRE BRASÍLIA</v>
      </c>
      <c r="J1565" s="120">
        <v>2180</v>
      </c>
      <c r="K1565">
        <f t="shared" si="121"/>
        <v>1564</v>
      </c>
      <c r="L1565" t="b">
        <f>IF($H$2:$H$2371='Cenário proposto'!$L$2,'Tabela de preços (out_2014)'!$K$2:$K$2371)</f>
        <v>0</v>
      </c>
      <c r="M1565" t="e">
        <f t="shared" si="122"/>
        <v>#NUM!</v>
      </c>
      <c r="N1565" t="str">
        <f t="shared" si="123"/>
        <v>Lixo</v>
      </c>
      <c r="O1565">
        <f t="shared" si="125"/>
        <v>4</v>
      </c>
    </row>
    <row r="1566" spans="1:15" x14ac:dyDescent="0.2">
      <c r="A1566" t="s">
        <v>176</v>
      </c>
      <c r="B1566" t="s">
        <v>17</v>
      </c>
      <c r="C1566" t="s">
        <v>177</v>
      </c>
      <c r="D1566" t="s">
        <v>175</v>
      </c>
      <c r="E1566" s="119">
        <v>0.54166666666666663</v>
      </c>
      <c r="F1566" s="119">
        <v>0.625</v>
      </c>
      <c r="G1566" t="s">
        <v>73</v>
      </c>
      <c r="H1566" t="s">
        <v>74</v>
      </c>
      <c r="I1566" t="str">
        <f t="shared" si="124"/>
        <v>SESSÃO LIVRE GOIÂNIA</v>
      </c>
      <c r="J1566" s="120">
        <v>1955</v>
      </c>
      <c r="K1566">
        <f t="shared" si="121"/>
        <v>1565</v>
      </c>
      <c r="L1566" t="b">
        <f>IF($H$2:$H$2371='Cenário proposto'!$L$2,'Tabela de preços (out_2014)'!$K$2:$K$2371)</f>
        <v>0</v>
      </c>
      <c r="M1566" t="e">
        <f t="shared" si="122"/>
        <v>#NUM!</v>
      </c>
      <c r="N1566" t="str">
        <f t="shared" si="123"/>
        <v>Lixo</v>
      </c>
      <c r="O1566">
        <f t="shared" si="125"/>
        <v>4</v>
      </c>
    </row>
    <row r="1567" spans="1:15" x14ac:dyDescent="0.2">
      <c r="A1567" t="s">
        <v>176</v>
      </c>
      <c r="B1567" t="s">
        <v>17</v>
      </c>
      <c r="C1567" t="s">
        <v>177</v>
      </c>
      <c r="D1567" t="s">
        <v>175</v>
      </c>
      <c r="E1567" s="119">
        <v>0.54166666666666663</v>
      </c>
      <c r="F1567" s="119">
        <v>0.625</v>
      </c>
      <c r="G1567" t="s">
        <v>75</v>
      </c>
      <c r="H1567" t="s">
        <v>76</v>
      </c>
      <c r="I1567" t="str">
        <f t="shared" si="124"/>
        <v>SESSÃO LIVRE CUIABÁ</v>
      </c>
      <c r="J1567" s="120">
        <v>1780</v>
      </c>
      <c r="K1567">
        <f t="shared" si="121"/>
        <v>1566</v>
      </c>
      <c r="L1567" t="b">
        <f>IF($H$2:$H$2371='Cenário proposto'!$L$2,'Tabela de preços (out_2014)'!$K$2:$K$2371)</f>
        <v>0</v>
      </c>
      <c r="M1567" t="e">
        <f t="shared" si="122"/>
        <v>#NUM!</v>
      </c>
      <c r="N1567" t="str">
        <f t="shared" si="123"/>
        <v>Lixo</v>
      </c>
      <c r="O1567">
        <f t="shared" si="125"/>
        <v>4</v>
      </c>
    </row>
    <row r="1568" spans="1:15" x14ac:dyDescent="0.2">
      <c r="A1568" t="s">
        <v>176</v>
      </c>
      <c r="B1568" t="s">
        <v>17</v>
      </c>
      <c r="C1568" t="s">
        <v>177</v>
      </c>
      <c r="D1568" t="s">
        <v>175</v>
      </c>
      <c r="E1568" s="119">
        <v>0.54166666666666663</v>
      </c>
      <c r="F1568" s="119">
        <v>0.625</v>
      </c>
      <c r="G1568" t="s">
        <v>77</v>
      </c>
      <c r="H1568" t="s">
        <v>78</v>
      </c>
      <c r="I1568" t="str">
        <f t="shared" si="124"/>
        <v>SESSÃO LIVRE CÁCERES</v>
      </c>
      <c r="J1568" s="120">
        <v>145</v>
      </c>
      <c r="K1568">
        <f t="shared" si="121"/>
        <v>1567</v>
      </c>
      <c r="L1568" t="b">
        <f>IF($H$2:$H$2371='Cenário proposto'!$L$2,'Tabela de preços (out_2014)'!$K$2:$K$2371)</f>
        <v>0</v>
      </c>
      <c r="M1568" t="e">
        <f t="shared" si="122"/>
        <v>#NUM!</v>
      </c>
      <c r="N1568" t="str">
        <f t="shared" si="123"/>
        <v>Lixo</v>
      </c>
      <c r="O1568">
        <f t="shared" si="125"/>
        <v>4</v>
      </c>
    </row>
    <row r="1569" spans="1:15" x14ac:dyDescent="0.2">
      <c r="A1569" t="s">
        <v>176</v>
      </c>
      <c r="B1569" t="s">
        <v>17</v>
      </c>
      <c r="C1569" t="s">
        <v>177</v>
      </c>
      <c r="D1569" t="s">
        <v>175</v>
      </c>
      <c r="E1569" s="119">
        <v>0.54166666666666663</v>
      </c>
      <c r="F1569" s="119">
        <v>0.625</v>
      </c>
      <c r="G1569" t="s">
        <v>75</v>
      </c>
      <c r="H1569" t="s">
        <v>79</v>
      </c>
      <c r="I1569" t="str">
        <f t="shared" si="124"/>
        <v>SESSÃO LIVRE RONDONÓPOLIS</v>
      </c>
      <c r="J1569" s="120">
        <v>295</v>
      </c>
      <c r="K1569">
        <f t="shared" si="121"/>
        <v>1568</v>
      </c>
      <c r="L1569" t="b">
        <f>IF($H$2:$H$2371='Cenário proposto'!$L$2,'Tabela de preços (out_2014)'!$K$2:$K$2371)</f>
        <v>0</v>
      </c>
      <c r="M1569" t="e">
        <f t="shared" si="122"/>
        <v>#NUM!</v>
      </c>
      <c r="N1569" t="str">
        <f t="shared" si="123"/>
        <v>Lixo</v>
      </c>
      <c r="O1569">
        <f t="shared" si="125"/>
        <v>4</v>
      </c>
    </row>
    <row r="1570" spans="1:15" x14ac:dyDescent="0.2">
      <c r="A1570" t="s">
        <v>176</v>
      </c>
      <c r="B1570" t="s">
        <v>17</v>
      </c>
      <c r="C1570" t="s">
        <v>177</v>
      </c>
      <c r="D1570" t="s">
        <v>175</v>
      </c>
      <c r="E1570" s="119">
        <v>0.54166666666666663</v>
      </c>
      <c r="F1570" s="119">
        <v>0.625</v>
      </c>
      <c r="G1570" t="s">
        <v>75</v>
      </c>
      <c r="H1570" t="s">
        <v>80</v>
      </c>
      <c r="I1570" t="str">
        <f t="shared" si="124"/>
        <v>SESSÃO LIVRE TANGARÁ</v>
      </c>
      <c r="J1570" s="120">
        <v>225</v>
      </c>
      <c r="K1570">
        <f t="shared" si="121"/>
        <v>1569</v>
      </c>
      <c r="L1570" t="b">
        <f>IF($H$2:$H$2371='Cenário proposto'!$L$2,'Tabela de preços (out_2014)'!$K$2:$K$2371)</f>
        <v>0</v>
      </c>
      <c r="M1570" t="e">
        <f t="shared" si="122"/>
        <v>#NUM!</v>
      </c>
      <c r="N1570" t="str">
        <f t="shared" si="123"/>
        <v>Lixo</v>
      </c>
      <c r="O1570">
        <f t="shared" si="125"/>
        <v>4</v>
      </c>
    </row>
    <row r="1571" spans="1:15" x14ac:dyDescent="0.2">
      <c r="A1571" t="s">
        <v>176</v>
      </c>
      <c r="B1571" t="s">
        <v>17</v>
      </c>
      <c r="C1571" t="s">
        <v>177</v>
      </c>
      <c r="D1571" t="s">
        <v>175</v>
      </c>
      <c r="E1571" s="119">
        <v>0.54166666666666663</v>
      </c>
      <c r="F1571" s="119">
        <v>0.625</v>
      </c>
      <c r="G1571" t="s">
        <v>75</v>
      </c>
      <c r="H1571" t="s">
        <v>81</v>
      </c>
      <c r="I1571" t="str">
        <f t="shared" si="124"/>
        <v>SESSÃO LIVRE SORRISO</v>
      </c>
      <c r="J1571" s="120">
        <v>145</v>
      </c>
      <c r="K1571">
        <f t="shared" si="121"/>
        <v>1570</v>
      </c>
      <c r="L1571" t="b">
        <f>IF($H$2:$H$2371='Cenário proposto'!$L$2,'Tabela de preços (out_2014)'!$K$2:$K$2371)</f>
        <v>0</v>
      </c>
      <c r="M1571" t="e">
        <f t="shared" si="122"/>
        <v>#NUM!</v>
      </c>
      <c r="N1571" t="str">
        <f t="shared" si="123"/>
        <v>Lixo</v>
      </c>
      <c r="O1571">
        <f t="shared" si="125"/>
        <v>4</v>
      </c>
    </row>
    <row r="1572" spans="1:15" x14ac:dyDescent="0.2">
      <c r="A1572" t="s">
        <v>176</v>
      </c>
      <c r="B1572" t="s">
        <v>17</v>
      </c>
      <c r="C1572" t="s">
        <v>177</v>
      </c>
      <c r="D1572" t="s">
        <v>175</v>
      </c>
      <c r="E1572" s="119">
        <v>0.54166666666666663</v>
      </c>
      <c r="F1572" s="119">
        <v>0.625</v>
      </c>
      <c r="G1572" t="s">
        <v>75</v>
      </c>
      <c r="H1572" t="s">
        <v>82</v>
      </c>
      <c r="I1572" t="str">
        <f t="shared" si="124"/>
        <v>SESSÃO LIVRE SAPEZAL</v>
      </c>
      <c r="J1572" s="120">
        <v>145</v>
      </c>
      <c r="K1572">
        <f t="shared" si="121"/>
        <v>1571</v>
      </c>
      <c r="L1572" t="b">
        <f>IF($H$2:$H$2371='Cenário proposto'!$L$2,'Tabela de preços (out_2014)'!$K$2:$K$2371)</f>
        <v>0</v>
      </c>
      <c r="M1572" t="e">
        <f t="shared" si="122"/>
        <v>#NUM!</v>
      </c>
      <c r="N1572" t="str">
        <f t="shared" si="123"/>
        <v>Lixo</v>
      </c>
      <c r="O1572">
        <f t="shared" si="125"/>
        <v>4</v>
      </c>
    </row>
    <row r="1573" spans="1:15" x14ac:dyDescent="0.2">
      <c r="A1573" t="s">
        <v>176</v>
      </c>
      <c r="B1573" t="s">
        <v>17</v>
      </c>
      <c r="C1573" t="s">
        <v>177</v>
      </c>
      <c r="D1573" t="s">
        <v>175</v>
      </c>
      <c r="E1573" s="119">
        <v>0.54166666666666663</v>
      </c>
      <c r="F1573" s="119">
        <v>0.625</v>
      </c>
      <c r="G1573" t="s">
        <v>75</v>
      </c>
      <c r="H1573" t="s">
        <v>83</v>
      </c>
      <c r="I1573" t="str">
        <f t="shared" si="124"/>
        <v>SESSÃO LIVRE JUÍNA</v>
      </c>
      <c r="J1573" s="120">
        <v>145</v>
      </c>
      <c r="K1573">
        <f t="shared" si="121"/>
        <v>1572</v>
      </c>
      <c r="L1573" t="b">
        <f>IF($H$2:$H$2371='Cenário proposto'!$L$2,'Tabela de preços (out_2014)'!$K$2:$K$2371)</f>
        <v>0</v>
      </c>
      <c r="M1573" t="e">
        <f t="shared" si="122"/>
        <v>#NUM!</v>
      </c>
      <c r="N1573" t="str">
        <f t="shared" si="123"/>
        <v>Lixo</v>
      </c>
      <c r="O1573">
        <f t="shared" si="125"/>
        <v>4</v>
      </c>
    </row>
    <row r="1574" spans="1:15" x14ac:dyDescent="0.2">
      <c r="A1574" t="s">
        <v>176</v>
      </c>
      <c r="B1574" t="s">
        <v>17</v>
      </c>
      <c r="C1574" t="s">
        <v>177</v>
      </c>
      <c r="D1574" t="s">
        <v>175</v>
      </c>
      <c r="E1574" s="119">
        <v>0.54166666666666663</v>
      </c>
      <c r="F1574" s="119">
        <v>0.625</v>
      </c>
      <c r="G1574" t="s">
        <v>84</v>
      </c>
      <c r="H1574" t="s">
        <v>85</v>
      </c>
      <c r="I1574" t="str">
        <f t="shared" si="124"/>
        <v>SESSÃO LIVRE C. GRANDE</v>
      </c>
      <c r="J1574" s="120">
        <v>740</v>
      </c>
      <c r="K1574">
        <f t="shared" si="121"/>
        <v>1573</v>
      </c>
      <c r="L1574" t="b">
        <f>IF($H$2:$H$2371='Cenário proposto'!$L$2,'Tabela de preços (out_2014)'!$K$2:$K$2371)</f>
        <v>0</v>
      </c>
      <c r="M1574" t="e">
        <f t="shared" si="122"/>
        <v>#NUM!</v>
      </c>
      <c r="N1574" t="str">
        <f t="shared" si="123"/>
        <v>Lixo</v>
      </c>
      <c r="O1574">
        <f t="shared" si="125"/>
        <v>4</v>
      </c>
    </row>
    <row r="1575" spans="1:15" x14ac:dyDescent="0.2">
      <c r="A1575" t="s">
        <v>176</v>
      </c>
      <c r="B1575" t="s">
        <v>17</v>
      </c>
      <c r="C1575" t="s">
        <v>177</v>
      </c>
      <c r="D1575" t="s">
        <v>175</v>
      </c>
      <c r="E1575" s="119">
        <v>0.54166666666666663</v>
      </c>
      <c r="F1575" s="119">
        <v>0.625</v>
      </c>
      <c r="G1575" t="s">
        <v>86</v>
      </c>
      <c r="H1575" t="s">
        <v>87</v>
      </c>
      <c r="I1575" t="str">
        <f t="shared" si="124"/>
        <v>SESSÃO LIVRE SALVADOR</v>
      </c>
      <c r="J1575" s="120">
        <v>5080</v>
      </c>
      <c r="K1575">
        <f t="shared" si="121"/>
        <v>1574</v>
      </c>
      <c r="L1575" t="b">
        <f>IF($H$2:$H$2371='Cenário proposto'!$L$2,'Tabela de preços (out_2014)'!$K$2:$K$2371)</f>
        <v>0</v>
      </c>
      <c r="M1575" t="e">
        <f t="shared" si="122"/>
        <v>#NUM!</v>
      </c>
      <c r="N1575" t="str">
        <f t="shared" si="123"/>
        <v>Lixo</v>
      </c>
      <c r="O1575">
        <f t="shared" si="125"/>
        <v>4</v>
      </c>
    </row>
    <row r="1576" spans="1:15" x14ac:dyDescent="0.2">
      <c r="A1576" t="s">
        <v>176</v>
      </c>
      <c r="B1576" t="s">
        <v>17</v>
      </c>
      <c r="C1576" t="s">
        <v>177</v>
      </c>
      <c r="D1576" t="s">
        <v>175</v>
      </c>
      <c r="E1576" s="119">
        <v>0.54166666666666663</v>
      </c>
      <c r="F1576" s="119">
        <v>0.625</v>
      </c>
      <c r="G1576" t="s">
        <v>88</v>
      </c>
      <c r="H1576" t="s">
        <v>89</v>
      </c>
      <c r="I1576" t="str">
        <f t="shared" si="124"/>
        <v>SESSÃO LIVRE RECIFE</v>
      </c>
      <c r="J1576" s="120">
        <v>3840</v>
      </c>
      <c r="K1576">
        <f t="shared" si="121"/>
        <v>1575</v>
      </c>
      <c r="L1576" t="b">
        <f>IF($H$2:$H$2371='Cenário proposto'!$L$2,'Tabela de preços (out_2014)'!$K$2:$K$2371)</f>
        <v>0</v>
      </c>
      <c r="M1576" t="e">
        <f t="shared" si="122"/>
        <v>#NUM!</v>
      </c>
      <c r="N1576" t="str">
        <f t="shared" si="123"/>
        <v>Lixo</v>
      </c>
      <c r="O1576">
        <f t="shared" si="125"/>
        <v>4</v>
      </c>
    </row>
    <row r="1577" spans="1:15" x14ac:dyDescent="0.2">
      <c r="A1577" t="s">
        <v>176</v>
      </c>
      <c r="B1577" t="s">
        <v>17</v>
      </c>
      <c r="C1577" t="s">
        <v>177</v>
      </c>
      <c r="D1577" t="s">
        <v>175</v>
      </c>
      <c r="E1577" s="119">
        <v>0.54166666666666663</v>
      </c>
      <c r="F1577" s="119">
        <v>0.625</v>
      </c>
      <c r="G1577" t="s">
        <v>90</v>
      </c>
      <c r="H1577" t="s">
        <v>91</v>
      </c>
      <c r="I1577" t="str">
        <f t="shared" si="124"/>
        <v>SESSÃO LIVRE NATAL</v>
      </c>
      <c r="J1577" s="120">
        <v>995</v>
      </c>
      <c r="K1577">
        <f t="shared" si="121"/>
        <v>1576</v>
      </c>
      <c r="L1577" t="b">
        <f>IF($H$2:$H$2371='Cenário proposto'!$L$2,'Tabela de preços (out_2014)'!$K$2:$K$2371)</f>
        <v>0</v>
      </c>
      <c r="M1577" t="e">
        <f t="shared" si="122"/>
        <v>#NUM!</v>
      </c>
      <c r="N1577" t="str">
        <f t="shared" si="123"/>
        <v>Lixo</v>
      </c>
      <c r="O1577">
        <f t="shared" si="125"/>
        <v>4</v>
      </c>
    </row>
    <row r="1578" spans="1:15" x14ac:dyDescent="0.2">
      <c r="A1578" t="s">
        <v>176</v>
      </c>
      <c r="B1578" t="s">
        <v>17</v>
      </c>
      <c r="C1578" t="s">
        <v>177</v>
      </c>
      <c r="D1578" t="s">
        <v>175</v>
      </c>
      <c r="E1578" s="119">
        <v>0.54166666666666663</v>
      </c>
      <c r="F1578" s="119">
        <v>0.625</v>
      </c>
      <c r="G1578" t="s">
        <v>92</v>
      </c>
      <c r="H1578" t="s">
        <v>93</v>
      </c>
      <c r="I1578" t="str">
        <f t="shared" si="124"/>
        <v>SESSÃO LIVRE CEARÁ</v>
      </c>
      <c r="J1578" s="120">
        <v>3295</v>
      </c>
      <c r="K1578">
        <f t="shared" si="121"/>
        <v>1577</v>
      </c>
      <c r="L1578" t="b">
        <f>IF($H$2:$H$2371='Cenário proposto'!$L$2,'Tabela de preços (out_2014)'!$K$2:$K$2371)</f>
        <v>0</v>
      </c>
      <c r="M1578" t="e">
        <f t="shared" si="122"/>
        <v>#NUM!</v>
      </c>
      <c r="N1578" t="str">
        <f t="shared" si="123"/>
        <v>Lixo</v>
      </c>
      <c r="O1578">
        <f t="shared" si="125"/>
        <v>4</v>
      </c>
    </row>
    <row r="1579" spans="1:15" x14ac:dyDescent="0.2">
      <c r="A1579" t="s">
        <v>176</v>
      </c>
      <c r="B1579" t="s">
        <v>17</v>
      </c>
      <c r="C1579" t="s">
        <v>177</v>
      </c>
      <c r="D1579" t="s">
        <v>175</v>
      </c>
      <c r="E1579" s="119">
        <v>0.54166666666666663</v>
      </c>
      <c r="F1579" s="119">
        <v>0.625</v>
      </c>
      <c r="G1579" t="s">
        <v>92</v>
      </c>
      <c r="H1579" t="s">
        <v>94</v>
      </c>
      <c r="I1579" t="str">
        <f t="shared" si="124"/>
        <v>SESSÃO LIVRE FORTALEZA</v>
      </c>
      <c r="J1579" s="120">
        <v>2635</v>
      </c>
      <c r="K1579">
        <f t="shared" si="121"/>
        <v>1578</v>
      </c>
      <c r="L1579" t="b">
        <f>IF($H$2:$H$2371='Cenário proposto'!$L$2,'Tabela de preços (out_2014)'!$K$2:$K$2371)</f>
        <v>0</v>
      </c>
      <c r="M1579" t="e">
        <f t="shared" si="122"/>
        <v>#NUM!</v>
      </c>
      <c r="N1579" t="str">
        <f t="shared" si="123"/>
        <v>Lixo</v>
      </c>
      <c r="O1579">
        <f t="shared" si="125"/>
        <v>4</v>
      </c>
    </row>
    <row r="1580" spans="1:15" x14ac:dyDescent="0.2">
      <c r="A1580" t="s">
        <v>176</v>
      </c>
      <c r="B1580" t="s">
        <v>17</v>
      </c>
      <c r="C1580" t="s">
        <v>177</v>
      </c>
      <c r="D1580" t="s">
        <v>175</v>
      </c>
      <c r="E1580" s="119">
        <v>0.54166666666666663</v>
      </c>
      <c r="F1580" s="119">
        <v>0.625</v>
      </c>
      <c r="G1580" t="s">
        <v>95</v>
      </c>
      <c r="H1580" t="s">
        <v>96</v>
      </c>
      <c r="I1580" t="str">
        <f t="shared" si="124"/>
        <v>SESSÃO LIVRE TERESINA</v>
      </c>
      <c r="J1580" s="120">
        <v>400</v>
      </c>
      <c r="K1580">
        <f t="shared" si="121"/>
        <v>1579</v>
      </c>
      <c r="L1580" t="b">
        <f>IF($H$2:$H$2371='Cenário proposto'!$L$2,'Tabela de preços (out_2014)'!$K$2:$K$2371)</f>
        <v>0</v>
      </c>
      <c r="M1580" t="e">
        <f t="shared" si="122"/>
        <v>#NUM!</v>
      </c>
      <c r="N1580" t="str">
        <f t="shared" si="123"/>
        <v>Lixo</v>
      </c>
      <c r="O1580">
        <f t="shared" si="125"/>
        <v>4</v>
      </c>
    </row>
    <row r="1581" spans="1:15" x14ac:dyDescent="0.2">
      <c r="A1581" t="s">
        <v>176</v>
      </c>
      <c r="B1581" t="s">
        <v>17</v>
      </c>
      <c r="C1581" t="s">
        <v>177</v>
      </c>
      <c r="D1581" t="s">
        <v>175</v>
      </c>
      <c r="E1581" s="119">
        <v>0.54166666666666663</v>
      </c>
      <c r="F1581" s="119">
        <v>0.625</v>
      </c>
      <c r="G1581" t="s">
        <v>95</v>
      </c>
      <c r="H1581" t="s">
        <v>97</v>
      </c>
      <c r="I1581" t="str">
        <f t="shared" si="124"/>
        <v>SESSÃO LIVRE PARNAÍBA</v>
      </c>
      <c r="J1581" s="120">
        <v>145</v>
      </c>
      <c r="K1581">
        <f t="shared" si="121"/>
        <v>1580</v>
      </c>
      <c r="L1581" t="b">
        <f>IF($H$2:$H$2371='Cenário proposto'!$L$2,'Tabela de preços (out_2014)'!$K$2:$K$2371)</f>
        <v>0</v>
      </c>
      <c r="M1581" t="e">
        <f t="shared" si="122"/>
        <v>#NUM!</v>
      </c>
      <c r="N1581" t="str">
        <f t="shared" si="123"/>
        <v>Lixo</v>
      </c>
      <c r="O1581">
        <f t="shared" si="125"/>
        <v>4</v>
      </c>
    </row>
    <row r="1582" spans="1:15" x14ac:dyDescent="0.2">
      <c r="A1582" t="s">
        <v>176</v>
      </c>
      <c r="B1582" t="s">
        <v>17</v>
      </c>
      <c r="C1582" t="s">
        <v>177</v>
      </c>
      <c r="D1582" t="s">
        <v>175</v>
      </c>
      <c r="E1582" s="119">
        <v>0.54166666666666663</v>
      </c>
      <c r="F1582" s="119">
        <v>0.625</v>
      </c>
      <c r="G1582" t="s">
        <v>98</v>
      </c>
      <c r="H1582" t="s">
        <v>99</v>
      </c>
      <c r="I1582" t="str">
        <f t="shared" si="124"/>
        <v>SESSÃO LIVRE S. LUIS</v>
      </c>
      <c r="J1582" s="120">
        <v>885</v>
      </c>
      <c r="K1582">
        <f t="shared" si="121"/>
        <v>1581</v>
      </c>
      <c r="L1582" t="b">
        <f>IF($H$2:$H$2371='Cenário proposto'!$L$2,'Tabela de preços (out_2014)'!$K$2:$K$2371)</f>
        <v>0</v>
      </c>
      <c r="M1582" t="e">
        <f t="shared" si="122"/>
        <v>#NUM!</v>
      </c>
      <c r="N1582" t="str">
        <f t="shared" si="123"/>
        <v>Lixo</v>
      </c>
      <c r="O1582">
        <f t="shared" si="125"/>
        <v>4</v>
      </c>
    </row>
    <row r="1583" spans="1:15" x14ac:dyDescent="0.2">
      <c r="A1583" t="s">
        <v>176</v>
      </c>
      <c r="B1583" t="s">
        <v>17</v>
      </c>
      <c r="C1583" t="s">
        <v>177</v>
      </c>
      <c r="D1583" t="s">
        <v>175</v>
      </c>
      <c r="E1583" s="119">
        <v>0.54166666666666663</v>
      </c>
      <c r="F1583" s="119">
        <v>0.625</v>
      </c>
      <c r="G1583" t="s">
        <v>100</v>
      </c>
      <c r="H1583" t="s">
        <v>101</v>
      </c>
      <c r="I1583" t="str">
        <f t="shared" si="124"/>
        <v>SESSÃO LIVRE VIANA</v>
      </c>
      <c r="J1583" s="120">
        <v>350</v>
      </c>
      <c r="K1583">
        <f t="shared" si="121"/>
        <v>1582</v>
      </c>
      <c r="L1583" t="b">
        <f>IF($H$2:$H$2371='Cenário proposto'!$L$2,'Tabela de preços (out_2014)'!$K$2:$K$2371)</f>
        <v>0</v>
      </c>
      <c r="M1583" t="e">
        <f t="shared" si="122"/>
        <v>#NUM!</v>
      </c>
      <c r="N1583" t="str">
        <f t="shared" si="123"/>
        <v>Lixo</v>
      </c>
      <c r="O1583">
        <f t="shared" si="125"/>
        <v>4</v>
      </c>
    </row>
    <row r="1584" spans="1:15" x14ac:dyDescent="0.2">
      <c r="A1584" t="s">
        <v>176</v>
      </c>
      <c r="B1584" t="s">
        <v>17</v>
      </c>
      <c r="C1584" t="s">
        <v>177</v>
      </c>
      <c r="D1584" t="s">
        <v>175</v>
      </c>
      <c r="E1584" s="119">
        <v>0.54166666666666663</v>
      </c>
      <c r="F1584" s="119">
        <v>0.625</v>
      </c>
      <c r="G1584" t="s">
        <v>102</v>
      </c>
      <c r="H1584" t="s">
        <v>103</v>
      </c>
      <c r="I1584" t="str">
        <f t="shared" si="124"/>
        <v>SESSÃO LIVRE PEDREIRAS</v>
      </c>
      <c r="J1584" s="120">
        <v>240</v>
      </c>
      <c r="K1584">
        <f t="shared" si="121"/>
        <v>1583</v>
      </c>
      <c r="L1584" t="b">
        <f>IF($H$2:$H$2371='Cenário proposto'!$L$2,'Tabela de preços (out_2014)'!$K$2:$K$2371)</f>
        <v>0</v>
      </c>
      <c r="M1584" t="e">
        <f t="shared" si="122"/>
        <v>#NUM!</v>
      </c>
      <c r="N1584" t="str">
        <f t="shared" si="123"/>
        <v>Lixo</v>
      </c>
      <c r="O1584">
        <f t="shared" si="125"/>
        <v>4</v>
      </c>
    </row>
    <row r="1585" spans="1:15" x14ac:dyDescent="0.2">
      <c r="A1585" t="s">
        <v>176</v>
      </c>
      <c r="B1585" t="s">
        <v>17</v>
      </c>
      <c r="C1585" t="s">
        <v>177</v>
      </c>
      <c r="D1585" t="s">
        <v>175</v>
      </c>
      <c r="E1585" s="119">
        <v>0.54166666666666663</v>
      </c>
      <c r="F1585" s="119">
        <v>0.625</v>
      </c>
      <c r="G1585" t="s">
        <v>104</v>
      </c>
      <c r="H1585" t="s">
        <v>105</v>
      </c>
      <c r="I1585" t="str">
        <f t="shared" si="124"/>
        <v>SESSÃO LIVRE IMPERATRIZ</v>
      </c>
      <c r="J1585" s="120">
        <v>350</v>
      </c>
      <c r="K1585">
        <f t="shared" si="121"/>
        <v>1584</v>
      </c>
      <c r="L1585" t="b">
        <f>IF($H$2:$H$2371='Cenário proposto'!$L$2,'Tabela de preços (out_2014)'!$K$2:$K$2371)</f>
        <v>0</v>
      </c>
      <c r="M1585" t="e">
        <f t="shared" si="122"/>
        <v>#NUM!</v>
      </c>
      <c r="N1585" t="str">
        <f t="shared" si="123"/>
        <v>Lixo</v>
      </c>
      <c r="O1585">
        <f t="shared" si="125"/>
        <v>4</v>
      </c>
    </row>
    <row r="1586" spans="1:15" x14ac:dyDescent="0.2">
      <c r="A1586" t="s">
        <v>176</v>
      </c>
      <c r="B1586" t="s">
        <v>17</v>
      </c>
      <c r="C1586" t="s">
        <v>177</v>
      </c>
      <c r="D1586" t="s">
        <v>175</v>
      </c>
      <c r="E1586" s="119">
        <v>0.54166666666666663</v>
      </c>
      <c r="F1586" s="119">
        <v>0.625</v>
      </c>
      <c r="G1586" t="s">
        <v>106</v>
      </c>
      <c r="H1586" t="s">
        <v>107</v>
      </c>
      <c r="I1586" t="str">
        <f t="shared" si="124"/>
        <v>SESSÃO LIVRE CAXIAS</v>
      </c>
      <c r="J1586" s="120">
        <v>350</v>
      </c>
      <c r="K1586">
        <f t="shared" si="121"/>
        <v>1585</v>
      </c>
      <c r="L1586" t="b">
        <f>IF($H$2:$H$2371='Cenário proposto'!$L$2,'Tabela de preços (out_2014)'!$K$2:$K$2371)</f>
        <v>0</v>
      </c>
      <c r="M1586" t="e">
        <f t="shared" si="122"/>
        <v>#NUM!</v>
      </c>
      <c r="N1586" t="str">
        <f t="shared" si="123"/>
        <v>Lixo</v>
      </c>
      <c r="O1586">
        <f t="shared" si="125"/>
        <v>4</v>
      </c>
    </row>
    <row r="1587" spans="1:15" x14ac:dyDescent="0.2">
      <c r="A1587" t="s">
        <v>176</v>
      </c>
      <c r="B1587" t="s">
        <v>17</v>
      </c>
      <c r="C1587" t="s">
        <v>177</v>
      </c>
      <c r="D1587" t="s">
        <v>175</v>
      </c>
      <c r="E1587" s="119">
        <v>0.54166666666666663</v>
      </c>
      <c r="F1587" s="119">
        <v>0.625</v>
      </c>
      <c r="G1587" t="s">
        <v>108</v>
      </c>
      <c r="H1587" t="s">
        <v>109</v>
      </c>
      <c r="I1587" t="str">
        <f t="shared" si="124"/>
        <v>SESSÃO LIVRE J. PESSOA</v>
      </c>
      <c r="J1587" s="120">
        <v>1125</v>
      </c>
      <c r="K1587">
        <f t="shared" si="121"/>
        <v>1586</v>
      </c>
      <c r="L1587" t="b">
        <f>IF($H$2:$H$2371='Cenário proposto'!$L$2,'Tabela de preços (out_2014)'!$K$2:$K$2371)</f>
        <v>0</v>
      </c>
      <c r="M1587" t="e">
        <f t="shared" si="122"/>
        <v>#NUM!</v>
      </c>
      <c r="N1587" t="str">
        <f t="shared" si="123"/>
        <v>Lixo</v>
      </c>
      <c r="O1587">
        <f t="shared" si="125"/>
        <v>4</v>
      </c>
    </row>
    <row r="1588" spans="1:15" x14ac:dyDescent="0.2">
      <c r="A1588" t="s">
        <v>176</v>
      </c>
      <c r="B1588" t="s">
        <v>17</v>
      </c>
      <c r="C1588" t="s">
        <v>177</v>
      </c>
      <c r="D1588" t="s">
        <v>175</v>
      </c>
      <c r="E1588" s="119">
        <v>0.54166666666666663</v>
      </c>
      <c r="F1588" s="119">
        <v>0.625</v>
      </c>
      <c r="G1588" t="s">
        <v>110</v>
      </c>
      <c r="H1588" t="s">
        <v>111</v>
      </c>
      <c r="I1588" t="str">
        <f t="shared" si="124"/>
        <v>SESSÃO LIVRE BELÉM</v>
      </c>
      <c r="J1588" s="120">
        <v>1880</v>
      </c>
      <c r="K1588">
        <f t="shared" si="121"/>
        <v>1587</v>
      </c>
      <c r="L1588" t="b">
        <f>IF($H$2:$H$2371='Cenário proposto'!$L$2,'Tabela de preços (out_2014)'!$K$2:$K$2371)</f>
        <v>0</v>
      </c>
      <c r="M1588" t="e">
        <f t="shared" si="122"/>
        <v>#NUM!</v>
      </c>
      <c r="N1588" t="str">
        <f t="shared" si="123"/>
        <v>Lixo</v>
      </c>
      <c r="O1588">
        <f t="shared" si="125"/>
        <v>4</v>
      </c>
    </row>
    <row r="1589" spans="1:15" x14ac:dyDescent="0.2">
      <c r="A1589" t="s">
        <v>176</v>
      </c>
      <c r="B1589" t="s">
        <v>17</v>
      </c>
      <c r="C1589" t="s">
        <v>177</v>
      </c>
      <c r="D1589" t="s">
        <v>175</v>
      </c>
      <c r="E1589" s="119">
        <v>0.54166666666666663</v>
      </c>
      <c r="F1589" s="119">
        <v>0.625</v>
      </c>
      <c r="G1589" t="s">
        <v>110</v>
      </c>
      <c r="H1589" t="s">
        <v>112</v>
      </c>
      <c r="I1589" t="str">
        <f t="shared" si="124"/>
        <v>SESSÃO LIVRE MARABÁ</v>
      </c>
      <c r="J1589" s="120">
        <v>350</v>
      </c>
      <c r="K1589">
        <f t="shared" si="121"/>
        <v>1588</v>
      </c>
      <c r="L1589" t="b">
        <f>IF($H$2:$H$2371='Cenário proposto'!$L$2,'Tabela de preços (out_2014)'!$K$2:$K$2371)</f>
        <v>0</v>
      </c>
      <c r="M1589" t="e">
        <f t="shared" si="122"/>
        <v>#NUM!</v>
      </c>
      <c r="N1589" t="str">
        <f t="shared" si="123"/>
        <v>Lixo</v>
      </c>
      <c r="O1589">
        <f t="shared" si="125"/>
        <v>4</v>
      </c>
    </row>
    <row r="1590" spans="1:15" x14ac:dyDescent="0.2">
      <c r="A1590" t="s">
        <v>176</v>
      </c>
      <c r="B1590" t="s">
        <v>17</v>
      </c>
      <c r="C1590" t="s">
        <v>177</v>
      </c>
      <c r="D1590" t="s">
        <v>175</v>
      </c>
      <c r="E1590" s="119">
        <v>0.54166666666666663</v>
      </c>
      <c r="F1590" s="119">
        <v>0.625</v>
      </c>
      <c r="G1590" t="s">
        <v>110</v>
      </c>
      <c r="H1590" t="s">
        <v>113</v>
      </c>
      <c r="I1590" t="str">
        <f t="shared" si="124"/>
        <v>SESSÃO LIVRE SANTARÉM</v>
      </c>
      <c r="J1590" s="120">
        <v>145</v>
      </c>
      <c r="K1590">
        <f t="shared" si="121"/>
        <v>1589</v>
      </c>
      <c r="L1590" t="b">
        <f>IF($H$2:$H$2371='Cenário proposto'!$L$2,'Tabela de preços (out_2014)'!$K$2:$K$2371)</f>
        <v>0</v>
      </c>
      <c r="M1590" t="e">
        <f t="shared" si="122"/>
        <v>#NUM!</v>
      </c>
      <c r="N1590" t="str">
        <f t="shared" si="123"/>
        <v>Lixo</v>
      </c>
      <c r="O1590">
        <f t="shared" si="125"/>
        <v>4</v>
      </c>
    </row>
    <row r="1591" spans="1:15" x14ac:dyDescent="0.2">
      <c r="A1591" t="s">
        <v>176</v>
      </c>
      <c r="B1591" t="s">
        <v>17</v>
      </c>
      <c r="C1591" t="s">
        <v>177</v>
      </c>
      <c r="D1591" t="s">
        <v>175</v>
      </c>
      <c r="E1591" s="119">
        <v>0.54166666666666663</v>
      </c>
      <c r="F1591" s="119">
        <v>0.625</v>
      </c>
      <c r="G1591" t="s">
        <v>114</v>
      </c>
      <c r="H1591" t="s">
        <v>115</v>
      </c>
      <c r="I1591" t="str">
        <f t="shared" si="124"/>
        <v>SESSÃO LIVRE MANAUS</v>
      </c>
      <c r="J1591" s="120">
        <v>1205</v>
      </c>
      <c r="K1591">
        <f t="shared" si="121"/>
        <v>1590</v>
      </c>
      <c r="L1591" t="b">
        <f>IF($H$2:$H$2371='Cenário proposto'!$L$2,'Tabela de preços (out_2014)'!$K$2:$K$2371)</f>
        <v>0</v>
      </c>
      <c r="M1591" t="e">
        <f t="shared" si="122"/>
        <v>#NUM!</v>
      </c>
      <c r="N1591" t="str">
        <f t="shared" si="123"/>
        <v>Lixo</v>
      </c>
      <c r="O1591">
        <f t="shared" si="125"/>
        <v>4</v>
      </c>
    </row>
    <row r="1592" spans="1:15" x14ac:dyDescent="0.2">
      <c r="A1592" t="s">
        <v>176</v>
      </c>
      <c r="B1592" t="s">
        <v>17</v>
      </c>
      <c r="C1592" t="s">
        <v>177</v>
      </c>
      <c r="D1592" t="s">
        <v>175</v>
      </c>
      <c r="E1592" s="119">
        <v>0.54166666666666663</v>
      </c>
      <c r="F1592" s="119">
        <v>0.625</v>
      </c>
      <c r="G1592" t="s">
        <v>116</v>
      </c>
      <c r="H1592" t="s">
        <v>117</v>
      </c>
      <c r="I1592" t="str">
        <f t="shared" si="124"/>
        <v>SESSÃO LIVRE P. VELHO</v>
      </c>
      <c r="J1592" s="120">
        <v>435</v>
      </c>
      <c r="K1592">
        <f t="shared" si="121"/>
        <v>1591</v>
      </c>
      <c r="L1592" t="b">
        <f>IF($H$2:$H$2371='Cenário proposto'!$L$2,'Tabela de preços (out_2014)'!$K$2:$K$2371)</f>
        <v>0</v>
      </c>
      <c r="M1592" t="e">
        <f t="shared" si="122"/>
        <v>#NUM!</v>
      </c>
      <c r="N1592" t="str">
        <f t="shared" si="123"/>
        <v>Lixo</v>
      </c>
      <c r="O1592">
        <f t="shared" si="125"/>
        <v>4</v>
      </c>
    </row>
    <row r="1593" spans="1:15" x14ac:dyDescent="0.2">
      <c r="A1593" t="s">
        <v>176</v>
      </c>
      <c r="B1593" t="s">
        <v>17</v>
      </c>
      <c r="C1593" t="s">
        <v>177</v>
      </c>
      <c r="D1593" t="s">
        <v>175</v>
      </c>
      <c r="E1593" s="119">
        <v>0.54166666666666663</v>
      </c>
      <c r="F1593" s="119">
        <v>0.625</v>
      </c>
      <c r="G1593" t="s">
        <v>118</v>
      </c>
      <c r="H1593" t="s">
        <v>119</v>
      </c>
      <c r="I1593" t="str">
        <f t="shared" si="124"/>
        <v>SESSÃO LIVRE R. BRANCO</v>
      </c>
      <c r="J1593" s="120">
        <v>350</v>
      </c>
      <c r="K1593">
        <f t="shared" si="121"/>
        <v>1592</v>
      </c>
      <c r="L1593" t="b">
        <f>IF($H$2:$H$2371='Cenário proposto'!$L$2,'Tabela de preços (out_2014)'!$K$2:$K$2371)</f>
        <v>0</v>
      </c>
      <c r="M1593" t="e">
        <f t="shared" si="122"/>
        <v>#NUM!</v>
      </c>
      <c r="N1593" t="str">
        <f t="shared" si="123"/>
        <v>Lixo</v>
      </c>
      <c r="O1593">
        <f t="shared" si="125"/>
        <v>4</v>
      </c>
    </row>
    <row r="1594" spans="1:15" x14ac:dyDescent="0.2">
      <c r="A1594" t="s">
        <v>176</v>
      </c>
      <c r="B1594" t="s">
        <v>17</v>
      </c>
      <c r="C1594" t="s">
        <v>177</v>
      </c>
      <c r="D1594" t="s">
        <v>175</v>
      </c>
      <c r="E1594" s="119">
        <v>0.54166666666666663</v>
      </c>
      <c r="F1594" s="119">
        <v>0.625</v>
      </c>
      <c r="G1594" t="s">
        <v>120</v>
      </c>
      <c r="H1594" t="s">
        <v>121</v>
      </c>
      <c r="I1594" t="str">
        <f t="shared" si="124"/>
        <v>SESSÃO LIVRE PALMAS</v>
      </c>
      <c r="J1594" s="120">
        <v>145</v>
      </c>
      <c r="K1594">
        <f t="shared" si="121"/>
        <v>1593</v>
      </c>
      <c r="L1594" t="b">
        <f>IF($H$2:$H$2371='Cenário proposto'!$L$2,'Tabela de preços (out_2014)'!$K$2:$K$2371)</f>
        <v>0</v>
      </c>
      <c r="M1594" t="e">
        <f t="shared" si="122"/>
        <v>#NUM!</v>
      </c>
      <c r="N1594" t="str">
        <f t="shared" si="123"/>
        <v>Lixo</v>
      </c>
      <c r="O1594">
        <f t="shared" si="125"/>
        <v>4</v>
      </c>
    </row>
    <row r="1595" spans="1:15" x14ac:dyDescent="0.2">
      <c r="A1595" t="s">
        <v>176</v>
      </c>
      <c r="B1595" t="s">
        <v>17</v>
      </c>
      <c r="C1595" t="s">
        <v>177</v>
      </c>
      <c r="D1595" t="s">
        <v>175</v>
      </c>
      <c r="E1595" s="119">
        <v>0.54166666666666663</v>
      </c>
      <c r="F1595" s="119">
        <v>0.625</v>
      </c>
      <c r="G1595" t="s">
        <v>122</v>
      </c>
      <c r="H1595" t="s">
        <v>123</v>
      </c>
      <c r="I1595" t="str">
        <f t="shared" si="124"/>
        <v>SESSÃO LIVRE GURUPI</v>
      </c>
      <c r="J1595" s="120">
        <v>145</v>
      </c>
      <c r="K1595">
        <f t="shared" si="121"/>
        <v>1594</v>
      </c>
      <c r="L1595" t="b">
        <f>IF($H$2:$H$2371='Cenário proposto'!$L$2,'Tabela de preços (out_2014)'!$K$2:$K$2371)</f>
        <v>0</v>
      </c>
      <c r="M1595" t="e">
        <f t="shared" si="122"/>
        <v>#NUM!</v>
      </c>
      <c r="N1595" t="str">
        <f t="shared" si="123"/>
        <v>Lixo</v>
      </c>
      <c r="O1595">
        <f t="shared" si="125"/>
        <v>4</v>
      </c>
    </row>
    <row r="1596" spans="1:15" x14ac:dyDescent="0.2">
      <c r="A1596" t="s">
        <v>176</v>
      </c>
      <c r="B1596" t="s">
        <v>17</v>
      </c>
      <c r="C1596" t="s">
        <v>177</v>
      </c>
      <c r="D1596" t="s">
        <v>175</v>
      </c>
      <c r="E1596" s="119">
        <v>0.54166666666666663</v>
      </c>
      <c r="F1596" s="119">
        <v>0.625</v>
      </c>
      <c r="G1596" t="s">
        <v>122</v>
      </c>
      <c r="H1596" t="s">
        <v>124</v>
      </c>
      <c r="I1596" t="str">
        <f t="shared" si="124"/>
        <v>SESSÃO LIVRE ARAGUAINA</v>
      </c>
      <c r="J1596" s="120">
        <v>270</v>
      </c>
      <c r="K1596">
        <f t="shared" si="121"/>
        <v>1595</v>
      </c>
      <c r="L1596" t="b">
        <f>IF($H$2:$H$2371='Cenário proposto'!$L$2,'Tabela de preços (out_2014)'!$K$2:$K$2371)</f>
        <v>0</v>
      </c>
      <c r="M1596" t="e">
        <f t="shared" si="122"/>
        <v>#NUM!</v>
      </c>
      <c r="N1596" t="str">
        <f t="shared" si="123"/>
        <v>Lixo</v>
      </c>
      <c r="O1596">
        <f t="shared" si="125"/>
        <v>4</v>
      </c>
    </row>
    <row r="1597" spans="1:15" x14ac:dyDescent="0.2">
      <c r="A1597" t="s">
        <v>176</v>
      </c>
      <c r="B1597" t="s">
        <v>17</v>
      </c>
      <c r="C1597" t="s">
        <v>177</v>
      </c>
      <c r="D1597" t="s">
        <v>175</v>
      </c>
      <c r="E1597" s="119">
        <v>0.54166666666666663</v>
      </c>
      <c r="F1597" s="119">
        <v>0.625</v>
      </c>
      <c r="G1597" t="s">
        <v>125</v>
      </c>
      <c r="H1597" t="s">
        <v>126</v>
      </c>
      <c r="I1597" t="str">
        <f t="shared" si="124"/>
        <v>SESSÃO LIVRE BOA VISTA</v>
      </c>
      <c r="J1597" s="120">
        <v>270</v>
      </c>
      <c r="K1597">
        <f t="shared" si="121"/>
        <v>1596</v>
      </c>
      <c r="L1597" t="b">
        <f>IF($H$2:$H$2371='Cenário proposto'!$L$2,'Tabela de preços (out_2014)'!$K$2:$K$2371)</f>
        <v>0</v>
      </c>
      <c r="M1597" t="e">
        <f t="shared" si="122"/>
        <v>#NUM!</v>
      </c>
      <c r="N1597" t="str">
        <f t="shared" si="123"/>
        <v>Lixo</v>
      </c>
      <c r="O1597">
        <f t="shared" si="125"/>
        <v>4</v>
      </c>
    </row>
    <row r="1598" spans="1:15" x14ac:dyDescent="0.2">
      <c r="A1598" t="s">
        <v>176</v>
      </c>
      <c r="B1598" t="s">
        <v>17</v>
      </c>
      <c r="C1598" t="s">
        <v>177</v>
      </c>
      <c r="D1598" t="s">
        <v>175</v>
      </c>
      <c r="E1598" s="119">
        <v>0.54166666666666663</v>
      </c>
      <c r="F1598" s="119">
        <v>0.625</v>
      </c>
      <c r="G1598" t="s">
        <v>127</v>
      </c>
      <c r="H1598" t="s">
        <v>128</v>
      </c>
      <c r="I1598" t="str">
        <f t="shared" si="124"/>
        <v>SESSÃO LIVRE MACAPÁ</v>
      </c>
      <c r="J1598" s="120">
        <v>270</v>
      </c>
      <c r="K1598">
        <f t="shared" si="121"/>
        <v>1597</v>
      </c>
      <c r="L1598" t="b">
        <f>IF($H$2:$H$2371='Cenário proposto'!$L$2,'Tabela de preços (out_2014)'!$K$2:$K$2371)</f>
        <v>0</v>
      </c>
      <c r="M1598" t="e">
        <f t="shared" si="122"/>
        <v>#NUM!</v>
      </c>
      <c r="N1598" t="str">
        <f t="shared" si="123"/>
        <v>Lixo</v>
      </c>
      <c r="O1598">
        <f t="shared" si="125"/>
        <v>4</v>
      </c>
    </row>
    <row r="1599" spans="1:15" x14ac:dyDescent="0.2">
      <c r="A1599" t="s">
        <v>350</v>
      </c>
      <c r="B1599" t="s">
        <v>741</v>
      </c>
      <c r="C1599" t="s">
        <v>234</v>
      </c>
      <c r="D1599" t="s">
        <v>34</v>
      </c>
      <c r="E1599">
        <v>0.58333333333333337</v>
      </c>
      <c r="F1599">
        <v>0.60069444444444442</v>
      </c>
      <c r="H1599" t="s">
        <v>85</v>
      </c>
      <c r="I1599" t="str">
        <f t="shared" si="124"/>
        <v>SHOPPING DA CIDADE  - (C. GRANDE)C. GRANDE</v>
      </c>
      <c r="J1599" s="120" t="s">
        <v>742</v>
      </c>
      <c r="K1599">
        <f t="shared" si="121"/>
        <v>1598</v>
      </c>
      <c r="L1599" t="b">
        <f>IF($H$2:$H$2371='Cenário proposto'!$L$2,'Tabela de preços (out_2014)'!$K$2:$K$2371)</f>
        <v>0</v>
      </c>
      <c r="M1599" t="e">
        <f t="shared" si="122"/>
        <v>#NUM!</v>
      </c>
      <c r="N1599" t="str">
        <f t="shared" si="123"/>
        <v>Lixo</v>
      </c>
      <c r="O1599">
        <f t="shared" si="125"/>
        <v>20</v>
      </c>
    </row>
    <row r="1600" spans="1:15" x14ac:dyDescent="0.2">
      <c r="A1600" t="s">
        <v>181</v>
      </c>
      <c r="B1600" t="s">
        <v>182</v>
      </c>
      <c r="C1600" t="s">
        <v>183</v>
      </c>
      <c r="D1600" t="s">
        <v>175</v>
      </c>
      <c r="E1600" s="119">
        <v>1.0416666666666666E-2</v>
      </c>
      <c r="F1600" s="119">
        <v>5.2083333333333336E-2</v>
      </c>
      <c r="G1600" t="s">
        <v>35</v>
      </c>
      <c r="H1600" t="s">
        <v>35</v>
      </c>
      <c r="I1600" t="str">
        <f t="shared" si="124"/>
        <v>SHOW BUSINESSNET1</v>
      </c>
      <c r="J1600" s="120">
        <v>100010</v>
      </c>
      <c r="K1600">
        <f t="shared" si="121"/>
        <v>1599</v>
      </c>
      <c r="L1600" t="b">
        <f>IF($H$2:$H$2371='Cenário proposto'!$L$2,'Tabela de preços (out_2014)'!$K$2:$K$2371)</f>
        <v>0</v>
      </c>
      <c r="M1600" t="e">
        <f t="shared" si="122"/>
        <v>#NUM!</v>
      </c>
      <c r="N1600" t="str">
        <f t="shared" si="123"/>
        <v>Lixo</v>
      </c>
      <c r="O1600">
        <f t="shared" si="125"/>
        <v>4</v>
      </c>
    </row>
    <row r="1601" spans="1:15" x14ac:dyDescent="0.2">
      <c r="A1601" t="s">
        <v>181</v>
      </c>
      <c r="B1601" t="s">
        <v>182</v>
      </c>
      <c r="C1601" t="s">
        <v>183</v>
      </c>
      <c r="D1601" t="s">
        <v>175</v>
      </c>
      <c r="E1601" s="119">
        <v>1.0416666666666666E-2</v>
      </c>
      <c r="F1601" s="119">
        <v>5.2083333333333336E-2</v>
      </c>
      <c r="G1601" t="s">
        <v>36</v>
      </c>
      <c r="H1601" t="s">
        <v>36</v>
      </c>
      <c r="I1601" t="str">
        <f t="shared" si="124"/>
        <v>SHOW BUSINESSSAT</v>
      </c>
      <c r="J1601" s="120">
        <v>10001</v>
      </c>
      <c r="K1601">
        <f t="shared" si="121"/>
        <v>1600</v>
      </c>
      <c r="L1601" t="b">
        <f>IF($H$2:$H$2371='Cenário proposto'!$L$2,'Tabela de preços (out_2014)'!$K$2:$K$2371)</f>
        <v>0</v>
      </c>
      <c r="M1601" t="e">
        <f t="shared" si="122"/>
        <v>#NUM!</v>
      </c>
      <c r="N1601" t="str">
        <f t="shared" si="123"/>
        <v>Lixo</v>
      </c>
      <c r="O1601">
        <f t="shared" si="125"/>
        <v>4</v>
      </c>
    </row>
    <row r="1602" spans="1:15" x14ac:dyDescent="0.2">
      <c r="A1602" t="s">
        <v>181</v>
      </c>
      <c r="B1602" t="s">
        <v>182</v>
      </c>
      <c r="C1602" t="s">
        <v>183</v>
      </c>
      <c r="D1602" t="s">
        <v>175</v>
      </c>
      <c r="E1602" s="119">
        <v>1.0416666666666666E-2</v>
      </c>
      <c r="F1602" s="119">
        <v>5.2083333333333336E-2</v>
      </c>
      <c r="G1602" t="s">
        <v>37</v>
      </c>
      <c r="H1602" t="s">
        <v>38</v>
      </c>
      <c r="I1602" t="str">
        <f t="shared" si="124"/>
        <v>SHOW BUSINESSSÃO PAULO</v>
      </c>
      <c r="J1602" s="120">
        <v>20105</v>
      </c>
      <c r="K1602">
        <f t="shared" ref="K1602:K1665" si="126">ROW(H1602:H3971)-ROW($H$2)+1</f>
        <v>1601</v>
      </c>
      <c r="L1602" t="b">
        <f>IF($H$2:$H$2371='Cenário proposto'!$L$2,'Tabela de preços (out_2014)'!$K$2:$K$2371)</f>
        <v>0</v>
      </c>
      <c r="M1602" t="e">
        <f t="shared" ref="M1602:M1665" si="127">SMALL($L$2:$L$2371,$K$2:$K$2371)</f>
        <v>#NUM!</v>
      </c>
      <c r="N1602" t="str">
        <f t="shared" ref="N1602:N1665" si="128">IFERROR(INDEX($B$2:$B$2371,$M$2:$M$2371),"Lixo")</f>
        <v>Lixo</v>
      </c>
      <c r="O1602">
        <f t="shared" si="125"/>
        <v>4</v>
      </c>
    </row>
    <row r="1603" spans="1:15" x14ac:dyDescent="0.2">
      <c r="A1603" t="s">
        <v>181</v>
      </c>
      <c r="B1603" t="s">
        <v>182</v>
      </c>
      <c r="C1603" t="s">
        <v>183</v>
      </c>
      <c r="D1603" t="s">
        <v>175</v>
      </c>
      <c r="E1603" s="119">
        <v>1.0416666666666666E-2</v>
      </c>
      <c r="F1603" s="119">
        <v>5.2083333333333336E-2</v>
      </c>
      <c r="G1603" t="s">
        <v>39</v>
      </c>
      <c r="H1603" t="s">
        <v>40</v>
      </c>
      <c r="I1603" t="str">
        <f t="shared" ref="I1603:I1666" si="129">CONCATENATE(B1603,H1603)</f>
        <v>SHOW BUSINESSP.PRUD.</v>
      </c>
      <c r="J1603" s="120">
        <v>4635</v>
      </c>
      <c r="K1603">
        <f t="shared" si="126"/>
        <v>1602</v>
      </c>
      <c r="L1603" t="b">
        <f>IF($H$2:$H$2371='Cenário proposto'!$L$2,'Tabela de preços (out_2014)'!$K$2:$K$2371)</f>
        <v>0</v>
      </c>
      <c r="M1603" t="e">
        <f t="shared" si="127"/>
        <v>#NUM!</v>
      </c>
      <c r="N1603" t="str">
        <f t="shared" si="128"/>
        <v>Lixo</v>
      </c>
      <c r="O1603">
        <f t="shared" ref="O1603:O1666" si="130">IF(D1603="SEG/SEX",5,IF(D1603="SEG/SÁB",6,IF(LEN(D1603)-LEN(SUBSTITUTE(D1603,"/",""))=0,1,LEN(D1603)-LEN(SUBSTITUTE(D1603,"/",""))+1)))*4</f>
        <v>4</v>
      </c>
    </row>
    <row r="1604" spans="1:15" x14ac:dyDescent="0.2">
      <c r="A1604" t="s">
        <v>181</v>
      </c>
      <c r="B1604" t="s">
        <v>182</v>
      </c>
      <c r="C1604" t="s">
        <v>183</v>
      </c>
      <c r="D1604" t="s">
        <v>175</v>
      </c>
      <c r="E1604" s="119">
        <v>1.0416666666666666E-2</v>
      </c>
      <c r="F1604" s="119">
        <v>5.2083333333333336E-2</v>
      </c>
      <c r="G1604" t="s">
        <v>41</v>
      </c>
      <c r="H1604" t="s">
        <v>42</v>
      </c>
      <c r="I1604" t="str">
        <f t="shared" si="129"/>
        <v>SHOW BUSINESSCAMPINAS</v>
      </c>
      <c r="J1604" s="120">
        <v>5280</v>
      </c>
      <c r="K1604">
        <f t="shared" si="126"/>
        <v>1603</v>
      </c>
      <c r="L1604" t="b">
        <f>IF($H$2:$H$2371='Cenário proposto'!$L$2,'Tabela de preços (out_2014)'!$K$2:$K$2371)</f>
        <v>0</v>
      </c>
      <c r="M1604" t="e">
        <f t="shared" si="127"/>
        <v>#NUM!</v>
      </c>
      <c r="N1604" t="str">
        <f t="shared" si="128"/>
        <v>Lixo</v>
      </c>
      <c r="O1604">
        <f t="shared" si="130"/>
        <v>4</v>
      </c>
    </row>
    <row r="1605" spans="1:15" x14ac:dyDescent="0.2">
      <c r="A1605" t="s">
        <v>181</v>
      </c>
      <c r="B1605" t="s">
        <v>182</v>
      </c>
      <c r="C1605" t="s">
        <v>183</v>
      </c>
      <c r="D1605" t="s">
        <v>175</v>
      </c>
      <c r="E1605" s="119">
        <v>1.0416666666666666E-2</v>
      </c>
      <c r="F1605" s="119">
        <v>5.2083333333333336E-2</v>
      </c>
      <c r="G1605" t="s">
        <v>43</v>
      </c>
      <c r="H1605" t="s">
        <v>44</v>
      </c>
      <c r="I1605" t="str">
        <f t="shared" si="129"/>
        <v>SHOW BUSINESSTAUBATÉ</v>
      </c>
      <c r="J1605" s="120">
        <v>1775</v>
      </c>
      <c r="K1605">
        <f t="shared" si="126"/>
        <v>1604</v>
      </c>
      <c r="L1605" t="b">
        <f>IF($H$2:$H$2371='Cenário proposto'!$L$2,'Tabela de preços (out_2014)'!$K$2:$K$2371)</f>
        <v>0</v>
      </c>
      <c r="M1605" t="e">
        <f t="shared" si="127"/>
        <v>#NUM!</v>
      </c>
      <c r="N1605" t="str">
        <f t="shared" si="128"/>
        <v>Lixo</v>
      </c>
      <c r="O1605">
        <f t="shared" si="130"/>
        <v>4</v>
      </c>
    </row>
    <row r="1606" spans="1:15" x14ac:dyDescent="0.2">
      <c r="A1606" t="s">
        <v>181</v>
      </c>
      <c r="B1606" t="s">
        <v>182</v>
      </c>
      <c r="C1606" t="s">
        <v>183</v>
      </c>
      <c r="D1606" t="s">
        <v>175</v>
      </c>
      <c r="E1606" s="119">
        <v>1.0416666666666666E-2</v>
      </c>
      <c r="F1606" s="119">
        <v>5.2083333333333336E-2</v>
      </c>
      <c r="G1606" t="s">
        <v>45</v>
      </c>
      <c r="H1606" t="s">
        <v>46</v>
      </c>
      <c r="I1606" t="str">
        <f t="shared" si="129"/>
        <v>SHOW BUSINESSRIB. PRETO</v>
      </c>
      <c r="J1606" s="120">
        <v>2680</v>
      </c>
      <c r="K1606">
        <f t="shared" si="126"/>
        <v>1605</v>
      </c>
      <c r="L1606" t="b">
        <f>IF($H$2:$H$2371='Cenário proposto'!$L$2,'Tabela de preços (out_2014)'!$K$2:$K$2371)</f>
        <v>0</v>
      </c>
      <c r="M1606" t="e">
        <f t="shared" si="127"/>
        <v>#NUM!</v>
      </c>
      <c r="N1606" t="str">
        <f t="shared" si="128"/>
        <v>Lixo</v>
      </c>
      <c r="O1606">
        <f t="shared" si="130"/>
        <v>4</v>
      </c>
    </row>
    <row r="1607" spans="1:15" x14ac:dyDescent="0.2">
      <c r="A1607" t="s">
        <v>181</v>
      </c>
      <c r="B1607" t="s">
        <v>182</v>
      </c>
      <c r="C1607" t="s">
        <v>183</v>
      </c>
      <c r="D1607" t="s">
        <v>175</v>
      </c>
      <c r="E1607" s="119">
        <v>1.0416666666666666E-2</v>
      </c>
      <c r="F1607" s="119">
        <v>5.2083333333333336E-2</v>
      </c>
      <c r="G1607" t="s">
        <v>47</v>
      </c>
      <c r="H1607" t="s">
        <v>48</v>
      </c>
      <c r="I1607" t="str">
        <f t="shared" si="129"/>
        <v>SHOW BUSINESSSANTOS</v>
      </c>
      <c r="J1607" s="120">
        <v>1945</v>
      </c>
      <c r="K1607">
        <f t="shared" si="126"/>
        <v>1606</v>
      </c>
      <c r="L1607" t="b">
        <f>IF($H$2:$H$2371='Cenário proposto'!$L$2,'Tabela de preços (out_2014)'!$K$2:$K$2371)</f>
        <v>0</v>
      </c>
      <c r="M1607" t="e">
        <f t="shared" si="127"/>
        <v>#NUM!</v>
      </c>
      <c r="N1607" t="str">
        <f t="shared" si="128"/>
        <v>Lixo</v>
      </c>
      <c r="O1607">
        <f t="shared" si="130"/>
        <v>4</v>
      </c>
    </row>
    <row r="1608" spans="1:15" x14ac:dyDescent="0.2">
      <c r="A1608" t="s">
        <v>181</v>
      </c>
      <c r="B1608" t="s">
        <v>182</v>
      </c>
      <c r="C1608" t="s">
        <v>183</v>
      </c>
      <c r="D1608" t="s">
        <v>175</v>
      </c>
      <c r="E1608" s="119">
        <v>1.0416666666666666E-2</v>
      </c>
      <c r="F1608" s="119">
        <v>5.2083333333333336E-2</v>
      </c>
      <c r="G1608" t="s">
        <v>49</v>
      </c>
      <c r="H1608" t="s">
        <v>50</v>
      </c>
      <c r="I1608" t="str">
        <f t="shared" si="129"/>
        <v>SHOW BUSINESSRIO DE JANEIRO</v>
      </c>
      <c r="J1608" s="120">
        <v>12000</v>
      </c>
      <c r="K1608">
        <f t="shared" si="126"/>
        <v>1607</v>
      </c>
      <c r="L1608">
        <f>IF($H$2:$H$2371='Cenário proposto'!$L$2,'Tabela de preços (out_2014)'!$K$2:$K$2371)</f>
        <v>1607</v>
      </c>
      <c r="M1608" t="e">
        <f t="shared" si="127"/>
        <v>#NUM!</v>
      </c>
      <c r="N1608" t="str">
        <f t="shared" si="128"/>
        <v>Lixo</v>
      </c>
      <c r="O1608">
        <f t="shared" si="130"/>
        <v>4</v>
      </c>
    </row>
    <row r="1609" spans="1:15" x14ac:dyDescent="0.2">
      <c r="A1609" t="s">
        <v>181</v>
      </c>
      <c r="B1609" t="s">
        <v>182</v>
      </c>
      <c r="C1609" t="s">
        <v>183</v>
      </c>
      <c r="D1609" t="s">
        <v>175</v>
      </c>
      <c r="E1609" s="119">
        <v>1.0416666666666666E-2</v>
      </c>
      <c r="F1609" s="119">
        <v>5.2083333333333336E-2</v>
      </c>
      <c r="G1609" t="s">
        <v>51</v>
      </c>
      <c r="H1609" t="s">
        <v>52</v>
      </c>
      <c r="I1609" t="str">
        <f t="shared" si="129"/>
        <v>SHOW BUSINESSBARRA MANSA</v>
      </c>
      <c r="J1609" s="120">
        <v>2955</v>
      </c>
      <c r="K1609">
        <f t="shared" si="126"/>
        <v>1608</v>
      </c>
      <c r="L1609" t="b">
        <f>IF($H$2:$H$2371='Cenário proposto'!$L$2,'Tabela de preços (out_2014)'!$K$2:$K$2371)</f>
        <v>0</v>
      </c>
      <c r="M1609" t="e">
        <f t="shared" si="127"/>
        <v>#NUM!</v>
      </c>
      <c r="N1609" t="str">
        <f t="shared" si="128"/>
        <v>Lixo</v>
      </c>
      <c r="O1609">
        <f t="shared" si="130"/>
        <v>4</v>
      </c>
    </row>
    <row r="1610" spans="1:15" x14ac:dyDescent="0.2">
      <c r="A1610" t="s">
        <v>181</v>
      </c>
      <c r="B1610" t="s">
        <v>182</v>
      </c>
      <c r="C1610" t="s">
        <v>183</v>
      </c>
      <c r="D1610" t="s">
        <v>175</v>
      </c>
      <c r="E1610" s="119">
        <v>1.0416666666666666E-2</v>
      </c>
      <c r="F1610" s="119">
        <v>5.2083333333333336E-2</v>
      </c>
      <c r="G1610" t="s">
        <v>53</v>
      </c>
      <c r="H1610" t="s">
        <v>54</v>
      </c>
      <c r="I1610" t="str">
        <f t="shared" si="129"/>
        <v>SHOW BUSINESSB. HORIZ</v>
      </c>
      <c r="J1610" s="120">
        <v>9415</v>
      </c>
      <c r="K1610">
        <f t="shared" si="126"/>
        <v>1609</v>
      </c>
      <c r="L1610" t="b">
        <f>IF($H$2:$H$2371='Cenário proposto'!$L$2,'Tabela de preços (out_2014)'!$K$2:$K$2371)</f>
        <v>0</v>
      </c>
      <c r="M1610" t="e">
        <f t="shared" si="127"/>
        <v>#NUM!</v>
      </c>
      <c r="N1610" t="str">
        <f t="shared" si="128"/>
        <v>Lixo</v>
      </c>
      <c r="O1610">
        <f t="shared" si="130"/>
        <v>4</v>
      </c>
    </row>
    <row r="1611" spans="1:15" x14ac:dyDescent="0.2">
      <c r="A1611" t="s">
        <v>181</v>
      </c>
      <c r="B1611" t="s">
        <v>182</v>
      </c>
      <c r="C1611" t="s">
        <v>183</v>
      </c>
      <c r="D1611" t="s">
        <v>175</v>
      </c>
      <c r="E1611" s="119">
        <v>1.0416666666666666E-2</v>
      </c>
      <c r="F1611" s="119">
        <v>5.2083333333333336E-2</v>
      </c>
      <c r="G1611" t="s">
        <v>55</v>
      </c>
      <c r="H1611" t="s">
        <v>56</v>
      </c>
      <c r="I1611" t="str">
        <f t="shared" si="129"/>
        <v>SHOW BUSINESSUBERABA</v>
      </c>
      <c r="J1611" s="120">
        <v>1790</v>
      </c>
      <c r="K1611">
        <f t="shared" si="126"/>
        <v>1610</v>
      </c>
      <c r="L1611" t="b">
        <f>IF($H$2:$H$2371='Cenário proposto'!$L$2,'Tabela de preços (out_2014)'!$K$2:$K$2371)</f>
        <v>0</v>
      </c>
      <c r="M1611" t="e">
        <f t="shared" si="127"/>
        <v>#NUM!</v>
      </c>
      <c r="N1611" t="str">
        <f t="shared" si="128"/>
        <v>Lixo</v>
      </c>
      <c r="O1611">
        <f t="shared" si="130"/>
        <v>4</v>
      </c>
    </row>
    <row r="1612" spans="1:15" x14ac:dyDescent="0.2">
      <c r="A1612" t="s">
        <v>181</v>
      </c>
      <c r="B1612" t="s">
        <v>182</v>
      </c>
      <c r="C1612" t="s">
        <v>183</v>
      </c>
      <c r="D1612" t="s">
        <v>175</v>
      </c>
      <c r="E1612" s="119">
        <v>1.0416666666666666E-2</v>
      </c>
      <c r="F1612" s="119">
        <v>5.2083333333333336E-2</v>
      </c>
      <c r="G1612" t="s">
        <v>57</v>
      </c>
      <c r="H1612" t="s">
        <v>58</v>
      </c>
      <c r="I1612" t="str">
        <f t="shared" si="129"/>
        <v>SHOW BUSINESSVITÓRIA</v>
      </c>
      <c r="J1612" s="120">
        <v>1995</v>
      </c>
      <c r="K1612">
        <f t="shared" si="126"/>
        <v>1611</v>
      </c>
      <c r="L1612" t="b">
        <f>IF($H$2:$H$2371='Cenário proposto'!$L$2,'Tabela de preços (out_2014)'!$K$2:$K$2371)</f>
        <v>0</v>
      </c>
      <c r="M1612" t="e">
        <f t="shared" si="127"/>
        <v>#NUM!</v>
      </c>
      <c r="N1612" t="str">
        <f t="shared" si="128"/>
        <v>Lixo</v>
      </c>
      <c r="O1612">
        <f t="shared" si="130"/>
        <v>4</v>
      </c>
    </row>
    <row r="1613" spans="1:15" x14ac:dyDescent="0.2">
      <c r="A1613" t="s">
        <v>181</v>
      </c>
      <c r="B1613" t="s">
        <v>182</v>
      </c>
      <c r="C1613" t="s">
        <v>183</v>
      </c>
      <c r="D1613" t="s">
        <v>175</v>
      </c>
      <c r="E1613" s="119">
        <v>1.0416666666666666E-2</v>
      </c>
      <c r="F1613" s="119">
        <v>5.2083333333333336E-2</v>
      </c>
      <c r="G1613" t="s">
        <v>59</v>
      </c>
      <c r="H1613" t="s">
        <v>60</v>
      </c>
      <c r="I1613" t="str">
        <f t="shared" si="129"/>
        <v>SHOW BUSINESSCURITIBA</v>
      </c>
      <c r="J1613" s="120">
        <v>3535</v>
      </c>
      <c r="K1613">
        <f t="shared" si="126"/>
        <v>1612</v>
      </c>
      <c r="L1613" t="b">
        <f>IF($H$2:$H$2371='Cenário proposto'!$L$2,'Tabela de preços (out_2014)'!$K$2:$K$2371)</f>
        <v>0</v>
      </c>
      <c r="M1613" t="e">
        <f t="shared" si="127"/>
        <v>#NUM!</v>
      </c>
      <c r="N1613" t="str">
        <f t="shared" si="128"/>
        <v>Lixo</v>
      </c>
      <c r="O1613">
        <f t="shared" si="130"/>
        <v>4</v>
      </c>
    </row>
    <row r="1614" spans="1:15" x14ac:dyDescent="0.2">
      <c r="A1614" t="s">
        <v>181</v>
      </c>
      <c r="B1614" t="s">
        <v>182</v>
      </c>
      <c r="C1614" t="s">
        <v>183</v>
      </c>
      <c r="D1614" t="s">
        <v>175</v>
      </c>
      <c r="E1614" s="119">
        <v>1.0416666666666666E-2</v>
      </c>
      <c r="F1614" s="119">
        <v>5.2083333333333336E-2</v>
      </c>
      <c r="G1614" t="s">
        <v>61</v>
      </c>
      <c r="H1614" t="s">
        <v>62</v>
      </c>
      <c r="I1614" t="str">
        <f t="shared" si="129"/>
        <v>SHOW BUSINESSCASCAVEL</v>
      </c>
      <c r="J1614" s="120">
        <v>3780</v>
      </c>
      <c r="K1614">
        <f t="shared" si="126"/>
        <v>1613</v>
      </c>
      <c r="L1614" t="b">
        <f>IF($H$2:$H$2371='Cenário proposto'!$L$2,'Tabela de preços (out_2014)'!$K$2:$K$2371)</f>
        <v>0</v>
      </c>
      <c r="M1614" t="e">
        <f t="shared" si="127"/>
        <v>#NUM!</v>
      </c>
      <c r="N1614" t="str">
        <f t="shared" si="128"/>
        <v>Lixo</v>
      </c>
      <c r="O1614">
        <f t="shared" si="130"/>
        <v>4</v>
      </c>
    </row>
    <row r="1615" spans="1:15" x14ac:dyDescent="0.2">
      <c r="A1615" t="s">
        <v>181</v>
      </c>
      <c r="B1615" t="s">
        <v>182</v>
      </c>
      <c r="C1615" t="s">
        <v>183</v>
      </c>
      <c r="D1615" t="s">
        <v>175</v>
      </c>
      <c r="E1615" s="119">
        <v>1.0416666666666666E-2</v>
      </c>
      <c r="F1615" s="119">
        <v>5.2083333333333336E-2</v>
      </c>
      <c r="G1615" t="s">
        <v>63</v>
      </c>
      <c r="H1615" t="s">
        <v>64</v>
      </c>
      <c r="I1615" t="str">
        <f t="shared" si="129"/>
        <v>SHOW BUSINESSMARINGÁ</v>
      </c>
      <c r="J1615" s="120">
        <v>1175</v>
      </c>
      <c r="K1615">
        <f t="shared" si="126"/>
        <v>1614</v>
      </c>
      <c r="L1615" t="b">
        <f>IF($H$2:$H$2371='Cenário proposto'!$L$2,'Tabela de preços (out_2014)'!$K$2:$K$2371)</f>
        <v>0</v>
      </c>
      <c r="M1615" t="e">
        <f t="shared" si="127"/>
        <v>#NUM!</v>
      </c>
      <c r="N1615" t="str">
        <f t="shared" si="128"/>
        <v>Lixo</v>
      </c>
      <c r="O1615">
        <f t="shared" si="130"/>
        <v>4</v>
      </c>
    </row>
    <row r="1616" spans="1:15" x14ac:dyDescent="0.2">
      <c r="A1616" t="s">
        <v>181</v>
      </c>
      <c r="B1616" t="s">
        <v>182</v>
      </c>
      <c r="C1616" t="s">
        <v>183</v>
      </c>
      <c r="D1616" t="s">
        <v>175</v>
      </c>
      <c r="E1616" s="119">
        <v>1.0416666666666666E-2</v>
      </c>
      <c r="F1616" s="119">
        <v>5.2083333333333336E-2</v>
      </c>
      <c r="G1616" t="s">
        <v>65</v>
      </c>
      <c r="H1616" t="s">
        <v>66</v>
      </c>
      <c r="I1616" t="str">
        <f t="shared" si="129"/>
        <v>SHOW BUSINESSLONDRINA</v>
      </c>
      <c r="J1616" s="120">
        <v>1420</v>
      </c>
      <c r="K1616">
        <f t="shared" si="126"/>
        <v>1615</v>
      </c>
      <c r="L1616" t="b">
        <f>IF($H$2:$H$2371='Cenário proposto'!$L$2,'Tabela de preços (out_2014)'!$K$2:$K$2371)</f>
        <v>0</v>
      </c>
      <c r="M1616" t="e">
        <f t="shared" si="127"/>
        <v>#NUM!</v>
      </c>
      <c r="N1616" t="str">
        <f t="shared" si="128"/>
        <v>Lixo</v>
      </c>
      <c r="O1616">
        <f t="shared" si="130"/>
        <v>4</v>
      </c>
    </row>
    <row r="1617" spans="1:15" x14ac:dyDescent="0.2">
      <c r="A1617" t="s">
        <v>181</v>
      </c>
      <c r="B1617" t="s">
        <v>182</v>
      </c>
      <c r="C1617" t="s">
        <v>183</v>
      </c>
      <c r="D1617" t="s">
        <v>175</v>
      </c>
      <c r="E1617" s="119">
        <v>1.0416666666666666E-2</v>
      </c>
      <c r="F1617" s="119">
        <v>5.2083333333333336E-2</v>
      </c>
      <c r="G1617" t="s">
        <v>67</v>
      </c>
      <c r="H1617" t="s">
        <v>68</v>
      </c>
      <c r="I1617" t="str">
        <f t="shared" si="129"/>
        <v>SHOW BUSINESSP. ALEGRE</v>
      </c>
      <c r="J1617" s="120">
        <v>8295</v>
      </c>
      <c r="K1617">
        <f t="shared" si="126"/>
        <v>1616</v>
      </c>
      <c r="L1617" t="b">
        <f>IF($H$2:$H$2371='Cenário proposto'!$L$2,'Tabela de preços (out_2014)'!$K$2:$K$2371)</f>
        <v>0</v>
      </c>
      <c r="M1617" t="e">
        <f t="shared" si="127"/>
        <v>#NUM!</v>
      </c>
      <c r="N1617" t="str">
        <f t="shared" si="128"/>
        <v>Lixo</v>
      </c>
      <c r="O1617">
        <f t="shared" si="130"/>
        <v>4</v>
      </c>
    </row>
    <row r="1618" spans="1:15" x14ac:dyDescent="0.2">
      <c r="A1618" t="s">
        <v>181</v>
      </c>
      <c r="B1618" t="s">
        <v>182</v>
      </c>
      <c r="C1618" t="s">
        <v>183</v>
      </c>
      <c r="D1618" t="s">
        <v>175</v>
      </c>
      <c r="E1618" s="119">
        <v>1.0416666666666666E-2</v>
      </c>
      <c r="F1618" s="119">
        <v>5.2083333333333336E-2</v>
      </c>
      <c r="G1618" t="s">
        <v>69</v>
      </c>
      <c r="H1618" t="s">
        <v>70</v>
      </c>
      <c r="I1618" t="str">
        <f t="shared" si="129"/>
        <v>SHOW BUSINESSFLORIANÓPOLIS</v>
      </c>
      <c r="J1618" s="120">
        <v>4105</v>
      </c>
      <c r="K1618">
        <f t="shared" si="126"/>
        <v>1617</v>
      </c>
      <c r="L1618" t="b">
        <f>IF($H$2:$H$2371='Cenário proposto'!$L$2,'Tabela de preços (out_2014)'!$K$2:$K$2371)</f>
        <v>0</v>
      </c>
      <c r="M1618" t="e">
        <f t="shared" si="127"/>
        <v>#NUM!</v>
      </c>
      <c r="N1618" t="str">
        <f t="shared" si="128"/>
        <v>Lixo</v>
      </c>
      <c r="O1618">
        <f t="shared" si="130"/>
        <v>4</v>
      </c>
    </row>
    <row r="1619" spans="1:15" x14ac:dyDescent="0.2">
      <c r="A1619" t="s">
        <v>181</v>
      </c>
      <c r="B1619" t="s">
        <v>182</v>
      </c>
      <c r="C1619" t="s">
        <v>183</v>
      </c>
      <c r="D1619" t="s">
        <v>175</v>
      </c>
      <c r="E1619" s="119">
        <v>1.0416666666666666E-2</v>
      </c>
      <c r="F1619" s="119">
        <v>5.2083333333333336E-2</v>
      </c>
      <c r="G1619" t="s">
        <v>71</v>
      </c>
      <c r="H1619" t="s">
        <v>72</v>
      </c>
      <c r="I1619" t="str">
        <f t="shared" si="129"/>
        <v>SHOW BUSINESSBRASÍLIA</v>
      </c>
      <c r="J1619" s="120">
        <v>2630</v>
      </c>
      <c r="K1619">
        <f t="shared" si="126"/>
        <v>1618</v>
      </c>
      <c r="L1619" t="b">
        <f>IF($H$2:$H$2371='Cenário proposto'!$L$2,'Tabela de preços (out_2014)'!$K$2:$K$2371)</f>
        <v>0</v>
      </c>
      <c r="M1619" t="e">
        <f t="shared" si="127"/>
        <v>#NUM!</v>
      </c>
      <c r="N1619" t="str">
        <f t="shared" si="128"/>
        <v>Lixo</v>
      </c>
      <c r="O1619">
        <f t="shared" si="130"/>
        <v>4</v>
      </c>
    </row>
    <row r="1620" spans="1:15" x14ac:dyDescent="0.2">
      <c r="A1620" t="s">
        <v>181</v>
      </c>
      <c r="B1620" t="s">
        <v>182</v>
      </c>
      <c r="C1620" t="s">
        <v>183</v>
      </c>
      <c r="D1620" t="s">
        <v>175</v>
      </c>
      <c r="E1620" s="119">
        <v>1.0416666666666666E-2</v>
      </c>
      <c r="F1620" s="119">
        <v>5.2083333333333336E-2</v>
      </c>
      <c r="G1620" t="s">
        <v>73</v>
      </c>
      <c r="H1620" t="s">
        <v>74</v>
      </c>
      <c r="I1620" t="str">
        <f t="shared" si="129"/>
        <v>SHOW BUSINESSGOIÂNIA</v>
      </c>
      <c r="J1620" s="120">
        <v>2370</v>
      </c>
      <c r="K1620">
        <f t="shared" si="126"/>
        <v>1619</v>
      </c>
      <c r="L1620" t="b">
        <f>IF($H$2:$H$2371='Cenário proposto'!$L$2,'Tabela de preços (out_2014)'!$K$2:$K$2371)</f>
        <v>0</v>
      </c>
      <c r="M1620" t="e">
        <f t="shared" si="127"/>
        <v>#NUM!</v>
      </c>
      <c r="N1620" t="str">
        <f t="shared" si="128"/>
        <v>Lixo</v>
      </c>
      <c r="O1620">
        <f t="shared" si="130"/>
        <v>4</v>
      </c>
    </row>
    <row r="1621" spans="1:15" x14ac:dyDescent="0.2">
      <c r="A1621" t="s">
        <v>181</v>
      </c>
      <c r="B1621" t="s">
        <v>182</v>
      </c>
      <c r="C1621" t="s">
        <v>183</v>
      </c>
      <c r="D1621" t="s">
        <v>175</v>
      </c>
      <c r="E1621" s="119">
        <v>1.0416666666666666E-2</v>
      </c>
      <c r="F1621" s="119">
        <v>5.2083333333333336E-2</v>
      </c>
      <c r="G1621" t="s">
        <v>75</v>
      </c>
      <c r="H1621" t="s">
        <v>76</v>
      </c>
      <c r="I1621" t="str">
        <f t="shared" si="129"/>
        <v>SHOW BUSINESSCUIABÁ</v>
      </c>
      <c r="J1621" s="120">
        <v>2175</v>
      </c>
      <c r="K1621">
        <f t="shared" si="126"/>
        <v>1620</v>
      </c>
      <c r="L1621" t="b">
        <f>IF($H$2:$H$2371='Cenário proposto'!$L$2,'Tabela de preços (out_2014)'!$K$2:$K$2371)</f>
        <v>0</v>
      </c>
      <c r="M1621" t="e">
        <f t="shared" si="127"/>
        <v>#NUM!</v>
      </c>
      <c r="N1621" t="str">
        <f t="shared" si="128"/>
        <v>Lixo</v>
      </c>
      <c r="O1621">
        <f t="shared" si="130"/>
        <v>4</v>
      </c>
    </row>
    <row r="1622" spans="1:15" x14ac:dyDescent="0.2">
      <c r="A1622" t="s">
        <v>181</v>
      </c>
      <c r="B1622" t="s">
        <v>182</v>
      </c>
      <c r="C1622" t="s">
        <v>183</v>
      </c>
      <c r="D1622" t="s">
        <v>175</v>
      </c>
      <c r="E1622" s="119">
        <v>1.0416666666666666E-2</v>
      </c>
      <c r="F1622" s="119">
        <v>5.2083333333333336E-2</v>
      </c>
      <c r="G1622" t="s">
        <v>77</v>
      </c>
      <c r="H1622" t="s">
        <v>78</v>
      </c>
      <c r="I1622" t="str">
        <f t="shared" si="129"/>
        <v>SHOW BUSINESSCÁCERES</v>
      </c>
      <c r="J1622" s="120">
        <v>190</v>
      </c>
      <c r="K1622">
        <f t="shared" si="126"/>
        <v>1621</v>
      </c>
      <c r="L1622" t="b">
        <f>IF($H$2:$H$2371='Cenário proposto'!$L$2,'Tabela de preços (out_2014)'!$K$2:$K$2371)</f>
        <v>0</v>
      </c>
      <c r="M1622" t="e">
        <f t="shared" si="127"/>
        <v>#NUM!</v>
      </c>
      <c r="N1622" t="str">
        <f t="shared" si="128"/>
        <v>Lixo</v>
      </c>
      <c r="O1622">
        <f t="shared" si="130"/>
        <v>4</v>
      </c>
    </row>
    <row r="1623" spans="1:15" x14ac:dyDescent="0.2">
      <c r="A1623" t="s">
        <v>181</v>
      </c>
      <c r="B1623" t="s">
        <v>182</v>
      </c>
      <c r="C1623" t="s">
        <v>183</v>
      </c>
      <c r="D1623" t="s">
        <v>175</v>
      </c>
      <c r="E1623" s="119">
        <v>1.0416666666666666E-2</v>
      </c>
      <c r="F1623" s="119">
        <v>5.2083333333333336E-2</v>
      </c>
      <c r="G1623" t="s">
        <v>75</v>
      </c>
      <c r="H1623" t="s">
        <v>79</v>
      </c>
      <c r="I1623" t="str">
        <f t="shared" si="129"/>
        <v>SHOW BUSINESSRONDONÓPOLIS</v>
      </c>
      <c r="J1623" s="120">
        <v>365</v>
      </c>
      <c r="K1623">
        <f t="shared" si="126"/>
        <v>1622</v>
      </c>
      <c r="L1623" t="b">
        <f>IF($H$2:$H$2371='Cenário proposto'!$L$2,'Tabela de preços (out_2014)'!$K$2:$K$2371)</f>
        <v>0</v>
      </c>
      <c r="M1623" t="e">
        <f t="shared" si="127"/>
        <v>#NUM!</v>
      </c>
      <c r="N1623" t="str">
        <f t="shared" si="128"/>
        <v>Lixo</v>
      </c>
      <c r="O1623">
        <f t="shared" si="130"/>
        <v>4</v>
      </c>
    </row>
    <row r="1624" spans="1:15" x14ac:dyDescent="0.2">
      <c r="A1624" t="s">
        <v>181</v>
      </c>
      <c r="B1624" t="s">
        <v>182</v>
      </c>
      <c r="C1624" t="s">
        <v>183</v>
      </c>
      <c r="D1624" t="s">
        <v>175</v>
      </c>
      <c r="E1624" s="119">
        <v>1.0416666666666666E-2</v>
      </c>
      <c r="F1624" s="119">
        <v>5.2083333333333336E-2</v>
      </c>
      <c r="G1624" t="s">
        <v>75</v>
      </c>
      <c r="H1624" t="s">
        <v>80</v>
      </c>
      <c r="I1624" t="str">
        <f t="shared" si="129"/>
        <v>SHOW BUSINESSTANGARÁ</v>
      </c>
      <c r="J1624" s="120">
        <v>285</v>
      </c>
      <c r="K1624">
        <f t="shared" si="126"/>
        <v>1623</v>
      </c>
      <c r="L1624" t="b">
        <f>IF($H$2:$H$2371='Cenário proposto'!$L$2,'Tabela de preços (out_2014)'!$K$2:$K$2371)</f>
        <v>0</v>
      </c>
      <c r="M1624" t="e">
        <f t="shared" si="127"/>
        <v>#NUM!</v>
      </c>
      <c r="N1624" t="str">
        <f t="shared" si="128"/>
        <v>Lixo</v>
      </c>
      <c r="O1624">
        <f t="shared" si="130"/>
        <v>4</v>
      </c>
    </row>
    <row r="1625" spans="1:15" x14ac:dyDescent="0.2">
      <c r="A1625" t="s">
        <v>181</v>
      </c>
      <c r="B1625" t="s">
        <v>182</v>
      </c>
      <c r="C1625" t="s">
        <v>183</v>
      </c>
      <c r="D1625" t="s">
        <v>175</v>
      </c>
      <c r="E1625" s="119">
        <v>1.0416666666666666E-2</v>
      </c>
      <c r="F1625" s="119">
        <v>5.2083333333333336E-2</v>
      </c>
      <c r="G1625" t="s">
        <v>75</v>
      </c>
      <c r="H1625" t="s">
        <v>81</v>
      </c>
      <c r="I1625" t="str">
        <f t="shared" si="129"/>
        <v>SHOW BUSINESSSORRISO</v>
      </c>
      <c r="J1625" s="120">
        <v>190</v>
      </c>
      <c r="K1625">
        <f t="shared" si="126"/>
        <v>1624</v>
      </c>
      <c r="L1625" t="b">
        <f>IF($H$2:$H$2371='Cenário proposto'!$L$2,'Tabela de preços (out_2014)'!$K$2:$K$2371)</f>
        <v>0</v>
      </c>
      <c r="M1625" t="e">
        <f t="shared" si="127"/>
        <v>#NUM!</v>
      </c>
      <c r="N1625" t="str">
        <f t="shared" si="128"/>
        <v>Lixo</v>
      </c>
      <c r="O1625">
        <f t="shared" si="130"/>
        <v>4</v>
      </c>
    </row>
    <row r="1626" spans="1:15" x14ac:dyDescent="0.2">
      <c r="A1626" t="s">
        <v>181</v>
      </c>
      <c r="B1626" t="s">
        <v>182</v>
      </c>
      <c r="C1626" t="s">
        <v>183</v>
      </c>
      <c r="D1626" t="s">
        <v>175</v>
      </c>
      <c r="E1626" s="119">
        <v>1.0416666666666666E-2</v>
      </c>
      <c r="F1626" s="119">
        <v>5.2083333333333336E-2</v>
      </c>
      <c r="G1626" t="s">
        <v>75</v>
      </c>
      <c r="H1626" t="s">
        <v>82</v>
      </c>
      <c r="I1626" t="str">
        <f t="shared" si="129"/>
        <v>SHOW BUSINESSSAPEZAL</v>
      </c>
      <c r="J1626" s="120">
        <v>190</v>
      </c>
      <c r="K1626">
        <f t="shared" si="126"/>
        <v>1625</v>
      </c>
      <c r="L1626" t="b">
        <f>IF($H$2:$H$2371='Cenário proposto'!$L$2,'Tabela de preços (out_2014)'!$K$2:$K$2371)</f>
        <v>0</v>
      </c>
      <c r="M1626" t="e">
        <f t="shared" si="127"/>
        <v>#NUM!</v>
      </c>
      <c r="N1626" t="str">
        <f t="shared" si="128"/>
        <v>Lixo</v>
      </c>
      <c r="O1626">
        <f t="shared" si="130"/>
        <v>4</v>
      </c>
    </row>
    <row r="1627" spans="1:15" x14ac:dyDescent="0.2">
      <c r="A1627" t="s">
        <v>181</v>
      </c>
      <c r="B1627" t="s">
        <v>182</v>
      </c>
      <c r="C1627" t="s">
        <v>183</v>
      </c>
      <c r="D1627" t="s">
        <v>175</v>
      </c>
      <c r="E1627" s="119">
        <v>1.0416666666666666E-2</v>
      </c>
      <c r="F1627" s="119">
        <v>5.2083333333333336E-2</v>
      </c>
      <c r="G1627" t="s">
        <v>75</v>
      </c>
      <c r="H1627" t="s">
        <v>83</v>
      </c>
      <c r="I1627" t="str">
        <f t="shared" si="129"/>
        <v>SHOW BUSINESSJUÍNA</v>
      </c>
      <c r="J1627" s="120">
        <v>190</v>
      </c>
      <c r="K1627">
        <f t="shared" si="126"/>
        <v>1626</v>
      </c>
      <c r="L1627" t="b">
        <f>IF($H$2:$H$2371='Cenário proposto'!$L$2,'Tabela de preços (out_2014)'!$K$2:$K$2371)</f>
        <v>0</v>
      </c>
      <c r="M1627" t="e">
        <f t="shared" si="127"/>
        <v>#NUM!</v>
      </c>
      <c r="N1627" t="str">
        <f t="shared" si="128"/>
        <v>Lixo</v>
      </c>
      <c r="O1627">
        <f t="shared" si="130"/>
        <v>4</v>
      </c>
    </row>
    <row r="1628" spans="1:15" x14ac:dyDescent="0.2">
      <c r="A1628" t="s">
        <v>181</v>
      </c>
      <c r="B1628" t="s">
        <v>182</v>
      </c>
      <c r="C1628" t="s">
        <v>183</v>
      </c>
      <c r="D1628" t="s">
        <v>175</v>
      </c>
      <c r="E1628" s="119">
        <v>1.0416666666666666E-2</v>
      </c>
      <c r="F1628" s="119">
        <v>5.2083333333333336E-2</v>
      </c>
      <c r="G1628" t="s">
        <v>84</v>
      </c>
      <c r="H1628" t="s">
        <v>85</v>
      </c>
      <c r="I1628" t="str">
        <f t="shared" si="129"/>
        <v>SHOW BUSINESSC. GRANDE</v>
      </c>
      <c r="J1628" s="120">
        <v>900</v>
      </c>
      <c r="K1628">
        <f t="shared" si="126"/>
        <v>1627</v>
      </c>
      <c r="L1628" t="b">
        <f>IF($H$2:$H$2371='Cenário proposto'!$L$2,'Tabela de preços (out_2014)'!$K$2:$K$2371)</f>
        <v>0</v>
      </c>
      <c r="M1628" t="e">
        <f t="shared" si="127"/>
        <v>#NUM!</v>
      </c>
      <c r="N1628" t="str">
        <f t="shared" si="128"/>
        <v>Lixo</v>
      </c>
      <c r="O1628">
        <f t="shared" si="130"/>
        <v>4</v>
      </c>
    </row>
    <row r="1629" spans="1:15" x14ac:dyDescent="0.2">
      <c r="A1629" t="s">
        <v>181</v>
      </c>
      <c r="B1629" t="s">
        <v>182</v>
      </c>
      <c r="C1629" t="s">
        <v>183</v>
      </c>
      <c r="D1629" t="s">
        <v>175</v>
      </c>
      <c r="E1629" s="119">
        <v>1.0416666666666666E-2</v>
      </c>
      <c r="F1629" s="119">
        <v>5.2083333333333336E-2</v>
      </c>
      <c r="G1629" t="s">
        <v>86</v>
      </c>
      <c r="H1629" t="s">
        <v>87</v>
      </c>
      <c r="I1629" t="str">
        <f t="shared" si="129"/>
        <v>SHOW BUSINESSSALVADOR</v>
      </c>
      <c r="J1629" s="120">
        <v>6750</v>
      </c>
      <c r="K1629">
        <f t="shared" si="126"/>
        <v>1628</v>
      </c>
      <c r="L1629" t="b">
        <f>IF($H$2:$H$2371='Cenário proposto'!$L$2,'Tabela de preços (out_2014)'!$K$2:$K$2371)</f>
        <v>0</v>
      </c>
      <c r="M1629" t="e">
        <f t="shared" si="127"/>
        <v>#NUM!</v>
      </c>
      <c r="N1629" t="str">
        <f t="shared" si="128"/>
        <v>Lixo</v>
      </c>
      <c r="O1629">
        <f t="shared" si="130"/>
        <v>4</v>
      </c>
    </row>
    <row r="1630" spans="1:15" x14ac:dyDescent="0.2">
      <c r="A1630" t="s">
        <v>181</v>
      </c>
      <c r="B1630" t="s">
        <v>182</v>
      </c>
      <c r="C1630" t="s">
        <v>183</v>
      </c>
      <c r="D1630" t="s">
        <v>175</v>
      </c>
      <c r="E1630" s="119">
        <v>1.0416666666666666E-2</v>
      </c>
      <c r="F1630" s="119">
        <v>5.2083333333333336E-2</v>
      </c>
      <c r="G1630" t="s">
        <v>88</v>
      </c>
      <c r="H1630" t="s">
        <v>89</v>
      </c>
      <c r="I1630" t="str">
        <f t="shared" si="129"/>
        <v>SHOW BUSINESSRECIFE</v>
      </c>
      <c r="J1630" s="120">
        <v>4645</v>
      </c>
      <c r="K1630">
        <f t="shared" si="126"/>
        <v>1629</v>
      </c>
      <c r="L1630" t="b">
        <f>IF($H$2:$H$2371='Cenário proposto'!$L$2,'Tabela de preços (out_2014)'!$K$2:$K$2371)</f>
        <v>0</v>
      </c>
      <c r="M1630" t="e">
        <f t="shared" si="127"/>
        <v>#NUM!</v>
      </c>
      <c r="N1630" t="str">
        <f t="shared" si="128"/>
        <v>Lixo</v>
      </c>
      <c r="O1630">
        <f t="shared" si="130"/>
        <v>4</v>
      </c>
    </row>
    <row r="1631" spans="1:15" x14ac:dyDescent="0.2">
      <c r="A1631" t="s">
        <v>181</v>
      </c>
      <c r="B1631" t="s">
        <v>182</v>
      </c>
      <c r="C1631" t="s">
        <v>183</v>
      </c>
      <c r="D1631" t="s">
        <v>175</v>
      </c>
      <c r="E1631" s="119">
        <v>1.0416666666666666E-2</v>
      </c>
      <c r="F1631" s="119">
        <v>5.2083333333333336E-2</v>
      </c>
      <c r="G1631" t="s">
        <v>90</v>
      </c>
      <c r="H1631" t="s">
        <v>91</v>
      </c>
      <c r="I1631" t="str">
        <f t="shared" si="129"/>
        <v>SHOW BUSINESSNATAL</v>
      </c>
      <c r="J1631" s="120">
        <v>1200</v>
      </c>
      <c r="K1631">
        <f t="shared" si="126"/>
        <v>1630</v>
      </c>
      <c r="L1631" t="b">
        <f>IF($H$2:$H$2371='Cenário proposto'!$L$2,'Tabela de preços (out_2014)'!$K$2:$K$2371)</f>
        <v>0</v>
      </c>
      <c r="M1631" t="e">
        <f t="shared" si="127"/>
        <v>#NUM!</v>
      </c>
      <c r="N1631" t="str">
        <f t="shared" si="128"/>
        <v>Lixo</v>
      </c>
      <c r="O1631">
        <f t="shared" si="130"/>
        <v>4</v>
      </c>
    </row>
    <row r="1632" spans="1:15" x14ac:dyDescent="0.2">
      <c r="A1632" t="s">
        <v>181</v>
      </c>
      <c r="B1632" t="s">
        <v>182</v>
      </c>
      <c r="C1632" t="s">
        <v>183</v>
      </c>
      <c r="D1632" t="s">
        <v>175</v>
      </c>
      <c r="E1632" s="119">
        <v>1.0416666666666666E-2</v>
      </c>
      <c r="F1632" s="119">
        <v>5.2083333333333336E-2</v>
      </c>
      <c r="G1632" t="s">
        <v>92</v>
      </c>
      <c r="H1632" t="s">
        <v>93</v>
      </c>
      <c r="I1632" t="str">
        <f t="shared" si="129"/>
        <v>SHOW BUSINESSCEARÁ</v>
      </c>
      <c r="J1632" s="120">
        <v>3980</v>
      </c>
      <c r="K1632">
        <f t="shared" si="126"/>
        <v>1631</v>
      </c>
      <c r="L1632" t="b">
        <f>IF($H$2:$H$2371='Cenário proposto'!$L$2,'Tabela de preços (out_2014)'!$K$2:$K$2371)</f>
        <v>0</v>
      </c>
      <c r="M1632" t="e">
        <f t="shared" si="127"/>
        <v>#NUM!</v>
      </c>
      <c r="N1632" t="str">
        <f t="shared" si="128"/>
        <v>Lixo</v>
      </c>
      <c r="O1632">
        <f t="shared" si="130"/>
        <v>4</v>
      </c>
    </row>
    <row r="1633" spans="1:15" x14ac:dyDescent="0.2">
      <c r="A1633" t="s">
        <v>181</v>
      </c>
      <c r="B1633" t="s">
        <v>182</v>
      </c>
      <c r="C1633" t="s">
        <v>183</v>
      </c>
      <c r="D1633" t="s">
        <v>175</v>
      </c>
      <c r="E1633" s="119">
        <v>1.0416666666666666E-2</v>
      </c>
      <c r="F1633" s="119">
        <v>5.2083333333333336E-2</v>
      </c>
      <c r="G1633" t="s">
        <v>92</v>
      </c>
      <c r="H1633" t="s">
        <v>94</v>
      </c>
      <c r="I1633" t="str">
        <f t="shared" si="129"/>
        <v>SHOW BUSINESSFORTALEZA</v>
      </c>
      <c r="J1633" s="120">
        <v>3185</v>
      </c>
      <c r="K1633">
        <f t="shared" si="126"/>
        <v>1632</v>
      </c>
      <c r="L1633" t="b">
        <f>IF($H$2:$H$2371='Cenário proposto'!$L$2,'Tabela de preços (out_2014)'!$K$2:$K$2371)</f>
        <v>0</v>
      </c>
      <c r="M1633" t="e">
        <f t="shared" si="127"/>
        <v>#NUM!</v>
      </c>
      <c r="N1633" t="str">
        <f t="shared" si="128"/>
        <v>Lixo</v>
      </c>
      <c r="O1633">
        <f t="shared" si="130"/>
        <v>4</v>
      </c>
    </row>
    <row r="1634" spans="1:15" x14ac:dyDescent="0.2">
      <c r="A1634" t="s">
        <v>181</v>
      </c>
      <c r="B1634" t="s">
        <v>182</v>
      </c>
      <c r="C1634" t="s">
        <v>183</v>
      </c>
      <c r="D1634" t="s">
        <v>175</v>
      </c>
      <c r="E1634" s="119">
        <v>1.0416666666666666E-2</v>
      </c>
      <c r="F1634" s="119">
        <v>5.2083333333333336E-2</v>
      </c>
      <c r="G1634" t="s">
        <v>95</v>
      </c>
      <c r="H1634" t="s">
        <v>96</v>
      </c>
      <c r="I1634" t="str">
        <f t="shared" si="129"/>
        <v>SHOW BUSINESSTERESINA</v>
      </c>
      <c r="J1634" s="120">
        <v>490</v>
      </c>
      <c r="K1634">
        <f t="shared" si="126"/>
        <v>1633</v>
      </c>
      <c r="L1634" t="b">
        <f>IF($H$2:$H$2371='Cenário proposto'!$L$2,'Tabela de preços (out_2014)'!$K$2:$K$2371)</f>
        <v>0</v>
      </c>
      <c r="M1634" t="e">
        <f t="shared" si="127"/>
        <v>#NUM!</v>
      </c>
      <c r="N1634" t="str">
        <f t="shared" si="128"/>
        <v>Lixo</v>
      </c>
      <c r="O1634">
        <f t="shared" si="130"/>
        <v>4</v>
      </c>
    </row>
    <row r="1635" spans="1:15" x14ac:dyDescent="0.2">
      <c r="A1635" t="s">
        <v>181</v>
      </c>
      <c r="B1635" t="s">
        <v>182</v>
      </c>
      <c r="C1635" t="s">
        <v>183</v>
      </c>
      <c r="D1635" t="s">
        <v>175</v>
      </c>
      <c r="E1635" s="119">
        <v>1.0416666666666666E-2</v>
      </c>
      <c r="F1635" s="119">
        <v>5.2083333333333336E-2</v>
      </c>
      <c r="G1635" t="s">
        <v>95</v>
      </c>
      <c r="H1635" t="s">
        <v>97</v>
      </c>
      <c r="I1635" t="str">
        <f t="shared" si="129"/>
        <v>SHOW BUSINESSPARNAÍBA</v>
      </c>
      <c r="J1635" s="120">
        <v>190</v>
      </c>
      <c r="K1635">
        <f t="shared" si="126"/>
        <v>1634</v>
      </c>
      <c r="L1635" t="b">
        <f>IF($H$2:$H$2371='Cenário proposto'!$L$2,'Tabela de preços (out_2014)'!$K$2:$K$2371)</f>
        <v>0</v>
      </c>
      <c r="M1635" t="e">
        <f t="shared" si="127"/>
        <v>#NUM!</v>
      </c>
      <c r="N1635" t="str">
        <f t="shared" si="128"/>
        <v>Lixo</v>
      </c>
      <c r="O1635">
        <f t="shared" si="130"/>
        <v>4</v>
      </c>
    </row>
    <row r="1636" spans="1:15" x14ac:dyDescent="0.2">
      <c r="A1636" t="s">
        <v>181</v>
      </c>
      <c r="B1636" t="s">
        <v>182</v>
      </c>
      <c r="C1636" t="s">
        <v>183</v>
      </c>
      <c r="D1636" t="s">
        <v>175</v>
      </c>
      <c r="E1636" s="119">
        <v>1.0416666666666666E-2</v>
      </c>
      <c r="F1636" s="119">
        <v>5.2083333333333336E-2</v>
      </c>
      <c r="G1636" t="s">
        <v>98</v>
      </c>
      <c r="H1636" t="s">
        <v>99</v>
      </c>
      <c r="I1636" t="str">
        <f t="shared" si="129"/>
        <v>SHOW BUSINESSS. LUIS</v>
      </c>
      <c r="J1636" s="120">
        <v>1070</v>
      </c>
      <c r="K1636">
        <f t="shared" si="126"/>
        <v>1635</v>
      </c>
      <c r="L1636" t="b">
        <f>IF($H$2:$H$2371='Cenário proposto'!$L$2,'Tabela de preços (out_2014)'!$K$2:$K$2371)</f>
        <v>0</v>
      </c>
      <c r="M1636" t="e">
        <f t="shared" si="127"/>
        <v>#NUM!</v>
      </c>
      <c r="N1636" t="str">
        <f t="shared" si="128"/>
        <v>Lixo</v>
      </c>
      <c r="O1636">
        <f t="shared" si="130"/>
        <v>4</v>
      </c>
    </row>
    <row r="1637" spans="1:15" x14ac:dyDescent="0.2">
      <c r="A1637" t="s">
        <v>181</v>
      </c>
      <c r="B1637" t="s">
        <v>182</v>
      </c>
      <c r="C1637" t="s">
        <v>183</v>
      </c>
      <c r="D1637" t="s">
        <v>175</v>
      </c>
      <c r="E1637" s="119">
        <v>1.0416666666666666E-2</v>
      </c>
      <c r="F1637" s="119">
        <v>5.2083333333333336E-2</v>
      </c>
      <c r="G1637" t="s">
        <v>100</v>
      </c>
      <c r="H1637" t="s">
        <v>101</v>
      </c>
      <c r="I1637" t="str">
        <f t="shared" si="129"/>
        <v>SHOW BUSINESSVIANA</v>
      </c>
      <c r="J1637" s="120">
        <v>420</v>
      </c>
      <c r="K1637">
        <f t="shared" si="126"/>
        <v>1636</v>
      </c>
      <c r="L1637" t="b">
        <f>IF($H$2:$H$2371='Cenário proposto'!$L$2,'Tabela de preços (out_2014)'!$K$2:$K$2371)</f>
        <v>0</v>
      </c>
      <c r="M1637" t="e">
        <f t="shared" si="127"/>
        <v>#NUM!</v>
      </c>
      <c r="N1637" t="str">
        <f t="shared" si="128"/>
        <v>Lixo</v>
      </c>
      <c r="O1637">
        <f t="shared" si="130"/>
        <v>4</v>
      </c>
    </row>
    <row r="1638" spans="1:15" x14ac:dyDescent="0.2">
      <c r="A1638" t="s">
        <v>181</v>
      </c>
      <c r="B1638" t="s">
        <v>182</v>
      </c>
      <c r="C1638" t="s">
        <v>183</v>
      </c>
      <c r="D1638" t="s">
        <v>175</v>
      </c>
      <c r="E1638" s="119">
        <v>1.0416666666666666E-2</v>
      </c>
      <c r="F1638" s="119">
        <v>5.2083333333333336E-2</v>
      </c>
      <c r="G1638" t="s">
        <v>102</v>
      </c>
      <c r="H1638" t="s">
        <v>103</v>
      </c>
      <c r="I1638" t="str">
        <f t="shared" si="129"/>
        <v>SHOW BUSINESSPEDREIRAS</v>
      </c>
      <c r="J1638" s="120">
        <v>290</v>
      </c>
      <c r="K1638">
        <f t="shared" si="126"/>
        <v>1637</v>
      </c>
      <c r="L1638" t="b">
        <f>IF($H$2:$H$2371='Cenário proposto'!$L$2,'Tabela de preços (out_2014)'!$K$2:$K$2371)</f>
        <v>0</v>
      </c>
      <c r="M1638" t="e">
        <f t="shared" si="127"/>
        <v>#NUM!</v>
      </c>
      <c r="N1638" t="str">
        <f t="shared" si="128"/>
        <v>Lixo</v>
      </c>
      <c r="O1638">
        <f t="shared" si="130"/>
        <v>4</v>
      </c>
    </row>
    <row r="1639" spans="1:15" x14ac:dyDescent="0.2">
      <c r="A1639" t="s">
        <v>181</v>
      </c>
      <c r="B1639" t="s">
        <v>182</v>
      </c>
      <c r="C1639" t="s">
        <v>183</v>
      </c>
      <c r="D1639" t="s">
        <v>175</v>
      </c>
      <c r="E1639" s="119">
        <v>1.0416666666666666E-2</v>
      </c>
      <c r="F1639" s="119">
        <v>5.2083333333333336E-2</v>
      </c>
      <c r="G1639" t="s">
        <v>104</v>
      </c>
      <c r="H1639" t="s">
        <v>105</v>
      </c>
      <c r="I1639" t="str">
        <f t="shared" si="129"/>
        <v>SHOW BUSINESSIMPERATRIZ</v>
      </c>
      <c r="J1639" s="120">
        <v>420</v>
      </c>
      <c r="K1639">
        <f t="shared" si="126"/>
        <v>1638</v>
      </c>
      <c r="L1639" t="b">
        <f>IF($H$2:$H$2371='Cenário proposto'!$L$2,'Tabela de preços (out_2014)'!$K$2:$K$2371)</f>
        <v>0</v>
      </c>
      <c r="M1639" t="e">
        <f t="shared" si="127"/>
        <v>#NUM!</v>
      </c>
      <c r="N1639" t="str">
        <f t="shared" si="128"/>
        <v>Lixo</v>
      </c>
      <c r="O1639">
        <f t="shared" si="130"/>
        <v>4</v>
      </c>
    </row>
    <row r="1640" spans="1:15" x14ac:dyDescent="0.2">
      <c r="A1640" t="s">
        <v>181</v>
      </c>
      <c r="B1640" t="s">
        <v>182</v>
      </c>
      <c r="C1640" t="s">
        <v>183</v>
      </c>
      <c r="D1640" t="s">
        <v>175</v>
      </c>
      <c r="E1640" s="119">
        <v>1.0416666666666666E-2</v>
      </c>
      <c r="F1640" s="119">
        <v>5.2083333333333336E-2</v>
      </c>
      <c r="G1640" t="s">
        <v>106</v>
      </c>
      <c r="H1640" t="s">
        <v>107</v>
      </c>
      <c r="I1640" t="str">
        <f t="shared" si="129"/>
        <v>SHOW BUSINESSCAXIAS</v>
      </c>
      <c r="J1640" s="120">
        <v>420</v>
      </c>
      <c r="K1640">
        <f t="shared" si="126"/>
        <v>1639</v>
      </c>
      <c r="L1640" t="b">
        <f>IF($H$2:$H$2371='Cenário proposto'!$L$2,'Tabela de preços (out_2014)'!$K$2:$K$2371)</f>
        <v>0</v>
      </c>
      <c r="M1640" t="e">
        <f t="shared" si="127"/>
        <v>#NUM!</v>
      </c>
      <c r="N1640" t="str">
        <f t="shared" si="128"/>
        <v>Lixo</v>
      </c>
      <c r="O1640">
        <f t="shared" si="130"/>
        <v>4</v>
      </c>
    </row>
    <row r="1641" spans="1:15" x14ac:dyDescent="0.2">
      <c r="A1641" t="s">
        <v>181</v>
      </c>
      <c r="B1641" t="s">
        <v>182</v>
      </c>
      <c r="C1641" t="s">
        <v>183</v>
      </c>
      <c r="D1641" t="s">
        <v>175</v>
      </c>
      <c r="E1641" s="119">
        <v>1.0416666666666666E-2</v>
      </c>
      <c r="F1641" s="119">
        <v>5.2083333333333336E-2</v>
      </c>
      <c r="G1641" t="s">
        <v>108</v>
      </c>
      <c r="H1641" t="s">
        <v>109</v>
      </c>
      <c r="I1641" t="str">
        <f t="shared" si="129"/>
        <v>SHOW BUSINESSJ. PESSOA</v>
      </c>
      <c r="J1641" s="120">
        <v>1355</v>
      </c>
      <c r="K1641">
        <f t="shared" si="126"/>
        <v>1640</v>
      </c>
      <c r="L1641" t="b">
        <f>IF($H$2:$H$2371='Cenário proposto'!$L$2,'Tabela de preços (out_2014)'!$K$2:$K$2371)</f>
        <v>0</v>
      </c>
      <c r="M1641" t="e">
        <f t="shared" si="127"/>
        <v>#NUM!</v>
      </c>
      <c r="N1641" t="str">
        <f t="shared" si="128"/>
        <v>Lixo</v>
      </c>
      <c r="O1641">
        <f t="shared" si="130"/>
        <v>4</v>
      </c>
    </row>
    <row r="1642" spans="1:15" x14ac:dyDescent="0.2">
      <c r="A1642" t="s">
        <v>181</v>
      </c>
      <c r="B1642" t="s">
        <v>182</v>
      </c>
      <c r="C1642" t="s">
        <v>183</v>
      </c>
      <c r="D1642" t="s">
        <v>175</v>
      </c>
      <c r="E1642" s="119">
        <v>1.0416666666666666E-2</v>
      </c>
      <c r="F1642" s="119">
        <v>5.2083333333333336E-2</v>
      </c>
      <c r="G1642" t="s">
        <v>110</v>
      </c>
      <c r="H1642" t="s">
        <v>111</v>
      </c>
      <c r="I1642" t="str">
        <f t="shared" si="129"/>
        <v>SHOW BUSINESSBELÉM</v>
      </c>
      <c r="J1642" s="120">
        <v>2260</v>
      </c>
      <c r="K1642">
        <f t="shared" si="126"/>
        <v>1641</v>
      </c>
      <c r="L1642" t="b">
        <f>IF($H$2:$H$2371='Cenário proposto'!$L$2,'Tabela de preços (out_2014)'!$K$2:$K$2371)</f>
        <v>0</v>
      </c>
      <c r="M1642" t="e">
        <f t="shared" si="127"/>
        <v>#NUM!</v>
      </c>
      <c r="N1642" t="str">
        <f t="shared" si="128"/>
        <v>Lixo</v>
      </c>
      <c r="O1642">
        <f t="shared" si="130"/>
        <v>4</v>
      </c>
    </row>
    <row r="1643" spans="1:15" x14ac:dyDescent="0.2">
      <c r="A1643" t="s">
        <v>181</v>
      </c>
      <c r="B1643" t="s">
        <v>182</v>
      </c>
      <c r="C1643" t="s">
        <v>183</v>
      </c>
      <c r="D1643" t="s">
        <v>175</v>
      </c>
      <c r="E1643" s="119">
        <v>1.0416666666666666E-2</v>
      </c>
      <c r="F1643" s="119">
        <v>5.2083333333333336E-2</v>
      </c>
      <c r="G1643" t="s">
        <v>110</v>
      </c>
      <c r="H1643" t="s">
        <v>112</v>
      </c>
      <c r="I1643" t="str">
        <f t="shared" si="129"/>
        <v>SHOW BUSINESSMARABÁ</v>
      </c>
      <c r="J1643" s="120">
        <v>420</v>
      </c>
      <c r="K1643">
        <f t="shared" si="126"/>
        <v>1642</v>
      </c>
      <c r="L1643" t="b">
        <f>IF($H$2:$H$2371='Cenário proposto'!$L$2,'Tabela de preços (out_2014)'!$K$2:$K$2371)</f>
        <v>0</v>
      </c>
      <c r="M1643" t="e">
        <f t="shared" si="127"/>
        <v>#NUM!</v>
      </c>
      <c r="N1643" t="str">
        <f t="shared" si="128"/>
        <v>Lixo</v>
      </c>
      <c r="O1643">
        <f t="shared" si="130"/>
        <v>4</v>
      </c>
    </row>
    <row r="1644" spans="1:15" x14ac:dyDescent="0.2">
      <c r="A1644" t="s">
        <v>181</v>
      </c>
      <c r="B1644" t="s">
        <v>182</v>
      </c>
      <c r="C1644" t="s">
        <v>183</v>
      </c>
      <c r="D1644" t="s">
        <v>175</v>
      </c>
      <c r="E1644" s="119">
        <v>1.0416666666666666E-2</v>
      </c>
      <c r="F1644" s="119">
        <v>5.2083333333333336E-2</v>
      </c>
      <c r="G1644" t="s">
        <v>110</v>
      </c>
      <c r="H1644" t="s">
        <v>113</v>
      </c>
      <c r="I1644" t="str">
        <f t="shared" si="129"/>
        <v>SHOW BUSINESSSANTARÉM</v>
      </c>
      <c r="J1644" s="120">
        <v>190</v>
      </c>
      <c r="K1644">
        <f t="shared" si="126"/>
        <v>1643</v>
      </c>
      <c r="L1644" t="b">
        <f>IF($H$2:$H$2371='Cenário proposto'!$L$2,'Tabela de preços (out_2014)'!$K$2:$K$2371)</f>
        <v>0</v>
      </c>
      <c r="M1644" t="e">
        <f t="shared" si="127"/>
        <v>#NUM!</v>
      </c>
      <c r="N1644" t="str">
        <f t="shared" si="128"/>
        <v>Lixo</v>
      </c>
      <c r="O1644">
        <f t="shared" si="130"/>
        <v>4</v>
      </c>
    </row>
    <row r="1645" spans="1:15" x14ac:dyDescent="0.2">
      <c r="A1645" t="s">
        <v>181</v>
      </c>
      <c r="B1645" t="s">
        <v>182</v>
      </c>
      <c r="C1645" t="s">
        <v>183</v>
      </c>
      <c r="D1645" t="s">
        <v>175</v>
      </c>
      <c r="E1645" s="119">
        <v>1.0416666666666666E-2</v>
      </c>
      <c r="F1645" s="119">
        <v>5.2083333333333336E-2</v>
      </c>
      <c r="G1645" t="s">
        <v>114</v>
      </c>
      <c r="H1645" t="s">
        <v>115</v>
      </c>
      <c r="I1645" t="str">
        <f t="shared" si="129"/>
        <v>SHOW BUSINESSMANAUS</v>
      </c>
      <c r="J1645" s="120">
        <v>1410</v>
      </c>
      <c r="K1645">
        <f t="shared" si="126"/>
        <v>1644</v>
      </c>
      <c r="L1645" t="b">
        <f>IF($H$2:$H$2371='Cenário proposto'!$L$2,'Tabela de preços (out_2014)'!$K$2:$K$2371)</f>
        <v>0</v>
      </c>
      <c r="M1645" t="e">
        <f t="shared" si="127"/>
        <v>#NUM!</v>
      </c>
      <c r="N1645" t="str">
        <f t="shared" si="128"/>
        <v>Lixo</v>
      </c>
      <c r="O1645">
        <f t="shared" si="130"/>
        <v>4</v>
      </c>
    </row>
    <row r="1646" spans="1:15" x14ac:dyDescent="0.2">
      <c r="A1646" t="s">
        <v>181</v>
      </c>
      <c r="B1646" t="s">
        <v>182</v>
      </c>
      <c r="C1646" t="s">
        <v>183</v>
      </c>
      <c r="D1646" t="s">
        <v>175</v>
      </c>
      <c r="E1646" s="119">
        <v>1.0416666666666666E-2</v>
      </c>
      <c r="F1646" s="119">
        <v>5.2083333333333336E-2</v>
      </c>
      <c r="G1646" t="s">
        <v>116</v>
      </c>
      <c r="H1646" t="s">
        <v>117</v>
      </c>
      <c r="I1646" t="str">
        <f t="shared" si="129"/>
        <v>SHOW BUSINESSP. VELHO</v>
      </c>
      <c r="J1646" s="120">
        <v>520</v>
      </c>
      <c r="K1646">
        <f t="shared" si="126"/>
        <v>1645</v>
      </c>
      <c r="L1646" t="b">
        <f>IF($H$2:$H$2371='Cenário proposto'!$L$2,'Tabela de preços (out_2014)'!$K$2:$K$2371)</f>
        <v>0</v>
      </c>
      <c r="M1646" t="e">
        <f t="shared" si="127"/>
        <v>#NUM!</v>
      </c>
      <c r="N1646" t="str">
        <f t="shared" si="128"/>
        <v>Lixo</v>
      </c>
      <c r="O1646">
        <f t="shared" si="130"/>
        <v>4</v>
      </c>
    </row>
    <row r="1647" spans="1:15" x14ac:dyDescent="0.2">
      <c r="A1647" t="s">
        <v>181</v>
      </c>
      <c r="B1647" t="s">
        <v>182</v>
      </c>
      <c r="C1647" t="s">
        <v>183</v>
      </c>
      <c r="D1647" t="s">
        <v>175</v>
      </c>
      <c r="E1647" s="119">
        <v>1.0416666666666666E-2</v>
      </c>
      <c r="F1647" s="119">
        <v>5.2083333333333336E-2</v>
      </c>
      <c r="G1647" t="s">
        <v>118</v>
      </c>
      <c r="H1647" t="s">
        <v>119</v>
      </c>
      <c r="I1647" t="str">
        <f t="shared" si="129"/>
        <v>SHOW BUSINESSR. BRANCO</v>
      </c>
      <c r="J1647" s="120">
        <v>420</v>
      </c>
      <c r="K1647">
        <f t="shared" si="126"/>
        <v>1646</v>
      </c>
      <c r="L1647" t="b">
        <f>IF($H$2:$H$2371='Cenário proposto'!$L$2,'Tabela de preços (out_2014)'!$K$2:$K$2371)</f>
        <v>0</v>
      </c>
      <c r="M1647" t="e">
        <f t="shared" si="127"/>
        <v>#NUM!</v>
      </c>
      <c r="N1647" t="str">
        <f t="shared" si="128"/>
        <v>Lixo</v>
      </c>
      <c r="O1647">
        <f t="shared" si="130"/>
        <v>4</v>
      </c>
    </row>
    <row r="1648" spans="1:15" x14ac:dyDescent="0.2">
      <c r="A1648" t="s">
        <v>181</v>
      </c>
      <c r="B1648" t="s">
        <v>182</v>
      </c>
      <c r="C1648" t="s">
        <v>183</v>
      </c>
      <c r="D1648" t="s">
        <v>175</v>
      </c>
      <c r="E1648" s="119">
        <v>1.0416666666666666E-2</v>
      </c>
      <c r="F1648" s="119">
        <v>5.2083333333333336E-2</v>
      </c>
      <c r="G1648" t="s">
        <v>120</v>
      </c>
      <c r="H1648" t="s">
        <v>121</v>
      </c>
      <c r="I1648" t="str">
        <f t="shared" si="129"/>
        <v>SHOW BUSINESSPALMAS</v>
      </c>
      <c r="J1648" s="120">
        <v>190</v>
      </c>
      <c r="K1648">
        <f t="shared" si="126"/>
        <v>1647</v>
      </c>
      <c r="L1648" t="b">
        <f>IF($H$2:$H$2371='Cenário proposto'!$L$2,'Tabela de preços (out_2014)'!$K$2:$K$2371)</f>
        <v>0</v>
      </c>
      <c r="M1648" t="e">
        <f t="shared" si="127"/>
        <v>#NUM!</v>
      </c>
      <c r="N1648" t="str">
        <f t="shared" si="128"/>
        <v>Lixo</v>
      </c>
      <c r="O1648">
        <f t="shared" si="130"/>
        <v>4</v>
      </c>
    </row>
    <row r="1649" spans="1:15" x14ac:dyDescent="0.2">
      <c r="A1649" t="s">
        <v>181</v>
      </c>
      <c r="B1649" t="s">
        <v>182</v>
      </c>
      <c r="C1649" t="s">
        <v>183</v>
      </c>
      <c r="D1649" t="s">
        <v>175</v>
      </c>
      <c r="E1649" s="119">
        <v>1.0416666666666666E-2</v>
      </c>
      <c r="F1649" s="119">
        <v>5.2083333333333336E-2</v>
      </c>
      <c r="G1649" t="s">
        <v>122</v>
      </c>
      <c r="H1649" t="s">
        <v>123</v>
      </c>
      <c r="I1649" t="str">
        <f t="shared" si="129"/>
        <v>SHOW BUSINESSGURUPI</v>
      </c>
      <c r="J1649" s="120">
        <v>190</v>
      </c>
      <c r="K1649">
        <f t="shared" si="126"/>
        <v>1648</v>
      </c>
      <c r="L1649" t="b">
        <f>IF($H$2:$H$2371='Cenário proposto'!$L$2,'Tabela de preços (out_2014)'!$K$2:$K$2371)</f>
        <v>0</v>
      </c>
      <c r="M1649" t="e">
        <f t="shared" si="127"/>
        <v>#NUM!</v>
      </c>
      <c r="N1649" t="str">
        <f t="shared" si="128"/>
        <v>Lixo</v>
      </c>
      <c r="O1649">
        <f t="shared" si="130"/>
        <v>4</v>
      </c>
    </row>
    <row r="1650" spans="1:15" x14ac:dyDescent="0.2">
      <c r="A1650" t="s">
        <v>181</v>
      </c>
      <c r="B1650" t="s">
        <v>182</v>
      </c>
      <c r="C1650" t="s">
        <v>183</v>
      </c>
      <c r="D1650" t="s">
        <v>175</v>
      </c>
      <c r="E1650" s="119">
        <v>1.0416666666666666E-2</v>
      </c>
      <c r="F1650" s="119">
        <v>5.2083333333333336E-2</v>
      </c>
      <c r="G1650" t="s">
        <v>122</v>
      </c>
      <c r="H1650" t="s">
        <v>124</v>
      </c>
      <c r="I1650" t="str">
        <f t="shared" si="129"/>
        <v>SHOW BUSINESSARAGUAINA</v>
      </c>
      <c r="J1650" s="120">
        <v>325</v>
      </c>
      <c r="K1650">
        <f t="shared" si="126"/>
        <v>1649</v>
      </c>
      <c r="L1650" t="b">
        <f>IF($H$2:$H$2371='Cenário proposto'!$L$2,'Tabela de preços (out_2014)'!$K$2:$K$2371)</f>
        <v>0</v>
      </c>
      <c r="M1650" t="e">
        <f t="shared" si="127"/>
        <v>#NUM!</v>
      </c>
      <c r="N1650" t="str">
        <f t="shared" si="128"/>
        <v>Lixo</v>
      </c>
      <c r="O1650">
        <f t="shared" si="130"/>
        <v>4</v>
      </c>
    </row>
    <row r="1651" spans="1:15" x14ac:dyDescent="0.2">
      <c r="A1651" t="s">
        <v>181</v>
      </c>
      <c r="B1651" t="s">
        <v>182</v>
      </c>
      <c r="C1651" t="s">
        <v>183</v>
      </c>
      <c r="D1651" t="s">
        <v>175</v>
      </c>
      <c r="E1651" s="119">
        <v>1.0416666666666666E-2</v>
      </c>
      <c r="F1651" s="119">
        <v>5.2083333333333336E-2</v>
      </c>
      <c r="G1651" t="s">
        <v>125</v>
      </c>
      <c r="H1651" t="s">
        <v>126</v>
      </c>
      <c r="I1651" t="str">
        <f t="shared" si="129"/>
        <v>SHOW BUSINESSBOA VISTA</v>
      </c>
      <c r="J1651" s="120">
        <v>325</v>
      </c>
      <c r="K1651">
        <f t="shared" si="126"/>
        <v>1650</v>
      </c>
      <c r="L1651" t="b">
        <f>IF($H$2:$H$2371='Cenário proposto'!$L$2,'Tabela de preços (out_2014)'!$K$2:$K$2371)</f>
        <v>0</v>
      </c>
      <c r="M1651" t="e">
        <f t="shared" si="127"/>
        <v>#NUM!</v>
      </c>
      <c r="N1651" t="str">
        <f t="shared" si="128"/>
        <v>Lixo</v>
      </c>
      <c r="O1651">
        <f t="shared" si="130"/>
        <v>4</v>
      </c>
    </row>
    <row r="1652" spans="1:15" x14ac:dyDescent="0.2">
      <c r="A1652" t="s">
        <v>181</v>
      </c>
      <c r="B1652" t="s">
        <v>182</v>
      </c>
      <c r="C1652" t="s">
        <v>183</v>
      </c>
      <c r="D1652" t="s">
        <v>175</v>
      </c>
      <c r="E1652" s="119">
        <v>1.0416666666666666E-2</v>
      </c>
      <c r="F1652" s="119">
        <v>5.2083333333333336E-2</v>
      </c>
      <c r="G1652" t="s">
        <v>127</v>
      </c>
      <c r="H1652" t="s">
        <v>128</v>
      </c>
      <c r="I1652" t="str">
        <f t="shared" si="129"/>
        <v>SHOW BUSINESSMACAPÁ</v>
      </c>
      <c r="J1652" s="120">
        <v>325</v>
      </c>
      <c r="K1652">
        <f t="shared" si="126"/>
        <v>1651</v>
      </c>
      <c r="L1652" t="b">
        <f>IF($H$2:$H$2371='Cenário proposto'!$L$2,'Tabela de preços (out_2014)'!$K$2:$K$2371)</f>
        <v>0</v>
      </c>
      <c r="M1652" t="e">
        <f t="shared" si="127"/>
        <v>#NUM!</v>
      </c>
      <c r="N1652" t="str">
        <f t="shared" si="128"/>
        <v>Lixo</v>
      </c>
      <c r="O1652">
        <f t="shared" si="130"/>
        <v>4</v>
      </c>
    </row>
    <row r="1653" spans="1:15" x14ac:dyDescent="0.2">
      <c r="A1653" t="s">
        <v>194</v>
      </c>
      <c r="B1653" t="s">
        <v>195</v>
      </c>
      <c r="C1653" t="s">
        <v>183</v>
      </c>
      <c r="D1653" t="s">
        <v>185</v>
      </c>
      <c r="E1653" s="119">
        <v>6.5972222222222224E-2</v>
      </c>
      <c r="F1653" s="119">
        <v>0.10069444444444443</v>
      </c>
      <c r="G1653" t="s">
        <v>35</v>
      </c>
      <c r="H1653" t="s">
        <v>35</v>
      </c>
      <c r="I1653" t="str">
        <f t="shared" si="129"/>
        <v>SHOW BUSINESS - RepriseNET1</v>
      </c>
      <c r="J1653" s="120">
        <v>100010</v>
      </c>
      <c r="K1653">
        <f t="shared" si="126"/>
        <v>1652</v>
      </c>
      <c r="L1653" t="b">
        <f>IF($H$2:$H$2371='Cenário proposto'!$L$2,'Tabela de preços (out_2014)'!$K$2:$K$2371)</f>
        <v>0</v>
      </c>
      <c r="M1653" t="e">
        <f t="shared" si="127"/>
        <v>#NUM!</v>
      </c>
      <c r="N1653" t="str">
        <f t="shared" si="128"/>
        <v>Lixo</v>
      </c>
      <c r="O1653">
        <f t="shared" si="130"/>
        <v>4</v>
      </c>
    </row>
    <row r="1654" spans="1:15" x14ac:dyDescent="0.2">
      <c r="A1654" t="s">
        <v>194</v>
      </c>
      <c r="B1654" t="s">
        <v>195</v>
      </c>
      <c r="C1654" t="s">
        <v>183</v>
      </c>
      <c r="D1654" t="s">
        <v>185</v>
      </c>
      <c r="E1654" s="119">
        <v>6.5972222222222224E-2</v>
      </c>
      <c r="F1654" s="119">
        <v>0.10069444444444443</v>
      </c>
      <c r="G1654" t="s">
        <v>36</v>
      </c>
      <c r="H1654" t="s">
        <v>36</v>
      </c>
      <c r="I1654" t="str">
        <f t="shared" si="129"/>
        <v>SHOW BUSINESS - RepriseSAT</v>
      </c>
      <c r="J1654" s="120">
        <v>10001</v>
      </c>
      <c r="K1654">
        <f t="shared" si="126"/>
        <v>1653</v>
      </c>
      <c r="L1654" t="b">
        <f>IF($H$2:$H$2371='Cenário proposto'!$L$2,'Tabela de preços (out_2014)'!$K$2:$K$2371)</f>
        <v>0</v>
      </c>
      <c r="M1654" t="e">
        <f t="shared" si="127"/>
        <v>#NUM!</v>
      </c>
      <c r="N1654" t="str">
        <f t="shared" si="128"/>
        <v>Lixo</v>
      </c>
      <c r="O1654">
        <f t="shared" si="130"/>
        <v>4</v>
      </c>
    </row>
    <row r="1655" spans="1:15" x14ac:dyDescent="0.2">
      <c r="A1655" t="s">
        <v>194</v>
      </c>
      <c r="B1655" t="s">
        <v>195</v>
      </c>
      <c r="C1655" t="s">
        <v>183</v>
      </c>
      <c r="D1655" t="s">
        <v>185</v>
      </c>
      <c r="E1655" s="119">
        <v>6.5972222222222224E-2</v>
      </c>
      <c r="F1655" s="119">
        <v>0.10069444444444443</v>
      </c>
      <c r="G1655" t="s">
        <v>37</v>
      </c>
      <c r="H1655" t="s">
        <v>38</v>
      </c>
      <c r="I1655" t="str">
        <f t="shared" si="129"/>
        <v>SHOW BUSINESS - RepriseSÃO PAULO</v>
      </c>
      <c r="J1655" s="120">
        <v>20105</v>
      </c>
      <c r="K1655">
        <f t="shared" si="126"/>
        <v>1654</v>
      </c>
      <c r="L1655" t="b">
        <f>IF($H$2:$H$2371='Cenário proposto'!$L$2,'Tabela de preços (out_2014)'!$K$2:$K$2371)</f>
        <v>0</v>
      </c>
      <c r="M1655" t="e">
        <f t="shared" si="127"/>
        <v>#NUM!</v>
      </c>
      <c r="N1655" t="str">
        <f t="shared" si="128"/>
        <v>Lixo</v>
      </c>
      <c r="O1655">
        <f t="shared" si="130"/>
        <v>4</v>
      </c>
    </row>
    <row r="1656" spans="1:15" x14ac:dyDescent="0.2">
      <c r="A1656" t="s">
        <v>194</v>
      </c>
      <c r="B1656" t="s">
        <v>195</v>
      </c>
      <c r="C1656" t="s">
        <v>183</v>
      </c>
      <c r="D1656" t="s">
        <v>185</v>
      </c>
      <c r="E1656" s="119">
        <v>6.5972222222222224E-2</v>
      </c>
      <c r="F1656" s="119">
        <v>0.10069444444444443</v>
      </c>
      <c r="G1656" t="s">
        <v>39</v>
      </c>
      <c r="H1656" t="s">
        <v>40</v>
      </c>
      <c r="I1656" t="str">
        <f t="shared" si="129"/>
        <v>SHOW BUSINESS - RepriseP.PRUD.</v>
      </c>
      <c r="J1656" s="120">
        <v>4635</v>
      </c>
      <c r="K1656">
        <f t="shared" si="126"/>
        <v>1655</v>
      </c>
      <c r="L1656" t="b">
        <f>IF($H$2:$H$2371='Cenário proposto'!$L$2,'Tabela de preços (out_2014)'!$K$2:$K$2371)</f>
        <v>0</v>
      </c>
      <c r="M1656" t="e">
        <f t="shared" si="127"/>
        <v>#NUM!</v>
      </c>
      <c r="N1656" t="str">
        <f t="shared" si="128"/>
        <v>Lixo</v>
      </c>
      <c r="O1656">
        <f t="shared" si="130"/>
        <v>4</v>
      </c>
    </row>
    <row r="1657" spans="1:15" x14ac:dyDescent="0.2">
      <c r="A1657" t="s">
        <v>194</v>
      </c>
      <c r="B1657" t="s">
        <v>195</v>
      </c>
      <c r="C1657" t="s">
        <v>183</v>
      </c>
      <c r="D1657" t="s">
        <v>185</v>
      </c>
      <c r="E1657" s="119">
        <v>6.5972222222222224E-2</v>
      </c>
      <c r="F1657" s="119">
        <v>0.10069444444444443</v>
      </c>
      <c r="G1657" t="s">
        <v>41</v>
      </c>
      <c r="H1657" t="s">
        <v>42</v>
      </c>
      <c r="I1657" t="str">
        <f t="shared" si="129"/>
        <v>SHOW BUSINESS - RepriseCAMPINAS</v>
      </c>
      <c r="J1657" s="120">
        <v>5280</v>
      </c>
      <c r="K1657">
        <f t="shared" si="126"/>
        <v>1656</v>
      </c>
      <c r="L1657" t="b">
        <f>IF($H$2:$H$2371='Cenário proposto'!$L$2,'Tabela de preços (out_2014)'!$K$2:$K$2371)</f>
        <v>0</v>
      </c>
      <c r="M1657" t="e">
        <f t="shared" si="127"/>
        <v>#NUM!</v>
      </c>
      <c r="N1657" t="str">
        <f t="shared" si="128"/>
        <v>Lixo</v>
      </c>
      <c r="O1657">
        <f t="shared" si="130"/>
        <v>4</v>
      </c>
    </row>
    <row r="1658" spans="1:15" x14ac:dyDescent="0.2">
      <c r="A1658" t="s">
        <v>194</v>
      </c>
      <c r="B1658" t="s">
        <v>195</v>
      </c>
      <c r="C1658" t="s">
        <v>183</v>
      </c>
      <c r="D1658" t="s">
        <v>185</v>
      </c>
      <c r="E1658" s="119">
        <v>6.5972222222222224E-2</v>
      </c>
      <c r="F1658" s="119">
        <v>0.10069444444444443</v>
      </c>
      <c r="G1658" t="s">
        <v>43</v>
      </c>
      <c r="H1658" t="s">
        <v>44</v>
      </c>
      <c r="I1658" t="str">
        <f t="shared" si="129"/>
        <v>SHOW BUSINESS - RepriseTAUBATÉ</v>
      </c>
      <c r="J1658" s="120">
        <v>1775</v>
      </c>
      <c r="K1658">
        <f t="shared" si="126"/>
        <v>1657</v>
      </c>
      <c r="L1658" t="b">
        <f>IF($H$2:$H$2371='Cenário proposto'!$L$2,'Tabela de preços (out_2014)'!$K$2:$K$2371)</f>
        <v>0</v>
      </c>
      <c r="M1658" t="e">
        <f t="shared" si="127"/>
        <v>#NUM!</v>
      </c>
      <c r="N1658" t="str">
        <f t="shared" si="128"/>
        <v>Lixo</v>
      </c>
      <c r="O1658">
        <f t="shared" si="130"/>
        <v>4</v>
      </c>
    </row>
    <row r="1659" spans="1:15" x14ac:dyDescent="0.2">
      <c r="A1659" t="s">
        <v>194</v>
      </c>
      <c r="B1659" t="s">
        <v>195</v>
      </c>
      <c r="C1659" t="s">
        <v>183</v>
      </c>
      <c r="D1659" t="s">
        <v>185</v>
      </c>
      <c r="E1659" s="119">
        <v>6.5972222222222224E-2</v>
      </c>
      <c r="F1659" s="119">
        <v>0.10069444444444443</v>
      </c>
      <c r="G1659" t="s">
        <v>45</v>
      </c>
      <c r="H1659" t="s">
        <v>46</v>
      </c>
      <c r="I1659" t="str">
        <f t="shared" si="129"/>
        <v>SHOW BUSINESS - RepriseRIB. PRETO</v>
      </c>
      <c r="J1659" s="120">
        <v>2680</v>
      </c>
      <c r="K1659">
        <f t="shared" si="126"/>
        <v>1658</v>
      </c>
      <c r="L1659" t="b">
        <f>IF($H$2:$H$2371='Cenário proposto'!$L$2,'Tabela de preços (out_2014)'!$K$2:$K$2371)</f>
        <v>0</v>
      </c>
      <c r="M1659" t="e">
        <f t="shared" si="127"/>
        <v>#NUM!</v>
      </c>
      <c r="N1659" t="str">
        <f t="shared" si="128"/>
        <v>Lixo</v>
      </c>
      <c r="O1659">
        <f t="shared" si="130"/>
        <v>4</v>
      </c>
    </row>
    <row r="1660" spans="1:15" x14ac:dyDescent="0.2">
      <c r="A1660" t="s">
        <v>194</v>
      </c>
      <c r="B1660" t="s">
        <v>195</v>
      </c>
      <c r="C1660" t="s">
        <v>183</v>
      </c>
      <c r="D1660" t="s">
        <v>185</v>
      </c>
      <c r="E1660" s="119">
        <v>6.5972222222222224E-2</v>
      </c>
      <c r="F1660" s="119">
        <v>0.10069444444444443</v>
      </c>
      <c r="G1660" t="s">
        <v>47</v>
      </c>
      <c r="H1660" t="s">
        <v>48</v>
      </c>
      <c r="I1660" t="str">
        <f t="shared" si="129"/>
        <v>SHOW BUSINESS - RepriseSANTOS</v>
      </c>
      <c r="J1660" s="120">
        <v>1945</v>
      </c>
      <c r="K1660">
        <f t="shared" si="126"/>
        <v>1659</v>
      </c>
      <c r="L1660" t="b">
        <f>IF($H$2:$H$2371='Cenário proposto'!$L$2,'Tabela de preços (out_2014)'!$K$2:$K$2371)</f>
        <v>0</v>
      </c>
      <c r="M1660" t="e">
        <f t="shared" si="127"/>
        <v>#NUM!</v>
      </c>
      <c r="N1660" t="str">
        <f t="shared" si="128"/>
        <v>Lixo</v>
      </c>
      <c r="O1660">
        <f t="shared" si="130"/>
        <v>4</v>
      </c>
    </row>
    <row r="1661" spans="1:15" x14ac:dyDescent="0.2">
      <c r="A1661" t="s">
        <v>194</v>
      </c>
      <c r="B1661" t="s">
        <v>195</v>
      </c>
      <c r="C1661" t="s">
        <v>183</v>
      </c>
      <c r="D1661" t="s">
        <v>185</v>
      </c>
      <c r="E1661" s="119">
        <v>6.5972222222222224E-2</v>
      </c>
      <c r="F1661" s="119">
        <v>0.10069444444444443</v>
      </c>
      <c r="G1661" t="s">
        <v>49</v>
      </c>
      <c r="H1661" t="s">
        <v>50</v>
      </c>
      <c r="I1661" t="str">
        <f t="shared" si="129"/>
        <v>SHOW BUSINESS - RepriseRIO DE JANEIRO</v>
      </c>
      <c r="J1661" s="120" t="s">
        <v>572</v>
      </c>
      <c r="K1661">
        <f t="shared" si="126"/>
        <v>1660</v>
      </c>
      <c r="L1661">
        <f>IF($H$2:$H$2371='Cenário proposto'!$L$2,'Tabela de preços (out_2014)'!$K$2:$K$2371)</f>
        <v>1660</v>
      </c>
      <c r="M1661" t="e">
        <f t="shared" si="127"/>
        <v>#NUM!</v>
      </c>
      <c r="N1661" t="str">
        <f t="shared" si="128"/>
        <v>Lixo</v>
      </c>
      <c r="O1661">
        <f t="shared" si="130"/>
        <v>4</v>
      </c>
    </row>
    <row r="1662" spans="1:15" x14ac:dyDescent="0.2">
      <c r="A1662" t="s">
        <v>194</v>
      </c>
      <c r="B1662" t="s">
        <v>195</v>
      </c>
      <c r="C1662" t="s">
        <v>183</v>
      </c>
      <c r="D1662" t="s">
        <v>185</v>
      </c>
      <c r="E1662" s="119">
        <v>6.5972222222222224E-2</v>
      </c>
      <c r="F1662" s="119">
        <v>0.10069444444444443</v>
      </c>
      <c r="G1662" t="s">
        <v>51</v>
      </c>
      <c r="H1662" t="s">
        <v>52</v>
      </c>
      <c r="I1662" t="str">
        <f t="shared" si="129"/>
        <v>SHOW BUSINESS - RepriseBARRA MANSA</v>
      </c>
      <c r="J1662" s="120">
        <v>2955</v>
      </c>
      <c r="K1662">
        <f t="shared" si="126"/>
        <v>1661</v>
      </c>
      <c r="L1662" t="b">
        <f>IF($H$2:$H$2371='Cenário proposto'!$L$2,'Tabela de preços (out_2014)'!$K$2:$K$2371)</f>
        <v>0</v>
      </c>
      <c r="M1662" t="e">
        <f t="shared" si="127"/>
        <v>#NUM!</v>
      </c>
      <c r="N1662" t="str">
        <f t="shared" si="128"/>
        <v>Lixo</v>
      </c>
      <c r="O1662">
        <f t="shared" si="130"/>
        <v>4</v>
      </c>
    </row>
    <row r="1663" spans="1:15" x14ac:dyDescent="0.2">
      <c r="A1663" t="s">
        <v>194</v>
      </c>
      <c r="B1663" t="s">
        <v>195</v>
      </c>
      <c r="C1663" t="s">
        <v>183</v>
      </c>
      <c r="D1663" t="s">
        <v>185</v>
      </c>
      <c r="E1663" s="119">
        <v>6.5972222222222224E-2</v>
      </c>
      <c r="F1663" s="119">
        <v>0.10069444444444443</v>
      </c>
      <c r="G1663" t="s">
        <v>53</v>
      </c>
      <c r="H1663" t="s">
        <v>54</v>
      </c>
      <c r="I1663" t="str">
        <f t="shared" si="129"/>
        <v>SHOW BUSINESS - RepriseB. HORIZ</v>
      </c>
      <c r="J1663" s="120">
        <v>9415</v>
      </c>
      <c r="K1663">
        <f t="shared" si="126"/>
        <v>1662</v>
      </c>
      <c r="L1663" t="b">
        <f>IF($H$2:$H$2371='Cenário proposto'!$L$2,'Tabela de preços (out_2014)'!$K$2:$K$2371)</f>
        <v>0</v>
      </c>
      <c r="M1663" t="e">
        <f t="shared" si="127"/>
        <v>#NUM!</v>
      </c>
      <c r="N1663" t="str">
        <f t="shared" si="128"/>
        <v>Lixo</v>
      </c>
      <c r="O1663">
        <f t="shared" si="130"/>
        <v>4</v>
      </c>
    </row>
    <row r="1664" spans="1:15" x14ac:dyDescent="0.2">
      <c r="A1664" t="s">
        <v>194</v>
      </c>
      <c r="B1664" t="s">
        <v>195</v>
      </c>
      <c r="C1664" t="s">
        <v>183</v>
      </c>
      <c r="D1664" t="s">
        <v>185</v>
      </c>
      <c r="E1664" s="119">
        <v>6.5972222222222224E-2</v>
      </c>
      <c r="F1664" s="119">
        <v>0.10069444444444443</v>
      </c>
      <c r="G1664" t="s">
        <v>55</v>
      </c>
      <c r="H1664" t="s">
        <v>56</v>
      </c>
      <c r="I1664" t="str">
        <f t="shared" si="129"/>
        <v>SHOW BUSINESS - RepriseUBERABA</v>
      </c>
      <c r="J1664" s="120">
        <v>1790</v>
      </c>
      <c r="K1664">
        <f t="shared" si="126"/>
        <v>1663</v>
      </c>
      <c r="L1664" t="b">
        <f>IF($H$2:$H$2371='Cenário proposto'!$L$2,'Tabela de preços (out_2014)'!$K$2:$K$2371)</f>
        <v>0</v>
      </c>
      <c r="M1664" t="e">
        <f t="shared" si="127"/>
        <v>#NUM!</v>
      </c>
      <c r="N1664" t="str">
        <f t="shared" si="128"/>
        <v>Lixo</v>
      </c>
      <c r="O1664">
        <f t="shared" si="130"/>
        <v>4</v>
      </c>
    </row>
    <row r="1665" spans="1:15" x14ac:dyDescent="0.2">
      <c r="A1665" t="s">
        <v>194</v>
      </c>
      <c r="B1665" t="s">
        <v>195</v>
      </c>
      <c r="C1665" t="s">
        <v>183</v>
      </c>
      <c r="D1665" t="s">
        <v>185</v>
      </c>
      <c r="E1665" s="119">
        <v>6.5972222222222224E-2</v>
      </c>
      <c r="F1665" s="119">
        <v>0.10069444444444443</v>
      </c>
      <c r="G1665" t="s">
        <v>57</v>
      </c>
      <c r="H1665" t="s">
        <v>58</v>
      </c>
      <c r="I1665" t="str">
        <f t="shared" si="129"/>
        <v>SHOW BUSINESS - RepriseVITÓRIA</v>
      </c>
      <c r="J1665" s="120">
        <v>1995</v>
      </c>
      <c r="K1665">
        <f t="shared" si="126"/>
        <v>1664</v>
      </c>
      <c r="L1665" t="b">
        <f>IF($H$2:$H$2371='Cenário proposto'!$L$2,'Tabela de preços (out_2014)'!$K$2:$K$2371)</f>
        <v>0</v>
      </c>
      <c r="M1665" t="e">
        <f t="shared" si="127"/>
        <v>#NUM!</v>
      </c>
      <c r="N1665" t="str">
        <f t="shared" si="128"/>
        <v>Lixo</v>
      </c>
      <c r="O1665">
        <f t="shared" si="130"/>
        <v>4</v>
      </c>
    </row>
    <row r="1666" spans="1:15" x14ac:dyDescent="0.2">
      <c r="A1666" t="s">
        <v>194</v>
      </c>
      <c r="B1666" t="s">
        <v>195</v>
      </c>
      <c r="C1666" t="s">
        <v>183</v>
      </c>
      <c r="D1666" t="s">
        <v>185</v>
      </c>
      <c r="E1666" s="119">
        <v>6.5972222222222224E-2</v>
      </c>
      <c r="F1666" s="119">
        <v>0.10069444444444443</v>
      </c>
      <c r="G1666" t="s">
        <v>59</v>
      </c>
      <c r="H1666" t="s">
        <v>60</v>
      </c>
      <c r="I1666" t="str">
        <f t="shared" si="129"/>
        <v>SHOW BUSINESS - RepriseCURITIBA</v>
      </c>
      <c r="J1666" s="120">
        <v>3535</v>
      </c>
      <c r="K1666">
        <f t="shared" ref="K1666:K1729" si="131">ROW(H1666:H4035)-ROW($H$2)+1</f>
        <v>1665</v>
      </c>
      <c r="L1666" t="b">
        <f>IF($H$2:$H$2371='Cenário proposto'!$L$2,'Tabela de preços (out_2014)'!$K$2:$K$2371)</f>
        <v>0</v>
      </c>
      <c r="M1666" t="e">
        <f t="shared" ref="M1666:M1729" si="132">SMALL($L$2:$L$2371,$K$2:$K$2371)</f>
        <v>#NUM!</v>
      </c>
      <c r="N1666" t="str">
        <f t="shared" ref="N1666:N1729" si="133">IFERROR(INDEX($B$2:$B$2371,$M$2:$M$2371),"Lixo")</f>
        <v>Lixo</v>
      </c>
      <c r="O1666">
        <f t="shared" si="130"/>
        <v>4</v>
      </c>
    </row>
    <row r="1667" spans="1:15" x14ac:dyDescent="0.2">
      <c r="A1667" t="s">
        <v>194</v>
      </c>
      <c r="B1667" t="s">
        <v>195</v>
      </c>
      <c r="C1667" t="s">
        <v>183</v>
      </c>
      <c r="D1667" t="s">
        <v>185</v>
      </c>
      <c r="E1667" s="119">
        <v>6.5972222222222224E-2</v>
      </c>
      <c r="F1667" s="119">
        <v>0.10069444444444443</v>
      </c>
      <c r="G1667" t="s">
        <v>61</v>
      </c>
      <c r="H1667" t="s">
        <v>62</v>
      </c>
      <c r="I1667" t="str">
        <f t="shared" ref="I1667:I1730" si="134">CONCATENATE(B1667,H1667)</f>
        <v>SHOW BUSINESS - RepriseCASCAVEL</v>
      </c>
      <c r="J1667" s="120">
        <v>3780</v>
      </c>
      <c r="K1667">
        <f t="shared" si="131"/>
        <v>1666</v>
      </c>
      <c r="L1667" t="b">
        <f>IF($H$2:$H$2371='Cenário proposto'!$L$2,'Tabela de preços (out_2014)'!$K$2:$K$2371)</f>
        <v>0</v>
      </c>
      <c r="M1667" t="e">
        <f t="shared" si="132"/>
        <v>#NUM!</v>
      </c>
      <c r="N1667" t="str">
        <f t="shared" si="133"/>
        <v>Lixo</v>
      </c>
      <c r="O1667">
        <f t="shared" ref="O1667:O1730" si="135">IF(D1667="SEG/SEX",5,IF(D1667="SEG/SÁB",6,IF(LEN(D1667)-LEN(SUBSTITUTE(D1667,"/",""))=0,1,LEN(D1667)-LEN(SUBSTITUTE(D1667,"/",""))+1)))*4</f>
        <v>4</v>
      </c>
    </row>
    <row r="1668" spans="1:15" x14ac:dyDescent="0.2">
      <c r="A1668" t="s">
        <v>194</v>
      </c>
      <c r="B1668" t="s">
        <v>195</v>
      </c>
      <c r="C1668" t="s">
        <v>183</v>
      </c>
      <c r="D1668" t="s">
        <v>185</v>
      </c>
      <c r="E1668" s="119">
        <v>6.5972222222222224E-2</v>
      </c>
      <c r="F1668" s="119">
        <v>0.10069444444444443</v>
      </c>
      <c r="G1668" t="s">
        <v>63</v>
      </c>
      <c r="H1668" t="s">
        <v>64</v>
      </c>
      <c r="I1668" t="str">
        <f t="shared" si="134"/>
        <v>SHOW BUSINESS - RepriseMARINGÁ</v>
      </c>
      <c r="J1668" s="120">
        <v>1175</v>
      </c>
      <c r="K1668">
        <f t="shared" si="131"/>
        <v>1667</v>
      </c>
      <c r="L1668" t="b">
        <f>IF($H$2:$H$2371='Cenário proposto'!$L$2,'Tabela de preços (out_2014)'!$K$2:$K$2371)</f>
        <v>0</v>
      </c>
      <c r="M1668" t="e">
        <f t="shared" si="132"/>
        <v>#NUM!</v>
      </c>
      <c r="N1668" t="str">
        <f t="shared" si="133"/>
        <v>Lixo</v>
      </c>
      <c r="O1668">
        <f t="shared" si="135"/>
        <v>4</v>
      </c>
    </row>
    <row r="1669" spans="1:15" x14ac:dyDescent="0.2">
      <c r="A1669" t="s">
        <v>194</v>
      </c>
      <c r="B1669" t="s">
        <v>195</v>
      </c>
      <c r="C1669" t="s">
        <v>183</v>
      </c>
      <c r="D1669" t="s">
        <v>185</v>
      </c>
      <c r="E1669" s="119">
        <v>6.5972222222222224E-2</v>
      </c>
      <c r="F1669" s="119">
        <v>0.10069444444444443</v>
      </c>
      <c r="G1669" t="s">
        <v>65</v>
      </c>
      <c r="H1669" t="s">
        <v>66</v>
      </c>
      <c r="I1669" t="str">
        <f t="shared" si="134"/>
        <v>SHOW BUSINESS - RepriseLONDRINA</v>
      </c>
      <c r="J1669" s="120">
        <v>1420</v>
      </c>
      <c r="K1669">
        <f t="shared" si="131"/>
        <v>1668</v>
      </c>
      <c r="L1669" t="b">
        <f>IF($H$2:$H$2371='Cenário proposto'!$L$2,'Tabela de preços (out_2014)'!$K$2:$K$2371)</f>
        <v>0</v>
      </c>
      <c r="M1669" t="e">
        <f t="shared" si="132"/>
        <v>#NUM!</v>
      </c>
      <c r="N1669" t="str">
        <f t="shared" si="133"/>
        <v>Lixo</v>
      </c>
      <c r="O1669">
        <f t="shared" si="135"/>
        <v>4</v>
      </c>
    </row>
    <row r="1670" spans="1:15" x14ac:dyDescent="0.2">
      <c r="A1670" t="s">
        <v>194</v>
      </c>
      <c r="B1670" t="s">
        <v>195</v>
      </c>
      <c r="C1670" t="s">
        <v>183</v>
      </c>
      <c r="D1670" t="s">
        <v>185</v>
      </c>
      <c r="E1670" s="119">
        <v>6.5972222222222224E-2</v>
      </c>
      <c r="F1670" s="119">
        <v>0.10069444444444443</v>
      </c>
      <c r="G1670" t="s">
        <v>67</v>
      </c>
      <c r="H1670" t="s">
        <v>68</v>
      </c>
      <c r="I1670" t="str">
        <f t="shared" si="134"/>
        <v>SHOW BUSINESS - RepriseP. ALEGRE</v>
      </c>
      <c r="J1670" s="120">
        <v>8295</v>
      </c>
      <c r="K1670">
        <f t="shared" si="131"/>
        <v>1669</v>
      </c>
      <c r="L1670" t="b">
        <f>IF($H$2:$H$2371='Cenário proposto'!$L$2,'Tabela de preços (out_2014)'!$K$2:$K$2371)</f>
        <v>0</v>
      </c>
      <c r="M1670" t="e">
        <f t="shared" si="132"/>
        <v>#NUM!</v>
      </c>
      <c r="N1670" t="str">
        <f t="shared" si="133"/>
        <v>Lixo</v>
      </c>
      <c r="O1670">
        <f t="shared" si="135"/>
        <v>4</v>
      </c>
    </row>
    <row r="1671" spans="1:15" x14ac:dyDescent="0.2">
      <c r="A1671" t="s">
        <v>194</v>
      </c>
      <c r="B1671" t="s">
        <v>195</v>
      </c>
      <c r="C1671" t="s">
        <v>183</v>
      </c>
      <c r="D1671" t="s">
        <v>185</v>
      </c>
      <c r="E1671" s="119">
        <v>6.5972222222222224E-2</v>
      </c>
      <c r="F1671" s="119">
        <v>0.10069444444444443</v>
      </c>
      <c r="G1671" t="s">
        <v>69</v>
      </c>
      <c r="H1671" t="s">
        <v>70</v>
      </c>
      <c r="I1671" t="str">
        <f t="shared" si="134"/>
        <v>SHOW BUSINESS - RepriseFLORIANÓPOLIS</v>
      </c>
      <c r="J1671" s="120">
        <v>4105</v>
      </c>
      <c r="K1671">
        <f t="shared" si="131"/>
        <v>1670</v>
      </c>
      <c r="L1671" t="b">
        <f>IF($H$2:$H$2371='Cenário proposto'!$L$2,'Tabela de preços (out_2014)'!$K$2:$K$2371)</f>
        <v>0</v>
      </c>
      <c r="M1671" t="e">
        <f t="shared" si="132"/>
        <v>#NUM!</v>
      </c>
      <c r="N1671" t="str">
        <f t="shared" si="133"/>
        <v>Lixo</v>
      </c>
      <c r="O1671">
        <f t="shared" si="135"/>
        <v>4</v>
      </c>
    </row>
    <row r="1672" spans="1:15" x14ac:dyDescent="0.2">
      <c r="A1672" t="s">
        <v>194</v>
      </c>
      <c r="B1672" t="s">
        <v>195</v>
      </c>
      <c r="C1672" t="s">
        <v>183</v>
      </c>
      <c r="D1672" t="s">
        <v>185</v>
      </c>
      <c r="E1672" s="119">
        <v>6.5972222222222224E-2</v>
      </c>
      <c r="F1672" s="119">
        <v>0.10069444444444443</v>
      </c>
      <c r="G1672" t="s">
        <v>71</v>
      </c>
      <c r="H1672" t="s">
        <v>72</v>
      </c>
      <c r="I1672" t="str">
        <f t="shared" si="134"/>
        <v>SHOW BUSINESS - RepriseBRASÍLIA</v>
      </c>
      <c r="J1672" s="120">
        <v>2630</v>
      </c>
      <c r="K1672">
        <f t="shared" si="131"/>
        <v>1671</v>
      </c>
      <c r="L1672" t="b">
        <f>IF($H$2:$H$2371='Cenário proposto'!$L$2,'Tabela de preços (out_2014)'!$K$2:$K$2371)</f>
        <v>0</v>
      </c>
      <c r="M1672" t="e">
        <f t="shared" si="132"/>
        <v>#NUM!</v>
      </c>
      <c r="N1672" t="str">
        <f t="shared" si="133"/>
        <v>Lixo</v>
      </c>
      <c r="O1672">
        <f t="shared" si="135"/>
        <v>4</v>
      </c>
    </row>
    <row r="1673" spans="1:15" x14ac:dyDescent="0.2">
      <c r="A1673" t="s">
        <v>194</v>
      </c>
      <c r="B1673" t="s">
        <v>195</v>
      </c>
      <c r="C1673" t="s">
        <v>183</v>
      </c>
      <c r="D1673" t="s">
        <v>185</v>
      </c>
      <c r="E1673" s="119">
        <v>6.5972222222222224E-2</v>
      </c>
      <c r="F1673" s="119">
        <v>0.10069444444444443</v>
      </c>
      <c r="G1673" t="s">
        <v>73</v>
      </c>
      <c r="H1673" t="s">
        <v>74</v>
      </c>
      <c r="I1673" t="str">
        <f t="shared" si="134"/>
        <v>SHOW BUSINESS - RepriseGOIÂNIA</v>
      </c>
      <c r="J1673" s="120">
        <v>2370</v>
      </c>
      <c r="K1673">
        <f t="shared" si="131"/>
        <v>1672</v>
      </c>
      <c r="L1673" t="b">
        <f>IF($H$2:$H$2371='Cenário proposto'!$L$2,'Tabela de preços (out_2014)'!$K$2:$K$2371)</f>
        <v>0</v>
      </c>
      <c r="M1673" t="e">
        <f t="shared" si="132"/>
        <v>#NUM!</v>
      </c>
      <c r="N1673" t="str">
        <f t="shared" si="133"/>
        <v>Lixo</v>
      </c>
      <c r="O1673">
        <f t="shared" si="135"/>
        <v>4</v>
      </c>
    </row>
    <row r="1674" spans="1:15" x14ac:dyDescent="0.2">
      <c r="A1674" t="s">
        <v>194</v>
      </c>
      <c r="B1674" t="s">
        <v>195</v>
      </c>
      <c r="C1674" t="s">
        <v>183</v>
      </c>
      <c r="D1674" t="s">
        <v>185</v>
      </c>
      <c r="E1674" s="119">
        <v>6.5972222222222224E-2</v>
      </c>
      <c r="F1674" s="119">
        <v>0.10069444444444443</v>
      </c>
      <c r="G1674" t="s">
        <v>75</v>
      </c>
      <c r="H1674" t="s">
        <v>76</v>
      </c>
      <c r="I1674" t="str">
        <f t="shared" si="134"/>
        <v>SHOW BUSINESS - RepriseCUIABÁ</v>
      </c>
      <c r="J1674" s="120">
        <v>2175</v>
      </c>
      <c r="K1674">
        <f t="shared" si="131"/>
        <v>1673</v>
      </c>
      <c r="L1674" t="b">
        <f>IF($H$2:$H$2371='Cenário proposto'!$L$2,'Tabela de preços (out_2014)'!$K$2:$K$2371)</f>
        <v>0</v>
      </c>
      <c r="M1674" t="e">
        <f t="shared" si="132"/>
        <v>#NUM!</v>
      </c>
      <c r="N1674" t="str">
        <f t="shared" si="133"/>
        <v>Lixo</v>
      </c>
      <c r="O1674">
        <f t="shared" si="135"/>
        <v>4</v>
      </c>
    </row>
    <row r="1675" spans="1:15" x14ac:dyDescent="0.2">
      <c r="A1675" t="s">
        <v>194</v>
      </c>
      <c r="B1675" t="s">
        <v>195</v>
      </c>
      <c r="C1675" t="s">
        <v>183</v>
      </c>
      <c r="D1675" t="s">
        <v>185</v>
      </c>
      <c r="E1675" s="119">
        <v>6.5972222222222224E-2</v>
      </c>
      <c r="F1675" s="119">
        <v>0.10069444444444443</v>
      </c>
      <c r="G1675" t="s">
        <v>77</v>
      </c>
      <c r="H1675" t="s">
        <v>78</v>
      </c>
      <c r="I1675" t="str">
        <f t="shared" si="134"/>
        <v>SHOW BUSINESS - RepriseCÁCERES</v>
      </c>
      <c r="J1675" s="120">
        <v>190</v>
      </c>
      <c r="K1675">
        <f t="shared" si="131"/>
        <v>1674</v>
      </c>
      <c r="L1675" t="b">
        <f>IF($H$2:$H$2371='Cenário proposto'!$L$2,'Tabela de preços (out_2014)'!$K$2:$K$2371)</f>
        <v>0</v>
      </c>
      <c r="M1675" t="e">
        <f t="shared" si="132"/>
        <v>#NUM!</v>
      </c>
      <c r="N1675" t="str">
        <f t="shared" si="133"/>
        <v>Lixo</v>
      </c>
      <c r="O1675">
        <f t="shared" si="135"/>
        <v>4</v>
      </c>
    </row>
    <row r="1676" spans="1:15" x14ac:dyDescent="0.2">
      <c r="A1676" t="s">
        <v>194</v>
      </c>
      <c r="B1676" t="s">
        <v>195</v>
      </c>
      <c r="C1676" t="s">
        <v>183</v>
      </c>
      <c r="D1676" t="s">
        <v>185</v>
      </c>
      <c r="E1676" s="119">
        <v>6.5972222222222224E-2</v>
      </c>
      <c r="F1676" s="119">
        <v>0.10069444444444443</v>
      </c>
      <c r="G1676" t="s">
        <v>75</v>
      </c>
      <c r="H1676" t="s">
        <v>79</v>
      </c>
      <c r="I1676" t="str">
        <f t="shared" si="134"/>
        <v>SHOW BUSINESS - RepriseRONDONÓPOLIS</v>
      </c>
      <c r="J1676" s="120">
        <v>365</v>
      </c>
      <c r="K1676">
        <f t="shared" si="131"/>
        <v>1675</v>
      </c>
      <c r="L1676" t="b">
        <f>IF($H$2:$H$2371='Cenário proposto'!$L$2,'Tabela de preços (out_2014)'!$K$2:$K$2371)</f>
        <v>0</v>
      </c>
      <c r="M1676" t="e">
        <f t="shared" si="132"/>
        <v>#NUM!</v>
      </c>
      <c r="N1676" t="str">
        <f t="shared" si="133"/>
        <v>Lixo</v>
      </c>
      <c r="O1676">
        <f t="shared" si="135"/>
        <v>4</v>
      </c>
    </row>
    <row r="1677" spans="1:15" x14ac:dyDescent="0.2">
      <c r="A1677" t="s">
        <v>194</v>
      </c>
      <c r="B1677" t="s">
        <v>195</v>
      </c>
      <c r="C1677" t="s">
        <v>183</v>
      </c>
      <c r="D1677" t="s">
        <v>185</v>
      </c>
      <c r="E1677" s="119">
        <v>6.5972222222222224E-2</v>
      </c>
      <c r="F1677" s="119">
        <v>0.10069444444444443</v>
      </c>
      <c r="G1677" t="s">
        <v>75</v>
      </c>
      <c r="H1677" t="s">
        <v>80</v>
      </c>
      <c r="I1677" t="str">
        <f t="shared" si="134"/>
        <v>SHOW BUSINESS - RepriseTANGARÁ</v>
      </c>
      <c r="J1677" s="120">
        <v>285</v>
      </c>
      <c r="K1677">
        <f t="shared" si="131"/>
        <v>1676</v>
      </c>
      <c r="L1677" t="b">
        <f>IF($H$2:$H$2371='Cenário proposto'!$L$2,'Tabela de preços (out_2014)'!$K$2:$K$2371)</f>
        <v>0</v>
      </c>
      <c r="M1677" t="e">
        <f t="shared" si="132"/>
        <v>#NUM!</v>
      </c>
      <c r="N1677" t="str">
        <f t="shared" si="133"/>
        <v>Lixo</v>
      </c>
      <c r="O1677">
        <f t="shared" si="135"/>
        <v>4</v>
      </c>
    </row>
    <row r="1678" spans="1:15" x14ac:dyDescent="0.2">
      <c r="A1678" t="s">
        <v>194</v>
      </c>
      <c r="B1678" t="s">
        <v>195</v>
      </c>
      <c r="C1678" t="s">
        <v>183</v>
      </c>
      <c r="D1678" t="s">
        <v>185</v>
      </c>
      <c r="E1678" s="119">
        <v>6.5972222222222224E-2</v>
      </c>
      <c r="F1678" s="119">
        <v>0.10069444444444443</v>
      </c>
      <c r="G1678" t="s">
        <v>75</v>
      </c>
      <c r="H1678" t="s">
        <v>81</v>
      </c>
      <c r="I1678" t="str">
        <f t="shared" si="134"/>
        <v>SHOW BUSINESS - RepriseSORRISO</v>
      </c>
      <c r="J1678" s="120">
        <v>190</v>
      </c>
      <c r="K1678">
        <f t="shared" si="131"/>
        <v>1677</v>
      </c>
      <c r="L1678" t="b">
        <f>IF($H$2:$H$2371='Cenário proposto'!$L$2,'Tabela de preços (out_2014)'!$K$2:$K$2371)</f>
        <v>0</v>
      </c>
      <c r="M1678" t="e">
        <f t="shared" si="132"/>
        <v>#NUM!</v>
      </c>
      <c r="N1678" t="str">
        <f t="shared" si="133"/>
        <v>Lixo</v>
      </c>
      <c r="O1678">
        <f t="shared" si="135"/>
        <v>4</v>
      </c>
    </row>
    <row r="1679" spans="1:15" x14ac:dyDescent="0.2">
      <c r="A1679" t="s">
        <v>194</v>
      </c>
      <c r="B1679" t="s">
        <v>195</v>
      </c>
      <c r="C1679" t="s">
        <v>183</v>
      </c>
      <c r="D1679" t="s">
        <v>185</v>
      </c>
      <c r="E1679" s="119">
        <v>6.5972222222222224E-2</v>
      </c>
      <c r="F1679" s="119">
        <v>0.10069444444444443</v>
      </c>
      <c r="G1679" t="s">
        <v>75</v>
      </c>
      <c r="H1679" t="s">
        <v>82</v>
      </c>
      <c r="I1679" t="str">
        <f t="shared" si="134"/>
        <v>SHOW BUSINESS - RepriseSAPEZAL</v>
      </c>
      <c r="J1679" s="120">
        <v>190</v>
      </c>
      <c r="K1679">
        <f t="shared" si="131"/>
        <v>1678</v>
      </c>
      <c r="L1679" t="b">
        <f>IF($H$2:$H$2371='Cenário proposto'!$L$2,'Tabela de preços (out_2014)'!$K$2:$K$2371)</f>
        <v>0</v>
      </c>
      <c r="M1679" t="e">
        <f t="shared" si="132"/>
        <v>#NUM!</v>
      </c>
      <c r="N1679" t="str">
        <f t="shared" si="133"/>
        <v>Lixo</v>
      </c>
      <c r="O1679">
        <f t="shared" si="135"/>
        <v>4</v>
      </c>
    </row>
    <row r="1680" spans="1:15" x14ac:dyDescent="0.2">
      <c r="A1680" t="s">
        <v>194</v>
      </c>
      <c r="B1680" t="s">
        <v>195</v>
      </c>
      <c r="C1680" t="s">
        <v>183</v>
      </c>
      <c r="D1680" t="s">
        <v>185</v>
      </c>
      <c r="E1680" s="119">
        <v>6.5972222222222224E-2</v>
      </c>
      <c r="F1680" s="119">
        <v>0.10069444444444443</v>
      </c>
      <c r="G1680" t="s">
        <v>75</v>
      </c>
      <c r="H1680" t="s">
        <v>83</v>
      </c>
      <c r="I1680" t="str">
        <f t="shared" si="134"/>
        <v>SHOW BUSINESS - RepriseJUÍNA</v>
      </c>
      <c r="J1680" s="120">
        <v>190</v>
      </c>
      <c r="K1680">
        <f t="shared" si="131"/>
        <v>1679</v>
      </c>
      <c r="L1680" t="b">
        <f>IF($H$2:$H$2371='Cenário proposto'!$L$2,'Tabela de preços (out_2014)'!$K$2:$K$2371)</f>
        <v>0</v>
      </c>
      <c r="M1680" t="e">
        <f t="shared" si="132"/>
        <v>#NUM!</v>
      </c>
      <c r="N1680" t="str">
        <f t="shared" si="133"/>
        <v>Lixo</v>
      </c>
      <c r="O1680">
        <f t="shared" si="135"/>
        <v>4</v>
      </c>
    </row>
    <row r="1681" spans="1:15" x14ac:dyDescent="0.2">
      <c r="A1681" t="s">
        <v>194</v>
      </c>
      <c r="B1681" t="s">
        <v>195</v>
      </c>
      <c r="C1681" t="s">
        <v>183</v>
      </c>
      <c r="D1681" t="s">
        <v>185</v>
      </c>
      <c r="E1681" s="119">
        <v>6.5972222222222224E-2</v>
      </c>
      <c r="F1681" s="119">
        <v>0.10069444444444443</v>
      </c>
      <c r="G1681" t="s">
        <v>84</v>
      </c>
      <c r="H1681" t="s">
        <v>85</v>
      </c>
      <c r="I1681" t="str">
        <f t="shared" si="134"/>
        <v>SHOW BUSINESS - RepriseC. GRANDE</v>
      </c>
      <c r="J1681" s="120">
        <v>900</v>
      </c>
      <c r="K1681">
        <f t="shared" si="131"/>
        <v>1680</v>
      </c>
      <c r="L1681" t="b">
        <f>IF($H$2:$H$2371='Cenário proposto'!$L$2,'Tabela de preços (out_2014)'!$K$2:$K$2371)</f>
        <v>0</v>
      </c>
      <c r="M1681" t="e">
        <f t="shared" si="132"/>
        <v>#NUM!</v>
      </c>
      <c r="N1681" t="str">
        <f t="shared" si="133"/>
        <v>Lixo</v>
      </c>
      <c r="O1681">
        <f t="shared" si="135"/>
        <v>4</v>
      </c>
    </row>
    <row r="1682" spans="1:15" x14ac:dyDescent="0.2">
      <c r="A1682" t="s">
        <v>194</v>
      </c>
      <c r="B1682" t="s">
        <v>195</v>
      </c>
      <c r="C1682" t="s">
        <v>183</v>
      </c>
      <c r="D1682" t="s">
        <v>185</v>
      </c>
      <c r="E1682" s="119">
        <v>6.5972222222222224E-2</v>
      </c>
      <c r="F1682" s="119">
        <v>0.10069444444444443</v>
      </c>
      <c r="G1682" t="s">
        <v>86</v>
      </c>
      <c r="H1682" t="s">
        <v>87</v>
      </c>
      <c r="I1682" t="str">
        <f t="shared" si="134"/>
        <v>SHOW BUSINESS - RepriseSALVADOR</v>
      </c>
      <c r="J1682" s="120">
        <v>6750</v>
      </c>
      <c r="K1682">
        <f t="shared" si="131"/>
        <v>1681</v>
      </c>
      <c r="L1682" t="b">
        <f>IF($H$2:$H$2371='Cenário proposto'!$L$2,'Tabela de preços (out_2014)'!$K$2:$K$2371)</f>
        <v>0</v>
      </c>
      <c r="M1682" t="e">
        <f t="shared" si="132"/>
        <v>#NUM!</v>
      </c>
      <c r="N1682" t="str">
        <f t="shared" si="133"/>
        <v>Lixo</v>
      </c>
      <c r="O1682">
        <f t="shared" si="135"/>
        <v>4</v>
      </c>
    </row>
    <row r="1683" spans="1:15" x14ac:dyDescent="0.2">
      <c r="A1683" t="s">
        <v>194</v>
      </c>
      <c r="B1683" t="s">
        <v>195</v>
      </c>
      <c r="C1683" t="s">
        <v>183</v>
      </c>
      <c r="D1683" t="s">
        <v>185</v>
      </c>
      <c r="E1683" s="119">
        <v>6.5972222222222224E-2</v>
      </c>
      <c r="F1683" s="119">
        <v>0.10069444444444443</v>
      </c>
      <c r="G1683" t="s">
        <v>88</v>
      </c>
      <c r="H1683" t="s">
        <v>89</v>
      </c>
      <c r="I1683" t="str">
        <f t="shared" si="134"/>
        <v>SHOW BUSINESS - RepriseRECIFE</v>
      </c>
      <c r="J1683" s="120">
        <v>4645</v>
      </c>
      <c r="K1683">
        <f t="shared" si="131"/>
        <v>1682</v>
      </c>
      <c r="L1683" t="b">
        <f>IF($H$2:$H$2371='Cenário proposto'!$L$2,'Tabela de preços (out_2014)'!$K$2:$K$2371)</f>
        <v>0</v>
      </c>
      <c r="M1683" t="e">
        <f t="shared" si="132"/>
        <v>#NUM!</v>
      </c>
      <c r="N1683" t="str">
        <f t="shared" si="133"/>
        <v>Lixo</v>
      </c>
      <c r="O1683">
        <f t="shared" si="135"/>
        <v>4</v>
      </c>
    </row>
    <row r="1684" spans="1:15" x14ac:dyDescent="0.2">
      <c r="A1684" t="s">
        <v>194</v>
      </c>
      <c r="B1684" t="s">
        <v>195</v>
      </c>
      <c r="C1684" t="s">
        <v>183</v>
      </c>
      <c r="D1684" t="s">
        <v>185</v>
      </c>
      <c r="E1684" s="119">
        <v>6.5972222222222224E-2</v>
      </c>
      <c r="F1684" s="119">
        <v>0.10069444444444443</v>
      </c>
      <c r="G1684" t="s">
        <v>90</v>
      </c>
      <c r="H1684" t="s">
        <v>91</v>
      </c>
      <c r="I1684" t="str">
        <f t="shared" si="134"/>
        <v>SHOW BUSINESS - RepriseNATAL</v>
      </c>
      <c r="J1684" s="120">
        <v>1200</v>
      </c>
      <c r="K1684">
        <f t="shared" si="131"/>
        <v>1683</v>
      </c>
      <c r="L1684" t="b">
        <f>IF($H$2:$H$2371='Cenário proposto'!$L$2,'Tabela de preços (out_2014)'!$K$2:$K$2371)</f>
        <v>0</v>
      </c>
      <c r="M1684" t="e">
        <f t="shared" si="132"/>
        <v>#NUM!</v>
      </c>
      <c r="N1684" t="str">
        <f t="shared" si="133"/>
        <v>Lixo</v>
      </c>
      <c r="O1684">
        <f t="shared" si="135"/>
        <v>4</v>
      </c>
    </row>
    <row r="1685" spans="1:15" x14ac:dyDescent="0.2">
      <c r="A1685" t="s">
        <v>194</v>
      </c>
      <c r="B1685" t="s">
        <v>195</v>
      </c>
      <c r="C1685" t="s">
        <v>183</v>
      </c>
      <c r="D1685" t="s">
        <v>185</v>
      </c>
      <c r="E1685" s="119">
        <v>6.5972222222222224E-2</v>
      </c>
      <c r="F1685" s="119">
        <v>0.10069444444444443</v>
      </c>
      <c r="G1685" t="s">
        <v>92</v>
      </c>
      <c r="H1685" t="s">
        <v>93</v>
      </c>
      <c r="I1685" t="str">
        <f t="shared" si="134"/>
        <v>SHOW BUSINESS - RepriseCEARÁ</v>
      </c>
      <c r="J1685" s="120">
        <v>3980</v>
      </c>
      <c r="K1685">
        <f t="shared" si="131"/>
        <v>1684</v>
      </c>
      <c r="L1685" t="b">
        <f>IF($H$2:$H$2371='Cenário proposto'!$L$2,'Tabela de preços (out_2014)'!$K$2:$K$2371)</f>
        <v>0</v>
      </c>
      <c r="M1685" t="e">
        <f t="shared" si="132"/>
        <v>#NUM!</v>
      </c>
      <c r="N1685" t="str">
        <f t="shared" si="133"/>
        <v>Lixo</v>
      </c>
      <c r="O1685">
        <f t="shared" si="135"/>
        <v>4</v>
      </c>
    </row>
    <row r="1686" spans="1:15" x14ac:dyDescent="0.2">
      <c r="A1686" t="s">
        <v>194</v>
      </c>
      <c r="B1686" t="s">
        <v>195</v>
      </c>
      <c r="C1686" t="s">
        <v>183</v>
      </c>
      <c r="D1686" t="s">
        <v>185</v>
      </c>
      <c r="E1686" s="119">
        <v>6.5972222222222224E-2</v>
      </c>
      <c r="F1686" s="119">
        <v>0.10069444444444443</v>
      </c>
      <c r="G1686" t="s">
        <v>92</v>
      </c>
      <c r="H1686" t="s">
        <v>94</v>
      </c>
      <c r="I1686" t="str">
        <f t="shared" si="134"/>
        <v>SHOW BUSINESS - RepriseFORTALEZA</v>
      </c>
      <c r="J1686" s="120">
        <v>3185</v>
      </c>
      <c r="K1686">
        <f t="shared" si="131"/>
        <v>1685</v>
      </c>
      <c r="L1686" t="b">
        <f>IF($H$2:$H$2371='Cenário proposto'!$L$2,'Tabela de preços (out_2014)'!$K$2:$K$2371)</f>
        <v>0</v>
      </c>
      <c r="M1686" t="e">
        <f t="shared" si="132"/>
        <v>#NUM!</v>
      </c>
      <c r="N1686" t="str">
        <f t="shared" si="133"/>
        <v>Lixo</v>
      </c>
      <c r="O1686">
        <f t="shared" si="135"/>
        <v>4</v>
      </c>
    </row>
    <row r="1687" spans="1:15" x14ac:dyDescent="0.2">
      <c r="A1687" t="s">
        <v>194</v>
      </c>
      <c r="B1687" t="s">
        <v>195</v>
      </c>
      <c r="C1687" t="s">
        <v>183</v>
      </c>
      <c r="D1687" t="s">
        <v>185</v>
      </c>
      <c r="E1687" s="119">
        <v>6.5972222222222224E-2</v>
      </c>
      <c r="F1687" s="119">
        <v>0.10069444444444443</v>
      </c>
      <c r="G1687" t="s">
        <v>95</v>
      </c>
      <c r="H1687" t="s">
        <v>96</v>
      </c>
      <c r="I1687" t="str">
        <f t="shared" si="134"/>
        <v>SHOW BUSINESS - RepriseTERESINA</v>
      </c>
      <c r="J1687" s="120">
        <v>490</v>
      </c>
      <c r="K1687">
        <f t="shared" si="131"/>
        <v>1686</v>
      </c>
      <c r="L1687" t="b">
        <f>IF($H$2:$H$2371='Cenário proposto'!$L$2,'Tabela de preços (out_2014)'!$K$2:$K$2371)</f>
        <v>0</v>
      </c>
      <c r="M1687" t="e">
        <f t="shared" si="132"/>
        <v>#NUM!</v>
      </c>
      <c r="N1687" t="str">
        <f t="shared" si="133"/>
        <v>Lixo</v>
      </c>
      <c r="O1687">
        <f t="shared" si="135"/>
        <v>4</v>
      </c>
    </row>
    <row r="1688" spans="1:15" x14ac:dyDescent="0.2">
      <c r="A1688" t="s">
        <v>194</v>
      </c>
      <c r="B1688" t="s">
        <v>195</v>
      </c>
      <c r="C1688" t="s">
        <v>183</v>
      </c>
      <c r="D1688" t="s">
        <v>185</v>
      </c>
      <c r="E1688" s="119">
        <v>6.5972222222222224E-2</v>
      </c>
      <c r="F1688" s="119">
        <v>0.10069444444444443</v>
      </c>
      <c r="G1688" t="s">
        <v>95</v>
      </c>
      <c r="H1688" t="s">
        <v>97</v>
      </c>
      <c r="I1688" t="str">
        <f t="shared" si="134"/>
        <v>SHOW BUSINESS - ReprisePARNAÍBA</v>
      </c>
      <c r="J1688" s="120">
        <v>190</v>
      </c>
      <c r="K1688">
        <f t="shared" si="131"/>
        <v>1687</v>
      </c>
      <c r="L1688" t="b">
        <f>IF($H$2:$H$2371='Cenário proposto'!$L$2,'Tabela de preços (out_2014)'!$K$2:$K$2371)</f>
        <v>0</v>
      </c>
      <c r="M1688" t="e">
        <f t="shared" si="132"/>
        <v>#NUM!</v>
      </c>
      <c r="N1688" t="str">
        <f t="shared" si="133"/>
        <v>Lixo</v>
      </c>
      <c r="O1688">
        <f t="shared" si="135"/>
        <v>4</v>
      </c>
    </row>
    <row r="1689" spans="1:15" x14ac:dyDescent="0.2">
      <c r="A1689" t="s">
        <v>194</v>
      </c>
      <c r="B1689" t="s">
        <v>195</v>
      </c>
      <c r="C1689" t="s">
        <v>183</v>
      </c>
      <c r="D1689" t="s">
        <v>185</v>
      </c>
      <c r="E1689" s="119">
        <v>6.5972222222222224E-2</v>
      </c>
      <c r="F1689" s="119">
        <v>0.10069444444444443</v>
      </c>
      <c r="G1689" t="s">
        <v>98</v>
      </c>
      <c r="H1689" t="s">
        <v>99</v>
      </c>
      <c r="I1689" t="str">
        <f t="shared" si="134"/>
        <v>SHOW BUSINESS - RepriseS. LUIS</v>
      </c>
      <c r="J1689" s="120">
        <v>1070</v>
      </c>
      <c r="K1689">
        <f t="shared" si="131"/>
        <v>1688</v>
      </c>
      <c r="L1689" t="b">
        <f>IF($H$2:$H$2371='Cenário proposto'!$L$2,'Tabela de preços (out_2014)'!$K$2:$K$2371)</f>
        <v>0</v>
      </c>
      <c r="M1689" t="e">
        <f t="shared" si="132"/>
        <v>#NUM!</v>
      </c>
      <c r="N1689" t="str">
        <f t="shared" si="133"/>
        <v>Lixo</v>
      </c>
      <c r="O1689">
        <f t="shared" si="135"/>
        <v>4</v>
      </c>
    </row>
    <row r="1690" spans="1:15" x14ac:dyDescent="0.2">
      <c r="A1690" t="s">
        <v>194</v>
      </c>
      <c r="B1690" t="s">
        <v>195</v>
      </c>
      <c r="C1690" t="s">
        <v>183</v>
      </c>
      <c r="D1690" t="s">
        <v>185</v>
      </c>
      <c r="E1690" s="119">
        <v>6.5972222222222224E-2</v>
      </c>
      <c r="F1690" s="119">
        <v>0.10069444444444443</v>
      </c>
      <c r="G1690" t="s">
        <v>100</v>
      </c>
      <c r="H1690" t="s">
        <v>101</v>
      </c>
      <c r="I1690" t="str">
        <f t="shared" si="134"/>
        <v>SHOW BUSINESS - RepriseVIANA</v>
      </c>
      <c r="J1690" s="120">
        <v>420</v>
      </c>
      <c r="K1690">
        <f t="shared" si="131"/>
        <v>1689</v>
      </c>
      <c r="L1690" t="b">
        <f>IF($H$2:$H$2371='Cenário proposto'!$L$2,'Tabela de preços (out_2014)'!$K$2:$K$2371)</f>
        <v>0</v>
      </c>
      <c r="M1690" t="e">
        <f t="shared" si="132"/>
        <v>#NUM!</v>
      </c>
      <c r="N1690" t="str">
        <f t="shared" si="133"/>
        <v>Lixo</v>
      </c>
      <c r="O1690">
        <f t="shared" si="135"/>
        <v>4</v>
      </c>
    </row>
    <row r="1691" spans="1:15" x14ac:dyDescent="0.2">
      <c r="A1691" t="s">
        <v>194</v>
      </c>
      <c r="B1691" t="s">
        <v>195</v>
      </c>
      <c r="C1691" t="s">
        <v>183</v>
      </c>
      <c r="D1691" t="s">
        <v>185</v>
      </c>
      <c r="E1691" s="119">
        <v>6.5972222222222224E-2</v>
      </c>
      <c r="F1691" s="119">
        <v>0.10069444444444443</v>
      </c>
      <c r="G1691" t="s">
        <v>102</v>
      </c>
      <c r="H1691" t="s">
        <v>103</v>
      </c>
      <c r="I1691" t="str">
        <f t="shared" si="134"/>
        <v>SHOW BUSINESS - ReprisePEDREIRAS</v>
      </c>
      <c r="J1691" s="120">
        <v>290</v>
      </c>
      <c r="K1691">
        <f t="shared" si="131"/>
        <v>1690</v>
      </c>
      <c r="L1691" t="b">
        <f>IF($H$2:$H$2371='Cenário proposto'!$L$2,'Tabela de preços (out_2014)'!$K$2:$K$2371)</f>
        <v>0</v>
      </c>
      <c r="M1691" t="e">
        <f t="shared" si="132"/>
        <v>#NUM!</v>
      </c>
      <c r="N1691" t="str">
        <f t="shared" si="133"/>
        <v>Lixo</v>
      </c>
      <c r="O1691">
        <f t="shared" si="135"/>
        <v>4</v>
      </c>
    </row>
    <row r="1692" spans="1:15" x14ac:dyDescent="0.2">
      <c r="A1692" t="s">
        <v>194</v>
      </c>
      <c r="B1692" t="s">
        <v>195</v>
      </c>
      <c r="C1692" t="s">
        <v>183</v>
      </c>
      <c r="D1692" t="s">
        <v>185</v>
      </c>
      <c r="E1692" s="119">
        <v>6.5972222222222224E-2</v>
      </c>
      <c r="F1692" s="119">
        <v>0.10069444444444443</v>
      </c>
      <c r="G1692" t="s">
        <v>104</v>
      </c>
      <c r="H1692" t="s">
        <v>105</v>
      </c>
      <c r="I1692" t="str">
        <f t="shared" si="134"/>
        <v>SHOW BUSINESS - RepriseIMPERATRIZ</v>
      </c>
      <c r="J1692" s="120">
        <v>420</v>
      </c>
      <c r="K1692">
        <f t="shared" si="131"/>
        <v>1691</v>
      </c>
      <c r="L1692" t="b">
        <f>IF($H$2:$H$2371='Cenário proposto'!$L$2,'Tabela de preços (out_2014)'!$K$2:$K$2371)</f>
        <v>0</v>
      </c>
      <c r="M1692" t="e">
        <f t="shared" si="132"/>
        <v>#NUM!</v>
      </c>
      <c r="N1692" t="str">
        <f t="shared" si="133"/>
        <v>Lixo</v>
      </c>
      <c r="O1692">
        <f t="shared" si="135"/>
        <v>4</v>
      </c>
    </row>
    <row r="1693" spans="1:15" x14ac:dyDescent="0.2">
      <c r="A1693" t="s">
        <v>194</v>
      </c>
      <c r="B1693" t="s">
        <v>195</v>
      </c>
      <c r="C1693" t="s">
        <v>183</v>
      </c>
      <c r="D1693" t="s">
        <v>185</v>
      </c>
      <c r="E1693" s="119">
        <v>6.5972222222222224E-2</v>
      </c>
      <c r="F1693" s="119">
        <v>0.10069444444444443</v>
      </c>
      <c r="G1693" t="s">
        <v>106</v>
      </c>
      <c r="H1693" t="s">
        <v>107</v>
      </c>
      <c r="I1693" t="str">
        <f t="shared" si="134"/>
        <v>SHOW BUSINESS - RepriseCAXIAS</v>
      </c>
      <c r="J1693" s="120">
        <v>420</v>
      </c>
      <c r="K1693">
        <f t="shared" si="131"/>
        <v>1692</v>
      </c>
      <c r="L1693" t="b">
        <f>IF($H$2:$H$2371='Cenário proposto'!$L$2,'Tabela de preços (out_2014)'!$K$2:$K$2371)</f>
        <v>0</v>
      </c>
      <c r="M1693" t="e">
        <f t="shared" si="132"/>
        <v>#NUM!</v>
      </c>
      <c r="N1693" t="str">
        <f t="shared" si="133"/>
        <v>Lixo</v>
      </c>
      <c r="O1693">
        <f t="shared" si="135"/>
        <v>4</v>
      </c>
    </row>
    <row r="1694" spans="1:15" x14ac:dyDescent="0.2">
      <c r="A1694" t="s">
        <v>194</v>
      </c>
      <c r="B1694" t="s">
        <v>195</v>
      </c>
      <c r="C1694" t="s">
        <v>183</v>
      </c>
      <c r="D1694" t="s">
        <v>185</v>
      </c>
      <c r="E1694" s="119">
        <v>6.5972222222222224E-2</v>
      </c>
      <c r="F1694" s="119">
        <v>0.10069444444444443</v>
      </c>
      <c r="G1694" t="s">
        <v>108</v>
      </c>
      <c r="H1694" t="s">
        <v>109</v>
      </c>
      <c r="I1694" t="str">
        <f t="shared" si="134"/>
        <v>SHOW BUSINESS - RepriseJ. PESSOA</v>
      </c>
      <c r="J1694" s="120">
        <v>1355</v>
      </c>
      <c r="K1694">
        <f t="shared" si="131"/>
        <v>1693</v>
      </c>
      <c r="L1694" t="b">
        <f>IF($H$2:$H$2371='Cenário proposto'!$L$2,'Tabela de preços (out_2014)'!$K$2:$K$2371)</f>
        <v>0</v>
      </c>
      <c r="M1694" t="e">
        <f t="shared" si="132"/>
        <v>#NUM!</v>
      </c>
      <c r="N1694" t="str">
        <f t="shared" si="133"/>
        <v>Lixo</v>
      </c>
      <c r="O1694">
        <f t="shared" si="135"/>
        <v>4</v>
      </c>
    </row>
    <row r="1695" spans="1:15" x14ac:dyDescent="0.2">
      <c r="A1695" t="s">
        <v>194</v>
      </c>
      <c r="B1695" t="s">
        <v>195</v>
      </c>
      <c r="C1695" t="s">
        <v>183</v>
      </c>
      <c r="D1695" t="s">
        <v>185</v>
      </c>
      <c r="E1695" s="119">
        <v>6.5972222222222224E-2</v>
      </c>
      <c r="F1695" s="119">
        <v>0.10069444444444443</v>
      </c>
      <c r="G1695" t="s">
        <v>110</v>
      </c>
      <c r="H1695" t="s">
        <v>111</v>
      </c>
      <c r="I1695" t="str">
        <f t="shared" si="134"/>
        <v>SHOW BUSINESS - RepriseBELÉM</v>
      </c>
      <c r="J1695" s="120">
        <v>2260</v>
      </c>
      <c r="K1695">
        <f t="shared" si="131"/>
        <v>1694</v>
      </c>
      <c r="L1695" t="b">
        <f>IF($H$2:$H$2371='Cenário proposto'!$L$2,'Tabela de preços (out_2014)'!$K$2:$K$2371)</f>
        <v>0</v>
      </c>
      <c r="M1695" t="e">
        <f t="shared" si="132"/>
        <v>#NUM!</v>
      </c>
      <c r="N1695" t="str">
        <f t="shared" si="133"/>
        <v>Lixo</v>
      </c>
      <c r="O1695">
        <f t="shared" si="135"/>
        <v>4</v>
      </c>
    </row>
    <row r="1696" spans="1:15" x14ac:dyDescent="0.2">
      <c r="A1696" t="s">
        <v>194</v>
      </c>
      <c r="B1696" t="s">
        <v>195</v>
      </c>
      <c r="C1696" t="s">
        <v>183</v>
      </c>
      <c r="D1696" t="s">
        <v>185</v>
      </c>
      <c r="E1696" s="119">
        <v>6.5972222222222224E-2</v>
      </c>
      <c r="F1696" s="119">
        <v>0.10069444444444443</v>
      </c>
      <c r="G1696" t="s">
        <v>110</v>
      </c>
      <c r="H1696" t="s">
        <v>112</v>
      </c>
      <c r="I1696" t="str">
        <f t="shared" si="134"/>
        <v>SHOW BUSINESS - RepriseMARABÁ</v>
      </c>
      <c r="J1696" s="120">
        <v>420</v>
      </c>
      <c r="K1696">
        <f t="shared" si="131"/>
        <v>1695</v>
      </c>
      <c r="L1696" t="b">
        <f>IF($H$2:$H$2371='Cenário proposto'!$L$2,'Tabela de preços (out_2014)'!$K$2:$K$2371)</f>
        <v>0</v>
      </c>
      <c r="M1696" t="e">
        <f t="shared" si="132"/>
        <v>#NUM!</v>
      </c>
      <c r="N1696" t="str">
        <f t="shared" si="133"/>
        <v>Lixo</v>
      </c>
      <c r="O1696">
        <f t="shared" si="135"/>
        <v>4</v>
      </c>
    </row>
    <row r="1697" spans="1:15" x14ac:dyDescent="0.2">
      <c r="A1697" t="s">
        <v>194</v>
      </c>
      <c r="B1697" t="s">
        <v>195</v>
      </c>
      <c r="C1697" t="s">
        <v>183</v>
      </c>
      <c r="D1697" t="s">
        <v>185</v>
      </c>
      <c r="E1697" s="119">
        <v>6.5972222222222224E-2</v>
      </c>
      <c r="F1697" s="119">
        <v>0.10069444444444443</v>
      </c>
      <c r="G1697" t="s">
        <v>110</v>
      </c>
      <c r="H1697" t="s">
        <v>113</v>
      </c>
      <c r="I1697" t="str">
        <f t="shared" si="134"/>
        <v>SHOW BUSINESS - RepriseSANTARÉM</v>
      </c>
      <c r="J1697" s="120">
        <v>190</v>
      </c>
      <c r="K1697">
        <f t="shared" si="131"/>
        <v>1696</v>
      </c>
      <c r="L1697" t="b">
        <f>IF($H$2:$H$2371='Cenário proposto'!$L$2,'Tabela de preços (out_2014)'!$K$2:$K$2371)</f>
        <v>0</v>
      </c>
      <c r="M1697" t="e">
        <f t="shared" si="132"/>
        <v>#NUM!</v>
      </c>
      <c r="N1697" t="str">
        <f t="shared" si="133"/>
        <v>Lixo</v>
      </c>
      <c r="O1697">
        <f t="shared" si="135"/>
        <v>4</v>
      </c>
    </row>
    <row r="1698" spans="1:15" x14ac:dyDescent="0.2">
      <c r="A1698" t="s">
        <v>194</v>
      </c>
      <c r="B1698" t="s">
        <v>195</v>
      </c>
      <c r="C1698" t="s">
        <v>183</v>
      </c>
      <c r="D1698" t="s">
        <v>185</v>
      </c>
      <c r="E1698" s="119">
        <v>6.5972222222222224E-2</v>
      </c>
      <c r="F1698" s="119">
        <v>0.10069444444444443</v>
      </c>
      <c r="G1698" t="s">
        <v>114</v>
      </c>
      <c r="H1698" t="s">
        <v>115</v>
      </c>
      <c r="I1698" t="str">
        <f t="shared" si="134"/>
        <v>SHOW BUSINESS - RepriseMANAUS</v>
      </c>
      <c r="J1698" s="120">
        <v>1410</v>
      </c>
      <c r="K1698">
        <f t="shared" si="131"/>
        <v>1697</v>
      </c>
      <c r="L1698" t="b">
        <f>IF($H$2:$H$2371='Cenário proposto'!$L$2,'Tabela de preços (out_2014)'!$K$2:$K$2371)</f>
        <v>0</v>
      </c>
      <c r="M1698" t="e">
        <f t="shared" si="132"/>
        <v>#NUM!</v>
      </c>
      <c r="N1698" t="str">
        <f t="shared" si="133"/>
        <v>Lixo</v>
      </c>
      <c r="O1698">
        <f t="shared" si="135"/>
        <v>4</v>
      </c>
    </row>
    <row r="1699" spans="1:15" x14ac:dyDescent="0.2">
      <c r="A1699" t="s">
        <v>194</v>
      </c>
      <c r="B1699" t="s">
        <v>195</v>
      </c>
      <c r="C1699" t="s">
        <v>183</v>
      </c>
      <c r="D1699" t="s">
        <v>185</v>
      </c>
      <c r="E1699" s="119">
        <v>6.5972222222222224E-2</v>
      </c>
      <c r="F1699" s="119">
        <v>0.10069444444444443</v>
      </c>
      <c r="G1699" t="s">
        <v>116</v>
      </c>
      <c r="H1699" t="s">
        <v>117</v>
      </c>
      <c r="I1699" t="str">
        <f t="shared" si="134"/>
        <v>SHOW BUSINESS - RepriseP. VELHO</v>
      </c>
      <c r="J1699" s="120">
        <v>520</v>
      </c>
      <c r="K1699">
        <f t="shared" si="131"/>
        <v>1698</v>
      </c>
      <c r="L1699" t="b">
        <f>IF($H$2:$H$2371='Cenário proposto'!$L$2,'Tabela de preços (out_2014)'!$K$2:$K$2371)</f>
        <v>0</v>
      </c>
      <c r="M1699" t="e">
        <f t="shared" si="132"/>
        <v>#NUM!</v>
      </c>
      <c r="N1699" t="str">
        <f t="shared" si="133"/>
        <v>Lixo</v>
      </c>
      <c r="O1699">
        <f t="shared" si="135"/>
        <v>4</v>
      </c>
    </row>
    <row r="1700" spans="1:15" x14ac:dyDescent="0.2">
      <c r="A1700" t="s">
        <v>194</v>
      </c>
      <c r="B1700" t="s">
        <v>195</v>
      </c>
      <c r="C1700" t="s">
        <v>183</v>
      </c>
      <c r="D1700" t="s">
        <v>185</v>
      </c>
      <c r="E1700" s="119">
        <v>6.5972222222222224E-2</v>
      </c>
      <c r="F1700" s="119">
        <v>0.10069444444444443</v>
      </c>
      <c r="G1700" t="s">
        <v>118</v>
      </c>
      <c r="H1700" t="s">
        <v>119</v>
      </c>
      <c r="I1700" t="str">
        <f t="shared" si="134"/>
        <v>SHOW BUSINESS - RepriseR. BRANCO</v>
      </c>
      <c r="J1700" s="120">
        <v>420</v>
      </c>
      <c r="K1700">
        <f t="shared" si="131"/>
        <v>1699</v>
      </c>
      <c r="L1700" t="b">
        <f>IF($H$2:$H$2371='Cenário proposto'!$L$2,'Tabela de preços (out_2014)'!$K$2:$K$2371)</f>
        <v>0</v>
      </c>
      <c r="M1700" t="e">
        <f t="shared" si="132"/>
        <v>#NUM!</v>
      </c>
      <c r="N1700" t="str">
        <f t="shared" si="133"/>
        <v>Lixo</v>
      </c>
      <c r="O1700">
        <f t="shared" si="135"/>
        <v>4</v>
      </c>
    </row>
    <row r="1701" spans="1:15" x14ac:dyDescent="0.2">
      <c r="A1701" t="s">
        <v>194</v>
      </c>
      <c r="B1701" t="s">
        <v>195</v>
      </c>
      <c r="C1701" t="s">
        <v>183</v>
      </c>
      <c r="D1701" t="s">
        <v>185</v>
      </c>
      <c r="E1701" s="119">
        <v>6.5972222222222224E-2</v>
      </c>
      <c r="F1701" s="119">
        <v>0.10069444444444443</v>
      </c>
      <c r="G1701" t="s">
        <v>120</v>
      </c>
      <c r="H1701" t="s">
        <v>121</v>
      </c>
      <c r="I1701" t="str">
        <f t="shared" si="134"/>
        <v>SHOW BUSINESS - ReprisePALMAS</v>
      </c>
      <c r="J1701" s="120">
        <v>190</v>
      </c>
      <c r="K1701">
        <f t="shared" si="131"/>
        <v>1700</v>
      </c>
      <c r="L1701" t="b">
        <f>IF($H$2:$H$2371='Cenário proposto'!$L$2,'Tabela de preços (out_2014)'!$K$2:$K$2371)</f>
        <v>0</v>
      </c>
      <c r="M1701" t="e">
        <f t="shared" si="132"/>
        <v>#NUM!</v>
      </c>
      <c r="N1701" t="str">
        <f t="shared" si="133"/>
        <v>Lixo</v>
      </c>
      <c r="O1701">
        <f t="shared" si="135"/>
        <v>4</v>
      </c>
    </row>
    <row r="1702" spans="1:15" x14ac:dyDescent="0.2">
      <c r="A1702" t="s">
        <v>194</v>
      </c>
      <c r="B1702" t="s">
        <v>195</v>
      </c>
      <c r="C1702" t="s">
        <v>183</v>
      </c>
      <c r="D1702" t="s">
        <v>185</v>
      </c>
      <c r="E1702" s="119">
        <v>6.5972222222222224E-2</v>
      </c>
      <c r="F1702" s="119">
        <v>0.10069444444444443</v>
      </c>
      <c r="G1702" t="s">
        <v>122</v>
      </c>
      <c r="H1702" t="s">
        <v>123</v>
      </c>
      <c r="I1702" t="str">
        <f t="shared" si="134"/>
        <v>SHOW BUSINESS - RepriseGURUPI</v>
      </c>
      <c r="J1702" s="120">
        <v>190</v>
      </c>
      <c r="K1702">
        <f t="shared" si="131"/>
        <v>1701</v>
      </c>
      <c r="L1702" t="b">
        <f>IF($H$2:$H$2371='Cenário proposto'!$L$2,'Tabela de preços (out_2014)'!$K$2:$K$2371)</f>
        <v>0</v>
      </c>
      <c r="M1702" t="e">
        <f t="shared" si="132"/>
        <v>#NUM!</v>
      </c>
      <c r="N1702" t="str">
        <f t="shared" si="133"/>
        <v>Lixo</v>
      </c>
      <c r="O1702">
        <f t="shared" si="135"/>
        <v>4</v>
      </c>
    </row>
    <row r="1703" spans="1:15" x14ac:dyDescent="0.2">
      <c r="A1703" t="s">
        <v>194</v>
      </c>
      <c r="B1703" t="s">
        <v>195</v>
      </c>
      <c r="C1703" t="s">
        <v>183</v>
      </c>
      <c r="D1703" t="s">
        <v>185</v>
      </c>
      <c r="E1703" s="119">
        <v>6.5972222222222224E-2</v>
      </c>
      <c r="F1703" s="119">
        <v>0.10069444444444443</v>
      </c>
      <c r="G1703" t="s">
        <v>122</v>
      </c>
      <c r="H1703" t="s">
        <v>124</v>
      </c>
      <c r="I1703" t="str">
        <f t="shared" si="134"/>
        <v>SHOW BUSINESS - RepriseARAGUAINA</v>
      </c>
      <c r="J1703" s="120">
        <v>325</v>
      </c>
      <c r="K1703">
        <f t="shared" si="131"/>
        <v>1702</v>
      </c>
      <c r="L1703" t="b">
        <f>IF($H$2:$H$2371='Cenário proposto'!$L$2,'Tabela de preços (out_2014)'!$K$2:$K$2371)</f>
        <v>0</v>
      </c>
      <c r="M1703" t="e">
        <f t="shared" si="132"/>
        <v>#NUM!</v>
      </c>
      <c r="N1703" t="str">
        <f t="shared" si="133"/>
        <v>Lixo</v>
      </c>
      <c r="O1703">
        <f t="shared" si="135"/>
        <v>4</v>
      </c>
    </row>
    <row r="1704" spans="1:15" x14ac:dyDescent="0.2">
      <c r="A1704" t="s">
        <v>194</v>
      </c>
      <c r="B1704" t="s">
        <v>195</v>
      </c>
      <c r="C1704" t="s">
        <v>183</v>
      </c>
      <c r="D1704" t="s">
        <v>185</v>
      </c>
      <c r="E1704" s="119">
        <v>6.5972222222222224E-2</v>
      </c>
      <c r="F1704" s="119">
        <v>0.10069444444444443</v>
      </c>
      <c r="G1704" t="s">
        <v>125</v>
      </c>
      <c r="H1704" t="s">
        <v>126</v>
      </c>
      <c r="I1704" t="str">
        <f t="shared" si="134"/>
        <v>SHOW BUSINESS - RepriseBOA VISTA</v>
      </c>
      <c r="J1704" s="120">
        <v>325</v>
      </c>
      <c r="K1704">
        <f t="shared" si="131"/>
        <v>1703</v>
      </c>
      <c r="L1704" t="b">
        <f>IF($H$2:$H$2371='Cenário proposto'!$L$2,'Tabela de preços (out_2014)'!$K$2:$K$2371)</f>
        <v>0</v>
      </c>
      <c r="M1704" t="e">
        <f t="shared" si="132"/>
        <v>#NUM!</v>
      </c>
      <c r="N1704" t="str">
        <f t="shared" si="133"/>
        <v>Lixo</v>
      </c>
      <c r="O1704">
        <f t="shared" si="135"/>
        <v>4</v>
      </c>
    </row>
    <row r="1705" spans="1:15" x14ac:dyDescent="0.2">
      <c r="A1705" t="s">
        <v>194</v>
      </c>
      <c r="B1705" t="s">
        <v>195</v>
      </c>
      <c r="C1705" t="s">
        <v>183</v>
      </c>
      <c r="D1705" t="s">
        <v>185</v>
      </c>
      <c r="E1705" s="119">
        <v>6.5972222222222224E-2</v>
      </c>
      <c r="F1705" s="119">
        <v>0.10069444444444443</v>
      </c>
      <c r="G1705" t="s">
        <v>127</v>
      </c>
      <c r="H1705" t="s">
        <v>128</v>
      </c>
      <c r="I1705" t="str">
        <f t="shared" si="134"/>
        <v>SHOW BUSINESS - RepriseMACAPÁ</v>
      </c>
      <c r="J1705" s="120">
        <v>325</v>
      </c>
      <c r="K1705">
        <f t="shared" si="131"/>
        <v>1704</v>
      </c>
      <c r="L1705" t="b">
        <f>IF($H$2:$H$2371='Cenário proposto'!$L$2,'Tabela de preços (out_2014)'!$K$2:$K$2371)</f>
        <v>0</v>
      </c>
      <c r="M1705" t="e">
        <f t="shared" si="132"/>
        <v>#NUM!</v>
      </c>
      <c r="N1705" t="str">
        <f t="shared" si="133"/>
        <v>Lixo</v>
      </c>
      <c r="O1705">
        <f t="shared" si="135"/>
        <v>4</v>
      </c>
    </row>
    <row r="1706" spans="1:15" x14ac:dyDescent="0.2">
      <c r="A1706" t="s">
        <v>396</v>
      </c>
      <c r="B1706" t="s">
        <v>743</v>
      </c>
      <c r="C1706" t="s">
        <v>276</v>
      </c>
      <c r="D1706" t="s">
        <v>142</v>
      </c>
      <c r="E1706">
        <v>0.29166666666666669</v>
      </c>
      <c r="F1706">
        <v>0.3125</v>
      </c>
      <c r="H1706" t="s">
        <v>93</v>
      </c>
      <c r="I1706" t="str">
        <f t="shared" si="134"/>
        <v>SINAIS DO SAGRADO - (CEARÁ)CEARÁ</v>
      </c>
      <c r="J1706" s="120">
        <v>480</v>
      </c>
      <c r="K1706">
        <f t="shared" si="131"/>
        <v>1705</v>
      </c>
      <c r="L1706" t="b">
        <f>IF($H$2:$H$2371='Cenário proposto'!$L$2,'Tabela de preços (out_2014)'!$K$2:$K$2371)</f>
        <v>0</v>
      </c>
      <c r="M1706" t="e">
        <f t="shared" si="132"/>
        <v>#NUM!</v>
      </c>
      <c r="N1706" t="str">
        <f t="shared" si="133"/>
        <v>Lixo</v>
      </c>
      <c r="O1706">
        <f t="shared" si="135"/>
        <v>24</v>
      </c>
    </row>
    <row r="1707" spans="1:15" x14ac:dyDescent="0.2">
      <c r="A1707" t="s">
        <v>396</v>
      </c>
      <c r="B1707" t="s">
        <v>744</v>
      </c>
      <c r="C1707" t="s">
        <v>276</v>
      </c>
      <c r="D1707" t="s">
        <v>142</v>
      </c>
      <c r="E1707">
        <v>0.29166666666666669</v>
      </c>
      <c r="F1707">
        <v>0.3125</v>
      </c>
      <c r="H1707" t="s">
        <v>94</v>
      </c>
      <c r="I1707" t="str">
        <f t="shared" si="134"/>
        <v>SINAIS DO SAGRADO - (FORTALEZA)FORTALEZA</v>
      </c>
      <c r="J1707" s="120">
        <v>384</v>
      </c>
      <c r="K1707">
        <f t="shared" si="131"/>
        <v>1706</v>
      </c>
      <c r="L1707" t="b">
        <f>IF($H$2:$H$2371='Cenário proposto'!$L$2,'Tabela de preços (out_2014)'!$K$2:$K$2371)</f>
        <v>0</v>
      </c>
      <c r="M1707" t="e">
        <f t="shared" si="132"/>
        <v>#NUM!</v>
      </c>
      <c r="N1707" t="str">
        <f t="shared" si="133"/>
        <v>Lixo</v>
      </c>
      <c r="O1707">
        <f t="shared" si="135"/>
        <v>24</v>
      </c>
    </row>
    <row r="1708" spans="1:15" x14ac:dyDescent="0.2">
      <c r="A1708" t="s">
        <v>409</v>
      </c>
      <c r="B1708" t="s">
        <v>745</v>
      </c>
      <c r="C1708" t="s">
        <v>154</v>
      </c>
      <c r="D1708" t="s">
        <v>175</v>
      </c>
      <c r="E1708">
        <v>0.5</v>
      </c>
      <c r="F1708">
        <v>0.54166666666666663</v>
      </c>
      <c r="H1708" t="s">
        <v>93</v>
      </c>
      <c r="I1708" t="str">
        <f t="shared" si="134"/>
        <v>SÓ DE H - (CEARÁ)CEARÁ</v>
      </c>
      <c r="J1708" s="120">
        <v>4325</v>
      </c>
      <c r="K1708">
        <f t="shared" si="131"/>
        <v>1707</v>
      </c>
      <c r="L1708" t="b">
        <f>IF($H$2:$H$2371='Cenário proposto'!$L$2,'Tabela de preços (out_2014)'!$K$2:$K$2371)</f>
        <v>0</v>
      </c>
      <c r="M1708" t="e">
        <f t="shared" si="132"/>
        <v>#NUM!</v>
      </c>
      <c r="N1708" t="str">
        <f t="shared" si="133"/>
        <v>Lixo</v>
      </c>
      <c r="O1708">
        <f t="shared" si="135"/>
        <v>4</v>
      </c>
    </row>
    <row r="1709" spans="1:15" x14ac:dyDescent="0.2">
      <c r="A1709" t="s">
        <v>409</v>
      </c>
      <c r="B1709" t="s">
        <v>746</v>
      </c>
      <c r="C1709" t="s">
        <v>154</v>
      </c>
      <c r="D1709" t="s">
        <v>175</v>
      </c>
      <c r="E1709">
        <v>0.5</v>
      </c>
      <c r="F1709">
        <v>0.54166666666666663</v>
      </c>
      <c r="H1709" t="s">
        <v>94</v>
      </c>
      <c r="I1709" t="str">
        <f t="shared" si="134"/>
        <v>SÓ DE H - (FORTALEZA)FORTALEZA</v>
      </c>
      <c r="J1709" s="120">
        <v>3460</v>
      </c>
      <c r="K1709">
        <f t="shared" si="131"/>
        <v>1708</v>
      </c>
      <c r="L1709" t="b">
        <f>IF($H$2:$H$2371='Cenário proposto'!$L$2,'Tabela de preços (out_2014)'!$K$2:$K$2371)</f>
        <v>0</v>
      </c>
      <c r="M1709" t="e">
        <f t="shared" si="132"/>
        <v>#NUM!</v>
      </c>
      <c r="N1709" t="str">
        <f t="shared" si="133"/>
        <v>Lixo</v>
      </c>
      <c r="O1709">
        <f t="shared" si="135"/>
        <v>4</v>
      </c>
    </row>
    <row r="1710" spans="1:15" x14ac:dyDescent="0.2">
      <c r="A1710" t="s">
        <v>224</v>
      </c>
      <c r="B1710" t="s">
        <v>747</v>
      </c>
      <c r="C1710" t="s">
        <v>131</v>
      </c>
      <c r="D1710" t="s">
        <v>34</v>
      </c>
      <c r="E1710">
        <v>0.54166666666666663</v>
      </c>
      <c r="F1710">
        <v>0.56944444444444442</v>
      </c>
      <c r="H1710" t="s">
        <v>40</v>
      </c>
      <c r="I1710" t="str">
        <f t="shared" si="134"/>
        <v>SUPER ÚTIL - (P.PRUD.)P.PRUD.</v>
      </c>
      <c r="J1710" s="120">
        <v>1609</v>
      </c>
      <c r="K1710">
        <f t="shared" si="131"/>
        <v>1709</v>
      </c>
      <c r="L1710" t="b">
        <f>IF($H$2:$H$2371='Cenário proposto'!$L$2,'Tabela de preços (out_2014)'!$K$2:$K$2371)</f>
        <v>0</v>
      </c>
      <c r="M1710" t="e">
        <f t="shared" si="132"/>
        <v>#NUM!</v>
      </c>
      <c r="N1710" t="str">
        <f t="shared" si="133"/>
        <v>Lixo</v>
      </c>
      <c r="O1710">
        <f t="shared" si="135"/>
        <v>20</v>
      </c>
    </row>
    <row r="1711" spans="1:15" x14ac:dyDescent="0.2">
      <c r="A1711" t="s">
        <v>336</v>
      </c>
      <c r="B1711" t="s">
        <v>748</v>
      </c>
      <c r="C1711" t="s">
        <v>337</v>
      </c>
      <c r="D1711" t="s">
        <v>185</v>
      </c>
      <c r="E1711">
        <v>0.375</v>
      </c>
      <c r="F1711">
        <v>0.39583333333333331</v>
      </c>
      <c r="H1711" t="s">
        <v>70</v>
      </c>
      <c r="I1711" t="str">
        <f t="shared" si="134"/>
        <v>SUSTENTAR - (FLORIANÓPOLIS)FLORIANÓPOLIS</v>
      </c>
      <c r="J1711" s="120">
        <v>3780</v>
      </c>
      <c r="K1711">
        <f t="shared" si="131"/>
        <v>1710</v>
      </c>
      <c r="L1711" t="b">
        <f>IF($H$2:$H$2371='Cenário proposto'!$L$2,'Tabela de preços (out_2014)'!$K$2:$K$2371)</f>
        <v>0</v>
      </c>
      <c r="M1711" t="e">
        <f t="shared" si="132"/>
        <v>#NUM!</v>
      </c>
      <c r="N1711" t="str">
        <f t="shared" si="133"/>
        <v>Lixo</v>
      </c>
      <c r="O1711">
        <f t="shared" si="135"/>
        <v>4</v>
      </c>
    </row>
    <row r="1712" spans="1:15" x14ac:dyDescent="0.2">
      <c r="A1712" t="s">
        <v>373</v>
      </c>
      <c r="B1712" t="s">
        <v>749</v>
      </c>
      <c r="C1712" t="s">
        <v>183</v>
      </c>
      <c r="D1712" t="s">
        <v>175</v>
      </c>
      <c r="E1712">
        <v>0.78472222222222221</v>
      </c>
      <c r="F1712">
        <v>0.80555555555555547</v>
      </c>
      <c r="H1712" t="s">
        <v>99</v>
      </c>
      <c r="I1712" t="str">
        <f t="shared" si="134"/>
        <v>SYENE NA TV - (S. LUIS)S. LUIS</v>
      </c>
      <c r="J1712" s="120">
        <v>746</v>
      </c>
      <c r="K1712">
        <f t="shared" si="131"/>
        <v>1711</v>
      </c>
      <c r="L1712" t="b">
        <f>IF($H$2:$H$2371='Cenário proposto'!$L$2,'Tabela de preços (out_2014)'!$K$2:$K$2371)</f>
        <v>0</v>
      </c>
      <c r="M1712" t="e">
        <f t="shared" si="132"/>
        <v>#NUM!</v>
      </c>
      <c r="N1712" t="str">
        <f t="shared" si="133"/>
        <v>Lixo</v>
      </c>
      <c r="O1712">
        <f t="shared" si="135"/>
        <v>4</v>
      </c>
    </row>
    <row r="1713" spans="1:15" x14ac:dyDescent="0.2">
      <c r="A1713" t="s">
        <v>349</v>
      </c>
      <c r="B1713" t="s">
        <v>750</v>
      </c>
      <c r="C1713" t="s">
        <v>152</v>
      </c>
      <c r="D1713" t="s">
        <v>34</v>
      </c>
      <c r="E1713">
        <v>0.52083333333333337</v>
      </c>
      <c r="F1713">
        <v>0.58333333333333337</v>
      </c>
      <c r="H1713" t="s">
        <v>80</v>
      </c>
      <c r="I1713" t="str">
        <f t="shared" si="134"/>
        <v>TANGARÁ 40° - (TANGARÁ)TANGARÁ</v>
      </c>
      <c r="J1713" s="120">
        <v>290</v>
      </c>
      <c r="K1713">
        <f t="shared" si="131"/>
        <v>1712</v>
      </c>
      <c r="L1713" t="b">
        <f>IF($H$2:$H$2371='Cenário proposto'!$L$2,'Tabela de preços (out_2014)'!$K$2:$K$2371)</f>
        <v>0</v>
      </c>
      <c r="M1713" t="e">
        <f t="shared" si="132"/>
        <v>#NUM!</v>
      </c>
      <c r="N1713" t="str">
        <f t="shared" si="133"/>
        <v>Lixo</v>
      </c>
      <c r="O1713">
        <f t="shared" si="135"/>
        <v>20</v>
      </c>
    </row>
    <row r="1714" spans="1:15" x14ac:dyDescent="0.2">
      <c r="A1714" t="s">
        <v>303</v>
      </c>
      <c r="B1714" t="s">
        <v>751</v>
      </c>
      <c r="C1714" t="s">
        <v>158</v>
      </c>
      <c r="D1714" t="s">
        <v>185</v>
      </c>
      <c r="E1714">
        <v>0.41666666666666669</v>
      </c>
      <c r="F1714">
        <v>0.4375</v>
      </c>
      <c r="H1714" t="s">
        <v>62</v>
      </c>
      <c r="I1714" t="str">
        <f t="shared" si="134"/>
        <v>TAROBÁ AUTOMÓVEL - (CASCAVEL)CASCAVEL</v>
      </c>
      <c r="J1714" s="120">
        <v>870</v>
      </c>
      <c r="K1714">
        <f t="shared" si="131"/>
        <v>1713</v>
      </c>
      <c r="L1714" t="b">
        <f>IF($H$2:$H$2371='Cenário proposto'!$L$2,'Tabela de preços (out_2014)'!$K$2:$K$2371)</f>
        <v>0</v>
      </c>
      <c r="M1714" t="e">
        <f t="shared" si="132"/>
        <v>#NUM!</v>
      </c>
      <c r="N1714" t="str">
        <f t="shared" si="133"/>
        <v>Lixo</v>
      </c>
      <c r="O1714">
        <f t="shared" si="135"/>
        <v>4</v>
      </c>
    </row>
    <row r="1715" spans="1:15" x14ac:dyDescent="0.2">
      <c r="A1715" t="s">
        <v>327</v>
      </c>
      <c r="B1715" t="s">
        <v>752</v>
      </c>
      <c r="C1715" t="s">
        <v>234</v>
      </c>
      <c r="D1715" t="s">
        <v>185</v>
      </c>
      <c r="E1715">
        <v>0.4375</v>
      </c>
      <c r="F1715">
        <v>0.46875</v>
      </c>
      <c r="H1715" t="s">
        <v>66</v>
      </c>
      <c r="I1715" t="str">
        <f t="shared" si="134"/>
        <v>TAROBÁ AUTOMÓVEL - (LONDRINA)LONDRINA</v>
      </c>
      <c r="J1715" s="120">
        <v>674</v>
      </c>
      <c r="K1715">
        <f t="shared" si="131"/>
        <v>1714</v>
      </c>
      <c r="L1715" t="b">
        <f>IF($H$2:$H$2371='Cenário proposto'!$L$2,'Tabela de preços (out_2014)'!$K$2:$K$2371)</f>
        <v>0</v>
      </c>
      <c r="M1715" t="e">
        <f t="shared" si="132"/>
        <v>#NUM!</v>
      </c>
      <c r="N1715" t="str">
        <f t="shared" si="133"/>
        <v>Lixo</v>
      </c>
      <c r="O1715">
        <f t="shared" si="135"/>
        <v>4</v>
      </c>
    </row>
    <row r="1716" spans="1:15" x14ac:dyDescent="0.2">
      <c r="A1716" t="s">
        <v>288</v>
      </c>
      <c r="B1716" t="s">
        <v>753</v>
      </c>
      <c r="C1716" t="s">
        <v>135</v>
      </c>
      <c r="D1716" t="s">
        <v>34</v>
      </c>
      <c r="E1716">
        <v>0.53472222222222221</v>
      </c>
      <c r="F1716">
        <v>0.54513888888888895</v>
      </c>
      <c r="H1716" t="s">
        <v>62</v>
      </c>
      <c r="I1716" t="str">
        <f t="shared" si="134"/>
        <v>TAROBÁ ESPORTE - (CASCAVEL)CASCAVEL</v>
      </c>
      <c r="J1716" s="120">
        <v>1230</v>
      </c>
      <c r="K1716">
        <f t="shared" si="131"/>
        <v>1715</v>
      </c>
      <c r="L1716" t="b">
        <f>IF($H$2:$H$2371='Cenário proposto'!$L$2,'Tabela de preços (out_2014)'!$K$2:$K$2371)</f>
        <v>0</v>
      </c>
      <c r="M1716" t="e">
        <f t="shared" si="132"/>
        <v>#NUM!</v>
      </c>
      <c r="N1716" t="str">
        <f t="shared" si="133"/>
        <v>Lixo</v>
      </c>
      <c r="O1716">
        <f t="shared" si="135"/>
        <v>20</v>
      </c>
    </row>
    <row r="1717" spans="1:15" x14ac:dyDescent="0.2">
      <c r="A1717" t="s">
        <v>315</v>
      </c>
      <c r="B1717" t="s">
        <v>754</v>
      </c>
      <c r="C1717" t="s">
        <v>135</v>
      </c>
      <c r="D1717" t="s">
        <v>34</v>
      </c>
      <c r="E1717">
        <v>0.53125</v>
      </c>
      <c r="F1717">
        <v>0.54166666666666663</v>
      </c>
      <c r="H1717" t="s">
        <v>66</v>
      </c>
      <c r="I1717" t="str">
        <f t="shared" si="134"/>
        <v>TAROBÁ ESPORTE - (LONDRINA)LONDRINA</v>
      </c>
      <c r="J1717" s="120">
        <v>938</v>
      </c>
      <c r="K1717">
        <f t="shared" si="131"/>
        <v>1716</v>
      </c>
      <c r="L1717" t="b">
        <f>IF($H$2:$H$2371='Cenário proposto'!$L$2,'Tabela de preços (out_2014)'!$K$2:$K$2371)</f>
        <v>0</v>
      </c>
      <c r="M1717" t="e">
        <f t="shared" si="132"/>
        <v>#NUM!</v>
      </c>
      <c r="N1717" t="str">
        <f t="shared" si="133"/>
        <v>Lixo</v>
      </c>
      <c r="O1717">
        <f t="shared" si="135"/>
        <v>20</v>
      </c>
    </row>
    <row r="1718" spans="1:15" x14ac:dyDescent="0.2">
      <c r="A1718" t="s">
        <v>300</v>
      </c>
      <c r="B1718" t="s">
        <v>755</v>
      </c>
      <c r="C1718" t="s">
        <v>226</v>
      </c>
      <c r="D1718" t="s">
        <v>185</v>
      </c>
      <c r="E1718">
        <v>0.3125</v>
      </c>
      <c r="F1718">
        <v>0.33333333333333331</v>
      </c>
      <c r="H1718" t="s">
        <v>62</v>
      </c>
      <c r="I1718" t="str">
        <f t="shared" si="134"/>
        <v>TAROBÁ RURAL - (CASCAVEL)CASCAVEL</v>
      </c>
      <c r="J1718" s="120">
        <v>758</v>
      </c>
      <c r="K1718">
        <f t="shared" si="131"/>
        <v>1717</v>
      </c>
      <c r="L1718" t="b">
        <f>IF($H$2:$H$2371='Cenário proposto'!$L$2,'Tabela de preços (out_2014)'!$K$2:$K$2371)</f>
        <v>0</v>
      </c>
      <c r="M1718" t="e">
        <f t="shared" si="132"/>
        <v>#NUM!</v>
      </c>
      <c r="N1718" t="str">
        <f t="shared" si="133"/>
        <v>Lixo</v>
      </c>
      <c r="O1718">
        <f t="shared" si="135"/>
        <v>4</v>
      </c>
    </row>
    <row r="1719" spans="1:15" x14ac:dyDescent="0.2">
      <c r="A1719" t="s">
        <v>325</v>
      </c>
      <c r="B1719" t="s">
        <v>756</v>
      </c>
      <c r="C1719" t="s">
        <v>226</v>
      </c>
      <c r="D1719" t="s">
        <v>185</v>
      </c>
      <c r="E1719">
        <v>0.33333333333333331</v>
      </c>
      <c r="F1719">
        <v>0.35416666666666669</v>
      </c>
      <c r="H1719" t="s">
        <v>66</v>
      </c>
      <c r="I1719" t="str">
        <f t="shared" si="134"/>
        <v>TAROBÁ RURAL - (LONDRINA)LONDRINA</v>
      </c>
      <c r="J1719" s="120">
        <v>674</v>
      </c>
      <c r="K1719">
        <f t="shared" si="131"/>
        <v>1718</v>
      </c>
      <c r="L1719" t="b">
        <f>IF($H$2:$H$2371='Cenário proposto'!$L$2,'Tabela de preços (out_2014)'!$K$2:$K$2371)</f>
        <v>0</v>
      </c>
      <c r="M1719" t="e">
        <f t="shared" si="132"/>
        <v>#NUM!</v>
      </c>
      <c r="N1719" t="str">
        <f t="shared" si="133"/>
        <v>Lixo</v>
      </c>
      <c r="O1719">
        <f t="shared" si="135"/>
        <v>4</v>
      </c>
    </row>
    <row r="1720" spans="1:15" x14ac:dyDescent="0.2">
      <c r="A1720" t="s">
        <v>316</v>
      </c>
      <c r="B1720" t="s">
        <v>757</v>
      </c>
      <c r="C1720" t="s">
        <v>33</v>
      </c>
      <c r="D1720" t="s">
        <v>34</v>
      </c>
      <c r="E1720">
        <v>0.54166666666666663</v>
      </c>
      <c r="F1720">
        <v>0.58333333333333337</v>
      </c>
      <c r="H1720" t="s">
        <v>66</v>
      </c>
      <c r="I1720" t="str">
        <f t="shared" si="134"/>
        <v>TEMPO QUENTE  - (LONDRINA)LONDRINA</v>
      </c>
      <c r="J1720" s="120">
        <v>1214</v>
      </c>
      <c r="K1720">
        <f t="shared" si="131"/>
        <v>1719</v>
      </c>
      <c r="L1720" t="b">
        <f>IF($H$2:$H$2371='Cenário proposto'!$L$2,'Tabela de preços (out_2014)'!$K$2:$K$2371)</f>
        <v>0</v>
      </c>
      <c r="M1720" t="e">
        <f t="shared" si="132"/>
        <v>#NUM!</v>
      </c>
      <c r="N1720" t="str">
        <f t="shared" si="133"/>
        <v>Lixo</v>
      </c>
      <c r="O1720">
        <f t="shared" si="135"/>
        <v>20</v>
      </c>
    </row>
    <row r="1721" spans="1:15" x14ac:dyDescent="0.2">
      <c r="A1721" t="s">
        <v>289</v>
      </c>
      <c r="B1721" t="s">
        <v>758</v>
      </c>
      <c r="C1721" t="s">
        <v>33</v>
      </c>
      <c r="D1721" t="s">
        <v>34</v>
      </c>
      <c r="E1721">
        <v>0.54513888888888895</v>
      </c>
      <c r="F1721">
        <v>0.58333333333333337</v>
      </c>
      <c r="H1721" t="s">
        <v>62</v>
      </c>
      <c r="I1721" t="str">
        <f t="shared" si="134"/>
        <v>TEMPO QUENTE - (CASCAVEL)CASCAVEL</v>
      </c>
      <c r="J1721" s="120">
        <v>1190</v>
      </c>
      <c r="K1721">
        <f t="shared" si="131"/>
        <v>1720</v>
      </c>
      <c r="L1721" t="b">
        <f>IF($H$2:$H$2371='Cenário proposto'!$L$2,'Tabela de preços (out_2014)'!$K$2:$K$2371)</f>
        <v>0</v>
      </c>
      <c r="M1721" t="e">
        <f t="shared" si="132"/>
        <v>#NUM!</v>
      </c>
      <c r="N1721" t="str">
        <f t="shared" si="133"/>
        <v>Lixo</v>
      </c>
      <c r="O1721">
        <f t="shared" si="135"/>
        <v>20</v>
      </c>
    </row>
    <row r="1722" spans="1:15" x14ac:dyDescent="0.2">
      <c r="A1722" t="s">
        <v>298</v>
      </c>
      <c r="B1722" t="s">
        <v>759</v>
      </c>
      <c r="C1722" t="s">
        <v>33</v>
      </c>
      <c r="D1722" t="s">
        <v>175</v>
      </c>
      <c r="E1722">
        <v>0.47916666666666669</v>
      </c>
      <c r="F1722">
        <v>0.5</v>
      </c>
      <c r="H1722" t="s">
        <v>62</v>
      </c>
      <c r="I1722" t="str">
        <f t="shared" si="134"/>
        <v>TEMPO QUENTE - SÁB - (CASCAVEL)CASCAVEL</v>
      </c>
      <c r="J1722" s="120">
        <v>1190</v>
      </c>
      <c r="K1722">
        <f t="shared" si="131"/>
        <v>1721</v>
      </c>
      <c r="L1722" t="b">
        <f>IF($H$2:$H$2371='Cenário proposto'!$L$2,'Tabela de preços (out_2014)'!$K$2:$K$2371)</f>
        <v>0</v>
      </c>
      <c r="M1722" t="e">
        <f t="shared" si="132"/>
        <v>#NUM!</v>
      </c>
      <c r="N1722" t="str">
        <f t="shared" si="133"/>
        <v>Lixo</v>
      </c>
      <c r="O1722">
        <f t="shared" si="135"/>
        <v>4</v>
      </c>
    </row>
    <row r="1723" spans="1:15" x14ac:dyDescent="0.2">
      <c r="A1723" t="s">
        <v>760</v>
      </c>
      <c r="B1723" t="s">
        <v>761</v>
      </c>
      <c r="C1723" t="s">
        <v>145</v>
      </c>
      <c r="D1723" t="s">
        <v>155</v>
      </c>
      <c r="E1723" s="119">
        <v>0.94791666666666663</v>
      </c>
      <c r="F1723" s="119">
        <v>3.125E-2</v>
      </c>
      <c r="G1723" t="s">
        <v>35</v>
      </c>
      <c r="H1723" t="s">
        <v>35</v>
      </c>
      <c r="I1723" t="str">
        <f t="shared" si="134"/>
        <v>THE WALKING DEADNET1</v>
      </c>
      <c r="J1723" s="120">
        <v>122400</v>
      </c>
      <c r="K1723">
        <f t="shared" si="131"/>
        <v>1722</v>
      </c>
      <c r="L1723" t="b">
        <f>IF($H$2:$H$2371='Cenário proposto'!$L$2,'Tabela de preços (out_2014)'!$K$2:$K$2371)</f>
        <v>0</v>
      </c>
      <c r="M1723" t="e">
        <f t="shared" si="132"/>
        <v>#NUM!</v>
      </c>
      <c r="N1723" t="str">
        <f t="shared" si="133"/>
        <v>Lixo</v>
      </c>
      <c r="O1723">
        <f t="shared" si="135"/>
        <v>4</v>
      </c>
    </row>
    <row r="1724" spans="1:15" x14ac:dyDescent="0.2">
      <c r="A1724" t="s">
        <v>760</v>
      </c>
      <c r="B1724" t="s">
        <v>761</v>
      </c>
      <c r="C1724" t="s">
        <v>145</v>
      </c>
      <c r="D1724" t="s">
        <v>155</v>
      </c>
      <c r="E1724" s="119">
        <v>0.94791666666666663</v>
      </c>
      <c r="F1724" s="119">
        <v>3.125E-2</v>
      </c>
      <c r="G1724" t="s">
        <v>36</v>
      </c>
      <c r="H1724" t="s">
        <v>36</v>
      </c>
      <c r="I1724" t="str">
        <f t="shared" si="134"/>
        <v>THE WALKING DEADSAT</v>
      </c>
      <c r="J1724" s="120">
        <v>12240</v>
      </c>
      <c r="K1724">
        <f t="shared" si="131"/>
        <v>1723</v>
      </c>
      <c r="L1724" t="b">
        <f>IF($H$2:$H$2371='Cenário proposto'!$L$2,'Tabela de preços (out_2014)'!$K$2:$K$2371)</f>
        <v>0</v>
      </c>
      <c r="M1724" t="e">
        <f t="shared" si="132"/>
        <v>#NUM!</v>
      </c>
      <c r="N1724" t="str">
        <f t="shared" si="133"/>
        <v>Lixo</v>
      </c>
      <c r="O1724">
        <f t="shared" si="135"/>
        <v>4</v>
      </c>
    </row>
    <row r="1725" spans="1:15" x14ac:dyDescent="0.2">
      <c r="A1725" t="s">
        <v>760</v>
      </c>
      <c r="B1725" t="s">
        <v>761</v>
      </c>
      <c r="C1725" t="s">
        <v>145</v>
      </c>
      <c r="D1725" t="s">
        <v>155</v>
      </c>
      <c r="E1725" s="119">
        <v>0.94791666666666663</v>
      </c>
      <c r="F1725" s="119">
        <v>3.125E-2</v>
      </c>
      <c r="G1725" t="s">
        <v>37</v>
      </c>
      <c r="H1725" t="s">
        <v>38</v>
      </c>
      <c r="I1725" t="str">
        <f t="shared" si="134"/>
        <v>THE WALKING DEADSÃO PAULO</v>
      </c>
      <c r="J1725" s="120">
        <v>25110</v>
      </c>
      <c r="K1725">
        <f t="shared" si="131"/>
        <v>1724</v>
      </c>
      <c r="L1725" t="b">
        <f>IF($H$2:$H$2371='Cenário proposto'!$L$2,'Tabela de preços (out_2014)'!$K$2:$K$2371)</f>
        <v>0</v>
      </c>
      <c r="M1725" t="e">
        <f t="shared" si="132"/>
        <v>#NUM!</v>
      </c>
      <c r="N1725" t="str">
        <f t="shared" si="133"/>
        <v>Lixo</v>
      </c>
      <c r="O1725">
        <f t="shared" si="135"/>
        <v>4</v>
      </c>
    </row>
    <row r="1726" spans="1:15" x14ac:dyDescent="0.2">
      <c r="A1726" t="s">
        <v>760</v>
      </c>
      <c r="B1726" t="s">
        <v>761</v>
      </c>
      <c r="C1726" t="s">
        <v>145</v>
      </c>
      <c r="D1726" t="s">
        <v>155</v>
      </c>
      <c r="E1726" s="119">
        <v>0.94791666666666663</v>
      </c>
      <c r="F1726" s="119">
        <v>3.125E-2</v>
      </c>
      <c r="G1726" t="s">
        <v>39</v>
      </c>
      <c r="H1726" t="s">
        <v>40</v>
      </c>
      <c r="I1726" t="str">
        <f t="shared" si="134"/>
        <v>THE WALKING DEADP.PRUD.</v>
      </c>
      <c r="J1726" s="120">
        <v>5785</v>
      </c>
      <c r="K1726">
        <f t="shared" si="131"/>
        <v>1725</v>
      </c>
      <c r="L1726" t="b">
        <f>IF($H$2:$H$2371='Cenário proposto'!$L$2,'Tabela de preços (out_2014)'!$K$2:$K$2371)</f>
        <v>0</v>
      </c>
      <c r="M1726" t="e">
        <f t="shared" si="132"/>
        <v>#NUM!</v>
      </c>
      <c r="N1726" t="str">
        <f t="shared" si="133"/>
        <v>Lixo</v>
      </c>
      <c r="O1726">
        <f t="shared" si="135"/>
        <v>4</v>
      </c>
    </row>
    <row r="1727" spans="1:15" x14ac:dyDescent="0.2">
      <c r="A1727" t="s">
        <v>760</v>
      </c>
      <c r="B1727" t="s">
        <v>761</v>
      </c>
      <c r="C1727" t="s">
        <v>145</v>
      </c>
      <c r="D1727" t="s">
        <v>155</v>
      </c>
      <c r="E1727" s="119">
        <v>0.94791666666666663</v>
      </c>
      <c r="F1727" s="119">
        <v>3.125E-2</v>
      </c>
      <c r="G1727" t="s">
        <v>41</v>
      </c>
      <c r="H1727" t="s">
        <v>42</v>
      </c>
      <c r="I1727" t="str">
        <f t="shared" si="134"/>
        <v>THE WALKING DEADCAMPINAS</v>
      </c>
      <c r="J1727" s="120">
        <v>6590</v>
      </c>
      <c r="K1727">
        <f t="shared" si="131"/>
        <v>1726</v>
      </c>
      <c r="L1727" t="b">
        <f>IF($H$2:$H$2371='Cenário proposto'!$L$2,'Tabela de preços (out_2014)'!$K$2:$K$2371)</f>
        <v>0</v>
      </c>
      <c r="M1727" t="e">
        <f t="shared" si="132"/>
        <v>#NUM!</v>
      </c>
      <c r="N1727" t="str">
        <f t="shared" si="133"/>
        <v>Lixo</v>
      </c>
      <c r="O1727">
        <f t="shared" si="135"/>
        <v>4</v>
      </c>
    </row>
    <row r="1728" spans="1:15" x14ac:dyDescent="0.2">
      <c r="A1728" t="s">
        <v>760</v>
      </c>
      <c r="B1728" t="s">
        <v>761</v>
      </c>
      <c r="C1728" t="s">
        <v>145</v>
      </c>
      <c r="D1728" t="s">
        <v>155</v>
      </c>
      <c r="E1728" s="119">
        <v>0.94791666666666663</v>
      </c>
      <c r="F1728" s="119">
        <v>3.125E-2</v>
      </c>
      <c r="G1728" t="s">
        <v>43</v>
      </c>
      <c r="H1728" t="s">
        <v>44</v>
      </c>
      <c r="I1728" t="str">
        <f t="shared" si="134"/>
        <v>THE WALKING DEADTAUBATÉ</v>
      </c>
      <c r="J1728" s="120">
        <v>2220</v>
      </c>
      <c r="K1728">
        <f t="shared" si="131"/>
        <v>1727</v>
      </c>
      <c r="L1728" t="b">
        <f>IF($H$2:$H$2371='Cenário proposto'!$L$2,'Tabela de preços (out_2014)'!$K$2:$K$2371)</f>
        <v>0</v>
      </c>
      <c r="M1728" t="e">
        <f t="shared" si="132"/>
        <v>#NUM!</v>
      </c>
      <c r="N1728" t="str">
        <f t="shared" si="133"/>
        <v>Lixo</v>
      </c>
      <c r="O1728">
        <f t="shared" si="135"/>
        <v>4</v>
      </c>
    </row>
    <row r="1729" spans="1:15" x14ac:dyDescent="0.2">
      <c r="A1729" t="s">
        <v>760</v>
      </c>
      <c r="B1729" t="s">
        <v>761</v>
      </c>
      <c r="C1729" t="s">
        <v>145</v>
      </c>
      <c r="D1729" t="s">
        <v>155</v>
      </c>
      <c r="E1729" s="119">
        <v>0.94791666666666663</v>
      </c>
      <c r="F1729" s="119">
        <v>3.125E-2</v>
      </c>
      <c r="G1729" t="s">
        <v>45</v>
      </c>
      <c r="H1729" t="s">
        <v>46</v>
      </c>
      <c r="I1729" t="str">
        <f t="shared" si="134"/>
        <v>THE WALKING DEADRIB. PRETO</v>
      </c>
      <c r="J1729" s="120">
        <v>3335</v>
      </c>
      <c r="K1729">
        <f t="shared" si="131"/>
        <v>1728</v>
      </c>
      <c r="L1729" t="b">
        <f>IF($H$2:$H$2371='Cenário proposto'!$L$2,'Tabela de preços (out_2014)'!$K$2:$K$2371)</f>
        <v>0</v>
      </c>
      <c r="M1729" t="e">
        <f t="shared" si="132"/>
        <v>#NUM!</v>
      </c>
      <c r="N1729" t="str">
        <f t="shared" si="133"/>
        <v>Lixo</v>
      </c>
      <c r="O1729">
        <f t="shared" si="135"/>
        <v>4</v>
      </c>
    </row>
    <row r="1730" spans="1:15" x14ac:dyDescent="0.2">
      <c r="A1730" t="s">
        <v>760</v>
      </c>
      <c r="B1730" t="s">
        <v>761</v>
      </c>
      <c r="C1730" t="s">
        <v>145</v>
      </c>
      <c r="D1730" t="s">
        <v>155</v>
      </c>
      <c r="E1730" s="119">
        <v>0.94791666666666663</v>
      </c>
      <c r="F1730" s="119">
        <v>3.125E-2</v>
      </c>
      <c r="G1730" t="s">
        <v>47</v>
      </c>
      <c r="H1730" t="s">
        <v>48</v>
      </c>
      <c r="I1730" t="str">
        <f t="shared" si="134"/>
        <v>THE WALKING DEADSANTOS</v>
      </c>
      <c r="J1730" s="120">
        <v>2435</v>
      </c>
      <c r="K1730">
        <f t="shared" ref="K1730:K1793" si="136">ROW(H1730:H4099)-ROW($H$2)+1</f>
        <v>1729</v>
      </c>
      <c r="L1730" t="b">
        <f>IF($H$2:$H$2371='Cenário proposto'!$L$2,'Tabela de preços (out_2014)'!$K$2:$K$2371)</f>
        <v>0</v>
      </c>
      <c r="M1730" t="e">
        <f t="shared" ref="M1730:M1793" si="137">SMALL($L$2:$L$2371,$K$2:$K$2371)</f>
        <v>#NUM!</v>
      </c>
      <c r="N1730" t="str">
        <f t="shared" ref="N1730:N1793" si="138">IFERROR(INDEX($B$2:$B$2371,$M$2:$M$2371),"Lixo")</f>
        <v>Lixo</v>
      </c>
      <c r="O1730">
        <f t="shared" si="135"/>
        <v>4</v>
      </c>
    </row>
    <row r="1731" spans="1:15" x14ac:dyDescent="0.2">
      <c r="A1731" t="s">
        <v>760</v>
      </c>
      <c r="B1731" t="s">
        <v>761</v>
      </c>
      <c r="C1731" t="s">
        <v>145</v>
      </c>
      <c r="D1731" t="s">
        <v>155</v>
      </c>
      <c r="E1731" s="119">
        <v>0.94791666666666663</v>
      </c>
      <c r="F1731" s="119">
        <v>3.125E-2</v>
      </c>
      <c r="G1731" t="s">
        <v>49</v>
      </c>
      <c r="H1731" t="s">
        <v>50</v>
      </c>
      <c r="I1731" t="str">
        <f t="shared" ref="I1731:I1794" si="139">CONCATENATE(B1731,H1731)</f>
        <v>THE WALKING DEADRIO DE JANEIRO</v>
      </c>
      <c r="J1731" s="120">
        <v>14990</v>
      </c>
      <c r="K1731">
        <f t="shared" si="136"/>
        <v>1730</v>
      </c>
      <c r="L1731">
        <f>IF($H$2:$H$2371='Cenário proposto'!$L$2,'Tabela de preços (out_2014)'!$K$2:$K$2371)</f>
        <v>1730</v>
      </c>
      <c r="M1731" t="e">
        <f t="shared" si="137"/>
        <v>#NUM!</v>
      </c>
      <c r="N1731" t="str">
        <f t="shared" si="138"/>
        <v>Lixo</v>
      </c>
      <c r="O1731">
        <f t="shared" ref="O1731:O1794" si="140">IF(D1731="SEG/SEX",5,IF(D1731="SEG/SÁB",6,IF(LEN(D1731)-LEN(SUBSTITUTE(D1731,"/",""))=0,1,LEN(D1731)-LEN(SUBSTITUTE(D1731,"/",""))+1)))*4</f>
        <v>4</v>
      </c>
    </row>
    <row r="1732" spans="1:15" x14ac:dyDescent="0.2">
      <c r="A1732" t="s">
        <v>760</v>
      </c>
      <c r="B1732" t="s">
        <v>761</v>
      </c>
      <c r="C1732" t="s">
        <v>145</v>
      </c>
      <c r="D1732" t="s">
        <v>155</v>
      </c>
      <c r="E1732" s="119">
        <v>0.94791666666666663</v>
      </c>
      <c r="F1732" s="119">
        <v>3.125E-2</v>
      </c>
      <c r="G1732" t="s">
        <v>51</v>
      </c>
      <c r="H1732" t="s">
        <v>52</v>
      </c>
      <c r="I1732" t="str">
        <f t="shared" si="139"/>
        <v>THE WALKING DEADBARRA MANSA</v>
      </c>
      <c r="J1732" s="120">
        <v>3700</v>
      </c>
      <c r="K1732">
        <f t="shared" si="136"/>
        <v>1731</v>
      </c>
      <c r="L1732" t="b">
        <f>IF($H$2:$H$2371='Cenário proposto'!$L$2,'Tabela de preços (out_2014)'!$K$2:$K$2371)</f>
        <v>0</v>
      </c>
      <c r="M1732" t="e">
        <f t="shared" si="137"/>
        <v>#NUM!</v>
      </c>
      <c r="N1732" t="str">
        <f t="shared" si="138"/>
        <v>Lixo</v>
      </c>
      <c r="O1732">
        <f t="shared" si="140"/>
        <v>4</v>
      </c>
    </row>
    <row r="1733" spans="1:15" x14ac:dyDescent="0.2">
      <c r="A1733" t="s">
        <v>760</v>
      </c>
      <c r="B1733" t="s">
        <v>761</v>
      </c>
      <c r="C1733" t="s">
        <v>145</v>
      </c>
      <c r="D1733" t="s">
        <v>155</v>
      </c>
      <c r="E1733" s="119">
        <v>0.94791666666666663</v>
      </c>
      <c r="F1733" s="119">
        <v>3.125E-2</v>
      </c>
      <c r="G1733" t="s">
        <v>53</v>
      </c>
      <c r="H1733" t="s">
        <v>54</v>
      </c>
      <c r="I1733" t="str">
        <f t="shared" si="139"/>
        <v>THE WALKING DEADB. HORIZ</v>
      </c>
      <c r="J1733" s="120">
        <v>11770</v>
      </c>
      <c r="K1733">
        <f t="shared" si="136"/>
        <v>1732</v>
      </c>
      <c r="L1733" t="b">
        <f>IF($H$2:$H$2371='Cenário proposto'!$L$2,'Tabela de preços (out_2014)'!$K$2:$K$2371)</f>
        <v>0</v>
      </c>
      <c r="M1733" t="e">
        <f t="shared" si="137"/>
        <v>#NUM!</v>
      </c>
      <c r="N1733" t="str">
        <f t="shared" si="138"/>
        <v>Lixo</v>
      </c>
      <c r="O1733">
        <f t="shared" si="140"/>
        <v>4</v>
      </c>
    </row>
    <row r="1734" spans="1:15" x14ac:dyDescent="0.2">
      <c r="A1734" t="s">
        <v>760</v>
      </c>
      <c r="B1734" t="s">
        <v>761</v>
      </c>
      <c r="C1734" t="s">
        <v>145</v>
      </c>
      <c r="D1734" t="s">
        <v>155</v>
      </c>
      <c r="E1734" s="119">
        <v>0.94791666666666663</v>
      </c>
      <c r="F1734" s="119">
        <v>3.125E-2</v>
      </c>
      <c r="G1734" t="s">
        <v>55</v>
      </c>
      <c r="H1734" t="s">
        <v>56</v>
      </c>
      <c r="I1734" t="str">
        <f t="shared" si="139"/>
        <v>THE WALKING DEADUBERABA</v>
      </c>
      <c r="J1734" s="120">
        <v>2240</v>
      </c>
      <c r="K1734">
        <f t="shared" si="136"/>
        <v>1733</v>
      </c>
      <c r="L1734" t="b">
        <f>IF($H$2:$H$2371='Cenário proposto'!$L$2,'Tabela de preços (out_2014)'!$K$2:$K$2371)</f>
        <v>0</v>
      </c>
      <c r="M1734" t="e">
        <f t="shared" si="137"/>
        <v>#NUM!</v>
      </c>
      <c r="N1734" t="str">
        <f t="shared" si="138"/>
        <v>Lixo</v>
      </c>
      <c r="O1734">
        <f t="shared" si="140"/>
        <v>4</v>
      </c>
    </row>
    <row r="1735" spans="1:15" x14ac:dyDescent="0.2">
      <c r="A1735" t="s">
        <v>760</v>
      </c>
      <c r="B1735" t="s">
        <v>761</v>
      </c>
      <c r="C1735" t="s">
        <v>145</v>
      </c>
      <c r="D1735" t="s">
        <v>155</v>
      </c>
      <c r="E1735" s="119">
        <v>0.94791666666666663</v>
      </c>
      <c r="F1735" s="119">
        <v>3.125E-2</v>
      </c>
      <c r="G1735" t="s">
        <v>57</v>
      </c>
      <c r="H1735" t="s">
        <v>58</v>
      </c>
      <c r="I1735" t="str">
        <f t="shared" si="139"/>
        <v>THE WALKING DEADVITÓRIA</v>
      </c>
      <c r="J1735" s="120">
        <v>2485</v>
      </c>
      <c r="K1735">
        <f t="shared" si="136"/>
        <v>1734</v>
      </c>
      <c r="L1735" t="b">
        <f>IF($H$2:$H$2371='Cenário proposto'!$L$2,'Tabela de preços (out_2014)'!$K$2:$K$2371)</f>
        <v>0</v>
      </c>
      <c r="M1735" t="e">
        <f t="shared" si="137"/>
        <v>#NUM!</v>
      </c>
      <c r="N1735" t="str">
        <f t="shared" si="138"/>
        <v>Lixo</v>
      </c>
      <c r="O1735">
        <f t="shared" si="140"/>
        <v>4</v>
      </c>
    </row>
    <row r="1736" spans="1:15" x14ac:dyDescent="0.2">
      <c r="A1736" t="s">
        <v>760</v>
      </c>
      <c r="B1736" t="s">
        <v>761</v>
      </c>
      <c r="C1736" t="s">
        <v>145</v>
      </c>
      <c r="D1736" t="s">
        <v>155</v>
      </c>
      <c r="E1736" s="119">
        <v>0.94791666666666663</v>
      </c>
      <c r="F1736" s="119">
        <v>3.125E-2</v>
      </c>
      <c r="G1736" t="s">
        <v>59</v>
      </c>
      <c r="H1736" t="s">
        <v>60</v>
      </c>
      <c r="I1736" t="str">
        <f t="shared" si="139"/>
        <v>THE WALKING DEADCURITIBA</v>
      </c>
      <c r="J1736" s="120">
        <v>4415</v>
      </c>
      <c r="K1736">
        <f t="shared" si="136"/>
        <v>1735</v>
      </c>
      <c r="L1736" t="b">
        <f>IF($H$2:$H$2371='Cenário proposto'!$L$2,'Tabela de preços (out_2014)'!$K$2:$K$2371)</f>
        <v>0</v>
      </c>
      <c r="M1736" t="e">
        <f t="shared" si="137"/>
        <v>#NUM!</v>
      </c>
      <c r="N1736" t="str">
        <f t="shared" si="138"/>
        <v>Lixo</v>
      </c>
      <c r="O1736">
        <f t="shared" si="140"/>
        <v>4</v>
      </c>
    </row>
    <row r="1737" spans="1:15" x14ac:dyDescent="0.2">
      <c r="A1737" t="s">
        <v>760</v>
      </c>
      <c r="B1737" t="s">
        <v>761</v>
      </c>
      <c r="C1737" t="s">
        <v>145</v>
      </c>
      <c r="D1737" t="s">
        <v>155</v>
      </c>
      <c r="E1737" s="119">
        <v>0.94791666666666663</v>
      </c>
      <c r="F1737" s="119">
        <v>3.125E-2</v>
      </c>
      <c r="G1737" t="s">
        <v>61</v>
      </c>
      <c r="H1737" t="s">
        <v>62</v>
      </c>
      <c r="I1737" t="str">
        <f t="shared" si="139"/>
        <v>THE WALKING DEADCASCAVEL</v>
      </c>
      <c r="J1737" s="120">
        <v>4725</v>
      </c>
      <c r="K1737">
        <f t="shared" si="136"/>
        <v>1736</v>
      </c>
      <c r="L1737" t="b">
        <f>IF($H$2:$H$2371='Cenário proposto'!$L$2,'Tabela de preços (out_2014)'!$K$2:$K$2371)</f>
        <v>0</v>
      </c>
      <c r="M1737" t="e">
        <f t="shared" si="137"/>
        <v>#NUM!</v>
      </c>
      <c r="N1737" t="str">
        <f t="shared" si="138"/>
        <v>Lixo</v>
      </c>
      <c r="O1737">
        <f t="shared" si="140"/>
        <v>4</v>
      </c>
    </row>
    <row r="1738" spans="1:15" x14ac:dyDescent="0.2">
      <c r="A1738" t="s">
        <v>760</v>
      </c>
      <c r="B1738" t="s">
        <v>761</v>
      </c>
      <c r="C1738" t="s">
        <v>145</v>
      </c>
      <c r="D1738" t="s">
        <v>155</v>
      </c>
      <c r="E1738" s="119">
        <v>0.94791666666666663</v>
      </c>
      <c r="F1738" s="119">
        <v>3.125E-2</v>
      </c>
      <c r="G1738" t="s">
        <v>63</v>
      </c>
      <c r="H1738" t="s">
        <v>64</v>
      </c>
      <c r="I1738" t="str">
        <f t="shared" si="139"/>
        <v>THE WALKING DEADMARINGÁ</v>
      </c>
      <c r="J1738" s="120">
        <v>1455</v>
      </c>
      <c r="K1738">
        <f t="shared" si="136"/>
        <v>1737</v>
      </c>
      <c r="L1738" t="b">
        <f>IF($H$2:$H$2371='Cenário proposto'!$L$2,'Tabela de preços (out_2014)'!$K$2:$K$2371)</f>
        <v>0</v>
      </c>
      <c r="M1738" t="e">
        <f t="shared" si="137"/>
        <v>#NUM!</v>
      </c>
      <c r="N1738" t="str">
        <f t="shared" si="138"/>
        <v>Lixo</v>
      </c>
      <c r="O1738">
        <f t="shared" si="140"/>
        <v>4</v>
      </c>
    </row>
    <row r="1739" spans="1:15" x14ac:dyDescent="0.2">
      <c r="A1739" t="s">
        <v>760</v>
      </c>
      <c r="B1739" t="s">
        <v>761</v>
      </c>
      <c r="C1739" t="s">
        <v>145</v>
      </c>
      <c r="D1739" t="s">
        <v>155</v>
      </c>
      <c r="E1739" s="119">
        <v>0.94791666666666663</v>
      </c>
      <c r="F1739" s="119">
        <v>3.125E-2</v>
      </c>
      <c r="G1739" t="s">
        <v>65</v>
      </c>
      <c r="H1739" t="s">
        <v>66</v>
      </c>
      <c r="I1739" t="str">
        <f t="shared" si="139"/>
        <v>THE WALKING DEADLONDRINA</v>
      </c>
      <c r="J1739" s="120">
        <v>1755</v>
      </c>
      <c r="K1739">
        <f t="shared" si="136"/>
        <v>1738</v>
      </c>
      <c r="L1739" t="b">
        <f>IF($H$2:$H$2371='Cenário proposto'!$L$2,'Tabela de preços (out_2014)'!$K$2:$K$2371)</f>
        <v>0</v>
      </c>
      <c r="M1739" t="e">
        <f t="shared" si="137"/>
        <v>#NUM!</v>
      </c>
      <c r="N1739" t="str">
        <f t="shared" si="138"/>
        <v>Lixo</v>
      </c>
      <c r="O1739">
        <f t="shared" si="140"/>
        <v>4</v>
      </c>
    </row>
    <row r="1740" spans="1:15" x14ac:dyDescent="0.2">
      <c r="A1740" t="s">
        <v>760</v>
      </c>
      <c r="B1740" t="s">
        <v>761</v>
      </c>
      <c r="C1740" t="s">
        <v>145</v>
      </c>
      <c r="D1740" t="s">
        <v>155</v>
      </c>
      <c r="E1740" s="119">
        <v>0.94791666666666663</v>
      </c>
      <c r="F1740" s="119">
        <v>3.125E-2</v>
      </c>
      <c r="G1740" t="s">
        <v>67</v>
      </c>
      <c r="H1740" t="s">
        <v>68</v>
      </c>
      <c r="I1740" t="str">
        <f t="shared" si="139"/>
        <v>THE WALKING DEADP. ALEGRE</v>
      </c>
      <c r="J1740" s="120">
        <v>10365</v>
      </c>
      <c r="K1740">
        <f t="shared" si="136"/>
        <v>1739</v>
      </c>
      <c r="L1740" t="b">
        <f>IF($H$2:$H$2371='Cenário proposto'!$L$2,'Tabela de preços (out_2014)'!$K$2:$K$2371)</f>
        <v>0</v>
      </c>
      <c r="M1740" t="e">
        <f t="shared" si="137"/>
        <v>#NUM!</v>
      </c>
      <c r="N1740" t="str">
        <f t="shared" si="138"/>
        <v>Lixo</v>
      </c>
      <c r="O1740">
        <f t="shared" si="140"/>
        <v>4</v>
      </c>
    </row>
    <row r="1741" spans="1:15" x14ac:dyDescent="0.2">
      <c r="A1741" t="s">
        <v>760</v>
      </c>
      <c r="B1741" t="s">
        <v>761</v>
      </c>
      <c r="C1741" t="s">
        <v>145</v>
      </c>
      <c r="D1741" t="s">
        <v>155</v>
      </c>
      <c r="E1741" s="119">
        <v>0.94791666666666663</v>
      </c>
      <c r="F1741" s="119">
        <v>3.125E-2</v>
      </c>
      <c r="G1741" t="s">
        <v>69</v>
      </c>
      <c r="H1741" t="s">
        <v>70</v>
      </c>
      <c r="I1741" t="str">
        <f t="shared" si="139"/>
        <v>THE WALKING DEADFLORIANÓPOLIS</v>
      </c>
      <c r="J1741" s="120">
        <v>5120</v>
      </c>
      <c r="K1741">
        <f t="shared" si="136"/>
        <v>1740</v>
      </c>
      <c r="L1741" t="b">
        <f>IF($H$2:$H$2371='Cenário proposto'!$L$2,'Tabela de preços (out_2014)'!$K$2:$K$2371)</f>
        <v>0</v>
      </c>
      <c r="M1741" t="e">
        <f t="shared" si="137"/>
        <v>#NUM!</v>
      </c>
      <c r="N1741" t="str">
        <f t="shared" si="138"/>
        <v>Lixo</v>
      </c>
      <c r="O1741">
        <f t="shared" si="140"/>
        <v>4</v>
      </c>
    </row>
    <row r="1742" spans="1:15" x14ac:dyDescent="0.2">
      <c r="A1742" t="s">
        <v>760</v>
      </c>
      <c r="B1742" t="s">
        <v>761</v>
      </c>
      <c r="C1742" t="s">
        <v>145</v>
      </c>
      <c r="D1742" t="s">
        <v>155</v>
      </c>
      <c r="E1742" s="119">
        <v>0.94791666666666663</v>
      </c>
      <c r="F1742" s="119">
        <v>3.125E-2</v>
      </c>
      <c r="G1742" t="s">
        <v>71</v>
      </c>
      <c r="H1742" t="s">
        <v>72</v>
      </c>
      <c r="I1742" t="str">
        <f t="shared" si="139"/>
        <v>THE WALKING DEADBRASÍLIA</v>
      </c>
      <c r="J1742" s="120">
        <v>3290</v>
      </c>
      <c r="K1742">
        <f t="shared" si="136"/>
        <v>1741</v>
      </c>
      <c r="L1742" t="b">
        <f>IF($H$2:$H$2371='Cenário proposto'!$L$2,'Tabela de preços (out_2014)'!$K$2:$K$2371)</f>
        <v>0</v>
      </c>
      <c r="M1742" t="e">
        <f t="shared" si="137"/>
        <v>#NUM!</v>
      </c>
      <c r="N1742" t="str">
        <f t="shared" si="138"/>
        <v>Lixo</v>
      </c>
      <c r="O1742">
        <f t="shared" si="140"/>
        <v>4</v>
      </c>
    </row>
    <row r="1743" spans="1:15" x14ac:dyDescent="0.2">
      <c r="A1743" t="s">
        <v>760</v>
      </c>
      <c r="B1743" t="s">
        <v>761</v>
      </c>
      <c r="C1743" t="s">
        <v>145</v>
      </c>
      <c r="D1743" t="s">
        <v>155</v>
      </c>
      <c r="E1743" s="119">
        <v>0.94791666666666663</v>
      </c>
      <c r="F1743" s="119">
        <v>3.125E-2</v>
      </c>
      <c r="G1743" t="s">
        <v>73</v>
      </c>
      <c r="H1743" t="s">
        <v>74</v>
      </c>
      <c r="I1743" t="str">
        <f t="shared" si="139"/>
        <v>THE WALKING DEADGOIÂNIA</v>
      </c>
      <c r="J1743" s="120">
        <v>2960</v>
      </c>
      <c r="K1743">
        <f t="shared" si="136"/>
        <v>1742</v>
      </c>
      <c r="L1743" t="b">
        <f>IF($H$2:$H$2371='Cenário proposto'!$L$2,'Tabela de preços (out_2014)'!$K$2:$K$2371)</f>
        <v>0</v>
      </c>
      <c r="M1743" t="e">
        <f t="shared" si="137"/>
        <v>#NUM!</v>
      </c>
      <c r="N1743" t="str">
        <f t="shared" si="138"/>
        <v>Lixo</v>
      </c>
      <c r="O1743">
        <f t="shared" si="140"/>
        <v>4</v>
      </c>
    </row>
    <row r="1744" spans="1:15" x14ac:dyDescent="0.2">
      <c r="A1744" t="s">
        <v>760</v>
      </c>
      <c r="B1744" t="s">
        <v>761</v>
      </c>
      <c r="C1744" t="s">
        <v>145</v>
      </c>
      <c r="D1744" t="s">
        <v>155</v>
      </c>
      <c r="E1744" s="119">
        <v>0.94791666666666663</v>
      </c>
      <c r="F1744" s="119">
        <v>3.125E-2</v>
      </c>
      <c r="G1744" t="s">
        <v>75</v>
      </c>
      <c r="H1744" t="s">
        <v>76</v>
      </c>
      <c r="I1744" t="str">
        <f t="shared" si="139"/>
        <v>THE WALKING DEADCUIABÁ</v>
      </c>
      <c r="J1744" s="120">
        <v>2655</v>
      </c>
      <c r="K1744">
        <f t="shared" si="136"/>
        <v>1743</v>
      </c>
      <c r="L1744" t="b">
        <f>IF($H$2:$H$2371='Cenário proposto'!$L$2,'Tabela de preços (out_2014)'!$K$2:$K$2371)</f>
        <v>0</v>
      </c>
      <c r="M1744" t="e">
        <f t="shared" si="137"/>
        <v>#NUM!</v>
      </c>
      <c r="N1744" t="str">
        <f t="shared" si="138"/>
        <v>Lixo</v>
      </c>
      <c r="O1744">
        <f t="shared" si="140"/>
        <v>4</v>
      </c>
    </row>
    <row r="1745" spans="1:15" x14ac:dyDescent="0.2">
      <c r="A1745" t="s">
        <v>760</v>
      </c>
      <c r="B1745" t="s">
        <v>761</v>
      </c>
      <c r="C1745" t="s">
        <v>145</v>
      </c>
      <c r="D1745" t="s">
        <v>155</v>
      </c>
      <c r="E1745" s="119">
        <v>0.94791666666666663</v>
      </c>
      <c r="F1745" s="119">
        <v>3.125E-2</v>
      </c>
      <c r="G1745" t="s">
        <v>77</v>
      </c>
      <c r="H1745" t="s">
        <v>78</v>
      </c>
      <c r="I1745" t="str">
        <f t="shared" si="139"/>
        <v>THE WALKING DEADCÁCERES</v>
      </c>
      <c r="J1745" s="120">
        <v>205</v>
      </c>
      <c r="K1745">
        <f t="shared" si="136"/>
        <v>1744</v>
      </c>
      <c r="L1745" t="b">
        <f>IF($H$2:$H$2371='Cenário proposto'!$L$2,'Tabela de preços (out_2014)'!$K$2:$K$2371)</f>
        <v>0</v>
      </c>
      <c r="M1745" t="e">
        <f t="shared" si="137"/>
        <v>#NUM!</v>
      </c>
      <c r="N1745" t="str">
        <f t="shared" si="138"/>
        <v>Lixo</v>
      </c>
      <c r="O1745">
        <f t="shared" si="140"/>
        <v>4</v>
      </c>
    </row>
    <row r="1746" spans="1:15" x14ac:dyDescent="0.2">
      <c r="A1746" t="s">
        <v>760</v>
      </c>
      <c r="B1746" t="s">
        <v>761</v>
      </c>
      <c r="C1746" t="s">
        <v>145</v>
      </c>
      <c r="D1746" t="s">
        <v>155</v>
      </c>
      <c r="E1746" s="119">
        <v>0.94791666666666663</v>
      </c>
      <c r="F1746" s="119">
        <v>3.125E-2</v>
      </c>
      <c r="G1746" t="s">
        <v>75</v>
      </c>
      <c r="H1746" t="s">
        <v>79</v>
      </c>
      <c r="I1746" t="str">
        <f t="shared" si="139"/>
        <v>THE WALKING DEADRONDONÓPOLIS</v>
      </c>
      <c r="J1746" s="120">
        <v>440</v>
      </c>
      <c r="K1746">
        <f t="shared" si="136"/>
        <v>1745</v>
      </c>
      <c r="L1746" t="b">
        <f>IF($H$2:$H$2371='Cenário proposto'!$L$2,'Tabela de preços (out_2014)'!$K$2:$K$2371)</f>
        <v>0</v>
      </c>
      <c r="M1746" t="e">
        <f t="shared" si="137"/>
        <v>#NUM!</v>
      </c>
      <c r="N1746" t="str">
        <f t="shared" si="138"/>
        <v>Lixo</v>
      </c>
      <c r="O1746">
        <f t="shared" si="140"/>
        <v>4</v>
      </c>
    </row>
    <row r="1747" spans="1:15" x14ac:dyDescent="0.2">
      <c r="A1747" t="s">
        <v>760</v>
      </c>
      <c r="B1747" t="s">
        <v>761</v>
      </c>
      <c r="C1747" t="s">
        <v>145</v>
      </c>
      <c r="D1747" t="s">
        <v>155</v>
      </c>
      <c r="E1747" s="119">
        <v>0.94791666666666663</v>
      </c>
      <c r="F1747" s="119">
        <v>3.125E-2</v>
      </c>
      <c r="G1747" t="s">
        <v>75</v>
      </c>
      <c r="H1747" t="s">
        <v>80</v>
      </c>
      <c r="I1747" t="str">
        <f t="shared" si="139"/>
        <v>THE WALKING DEADTANGARÁ</v>
      </c>
      <c r="J1747" s="120">
        <v>320</v>
      </c>
      <c r="K1747">
        <f t="shared" si="136"/>
        <v>1746</v>
      </c>
      <c r="L1747" t="b">
        <f>IF($H$2:$H$2371='Cenário proposto'!$L$2,'Tabela de preços (out_2014)'!$K$2:$K$2371)</f>
        <v>0</v>
      </c>
      <c r="M1747" t="e">
        <f t="shared" si="137"/>
        <v>#NUM!</v>
      </c>
      <c r="N1747" t="str">
        <f t="shared" si="138"/>
        <v>Lixo</v>
      </c>
      <c r="O1747">
        <f t="shared" si="140"/>
        <v>4</v>
      </c>
    </row>
    <row r="1748" spans="1:15" x14ac:dyDescent="0.2">
      <c r="A1748" t="s">
        <v>760</v>
      </c>
      <c r="B1748" t="s">
        <v>761</v>
      </c>
      <c r="C1748" t="s">
        <v>145</v>
      </c>
      <c r="D1748" t="s">
        <v>155</v>
      </c>
      <c r="E1748" s="119">
        <v>0.94791666666666663</v>
      </c>
      <c r="F1748" s="119">
        <v>3.125E-2</v>
      </c>
      <c r="G1748" t="s">
        <v>75</v>
      </c>
      <c r="H1748" t="s">
        <v>81</v>
      </c>
      <c r="I1748" t="str">
        <f t="shared" si="139"/>
        <v>THE WALKING DEADSORRISO</v>
      </c>
      <c r="J1748" s="120">
        <v>205</v>
      </c>
      <c r="K1748">
        <f t="shared" si="136"/>
        <v>1747</v>
      </c>
      <c r="L1748" t="b">
        <f>IF($H$2:$H$2371='Cenário proposto'!$L$2,'Tabela de preços (out_2014)'!$K$2:$K$2371)</f>
        <v>0</v>
      </c>
      <c r="M1748" t="e">
        <f t="shared" si="137"/>
        <v>#NUM!</v>
      </c>
      <c r="N1748" t="str">
        <f t="shared" si="138"/>
        <v>Lixo</v>
      </c>
      <c r="O1748">
        <f t="shared" si="140"/>
        <v>4</v>
      </c>
    </row>
    <row r="1749" spans="1:15" x14ac:dyDescent="0.2">
      <c r="A1749" t="s">
        <v>760</v>
      </c>
      <c r="B1749" t="s">
        <v>761</v>
      </c>
      <c r="C1749" t="s">
        <v>145</v>
      </c>
      <c r="D1749" t="s">
        <v>155</v>
      </c>
      <c r="E1749" s="119">
        <v>0.94791666666666663</v>
      </c>
      <c r="F1749" s="119">
        <v>3.125E-2</v>
      </c>
      <c r="G1749" t="s">
        <v>75</v>
      </c>
      <c r="H1749" t="s">
        <v>82</v>
      </c>
      <c r="I1749" t="str">
        <f t="shared" si="139"/>
        <v>THE WALKING DEADSAPEZAL</v>
      </c>
      <c r="J1749" s="120">
        <v>205</v>
      </c>
      <c r="K1749">
        <f t="shared" si="136"/>
        <v>1748</v>
      </c>
      <c r="L1749" t="b">
        <f>IF($H$2:$H$2371='Cenário proposto'!$L$2,'Tabela de preços (out_2014)'!$K$2:$K$2371)</f>
        <v>0</v>
      </c>
      <c r="M1749" t="e">
        <f t="shared" si="137"/>
        <v>#NUM!</v>
      </c>
      <c r="N1749" t="str">
        <f t="shared" si="138"/>
        <v>Lixo</v>
      </c>
      <c r="O1749">
        <f t="shared" si="140"/>
        <v>4</v>
      </c>
    </row>
    <row r="1750" spans="1:15" x14ac:dyDescent="0.2">
      <c r="A1750" t="s">
        <v>760</v>
      </c>
      <c r="B1750" t="s">
        <v>761</v>
      </c>
      <c r="C1750" t="s">
        <v>145</v>
      </c>
      <c r="D1750" t="s">
        <v>155</v>
      </c>
      <c r="E1750" s="119">
        <v>0.94791666666666663</v>
      </c>
      <c r="F1750" s="119">
        <v>3.125E-2</v>
      </c>
      <c r="G1750" t="s">
        <v>75</v>
      </c>
      <c r="H1750" t="s">
        <v>83</v>
      </c>
      <c r="I1750" t="str">
        <f t="shared" si="139"/>
        <v>THE WALKING DEADJUÍNA</v>
      </c>
      <c r="J1750" s="120">
        <v>205</v>
      </c>
      <c r="K1750">
        <f t="shared" si="136"/>
        <v>1749</v>
      </c>
      <c r="L1750" t="b">
        <f>IF($H$2:$H$2371='Cenário proposto'!$L$2,'Tabela de preços (out_2014)'!$K$2:$K$2371)</f>
        <v>0</v>
      </c>
      <c r="M1750" t="e">
        <f t="shared" si="137"/>
        <v>#NUM!</v>
      </c>
      <c r="N1750" t="str">
        <f t="shared" si="138"/>
        <v>Lixo</v>
      </c>
      <c r="O1750">
        <f t="shared" si="140"/>
        <v>4</v>
      </c>
    </row>
    <row r="1751" spans="1:15" x14ac:dyDescent="0.2">
      <c r="A1751" t="s">
        <v>760</v>
      </c>
      <c r="B1751" t="s">
        <v>761</v>
      </c>
      <c r="C1751" t="s">
        <v>145</v>
      </c>
      <c r="D1751" t="s">
        <v>155</v>
      </c>
      <c r="E1751" s="119">
        <v>0.94791666666666663</v>
      </c>
      <c r="F1751" s="119">
        <v>3.125E-2</v>
      </c>
      <c r="G1751" t="s">
        <v>84</v>
      </c>
      <c r="H1751" t="s">
        <v>85</v>
      </c>
      <c r="I1751" t="str">
        <f t="shared" si="139"/>
        <v>THE WALKING DEADC. GRANDE</v>
      </c>
      <c r="J1751" s="120">
        <v>1135</v>
      </c>
      <c r="K1751">
        <f t="shared" si="136"/>
        <v>1750</v>
      </c>
      <c r="L1751" t="b">
        <f>IF($H$2:$H$2371='Cenário proposto'!$L$2,'Tabela de preços (out_2014)'!$K$2:$K$2371)</f>
        <v>0</v>
      </c>
      <c r="M1751" t="e">
        <f t="shared" si="137"/>
        <v>#NUM!</v>
      </c>
      <c r="N1751" t="str">
        <f t="shared" si="138"/>
        <v>Lixo</v>
      </c>
      <c r="O1751">
        <f t="shared" si="140"/>
        <v>4</v>
      </c>
    </row>
    <row r="1752" spans="1:15" x14ac:dyDescent="0.2">
      <c r="A1752" t="s">
        <v>760</v>
      </c>
      <c r="B1752" t="s">
        <v>761</v>
      </c>
      <c r="C1752" t="s">
        <v>145</v>
      </c>
      <c r="D1752" t="s">
        <v>155</v>
      </c>
      <c r="E1752" s="119">
        <v>0.94791666666666663</v>
      </c>
      <c r="F1752" s="119">
        <v>3.125E-2</v>
      </c>
      <c r="G1752" t="s">
        <v>86</v>
      </c>
      <c r="H1752" t="s">
        <v>87</v>
      </c>
      <c r="I1752" t="str">
        <f t="shared" si="139"/>
        <v>THE WALKING DEADSALVADOR</v>
      </c>
      <c r="J1752" s="120">
        <v>7030</v>
      </c>
      <c r="K1752">
        <f t="shared" si="136"/>
        <v>1751</v>
      </c>
      <c r="L1752" t="b">
        <f>IF($H$2:$H$2371='Cenário proposto'!$L$2,'Tabela de preços (out_2014)'!$K$2:$K$2371)</f>
        <v>0</v>
      </c>
      <c r="M1752" t="e">
        <f t="shared" si="137"/>
        <v>#NUM!</v>
      </c>
      <c r="N1752" t="str">
        <f t="shared" si="138"/>
        <v>Lixo</v>
      </c>
      <c r="O1752">
        <f t="shared" si="140"/>
        <v>4</v>
      </c>
    </row>
    <row r="1753" spans="1:15" x14ac:dyDescent="0.2">
      <c r="A1753" t="s">
        <v>760</v>
      </c>
      <c r="B1753" t="s">
        <v>761</v>
      </c>
      <c r="C1753" t="s">
        <v>145</v>
      </c>
      <c r="D1753" t="s">
        <v>155</v>
      </c>
      <c r="E1753" s="119">
        <v>0.94791666666666663</v>
      </c>
      <c r="F1753" s="119">
        <v>3.125E-2</v>
      </c>
      <c r="G1753" t="s">
        <v>88</v>
      </c>
      <c r="H1753" t="s">
        <v>89</v>
      </c>
      <c r="I1753" t="str">
        <f t="shared" si="139"/>
        <v>THE WALKING DEADRECIFE</v>
      </c>
      <c r="J1753" s="120">
        <v>5800</v>
      </c>
      <c r="K1753">
        <f t="shared" si="136"/>
        <v>1752</v>
      </c>
      <c r="L1753" t="b">
        <f>IF($H$2:$H$2371='Cenário proposto'!$L$2,'Tabela de preços (out_2014)'!$K$2:$K$2371)</f>
        <v>0</v>
      </c>
      <c r="M1753" t="e">
        <f t="shared" si="137"/>
        <v>#NUM!</v>
      </c>
      <c r="N1753" t="str">
        <f t="shared" si="138"/>
        <v>Lixo</v>
      </c>
      <c r="O1753">
        <f t="shared" si="140"/>
        <v>4</v>
      </c>
    </row>
    <row r="1754" spans="1:15" x14ac:dyDescent="0.2">
      <c r="A1754" t="s">
        <v>760</v>
      </c>
      <c r="B1754" t="s">
        <v>761</v>
      </c>
      <c r="C1754" t="s">
        <v>145</v>
      </c>
      <c r="D1754" t="s">
        <v>155</v>
      </c>
      <c r="E1754" s="119">
        <v>0.94791666666666663</v>
      </c>
      <c r="F1754" s="119">
        <v>3.125E-2</v>
      </c>
      <c r="G1754" t="s">
        <v>90</v>
      </c>
      <c r="H1754" t="s">
        <v>91</v>
      </c>
      <c r="I1754" t="str">
        <f t="shared" si="139"/>
        <v>THE WALKING DEADNATAL</v>
      </c>
      <c r="J1754" s="120">
        <v>1495</v>
      </c>
      <c r="K1754">
        <f t="shared" si="136"/>
        <v>1753</v>
      </c>
      <c r="L1754" t="b">
        <f>IF($H$2:$H$2371='Cenário proposto'!$L$2,'Tabela de preços (out_2014)'!$K$2:$K$2371)</f>
        <v>0</v>
      </c>
      <c r="M1754" t="e">
        <f t="shared" si="137"/>
        <v>#NUM!</v>
      </c>
      <c r="N1754" t="str">
        <f t="shared" si="138"/>
        <v>Lixo</v>
      </c>
      <c r="O1754">
        <f t="shared" si="140"/>
        <v>4</v>
      </c>
    </row>
    <row r="1755" spans="1:15" x14ac:dyDescent="0.2">
      <c r="A1755" t="s">
        <v>760</v>
      </c>
      <c r="B1755" t="s">
        <v>761</v>
      </c>
      <c r="C1755" t="s">
        <v>145</v>
      </c>
      <c r="D1755" t="s">
        <v>155</v>
      </c>
      <c r="E1755" s="119">
        <v>0.94791666666666663</v>
      </c>
      <c r="F1755" s="119">
        <v>3.125E-2</v>
      </c>
      <c r="G1755" t="s">
        <v>92</v>
      </c>
      <c r="H1755" t="s">
        <v>93</v>
      </c>
      <c r="I1755" t="str">
        <f t="shared" si="139"/>
        <v>THE WALKING DEADCEARÁ</v>
      </c>
      <c r="J1755" s="120">
        <v>4985</v>
      </c>
      <c r="K1755">
        <f t="shared" si="136"/>
        <v>1754</v>
      </c>
      <c r="L1755" t="b">
        <f>IF($H$2:$H$2371='Cenário proposto'!$L$2,'Tabela de preços (out_2014)'!$K$2:$K$2371)</f>
        <v>0</v>
      </c>
      <c r="M1755" t="e">
        <f t="shared" si="137"/>
        <v>#NUM!</v>
      </c>
      <c r="N1755" t="str">
        <f t="shared" si="138"/>
        <v>Lixo</v>
      </c>
      <c r="O1755">
        <f t="shared" si="140"/>
        <v>4</v>
      </c>
    </row>
    <row r="1756" spans="1:15" x14ac:dyDescent="0.2">
      <c r="A1756" t="s">
        <v>760</v>
      </c>
      <c r="B1756" t="s">
        <v>761</v>
      </c>
      <c r="C1756" t="s">
        <v>145</v>
      </c>
      <c r="D1756" t="s">
        <v>155</v>
      </c>
      <c r="E1756" s="119">
        <v>0.94791666666666663</v>
      </c>
      <c r="F1756" s="119">
        <v>3.125E-2</v>
      </c>
      <c r="G1756" t="s">
        <v>92</v>
      </c>
      <c r="H1756" t="s">
        <v>94</v>
      </c>
      <c r="I1756" t="str">
        <f t="shared" si="139"/>
        <v>THE WALKING DEADFORTALEZA</v>
      </c>
      <c r="J1756" s="120">
        <v>3990</v>
      </c>
      <c r="K1756">
        <f t="shared" si="136"/>
        <v>1755</v>
      </c>
      <c r="L1756" t="b">
        <f>IF($H$2:$H$2371='Cenário proposto'!$L$2,'Tabela de preços (out_2014)'!$K$2:$K$2371)</f>
        <v>0</v>
      </c>
      <c r="M1756" t="e">
        <f t="shared" si="137"/>
        <v>#NUM!</v>
      </c>
      <c r="N1756" t="str">
        <f t="shared" si="138"/>
        <v>Lixo</v>
      </c>
      <c r="O1756">
        <f t="shared" si="140"/>
        <v>4</v>
      </c>
    </row>
    <row r="1757" spans="1:15" x14ac:dyDescent="0.2">
      <c r="A1757" t="s">
        <v>760</v>
      </c>
      <c r="B1757" t="s">
        <v>761</v>
      </c>
      <c r="C1757" t="s">
        <v>145</v>
      </c>
      <c r="D1757" t="s">
        <v>155</v>
      </c>
      <c r="E1757" s="119">
        <v>0.94791666666666663</v>
      </c>
      <c r="F1757" s="119">
        <v>3.125E-2</v>
      </c>
      <c r="G1757" t="s">
        <v>95</v>
      </c>
      <c r="H1757" t="s">
        <v>96</v>
      </c>
      <c r="I1757" t="str">
        <f t="shared" si="139"/>
        <v>THE WALKING DEADTERESINA</v>
      </c>
      <c r="J1757" s="120">
        <v>605</v>
      </c>
      <c r="K1757">
        <f t="shared" si="136"/>
        <v>1756</v>
      </c>
      <c r="L1757" t="b">
        <f>IF($H$2:$H$2371='Cenário proposto'!$L$2,'Tabela de preços (out_2014)'!$K$2:$K$2371)</f>
        <v>0</v>
      </c>
      <c r="M1757" t="e">
        <f t="shared" si="137"/>
        <v>#NUM!</v>
      </c>
      <c r="N1757" t="str">
        <f t="shared" si="138"/>
        <v>Lixo</v>
      </c>
      <c r="O1757">
        <f t="shared" si="140"/>
        <v>4</v>
      </c>
    </row>
    <row r="1758" spans="1:15" x14ac:dyDescent="0.2">
      <c r="A1758" t="s">
        <v>760</v>
      </c>
      <c r="B1758" t="s">
        <v>761</v>
      </c>
      <c r="C1758" t="s">
        <v>145</v>
      </c>
      <c r="D1758" t="s">
        <v>155</v>
      </c>
      <c r="E1758" s="119">
        <v>0.94791666666666663</v>
      </c>
      <c r="F1758" s="119">
        <v>3.125E-2</v>
      </c>
      <c r="G1758" t="s">
        <v>95</v>
      </c>
      <c r="H1758" t="s">
        <v>97</v>
      </c>
      <c r="I1758" t="str">
        <f t="shared" si="139"/>
        <v>THE WALKING DEADPARNAÍBA</v>
      </c>
      <c r="J1758" s="120">
        <v>205</v>
      </c>
      <c r="K1758">
        <f t="shared" si="136"/>
        <v>1757</v>
      </c>
      <c r="L1758" t="b">
        <f>IF($H$2:$H$2371='Cenário proposto'!$L$2,'Tabela de preços (out_2014)'!$K$2:$K$2371)</f>
        <v>0</v>
      </c>
      <c r="M1758" t="e">
        <f t="shared" si="137"/>
        <v>#NUM!</v>
      </c>
      <c r="N1758" t="str">
        <f t="shared" si="138"/>
        <v>Lixo</v>
      </c>
      <c r="O1758">
        <f t="shared" si="140"/>
        <v>4</v>
      </c>
    </row>
    <row r="1759" spans="1:15" x14ac:dyDescent="0.2">
      <c r="A1759" t="s">
        <v>760</v>
      </c>
      <c r="B1759" t="s">
        <v>761</v>
      </c>
      <c r="C1759" t="s">
        <v>145</v>
      </c>
      <c r="D1759" t="s">
        <v>155</v>
      </c>
      <c r="E1759" s="119">
        <v>0.94791666666666663</v>
      </c>
      <c r="F1759" s="119">
        <v>3.125E-2</v>
      </c>
      <c r="G1759" t="s">
        <v>98</v>
      </c>
      <c r="H1759" t="s">
        <v>99</v>
      </c>
      <c r="I1759" t="str">
        <f t="shared" si="139"/>
        <v>THE WALKING DEADS. LUIS</v>
      </c>
      <c r="J1759" s="120">
        <v>1320</v>
      </c>
      <c r="K1759">
        <f t="shared" si="136"/>
        <v>1758</v>
      </c>
      <c r="L1759" t="b">
        <f>IF($H$2:$H$2371='Cenário proposto'!$L$2,'Tabela de preços (out_2014)'!$K$2:$K$2371)</f>
        <v>0</v>
      </c>
      <c r="M1759" t="e">
        <f t="shared" si="137"/>
        <v>#NUM!</v>
      </c>
      <c r="N1759" t="str">
        <f t="shared" si="138"/>
        <v>Lixo</v>
      </c>
      <c r="O1759">
        <f t="shared" si="140"/>
        <v>4</v>
      </c>
    </row>
    <row r="1760" spans="1:15" x14ac:dyDescent="0.2">
      <c r="A1760" t="s">
        <v>760</v>
      </c>
      <c r="B1760" t="s">
        <v>761</v>
      </c>
      <c r="C1760" t="s">
        <v>145</v>
      </c>
      <c r="D1760" t="s">
        <v>155</v>
      </c>
      <c r="E1760" s="119">
        <v>0.94791666666666663</v>
      </c>
      <c r="F1760" s="119">
        <v>3.125E-2</v>
      </c>
      <c r="G1760" t="s">
        <v>100</v>
      </c>
      <c r="H1760" t="s">
        <v>101</v>
      </c>
      <c r="I1760" t="str">
        <f t="shared" si="139"/>
        <v>THE WALKING DEADVIANA</v>
      </c>
      <c r="J1760" s="120">
        <v>545</v>
      </c>
      <c r="K1760">
        <f t="shared" si="136"/>
        <v>1759</v>
      </c>
      <c r="L1760" t="b">
        <f>IF($H$2:$H$2371='Cenário proposto'!$L$2,'Tabela de preços (out_2014)'!$K$2:$K$2371)</f>
        <v>0</v>
      </c>
      <c r="M1760" t="e">
        <f t="shared" si="137"/>
        <v>#NUM!</v>
      </c>
      <c r="N1760" t="str">
        <f t="shared" si="138"/>
        <v>Lixo</v>
      </c>
      <c r="O1760">
        <f t="shared" si="140"/>
        <v>4</v>
      </c>
    </row>
    <row r="1761" spans="1:15" x14ac:dyDescent="0.2">
      <c r="A1761" t="s">
        <v>760</v>
      </c>
      <c r="B1761" t="s">
        <v>761</v>
      </c>
      <c r="C1761" t="s">
        <v>145</v>
      </c>
      <c r="D1761" t="s">
        <v>155</v>
      </c>
      <c r="E1761" s="119">
        <v>0.94791666666666663</v>
      </c>
      <c r="F1761" s="119">
        <v>3.125E-2</v>
      </c>
      <c r="G1761" t="s">
        <v>102</v>
      </c>
      <c r="H1761" t="s">
        <v>103</v>
      </c>
      <c r="I1761" t="str">
        <f t="shared" si="139"/>
        <v>THE WALKING DEADPEDREIRAS</v>
      </c>
      <c r="J1761" s="120">
        <v>345</v>
      </c>
      <c r="K1761">
        <f t="shared" si="136"/>
        <v>1760</v>
      </c>
      <c r="L1761" t="b">
        <f>IF($H$2:$H$2371='Cenário proposto'!$L$2,'Tabela de preços (out_2014)'!$K$2:$K$2371)</f>
        <v>0</v>
      </c>
      <c r="M1761" t="e">
        <f t="shared" si="137"/>
        <v>#NUM!</v>
      </c>
      <c r="N1761" t="str">
        <f t="shared" si="138"/>
        <v>Lixo</v>
      </c>
      <c r="O1761">
        <f t="shared" si="140"/>
        <v>4</v>
      </c>
    </row>
    <row r="1762" spans="1:15" x14ac:dyDescent="0.2">
      <c r="A1762" t="s">
        <v>760</v>
      </c>
      <c r="B1762" t="s">
        <v>761</v>
      </c>
      <c r="C1762" t="s">
        <v>145</v>
      </c>
      <c r="D1762" t="s">
        <v>155</v>
      </c>
      <c r="E1762" s="119">
        <v>0.94791666666666663</v>
      </c>
      <c r="F1762" s="119">
        <v>3.125E-2</v>
      </c>
      <c r="G1762" t="s">
        <v>104</v>
      </c>
      <c r="H1762" t="s">
        <v>105</v>
      </c>
      <c r="I1762" t="str">
        <f t="shared" si="139"/>
        <v>THE WALKING DEADIMPERATRIZ</v>
      </c>
      <c r="J1762" s="120">
        <v>545</v>
      </c>
      <c r="K1762">
        <f t="shared" si="136"/>
        <v>1761</v>
      </c>
      <c r="L1762" t="b">
        <f>IF($H$2:$H$2371='Cenário proposto'!$L$2,'Tabela de preços (out_2014)'!$K$2:$K$2371)</f>
        <v>0</v>
      </c>
      <c r="M1762" t="e">
        <f t="shared" si="137"/>
        <v>#NUM!</v>
      </c>
      <c r="N1762" t="str">
        <f t="shared" si="138"/>
        <v>Lixo</v>
      </c>
      <c r="O1762">
        <f t="shared" si="140"/>
        <v>4</v>
      </c>
    </row>
    <row r="1763" spans="1:15" x14ac:dyDescent="0.2">
      <c r="A1763" t="s">
        <v>760</v>
      </c>
      <c r="B1763" t="s">
        <v>761</v>
      </c>
      <c r="C1763" t="s">
        <v>145</v>
      </c>
      <c r="D1763" t="s">
        <v>155</v>
      </c>
      <c r="E1763" s="119">
        <v>0.94791666666666663</v>
      </c>
      <c r="F1763" s="119">
        <v>3.125E-2</v>
      </c>
      <c r="G1763" t="s">
        <v>106</v>
      </c>
      <c r="H1763" t="s">
        <v>107</v>
      </c>
      <c r="I1763" t="str">
        <f t="shared" si="139"/>
        <v>THE WALKING DEADCAXIAS</v>
      </c>
      <c r="J1763" s="120">
        <v>545</v>
      </c>
      <c r="K1763">
        <f t="shared" si="136"/>
        <v>1762</v>
      </c>
      <c r="L1763" t="b">
        <f>IF($H$2:$H$2371='Cenário proposto'!$L$2,'Tabela de preços (out_2014)'!$K$2:$K$2371)</f>
        <v>0</v>
      </c>
      <c r="M1763" t="e">
        <f t="shared" si="137"/>
        <v>#NUM!</v>
      </c>
      <c r="N1763" t="str">
        <f t="shared" si="138"/>
        <v>Lixo</v>
      </c>
      <c r="O1763">
        <f t="shared" si="140"/>
        <v>4</v>
      </c>
    </row>
    <row r="1764" spans="1:15" x14ac:dyDescent="0.2">
      <c r="A1764" t="s">
        <v>760</v>
      </c>
      <c r="B1764" t="s">
        <v>761</v>
      </c>
      <c r="C1764" t="s">
        <v>145</v>
      </c>
      <c r="D1764" t="s">
        <v>155</v>
      </c>
      <c r="E1764" s="119">
        <v>0.94791666666666663</v>
      </c>
      <c r="F1764" s="119">
        <v>3.125E-2</v>
      </c>
      <c r="G1764" t="s">
        <v>108</v>
      </c>
      <c r="H1764" t="s">
        <v>109</v>
      </c>
      <c r="I1764" t="str">
        <f t="shared" si="139"/>
        <v>THE WALKING DEADJ. PESSOA</v>
      </c>
      <c r="J1764" s="120">
        <v>1695</v>
      </c>
      <c r="K1764">
        <f t="shared" si="136"/>
        <v>1763</v>
      </c>
      <c r="L1764" t="b">
        <f>IF($H$2:$H$2371='Cenário proposto'!$L$2,'Tabela de preços (out_2014)'!$K$2:$K$2371)</f>
        <v>0</v>
      </c>
      <c r="M1764" t="e">
        <f t="shared" si="137"/>
        <v>#NUM!</v>
      </c>
      <c r="N1764" t="str">
        <f t="shared" si="138"/>
        <v>Lixo</v>
      </c>
      <c r="O1764">
        <f t="shared" si="140"/>
        <v>4</v>
      </c>
    </row>
    <row r="1765" spans="1:15" x14ac:dyDescent="0.2">
      <c r="A1765" t="s">
        <v>760</v>
      </c>
      <c r="B1765" t="s">
        <v>761</v>
      </c>
      <c r="C1765" t="s">
        <v>145</v>
      </c>
      <c r="D1765" t="s">
        <v>155</v>
      </c>
      <c r="E1765" s="119">
        <v>0.94791666666666663</v>
      </c>
      <c r="F1765" s="119">
        <v>3.125E-2</v>
      </c>
      <c r="G1765" t="s">
        <v>110</v>
      </c>
      <c r="H1765" t="s">
        <v>111</v>
      </c>
      <c r="I1765" t="str">
        <f t="shared" si="139"/>
        <v>THE WALKING DEADBELÉM</v>
      </c>
      <c r="J1765" s="120">
        <v>2855</v>
      </c>
      <c r="K1765">
        <f t="shared" si="136"/>
        <v>1764</v>
      </c>
      <c r="L1765" t="b">
        <f>IF($H$2:$H$2371='Cenário proposto'!$L$2,'Tabela de preços (out_2014)'!$K$2:$K$2371)</f>
        <v>0</v>
      </c>
      <c r="M1765" t="e">
        <f t="shared" si="137"/>
        <v>#NUM!</v>
      </c>
      <c r="N1765" t="str">
        <f t="shared" si="138"/>
        <v>Lixo</v>
      </c>
      <c r="O1765">
        <f t="shared" si="140"/>
        <v>4</v>
      </c>
    </row>
    <row r="1766" spans="1:15" x14ac:dyDescent="0.2">
      <c r="A1766" t="s">
        <v>760</v>
      </c>
      <c r="B1766" t="s">
        <v>761</v>
      </c>
      <c r="C1766" t="s">
        <v>145</v>
      </c>
      <c r="D1766" t="s">
        <v>155</v>
      </c>
      <c r="E1766" s="119">
        <v>0.94791666666666663</v>
      </c>
      <c r="F1766" s="119">
        <v>3.125E-2</v>
      </c>
      <c r="G1766" t="s">
        <v>110</v>
      </c>
      <c r="H1766" t="s">
        <v>112</v>
      </c>
      <c r="I1766" t="str">
        <f t="shared" si="139"/>
        <v>THE WALKING DEADMARABÁ</v>
      </c>
      <c r="J1766" s="120">
        <v>545</v>
      </c>
      <c r="K1766">
        <f t="shared" si="136"/>
        <v>1765</v>
      </c>
      <c r="L1766" t="b">
        <f>IF($H$2:$H$2371='Cenário proposto'!$L$2,'Tabela de preços (out_2014)'!$K$2:$K$2371)</f>
        <v>0</v>
      </c>
      <c r="M1766" t="e">
        <f t="shared" si="137"/>
        <v>#NUM!</v>
      </c>
      <c r="N1766" t="str">
        <f t="shared" si="138"/>
        <v>Lixo</v>
      </c>
      <c r="O1766">
        <f t="shared" si="140"/>
        <v>4</v>
      </c>
    </row>
    <row r="1767" spans="1:15" x14ac:dyDescent="0.2">
      <c r="A1767" t="s">
        <v>760</v>
      </c>
      <c r="B1767" t="s">
        <v>761</v>
      </c>
      <c r="C1767" t="s">
        <v>145</v>
      </c>
      <c r="D1767" t="s">
        <v>155</v>
      </c>
      <c r="E1767" s="119">
        <v>0.94791666666666663</v>
      </c>
      <c r="F1767" s="119">
        <v>3.125E-2</v>
      </c>
      <c r="G1767" t="s">
        <v>110</v>
      </c>
      <c r="H1767" t="s">
        <v>113</v>
      </c>
      <c r="I1767" t="str">
        <f t="shared" si="139"/>
        <v>THE WALKING DEADSANTARÉM</v>
      </c>
      <c r="J1767" s="120">
        <v>205</v>
      </c>
      <c r="K1767">
        <f t="shared" si="136"/>
        <v>1766</v>
      </c>
      <c r="L1767" t="b">
        <f>IF($H$2:$H$2371='Cenário proposto'!$L$2,'Tabela de preços (out_2014)'!$K$2:$K$2371)</f>
        <v>0</v>
      </c>
      <c r="M1767" t="e">
        <f t="shared" si="137"/>
        <v>#NUM!</v>
      </c>
      <c r="N1767" t="str">
        <f t="shared" si="138"/>
        <v>Lixo</v>
      </c>
      <c r="O1767">
        <f t="shared" si="140"/>
        <v>4</v>
      </c>
    </row>
    <row r="1768" spans="1:15" x14ac:dyDescent="0.2">
      <c r="A1768" t="s">
        <v>760</v>
      </c>
      <c r="B1768" t="s">
        <v>761</v>
      </c>
      <c r="C1768" t="s">
        <v>145</v>
      </c>
      <c r="D1768" t="s">
        <v>155</v>
      </c>
      <c r="E1768" s="119">
        <v>0.94791666666666663</v>
      </c>
      <c r="F1768" s="119">
        <v>3.125E-2</v>
      </c>
      <c r="G1768" t="s">
        <v>114</v>
      </c>
      <c r="H1768" t="s">
        <v>115</v>
      </c>
      <c r="I1768" t="str">
        <f t="shared" si="139"/>
        <v>THE WALKING DEADMANAUS</v>
      </c>
      <c r="J1768" s="120">
        <v>1740</v>
      </c>
      <c r="K1768">
        <f t="shared" si="136"/>
        <v>1767</v>
      </c>
      <c r="L1768" t="b">
        <f>IF($H$2:$H$2371='Cenário proposto'!$L$2,'Tabela de preços (out_2014)'!$K$2:$K$2371)</f>
        <v>0</v>
      </c>
      <c r="M1768" t="e">
        <f t="shared" si="137"/>
        <v>#NUM!</v>
      </c>
      <c r="N1768" t="str">
        <f t="shared" si="138"/>
        <v>Lixo</v>
      </c>
      <c r="O1768">
        <f t="shared" si="140"/>
        <v>4</v>
      </c>
    </row>
    <row r="1769" spans="1:15" x14ac:dyDescent="0.2">
      <c r="A1769" t="s">
        <v>760</v>
      </c>
      <c r="B1769" t="s">
        <v>761</v>
      </c>
      <c r="C1769" t="s">
        <v>145</v>
      </c>
      <c r="D1769" t="s">
        <v>155</v>
      </c>
      <c r="E1769" s="119">
        <v>0.94791666666666663</v>
      </c>
      <c r="F1769" s="119">
        <v>3.125E-2</v>
      </c>
      <c r="G1769" t="s">
        <v>116</v>
      </c>
      <c r="H1769" t="s">
        <v>117</v>
      </c>
      <c r="I1769" t="str">
        <f t="shared" si="139"/>
        <v>THE WALKING DEADP. VELHO</v>
      </c>
      <c r="J1769" s="120">
        <v>655</v>
      </c>
      <c r="K1769">
        <f t="shared" si="136"/>
        <v>1768</v>
      </c>
      <c r="L1769" t="b">
        <f>IF($H$2:$H$2371='Cenário proposto'!$L$2,'Tabela de preços (out_2014)'!$K$2:$K$2371)</f>
        <v>0</v>
      </c>
      <c r="M1769" t="e">
        <f t="shared" si="137"/>
        <v>#NUM!</v>
      </c>
      <c r="N1769" t="str">
        <f t="shared" si="138"/>
        <v>Lixo</v>
      </c>
      <c r="O1769">
        <f t="shared" si="140"/>
        <v>4</v>
      </c>
    </row>
    <row r="1770" spans="1:15" x14ac:dyDescent="0.2">
      <c r="A1770" t="s">
        <v>760</v>
      </c>
      <c r="B1770" t="s">
        <v>761</v>
      </c>
      <c r="C1770" t="s">
        <v>145</v>
      </c>
      <c r="D1770" t="s">
        <v>155</v>
      </c>
      <c r="E1770" s="119">
        <v>0.94791666666666663</v>
      </c>
      <c r="F1770" s="119">
        <v>3.125E-2</v>
      </c>
      <c r="G1770" t="s">
        <v>118</v>
      </c>
      <c r="H1770" t="s">
        <v>119</v>
      </c>
      <c r="I1770" t="str">
        <f t="shared" si="139"/>
        <v>THE WALKING DEADR. BRANCO</v>
      </c>
      <c r="J1770" s="120">
        <v>545</v>
      </c>
      <c r="K1770">
        <f t="shared" si="136"/>
        <v>1769</v>
      </c>
      <c r="L1770" t="b">
        <f>IF($H$2:$H$2371='Cenário proposto'!$L$2,'Tabela de preços (out_2014)'!$K$2:$K$2371)</f>
        <v>0</v>
      </c>
      <c r="M1770" t="e">
        <f t="shared" si="137"/>
        <v>#NUM!</v>
      </c>
      <c r="N1770" t="str">
        <f t="shared" si="138"/>
        <v>Lixo</v>
      </c>
      <c r="O1770">
        <f t="shared" si="140"/>
        <v>4</v>
      </c>
    </row>
    <row r="1771" spans="1:15" x14ac:dyDescent="0.2">
      <c r="A1771" t="s">
        <v>760</v>
      </c>
      <c r="B1771" t="s">
        <v>761</v>
      </c>
      <c r="C1771" t="s">
        <v>145</v>
      </c>
      <c r="D1771" t="s">
        <v>155</v>
      </c>
      <c r="E1771" s="119">
        <v>0.94791666666666663</v>
      </c>
      <c r="F1771" s="119">
        <v>3.125E-2</v>
      </c>
      <c r="G1771" t="s">
        <v>120</v>
      </c>
      <c r="H1771" t="s">
        <v>121</v>
      </c>
      <c r="I1771" t="str">
        <f t="shared" si="139"/>
        <v>THE WALKING DEADPALMAS</v>
      </c>
      <c r="J1771" s="120">
        <v>205</v>
      </c>
      <c r="K1771">
        <f t="shared" si="136"/>
        <v>1770</v>
      </c>
      <c r="L1771" t="b">
        <f>IF($H$2:$H$2371='Cenário proposto'!$L$2,'Tabela de preços (out_2014)'!$K$2:$K$2371)</f>
        <v>0</v>
      </c>
      <c r="M1771" t="e">
        <f t="shared" si="137"/>
        <v>#NUM!</v>
      </c>
      <c r="N1771" t="str">
        <f t="shared" si="138"/>
        <v>Lixo</v>
      </c>
      <c r="O1771">
        <f t="shared" si="140"/>
        <v>4</v>
      </c>
    </row>
    <row r="1772" spans="1:15" x14ac:dyDescent="0.2">
      <c r="A1772" t="s">
        <v>760</v>
      </c>
      <c r="B1772" t="s">
        <v>761</v>
      </c>
      <c r="C1772" t="s">
        <v>145</v>
      </c>
      <c r="D1772" t="s">
        <v>155</v>
      </c>
      <c r="E1772" s="119">
        <v>0.94791666666666663</v>
      </c>
      <c r="F1772" s="119">
        <v>3.125E-2</v>
      </c>
      <c r="G1772" t="s">
        <v>122</v>
      </c>
      <c r="H1772" t="s">
        <v>123</v>
      </c>
      <c r="I1772" t="str">
        <f t="shared" si="139"/>
        <v>THE WALKING DEADGURUPI</v>
      </c>
      <c r="J1772" s="120">
        <v>205</v>
      </c>
      <c r="K1772">
        <f t="shared" si="136"/>
        <v>1771</v>
      </c>
      <c r="L1772" t="b">
        <f>IF($H$2:$H$2371='Cenário proposto'!$L$2,'Tabela de preços (out_2014)'!$K$2:$K$2371)</f>
        <v>0</v>
      </c>
      <c r="M1772" t="e">
        <f t="shared" si="137"/>
        <v>#NUM!</v>
      </c>
      <c r="N1772" t="str">
        <f t="shared" si="138"/>
        <v>Lixo</v>
      </c>
      <c r="O1772">
        <f t="shared" si="140"/>
        <v>4</v>
      </c>
    </row>
    <row r="1773" spans="1:15" x14ac:dyDescent="0.2">
      <c r="A1773" t="s">
        <v>760</v>
      </c>
      <c r="B1773" t="s">
        <v>761</v>
      </c>
      <c r="C1773" t="s">
        <v>145</v>
      </c>
      <c r="D1773" t="s">
        <v>155</v>
      </c>
      <c r="E1773" s="119">
        <v>0.94791666666666663</v>
      </c>
      <c r="F1773" s="119">
        <v>3.125E-2</v>
      </c>
      <c r="G1773" t="s">
        <v>122</v>
      </c>
      <c r="H1773" t="s">
        <v>124</v>
      </c>
      <c r="I1773" t="str">
        <f t="shared" si="139"/>
        <v>THE WALKING DEADARAGUAINA</v>
      </c>
      <c r="J1773" s="120">
        <v>405</v>
      </c>
      <c r="K1773">
        <f t="shared" si="136"/>
        <v>1772</v>
      </c>
      <c r="L1773" t="b">
        <f>IF($H$2:$H$2371='Cenário proposto'!$L$2,'Tabela de preços (out_2014)'!$K$2:$K$2371)</f>
        <v>0</v>
      </c>
      <c r="M1773" t="e">
        <f t="shared" si="137"/>
        <v>#NUM!</v>
      </c>
      <c r="N1773" t="str">
        <f t="shared" si="138"/>
        <v>Lixo</v>
      </c>
      <c r="O1773">
        <f t="shared" si="140"/>
        <v>4</v>
      </c>
    </row>
    <row r="1774" spans="1:15" x14ac:dyDescent="0.2">
      <c r="A1774" t="s">
        <v>760</v>
      </c>
      <c r="B1774" t="s">
        <v>761</v>
      </c>
      <c r="C1774" t="s">
        <v>145</v>
      </c>
      <c r="D1774" t="s">
        <v>155</v>
      </c>
      <c r="E1774" s="119">
        <v>0.94791666666666663</v>
      </c>
      <c r="F1774" s="119">
        <v>3.125E-2</v>
      </c>
      <c r="G1774" t="s">
        <v>125</v>
      </c>
      <c r="H1774" t="s">
        <v>126</v>
      </c>
      <c r="I1774" t="str">
        <f t="shared" si="139"/>
        <v>THE WALKING DEADBOA VISTA</v>
      </c>
      <c r="J1774" s="120">
        <v>405</v>
      </c>
      <c r="K1774">
        <f t="shared" si="136"/>
        <v>1773</v>
      </c>
      <c r="L1774" t="b">
        <f>IF($H$2:$H$2371='Cenário proposto'!$L$2,'Tabela de preços (out_2014)'!$K$2:$K$2371)</f>
        <v>0</v>
      </c>
      <c r="M1774" t="e">
        <f t="shared" si="137"/>
        <v>#NUM!</v>
      </c>
      <c r="N1774" t="str">
        <f t="shared" si="138"/>
        <v>Lixo</v>
      </c>
      <c r="O1774">
        <f t="shared" si="140"/>
        <v>4</v>
      </c>
    </row>
    <row r="1775" spans="1:15" x14ac:dyDescent="0.2">
      <c r="A1775" t="s">
        <v>760</v>
      </c>
      <c r="B1775" t="s">
        <v>761</v>
      </c>
      <c r="C1775" t="s">
        <v>145</v>
      </c>
      <c r="D1775" t="s">
        <v>155</v>
      </c>
      <c r="E1775" s="119">
        <v>0.94791666666666663</v>
      </c>
      <c r="F1775" s="119">
        <v>3.125E-2</v>
      </c>
      <c r="G1775" t="s">
        <v>127</v>
      </c>
      <c r="H1775" t="s">
        <v>128</v>
      </c>
      <c r="I1775" t="str">
        <f t="shared" si="139"/>
        <v>THE WALKING DEADMACAPÁ</v>
      </c>
      <c r="J1775" s="120">
        <v>405</v>
      </c>
      <c r="K1775">
        <f t="shared" si="136"/>
        <v>1774</v>
      </c>
      <c r="L1775" t="b">
        <f>IF($H$2:$H$2371='Cenário proposto'!$L$2,'Tabela de preços (out_2014)'!$K$2:$K$2371)</f>
        <v>0</v>
      </c>
      <c r="M1775" t="e">
        <f t="shared" si="137"/>
        <v>#NUM!</v>
      </c>
      <c r="N1775" t="str">
        <f t="shared" si="138"/>
        <v>Lixo</v>
      </c>
      <c r="O1775">
        <f t="shared" si="140"/>
        <v>4</v>
      </c>
    </row>
    <row r="1776" spans="1:15" x14ac:dyDescent="0.2">
      <c r="A1776" t="s">
        <v>386</v>
      </c>
      <c r="B1776" t="s">
        <v>762</v>
      </c>
      <c r="C1776" t="s">
        <v>158</v>
      </c>
      <c r="D1776" t="s">
        <v>175</v>
      </c>
      <c r="E1776">
        <v>0.35416666666666669</v>
      </c>
      <c r="F1776">
        <v>0.39583333333333331</v>
      </c>
      <c r="H1776" t="s">
        <v>105</v>
      </c>
      <c r="I1776" t="str">
        <f t="shared" si="139"/>
        <v>TODO MUNDO DE OLHO - (IMPERATRIZ)IMPERATRIZ</v>
      </c>
      <c r="J1776" s="120">
        <v>60</v>
      </c>
      <c r="K1776">
        <f t="shared" si="136"/>
        <v>1775</v>
      </c>
      <c r="L1776" t="b">
        <f>IF($H$2:$H$2371='Cenário proposto'!$L$2,'Tabela de preços (out_2014)'!$K$2:$K$2371)</f>
        <v>0</v>
      </c>
      <c r="M1776" t="e">
        <f t="shared" si="137"/>
        <v>#NUM!</v>
      </c>
      <c r="N1776" t="str">
        <f t="shared" si="138"/>
        <v>Lixo</v>
      </c>
      <c r="O1776">
        <f t="shared" si="140"/>
        <v>4</v>
      </c>
    </row>
    <row r="1777" spans="1:15" x14ac:dyDescent="0.2">
      <c r="A1777" t="s">
        <v>189</v>
      </c>
      <c r="B1777" t="s">
        <v>190</v>
      </c>
      <c r="C1777" t="s">
        <v>154</v>
      </c>
      <c r="D1777" t="s">
        <v>185</v>
      </c>
      <c r="E1777" s="119">
        <v>0.83333333333333337</v>
      </c>
      <c r="F1777" s="119">
        <v>0.88888888888888884</v>
      </c>
      <c r="G1777" t="s">
        <v>35</v>
      </c>
      <c r="H1777" t="s">
        <v>35</v>
      </c>
      <c r="I1777" t="str">
        <f t="shared" si="139"/>
        <v>TOP 20NET1</v>
      </c>
      <c r="J1777" s="120">
        <v>96760</v>
      </c>
      <c r="K1777">
        <f t="shared" si="136"/>
        <v>1776</v>
      </c>
      <c r="L1777" t="b">
        <f>IF($H$2:$H$2371='Cenário proposto'!$L$2,'Tabela de preços (out_2014)'!$K$2:$K$2371)</f>
        <v>0</v>
      </c>
      <c r="M1777" t="e">
        <f t="shared" si="137"/>
        <v>#NUM!</v>
      </c>
      <c r="N1777" t="str">
        <f t="shared" si="138"/>
        <v>Lixo</v>
      </c>
      <c r="O1777">
        <f t="shared" si="140"/>
        <v>4</v>
      </c>
    </row>
    <row r="1778" spans="1:15" x14ac:dyDescent="0.2">
      <c r="A1778" t="s">
        <v>189</v>
      </c>
      <c r="B1778" t="s">
        <v>190</v>
      </c>
      <c r="C1778" t="s">
        <v>154</v>
      </c>
      <c r="D1778" t="s">
        <v>185</v>
      </c>
      <c r="E1778" s="119">
        <v>0.83333333333333337</v>
      </c>
      <c r="F1778" s="119">
        <v>0.88888888888888884</v>
      </c>
      <c r="G1778" t="s">
        <v>36</v>
      </c>
      <c r="H1778" t="s">
        <v>36</v>
      </c>
      <c r="I1778" t="str">
        <f t="shared" si="139"/>
        <v>TOP 20SAT</v>
      </c>
      <c r="J1778" s="120">
        <v>9676</v>
      </c>
      <c r="K1778">
        <f t="shared" si="136"/>
        <v>1777</v>
      </c>
      <c r="L1778" t="b">
        <f>IF($H$2:$H$2371='Cenário proposto'!$L$2,'Tabela de preços (out_2014)'!$K$2:$K$2371)</f>
        <v>0</v>
      </c>
      <c r="M1778" t="e">
        <f t="shared" si="137"/>
        <v>#NUM!</v>
      </c>
      <c r="N1778" t="str">
        <f t="shared" si="138"/>
        <v>Lixo</v>
      </c>
      <c r="O1778">
        <f t="shared" si="140"/>
        <v>4</v>
      </c>
    </row>
    <row r="1779" spans="1:15" x14ac:dyDescent="0.2">
      <c r="A1779" t="s">
        <v>189</v>
      </c>
      <c r="B1779" t="s">
        <v>190</v>
      </c>
      <c r="C1779" t="s">
        <v>154</v>
      </c>
      <c r="D1779" t="s">
        <v>185</v>
      </c>
      <c r="E1779" s="119">
        <v>0.83333333333333337</v>
      </c>
      <c r="F1779" s="119">
        <v>0.88888888888888884</v>
      </c>
      <c r="G1779" t="s">
        <v>37</v>
      </c>
      <c r="H1779" t="s">
        <v>38</v>
      </c>
      <c r="I1779" t="str">
        <f t="shared" si="139"/>
        <v>TOP 20SÃO PAULO</v>
      </c>
      <c r="J1779" s="120">
        <v>19845</v>
      </c>
      <c r="K1779">
        <f t="shared" si="136"/>
        <v>1778</v>
      </c>
      <c r="L1779" t="b">
        <f>IF($H$2:$H$2371='Cenário proposto'!$L$2,'Tabela de preços (out_2014)'!$K$2:$K$2371)</f>
        <v>0</v>
      </c>
      <c r="M1779" t="e">
        <f t="shared" si="137"/>
        <v>#NUM!</v>
      </c>
      <c r="N1779" t="str">
        <f t="shared" si="138"/>
        <v>Lixo</v>
      </c>
      <c r="O1779">
        <f t="shared" si="140"/>
        <v>4</v>
      </c>
    </row>
    <row r="1780" spans="1:15" x14ac:dyDescent="0.2">
      <c r="A1780" t="s">
        <v>189</v>
      </c>
      <c r="B1780" t="s">
        <v>190</v>
      </c>
      <c r="C1780" t="s">
        <v>154</v>
      </c>
      <c r="D1780" t="s">
        <v>185</v>
      </c>
      <c r="E1780" s="119">
        <v>0.83333333333333337</v>
      </c>
      <c r="F1780" s="119">
        <v>0.88888888888888884</v>
      </c>
      <c r="G1780" t="s">
        <v>39</v>
      </c>
      <c r="H1780" t="s">
        <v>40</v>
      </c>
      <c r="I1780" t="str">
        <f t="shared" si="139"/>
        <v>TOP 20P.PRUD.</v>
      </c>
      <c r="J1780" s="120">
        <v>4580</v>
      </c>
      <c r="K1780">
        <f t="shared" si="136"/>
        <v>1779</v>
      </c>
      <c r="L1780" t="b">
        <f>IF($H$2:$H$2371='Cenário proposto'!$L$2,'Tabela de preços (out_2014)'!$K$2:$K$2371)</f>
        <v>0</v>
      </c>
      <c r="M1780" t="e">
        <f t="shared" si="137"/>
        <v>#NUM!</v>
      </c>
      <c r="N1780" t="str">
        <f t="shared" si="138"/>
        <v>Lixo</v>
      </c>
      <c r="O1780">
        <f t="shared" si="140"/>
        <v>4</v>
      </c>
    </row>
    <row r="1781" spans="1:15" x14ac:dyDescent="0.2">
      <c r="A1781" t="s">
        <v>189</v>
      </c>
      <c r="B1781" t="s">
        <v>190</v>
      </c>
      <c r="C1781" t="s">
        <v>154</v>
      </c>
      <c r="D1781" t="s">
        <v>185</v>
      </c>
      <c r="E1781" s="119">
        <v>0.83333333333333337</v>
      </c>
      <c r="F1781" s="119">
        <v>0.88888888888888884</v>
      </c>
      <c r="G1781" t="s">
        <v>41</v>
      </c>
      <c r="H1781" t="s">
        <v>42</v>
      </c>
      <c r="I1781" t="str">
        <f t="shared" si="139"/>
        <v>TOP 20CAMPINAS</v>
      </c>
      <c r="J1781" s="120">
        <v>5205</v>
      </c>
      <c r="K1781">
        <f t="shared" si="136"/>
        <v>1780</v>
      </c>
      <c r="L1781" t="b">
        <f>IF($H$2:$H$2371='Cenário proposto'!$L$2,'Tabela de preços (out_2014)'!$K$2:$K$2371)</f>
        <v>0</v>
      </c>
      <c r="M1781" t="e">
        <f t="shared" si="137"/>
        <v>#NUM!</v>
      </c>
      <c r="N1781" t="str">
        <f t="shared" si="138"/>
        <v>Lixo</v>
      </c>
      <c r="O1781">
        <f t="shared" si="140"/>
        <v>4</v>
      </c>
    </row>
    <row r="1782" spans="1:15" x14ac:dyDescent="0.2">
      <c r="A1782" t="s">
        <v>189</v>
      </c>
      <c r="B1782" t="s">
        <v>190</v>
      </c>
      <c r="C1782" t="s">
        <v>154</v>
      </c>
      <c r="D1782" t="s">
        <v>185</v>
      </c>
      <c r="E1782" s="119">
        <v>0.83333333333333337</v>
      </c>
      <c r="F1782" s="119">
        <v>0.88888888888888884</v>
      </c>
      <c r="G1782" t="s">
        <v>43</v>
      </c>
      <c r="H1782" t="s">
        <v>44</v>
      </c>
      <c r="I1782" t="str">
        <f t="shared" si="139"/>
        <v>TOP 20TAUBATÉ</v>
      </c>
      <c r="J1782" s="120">
        <v>1755</v>
      </c>
      <c r="K1782">
        <f t="shared" si="136"/>
        <v>1781</v>
      </c>
      <c r="L1782" t="b">
        <f>IF($H$2:$H$2371='Cenário proposto'!$L$2,'Tabela de preços (out_2014)'!$K$2:$K$2371)</f>
        <v>0</v>
      </c>
      <c r="M1782" t="e">
        <f t="shared" si="137"/>
        <v>#NUM!</v>
      </c>
      <c r="N1782" t="str">
        <f t="shared" si="138"/>
        <v>Lixo</v>
      </c>
      <c r="O1782">
        <f t="shared" si="140"/>
        <v>4</v>
      </c>
    </row>
    <row r="1783" spans="1:15" x14ac:dyDescent="0.2">
      <c r="A1783" t="s">
        <v>189</v>
      </c>
      <c r="B1783" t="s">
        <v>190</v>
      </c>
      <c r="C1783" t="s">
        <v>154</v>
      </c>
      <c r="D1783" t="s">
        <v>185</v>
      </c>
      <c r="E1783" s="119">
        <v>0.83333333333333337</v>
      </c>
      <c r="F1783" s="119">
        <v>0.88888888888888884</v>
      </c>
      <c r="G1783" t="s">
        <v>45</v>
      </c>
      <c r="H1783" t="s">
        <v>46</v>
      </c>
      <c r="I1783" t="str">
        <f t="shared" si="139"/>
        <v>TOP 20RIB. PRETO</v>
      </c>
      <c r="J1783" s="120">
        <v>2640</v>
      </c>
      <c r="K1783">
        <f t="shared" si="136"/>
        <v>1782</v>
      </c>
      <c r="L1783" t="b">
        <f>IF($H$2:$H$2371='Cenário proposto'!$L$2,'Tabela de preços (out_2014)'!$K$2:$K$2371)</f>
        <v>0</v>
      </c>
      <c r="M1783" t="e">
        <f t="shared" si="137"/>
        <v>#NUM!</v>
      </c>
      <c r="N1783" t="str">
        <f t="shared" si="138"/>
        <v>Lixo</v>
      </c>
      <c r="O1783">
        <f t="shared" si="140"/>
        <v>4</v>
      </c>
    </row>
    <row r="1784" spans="1:15" x14ac:dyDescent="0.2">
      <c r="A1784" t="s">
        <v>189</v>
      </c>
      <c r="B1784" t="s">
        <v>190</v>
      </c>
      <c r="C1784" t="s">
        <v>154</v>
      </c>
      <c r="D1784" t="s">
        <v>185</v>
      </c>
      <c r="E1784" s="119">
        <v>0.83333333333333337</v>
      </c>
      <c r="F1784" s="119">
        <v>0.88888888888888884</v>
      </c>
      <c r="G1784" t="s">
        <v>47</v>
      </c>
      <c r="H1784" t="s">
        <v>48</v>
      </c>
      <c r="I1784" t="str">
        <f t="shared" si="139"/>
        <v>TOP 20SANTOS</v>
      </c>
      <c r="J1784" s="120">
        <v>1915</v>
      </c>
      <c r="K1784">
        <f t="shared" si="136"/>
        <v>1783</v>
      </c>
      <c r="L1784" t="b">
        <f>IF($H$2:$H$2371='Cenário proposto'!$L$2,'Tabela de preços (out_2014)'!$K$2:$K$2371)</f>
        <v>0</v>
      </c>
      <c r="M1784" t="e">
        <f t="shared" si="137"/>
        <v>#NUM!</v>
      </c>
      <c r="N1784" t="str">
        <f t="shared" si="138"/>
        <v>Lixo</v>
      </c>
      <c r="O1784">
        <f t="shared" si="140"/>
        <v>4</v>
      </c>
    </row>
    <row r="1785" spans="1:15" x14ac:dyDescent="0.2">
      <c r="A1785" t="s">
        <v>189</v>
      </c>
      <c r="B1785" t="s">
        <v>190</v>
      </c>
      <c r="C1785" t="s">
        <v>154</v>
      </c>
      <c r="D1785" t="s">
        <v>185</v>
      </c>
      <c r="E1785" s="119">
        <v>0.83333333333333337</v>
      </c>
      <c r="F1785" s="119">
        <v>0.88888888888888884</v>
      </c>
      <c r="G1785" t="s">
        <v>49</v>
      </c>
      <c r="H1785" t="s">
        <v>50</v>
      </c>
      <c r="I1785" t="str">
        <f t="shared" si="139"/>
        <v>TOP 20RIO DE JANEIRO</v>
      </c>
      <c r="J1785" s="120">
        <v>11840</v>
      </c>
      <c r="K1785">
        <f t="shared" si="136"/>
        <v>1784</v>
      </c>
      <c r="L1785">
        <f>IF($H$2:$H$2371='Cenário proposto'!$L$2,'Tabela de preços (out_2014)'!$K$2:$K$2371)</f>
        <v>1784</v>
      </c>
      <c r="M1785" t="e">
        <f t="shared" si="137"/>
        <v>#NUM!</v>
      </c>
      <c r="N1785" t="str">
        <f t="shared" si="138"/>
        <v>Lixo</v>
      </c>
      <c r="O1785">
        <f t="shared" si="140"/>
        <v>4</v>
      </c>
    </row>
    <row r="1786" spans="1:15" x14ac:dyDescent="0.2">
      <c r="A1786" t="s">
        <v>189</v>
      </c>
      <c r="B1786" t="s">
        <v>190</v>
      </c>
      <c r="C1786" t="s">
        <v>154</v>
      </c>
      <c r="D1786" t="s">
        <v>185</v>
      </c>
      <c r="E1786" s="119">
        <v>0.83333333333333337</v>
      </c>
      <c r="F1786" s="119">
        <v>0.88888888888888884</v>
      </c>
      <c r="G1786" t="s">
        <v>51</v>
      </c>
      <c r="H1786" t="s">
        <v>52</v>
      </c>
      <c r="I1786" t="str">
        <f t="shared" si="139"/>
        <v>TOP 20BARRA MANSA</v>
      </c>
      <c r="J1786" s="120">
        <v>2925</v>
      </c>
      <c r="K1786">
        <f t="shared" si="136"/>
        <v>1785</v>
      </c>
      <c r="L1786" t="b">
        <f>IF($H$2:$H$2371='Cenário proposto'!$L$2,'Tabela de preços (out_2014)'!$K$2:$K$2371)</f>
        <v>0</v>
      </c>
      <c r="M1786" t="e">
        <f t="shared" si="137"/>
        <v>#NUM!</v>
      </c>
      <c r="N1786" t="str">
        <f t="shared" si="138"/>
        <v>Lixo</v>
      </c>
      <c r="O1786">
        <f t="shared" si="140"/>
        <v>4</v>
      </c>
    </row>
    <row r="1787" spans="1:15" x14ac:dyDescent="0.2">
      <c r="A1787" t="s">
        <v>189</v>
      </c>
      <c r="B1787" t="s">
        <v>190</v>
      </c>
      <c r="C1787" t="s">
        <v>154</v>
      </c>
      <c r="D1787" t="s">
        <v>185</v>
      </c>
      <c r="E1787" s="119">
        <v>0.83333333333333337</v>
      </c>
      <c r="F1787" s="119">
        <v>0.88888888888888884</v>
      </c>
      <c r="G1787" t="s">
        <v>53</v>
      </c>
      <c r="H1787" t="s">
        <v>54</v>
      </c>
      <c r="I1787" t="str">
        <f t="shared" si="139"/>
        <v>TOP 20B. HORIZ</v>
      </c>
      <c r="J1787" s="120">
        <v>9300</v>
      </c>
      <c r="K1787">
        <f t="shared" si="136"/>
        <v>1786</v>
      </c>
      <c r="L1787" t="b">
        <f>IF($H$2:$H$2371='Cenário proposto'!$L$2,'Tabela de preços (out_2014)'!$K$2:$K$2371)</f>
        <v>0</v>
      </c>
      <c r="M1787" t="e">
        <f t="shared" si="137"/>
        <v>#NUM!</v>
      </c>
      <c r="N1787" t="str">
        <f t="shared" si="138"/>
        <v>Lixo</v>
      </c>
      <c r="O1787">
        <f t="shared" si="140"/>
        <v>4</v>
      </c>
    </row>
    <row r="1788" spans="1:15" x14ac:dyDescent="0.2">
      <c r="A1788" t="s">
        <v>189</v>
      </c>
      <c r="B1788" t="s">
        <v>190</v>
      </c>
      <c r="C1788" t="s">
        <v>154</v>
      </c>
      <c r="D1788" t="s">
        <v>185</v>
      </c>
      <c r="E1788" s="119">
        <v>0.83333333333333337</v>
      </c>
      <c r="F1788" s="119">
        <v>0.88888888888888884</v>
      </c>
      <c r="G1788" t="s">
        <v>55</v>
      </c>
      <c r="H1788" t="s">
        <v>56</v>
      </c>
      <c r="I1788" t="str">
        <f t="shared" si="139"/>
        <v>TOP 20UBERABA</v>
      </c>
      <c r="J1788" s="120">
        <v>1765</v>
      </c>
      <c r="K1788">
        <f t="shared" si="136"/>
        <v>1787</v>
      </c>
      <c r="L1788" t="b">
        <f>IF($H$2:$H$2371='Cenário proposto'!$L$2,'Tabela de preços (out_2014)'!$K$2:$K$2371)</f>
        <v>0</v>
      </c>
      <c r="M1788" t="e">
        <f t="shared" si="137"/>
        <v>#NUM!</v>
      </c>
      <c r="N1788" t="str">
        <f t="shared" si="138"/>
        <v>Lixo</v>
      </c>
      <c r="O1788">
        <f t="shared" si="140"/>
        <v>4</v>
      </c>
    </row>
    <row r="1789" spans="1:15" x14ac:dyDescent="0.2">
      <c r="A1789" t="s">
        <v>189</v>
      </c>
      <c r="B1789" t="s">
        <v>190</v>
      </c>
      <c r="C1789" t="s">
        <v>154</v>
      </c>
      <c r="D1789" t="s">
        <v>185</v>
      </c>
      <c r="E1789" s="119">
        <v>0.83333333333333337</v>
      </c>
      <c r="F1789" s="119">
        <v>0.88888888888888884</v>
      </c>
      <c r="G1789" t="s">
        <v>57</v>
      </c>
      <c r="H1789" t="s">
        <v>58</v>
      </c>
      <c r="I1789" t="str">
        <f t="shared" si="139"/>
        <v>TOP 20VITÓRIA</v>
      </c>
      <c r="J1789" s="120">
        <v>1965</v>
      </c>
      <c r="K1789">
        <f t="shared" si="136"/>
        <v>1788</v>
      </c>
      <c r="L1789" t="b">
        <f>IF($H$2:$H$2371='Cenário proposto'!$L$2,'Tabela de preços (out_2014)'!$K$2:$K$2371)</f>
        <v>0</v>
      </c>
      <c r="M1789" t="e">
        <f t="shared" si="137"/>
        <v>#NUM!</v>
      </c>
      <c r="N1789" t="str">
        <f t="shared" si="138"/>
        <v>Lixo</v>
      </c>
      <c r="O1789">
        <f t="shared" si="140"/>
        <v>4</v>
      </c>
    </row>
    <row r="1790" spans="1:15" x14ac:dyDescent="0.2">
      <c r="A1790" t="s">
        <v>189</v>
      </c>
      <c r="B1790" t="s">
        <v>190</v>
      </c>
      <c r="C1790" t="s">
        <v>154</v>
      </c>
      <c r="D1790" t="s">
        <v>185</v>
      </c>
      <c r="E1790" s="119">
        <v>0.83333333333333337</v>
      </c>
      <c r="F1790" s="119">
        <v>0.88888888888888884</v>
      </c>
      <c r="G1790" t="s">
        <v>59</v>
      </c>
      <c r="H1790" t="s">
        <v>60</v>
      </c>
      <c r="I1790" t="str">
        <f t="shared" si="139"/>
        <v>TOP 20CURITIBA</v>
      </c>
      <c r="J1790" s="120">
        <v>3485</v>
      </c>
      <c r="K1790">
        <f t="shared" si="136"/>
        <v>1789</v>
      </c>
      <c r="L1790" t="b">
        <f>IF($H$2:$H$2371='Cenário proposto'!$L$2,'Tabela de preços (out_2014)'!$K$2:$K$2371)</f>
        <v>0</v>
      </c>
      <c r="M1790" t="e">
        <f t="shared" si="137"/>
        <v>#NUM!</v>
      </c>
      <c r="N1790" t="str">
        <f t="shared" si="138"/>
        <v>Lixo</v>
      </c>
      <c r="O1790">
        <f t="shared" si="140"/>
        <v>4</v>
      </c>
    </row>
    <row r="1791" spans="1:15" x14ac:dyDescent="0.2">
      <c r="A1791" t="s">
        <v>189</v>
      </c>
      <c r="B1791" t="s">
        <v>190</v>
      </c>
      <c r="C1791" t="s">
        <v>154</v>
      </c>
      <c r="D1791" t="s">
        <v>185</v>
      </c>
      <c r="E1791" s="119">
        <v>0.83333333333333337</v>
      </c>
      <c r="F1791" s="119">
        <v>0.88888888888888884</v>
      </c>
      <c r="G1791" t="s">
        <v>61</v>
      </c>
      <c r="H1791" t="s">
        <v>62</v>
      </c>
      <c r="I1791" t="str">
        <f t="shared" si="139"/>
        <v>TOP 20CASCAVEL</v>
      </c>
      <c r="J1791" s="120">
        <v>3735</v>
      </c>
      <c r="K1791">
        <f t="shared" si="136"/>
        <v>1790</v>
      </c>
      <c r="L1791" t="b">
        <f>IF($H$2:$H$2371='Cenário proposto'!$L$2,'Tabela de preços (out_2014)'!$K$2:$K$2371)</f>
        <v>0</v>
      </c>
      <c r="M1791" t="e">
        <f t="shared" si="137"/>
        <v>#NUM!</v>
      </c>
      <c r="N1791" t="str">
        <f t="shared" si="138"/>
        <v>Lixo</v>
      </c>
      <c r="O1791">
        <f t="shared" si="140"/>
        <v>4</v>
      </c>
    </row>
    <row r="1792" spans="1:15" x14ac:dyDescent="0.2">
      <c r="A1792" t="s">
        <v>189</v>
      </c>
      <c r="B1792" t="s">
        <v>190</v>
      </c>
      <c r="C1792" t="s">
        <v>154</v>
      </c>
      <c r="D1792" t="s">
        <v>185</v>
      </c>
      <c r="E1792" s="119">
        <v>0.83333333333333337</v>
      </c>
      <c r="F1792" s="119">
        <v>0.88888888888888884</v>
      </c>
      <c r="G1792" t="s">
        <v>63</v>
      </c>
      <c r="H1792" t="s">
        <v>64</v>
      </c>
      <c r="I1792" t="str">
        <f t="shared" si="139"/>
        <v>TOP 20MARINGÁ</v>
      </c>
      <c r="J1792" s="120">
        <v>1155</v>
      </c>
      <c r="K1792">
        <f t="shared" si="136"/>
        <v>1791</v>
      </c>
      <c r="L1792" t="b">
        <f>IF($H$2:$H$2371='Cenário proposto'!$L$2,'Tabela de preços (out_2014)'!$K$2:$K$2371)</f>
        <v>0</v>
      </c>
      <c r="M1792" t="e">
        <f t="shared" si="137"/>
        <v>#NUM!</v>
      </c>
      <c r="N1792" t="str">
        <f t="shared" si="138"/>
        <v>Lixo</v>
      </c>
      <c r="O1792">
        <f t="shared" si="140"/>
        <v>4</v>
      </c>
    </row>
    <row r="1793" spans="1:15" x14ac:dyDescent="0.2">
      <c r="A1793" t="s">
        <v>189</v>
      </c>
      <c r="B1793" t="s">
        <v>190</v>
      </c>
      <c r="C1793" t="s">
        <v>154</v>
      </c>
      <c r="D1793" t="s">
        <v>185</v>
      </c>
      <c r="E1793" s="119">
        <v>0.83333333333333337</v>
      </c>
      <c r="F1793" s="119">
        <v>0.88888888888888884</v>
      </c>
      <c r="G1793" t="s">
        <v>65</v>
      </c>
      <c r="H1793" t="s">
        <v>66</v>
      </c>
      <c r="I1793" t="str">
        <f t="shared" si="139"/>
        <v>TOP 20LONDRINA</v>
      </c>
      <c r="J1793" s="120">
        <v>1385</v>
      </c>
      <c r="K1793">
        <f t="shared" si="136"/>
        <v>1792</v>
      </c>
      <c r="L1793" t="b">
        <f>IF($H$2:$H$2371='Cenário proposto'!$L$2,'Tabela de preços (out_2014)'!$K$2:$K$2371)</f>
        <v>0</v>
      </c>
      <c r="M1793" t="e">
        <f t="shared" si="137"/>
        <v>#NUM!</v>
      </c>
      <c r="N1793" t="str">
        <f t="shared" si="138"/>
        <v>Lixo</v>
      </c>
      <c r="O1793">
        <f t="shared" si="140"/>
        <v>4</v>
      </c>
    </row>
    <row r="1794" spans="1:15" x14ac:dyDescent="0.2">
      <c r="A1794" t="s">
        <v>189</v>
      </c>
      <c r="B1794" t="s">
        <v>190</v>
      </c>
      <c r="C1794" t="s">
        <v>154</v>
      </c>
      <c r="D1794" t="s">
        <v>185</v>
      </c>
      <c r="E1794" s="119">
        <v>0.83333333333333337</v>
      </c>
      <c r="F1794" s="119">
        <v>0.88888888888888884</v>
      </c>
      <c r="G1794" t="s">
        <v>67</v>
      </c>
      <c r="H1794" t="s">
        <v>68</v>
      </c>
      <c r="I1794" t="str">
        <f t="shared" si="139"/>
        <v>TOP 20P. ALEGRE</v>
      </c>
      <c r="J1794" s="120">
        <v>8185</v>
      </c>
      <c r="K1794">
        <f t="shared" ref="K1794:K1857" si="141">ROW(H1794:H4163)-ROW($H$2)+1</f>
        <v>1793</v>
      </c>
      <c r="L1794" t="b">
        <f>IF($H$2:$H$2371='Cenário proposto'!$L$2,'Tabela de preços (out_2014)'!$K$2:$K$2371)</f>
        <v>0</v>
      </c>
      <c r="M1794" t="e">
        <f t="shared" ref="M1794:M1857" si="142">SMALL($L$2:$L$2371,$K$2:$K$2371)</f>
        <v>#NUM!</v>
      </c>
      <c r="N1794" t="str">
        <f t="shared" ref="N1794:N1857" si="143">IFERROR(INDEX($B$2:$B$2371,$M$2:$M$2371),"Lixo")</f>
        <v>Lixo</v>
      </c>
      <c r="O1794">
        <f t="shared" si="140"/>
        <v>4</v>
      </c>
    </row>
    <row r="1795" spans="1:15" x14ac:dyDescent="0.2">
      <c r="A1795" t="s">
        <v>189</v>
      </c>
      <c r="B1795" t="s">
        <v>190</v>
      </c>
      <c r="C1795" t="s">
        <v>154</v>
      </c>
      <c r="D1795" t="s">
        <v>185</v>
      </c>
      <c r="E1795" s="119">
        <v>0.83333333333333337</v>
      </c>
      <c r="F1795" s="119">
        <v>0.88888888888888884</v>
      </c>
      <c r="G1795" t="s">
        <v>69</v>
      </c>
      <c r="H1795" t="s">
        <v>70</v>
      </c>
      <c r="I1795" t="str">
        <f t="shared" ref="I1795:I1858" si="144">CONCATENATE(B1795,H1795)</f>
        <v>TOP 20FLORIANÓPOLIS</v>
      </c>
      <c r="J1795" s="120">
        <v>4045</v>
      </c>
      <c r="K1795">
        <f t="shared" si="141"/>
        <v>1794</v>
      </c>
      <c r="L1795" t="b">
        <f>IF($H$2:$H$2371='Cenário proposto'!$L$2,'Tabela de preços (out_2014)'!$K$2:$K$2371)</f>
        <v>0</v>
      </c>
      <c r="M1795" t="e">
        <f t="shared" si="142"/>
        <v>#NUM!</v>
      </c>
      <c r="N1795" t="str">
        <f t="shared" si="143"/>
        <v>Lixo</v>
      </c>
      <c r="O1795">
        <f t="shared" ref="O1795:O1858" si="145">IF(D1795="SEG/SEX",5,IF(D1795="SEG/SÁB",6,IF(LEN(D1795)-LEN(SUBSTITUTE(D1795,"/",""))=0,1,LEN(D1795)-LEN(SUBSTITUTE(D1795,"/",""))+1)))*4</f>
        <v>4</v>
      </c>
    </row>
    <row r="1796" spans="1:15" x14ac:dyDescent="0.2">
      <c r="A1796" t="s">
        <v>189</v>
      </c>
      <c r="B1796" t="s">
        <v>190</v>
      </c>
      <c r="C1796" t="s">
        <v>154</v>
      </c>
      <c r="D1796" t="s">
        <v>185</v>
      </c>
      <c r="E1796" s="119">
        <v>0.83333333333333337</v>
      </c>
      <c r="F1796" s="119">
        <v>0.88888888888888884</v>
      </c>
      <c r="G1796" t="s">
        <v>71</v>
      </c>
      <c r="H1796" t="s">
        <v>72</v>
      </c>
      <c r="I1796" t="str">
        <f t="shared" si="144"/>
        <v>TOP 20BRASÍLIA</v>
      </c>
      <c r="J1796" s="120">
        <v>2595</v>
      </c>
      <c r="K1796">
        <f t="shared" si="141"/>
        <v>1795</v>
      </c>
      <c r="L1796" t="b">
        <f>IF($H$2:$H$2371='Cenário proposto'!$L$2,'Tabela de preços (out_2014)'!$K$2:$K$2371)</f>
        <v>0</v>
      </c>
      <c r="M1796" t="e">
        <f t="shared" si="142"/>
        <v>#NUM!</v>
      </c>
      <c r="N1796" t="str">
        <f t="shared" si="143"/>
        <v>Lixo</v>
      </c>
      <c r="O1796">
        <f t="shared" si="145"/>
        <v>4</v>
      </c>
    </row>
    <row r="1797" spans="1:15" x14ac:dyDescent="0.2">
      <c r="A1797" t="s">
        <v>189</v>
      </c>
      <c r="B1797" t="s">
        <v>190</v>
      </c>
      <c r="C1797" t="s">
        <v>154</v>
      </c>
      <c r="D1797" t="s">
        <v>185</v>
      </c>
      <c r="E1797" s="119">
        <v>0.83333333333333337</v>
      </c>
      <c r="F1797" s="119">
        <v>0.88888888888888884</v>
      </c>
      <c r="G1797" t="s">
        <v>73</v>
      </c>
      <c r="H1797" t="s">
        <v>74</v>
      </c>
      <c r="I1797" t="str">
        <f t="shared" si="144"/>
        <v>TOP 20GOIÂNIA</v>
      </c>
      <c r="J1797" s="120">
        <v>2340</v>
      </c>
      <c r="K1797">
        <f t="shared" si="141"/>
        <v>1796</v>
      </c>
      <c r="L1797" t="b">
        <f>IF($H$2:$H$2371='Cenário proposto'!$L$2,'Tabela de preços (out_2014)'!$K$2:$K$2371)</f>
        <v>0</v>
      </c>
      <c r="M1797" t="e">
        <f t="shared" si="142"/>
        <v>#NUM!</v>
      </c>
      <c r="N1797" t="str">
        <f t="shared" si="143"/>
        <v>Lixo</v>
      </c>
      <c r="O1797">
        <f t="shared" si="145"/>
        <v>4</v>
      </c>
    </row>
    <row r="1798" spans="1:15" x14ac:dyDescent="0.2">
      <c r="A1798" t="s">
        <v>189</v>
      </c>
      <c r="B1798" t="s">
        <v>190</v>
      </c>
      <c r="C1798" t="s">
        <v>154</v>
      </c>
      <c r="D1798" t="s">
        <v>185</v>
      </c>
      <c r="E1798" s="119">
        <v>0.83333333333333337</v>
      </c>
      <c r="F1798" s="119">
        <v>0.88888888888888884</v>
      </c>
      <c r="G1798" t="s">
        <v>75</v>
      </c>
      <c r="H1798" t="s">
        <v>76</v>
      </c>
      <c r="I1798" t="str">
        <f t="shared" si="144"/>
        <v>TOP 20CUIABÁ</v>
      </c>
      <c r="J1798" s="120">
        <v>2105</v>
      </c>
      <c r="K1798">
        <f t="shared" si="141"/>
        <v>1797</v>
      </c>
      <c r="L1798" t="b">
        <f>IF($H$2:$H$2371='Cenário proposto'!$L$2,'Tabela de preços (out_2014)'!$K$2:$K$2371)</f>
        <v>0</v>
      </c>
      <c r="M1798" t="e">
        <f t="shared" si="142"/>
        <v>#NUM!</v>
      </c>
      <c r="N1798" t="str">
        <f t="shared" si="143"/>
        <v>Lixo</v>
      </c>
      <c r="O1798">
        <f t="shared" si="145"/>
        <v>4</v>
      </c>
    </row>
    <row r="1799" spans="1:15" x14ac:dyDescent="0.2">
      <c r="A1799" t="s">
        <v>189</v>
      </c>
      <c r="B1799" t="s">
        <v>190</v>
      </c>
      <c r="C1799" t="s">
        <v>154</v>
      </c>
      <c r="D1799" t="s">
        <v>185</v>
      </c>
      <c r="E1799" s="119">
        <v>0.83333333333333337</v>
      </c>
      <c r="F1799" s="119">
        <v>0.88888888888888884</v>
      </c>
      <c r="G1799" t="s">
        <v>77</v>
      </c>
      <c r="H1799" t="s">
        <v>78</v>
      </c>
      <c r="I1799" t="str">
        <f t="shared" si="144"/>
        <v>TOP 20CÁCERES</v>
      </c>
      <c r="J1799" s="120">
        <v>165</v>
      </c>
      <c r="K1799">
        <f t="shared" si="141"/>
        <v>1798</v>
      </c>
      <c r="L1799" t="b">
        <f>IF($H$2:$H$2371='Cenário proposto'!$L$2,'Tabela de preços (out_2014)'!$K$2:$K$2371)</f>
        <v>0</v>
      </c>
      <c r="M1799" t="e">
        <f t="shared" si="142"/>
        <v>#NUM!</v>
      </c>
      <c r="N1799" t="str">
        <f t="shared" si="143"/>
        <v>Lixo</v>
      </c>
      <c r="O1799">
        <f t="shared" si="145"/>
        <v>4</v>
      </c>
    </row>
    <row r="1800" spans="1:15" x14ac:dyDescent="0.2">
      <c r="A1800" t="s">
        <v>189</v>
      </c>
      <c r="B1800" t="s">
        <v>190</v>
      </c>
      <c r="C1800" t="s">
        <v>154</v>
      </c>
      <c r="D1800" t="s">
        <v>185</v>
      </c>
      <c r="E1800" s="119">
        <v>0.83333333333333337</v>
      </c>
      <c r="F1800" s="119">
        <v>0.88888888888888884</v>
      </c>
      <c r="G1800" t="s">
        <v>75</v>
      </c>
      <c r="H1800" t="s">
        <v>79</v>
      </c>
      <c r="I1800" t="str">
        <f t="shared" si="144"/>
        <v>TOP 20RONDONÓPOLIS</v>
      </c>
      <c r="J1800" s="120">
        <v>345</v>
      </c>
      <c r="K1800">
        <f t="shared" si="141"/>
        <v>1799</v>
      </c>
      <c r="L1800" t="b">
        <f>IF($H$2:$H$2371='Cenário proposto'!$L$2,'Tabela de preços (out_2014)'!$K$2:$K$2371)</f>
        <v>0</v>
      </c>
      <c r="M1800" t="e">
        <f t="shared" si="142"/>
        <v>#NUM!</v>
      </c>
      <c r="N1800" t="str">
        <f t="shared" si="143"/>
        <v>Lixo</v>
      </c>
      <c r="O1800">
        <f t="shared" si="145"/>
        <v>4</v>
      </c>
    </row>
    <row r="1801" spans="1:15" x14ac:dyDescent="0.2">
      <c r="A1801" t="s">
        <v>189</v>
      </c>
      <c r="B1801" t="s">
        <v>190</v>
      </c>
      <c r="C1801" t="s">
        <v>154</v>
      </c>
      <c r="D1801" t="s">
        <v>185</v>
      </c>
      <c r="E1801" s="119">
        <v>0.83333333333333337</v>
      </c>
      <c r="F1801" s="119">
        <v>0.88888888888888884</v>
      </c>
      <c r="G1801" t="s">
        <v>75</v>
      </c>
      <c r="H1801" t="s">
        <v>80</v>
      </c>
      <c r="I1801" t="str">
        <f t="shared" si="144"/>
        <v>TOP 20TANGARÁ</v>
      </c>
      <c r="J1801" s="120">
        <v>245</v>
      </c>
      <c r="K1801">
        <f t="shared" si="141"/>
        <v>1800</v>
      </c>
      <c r="L1801" t="b">
        <f>IF($H$2:$H$2371='Cenário proposto'!$L$2,'Tabela de preços (out_2014)'!$K$2:$K$2371)</f>
        <v>0</v>
      </c>
      <c r="M1801" t="e">
        <f t="shared" si="142"/>
        <v>#NUM!</v>
      </c>
      <c r="N1801" t="str">
        <f t="shared" si="143"/>
        <v>Lixo</v>
      </c>
      <c r="O1801">
        <f t="shared" si="145"/>
        <v>4</v>
      </c>
    </row>
    <row r="1802" spans="1:15" x14ac:dyDescent="0.2">
      <c r="A1802" t="s">
        <v>189</v>
      </c>
      <c r="B1802" t="s">
        <v>190</v>
      </c>
      <c r="C1802" t="s">
        <v>154</v>
      </c>
      <c r="D1802" t="s">
        <v>185</v>
      </c>
      <c r="E1802" s="119">
        <v>0.83333333333333337</v>
      </c>
      <c r="F1802" s="119">
        <v>0.88888888888888884</v>
      </c>
      <c r="G1802" t="s">
        <v>75</v>
      </c>
      <c r="H1802" t="s">
        <v>81</v>
      </c>
      <c r="I1802" t="str">
        <f t="shared" si="144"/>
        <v>TOP 20SORRISO</v>
      </c>
      <c r="J1802" s="120">
        <v>165</v>
      </c>
      <c r="K1802">
        <f t="shared" si="141"/>
        <v>1801</v>
      </c>
      <c r="L1802" t="b">
        <f>IF($H$2:$H$2371='Cenário proposto'!$L$2,'Tabela de preços (out_2014)'!$K$2:$K$2371)</f>
        <v>0</v>
      </c>
      <c r="M1802" t="e">
        <f t="shared" si="142"/>
        <v>#NUM!</v>
      </c>
      <c r="N1802" t="str">
        <f t="shared" si="143"/>
        <v>Lixo</v>
      </c>
      <c r="O1802">
        <f t="shared" si="145"/>
        <v>4</v>
      </c>
    </row>
    <row r="1803" spans="1:15" x14ac:dyDescent="0.2">
      <c r="A1803" t="s">
        <v>189</v>
      </c>
      <c r="B1803" t="s">
        <v>190</v>
      </c>
      <c r="C1803" t="s">
        <v>154</v>
      </c>
      <c r="D1803" t="s">
        <v>185</v>
      </c>
      <c r="E1803" s="119">
        <v>0.83333333333333337</v>
      </c>
      <c r="F1803" s="119">
        <v>0.88888888888888884</v>
      </c>
      <c r="G1803" t="s">
        <v>75</v>
      </c>
      <c r="H1803" t="s">
        <v>82</v>
      </c>
      <c r="I1803" t="str">
        <f t="shared" si="144"/>
        <v>TOP 20SAPEZAL</v>
      </c>
      <c r="J1803" s="120">
        <v>165</v>
      </c>
      <c r="K1803">
        <f t="shared" si="141"/>
        <v>1802</v>
      </c>
      <c r="L1803" t="b">
        <f>IF($H$2:$H$2371='Cenário proposto'!$L$2,'Tabela de preços (out_2014)'!$K$2:$K$2371)</f>
        <v>0</v>
      </c>
      <c r="M1803" t="e">
        <f t="shared" si="142"/>
        <v>#NUM!</v>
      </c>
      <c r="N1803" t="str">
        <f t="shared" si="143"/>
        <v>Lixo</v>
      </c>
      <c r="O1803">
        <f t="shared" si="145"/>
        <v>4</v>
      </c>
    </row>
    <row r="1804" spans="1:15" x14ac:dyDescent="0.2">
      <c r="A1804" t="s">
        <v>189</v>
      </c>
      <c r="B1804" t="s">
        <v>190</v>
      </c>
      <c r="C1804" t="s">
        <v>154</v>
      </c>
      <c r="D1804" t="s">
        <v>185</v>
      </c>
      <c r="E1804" s="119">
        <v>0.83333333333333337</v>
      </c>
      <c r="F1804" s="119">
        <v>0.88888888888888884</v>
      </c>
      <c r="G1804" t="s">
        <v>75</v>
      </c>
      <c r="H1804" t="s">
        <v>83</v>
      </c>
      <c r="I1804" t="str">
        <f t="shared" si="144"/>
        <v>TOP 20JUÍNA</v>
      </c>
      <c r="J1804" s="120">
        <v>165</v>
      </c>
      <c r="K1804">
        <f t="shared" si="141"/>
        <v>1803</v>
      </c>
      <c r="L1804" t="b">
        <f>IF($H$2:$H$2371='Cenário proposto'!$L$2,'Tabela de preços (out_2014)'!$K$2:$K$2371)</f>
        <v>0</v>
      </c>
      <c r="M1804" t="e">
        <f t="shared" si="142"/>
        <v>#NUM!</v>
      </c>
      <c r="N1804" t="str">
        <f t="shared" si="143"/>
        <v>Lixo</v>
      </c>
      <c r="O1804">
        <f t="shared" si="145"/>
        <v>4</v>
      </c>
    </row>
    <row r="1805" spans="1:15" x14ac:dyDescent="0.2">
      <c r="A1805" t="s">
        <v>189</v>
      </c>
      <c r="B1805" t="s">
        <v>190</v>
      </c>
      <c r="C1805" t="s">
        <v>154</v>
      </c>
      <c r="D1805" t="s">
        <v>185</v>
      </c>
      <c r="E1805" s="119">
        <v>0.83333333333333337</v>
      </c>
      <c r="F1805" s="119">
        <v>0.88888888888888884</v>
      </c>
      <c r="G1805" t="s">
        <v>84</v>
      </c>
      <c r="H1805" t="s">
        <v>85</v>
      </c>
      <c r="I1805" t="str">
        <f t="shared" si="144"/>
        <v>TOP 20C. GRANDE</v>
      </c>
      <c r="J1805" s="120">
        <v>895</v>
      </c>
      <c r="K1805">
        <f t="shared" si="141"/>
        <v>1804</v>
      </c>
      <c r="L1805" t="b">
        <f>IF($H$2:$H$2371='Cenário proposto'!$L$2,'Tabela de preços (out_2014)'!$K$2:$K$2371)</f>
        <v>0</v>
      </c>
      <c r="M1805" t="e">
        <f t="shared" si="142"/>
        <v>#NUM!</v>
      </c>
      <c r="N1805" t="str">
        <f t="shared" si="143"/>
        <v>Lixo</v>
      </c>
      <c r="O1805">
        <f t="shared" si="145"/>
        <v>4</v>
      </c>
    </row>
    <row r="1806" spans="1:15" x14ac:dyDescent="0.2">
      <c r="A1806" t="s">
        <v>189</v>
      </c>
      <c r="B1806" t="s">
        <v>190</v>
      </c>
      <c r="C1806" t="s">
        <v>154</v>
      </c>
      <c r="D1806" t="s">
        <v>185</v>
      </c>
      <c r="E1806" s="119">
        <v>0.83333333333333337</v>
      </c>
      <c r="F1806" s="119">
        <v>0.88888888888888884</v>
      </c>
      <c r="G1806" t="s">
        <v>86</v>
      </c>
      <c r="H1806" t="s">
        <v>87</v>
      </c>
      <c r="I1806" t="str">
        <f t="shared" si="144"/>
        <v>TOP 20SALVADOR</v>
      </c>
      <c r="J1806" s="120">
        <v>5555</v>
      </c>
      <c r="K1806">
        <f t="shared" si="141"/>
        <v>1805</v>
      </c>
      <c r="L1806" t="b">
        <f>IF($H$2:$H$2371='Cenário proposto'!$L$2,'Tabela de preços (out_2014)'!$K$2:$K$2371)</f>
        <v>0</v>
      </c>
      <c r="M1806" t="e">
        <f t="shared" si="142"/>
        <v>#NUM!</v>
      </c>
      <c r="N1806" t="str">
        <f t="shared" si="143"/>
        <v>Lixo</v>
      </c>
      <c r="O1806">
        <f t="shared" si="145"/>
        <v>4</v>
      </c>
    </row>
    <row r="1807" spans="1:15" x14ac:dyDescent="0.2">
      <c r="A1807" t="s">
        <v>189</v>
      </c>
      <c r="B1807" t="s">
        <v>190</v>
      </c>
      <c r="C1807" t="s">
        <v>154</v>
      </c>
      <c r="D1807" t="s">
        <v>185</v>
      </c>
      <c r="E1807" s="119">
        <v>0.83333333333333337</v>
      </c>
      <c r="F1807" s="119">
        <v>0.88888888888888884</v>
      </c>
      <c r="G1807" t="s">
        <v>88</v>
      </c>
      <c r="H1807" t="s">
        <v>89</v>
      </c>
      <c r="I1807" t="str">
        <f t="shared" si="144"/>
        <v>TOP 20RECIFE</v>
      </c>
      <c r="J1807" s="120">
        <v>4585</v>
      </c>
      <c r="K1807">
        <f t="shared" si="141"/>
        <v>1806</v>
      </c>
      <c r="L1807" t="b">
        <f>IF($H$2:$H$2371='Cenário proposto'!$L$2,'Tabela de preços (out_2014)'!$K$2:$K$2371)</f>
        <v>0</v>
      </c>
      <c r="M1807" t="e">
        <f t="shared" si="142"/>
        <v>#NUM!</v>
      </c>
      <c r="N1807" t="str">
        <f t="shared" si="143"/>
        <v>Lixo</v>
      </c>
      <c r="O1807">
        <f t="shared" si="145"/>
        <v>4</v>
      </c>
    </row>
    <row r="1808" spans="1:15" x14ac:dyDescent="0.2">
      <c r="A1808" t="s">
        <v>189</v>
      </c>
      <c r="B1808" t="s">
        <v>190</v>
      </c>
      <c r="C1808" t="s">
        <v>154</v>
      </c>
      <c r="D1808" t="s">
        <v>185</v>
      </c>
      <c r="E1808" s="119">
        <v>0.83333333333333337</v>
      </c>
      <c r="F1808" s="119">
        <v>0.88888888888888884</v>
      </c>
      <c r="G1808" t="s">
        <v>90</v>
      </c>
      <c r="H1808" t="s">
        <v>91</v>
      </c>
      <c r="I1808" t="str">
        <f t="shared" si="144"/>
        <v>TOP 20NATAL</v>
      </c>
      <c r="J1808" s="120">
        <v>1190</v>
      </c>
      <c r="K1808">
        <f t="shared" si="141"/>
        <v>1807</v>
      </c>
      <c r="L1808" t="b">
        <f>IF($H$2:$H$2371='Cenário proposto'!$L$2,'Tabela de preços (out_2014)'!$K$2:$K$2371)</f>
        <v>0</v>
      </c>
      <c r="M1808" t="e">
        <f t="shared" si="142"/>
        <v>#NUM!</v>
      </c>
      <c r="N1808" t="str">
        <f t="shared" si="143"/>
        <v>Lixo</v>
      </c>
      <c r="O1808">
        <f t="shared" si="145"/>
        <v>4</v>
      </c>
    </row>
    <row r="1809" spans="1:15" x14ac:dyDescent="0.2">
      <c r="A1809" t="s">
        <v>189</v>
      </c>
      <c r="B1809" t="s">
        <v>190</v>
      </c>
      <c r="C1809" t="s">
        <v>154</v>
      </c>
      <c r="D1809" t="s">
        <v>185</v>
      </c>
      <c r="E1809" s="119">
        <v>0.83333333333333337</v>
      </c>
      <c r="F1809" s="119">
        <v>0.88888888888888884</v>
      </c>
      <c r="G1809" t="s">
        <v>92</v>
      </c>
      <c r="H1809" t="s">
        <v>93</v>
      </c>
      <c r="I1809" t="str">
        <f t="shared" si="144"/>
        <v>TOP 20CEARÁ</v>
      </c>
      <c r="J1809" s="120">
        <v>3935</v>
      </c>
      <c r="K1809">
        <f t="shared" si="141"/>
        <v>1808</v>
      </c>
      <c r="L1809" t="b">
        <f>IF($H$2:$H$2371='Cenário proposto'!$L$2,'Tabela de preços (out_2014)'!$K$2:$K$2371)</f>
        <v>0</v>
      </c>
      <c r="M1809" t="e">
        <f t="shared" si="142"/>
        <v>#NUM!</v>
      </c>
      <c r="N1809" t="str">
        <f t="shared" si="143"/>
        <v>Lixo</v>
      </c>
      <c r="O1809">
        <f t="shared" si="145"/>
        <v>4</v>
      </c>
    </row>
    <row r="1810" spans="1:15" x14ac:dyDescent="0.2">
      <c r="A1810" t="s">
        <v>189</v>
      </c>
      <c r="B1810" t="s">
        <v>190</v>
      </c>
      <c r="C1810" t="s">
        <v>154</v>
      </c>
      <c r="D1810" t="s">
        <v>185</v>
      </c>
      <c r="E1810" s="119">
        <v>0.83333333333333337</v>
      </c>
      <c r="F1810" s="119">
        <v>0.88888888888888884</v>
      </c>
      <c r="G1810" t="s">
        <v>92</v>
      </c>
      <c r="H1810" t="s">
        <v>94</v>
      </c>
      <c r="I1810" t="str">
        <f t="shared" si="144"/>
        <v>TOP 20FORTALEZA</v>
      </c>
      <c r="J1810" s="120">
        <v>3150</v>
      </c>
      <c r="K1810">
        <f t="shared" si="141"/>
        <v>1809</v>
      </c>
      <c r="L1810" t="b">
        <f>IF($H$2:$H$2371='Cenário proposto'!$L$2,'Tabela de preços (out_2014)'!$K$2:$K$2371)</f>
        <v>0</v>
      </c>
      <c r="M1810" t="e">
        <f t="shared" si="142"/>
        <v>#NUM!</v>
      </c>
      <c r="N1810" t="str">
        <f t="shared" si="143"/>
        <v>Lixo</v>
      </c>
      <c r="O1810">
        <f t="shared" si="145"/>
        <v>4</v>
      </c>
    </row>
    <row r="1811" spans="1:15" x14ac:dyDescent="0.2">
      <c r="A1811" t="s">
        <v>189</v>
      </c>
      <c r="B1811" t="s">
        <v>190</v>
      </c>
      <c r="C1811" t="s">
        <v>154</v>
      </c>
      <c r="D1811" t="s">
        <v>185</v>
      </c>
      <c r="E1811" s="119">
        <v>0.83333333333333337</v>
      </c>
      <c r="F1811" s="119">
        <v>0.88888888888888884</v>
      </c>
      <c r="G1811" t="s">
        <v>95</v>
      </c>
      <c r="H1811" t="s">
        <v>96</v>
      </c>
      <c r="I1811" t="str">
        <f t="shared" si="144"/>
        <v>TOP 20TERESINA</v>
      </c>
      <c r="J1811" s="120">
        <v>475</v>
      </c>
      <c r="K1811">
        <f t="shared" si="141"/>
        <v>1810</v>
      </c>
      <c r="L1811" t="b">
        <f>IF($H$2:$H$2371='Cenário proposto'!$L$2,'Tabela de preços (out_2014)'!$K$2:$K$2371)</f>
        <v>0</v>
      </c>
      <c r="M1811" t="e">
        <f t="shared" si="142"/>
        <v>#NUM!</v>
      </c>
      <c r="N1811" t="str">
        <f t="shared" si="143"/>
        <v>Lixo</v>
      </c>
      <c r="O1811">
        <f t="shared" si="145"/>
        <v>4</v>
      </c>
    </row>
    <row r="1812" spans="1:15" x14ac:dyDescent="0.2">
      <c r="A1812" t="s">
        <v>189</v>
      </c>
      <c r="B1812" t="s">
        <v>190</v>
      </c>
      <c r="C1812" t="s">
        <v>154</v>
      </c>
      <c r="D1812" t="s">
        <v>185</v>
      </c>
      <c r="E1812" s="119">
        <v>0.83333333333333337</v>
      </c>
      <c r="F1812" s="119">
        <v>0.88888888888888884</v>
      </c>
      <c r="G1812" t="s">
        <v>95</v>
      </c>
      <c r="H1812" t="s">
        <v>97</v>
      </c>
      <c r="I1812" t="str">
        <f t="shared" si="144"/>
        <v>TOP 20PARNAÍBA</v>
      </c>
      <c r="J1812" s="120">
        <v>165</v>
      </c>
      <c r="K1812">
        <f t="shared" si="141"/>
        <v>1811</v>
      </c>
      <c r="L1812" t="b">
        <f>IF($H$2:$H$2371='Cenário proposto'!$L$2,'Tabela de preços (out_2014)'!$K$2:$K$2371)</f>
        <v>0</v>
      </c>
      <c r="M1812" t="e">
        <f t="shared" si="142"/>
        <v>#NUM!</v>
      </c>
      <c r="N1812" t="str">
        <f t="shared" si="143"/>
        <v>Lixo</v>
      </c>
      <c r="O1812">
        <f t="shared" si="145"/>
        <v>4</v>
      </c>
    </row>
    <row r="1813" spans="1:15" x14ac:dyDescent="0.2">
      <c r="A1813" t="s">
        <v>189</v>
      </c>
      <c r="B1813" t="s">
        <v>190</v>
      </c>
      <c r="C1813" t="s">
        <v>154</v>
      </c>
      <c r="D1813" t="s">
        <v>185</v>
      </c>
      <c r="E1813" s="119">
        <v>0.83333333333333337</v>
      </c>
      <c r="F1813" s="119">
        <v>0.88888888888888884</v>
      </c>
      <c r="G1813" t="s">
        <v>98</v>
      </c>
      <c r="H1813" t="s">
        <v>99</v>
      </c>
      <c r="I1813" t="str">
        <f t="shared" si="144"/>
        <v>TOP 20S. LUIS</v>
      </c>
      <c r="J1813" s="120">
        <v>1045</v>
      </c>
      <c r="K1813">
        <f t="shared" si="141"/>
        <v>1812</v>
      </c>
      <c r="L1813" t="b">
        <f>IF($H$2:$H$2371='Cenário proposto'!$L$2,'Tabela de preços (out_2014)'!$K$2:$K$2371)</f>
        <v>0</v>
      </c>
      <c r="M1813" t="e">
        <f t="shared" si="142"/>
        <v>#NUM!</v>
      </c>
      <c r="N1813" t="str">
        <f t="shared" si="143"/>
        <v>Lixo</v>
      </c>
      <c r="O1813">
        <f t="shared" si="145"/>
        <v>4</v>
      </c>
    </row>
    <row r="1814" spans="1:15" x14ac:dyDescent="0.2">
      <c r="A1814" t="s">
        <v>189</v>
      </c>
      <c r="B1814" t="s">
        <v>190</v>
      </c>
      <c r="C1814" t="s">
        <v>154</v>
      </c>
      <c r="D1814" t="s">
        <v>185</v>
      </c>
      <c r="E1814" s="119">
        <v>0.83333333333333337</v>
      </c>
      <c r="F1814" s="119">
        <v>0.88888888888888884</v>
      </c>
      <c r="G1814" t="s">
        <v>100</v>
      </c>
      <c r="H1814" t="s">
        <v>101</v>
      </c>
      <c r="I1814" t="str">
        <f t="shared" si="144"/>
        <v>TOP 20VIANA</v>
      </c>
      <c r="J1814" s="120">
        <v>415</v>
      </c>
      <c r="K1814">
        <f t="shared" si="141"/>
        <v>1813</v>
      </c>
      <c r="L1814" t="b">
        <f>IF($H$2:$H$2371='Cenário proposto'!$L$2,'Tabela de preços (out_2014)'!$K$2:$K$2371)</f>
        <v>0</v>
      </c>
      <c r="M1814" t="e">
        <f t="shared" si="142"/>
        <v>#NUM!</v>
      </c>
      <c r="N1814" t="str">
        <f t="shared" si="143"/>
        <v>Lixo</v>
      </c>
      <c r="O1814">
        <f t="shared" si="145"/>
        <v>4</v>
      </c>
    </row>
    <row r="1815" spans="1:15" x14ac:dyDescent="0.2">
      <c r="A1815" t="s">
        <v>189</v>
      </c>
      <c r="B1815" t="s">
        <v>190</v>
      </c>
      <c r="C1815" t="s">
        <v>154</v>
      </c>
      <c r="D1815" t="s">
        <v>185</v>
      </c>
      <c r="E1815" s="119">
        <v>0.83333333333333337</v>
      </c>
      <c r="F1815" s="119">
        <v>0.88888888888888884</v>
      </c>
      <c r="G1815" t="s">
        <v>102</v>
      </c>
      <c r="H1815" t="s">
        <v>103</v>
      </c>
      <c r="I1815" t="str">
        <f t="shared" si="144"/>
        <v>TOP 20PEDREIRAS</v>
      </c>
      <c r="J1815" s="120">
        <v>280</v>
      </c>
      <c r="K1815">
        <f t="shared" si="141"/>
        <v>1814</v>
      </c>
      <c r="L1815" t="b">
        <f>IF($H$2:$H$2371='Cenário proposto'!$L$2,'Tabela de preços (out_2014)'!$K$2:$K$2371)</f>
        <v>0</v>
      </c>
      <c r="M1815" t="e">
        <f t="shared" si="142"/>
        <v>#NUM!</v>
      </c>
      <c r="N1815" t="str">
        <f t="shared" si="143"/>
        <v>Lixo</v>
      </c>
      <c r="O1815">
        <f t="shared" si="145"/>
        <v>4</v>
      </c>
    </row>
    <row r="1816" spans="1:15" x14ac:dyDescent="0.2">
      <c r="A1816" t="s">
        <v>189</v>
      </c>
      <c r="B1816" t="s">
        <v>190</v>
      </c>
      <c r="C1816" t="s">
        <v>154</v>
      </c>
      <c r="D1816" t="s">
        <v>185</v>
      </c>
      <c r="E1816" s="119">
        <v>0.83333333333333337</v>
      </c>
      <c r="F1816" s="119">
        <v>0.88888888888888884</v>
      </c>
      <c r="G1816" t="s">
        <v>104</v>
      </c>
      <c r="H1816" t="s">
        <v>105</v>
      </c>
      <c r="I1816" t="str">
        <f t="shared" si="144"/>
        <v>TOP 20IMPERATRIZ</v>
      </c>
      <c r="J1816" s="120">
        <v>415</v>
      </c>
      <c r="K1816">
        <f t="shared" si="141"/>
        <v>1815</v>
      </c>
      <c r="L1816" t="b">
        <f>IF($H$2:$H$2371='Cenário proposto'!$L$2,'Tabela de preços (out_2014)'!$K$2:$K$2371)</f>
        <v>0</v>
      </c>
      <c r="M1816" t="e">
        <f t="shared" si="142"/>
        <v>#NUM!</v>
      </c>
      <c r="N1816" t="str">
        <f t="shared" si="143"/>
        <v>Lixo</v>
      </c>
      <c r="O1816">
        <f t="shared" si="145"/>
        <v>4</v>
      </c>
    </row>
    <row r="1817" spans="1:15" x14ac:dyDescent="0.2">
      <c r="A1817" t="s">
        <v>189</v>
      </c>
      <c r="B1817" t="s">
        <v>190</v>
      </c>
      <c r="C1817" t="s">
        <v>154</v>
      </c>
      <c r="D1817" t="s">
        <v>185</v>
      </c>
      <c r="E1817" s="119">
        <v>0.83333333333333337</v>
      </c>
      <c r="F1817" s="119">
        <v>0.88888888888888884</v>
      </c>
      <c r="G1817" t="s">
        <v>106</v>
      </c>
      <c r="H1817" t="s">
        <v>107</v>
      </c>
      <c r="I1817" t="str">
        <f t="shared" si="144"/>
        <v>TOP 20CAXIAS</v>
      </c>
      <c r="J1817" s="120">
        <v>415</v>
      </c>
      <c r="K1817">
        <f t="shared" si="141"/>
        <v>1816</v>
      </c>
      <c r="L1817" t="b">
        <f>IF($H$2:$H$2371='Cenário proposto'!$L$2,'Tabela de preços (out_2014)'!$K$2:$K$2371)</f>
        <v>0</v>
      </c>
      <c r="M1817" t="e">
        <f t="shared" si="142"/>
        <v>#NUM!</v>
      </c>
      <c r="N1817" t="str">
        <f t="shared" si="143"/>
        <v>Lixo</v>
      </c>
      <c r="O1817">
        <f t="shared" si="145"/>
        <v>4</v>
      </c>
    </row>
    <row r="1818" spans="1:15" x14ac:dyDescent="0.2">
      <c r="A1818" t="s">
        <v>189</v>
      </c>
      <c r="B1818" t="s">
        <v>190</v>
      </c>
      <c r="C1818" t="s">
        <v>154</v>
      </c>
      <c r="D1818" t="s">
        <v>185</v>
      </c>
      <c r="E1818" s="119">
        <v>0.83333333333333337</v>
      </c>
      <c r="F1818" s="119">
        <v>0.88888888888888884</v>
      </c>
      <c r="G1818" t="s">
        <v>108</v>
      </c>
      <c r="H1818" t="s">
        <v>109</v>
      </c>
      <c r="I1818" t="str">
        <f t="shared" si="144"/>
        <v>TOP 20J. PESSOA</v>
      </c>
      <c r="J1818" s="120">
        <v>1340</v>
      </c>
      <c r="K1818">
        <f t="shared" si="141"/>
        <v>1817</v>
      </c>
      <c r="L1818" t="b">
        <f>IF($H$2:$H$2371='Cenário proposto'!$L$2,'Tabela de preços (out_2014)'!$K$2:$K$2371)</f>
        <v>0</v>
      </c>
      <c r="M1818" t="e">
        <f t="shared" si="142"/>
        <v>#NUM!</v>
      </c>
      <c r="N1818" t="str">
        <f t="shared" si="143"/>
        <v>Lixo</v>
      </c>
      <c r="O1818">
        <f t="shared" si="145"/>
        <v>4</v>
      </c>
    </row>
    <row r="1819" spans="1:15" x14ac:dyDescent="0.2">
      <c r="A1819" t="s">
        <v>189</v>
      </c>
      <c r="B1819" t="s">
        <v>190</v>
      </c>
      <c r="C1819" t="s">
        <v>154</v>
      </c>
      <c r="D1819" t="s">
        <v>185</v>
      </c>
      <c r="E1819" s="119">
        <v>0.83333333333333337</v>
      </c>
      <c r="F1819" s="119">
        <v>0.88888888888888884</v>
      </c>
      <c r="G1819" t="s">
        <v>110</v>
      </c>
      <c r="H1819" t="s">
        <v>111</v>
      </c>
      <c r="I1819" t="str">
        <f t="shared" si="144"/>
        <v>TOP 20BELÉM</v>
      </c>
      <c r="J1819" s="120">
        <v>2255</v>
      </c>
      <c r="K1819">
        <f t="shared" si="141"/>
        <v>1818</v>
      </c>
      <c r="L1819" t="b">
        <f>IF($H$2:$H$2371='Cenário proposto'!$L$2,'Tabela de preços (out_2014)'!$K$2:$K$2371)</f>
        <v>0</v>
      </c>
      <c r="M1819" t="e">
        <f t="shared" si="142"/>
        <v>#NUM!</v>
      </c>
      <c r="N1819" t="str">
        <f t="shared" si="143"/>
        <v>Lixo</v>
      </c>
      <c r="O1819">
        <f t="shared" si="145"/>
        <v>4</v>
      </c>
    </row>
    <row r="1820" spans="1:15" x14ac:dyDescent="0.2">
      <c r="A1820" t="s">
        <v>189</v>
      </c>
      <c r="B1820" t="s">
        <v>190</v>
      </c>
      <c r="C1820" t="s">
        <v>154</v>
      </c>
      <c r="D1820" t="s">
        <v>185</v>
      </c>
      <c r="E1820" s="119">
        <v>0.83333333333333337</v>
      </c>
      <c r="F1820" s="119">
        <v>0.88888888888888884</v>
      </c>
      <c r="G1820" t="s">
        <v>110</v>
      </c>
      <c r="H1820" t="s">
        <v>112</v>
      </c>
      <c r="I1820" t="str">
        <f t="shared" si="144"/>
        <v>TOP 20MARABÁ</v>
      </c>
      <c r="J1820" s="120">
        <v>415</v>
      </c>
      <c r="K1820">
        <f t="shared" si="141"/>
        <v>1819</v>
      </c>
      <c r="L1820" t="b">
        <f>IF($H$2:$H$2371='Cenário proposto'!$L$2,'Tabela de preços (out_2014)'!$K$2:$K$2371)</f>
        <v>0</v>
      </c>
      <c r="M1820" t="e">
        <f t="shared" si="142"/>
        <v>#NUM!</v>
      </c>
      <c r="N1820" t="str">
        <f t="shared" si="143"/>
        <v>Lixo</v>
      </c>
      <c r="O1820">
        <f t="shared" si="145"/>
        <v>4</v>
      </c>
    </row>
    <row r="1821" spans="1:15" x14ac:dyDescent="0.2">
      <c r="A1821" t="s">
        <v>189</v>
      </c>
      <c r="B1821" t="s">
        <v>190</v>
      </c>
      <c r="C1821" t="s">
        <v>154</v>
      </c>
      <c r="D1821" t="s">
        <v>185</v>
      </c>
      <c r="E1821" s="119">
        <v>0.83333333333333337</v>
      </c>
      <c r="F1821" s="119">
        <v>0.88888888888888884</v>
      </c>
      <c r="G1821" t="s">
        <v>110</v>
      </c>
      <c r="H1821" t="s">
        <v>113</v>
      </c>
      <c r="I1821" t="str">
        <f t="shared" si="144"/>
        <v>TOP 20SANTARÉM</v>
      </c>
      <c r="J1821" s="120">
        <v>165</v>
      </c>
      <c r="K1821">
        <f t="shared" si="141"/>
        <v>1820</v>
      </c>
      <c r="L1821" t="b">
        <f>IF($H$2:$H$2371='Cenário proposto'!$L$2,'Tabela de preços (out_2014)'!$K$2:$K$2371)</f>
        <v>0</v>
      </c>
      <c r="M1821" t="e">
        <f t="shared" si="142"/>
        <v>#NUM!</v>
      </c>
      <c r="N1821" t="str">
        <f t="shared" si="143"/>
        <v>Lixo</v>
      </c>
      <c r="O1821">
        <f t="shared" si="145"/>
        <v>4</v>
      </c>
    </row>
    <row r="1822" spans="1:15" x14ac:dyDescent="0.2">
      <c r="A1822" t="s">
        <v>189</v>
      </c>
      <c r="B1822" t="s">
        <v>190</v>
      </c>
      <c r="C1822" t="s">
        <v>154</v>
      </c>
      <c r="D1822" t="s">
        <v>185</v>
      </c>
      <c r="E1822" s="119">
        <v>0.83333333333333337</v>
      </c>
      <c r="F1822" s="119">
        <v>0.88888888888888884</v>
      </c>
      <c r="G1822" t="s">
        <v>114</v>
      </c>
      <c r="H1822" t="s">
        <v>115</v>
      </c>
      <c r="I1822" t="str">
        <f t="shared" si="144"/>
        <v>TOP 20MANAUS</v>
      </c>
      <c r="J1822" s="120">
        <v>1380</v>
      </c>
      <c r="K1822">
        <f t="shared" si="141"/>
        <v>1821</v>
      </c>
      <c r="L1822" t="b">
        <f>IF($H$2:$H$2371='Cenário proposto'!$L$2,'Tabela de preços (out_2014)'!$K$2:$K$2371)</f>
        <v>0</v>
      </c>
      <c r="M1822" t="e">
        <f t="shared" si="142"/>
        <v>#NUM!</v>
      </c>
      <c r="N1822" t="str">
        <f t="shared" si="143"/>
        <v>Lixo</v>
      </c>
      <c r="O1822">
        <f t="shared" si="145"/>
        <v>4</v>
      </c>
    </row>
    <row r="1823" spans="1:15" x14ac:dyDescent="0.2">
      <c r="A1823" t="s">
        <v>189</v>
      </c>
      <c r="B1823" t="s">
        <v>190</v>
      </c>
      <c r="C1823" t="s">
        <v>154</v>
      </c>
      <c r="D1823" t="s">
        <v>185</v>
      </c>
      <c r="E1823" s="119">
        <v>0.83333333333333337</v>
      </c>
      <c r="F1823" s="119">
        <v>0.88888888888888884</v>
      </c>
      <c r="G1823" t="s">
        <v>116</v>
      </c>
      <c r="H1823" t="s">
        <v>117</v>
      </c>
      <c r="I1823" t="str">
        <f t="shared" si="144"/>
        <v>TOP 20P. VELHO</v>
      </c>
      <c r="J1823" s="120">
        <v>510</v>
      </c>
      <c r="K1823">
        <f t="shared" si="141"/>
        <v>1822</v>
      </c>
      <c r="L1823" t="b">
        <f>IF($H$2:$H$2371='Cenário proposto'!$L$2,'Tabela de preços (out_2014)'!$K$2:$K$2371)</f>
        <v>0</v>
      </c>
      <c r="M1823" t="e">
        <f t="shared" si="142"/>
        <v>#NUM!</v>
      </c>
      <c r="N1823" t="str">
        <f t="shared" si="143"/>
        <v>Lixo</v>
      </c>
      <c r="O1823">
        <f t="shared" si="145"/>
        <v>4</v>
      </c>
    </row>
    <row r="1824" spans="1:15" x14ac:dyDescent="0.2">
      <c r="A1824" t="s">
        <v>189</v>
      </c>
      <c r="B1824" t="s">
        <v>190</v>
      </c>
      <c r="C1824" t="s">
        <v>154</v>
      </c>
      <c r="D1824" t="s">
        <v>185</v>
      </c>
      <c r="E1824" s="119">
        <v>0.83333333333333337</v>
      </c>
      <c r="F1824" s="119">
        <v>0.88888888888888884</v>
      </c>
      <c r="G1824" t="s">
        <v>118</v>
      </c>
      <c r="H1824" t="s">
        <v>119</v>
      </c>
      <c r="I1824" t="str">
        <f t="shared" si="144"/>
        <v>TOP 20R. BRANCO</v>
      </c>
      <c r="J1824" s="120">
        <v>415</v>
      </c>
      <c r="K1824">
        <f t="shared" si="141"/>
        <v>1823</v>
      </c>
      <c r="L1824" t="b">
        <f>IF($H$2:$H$2371='Cenário proposto'!$L$2,'Tabela de preços (out_2014)'!$K$2:$K$2371)</f>
        <v>0</v>
      </c>
      <c r="M1824" t="e">
        <f t="shared" si="142"/>
        <v>#NUM!</v>
      </c>
      <c r="N1824" t="str">
        <f t="shared" si="143"/>
        <v>Lixo</v>
      </c>
      <c r="O1824">
        <f t="shared" si="145"/>
        <v>4</v>
      </c>
    </row>
    <row r="1825" spans="1:15" x14ac:dyDescent="0.2">
      <c r="A1825" t="s">
        <v>189</v>
      </c>
      <c r="B1825" t="s">
        <v>190</v>
      </c>
      <c r="C1825" t="s">
        <v>154</v>
      </c>
      <c r="D1825" t="s">
        <v>185</v>
      </c>
      <c r="E1825" s="119">
        <v>0.83333333333333337</v>
      </c>
      <c r="F1825" s="119">
        <v>0.88888888888888884</v>
      </c>
      <c r="G1825" t="s">
        <v>120</v>
      </c>
      <c r="H1825" t="s">
        <v>121</v>
      </c>
      <c r="I1825" t="str">
        <f t="shared" si="144"/>
        <v>TOP 20PALMAS</v>
      </c>
      <c r="J1825" s="120">
        <v>165</v>
      </c>
      <c r="K1825">
        <f t="shared" si="141"/>
        <v>1824</v>
      </c>
      <c r="L1825" t="b">
        <f>IF($H$2:$H$2371='Cenário proposto'!$L$2,'Tabela de preços (out_2014)'!$K$2:$K$2371)</f>
        <v>0</v>
      </c>
      <c r="M1825" t="e">
        <f t="shared" si="142"/>
        <v>#NUM!</v>
      </c>
      <c r="N1825" t="str">
        <f t="shared" si="143"/>
        <v>Lixo</v>
      </c>
      <c r="O1825">
        <f t="shared" si="145"/>
        <v>4</v>
      </c>
    </row>
    <row r="1826" spans="1:15" x14ac:dyDescent="0.2">
      <c r="A1826" t="s">
        <v>189</v>
      </c>
      <c r="B1826" t="s">
        <v>190</v>
      </c>
      <c r="C1826" t="s">
        <v>154</v>
      </c>
      <c r="D1826" t="s">
        <v>185</v>
      </c>
      <c r="E1826" s="119">
        <v>0.83333333333333337</v>
      </c>
      <c r="F1826" s="119">
        <v>0.88888888888888884</v>
      </c>
      <c r="G1826" t="s">
        <v>122</v>
      </c>
      <c r="H1826" t="s">
        <v>123</v>
      </c>
      <c r="I1826" t="str">
        <f t="shared" si="144"/>
        <v>TOP 20GURUPI</v>
      </c>
      <c r="J1826" s="120">
        <v>165</v>
      </c>
      <c r="K1826">
        <f t="shared" si="141"/>
        <v>1825</v>
      </c>
      <c r="L1826" t="b">
        <f>IF($H$2:$H$2371='Cenário proposto'!$L$2,'Tabela de preços (out_2014)'!$K$2:$K$2371)</f>
        <v>0</v>
      </c>
      <c r="M1826" t="e">
        <f t="shared" si="142"/>
        <v>#NUM!</v>
      </c>
      <c r="N1826" t="str">
        <f t="shared" si="143"/>
        <v>Lixo</v>
      </c>
      <c r="O1826">
        <f t="shared" si="145"/>
        <v>4</v>
      </c>
    </row>
    <row r="1827" spans="1:15" x14ac:dyDescent="0.2">
      <c r="A1827" t="s">
        <v>189</v>
      </c>
      <c r="B1827" t="s">
        <v>190</v>
      </c>
      <c r="C1827" t="s">
        <v>154</v>
      </c>
      <c r="D1827" t="s">
        <v>185</v>
      </c>
      <c r="E1827" s="119">
        <v>0.83333333333333337</v>
      </c>
      <c r="F1827" s="119">
        <v>0.88888888888888884</v>
      </c>
      <c r="G1827" t="s">
        <v>122</v>
      </c>
      <c r="H1827" t="s">
        <v>124</v>
      </c>
      <c r="I1827" t="str">
        <f t="shared" si="144"/>
        <v>TOP 20ARAGUAINA</v>
      </c>
      <c r="J1827" s="120">
        <v>330</v>
      </c>
      <c r="K1827">
        <f t="shared" si="141"/>
        <v>1826</v>
      </c>
      <c r="L1827" t="b">
        <f>IF($H$2:$H$2371='Cenário proposto'!$L$2,'Tabela de preços (out_2014)'!$K$2:$K$2371)</f>
        <v>0</v>
      </c>
      <c r="M1827" t="e">
        <f t="shared" si="142"/>
        <v>#NUM!</v>
      </c>
      <c r="N1827" t="str">
        <f t="shared" si="143"/>
        <v>Lixo</v>
      </c>
      <c r="O1827">
        <f t="shared" si="145"/>
        <v>4</v>
      </c>
    </row>
    <row r="1828" spans="1:15" x14ac:dyDescent="0.2">
      <c r="A1828" t="s">
        <v>189</v>
      </c>
      <c r="B1828" t="s">
        <v>190</v>
      </c>
      <c r="C1828" t="s">
        <v>154</v>
      </c>
      <c r="D1828" t="s">
        <v>185</v>
      </c>
      <c r="E1828" s="119">
        <v>0.83333333333333337</v>
      </c>
      <c r="F1828" s="119">
        <v>0.88888888888888884</v>
      </c>
      <c r="G1828" t="s">
        <v>125</v>
      </c>
      <c r="H1828" t="s">
        <v>126</v>
      </c>
      <c r="I1828" t="str">
        <f t="shared" si="144"/>
        <v>TOP 20BOA VISTA</v>
      </c>
      <c r="J1828" s="120">
        <v>330</v>
      </c>
      <c r="K1828">
        <f t="shared" si="141"/>
        <v>1827</v>
      </c>
      <c r="L1828" t="b">
        <f>IF($H$2:$H$2371='Cenário proposto'!$L$2,'Tabela de preços (out_2014)'!$K$2:$K$2371)</f>
        <v>0</v>
      </c>
      <c r="M1828" t="e">
        <f t="shared" si="142"/>
        <v>#NUM!</v>
      </c>
      <c r="N1828" t="str">
        <f t="shared" si="143"/>
        <v>Lixo</v>
      </c>
      <c r="O1828">
        <f t="shared" si="145"/>
        <v>4</v>
      </c>
    </row>
    <row r="1829" spans="1:15" x14ac:dyDescent="0.2">
      <c r="A1829" t="s">
        <v>189</v>
      </c>
      <c r="B1829" t="s">
        <v>190</v>
      </c>
      <c r="C1829" t="s">
        <v>154</v>
      </c>
      <c r="D1829" t="s">
        <v>185</v>
      </c>
      <c r="E1829" s="119">
        <v>0.83333333333333337</v>
      </c>
      <c r="F1829" s="119">
        <v>0.88888888888888884</v>
      </c>
      <c r="G1829" t="s">
        <v>127</v>
      </c>
      <c r="H1829" t="s">
        <v>128</v>
      </c>
      <c r="I1829" t="str">
        <f t="shared" si="144"/>
        <v>TOP 20MACAPÁ</v>
      </c>
      <c r="J1829" s="120">
        <v>330</v>
      </c>
      <c r="K1829">
        <f t="shared" si="141"/>
        <v>1828</v>
      </c>
      <c r="L1829" t="b">
        <f>IF($H$2:$H$2371='Cenário proposto'!$L$2,'Tabela de preços (out_2014)'!$K$2:$K$2371)</f>
        <v>0</v>
      </c>
      <c r="M1829" t="e">
        <f t="shared" si="142"/>
        <v>#NUM!</v>
      </c>
      <c r="N1829" t="str">
        <f t="shared" si="143"/>
        <v>Lixo</v>
      </c>
      <c r="O1829">
        <f t="shared" si="145"/>
        <v>4</v>
      </c>
    </row>
    <row r="1830" spans="1:15" x14ac:dyDescent="0.2">
      <c r="A1830" t="s">
        <v>180</v>
      </c>
      <c r="B1830" t="s">
        <v>18</v>
      </c>
      <c r="C1830" t="s">
        <v>177</v>
      </c>
      <c r="D1830" t="s">
        <v>175</v>
      </c>
      <c r="E1830" s="119">
        <v>0.94791666666666663</v>
      </c>
      <c r="F1830" s="119">
        <v>1.0416666666666666E-2</v>
      </c>
      <c r="G1830" t="s">
        <v>35</v>
      </c>
      <c r="H1830" t="s">
        <v>35</v>
      </c>
      <c r="I1830" t="str">
        <f t="shared" si="144"/>
        <v>TOP CINE SÁBNET1</v>
      </c>
      <c r="J1830" s="120">
        <v>103335</v>
      </c>
      <c r="K1830">
        <f t="shared" si="141"/>
        <v>1829</v>
      </c>
      <c r="L1830" t="b">
        <f>IF($H$2:$H$2371='Cenário proposto'!$L$2,'Tabela de preços (out_2014)'!$K$2:$K$2371)</f>
        <v>0</v>
      </c>
      <c r="M1830" t="e">
        <f t="shared" si="142"/>
        <v>#NUM!</v>
      </c>
      <c r="N1830" t="str">
        <f t="shared" si="143"/>
        <v>Lixo</v>
      </c>
      <c r="O1830">
        <f t="shared" si="145"/>
        <v>4</v>
      </c>
    </row>
    <row r="1831" spans="1:15" x14ac:dyDescent="0.2">
      <c r="A1831" t="s">
        <v>180</v>
      </c>
      <c r="B1831" t="s">
        <v>18</v>
      </c>
      <c r="C1831" t="s">
        <v>177</v>
      </c>
      <c r="D1831" t="s">
        <v>175</v>
      </c>
      <c r="E1831" s="119">
        <v>0.94791666666666663</v>
      </c>
      <c r="F1831" s="119">
        <v>1.0416666666666666E-2</v>
      </c>
      <c r="G1831" t="s">
        <v>36</v>
      </c>
      <c r="H1831" t="s">
        <v>36</v>
      </c>
      <c r="I1831" t="str">
        <f t="shared" si="144"/>
        <v>TOP CINE SÁBSAT</v>
      </c>
      <c r="J1831" s="120">
        <v>10333.5</v>
      </c>
      <c r="K1831">
        <f t="shared" si="141"/>
        <v>1830</v>
      </c>
      <c r="L1831" t="b">
        <f>IF($H$2:$H$2371='Cenário proposto'!$L$2,'Tabela de preços (out_2014)'!$K$2:$K$2371)</f>
        <v>0</v>
      </c>
      <c r="M1831" t="e">
        <f t="shared" si="142"/>
        <v>#NUM!</v>
      </c>
      <c r="N1831" t="str">
        <f t="shared" si="143"/>
        <v>Lixo</v>
      </c>
      <c r="O1831">
        <f t="shared" si="145"/>
        <v>4</v>
      </c>
    </row>
    <row r="1832" spans="1:15" x14ac:dyDescent="0.2">
      <c r="A1832" t="s">
        <v>180</v>
      </c>
      <c r="B1832" t="s">
        <v>18</v>
      </c>
      <c r="C1832" t="s">
        <v>177</v>
      </c>
      <c r="D1832" t="s">
        <v>175</v>
      </c>
      <c r="E1832" s="119">
        <v>0.94791666666666663</v>
      </c>
      <c r="F1832" s="119">
        <v>1.0416666666666666E-2</v>
      </c>
      <c r="G1832" t="s">
        <v>37</v>
      </c>
      <c r="H1832" t="s">
        <v>38</v>
      </c>
      <c r="I1832" t="str">
        <f t="shared" si="144"/>
        <v>TOP CINE SÁBSÃO PAULO</v>
      </c>
      <c r="J1832" s="120">
        <v>21190</v>
      </c>
      <c r="K1832">
        <f t="shared" si="141"/>
        <v>1831</v>
      </c>
      <c r="L1832" t="b">
        <f>IF($H$2:$H$2371='Cenário proposto'!$L$2,'Tabela de preços (out_2014)'!$K$2:$K$2371)</f>
        <v>0</v>
      </c>
      <c r="M1832" t="e">
        <f t="shared" si="142"/>
        <v>#NUM!</v>
      </c>
      <c r="N1832" t="str">
        <f t="shared" si="143"/>
        <v>Lixo</v>
      </c>
      <c r="O1832">
        <f t="shared" si="145"/>
        <v>4</v>
      </c>
    </row>
    <row r="1833" spans="1:15" x14ac:dyDescent="0.2">
      <c r="A1833" t="s">
        <v>180</v>
      </c>
      <c r="B1833" t="s">
        <v>18</v>
      </c>
      <c r="C1833" t="s">
        <v>177</v>
      </c>
      <c r="D1833" t="s">
        <v>175</v>
      </c>
      <c r="E1833" s="119">
        <v>0.94791666666666663</v>
      </c>
      <c r="F1833" s="119">
        <v>1.0416666666666666E-2</v>
      </c>
      <c r="G1833" t="s">
        <v>39</v>
      </c>
      <c r="H1833" t="s">
        <v>40</v>
      </c>
      <c r="I1833" t="str">
        <f t="shared" si="144"/>
        <v>TOP CINE SÁBP.PRUD.</v>
      </c>
      <c r="J1833" s="120">
        <v>4890</v>
      </c>
      <c r="K1833">
        <f t="shared" si="141"/>
        <v>1832</v>
      </c>
      <c r="L1833" t="b">
        <f>IF($H$2:$H$2371='Cenário proposto'!$L$2,'Tabela de preços (out_2014)'!$K$2:$K$2371)</f>
        <v>0</v>
      </c>
      <c r="M1833" t="e">
        <f t="shared" si="142"/>
        <v>#NUM!</v>
      </c>
      <c r="N1833" t="str">
        <f t="shared" si="143"/>
        <v>Lixo</v>
      </c>
      <c r="O1833">
        <f t="shared" si="145"/>
        <v>4</v>
      </c>
    </row>
    <row r="1834" spans="1:15" x14ac:dyDescent="0.2">
      <c r="A1834" t="s">
        <v>180</v>
      </c>
      <c r="B1834" t="s">
        <v>18</v>
      </c>
      <c r="C1834" t="s">
        <v>177</v>
      </c>
      <c r="D1834" t="s">
        <v>175</v>
      </c>
      <c r="E1834" s="119">
        <v>0.94791666666666663</v>
      </c>
      <c r="F1834" s="119">
        <v>1.0416666666666666E-2</v>
      </c>
      <c r="G1834" t="s">
        <v>41</v>
      </c>
      <c r="H1834" t="s">
        <v>42</v>
      </c>
      <c r="I1834" t="str">
        <f t="shared" si="144"/>
        <v>TOP CINE SÁBCAMPINAS</v>
      </c>
      <c r="J1834" s="120">
        <v>5560</v>
      </c>
      <c r="K1834">
        <f t="shared" si="141"/>
        <v>1833</v>
      </c>
      <c r="L1834" t="b">
        <f>IF($H$2:$H$2371='Cenário proposto'!$L$2,'Tabela de preços (out_2014)'!$K$2:$K$2371)</f>
        <v>0</v>
      </c>
      <c r="M1834" t="e">
        <f t="shared" si="142"/>
        <v>#NUM!</v>
      </c>
      <c r="N1834" t="str">
        <f t="shared" si="143"/>
        <v>Lixo</v>
      </c>
      <c r="O1834">
        <f t="shared" si="145"/>
        <v>4</v>
      </c>
    </row>
    <row r="1835" spans="1:15" x14ac:dyDescent="0.2">
      <c r="A1835" t="s">
        <v>180</v>
      </c>
      <c r="B1835" t="s">
        <v>18</v>
      </c>
      <c r="C1835" t="s">
        <v>177</v>
      </c>
      <c r="D1835" t="s">
        <v>175</v>
      </c>
      <c r="E1835" s="119">
        <v>0.94791666666666663</v>
      </c>
      <c r="F1835" s="119">
        <v>1.0416666666666666E-2</v>
      </c>
      <c r="G1835" t="s">
        <v>43</v>
      </c>
      <c r="H1835" t="s">
        <v>44</v>
      </c>
      <c r="I1835" t="str">
        <f t="shared" si="144"/>
        <v>TOP CINE SÁBTAUBATÉ</v>
      </c>
      <c r="J1835" s="120">
        <v>1875</v>
      </c>
      <c r="K1835">
        <f t="shared" si="141"/>
        <v>1834</v>
      </c>
      <c r="L1835" t="b">
        <f>IF($H$2:$H$2371='Cenário proposto'!$L$2,'Tabela de preços (out_2014)'!$K$2:$K$2371)</f>
        <v>0</v>
      </c>
      <c r="M1835" t="e">
        <f t="shared" si="142"/>
        <v>#NUM!</v>
      </c>
      <c r="N1835" t="str">
        <f t="shared" si="143"/>
        <v>Lixo</v>
      </c>
      <c r="O1835">
        <f t="shared" si="145"/>
        <v>4</v>
      </c>
    </row>
    <row r="1836" spans="1:15" x14ac:dyDescent="0.2">
      <c r="A1836" t="s">
        <v>180</v>
      </c>
      <c r="B1836" t="s">
        <v>18</v>
      </c>
      <c r="C1836" t="s">
        <v>177</v>
      </c>
      <c r="D1836" t="s">
        <v>175</v>
      </c>
      <c r="E1836" s="119">
        <v>0.94791666666666663</v>
      </c>
      <c r="F1836" s="119">
        <v>1.0416666666666666E-2</v>
      </c>
      <c r="G1836" t="s">
        <v>45</v>
      </c>
      <c r="H1836" t="s">
        <v>46</v>
      </c>
      <c r="I1836" t="str">
        <f t="shared" si="144"/>
        <v>TOP CINE SÁBRIB. PRETO</v>
      </c>
      <c r="J1836" s="120">
        <v>2820</v>
      </c>
      <c r="K1836">
        <f t="shared" si="141"/>
        <v>1835</v>
      </c>
      <c r="L1836" t="b">
        <f>IF($H$2:$H$2371='Cenário proposto'!$L$2,'Tabela de preços (out_2014)'!$K$2:$K$2371)</f>
        <v>0</v>
      </c>
      <c r="M1836" t="e">
        <f t="shared" si="142"/>
        <v>#NUM!</v>
      </c>
      <c r="N1836" t="str">
        <f t="shared" si="143"/>
        <v>Lixo</v>
      </c>
      <c r="O1836">
        <f t="shared" si="145"/>
        <v>4</v>
      </c>
    </row>
    <row r="1837" spans="1:15" x14ac:dyDescent="0.2">
      <c r="A1837" t="s">
        <v>180</v>
      </c>
      <c r="B1837" t="s">
        <v>18</v>
      </c>
      <c r="C1837" t="s">
        <v>177</v>
      </c>
      <c r="D1837" t="s">
        <v>175</v>
      </c>
      <c r="E1837" s="119">
        <v>0.94791666666666663</v>
      </c>
      <c r="F1837" s="119">
        <v>1.0416666666666666E-2</v>
      </c>
      <c r="G1837" t="s">
        <v>47</v>
      </c>
      <c r="H1837" t="s">
        <v>48</v>
      </c>
      <c r="I1837" t="str">
        <f t="shared" si="144"/>
        <v>TOP CINE SÁBSANTOS</v>
      </c>
      <c r="J1837" s="120">
        <v>2045</v>
      </c>
      <c r="K1837">
        <f t="shared" si="141"/>
        <v>1836</v>
      </c>
      <c r="L1837" t="b">
        <f>IF($H$2:$H$2371='Cenário proposto'!$L$2,'Tabela de preços (out_2014)'!$K$2:$K$2371)</f>
        <v>0</v>
      </c>
      <c r="M1837" t="e">
        <f t="shared" si="142"/>
        <v>#NUM!</v>
      </c>
      <c r="N1837" t="str">
        <f t="shared" si="143"/>
        <v>Lixo</v>
      </c>
      <c r="O1837">
        <f t="shared" si="145"/>
        <v>4</v>
      </c>
    </row>
    <row r="1838" spans="1:15" x14ac:dyDescent="0.2">
      <c r="A1838" t="s">
        <v>180</v>
      </c>
      <c r="B1838" t="s">
        <v>18</v>
      </c>
      <c r="C1838" t="s">
        <v>177</v>
      </c>
      <c r="D1838" t="s">
        <v>175</v>
      </c>
      <c r="E1838" s="119">
        <v>0.94791666666666663</v>
      </c>
      <c r="F1838" s="119">
        <v>1.0416666666666666E-2</v>
      </c>
      <c r="G1838" t="s">
        <v>49</v>
      </c>
      <c r="H1838" t="s">
        <v>50</v>
      </c>
      <c r="I1838" t="str">
        <f t="shared" si="144"/>
        <v>TOP CINE SÁBRIO DE JANEIRO</v>
      </c>
      <c r="J1838" s="120">
        <v>12645</v>
      </c>
      <c r="K1838">
        <f t="shared" si="141"/>
        <v>1837</v>
      </c>
      <c r="L1838">
        <f>IF($H$2:$H$2371='Cenário proposto'!$L$2,'Tabela de preços (out_2014)'!$K$2:$K$2371)</f>
        <v>1837</v>
      </c>
      <c r="M1838" t="e">
        <f t="shared" si="142"/>
        <v>#NUM!</v>
      </c>
      <c r="N1838" t="str">
        <f t="shared" si="143"/>
        <v>Lixo</v>
      </c>
      <c r="O1838">
        <f t="shared" si="145"/>
        <v>4</v>
      </c>
    </row>
    <row r="1839" spans="1:15" x14ac:dyDescent="0.2">
      <c r="A1839" t="s">
        <v>180</v>
      </c>
      <c r="B1839" t="s">
        <v>18</v>
      </c>
      <c r="C1839" t="s">
        <v>177</v>
      </c>
      <c r="D1839" t="s">
        <v>175</v>
      </c>
      <c r="E1839" s="119">
        <v>0.94791666666666663</v>
      </c>
      <c r="F1839" s="119">
        <v>1.0416666666666666E-2</v>
      </c>
      <c r="G1839" t="s">
        <v>51</v>
      </c>
      <c r="H1839" t="s">
        <v>52</v>
      </c>
      <c r="I1839" t="str">
        <f t="shared" si="144"/>
        <v>TOP CINE SÁBBARRA MANSA</v>
      </c>
      <c r="J1839" s="120">
        <v>3125</v>
      </c>
      <c r="K1839">
        <f t="shared" si="141"/>
        <v>1838</v>
      </c>
      <c r="L1839" t="b">
        <f>IF($H$2:$H$2371='Cenário proposto'!$L$2,'Tabela de preços (out_2014)'!$K$2:$K$2371)</f>
        <v>0</v>
      </c>
      <c r="M1839" t="e">
        <f t="shared" si="142"/>
        <v>#NUM!</v>
      </c>
      <c r="N1839" t="str">
        <f t="shared" si="143"/>
        <v>Lixo</v>
      </c>
      <c r="O1839">
        <f t="shared" si="145"/>
        <v>4</v>
      </c>
    </row>
    <row r="1840" spans="1:15" x14ac:dyDescent="0.2">
      <c r="A1840" t="s">
        <v>180</v>
      </c>
      <c r="B1840" t="s">
        <v>18</v>
      </c>
      <c r="C1840" t="s">
        <v>177</v>
      </c>
      <c r="D1840" t="s">
        <v>175</v>
      </c>
      <c r="E1840" s="119">
        <v>0.94791666666666663</v>
      </c>
      <c r="F1840" s="119">
        <v>1.0416666666666666E-2</v>
      </c>
      <c r="G1840" t="s">
        <v>53</v>
      </c>
      <c r="H1840" t="s">
        <v>54</v>
      </c>
      <c r="I1840" t="str">
        <f t="shared" si="144"/>
        <v>TOP CINE SÁBB. HORIZ</v>
      </c>
      <c r="J1840" s="120">
        <v>9935</v>
      </c>
      <c r="K1840">
        <f t="shared" si="141"/>
        <v>1839</v>
      </c>
      <c r="L1840" t="b">
        <f>IF($H$2:$H$2371='Cenário proposto'!$L$2,'Tabela de preços (out_2014)'!$K$2:$K$2371)</f>
        <v>0</v>
      </c>
      <c r="M1840" t="e">
        <f t="shared" si="142"/>
        <v>#NUM!</v>
      </c>
      <c r="N1840" t="str">
        <f t="shared" si="143"/>
        <v>Lixo</v>
      </c>
      <c r="O1840">
        <f t="shared" si="145"/>
        <v>4</v>
      </c>
    </row>
    <row r="1841" spans="1:15" x14ac:dyDescent="0.2">
      <c r="A1841" t="s">
        <v>180</v>
      </c>
      <c r="B1841" t="s">
        <v>18</v>
      </c>
      <c r="C1841" t="s">
        <v>177</v>
      </c>
      <c r="D1841" t="s">
        <v>175</v>
      </c>
      <c r="E1841" s="119">
        <v>0.94791666666666663</v>
      </c>
      <c r="F1841" s="119">
        <v>1.0416666666666666E-2</v>
      </c>
      <c r="G1841" t="s">
        <v>55</v>
      </c>
      <c r="H1841" t="s">
        <v>56</v>
      </c>
      <c r="I1841" t="str">
        <f t="shared" si="144"/>
        <v>TOP CINE SÁBUBERABA</v>
      </c>
      <c r="J1841" s="120">
        <v>1885</v>
      </c>
      <c r="K1841">
        <f t="shared" si="141"/>
        <v>1840</v>
      </c>
      <c r="L1841" t="b">
        <f>IF($H$2:$H$2371='Cenário proposto'!$L$2,'Tabela de preços (out_2014)'!$K$2:$K$2371)</f>
        <v>0</v>
      </c>
      <c r="M1841" t="e">
        <f t="shared" si="142"/>
        <v>#NUM!</v>
      </c>
      <c r="N1841" t="str">
        <f t="shared" si="143"/>
        <v>Lixo</v>
      </c>
      <c r="O1841">
        <f t="shared" si="145"/>
        <v>4</v>
      </c>
    </row>
    <row r="1842" spans="1:15" x14ac:dyDescent="0.2">
      <c r="A1842" t="s">
        <v>180</v>
      </c>
      <c r="B1842" t="s">
        <v>18</v>
      </c>
      <c r="C1842" t="s">
        <v>177</v>
      </c>
      <c r="D1842" t="s">
        <v>175</v>
      </c>
      <c r="E1842" s="119">
        <v>0.94791666666666663</v>
      </c>
      <c r="F1842" s="119">
        <v>1.0416666666666666E-2</v>
      </c>
      <c r="G1842" t="s">
        <v>57</v>
      </c>
      <c r="H1842" t="s">
        <v>58</v>
      </c>
      <c r="I1842" t="str">
        <f t="shared" si="144"/>
        <v>TOP CINE SÁBVITÓRIA</v>
      </c>
      <c r="J1842" s="120">
        <v>2100</v>
      </c>
      <c r="K1842">
        <f t="shared" si="141"/>
        <v>1841</v>
      </c>
      <c r="L1842" t="b">
        <f>IF($H$2:$H$2371='Cenário proposto'!$L$2,'Tabela de preços (out_2014)'!$K$2:$K$2371)</f>
        <v>0</v>
      </c>
      <c r="M1842" t="e">
        <f t="shared" si="142"/>
        <v>#NUM!</v>
      </c>
      <c r="N1842" t="str">
        <f t="shared" si="143"/>
        <v>Lixo</v>
      </c>
      <c r="O1842">
        <f t="shared" si="145"/>
        <v>4</v>
      </c>
    </row>
    <row r="1843" spans="1:15" x14ac:dyDescent="0.2">
      <c r="A1843" t="s">
        <v>180</v>
      </c>
      <c r="B1843" t="s">
        <v>18</v>
      </c>
      <c r="C1843" t="s">
        <v>177</v>
      </c>
      <c r="D1843" t="s">
        <v>175</v>
      </c>
      <c r="E1843" s="119">
        <v>0.94791666666666663</v>
      </c>
      <c r="F1843" s="119">
        <v>1.0416666666666666E-2</v>
      </c>
      <c r="G1843" t="s">
        <v>59</v>
      </c>
      <c r="H1843" t="s">
        <v>60</v>
      </c>
      <c r="I1843" t="str">
        <f t="shared" si="144"/>
        <v>TOP CINE SÁBCURITIBA</v>
      </c>
      <c r="J1843" s="120">
        <v>3485</v>
      </c>
      <c r="K1843">
        <f t="shared" si="141"/>
        <v>1842</v>
      </c>
      <c r="L1843" t="b">
        <f>IF($H$2:$H$2371='Cenário proposto'!$L$2,'Tabela de preços (out_2014)'!$K$2:$K$2371)</f>
        <v>0</v>
      </c>
      <c r="M1843" t="e">
        <f t="shared" si="142"/>
        <v>#NUM!</v>
      </c>
      <c r="N1843" t="str">
        <f t="shared" si="143"/>
        <v>Lixo</v>
      </c>
      <c r="O1843">
        <f t="shared" si="145"/>
        <v>4</v>
      </c>
    </row>
    <row r="1844" spans="1:15" x14ac:dyDescent="0.2">
      <c r="A1844" t="s">
        <v>180</v>
      </c>
      <c r="B1844" t="s">
        <v>18</v>
      </c>
      <c r="C1844" t="s">
        <v>177</v>
      </c>
      <c r="D1844" t="s">
        <v>175</v>
      </c>
      <c r="E1844" s="119">
        <v>0.94791666666666663</v>
      </c>
      <c r="F1844" s="119">
        <v>1.0416666666666666E-2</v>
      </c>
      <c r="G1844" t="s">
        <v>61</v>
      </c>
      <c r="H1844" t="s">
        <v>62</v>
      </c>
      <c r="I1844" t="str">
        <f t="shared" si="144"/>
        <v>TOP CINE SÁBCASCAVEL</v>
      </c>
      <c r="J1844" s="120">
        <v>3990</v>
      </c>
      <c r="K1844">
        <f t="shared" si="141"/>
        <v>1843</v>
      </c>
      <c r="L1844" t="b">
        <f>IF($H$2:$H$2371='Cenário proposto'!$L$2,'Tabela de preços (out_2014)'!$K$2:$K$2371)</f>
        <v>0</v>
      </c>
      <c r="M1844" t="e">
        <f t="shared" si="142"/>
        <v>#NUM!</v>
      </c>
      <c r="N1844" t="str">
        <f t="shared" si="143"/>
        <v>Lixo</v>
      </c>
      <c r="O1844">
        <f t="shared" si="145"/>
        <v>4</v>
      </c>
    </row>
    <row r="1845" spans="1:15" x14ac:dyDescent="0.2">
      <c r="A1845" t="s">
        <v>180</v>
      </c>
      <c r="B1845" t="s">
        <v>18</v>
      </c>
      <c r="C1845" t="s">
        <v>177</v>
      </c>
      <c r="D1845" t="s">
        <v>175</v>
      </c>
      <c r="E1845" s="119">
        <v>0.94791666666666663</v>
      </c>
      <c r="F1845" s="119">
        <v>1.0416666666666666E-2</v>
      </c>
      <c r="G1845" t="s">
        <v>63</v>
      </c>
      <c r="H1845" t="s">
        <v>64</v>
      </c>
      <c r="I1845" t="str">
        <f t="shared" si="144"/>
        <v>TOP CINE SÁBMARINGÁ</v>
      </c>
      <c r="J1845" s="120">
        <v>1270</v>
      </c>
      <c r="K1845">
        <f t="shared" si="141"/>
        <v>1844</v>
      </c>
      <c r="L1845" t="b">
        <f>IF($H$2:$H$2371='Cenário proposto'!$L$2,'Tabela de preços (out_2014)'!$K$2:$K$2371)</f>
        <v>0</v>
      </c>
      <c r="M1845" t="e">
        <f t="shared" si="142"/>
        <v>#NUM!</v>
      </c>
      <c r="N1845" t="str">
        <f t="shared" si="143"/>
        <v>Lixo</v>
      </c>
      <c r="O1845">
        <f t="shared" si="145"/>
        <v>4</v>
      </c>
    </row>
    <row r="1846" spans="1:15" x14ac:dyDescent="0.2">
      <c r="A1846" t="s">
        <v>180</v>
      </c>
      <c r="B1846" t="s">
        <v>18</v>
      </c>
      <c r="C1846" t="s">
        <v>177</v>
      </c>
      <c r="D1846" t="s">
        <v>175</v>
      </c>
      <c r="E1846" s="119">
        <v>0.94791666666666663</v>
      </c>
      <c r="F1846" s="119">
        <v>1.0416666666666666E-2</v>
      </c>
      <c r="G1846" t="s">
        <v>65</v>
      </c>
      <c r="H1846" t="s">
        <v>66</v>
      </c>
      <c r="I1846" t="str">
        <f t="shared" si="144"/>
        <v>TOP CINE SÁBLONDRINA</v>
      </c>
      <c r="J1846" s="120">
        <v>1480</v>
      </c>
      <c r="K1846">
        <f t="shared" si="141"/>
        <v>1845</v>
      </c>
      <c r="L1846" t="b">
        <f>IF($H$2:$H$2371='Cenário proposto'!$L$2,'Tabela de preços (out_2014)'!$K$2:$K$2371)</f>
        <v>0</v>
      </c>
      <c r="M1846" t="e">
        <f t="shared" si="142"/>
        <v>#NUM!</v>
      </c>
      <c r="N1846" t="str">
        <f t="shared" si="143"/>
        <v>Lixo</v>
      </c>
      <c r="O1846">
        <f t="shared" si="145"/>
        <v>4</v>
      </c>
    </row>
    <row r="1847" spans="1:15" x14ac:dyDescent="0.2">
      <c r="A1847" t="s">
        <v>180</v>
      </c>
      <c r="B1847" t="s">
        <v>18</v>
      </c>
      <c r="C1847" t="s">
        <v>177</v>
      </c>
      <c r="D1847" t="s">
        <v>175</v>
      </c>
      <c r="E1847" s="119">
        <v>0.94791666666666663</v>
      </c>
      <c r="F1847" s="119">
        <v>1.0416666666666666E-2</v>
      </c>
      <c r="G1847" t="s">
        <v>67</v>
      </c>
      <c r="H1847" t="s">
        <v>68</v>
      </c>
      <c r="I1847" t="str">
        <f t="shared" si="144"/>
        <v>TOP CINE SÁBP. ALEGRE</v>
      </c>
      <c r="J1847" s="120">
        <v>8740</v>
      </c>
      <c r="K1847">
        <f t="shared" si="141"/>
        <v>1846</v>
      </c>
      <c r="L1847" t="b">
        <f>IF($H$2:$H$2371='Cenário proposto'!$L$2,'Tabela de preços (out_2014)'!$K$2:$K$2371)</f>
        <v>0</v>
      </c>
      <c r="M1847" t="e">
        <f t="shared" si="142"/>
        <v>#NUM!</v>
      </c>
      <c r="N1847" t="str">
        <f t="shared" si="143"/>
        <v>Lixo</v>
      </c>
      <c r="O1847">
        <f t="shared" si="145"/>
        <v>4</v>
      </c>
    </row>
    <row r="1848" spans="1:15" x14ac:dyDescent="0.2">
      <c r="A1848" t="s">
        <v>180</v>
      </c>
      <c r="B1848" t="s">
        <v>18</v>
      </c>
      <c r="C1848" t="s">
        <v>177</v>
      </c>
      <c r="D1848" t="s">
        <v>175</v>
      </c>
      <c r="E1848" s="119">
        <v>0.94791666666666663</v>
      </c>
      <c r="F1848" s="119">
        <v>1.0416666666666666E-2</v>
      </c>
      <c r="G1848" t="s">
        <v>69</v>
      </c>
      <c r="H1848" t="s">
        <v>70</v>
      </c>
      <c r="I1848" t="str">
        <f t="shared" si="144"/>
        <v>TOP CINE SÁBFLORIANÓPOLIS</v>
      </c>
      <c r="J1848" s="120">
        <v>4320</v>
      </c>
      <c r="K1848">
        <f t="shared" si="141"/>
        <v>1847</v>
      </c>
      <c r="L1848" t="b">
        <f>IF($H$2:$H$2371='Cenário proposto'!$L$2,'Tabela de preços (out_2014)'!$K$2:$K$2371)</f>
        <v>0</v>
      </c>
      <c r="M1848" t="e">
        <f t="shared" si="142"/>
        <v>#NUM!</v>
      </c>
      <c r="N1848" t="str">
        <f t="shared" si="143"/>
        <v>Lixo</v>
      </c>
      <c r="O1848">
        <f t="shared" si="145"/>
        <v>4</v>
      </c>
    </row>
    <row r="1849" spans="1:15" x14ac:dyDescent="0.2">
      <c r="A1849" t="s">
        <v>180</v>
      </c>
      <c r="B1849" t="s">
        <v>18</v>
      </c>
      <c r="C1849" t="s">
        <v>177</v>
      </c>
      <c r="D1849" t="s">
        <v>175</v>
      </c>
      <c r="E1849" s="119">
        <v>0.94791666666666663</v>
      </c>
      <c r="F1849" s="119">
        <v>1.0416666666666666E-2</v>
      </c>
      <c r="G1849" t="s">
        <v>71</v>
      </c>
      <c r="H1849" t="s">
        <v>72</v>
      </c>
      <c r="I1849" t="str">
        <f t="shared" si="144"/>
        <v>TOP CINE SÁBBRASÍLIA</v>
      </c>
      <c r="J1849" s="120">
        <v>2595</v>
      </c>
      <c r="K1849">
        <f t="shared" si="141"/>
        <v>1848</v>
      </c>
      <c r="L1849" t="b">
        <f>IF($H$2:$H$2371='Cenário proposto'!$L$2,'Tabela de preços (out_2014)'!$K$2:$K$2371)</f>
        <v>0</v>
      </c>
      <c r="M1849" t="e">
        <f t="shared" si="142"/>
        <v>#NUM!</v>
      </c>
      <c r="N1849" t="str">
        <f t="shared" si="143"/>
        <v>Lixo</v>
      </c>
      <c r="O1849">
        <f t="shared" si="145"/>
        <v>4</v>
      </c>
    </row>
    <row r="1850" spans="1:15" x14ac:dyDescent="0.2">
      <c r="A1850" t="s">
        <v>180</v>
      </c>
      <c r="B1850" t="s">
        <v>18</v>
      </c>
      <c r="C1850" t="s">
        <v>177</v>
      </c>
      <c r="D1850" t="s">
        <v>175</v>
      </c>
      <c r="E1850" s="119">
        <v>0.94791666666666663</v>
      </c>
      <c r="F1850" s="119">
        <v>1.0416666666666666E-2</v>
      </c>
      <c r="G1850" t="s">
        <v>73</v>
      </c>
      <c r="H1850" t="s">
        <v>74</v>
      </c>
      <c r="I1850" t="str">
        <f t="shared" si="144"/>
        <v>TOP CINE SÁBGOIÂNIA</v>
      </c>
      <c r="J1850" s="120">
        <v>2495</v>
      </c>
      <c r="K1850">
        <f t="shared" si="141"/>
        <v>1849</v>
      </c>
      <c r="L1850" t="b">
        <f>IF($H$2:$H$2371='Cenário proposto'!$L$2,'Tabela de preços (out_2014)'!$K$2:$K$2371)</f>
        <v>0</v>
      </c>
      <c r="M1850" t="e">
        <f t="shared" si="142"/>
        <v>#NUM!</v>
      </c>
      <c r="N1850" t="str">
        <f t="shared" si="143"/>
        <v>Lixo</v>
      </c>
      <c r="O1850">
        <f t="shared" si="145"/>
        <v>4</v>
      </c>
    </row>
    <row r="1851" spans="1:15" x14ac:dyDescent="0.2">
      <c r="A1851" t="s">
        <v>180</v>
      </c>
      <c r="B1851" t="s">
        <v>18</v>
      </c>
      <c r="C1851" t="s">
        <v>177</v>
      </c>
      <c r="D1851" t="s">
        <v>175</v>
      </c>
      <c r="E1851" s="119">
        <v>0.94791666666666663</v>
      </c>
      <c r="F1851" s="119">
        <v>1.0416666666666666E-2</v>
      </c>
      <c r="G1851" t="s">
        <v>75</v>
      </c>
      <c r="H1851" t="s">
        <v>76</v>
      </c>
      <c r="I1851" t="str">
        <f t="shared" si="144"/>
        <v>TOP CINE SÁBCUIABÁ</v>
      </c>
      <c r="J1851" s="120">
        <v>2250</v>
      </c>
      <c r="K1851">
        <f t="shared" si="141"/>
        <v>1850</v>
      </c>
      <c r="L1851" t="b">
        <f>IF($H$2:$H$2371='Cenário proposto'!$L$2,'Tabela de preços (out_2014)'!$K$2:$K$2371)</f>
        <v>0</v>
      </c>
      <c r="M1851" t="e">
        <f t="shared" si="142"/>
        <v>#NUM!</v>
      </c>
      <c r="N1851" t="str">
        <f t="shared" si="143"/>
        <v>Lixo</v>
      </c>
      <c r="O1851">
        <f t="shared" si="145"/>
        <v>4</v>
      </c>
    </row>
    <row r="1852" spans="1:15" x14ac:dyDescent="0.2">
      <c r="A1852" t="s">
        <v>180</v>
      </c>
      <c r="B1852" t="s">
        <v>18</v>
      </c>
      <c r="C1852" t="s">
        <v>177</v>
      </c>
      <c r="D1852" t="s">
        <v>175</v>
      </c>
      <c r="E1852" s="119">
        <v>0.94791666666666663</v>
      </c>
      <c r="F1852" s="119">
        <v>1.0416666666666666E-2</v>
      </c>
      <c r="G1852" t="s">
        <v>77</v>
      </c>
      <c r="H1852" t="s">
        <v>78</v>
      </c>
      <c r="I1852" t="str">
        <f t="shared" si="144"/>
        <v>TOP CINE SÁBCÁCERES</v>
      </c>
      <c r="J1852" s="120">
        <v>175</v>
      </c>
      <c r="K1852">
        <f t="shared" si="141"/>
        <v>1851</v>
      </c>
      <c r="L1852" t="b">
        <f>IF($H$2:$H$2371='Cenário proposto'!$L$2,'Tabela de preços (out_2014)'!$K$2:$K$2371)</f>
        <v>0</v>
      </c>
      <c r="M1852" t="e">
        <f t="shared" si="142"/>
        <v>#NUM!</v>
      </c>
      <c r="N1852" t="str">
        <f t="shared" si="143"/>
        <v>Lixo</v>
      </c>
      <c r="O1852">
        <f t="shared" si="145"/>
        <v>4</v>
      </c>
    </row>
    <row r="1853" spans="1:15" x14ac:dyDescent="0.2">
      <c r="A1853" t="s">
        <v>180</v>
      </c>
      <c r="B1853" t="s">
        <v>18</v>
      </c>
      <c r="C1853" t="s">
        <v>177</v>
      </c>
      <c r="D1853" t="s">
        <v>175</v>
      </c>
      <c r="E1853" s="119">
        <v>0.94791666666666663</v>
      </c>
      <c r="F1853" s="119">
        <v>1.0416666666666666E-2</v>
      </c>
      <c r="G1853" t="s">
        <v>75</v>
      </c>
      <c r="H1853" t="s">
        <v>79</v>
      </c>
      <c r="I1853" t="str">
        <f t="shared" si="144"/>
        <v>TOP CINE SÁBRONDONÓPOLIS</v>
      </c>
      <c r="J1853" s="120">
        <v>370</v>
      </c>
      <c r="K1853">
        <f t="shared" si="141"/>
        <v>1852</v>
      </c>
      <c r="L1853" t="b">
        <f>IF($H$2:$H$2371='Cenário proposto'!$L$2,'Tabela de preços (out_2014)'!$K$2:$K$2371)</f>
        <v>0</v>
      </c>
      <c r="M1853" t="e">
        <f t="shared" si="142"/>
        <v>#NUM!</v>
      </c>
      <c r="N1853" t="str">
        <f t="shared" si="143"/>
        <v>Lixo</v>
      </c>
      <c r="O1853">
        <f t="shared" si="145"/>
        <v>4</v>
      </c>
    </row>
    <row r="1854" spans="1:15" x14ac:dyDescent="0.2">
      <c r="A1854" t="s">
        <v>180</v>
      </c>
      <c r="B1854" t="s">
        <v>18</v>
      </c>
      <c r="C1854" t="s">
        <v>177</v>
      </c>
      <c r="D1854" t="s">
        <v>175</v>
      </c>
      <c r="E1854" s="119">
        <v>0.94791666666666663</v>
      </c>
      <c r="F1854" s="119">
        <v>1.0416666666666666E-2</v>
      </c>
      <c r="G1854" t="s">
        <v>75</v>
      </c>
      <c r="H1854" t="s">
        <v>80</v>
      </c>
      <c r="I1854" t="str">
        <f t="shared" si="144"/>
        <v>TOP CINE SÁBTANGARÁ</v>
      </c>
      <c r="J1854" s="120">
        <v>265</v>
      </c>
      <c r="K1854">
        <f t="shared" si="141"/>
        <v>1853</v>
      </c>
      <c r="L1854" t="b">
        <f>IF($H$2:$H$2371='Cenário proposto'!$L$2,'Tabela de preços (out_2014)'!$K$2:$K$2371)</f>
        <v>0</v>
      </c>
      <c r="M1854" t="e">
        <f t="shared" si="142"/>
        <v>#NUM!</v>
      </c>
      <c r="N1854" t="str">
        <f t="shared" si="143"/>
        <v>Lixo</v>
      </c>
      <c r="O1854">
        <f t="shared" si="145"/>
        <v>4</v>
      </c>
    </row>
    <row r="1855" spans="1:15" x14ac:dyDescent="0.2">
      <c r="A1855" t="s">
        <v>180</v>
      </c>
      <c r="B1855" t="s">
        <v>18</v>
      </c>
      <c r="C1855" t="s">
        <v>177</v>
      </c>
      <c r="D1855" t="s">
        <v>175</v>
      </c>
      <c r="E1855" s="119">
        <v>0.94791666666666663</v>
      </c>
      <c r="F1855" s="119">
        <v>1.0416666666666666E-2</v>
      </c>
      <c r="G1855" t="s">
        <v>75</v>
      </c>
      <c r="H1855" t="s">
        <v>81</v>
      </c>
      <c r="I1855" t="str">
        <f t="shared" si="144"/>
        <v>TOP CINE SÁBSORRISO</v>
      </c>
      <c r="J1855" s="120">
        <v>175</v>
      </c>
      <c r="K1855">
        <f t="shared" si="141"/>
        <v>1854</v>
      </c>
      <c r="L1855" t="b">
        <f>IF($H$2:$H$2371='Cenário proposto'!$L$2,'Tabela de preços (out_2014)'!$K$2:$K$2371)</f>
        <v>0</v>
      </c>
      <c r="M1855" t="e">
        <f t="shared" si="142"/>
        <v>#NUM!</v>
      </c>
      <c r="N1855" t="str">
        <f t="shared" si="143"/>
        <v>Lixo</v>
      </c>
      <c r="O1855">
        <f t="shared" si="145"/>
        <v>4</v>
      </c>
    </row>
    <row r="1856" spans="1:15" x14ac:dyDescent="0.2">
      <c r="A1856" t="s">
        <v>180</v>
      </c>
      <c r="B1856" t="s">
        <v>18</v>
      </c>
      <c r="C1856" t="s">
        <v>177</v>
      </c>
      <c r="D1856" t="s">
        <v>175</v>
      </c>
      <c r="E1856" s="119">
        <v>0.94791666666666663</v>
      </c>
      <c r="F1856" s="119">
        <v>1.0416666666666666E-2</v>
      </c>
      <c r="G1856" t="s">
        <v>75</v>
      </c>
      <c r="H1856" t="s">
        <v>82</v>
      </c>
      <c r="I1856" t="str">
        <f t="shared" si="144"/>
        <v>TOP CINE SÁBSAPEZAL</v>
      </c>
      <c r="J1856" s="120">
        <v>175</v>
      </c>
      <c r="K1856">
        <f t="shared" si="141"/>
        <v>1855</v>
      </c>
      <c r="L1856" t="b">
        <f>IF($H$2:$H$2371='Cenário proposto'!$L$2,'Tabela de preços (out_2014)'!$K$2:$K$2371)</f>
        <v>0</v>
      </c>
      <c r="M1856" t="e">
        <f t="shared" si="142"/>
        <v>#NUM!</v>
      </c>
      <c r="N1856" t="str">
        <f t="shared" si="143"/>
        <v>Lixo</v>
      </c>
      <c r="O1856">
        <f t="shared" si="145"/>
        <v>4</v>
      </c>
    </row>
    <row r="1857" spans="1:15" x14ac:dyDescent="0.2">
      <c r="A1857" t="s">
        <v>180</v>
      </c>
      <c r="B1857" t="s">
        <v>18</v>
      </c>
      <c r="C1857" t="s">
        <v>177</v>
      </c>
      <c r="D1857" t="s">
        <v>175</v>
      </c>
      <c r="E1857" s="119">
        <v>0.94791666666666663</v>
      </c>
      <c r="F1857" s="119">
        <v>1.0416666666666666E-2</v>
      </c>
      <c r="G1857" t="s">
        <v>75</v>
      </c>
      <c r="H1857" t="s">
        <v>83</v>
      </c>
      <c r="I1857" t="str">
        <f t="shared" si="144"/>
        <v>TOP CINE SÁBJUÍNA</v>
      </c>
      <c r="J1857" s="120">
        <v>175</v>
      </c>
      <c r="K1857">
        <f t="shared" si="141"/>
        <v>1856</v>
      </c>
      <c r="L1857" t="b">
        <f>IF($H$2:$H$2371='Cenário proposto'!$L$2,'Tabela de preços (out_2014)'!$K$2:$K$2371)</f>
        <v>0</v>
      </c>
      <c r="M1857" t="e">
        <f t="shared" si="142"/>
        <v>#NUM!</v>
      </c>
      <c r="N1857" t="str">
        <f t="shared" si="143"/>
        <v>Lixo</v>
      </c>
      <c r="O1857">
        <f t="shared" si="145"/>
        <v>4</v>
      </c>
    </row>
    <row r="1858" spans="1:15" x14ac:dyDescent="0.2">
      <c r="A1858" t="s">
        <v>180</v>
      </c>
      <c r="B1858" t="s">
        <v>18</v>
      </c>
      <c r="C1858" t="s">
        <v>177</v>
      </c>
      <c r="D1858" t="s">
        <v>175</v>
      </c>
      <c r="E1858" s="119">
        <v>0.94791666666666663</v>
      </c>
      <c r="F1858" s="119">
        <v>1.0416666666666666E-2</v>
      </c>
      <c r="G1858" t="s">
        <v>84</v>
      </c>
      <c r="H1858" t="s">
        <v>85</v>
      </c>
      <c r="I1858" t="str">
        <f t="shared" si="144"/>
        <v>TOP CINE SÁBC. GRANDE</v>
      </c>
      <c r="J1858" s="120">
        <v>955</v>
      </c>
      <c r="K1858">
        <f t="shared" ref="K1858:K1921" si="146">ROW(H1858:H4227)-ROW($H$2)+1</f>
        <v>1857</v>
      </c>
      <c r="L1858" t="b">
        <f>IF($H$2:$H$2371='Cenário proposto'!$L$2,'Tabela de preços (out_2014)'!$K$2:$K$2371)</f>
        <v>0</v>
      </c>
      <c r="M1858" t="e">
        <f t="shared" ref="M1858:M1921" si="147">SMALL($L$2:$L$2371,$K$2:$K$2371)</f>
        <v>#NUM!</v>
      </c>
      <c r="N1858" t="str">
        <f t="shared" ref="N1858:N1921" si="148">IFERROR(INDEX($B$2:$B$2371,$M$2:$M$2371),"Lixo")</f>
        <v>Lixo</v>
      </c>
      <c r="O1858">
        <f t="shared" si="145"/>
        <v>4</v>
      </c>
    </row>
    <row r="1859" spans="1:15" x14ac:dyDescent="0.2">
      <c r="A1859" t="s">
        <v>180</v>
      </c>
      <c r="B1859" t="s">
        <v>18</v>
      </c>
      <c r="C1859" t="s">
        <v>177</v>
      </c>
      <c r="D1859" t="s">
        <v>175</v>
      </c>
      <c r="E1859" s="119">
        <v>0.94791666666666663</v>
      </c>
      <c r="F1859" s="119">
        <v>1.0416666666666666E-2</v>
      </c>
      <c r="G1859" t="s">
        <v>86</v>
      </c>
      <c r="H1859" t="s">
        <v>87</v>
      </c>
      <c r="I1859" t="str">
        <f t="shared" ref="I1859:I1922" si="149">CONCATENATE(B1859,H1859)</f>
        <v>TOP CINE SÁBSALVADOR</v>
      </c>
      <c r="J1859" s="120">
        <v>5935</v>
      </c>
      <c r="K1859">
        <f t="shared" si="146"/>
        <v>1858</v>
      </c>
      <c r="L1859" t="b">
        <f>IF($H$2:$H$2371='Cenário proposto'!$L$2,'Tabela de preços (out_2014)'!$K$2:$K$2371)</f>
        <v>0</v>
      </c>
      <c r="M1859" t="e">
        <f t="shared" si="147"/>
        <v>#NUM!</v>
      </c>
      <c r="N1859" t="str">
        <f t="shared" si="148"/>
        <v>Lixo</v>
      </c>
      <c r="O1859">
        <f t="shared" ref="O1859:O1922" si="150">IF(D1859="SEG/SEX",5,IF(D1859="SEG/SÁB",6,IF(LEN(D1859)-LEN(SUBSTITUTE(D1859,"/",""))=0,1,LEN(D1859)-LEN(SUBSTITUTE(D1859,"/",""))+1)))*4</f>
        <v>4</v>
      </c>
    </row>
    <row r="1860" spans="1:15" x14ac:dyDescent="0.2">
      <c r="A1860" t="s">
        <v>180</v>
      </c>
      <c r="B1860" t="s">
        <v>18</v>
      </c>
      <c r="C1860" t="s">
        <v>177</v>
      </c>
      <c r="D1860" t="s">
        <v>175</v>
      </c>
      <c r="E1860" s="119">
        <v>0.94791666666666663</v>
      </c>
      <c r="F1860" s="119">
        <v>1.0416666666666666E-2</v>
      </c>
      <c r="G1860" t="s">
        <v>88</v>
      </c>
      <c r="H1860" t="s">
        <v>89</v>
      </c>
      <c r="I1860" t="str">
        <f t="shared" si="149"/>
        <v>TOP CINE SÁBRECIFE</v>
      </c>
      <c r="J1860" s="120">
        <v>4895</v>
      </c>
      <c r="K1860">
        <f t="shared" si="146"/>
        <v>1859</v>
      </c>
      <c r="L1860" t="b">
        <f>IF($H$2:$H$2371='Cenário proposto'!$L$2,'Tabela de preços (out_2014)'!$K$2:$K$2371)</f>
        <v>0</v>
      </c>
      <c r="M1860" t="e">
        <f t="shared" si="147"/>
        <v>#NUM!</v>
      </c>
      <c r="N1860" t="str">
        <f t="shared" si="148"/>
        <v>Lixo</v>
      </c>
      <c r="O1860">
        <f t="shared" si="150"/>
        <v>4</v>
      </c>
    </row>
    <row r="1861" spans="1:15" x14ac:dyDescent="0.2">
      <c r="A1861" t="s">
        <v>180</v>
      </c>
      <c r="B1861" t="s">
        <v>18</v>
      </c>
      <c r="C1861" t="s">
        <v>177</v>
      </c>
      <c r="D1861" t="s">
        <v>175</v>
      </c>
      <c r="E1861" s="119">
        <v>0.94791666666666663</v>
      </c>
      <c r="F1861" s="119">
        <v>1.0416666666666666E-2</v>
      </c>
      <c r="G1861" t="s">
        <v>90</v>
      </c>
      <c r="H1861" t="s">
        <v>91</v>
      </c>
      <c r="I1861" t="str">
        <f t="shared" si="149"/>
        <v>TOP CINE SÁBNATAL</v>
      </c>
      <c r="J1861" s="120">
        <v>1270</v>
      </c>
      <c r="K1861">
        <f t="shared" si="146"/>
        <v>1860</v>
      </c>
      <c r="L1861" t="b">
        <f>IF($H$2:$H$2371='Cenário proposto'!$L$2,'Tabela de preços (out_2014)'!$K$2:$K$2371)</f>
        <v>0</v>
      </c>
      <c r="M1861" t="e">
        <f t="shared" si="147"/>
        <v>#NUM!</v>
      </c>
      <c r="N1861" t="str">
        <f t="shared" si="148"/>
        <v>Lixo</v>
      </c>
      <c r="O1861">
        <f t="shared" si="150"/>
        <v>4</v>
      </c>
    </row>
    <row r="1862" spans="1:15" x14ac:dyDescent="0.2">
      <c r="A1862" t="s">
        <v>180</v>
      </c>
      <c r="B1862" t="s">
        <v>18</v>
      </c>
      <c r="C1862" t="s">
        <v>177</v>
      </c>
      <c r="D1862" t="s">
        <v>175</v>
      </c>
      <c r="E1862" s="119">
        <v>0.94791666666666663</v>
      </c>
      <c r="F1862" s="119">
        <v>1.0416666666666666E-2</v>
      </c>
      <c r="G1862" t="s">
        <v>92</v>
      </c>
      <c r="H1862" t="s">
        <v>93</v>
      </c>
      <c r="I1862" t="str">
        <f t="shared" si="149"/>
        <v>TOP CINE SÁBCEARÁ</v>
      </c>
      <c r="J1862" s="120">
        <v>4200</v>
      </c>
      <c r="K1862">
        <f t="shared" si="146"/>
        <v>1861</v>
      </c>
      <c r="L1862" t="b">
        <f>IF($H$2:$H$2371='Cenário proposto'!$L$2,'Tabela de preços (out_2014)'!$K$2:$K$2371)</f>
        <v>0</v>
      </c>
      <c r="M1862" t="e">
        <f t="shared" si="147"/>
        <v>#NUM!</v>
      </c>
      <c r="N1862" t="str">
        <f t="shared" si="148"/>
        <v>Lixo</v>
      </c>
      <c r="O1862">
        <f t="shared" si="150"/>
        <v>4</v>
      </c>
    </row>
    <row r="1863" spans="1:15" x14ac:dyDescent="0.2">
      <c r="A1863" t="s">
        <v>180</v>
      </c>
      <c r="B1863" t="s">
        <v>18</v>
      </c>
      <c r="C1863" t="s">
        <v>177</v>
      </c>
      <c r="D1863" t="s">
        <v>175</v>
      </c>
      <c r="E1863" s="119">
        <v>0.94791666666666663</v>
      </c>
      <c r="F1863" s="119">
        <v>1.0416666666666666E-2</v>
      </c>
      <c r="G1863" t="s">
        <v>92</v>
      </c>
      <c r="H1863" t="s">
        <v>94</v>
      </c>
      <c r="I1863" t="str">
        <f t="shared" si="149"/>
        <v>TOP CINE SÁBFORTALEZA</v>
      </c>
      <c r="J1863" s="120">
        <v>3360</v>
      </c>
      <c r="K1863">
        <f t="shared" si="146"/>
        <v>1862</v>
      </c>
      <c r="L1863" t="b">
        <f>IF($H$2:$H$2371='Cenário proposto'!$L$2,'Tabela de preços (out_2014)'!$K$2:$K$2371)</f>
        <v>0</v>
      </c>
      <c r="M1863" t="e">
        <f t="shared" si="147"/>
        <v>#NUM!</v>
      </c>
      <c r="N1863" t="str">
        <f t="shared" si="148"/>
        <v>Lixo</v>
      </c>
      <c r="O1863">
        <f t="shared" si="150"/>
        <v>4</v>
      </c>
    </row>
    <row r="1864" spans="1:15" x14ac:dyDescent="0.2">
      <c r="A1864" t="s">
        <v>180</v>
      </c>
      <c r="B1864" t="s">
        <v>18</v>
      </c>
      <c r="C1864" t="s">
        <v>177</v>
      </c>
      <c r="D1864" t="s">
        <v>175</v>
      </c>
      <c r="E1864" s="119">
        <v>0.94791666666666663</v>
      </c>
      <c r="F1864" s="119">
        <v>1.0416666666666666E-2</v>
      </c>
      <c r="G1864" t="s">
        <v>95</v>
      </c>
      <c r="H1864" t="s">
        <v>96</v>
      </c>
      <c r="I1864" t="str">
        <f t="shared" si="149"/>
        <v>TOP CINE SÁBTERESINA</v>
      </c>
      <c r="J1864" s="120">
        <v>505</v>
      </c>
      <c r="K1864">
        <f t="shared" si="146"/>
        <v>1863</v>
      </c>
      <c r="L1864" t="b">
        <f>IF($H$2:$H$2371='Cenário proposto'!$L$2,'Tabela de preços (out_2014)'!$K$2:$K$2371)</f>
        <v>0</v>
      </c>
      <c r="M1864" t="e">
        <f t="shared" si="147"/>
        <v>#NUM!</v>
      </c>
      <c r="N1864" t="str">
        <f t="shared" si="148"/>
        <v>Lixo</v>
      </c>
      <c r="O1864">
        <f t="shared" si="150"/>
        <v>4</v>
      </c>
    </row>
    <row r="1865" spans="1:15" x14ac:dyDescent="0.2">
      <c r="A1865" t="s">
        <v>180</v>
      </c>
      <c r="B1865" t="s">
        <v>18</v>
      </c>
      <c r="C1865" t="s">
        <v>177</v>
      </c>
      <c r="D1865" t="s">
        <v>175</v>
      </c>
      <c r="E1865" s="119">
        <v>0.94791666666666663</v>
      </c>
      <c r="F1865" s="119">
        <v>1.0416666666666666E-2</v>
      </c>
      <c r="G1865" t="s">
        <v>95</v>
      </c>
      <c r="H1865" t="s">
        <v>97</v>
      </c>
      <c r="I1865" t="str">
        <f t="shared" si="149"/>
        <v>TOP CINE SÁBPARNAÍBA</v>
      </c>
      <c r="J1865" s="120">
        <v>175</v>
      </c>
      <c r="K1865">
        <f t="shared" si="146"/>
        <v>1864</v>
      </c>
      <c r="L1865" t="b">
        <f>IF($H$2:$H$2371='Cenário proposto'!$L$2,'Tabela de preços (out_2014)'!$K$2:$K$2371)</f>
        <v>0</v>
      </c>
      <c r="M1865" t="e">
        <f t="shared" si="147"/>
        <v>#NUM!</v>
      </c>
      <c r="N1865" t="str">
        <f t="shared" si="148"/>
        <v>Lixo</v>
      </c>
      <c r="O1865">
        <f t="shared" si="150"/>
        <v>4</v>
      </c>
    </row>
    <row r="1866" spans="1:15" x14ac:dyDescent="0.2">
      <c r="A1866" t="s">
        <v>180</v>
      </c>
      <c r="B1866" t="s">
        <v>18</v>
      </c>
      <c r="C1866" t="s">
        <v>177</v>
      </c>
      <c r="D1866" t="s">
        <v>175</v>
      </c>
      <c r="E1866" s="119">
        <v>0.94791666666666663</v>
      </c>
      <c r="F1866" s="119">
        <v>1.0416666666666666E-2</v>
      </c>
      <c r="G1866" t="s">
        <v>98</v>
      </c>
      <c r="H1866" t="s">
        <v>99</v>
      </c>
      <c r="I1866" t="str">
        <f t="shared" si="149"/>
        <v>TOP CINE SÁBS. LUIS</v>
      </c>
      <c r="J1866" s="120">
        <v>1115</v>
      </c>
      <c r="K1866">
        <f t="shared" si="146"/>
        <v>1865</v>
      </c>
      <c r="L1866" t="b">
        <f>IF($H$2:$H$2371='Cenário proposto'!$L$2,'Tabela de preços (out_2014)'!$K$2:$K$2371)</f>
        <v>0</v>
      </c>
      <c r="M1866" t="e">
        <f t="shared" si="147"/>
        <v>#NUM!</v>
      </c>
      <c r="N1866" t="str">
        <f t="shared" si="148"/>
        <v>Lixo</v>
      </c>
      <c r="O1866">
        <f t="shared" si="150"/>
        <v>4</v>
      </c>
    </row>
    <row r="1867" spans="1:15" x14ac:dyDescent="0.2">
      <c r="A1867" t="s">
        <v>180</v>
      </c>
      <c r="B1867" t="s">
        <v>18</v>
      </c>
      <c r="C1867" t="s">
        <v>177</v>
      </c>
      <c r="D1867" t="s">
        <v>175</v>
      </c>
      <c r="E1867" s="119">
        <v>0.94791666666666663</v>
      </c>
      <c r="F1867" s="119">
        <v>1.0416666666666666E-2</v>
      </c>
      <c r="G1867" t="s">
        <v>100</v>
      </c>
      <c r="H1867" t="s">
        <v>101</v>
      </c>
      <c r="I1867" t="str">
        <f t="shared" si="149"/>
        <v>TOP CINE SÁBVIANA</v>
      </c>
      <c r="J1867" s="120">
        <v>445</v>
      </c>
      <c r="K1867">
        <f t="shared" si="146"/>
        <v>1866</v>
      </c>
      <c r="L1867" t="b">
        <f>IF($H$2:$H$2371='Cenário proposto'!$L$2,'Tabela de preços (out_2014)'!$K$2:$K$2371)</f>
        <v>0</v>
      </c>
      <c r="M1867" t="e">
        <f t="shared" si="147"/>
        <v>#NUM!</v>
      </c>
      <c r="N1867" t="str">
        <f t="shared" si="148"/>
        <v>Lixo</v>
      </c>
      <c r="O1867">
        <f t="shared" si="150"/>
        <v>4</v>
      </c>
    </row>
    <row r="1868" spans="1:15" x14ac:dyDescent="0.2">
      <c r="A1868" t="s">
        <v>180</v>
      </c>
      <c r="B1868" t="s">
        <v>18</v>
      </c>
      <c r="C1868" t="s">
        <v>177</v>
      </c>
      <c r="D1868" t="s">
        <v>175</v>
      </c>
      <c r="E1868" s="119">
        <v>0.94791666666666663</v>
      </c>
      <c r="F1868" s="119">
        <v>1.0416666666666666E-2</v>
      </c>
      <c r="G1868" t="s">
        <v>102</v>
      </c>
      <c r="H1868" t="s">
        <v>103</v>
      </c>
      <c r="I1868" t="str">
        <f t="shared" si="149"/>
        <v>TOP CINE SÁBPEDREIRAS</v>
      </c>
      <c r="J1868" s="120">
        <v>295</v>
      </c>
      <c r="K1868">
        <f t="shared" si="146"/>
        <v>1867</v>
      </c>
      <c r="L1868" t="b">
        <f>IF($H$2:$H$2371='Cenário proposto'!$L$2,'Tabela de preços (out_2014)'!$K$2:$K$2371)</f>
        <v>0</v>
      </c>
      <c r="M1868" t="e">
        <f t="shared" si="147"/>
        <v>#NUM!</v>
      </c>
      <c r="N1868" t="str">
        <f t="shared" si="148"/>
        <v>Lixo</v>
      </c>
      <c r="O1868">
        <f t="shared" si="150"/>
        <v>4</v>
      </c>
    </row>
    <row r="1869" spans="1:15" x14ac:dyDescent="0.2">
      <c r="A1869" t="s">
        <v>180</v>
      </c>
      <c r="B1869" t="s">
        <v>18</v>
      </c>
      <c r="C1869" t="s">
        <v>177</v>
      </c>
      <c r="D1869" t="s">
        <v>175</v>
      </c>
      <c r="E1869" s="119">
        <v>0.94791666666666663</v>
      </c>
      <c r="F1869" s="119">
        <v>1.0416666666666666E-2</v>
      </c>
      <c r="G1869" t="s">
        <v>104</v>
      </c>
      <c r="H1869" t="s">
        <v>105</v>
      </c>
      <c r="I1869" t="str">
        <f t="shared" si="149"/>
        <v>TOP CINE SÁBIMPERATRIZ</v>
      </c>
      <c r="J1869" s="120">
        <v>445</v>
      </c>
      <c r="K1869">
        <f t="shared" si="146"/>
        <v>1868</v>
      </c>
      <c r="L1869" t="b">
        <f>IF($H$2:$H$2371='Cenário proposto'!$L$2,'Tabela de preços (out_2014)'!$K$2:$K$2371)</f>
        <v>0</v>
      </c>
      <c r="M1869" t="e">
        <f t="shared" si="147"/>
        <v>#NUM!</v>
      </c>
      <c r="N1869" t="str">
        <f t="shared" si="148"/>
        <v>Lixo</v>
      </c>
      <c r="O1869">
        <f t="shared" si="150"/>
        <v>4</v>
      </c>
    </row>
    <row r="1870" spans="1:15" x14ac:dyDescent="0.2">
      <c r="A1870" t="s">
        <v>180</v>
      </c>
      <c r="B1870" t="s">
        <v>18</v>
      </c>
      <c r="C1870" t="s">
        <v>177</v>
      </c>
      <c r="D1870" t="s">
        <v>175</v>
      </c>
      <c r="E1870" s="119">
        <v>0.94791666666666663</v>
      </c>
      <c r="F1870" s="119">
        <v>1.0416666666666666E-2</v>
      </c>
      <c r="G1870" t="s">
        <v>106</v>
      </c>
      <c r="H1870" t="s">
        <v>107</v>
      </c>
      <c r="I1870" t="str">
        <f t="shared" si="149"/>
        <v>TOP CINE SÁBCAXIAS</v>
      </c>
      <c r="J1870" s="120">
        <v>445</v>
      </c>
      <c r="K1870">
        <f t="shared" si="146"/>
        <v>1869</v>
      </c>
      <c r="L1870" t="b">
        <f>IF($H$2:$H$2371='Cenário proposto'!$L$2,'Tabela de preços (out_2014)'!$K$2:$K$2371)</f>
        <v>0</v>
      </c>
      <c r="M1870" t="e">
        <f t="shared" si="147"/>
        <v>#NUM!</v>
      </c>
      <c r="N1870" t="str">
        <f t="shared" si="148"/>
        <v>Lixo</v>
      </c>
      <c r="O1870">
        <f t="shared" si="150"/>
        <v>4</v>
      </c>
    </row>
    <row r="1871" spans="1:15" x14ac:dyDescent="0.2">
      <c r="A1871" t="s">
        <v>180</v>
      </c>
      <c r="B1871" t="s">
        <v>18</v>
      </c>
      <c r="C1871" t="s">
        <v>177</v>
      </c>
      <c r="D1871" t="s">
        <v>175</v>
      </c>
      <c r="E1871" s="119">
        <v>0.94791666666666663</v>
      </c>
      <c r="F1871" s="119">
        <v>1.0416666666666666E-2</v>
      </c>
      <c r="G1871" t="s">
        <v>108</v>
      </c>
      <c r="H1871" t="s">
        <v>109</v>
      </c>
      <c r="I1871" t="str">
        <f t="shared" si="149"/>
        <v>TOP CINE SÁBJ. PESSOA</v>
      </c>
      <c r="J1871" s="120">
        <v>1430</v>
      </c>
      <c r="K1871">
        <f t="shared" si="146"/>
        <v>1870</v>
      </c>
      <c r="L1871" t="b">
        <f>IF($H$2:$H$2371='Cenário proposto'!$L$2,'Tabela de preços (out_2014)'!$K$2:$K$2371)</f>
        <v>0</v>
      </c>
      <c r="M1871" t="e">
        <f t="shared" si="147"/>
        <v>#NUM!</v>
      </c>
      <c r="N1871" t="str">
        <f t="shared" si="148"/>
        <v>Lixo</v>
      </c>
      <c r="O1871">
        <f t="shared" si="150"/>
        <v>4</v>
      </c>
    </row>
    <row r="1872" spans="1:15" x14ac:dyDescent="0.2">
      <c r="A1872" t="s">
        <v>180</v>
      </c>
      <c r="B1872" t="s">
        <v>18</v>
      </c>
      <c r="C1872" t="s">
        <v>177</v>
      </c>
      <c r="D1872" t="s">
        <v>175</v>
      </c>
      <c r="E1872" s="119">
        <v>0.94791666666666663</v>
      </c>
      <c r="F1872" s="119">
        <v>1.0416666666666666E-2</v>
      </c>
      <c r="G1872" t="s">
        <v>110</v>
      </c>
      <c r="H1872" t="s">
        <v>111</v>
      </c>
      <c r="I1872" t="str">
        <f t="shared" si="149"/>
        <v>TOP CINE SÁBBELÉM</v>
      </c>
      <c r="J1872" s="120">
        <v>2410</v>
      </c>
      <c r="K1872">
        <f t="shared" si="146"/>
        <v>1871</v>
      </c>
      <c r="L1872" t="b">
        <f>IF($H$2:$H$2371='Cenário proposto'!$L$2,'Tabela de preços (out_2014)'!$K$2:$K$2371)</f>
        <v>0</v>
      </c>
      <c r="M1872" t="e">
        <f t="shared" si="147"/>
        <v>#NUM!</v>
      </c>
      <c r="N1872" t="str">
        <f t="shared" si="148"/>
        <v>Lixo</v>
      </c>
      <c r="O1872">
        <f t="shared" si="150"/>
        <v>4</v>
      </c>
    </row>
    <row r="1873" spans="1:15" x14ac:dyDescent="0.2">
      <c r="A1873" t="s">
        <v>180</v>
      </c>
      <c r="B1873" t="s">
        <v>18</v>
      </c>
      <c r="C1873" t="s">
        <v>177</v>
      </c>
      <c r="D1873" t="s">
        <v>175</v>
      </c>
      <c r="E1873" s="119">
        <v>0.94791666666666663</v>
      </c>
      <c r="F1873" s="119">
        <v>1.0416666666666666E-2</v>
      </c>
      <c r="G1873" t="s">
        <v>110</v>
      </c>
      <c r="H1873" t="s">
        <v>112</v>
      </c>
      <c r="I1873" t="str">
        <f t="shared" si="149"/>
        <v>TOP CINE SÁBMARABÁ</v>
      </c>
      <c r="J1873" s="120">
        <v>445</v>
      </c>
      <c r="K1873">
        <f t="shared" si="146"/>
        <v>1872</v>
      </c>
      <c r="L1873" t="b">
        <f>IF($H$2:$H$2371='Cenário proposto'!$L$2,'Tabela de preços (out_2014)'!$K$2:$K$2371)</f>
        <v>0</v>
      </c>
      <c r="M1873" t="e">
        <f t="shared" si="147"/>
        <v>#NUM!</v>
      </c>
      <c r="N1873" t="str">
        <f t="shared" si="148"/>
        <v>Lixo</v>
      </c>
      <c r="O1873">
        <f t="shared" si="150"/>
        <v>4</v>
      </c>
    </row>
    <row r="1874" spans="1:15" x14ac:dyDescent="0.2">
      <c r="A1874" t="s">
        <v>180</v>
      </c>
      <c r="B1874" t="s">
        <v>18</v>
      </c>
      <c r="C1874" t="s">
        <v>177</v>
      </c>
      <c r="D1874" t="s">
        <v>175</v>
      </c>
      <c r="E1874" s="119">
        <v>0.94791666666666663</v>
      </c>
      <c r="F1874" s="119">
        <v>1.0416666666666666E-2</v>
      </c>
      <c r="G1874" t="s">
        <v>110</v>
      </c>
      <c r="H1874" t="s">
        <v>113</v>
      </c>
      <c r="I1874" t="str">
        <f t="shared" si="149"/>
        <v>TOP CINE SÁBSANTARÉM</v>
      </c>
      <c r="J1874" s="120">
        <v>175</v>
      </c>
      <c r="K1874">
        <f t="shared" si="146"/>
        <v>1873</v>
      </c>
      <c r="L1874" t="b">
        <f>IF($H$2:$H$2371='Cenário proposto'!$L$2,'Tabela de preços (out_2014)'!$K$2:$K$2371)</f>
        <v>0</v>
      </c>
      <c r="M1874" t="e">
        <f t="shared" si="147"/>
        <v>#NUM!</v>
      </c>
      <c r="N1874" t="str">
        <f t="shared" si="148"/>
        <v>Lixo</v>
      </c>
      <c r="O1874">
        <f t="shared" si="150"/>
        <v>4</v>
      </c>
    </row>
    <row r="1875" spans="1:15" x14ac:dyDescent="0.2">
      <c r="A1875" t="s">
        <v>180</v>
      </c>
      <c r="B1875" t="s">
        <v>18</v>
      </c>
      <c r="C1875" t="s">
        <v>177</v>
      </c>
      <c r="D1875" t="s">
        <v>175</v>
      </c>
      <c r="E1875" s="119">
        <v>0.94791666666666663</v>
      </c>
      <c r="F1875" s="119">
        <v>1.0416666666666666E-2</v>
      </c>
      <c r="G1875" t="s">
        <v>114</v>
      </c>
      <c r="H1875" t="s">
        <v>115</v>
      </c>
      <c r="I1875" t="str">
        <f t="shared" si="149"/>
        <v>TOP CINE SÁBMANAUS</v>
      </c>
      <c r="J1875" s="120">
        <v>1475</v>
      </c>
      <c r="K1875">
        <f t="shared" si="146"/>
        <v>1874</v>
      </c>
      <c r="L1875" t="b">
        <f>IF($H$2:$H$2371='Cenário proposto'!$L$2,'Tabela de preços (out_2014)'!$K$2:$K$2371)</f>
        <v>0</v>
      </c>
      <c r="M1875" t="e">
        <f t="shared" si="147"/>
        <v>#NUM!</v>
      </c>
      <c r="N1875" t="str">
        <f t="shared" si="148"/>
        <v>Lixo</v>
      </c>
      <c r="O1875">
        <f t="shared" si="150"/>
        <v>4</v>
      </c>
    </row>
    <row r="1876" spans="1:15" x14ac:dyDescent="0.2">
      <c r="A1876" t="s">
        <v>180</v>
      </c>
      <c r="B1876" t="s">
        <v>18</v>
      </c>
      <c r="C1876" t="s">
        <v>177</v>
      </c>
      <c r="D1876" t="s">
        <v>175</v>
      </c>
      <c r="E1876" s="119">
        <v>0.94791666666666663</v>
      </c>
      <c r="F1876" s="119">
        <v>1.0416666666666666E-2</v>
      </c>
      <c r="G1876" t="s">
        <v>116</v>
      </c>
      <c r="H1876" t="s">
        <v>117</v>
      </c>
      <c r="I1876" t="str">
        <f t="shared" si="149"/>
        <v>TOP CINE SÁBP. VELHO</v>
      </c>
      <c r="J1876" s="120">
        <v>545</v>
      </c>
      <c r="K1876">
        <f t="shared" si="146"/>
        <v>1875</v>
      </c>
      <c r="L1876" t="b">
        <f>IF($H$2:$H$2371='Cenário proposto'!$L$2,'Tabela de preços (out_2014)'!$K$2:$K$2371)</f>
        <v>0</v>
      </c>
      <c r="M1876" t="e">
        <f t="shared" si="147"/>
        <v>#NUM!</v>
      </c>
      <c r="N1876" t="str">
        <f t="shared" si="148"/>
        <v>Lixo</v>
      </c>
      <c r="O1876">
        <f t="shared" si="150"/>
        <v>4</v>
      </c>
    </row>
    <row r="1877" spans="1:15" x14ac:dyDescent="0.2">
      <c r="A1877" t="s">
        <v>180</v>
      </c>
      <c r="B1877" t="s">
        <v>18</v>
      </c>
      <c r="C1877" t="s">
        <v>177</v>
      </c>
      <c r="D1877" t="s">
        <v>175</v>
      </c>
      <c r="E1877" s="119">
        <v>0.94791666666666663</v>
      </c>
      <c r="F1877" s="119">
        <v>1.0416666666666666E-2</v>
      </c>
      <c r="G1877" t="s">
        <v>118</v>
      </c>
      <c r="H1877" t="s">
        <v>119</v>
      </c>
      <c r="I1877" t="str">
        <f t="shared" si="149"/>
        <v>TOP CINE SÁBR. BRANCO</v>
      </c>
      <c r="J1877" s="120">
        <v>445</v>
      </c>
      <c r="K1877">
        <f t="shared" si="146"/>
        <v>1876</v>
      </c>
      <c r="L1877" t="b">
        <f>IF($H$2:$H$2371='Cenário proposto'!$L$2,'Tabela de preços (out_2014)'!$K$2:$K$2371)</f>
        <v>0</v>
      </c>
      <c r="M1877" t="e">
        <f t="shared" si="147"/>
        <v>#NUM!</v>
      </c>
      <c r="N1877" t="str">
        <f t="shared" si="148"/>
        <v>Lixo</v>
      </c>
      <c r="O1877">
        <f t="shared" si="150"/>
        <v>4</v>
      </c>
    </row>
    <row r="1878" spans="1:15" x14ac:dyDescent="0.2">
      <c r="A1878" t="s">
        <v>180</v>
      </c>
      <c r="B1878" t="s">
        <v>18</v>
      </c>
      <c r="C1878" t="s">
        <v>177</v>
      </c>
      <c r="D1878" t="s">
        <v>175</v>
      </c>
      <c r="E1878" s="119">
        <v>0.94791666666666663</v>
      </c>
      <c r="F1878" s="119">
        <v>1.0416666666666666E-2</v>
      </c>
      <c r="G1878" t="s">
        <v>120</v>
      </c>
      <c r="H1878" t="s">
        <v>121</v>
      </c>
      <c r="I1878" t="str">
        <f t="shared" si="149"/>
        <v>TOP CINE SÁBPALMAS</v>
      </c>
      <c r="J1878" s="120">
        <v>175</v>
      </c>
      <c r="K1878">
        <f t="shared" si="146"/>
        <v>1877</v>
      </c>
      <c r="L1878" t="b">
        <f>IF($H$2:$H$2371='Cenário proposto'!$L$2,'Tabela de preços (out_2014)'!$K$2:$K$2371)</f>
        <v>0</v>
      </c>
      <c r="M1878" t="e">
        <f t="shared" si="147"/>
        <v>#NUM!</v>
      </c>
      <c r="N1878" t="str">
        <f t="shared" si="148"/>
        <v>Lixo</v>
      </c>
      <c r="O1878">
        <f t="shared" si="150"/>
        <v>4</v>
      </c>
    </row>
    <row r="1879" spans="1:15" x14ac:dyDescent="0.2">
      <c r="A1879" t="s">
        <v>180</v>
      </c>
      <c r="B1879" t="s">
        <v>18</v>
      </c>
      <c r="C1879" t="s">
        <v>177</v>
      </c>
      <c r="D1879" t="s">
        <v>175</v>
      </c>
      <c r="E1879" s="119">
        <v>0.94791666666666663</v>
      </c>
      <c r="F1879" s="119">
        <v>1.0416666666666666E-2</v>
      </c>
      <c r="G1879" t="s">
        <v>122</v>
      </c>
      <c r="H1879" t="s">
        <v>123</v>
      </c>
      <c r="I1879" t="str">
        <f t="shared" si="149"/>
        <v>TOP CINE SÁBGURUPI</v>
      </c>
      <c r="J1879" s="120">
        <v>175</v>
      </c>
      <c r="K1879">
        <f t="shared" si="146"/>
        <v>1878</v>
      </c>
      <c r="L1879" t="b">
        <f>IF($H$2:$H$2371='Cenário proposto'!$L$2,'Tabela de preços (out_2014)'!$K$2:$K$2371)</f>
        <v>0</v>
      </c>
      <c r="M1879" t="e">
        <f t="shared" si="147"/>
        <v>#NUM!</v>
      </c>
      <c r="N1879" t="str">
        <f t="shared" si="148"/>
        <v>Lixo</v>
      </c>
      <c r="O1879">
        <f t="shared" si="150"/>
        <v>4</v>
      </c>
    </row>
    <row r="1880" spans="1:15" x14ac:dyDescent="0.2">
      <c r="A1880" t="s">
        <v>180</v>
      </c>
      <c r="B1880" t="s">
        <v>18</v>
      </c>
      <c r="C1880" t="s">
        <v>177</v>
      </c>
      <c r="D1880" t="s">
        <v>175</v>
      </c>
      <c r="E1880" s="119">
        <v>0.94791666666666663</v>
      </c>
      <c r="F1880" s="119">
        <v>1.0416666666666666E-2</v>
      </c>
      <c r="G1880" t="s">
        <v>122</v>
      </c>
      <c r="H1880" t="s">
        <v>124</v>
      </c>
      <c r="I1880" t="str">
        <f t="shared" si="149"/>
        <v>TOP CINE SÁBARAGUAINA</v>
      </c>
      <c r="J1880" s="120">
        <v>350</v>
      </c>
      <c r="K1880">
        <f t="shared" si="146"/>
        <v>1879</v>
      </c>
      <c r="L1880" t="b">
        <f>IF($H$2:$H$2371='Cenário proposto'!$L$2,'Tabela de preços (out_2014)'!$K$2:$K$2371)</f>
        <v>0</v>
      </c>
      <c r="M1880" t="e">
        <f t="shared" si="147"/>
        <v>#NUM!</v>
      </c>
      <c r="N1880" t="str">
        <f t="shared" si="148"/>
        <v>Lixo</v>
      </c>
      <c r="O1880">
        <f t="shared" si="150"/>
        <v>4</v>
      </c>
    </row>
    <row r="1881" spans="1:15" x14ac:dyDescent="0.2">
      <c r="A1881" t="s">
        <v>180</v>
      </c>
      <c r="B1881" t="s">
        <v>18</v>
      </c>
      <c r="C1881" t="s">
        <v>177</v>
      </c>
      <c r="D1881" t="s">
        <v>175</v>
      </c>
      <c r="E1881" s="119">
        <v>0.94791666666666663</v>
      </c>
      <c r="F1881" s="119">
        <v>1.0416666666666666E-2</v>
      </c>
      <c r="G1881" t="s">
        <v>125</v>
      </c>
      <c r="H1881" t="s">
        <v>126</v>
      </c>
      <c r="I1881" t="str">
        <f t="shared" si="149"/>
        <v>TOP CINE SÁBBOA VISTA</v>
      </c>
      <c r="J1881" s="120">
        <v>350</v>
      </c>
      <c r="K1881">
        <f t="shared" si="146"/>
        <v>1880</v>
      </c>
      <c r="L1881" t="b">
        <f>IF($H$2:$H$2371='Cenário proposto'!$L$2,'Tabela de preços (out_2014)'!$K$2:$K$2371)</f>
        <v>0</v>
      </c>
      <c r="M1881" t="e">
        <f t="shared" si="147"/>
        <v>#NUM!</v>
      </c>
      <c r="N1881" t="str">
        <f t="shared" si="148"/>
        <v>Lixo</v>
      </c>
      <c r="O1881">
        <f t="shared" si="150"/>
        <v>4</v>
      </c>
    </row>
    <row r="1882" spans="1:15" x14ac:dyDescent="0.2">
      <c r="A1882" t="s">
        <v>180</v>
      </c>
      <c r="B1882" t="s">
        <v>18</v>
      </c>
      <c r="C1882" t="s">
        <v>177</v>
      </c>
      <c r="D1882" t="s">
        <v>175</v>
      </c>
      <c r="E1882" s="119">
        <v>0.94791666666666663</v>
      </c>
      <c r="F1882" s="119">
        <v>1.0416666666666666E-2</v>
      </c>
      <c r="G1882" t="s">
        <v>127</v>
      </c>
      <c r="H1882" t="s">
        <v>128</v>
      </c>
      <c r="I1882" t="str">
        <f t="shared" si="149"/>
        <v>TOP CINE SÁBMACAPÁ</v>
      </c>
      <c r="J1882" s="120">
        <v>350</v>
      </c>
      <c r="K1882">
        <f t="shared" si="146"/>
        <v>1881</v>
      </c>
      <c r="L1882" t="b">
        <f>IF($H$2:$H$2371='Cenário proposto'!$L$2,'Tabela de preços (out_2014)'!$K$2:$K$2371)</f>
        <v>0</v>
      </c>
      <c r="M1882" t="e">
        <f t="shared" si="147"/>
        <v>#NUM!</v>
      </c>
      <c r="N1882" t="str">
        <f t="shared" si="148"/>
        <v>Lixo</v>
      </c>
      <c r="O1882">
        <f t="shared" si="150"/>
        <v>4</v>
      </c>
    </row>
    <row r="1883" spans="1:15" x14ac:dyDescent="0.2">
      <c r="A1883" t="s">
        <v>167</v>
      </c>
      <c r="B1883" t="s">
        <v>168</v>
      </c>
      <c r="C1883" t="s">
        <v>158</v>
      </c>
      <c r="D1883" t="s">
        <v>166</v>
      </c>
      <c r="E1883" s="119">
        <v>7.2916666666666671E-2</v>
      </c>
      <c r="F1883" s="119">
        <v>9.375E-2</v>
      </c>
      <c r="G1883" t="s">
        <v>35</v>
      </c>
      <c r="H1883" t="s">
        <v>35</v>
      </c>
      <c r="I1883" t="str">
        <f t="shared" si="149"/>
        <v>TRIP TVNET1</v>
      </c>
      <c r="J1883" s="120">
        <v>55400</v>
      </c>
      <c r="K1883">
        <f t="shared" si="146"/>
        <v>1882</v>
      </c>
      <c r="L1883" t="b">
        <f>IF($H$2:$H$2371='Cenário proposto'!$L$2,'Tabela de preços (out_2014)'!$K$2:$K$2371)</f>
        <v>0</v>
      </c>
      <c r="M1883" t="e">
        <f t="shared" si="147"/>
        <v>#NUM!</v>
      </c>
      <c r="N1883" t="str">
        <f t="shared" si="148"/>
        <v>Lixo</v>
      </c>
      <c r="O1883">
        <f t="shared" si="150"/>
        <v>4</v>
      </c>
    </row>
    <row r="1884" spans="1:15" x14ac:dyDescent="0.2">
      <c r="A1884" t="s">
        <v>167</v>
      </c>
      <c r="B1884" t="s">
        <v>168</v>
      </c>
      <c r="C1884" t="s">
        <v>158</v>
      </c>
      <c r="D1884" t="s">
        <v>166</v>
      </c>
      <c r="E1884" s="119">
        <v>7.2916666666666671E-2</v>
      </c>
      <c r="F1884" s="119">
        <v>9.375E-2</v>
      </c>
      <c r="G1884" t="s">
        <v>36</v>
      </c>
      <c r="H1884" t="s">
        <v>36</v>
      </c>
      <c r="I1884" t="str">
        <f t="shared" si="149"/>
        <v>TRIP TVSAT</v>
      </c>
      <c r="J1884" s="120">
        <v>5540</v>
      </c>
      <c r="K1884">
        <f t="shared" si="146"/>
        <v>1883</v>
      </c>
      <c r="L1884" t="b">
        <f>IF($H$2:$H$2371='Cenário proposto'!$L$2,'Tabela de preços (out_2014)'!$K$2:$K$2371)</f>
        <v>0</v>
      </c>
      <c r="M1884" t="e">
        <f t="shared" si="147"/>
        <v>#NUM!</v>
      </c>
      <c r="N1884" t="str">
        <f t="shared" si="148"/>
        <v>Lixo</v>
      </c>
      <c r="O1884">
        <f t="shared" si="150"/>
        <v>4</v>
      </c>
    </row>
    <row r="1885" spans="1:15" x14ac:dyDescent="0.2">
      <c r="A1885" t="s">
        <v>167</v>
      </c>
      <c r="B1885" t="s">
        <v>168</v>
      </c>
      <c r="C1885" t="s">
        <v>158</v>
      </c>
      <c r="D1885" t="s">
        <v>166</v>
      </c>
      <c r="E1885" s="119">
        <v>7.2916666666666671E-2</v>
      </c>
      <c r="F1885" s="119">
        <v>9.375E-2</v>
      </c>
      <c r="G1885" t="s">
        <v>37</v>
      </c>
      <c r="H1885" t="s">
        <v>38</v>
      </c>
      <c r="I1885" t="str">
        <f t="shared" si="149"/>
        <v>TRIP TVSÃO PAULO</v>
      </c>
      <c r="J1885" s="120">
        <v>11155</v>
      </c>
      <c r="K1885">
        <f t="shared" si="146"/>
        <v>1884</v>
      </c>
      <c r="L1885" t="b">
        <f>IF($H$2:$H$2371='Cenário proposto'!$L$2,'Tabela de preços (out_2014)'!$K$2:$K$2371)</f>
        <v>0</v>
      </c>
      <c r="M1885" t="e">
        <f t="shared" si="147"/>
        <v>#NUM!</v>
      </c>
      <c r="N1885" t="str">
        <f t="shared" si="148"/>
        <v>Lixo</v>
      </c>
      <c r="O1885">
        <f t="shared" si="150"/>
        <v>4</v>
      </c>
    </row>
    <row r="1886" spans="1:15" x14ac:dyDescent="0.2">
      <c r="A1886" t="s">
        <v>167</v>
      </c>
      <c r="B1886" t="s">
        <v>168</v>
      </c>
      <c r="C1886" t="s">
        <v>158</v>
      </c>
      <c r="D1886" t="s">
        <v>166</v>
      </c>
      <c r="E1886" s="119">
        <v>7.2916666666666671E-2</v>
      </c>
      <c r="F1886" s="119">
        <v>9.375E-2</v>
      </c>
      <c r="G1886" t="s">
        <v>39</v>
      </c>
      <c r="H1886" t="s">
        <v>40</v>
      </c>
      <c r="I1886" t="str">
        <f t="shared" si="149"/>
        <v>TRIP TVP.PRUD.</v>
      </c>
      <c r="J1886" s="120">
        <v>2565</v>
      </c>
      <c r="K1886">
        <f t="shared" si="146"/>
        <v>1885</v>
      </c>
      <c r="L1886" t="b">
        <f>IF($H$2:$H$2371='Cenário proposto'!$L$2,'Tabela de preços (out_2014)'!$K$2:$K$2371)</f>
        <v>0</v>
      </c>
      <c r="M1886" t="e">
        <f t="shared" si="147"/>
        <v>#NUM!</v>
      </c>
      <c r="N1886" t="str">
        <f t="shared" si="148"/>
        <v>Lixo</v>
      </c>
      <c r="O1886">
        <f t="shared" si="150"/>
        <v>4</v>
      </c>
    </row>
    <row r="1887" spans="1:15" x14ac:dyDescent="0.2">
      <c r="A1887" t="s">
        <v>167</v>
      </c>
      <c r="B1887" t="s">
        <v>168</v>
      </c>
      <c r="C1887" t="s">
        <v>158</v>
      </c>
      <c r="D1887" t="s">
        <v>166</v>
      </c>
      <c r="E1887" s="119">
        <v>7.2916666666666671E-2</v>
      </c>
      <c r="F1887" s="119">
        <v>9.375E-2</v>
      </c>
      <c r="G1887" t="s">
        <v>41</v>
      </c>
      <c r="H1887" t="s">
        <v>42</v>
      </c>
      <c r="I1887" t="str">
        <f t="shared" si="149"/>
        <v>TRIP TVCAMPINAS</v>
      </c>
      <c r="J1887" s="120">
        <v>2930</v>
      </c>
      <c r="K1887">
        <f t="shared" si="146"/>
        <v>1886</v>
      </c>
      <c r="L1887" t="b">
        <f>IF($H$2:$H$2371='Cenário proposto'!$L$2,'Tabela de preços (out_2014)'!$K$2:$K$2371)</f>
        <v>0</v>
      </c>
      <c r="M1887" t="e">
        <f t="shared" si="147"/>
        <v>#NUM!</v>
      </c>
      <c r="N1887" t="str">
        <f t="shared" si="148"/>
        <v>Lixo</v>
      </c>
      <c r="O1887">
        <f t="shared" si="150"/>
        <v>4</v>
      </c>
    </row>
    <row r="1888" spans="1:15" x14ac:dyDescent="0.2">
      <c r="A1888" t="s">
        <v>167</v>
      </c>
      <c r="B1888" t="s">
        <v>168</v>
      </c>
      <c r="C1888" t="s">
        <v>158</v>
      </c>
      <c r="D1888" t="s">
        <v>166</v>
      </c>
      <c r="E1888" s="119">
        <v>7.2916666666666671E-2</v>
      </c>
      <c r="F1888" s="119">
        <v>9.375E-2</v>
      </c>
      <c r="G1888" t="s">
        <v>43</v>
      </c>
      <c r="H1888" t="s">
        <v>44</v>
      </c>
      <c r="I1888" t="str">
        <f t="shared" si="149"/>
        <v>TRIP TVTAUBATÉ</v>
      </c>
      <c r="J1888" s="120">
        <v>990</v>
      </c>
      <c r="K1888">
        <f t="shared" si="146"/>
        <v>1887</v>
      </c>
      <c r="L1888" t="b">
        <f>IF($H$2:$H$2371='Cenário proposto'!$L$2,'Tabela de preços (out_2014)'!$K$2:$K$2371)</f>
        <v>0</v>
      </c>
      <c r="M1888" t="e">
        <f t="shared" si="147"/>
        <v>#NUM!</v>
      </c>
      <c r="N1888" t="str">
        <f t="shared" si="148"/>
        <v>Lixo</v>
      </c>
      <c r="O1888">
        <f t="shared" si="150"/>
        <v>4</v>
      </c>
    </row>
    <row r="1889" spans="1:15" x14ac:dyDescent="0.2">
      <c r="A1889" t="s">
        <v>167</v>
      </c>
      <c r="B1889" t="s">
        <v>168</v>
      </c>
      <c r="C1889" t="s">
        <v>158</v>
      </c>
      <c r="D1889" t="s">
        <v>166</v>
      </c>
      <c r="E1889" s="119">
        <v>7.2916666666666671E-2</v>
      </c>
      <c r="F1889" s="119">
        <v>9.375E-2</v>
      </c>
      <c r="G1889" t="s">
        <v>45</v>
      </c>
      <c r="H1889" t="s">
        <v>46</v>
      </c>
      <c r="I1889" t="str">
        <f t="shared" si="149"/>
        <v>TRIP TVRIB. PRETO</v>
      </c>
      <c r="J1889" s="120">
        <v>1480</v>
      </c>
      <c r="K1889">
        <f t="shared" si="146"/>
        <v>1888</v>
      </c>
      <c r="L1889" t="b">
        <f>IF($H$2:$H$2371='Cenário proposto'!$L$2,'Tabela de preços (out_2014)'!$K$2:$K$2371)</f>
        <v>0</v>
      </c>
      <c r="M1889" t="e">
        <f t="shared" si="147"/>
        <v>#NUM!</v>
      </c>
      <c r="N1889" t="str">
        <f t="shared" si="148"/>
        <v>Lixo</v>
      </c>
      <c r="O1889">
        <f t="shared" si="150"/>
        <v>4</v>
      </c>
    </row>
    <row r="1890" spans="1:15" x14ac:dyDescent="0.2">
      <c r="A1890" t="s">
        <v>167</v>
      </c>
      <c r="B1890" t="s">
        <v>168</v>
      </c>
      <c r="C1890" t="s">
        <v>158</v>
      </c>
      <c r="D1890" t="s">
        <v>166</v>
      </c>
      <c r="E1890" s="119">
        <v>7.2916666666666671E-2</v>
      </c>
      <c r="F1890" s="119">
        <v>9.375E-2</v>
      </c>
      <c r="G1890" t="s">
        <v>47</v>
      </c>
      <c r="H1890" t="s">
        <v>48</v>
      </c>
      <c r="I1890" t="str">
        <f t="shared" si="149"/>
        <v>TRIP TVSANTOS</v>
      </c>
      <c r="J1890" s="120">
        <v>1080</v>
      </c>
      <c r="K1890">
        <f t="shared" si="146"/>
        <v>1889</v>
      </c>
      <c r="L1890" t="b">
        <f>IF($H$2:$H$2371='Cenário proposto'!$L$2,'Tabela de preços (out_2014)'!$K$2:$K$2371)</f>
        <v>0</v>
      </c>
      <c r="M1890" t="e">
        <f t="shared" si="147"/>
        <v>#NUM!</v>
      </c>
      <c r="N1890" t="str">
        <f t="shared" si="148"/>
        <v>Lixo</v>
      </c>
      <c r="O1890">
        <f t="shared" si="150"/>
        <v>4</v>
      </c>
    </row>
    <row r="1891" spans="1:15" x14ac:dyDescent="0.2">
      <c r="A1891" t="s">
        <v>167</v>
      </c>
      <c r="B1891" t="s">
        <v>168</v>
      </c>
      <c r="C1891" t="s">
        <v>158</v>
      </c>
      <c r="D1891" t="s">
        <v>166</v>
      </c>
      <c r="E1891" s="119">
        <v>7.2916666666666671E-2</v>
      </c>
      <c r="F1891" s="119">
        <v>9.375E-2</v>
      </c>
      <c r="G1891" t="s">
        <v>49</v>
      </c>
      <c r="H1891" t="s">
        <v>50</v>
      </c>
      <c r="I1891" t="str">
        <f t="shared" si="149"/>
        <v>TRIP TVRIO DE JANEIRO</v>
      </c>
      <c r="J1891" s="120">
        <v>6655</v>
      </c>
      <c r="K1891">
        <f t="shared" si="146"/>
        <v>1890</v>
      </c>
      <c r="L1891">
        <f>IF($H$2:$H$2371='Cenário proposto'!$L$2,'Tabela de preços (out_2014)'!$K$2:$K$2371)</f>
        <v>1890</v>
      </c>
      <c r="M1891" t="e">
        <f t="shared" si="147"/>
        <v>#NUM!</v>
      </c>
      <c r="N1891" t="str">
        <f t="shared" si="148"/>
        <v>Lixo</v>
      </c>
      <c r="O1891">
        <f t="shared" si="150"/>
        <v>4</v>
      </c>
    </row>
    <row r="1892" spans="1:15" x14ac:dyDescent="0.2">
      <c r="A1892" t="s">
        <v>167</v>
      </c>
      <c r="B1892" t="s">
        <v>168</v>
      </c>
      <c r="C1892" t="s">
        <v>158</v>
      </c>
      <c r="D1892" t="s">
        <v>166</v>
      </c>
      <c r="E1892" s="119">
        <v>7.2916666666666671E-2</v>
      </c>
      <c r="F1892" s="119">
        <v>9.375E-2</v>
      </c>
      <c r="G1892" t="s">
        <v>51</v>
      </c>
      <c r="H1892" t="s">
        <v>52</v>
      </c>
      <c r="I1892" t="str">
        <f t="shared" si="149"/>
        <v>TRIP TVBARRA MANSA</v>
      </c>
      <c r="J1892" s="120">
        <v>1640</v>
      </c>
      <c r="K1892">
        <f t="shared" si="146"/>
        <v>1891</v>
      </c>
      <c r="L1892" t="b">
        <f>IF($H$2:$H$2371='Cenário proposto'!$L$2,'Tabela de preços (out_2014)'!$K$2:$K$2371)</f>
        <v>0</v>
      </c>
      <c r="M1892" t="e">
        <f t="shared" si="147"/>
        <v>#NUM!</v>
      </c>
      <c r="N1892" t="str">
        <f t="shared" si="148"/>
        <v>Lixo</v>
      </c>
      <c r="O1892">
        <f t="shared" si="150"/>
        <v>4</v>
      </c>
    </row>
    <row r="1893" spans="1:15" x14ac:dyDescent="0.2">
      <c r="A1893" t="s">
        <v>167</v>
      </c>
      <c r="B1893" t="s">
        <v>168</v>
      </c>
      <c r="C1893" t="s">
        <v>158</v>
      </c>
      <c r="D1893" t="s">
        <v>166</v>
      </c>
      <c r="E1893" s="119">
        <v>7.2916666666666671E-2</v>
      </c>
      <c r="F1893" s="119">
        <v>9.375E-2</v>
      </c>
      <c r="G1893" t="s">
        <v>53</v>
      </c>
      <c r="H1893" t="s">
        <v>54</v>
      </c>
      <c r="I1893" t="str">
        <f t="shared" si="149"/>
        <v>TRIP TVB. HORIZ</v>
      </c>
      <c r="J1893" s="120">
        <v>5220</v>
      </c>
      <c r="K1893">
        <f t="shared" si="146"/>
        <v>1892</v>
      </c>
      <c r="L1893" t="b">
        <f>IF($H$2:$H$2371='Cenário proposto'!$L$2,'Tabela de preços (out_2014)'!$K$2:$K$2371)</f>
        <v>0</v>
      </c>
      <c r="M1893" t="e">
        <f t="shared" si="147"/>
        <v>#NUM!</v>
      </c>
      <c r="N1893" t="str">
        <f t="shared" si="148"/>
        <v>Lixo</v>
      </c>
      <c r="O1893">
        <f t="shared" si="150"/>
        <v>4</v>
      </c>
    </row>
    <row r="1894" spans="1:15" x14ac:dyDescent="0.2">
      <c r="A1894" t="s">
        <v>167</v>
      </c>
      <c r="B1894" t="s">
        <v>168</v>
      </c>
      <c r="C1894" t="s">
        <v>158</v>
      </c>
      <c r="D1894" t="s">
        <v>166</v>
      </c>
      <c r="E1894" s="119">
        <v>7.2916666666666671E-2</v>
      </c>
      <c r="F1894" s="119">
        <v>9.375E-2</v>
      </c>
      <c r="G1894" t="s">
        <v>55</v>
      </c>
      <c r="H1894" t="s">
        <v>56</v>
      </c>
      <c r="I1894" t="str">
        <f t="shared" si="149"/>
        <v>TRIP TVUBERABA</v>
      </c>
      <c r="J1894" s="120">
        <v>995</v>
      </c>
      <c r="K1894">
        <f t="shared" si="146"/>
        <v>1893</v>
      </c>
      <c r="L1894" t="b">
        <f>IF($H$2:$H$2371='Cenário proposto'!$L$2,'Tabela de preços (out_2014)'!$K$2:$K$2371)</f>
        <v>0</v>
      </c>
      <c r="M1894" t="e">
        <f t="shared" si="147"/>
        <v>#NUM!</v>
      </c>
      <c r="N1894" t="str">
        <f t="shared" si="148"/>
        <v>Lixo</v>
      </c>
      <c r="O1894">
        <f t="shared" si="150"/>
        <v>4</v>
      </c>
    </row>
    <row r="1895" spans="1:15" x14ac:dyDescent="0.2">
      <c r="A1895" t="s">
        <v>167</v>
      </c>
      <c r="B1895" t="s">
        <v>168</v>
      </c>
      <c r="C1895" t="s">
        <v>158</v>
      </c>
      <c r="D1895" t="s">
        <v>166</v>
      </c>
      <c r="E1895" s="119">
        <v>7.2916666666666671E-2</v>
      </c>
      <c r="F1895" s="119">
        <v>9.375E-2</v>
      </c>
      <c r="G1895" t="s">
        <v>57</v>
      </c>
      <c r="H1895" t="s">
        <v>58</v>
      </c>
      <c r="I1895" t="str">
        <f t="shared" si="149"/>
        <v>TRIP TVVITÓRIA</v>
      </c>
      <c r="J1895" s="120">
        <v>1105</v>
      </c>
      <c r="K1895">
        <f t="shared" si="146"/>
        <v>1894</v>
      </c>
      <c r="L1895" t="b">
        <f>IF($H$2:$H$2371='Cenário proposto'!$L$2,'Tabela de preços (out_2014)'!$K$2:$K$2371)</f>
        <v>0</v>
      </c>
      <c r="M1895" t="e">
        <f t="shared" si="147"/>
        <v>#NUM!</v>
      </c>
      <c r="N1895" t="str">
        <f t="shared" si="148"/>
        <v>Lixo</v>
      </c>
      <c r="O1895">
        <f t="shared" si="150"/>
        <v>4</v>
      </c>
    </row>
    <row r="1896" spans="1:15" x14ac:dyDescent="0.2">
      <c r="A1896" t="s">
        <v>167</v>
      </c>
      <c r="B1896" t="s">
        <v>168</v>
      </c>
      <c r="C1896" t="s">
        <v>158</v>
      </c>
      <c r="D1896" t="s">
        <v>166</v>
      </c>
      <c r="E1896" s="119">
        <v>7.2916666666666671E-2</v>
      </c>
      <c r="F1896" s="119">
        <v>9.375E-2</v>
      </c>
      <c r="G1896" t="s">
        <v>59</v>
      </c>
      <c r="H1896" t="s">
        <v>60</v>
      </c>
      <c r="I1896" t="str">
        <f t="shared" si="149"/>
        <v>TRIP TVCURITIBA</v>
      </c>
      <c r="J1896" s="120">
        <v>2020</v>
      </c>
      <c r="K1896">
        <f t="shared" si="146"/>
        <v>1895</v>
      </c>
      <c r="L1896" t="b">
        <f>IF($H$2:$H$2371='Cenário proposto'!$L$2,'Tabela de preços (out_2014)'!$K$2:$K$2371)</f>
        <v>0</v>
      </c>
      <c r="M1896" t="e">
        <f t="shared" si="147"/>
        <v>#NUM!</v>
      </c>
      <c r="N1896" t="str">
        <f t="shared" si="148"/>
        <v>Lixo</v>
      </c>
      <c r="O1896">
        <f t="shared" si="150"/>
        <v>4</v>
      </c>
    </row>
    <row r="1897" spans="1:15" x14ac:dyDescent="0.2">
      <c r="A1897" t="s">
        <v>167</v>
      </c>
      <c r="B1897" t="s">
        <v>168</v>
      </c>
      <c r="C1897" t="s">
        <v>158</v>
      </c>
      <c r="D1897" t="s">
        <v>166</v>
      </c>
      <c r="E1897" s="119">
        <v>7.2916666666666671E-2</v>
      </c>
      <c r="F1897" s="119">
        <v>9.375E-2</v>
      </c>
      <c r="G1897" t="s">
        <v>61</v>
      </c>
      <c r="H1897" t="s">
        <v>62</v>
      </c>
      <c r="I1897" t="str">
        <f t="shared" si="149"/>
        <v>TRIP TVCASCAVEL</v>
      </c>
      <c r="J1897" s="120">
        <v>2105</v>
      </c>
      <c r="K1897">
        <f t="shared" si="146"/>
        <v>1896</v>
      </c>
      <c r="L1897" t="b">
        <f>IF($H$2:$H$2371='Cenário proposto'!$L$2,'Tabela de preços (out_2014)'!$K$2:$K$2371)</f>
        <v>0</v>
      </c>
      <c r="M1897" t="e">
        <f t="shared" si="147"/>
        <v>#NUM!</v>
      </c>
      <c r="N1897" t="str">
        <f t="shared" si="148"/>
        <v>Lixo</v>
      </c>
      <c r="O1897">
        <f t="shared" si="150"/>
        <v>4</v>
      </c>
    </row>
    <row r="1898" spans="1:15" x14ac:dyDescent="0.2">
      <c r="A1898" t="s">
        <v>167</v>
      </c>
      <c r="B1898" t="s">
        <v>168</v>
      </c>
      <c r="C1898" t="s">
        <v>158</v>
      </c>
      <c r="D1898" t="s">
        <v>166</v>
      </c>
      <c r="E1898" s="119">
        <v>7.2916666666666671E-2</v>
      </c>
      <c r="F1898" s="119">
        <v>9.375E-2</v>
      </c>
      <c r="G1898" t="s">
        <v>63</v>
      </c>
      <c r="H1898" t="s">
        <v>64</v>
      </c>
      <c r="I1898" t="str">
        <f t="shared" si="149"/>
        <v>TRIP TVMARINGÁ</v>
      </c>
      <c r="J1898" s="120">
        <v>640</v>
      </c>
      <c r="K1898">
        <f t="shared" si="146"/>
        <v>1897</v>
      </c>
      <c r="L1898" t="b">
        <f>IF($H$2:$H$2371='Cenário proposto'!$L$2,'Tabela de preços (out_2014)'!$K$2:$K$2371)</f>
        <v>0</v>
      </c>
      <c r="M1898" t="e">
        <f t="shared" si="147"/>
        <v>#NUM!</v>
      </c>
      <c r="N1898" t="str">
        <f t="shared" si="148"/>
        <v>Lixo</v>
      </c>
      <c r="O1898">
        <f t="shared" si="150"/>
        <v>4</v>
      </c>
    </row>
    <row r="1899" spans="1:15" x14ac:dyDescent="0.2">
      <c r="A1899" t="s">
        <v>167</v>
      </c>
      <c r="B1899" t="s">
        <v>168</v>
      </c>
      <c r="C1899" t="s">
        <v>158</v>
      </c>
      <c r="D1899" t="s">
        <v>166</v>
      </c>
      <c r="E1899" s="119">
        <v>7.2916666666666671E-2</v>
      </c>
      <c r="F1899" s="119">
        <v>9.375E-2</v>
      </c>
      <c r="G1899" t="s">
        <v>65</v>
      </c>
      <c r="H1899" t="s">
        <v>66</v>
      </c>
      <c r="I1899" t="str">
        <f t="shared" si="149"/>
        <v>TRIP TVLONDRINA</v>
      </c>
      <c r="J1899" s="120">
        <v>795</v>
      </c>
      <c r="K1899">
        <f t="shared" si="146"/>
        <v>1898</v>
      </c>
      <c r="L1899" t="b">
        <f>IF($H$2:$H$2371='Cenário proposto'!$L$2,'Tabela de preços (out_2014)'!$K$2:$K$2371)</f>
        <v>0</v>
      </c>
      <c r="M1899" t="e">
        <f t="shared" si="147"/>
        <v>#NUM!</v>
      </c>
      <c r="N1899" t="str">
        <f t="shared" si="148"/>
        <v>Lixo</v>
      </c>
      <c r="O1899">
        <f t="shared" si="150"/>
        <v>4</v>
      </c>
    </row>
    <row r="1900" spans="1:15" x14ac:dyDescent="0.2">
      <c r="A1900" t="s">
        <v>167</v>
      </c>
      <c r="B1900" t="s">
        <v>168</v>
      </c>
      <c r="C1900" t="s">
        <v>158</v>
      </c>
      <c r="D1900" t="s">
        <v>166</v>
      </c>
      <c r="E1900" s="119">
        <v>7.2916666666666671E-2</v>
      </c>
      <c r="F1900" s="119">
        <v>9.375E-2</v>
      </c>
      <c r="G1900" t="s">
        <v>67</v>
      </c>
      <c r="H1900" t="s">
        <v>68</v>
      </c>
      <c r="I1900" t="str">
        <f t="shared" si="149"/>
        <v>TRIP TVP. ALEGRE</v>
      </c>
      <c r="J1900" s="120">
        <v>4600</v>
      </c>
      <c r="K1900">
        <f t="shared" si="146"/>
        <v>1899</v>
      </c>
      <c r="L1900" t="b">
        <f>IF($H$2:$H$2371='Cenário proposto'!$L$2,'Tabela de preços (out_2014)'!$K$2:$K$2371)</f>
        <v>0</v>
      </c>
      <c r="M1900" t="e">
        <f t="shared" si="147"/>
        <v>#NUM!</v>
      </c>
      <c r="N1900" t="str">
        <f t="shared" si="148"/>
        <v>Lixo</v>
      </c>
      <c r="O1900">
        <f t="shared" si="150"/>
        <v>4</v>
      </c>
    </row>
    <row r="1901" spans="1:15" x14ac:dyDescent="0.2">
      <c r="A1901" t="s">
        <v>167</v>
      </c>
      <c r="B1901" t="s">
        <v>168</v>
      </c>
      <c r="C1901" t="s">
        <v>158</v>
      </c>
      <c r="D1901" t="s">
        <v>166</v>
      </c>
      <c r="E1901" s="119">
        <v>7.2916666666666671E-2</v>
      </c>
      <c r="F1901" s="119">
        <v>9.375E-2</v>
      </c>
      <c r="G1901" t="s">
        <v>69</v>
      </c>
      <c r="H1901" t="s">
        <v>70</v>
      </c>
      <c r="I1901" t="str">
        <f t="shared" si="149"/>
        <v>TRIP TVFLORIANÓPOLIS</v>
      </c>
      <c r="J1901" s="120">
        <v>2270</v>
      </c>
      <c r="K1901">
        <f t="shared" si="146"/>
        <v>1900</v>
      </c>
      <c r="L1901" t="b">
        <f>IF($H$2:$H$2371='Cenário proposto'!$L$2,'Tabela de preços (out_2014)'!$K$2:$K$2371)</f>
        <v>0</v>
      </c>
      <c r="M1901" t="e">
        <f t="shared" si="147"/>
        <v>#NUM!</v>
      </c>
      <c r="N1901" t="str">
        <f t="shared" si="148"/>
        <v>Lixo</v>
      </c>
      <c r="O1901">
        <f t="shared" si="150"/>
        <v>4</v>
      </c>
    </row>
    <row r="1902" spans="1:15" x14ac:dyDescent="0.2">
      <c r="A1902" t="s">
        <v>167</v>
      </c>
      <c r="B1902" t="s">
        <v>168</v>
      </c>
      <c r="C1902" t="s">
        <v>158</v>
      </c>
      <c r="D1902" t="s">
        <v>166</v>
      </c>
      <c r="E1902" s="119">
        <v>7.2916666666666671E-2</v>
      </c>
      <c r="F1902" s="119">
        <v>9.375E-2</v>
      </c>
      <c r="G1902" t="s">
        <v>71</v>
      </c>
      <c r="H1902" t="s">
        <v>72</v>
      </c>
      <c r="I1902" t="str">
        <f t="shared" si="149"/>
        <v>TRIP TVBRASÍLIA</v>
      </c>
      <c r="J1902" s="120">
        <v>1510</v>
      </c>
      <c r="K1902">
        <f t="shared" si="146"/>
        <v>1901</v>
      </c>
      <c r="L1902" t="b">
        <f>IF($H$2:$H$2371='Cenário proposto'!$L$2,'Tabela de preços (out_2014)'!$K$2:$K$2371)</f>
        <v>0</v>
      </c>
      <c r="M1902" t="e">
        <f t="shared" si="147"/>
        <v>#NUM!</v>
      </c>
      <c r="N1902" t="str">
        <f t="shared" si="148"/>
        <v>Lixo</v>
      </c>
      <c r="O1902">
        <f t="shared" si="150"/>
        <v>4</v>
      </c>
    </row>
    <row r="1903" spans="1:15" x14ac:dyDescent="0.2">
      <c r="A1903" t="s">
        <v>167</v>
      </c>
      <c r="B1903" t="s">
        <v>168</v>
      </c>
      <c r="C1903" t="s">
        <v>158</v>
      </c>
      <c r="D1903" t="s">
        <v>166</v>
      </c>
      <c r="E1903" s="119">
        <v>7.2916666666666671E-2</v>
      </c>
      <c r="F1903" s="119">
        <v>9.375E-2</v>
      </c>
      <c r="G1903" t="s">
        <v>73</v>
      </c>
      <c r="H1903" t="s">
        <v>74</v>
      </c>
      <c r="I1903" t="str">
        <f t="shared" si="149"/>
        <v>TRIP TVGOIÂNIA</v>
      </c>
      <c r="J1903" s="120">
        <v>1315</v>
      </c>
      <c r="K1903">
        <f t="shared" si="146"/>
        <v>1902</v>
      </c>
      <c r="L1903" t="b">
        <f>IF($H$2:$H$2371='Cenário proposto'!$L$2,'Tabela de preços (out_2014)'!$K$2:$K$2371)</f>
        <v>0</v>
      </c>
      <c r="M1903" t="e">
        <f t="shared" si="147"/>
        <v>#NUM!</v>
      </c>
      <c r="N1903" t="str">
        <f t="shared" si="148"/>
        <v>Lixo</v>
      </c>
      <c r="O1903">
        <f t="shared" si="150"/>
        <v>4</v>
      </c>
    </row>
    <row r="1904" spans="1:15" x14ac:dyDescent="0.2">
      <c r="A1904" t="s">
        <v>167</v>
      </c>
      <c r="B1904" t="s">
        <v>168</v>
      </c>
      <c r="C1904" t="s">
        <v>158</v>
      </c>
      <c r="D1904" t="s">
        <v>166</v>
      </c>
      <c r="E1904" s="119">
        <v>7.2916666666666671E-2</v>
      </c>
      <c r="F1904" s="119">
        <v>9.375E-2</v>
      </c>
      <c r="G1904" t="s">
        <v>75</v>
      </c>
      <c r="H1904" t="s">
        <v>76</v>
      </c>
      <c r="I1904" t="str">
        <f t="shared" si="149"/>
        <v>TRIP TVCUIABÁ</v>
      </c>
      <c r="J1904" s="120">
        <v>1190</v>
      </c>
      <c r="K1904">
        <f t="shared" si="146"/>
        <v>1903</v>
      </c>
      <c r="L1904" t="b">
        <f>IF($H$2:$H$2371='Cenário proposto'!$L$2,'Tabela de preços (out_2014)'!$K$2:$K$2371)</f>
        <v>0</v>
      </c>
      <c r="M1904" t="e">
        <f t="shared" si="147"/>
        <v>#NUM!</v>
      </c>
      <c r="N1904" t="str">
        <f t="shared" si="148"/>
        <v>Lixo</v>
      </c>
      <c r="O1904">
        <f t="shared" si="150"/>
        <v>4</v>
      </c>
    </row>
    <row r="1905" spans="1:15" x14ac:dyDescent="0.2">
      <c r="A1905" t="s">
        <v>167</v>
      </c>
      <c r="B1905" t="s">
        <v>168</v>
      </c>
      <c r="C1905" t="s">
        <v>158</v>
      </c>
      <c r="D1905" t="s">
        <v>166</v>
      </c>
      <c r="E1905" s="119">
        <v>7.2916666666666671E-2</v>
      </c>
      <c r="F1905" s="119">
        <v>9.375E-2</v>
      </c>
      <c r="G1905" t="s">
        <v>77</v>
      </c>
      <c r="H1905" t="s">
        <v>78</v>
      </c>
      <c r="I1905" t="str">
        <f t="shared" si="149"/>
        <v>TRIP TVCÁCERES</v>
      </c>
      <c r="J1905" s="120">
        <v>105</v>
      </c>
      <c r="K1905">
        <f t="shared" si="146"/>
        <v>1904</v>
      </c>
      <c r="L1905" t="b">
        <f>IF($H$2:$H$2371='Cenário proposto'!$L$2,'Tabela de preços (out_2014)'!$K$2:$K$2371)</f>
        <v>0</v>
      </c>
      <c r="M1905" t="e">
        <f t="shared" si="147"/>
        <v>#NUM!</v>
      </c>
      <c r="N1905" t="str">
        <f t="shared" si="148"/>
        <v>Lixo</v>
      </c>
      <c r="O1905">
        <f t="shared" si="150"/>
        <v>4</v>
      </c>
    </row>
    <row r="1906" spans="1:15" x14ac:dyDescent="0.2">
      <c r="A1906" t="s">
        <v>167</v>
      </c>
      <c r="B1906" t="s">
        <v>168</v>
      </c>
      <c r="C1906" t="s">
        <v>158</v>
      </c>
      <c r="D1906" t="s">
        <v>166</v>
      </c>
      <c r="E1906" s="119">
        <v>7.2916666666666671E-2</v>
      </c>
      <c r="F1906" s="119">
        <v>9.375E-2</v>
      </c>
      <c r="G1906" t="s">
        <v>75</v>
      </c>
      <c r="H1906" t="s">
        <v>79</v>
      </c>
      <c r="I1906" t="str">
        <f t="shared" si="149"/>
        <v>TRIP TVRONDONÓPOLIS</v>
      </c>
      <c r="J1906" s="120">
        <v>210</v>
      </c>
      <c r="K1906">
        <f t="shared" si="146"/>
        <v>1905</v>
      </c>
      <c r="L1906" t="b">
        <f>IF($H$2:$H$2371='Cenário proposto'!$L$2,'Tabela de preços (out_2014)'!$K$2:$K$2371)</f>
        <v>0</v>
      </c>
      <c r="M1906" t="e">
        <f t="shared" si="147"/>
        <v>#NUM!</v>
      </c>
      <c r="N1906" t="str">
        <f t="shared" si="148"/>
        <v>Lixo</v>
      </c>
      <c r="O1906">
        <f t="shared" si="150"/>
        <v>4</v>
      </c>
    </row>
    <row r="1907" spans="1:15" x14ac:dyDescent="0.2">
      <c r="A1907" t="s">
        <v>167</v>
      </c>
      <c r="B1907" t="s">
        <v>168</v>
      </c>
      <c r="C1907" t="s">
        <v>158</v>
      </c>
      <c r="D1907" t="s">
        <v>166</v>
      </c>
      <c r="E1907" s="119">
        <v>7.2916666666666671E-2</v>
      </c>
      <c r="F1907" s="119">
        <v>9.375E-2</v>
      </c>
      <c r="G1907" t="s">
        <v>75</v>
      </c>
      <c r="H1907" t="s">
        <v>80</v>
      </c>
      <c r="I1907" t="str">
        <f t="shared" si="149"/>
        <v>TRIP TVTANGARÁ</v>
      </c>
      <c r="J1907" s="120">
        <v>145</v>
      </c>
      <c r="K1907">
        <f t="shared" si="146"/>
        <v>1906</v>
      </c>
      <c r="L1907" t="b">
        <f>IF($H$2:$H$2371='Cenário proposto'!$L$2,'Tabela de preços (out_2014)'!$K$2:$K$2371)</f>
        <v>0</v>
      </c>
      <c r="M1907" t="e">
        <f t="shared" si="147"/>
        <v>#NUM!</v>
      </c>
      <c r="N1907" t="str">
        <f t="shared" si="148"/>
        <v>Lixo</v>
      </c>
      <c r="O1907">
        <f t="shared" si="150"/>
        <v>4</v>
      </c>
    </row>
    <row r="1908" spans="1:15" x14ac:dyDescent="0.2">
      <c r="A1908" t="s">
        <v>167</v>
      </c>
      <c r="B1908" t="s">
        <v>168</v>
      </c>
      <c r="C1908" t="s">
        <v>158</v>
      </c>
      <c r="D1908" t="s">
        <v>166</v>
      </c>
      <c r="E1908" s="119">
        <v>7.2916666666666671E-2</v>
      </c>
      <c r="F1908" s="119">
        <v>9.375E-2</v>
      </c>
      <c r="G1908" t="s">
        <v>75</v>
      </c>
      <c r="H1908" t="s">
        <v>81</v>
      </c>
      <c r="I1908" t="str">
        <f t="shared" si="149"/>
        <v>TRIP TVSORRISO</v>
      </c>
      <c r="J1908" s="120">
        <v>105</v>
      </c>
      <c r="K1908">
        <f t="shared" si="146"/>
        <v>1907</v>
      </c>
      <c r="L1908" t="b">
        <f>IF($H$2:$H$2371='Cenário proposto'!$L$2,'Tabela de preços (out_2014)'!$K$2:$K$2371)</f>
        <v>0</v>
      </c>
      <c r="M1908" t="e">
        <f t="shared" si="147"/>
        <v>#NUM!</v>
      </c>
      <c r="N1908" t="str">
        <f t="shared" si="148"/>
        <v>Lixo</v>
      </c>
      <c r="O1908">
        <f t="shared" si="150"/>
        <v>4</v>
      </c>
    </row>
    <row r="1909" spans="1:15" x14ac:dyDescent="0.2">
      <c r="A1909" t="s">
        <v>167</v>
      </c>
      <c r="B1909" t="s">
        <v>168</v>
      </c>
      <c r="C1909" t="s">
        <v>158</v>
      </c>
      <c r="D1909" t="s">
        <v>166</v>
      </c>
      <c r="E1909" s="119">
        <v>7.2916666666666671E-2</v>
      </c>
      <c r="F1909" s="119">
        <v>9.375E-2</v>
      </c>
      <c r="G1909" t="s">
        <v>75</v>
      </c>
      <c r="H1909" t="s">
        <v>82</v>
      </c>
      <c r="I1909" t="str">
        <f t="shared" si="149"/>
        <v>TRIP TVSAPEZAL</v>
      </c>
      <c r="J1909" s="120">
        <v>105</v>
      </c>
      <c r="K1909">
        <f t="shared" si="146"/>
        <v>1908</v>
      </c>
      <c r="L1909" t="b">
        <f>IF($H$2:$H$2371='Cenário proposto'!$L$2,'Tabela de preços (out_2014)'!$K$2:$K$2371)</f>
        <v>0</v>
      </c>
      <c r="M1909" t="e">
        <f t="shared" si="147"/>
        <v>#NUM!</v>
      </c>
      <c r="N1909" t="str">
        <f t="shared" si="148"/>
        <v>Lixo</v>
      </c>
      <c r="O1909">
        <f t="shared" si="150"/>
        <v>4</v>
      </c>
    </row>
    <row r="1910" spans="1:15" x14ac:dyDescent="0.2">
      <c r="A1910" t="s">
        <v>167</v>
      </c>
      <c r="B1910" t="s">
        <v>168</v>
      </c>
      <c r="C1910" t="s">
        <v>158</v>
      </c>
      <c r="D1910" t="s">
        <v>166</v>
      </c>
      <c r="E1910" s="119">
        <v>7.2916666666666671E-2</v>
      </c>
      <c r="F1910" s="119">
        <v>9.375E-2</v>
      </c>
      <c r="G1910" t="s">
        <v>75</v>
      </c>
      <c r="H1910" t="s">
        <v>83</v>
      </c>
      <c r="I1910" t="str">
        <f t="shared" si="149"/>
        <v>TRIP TVJUÍNA</v>
      </c>
      <c r="J1910" s="120">
        <v>105</v>
      </c>
      <c r="K1910">
        <f t="shared" si="146"/>
        <v>1909</v>
      </c>
      <c r="L1910" t="b">
        <f>IF($H$2:$H$2371='Cenário proposto'!$L$2,'Tabela de preços (out_2014)'!$K$2:$K$2371)</f>
        <v>0</v>
      </c>
      <c r="M1910" t="e">
        <f t="shared" si="147"/>
        <v>#NUM!</v>
      </c>
      <c r="N1910" t="str">
        <f t="shared" si="148"/>
        <v>Lixo</v>
      </c>
      <c r="O1910">
        <f t="shared" si="150"/>
        <v>4</v>
      </c>
    </row>
    <row r="1911" spans="1:15" x14ac:dyDescent="0.2">
      <c r="A1911" t="s">
        <v>167</v>
      </c>
      <c r="B1911" t="s">
        <v>168</v>
      </c>
      <c r="C1911" t="s">
        <v>158</v>
      </c>
      <c r="D1911" t="s">
        <v>166</v>
      </c>
      <c r="E1911" s="119">
        <v>7.2916666666666671E-2</v>
      </c>
      <c r="F1911" s="119">
        <v>9.375E-2</v>
      </c>
      <c r="G1911" t="s">
        <v>84</v>
      </c>
      <c r="H1911" t="s">
        <v>85</v>
      </c>
      <c r="I1911" t="str">
        <f t="shared" si="149"/>
        <v>TRIP TVC. GRANDE</v>
      </c>
      <c r="J1911" s="120">
        <v>490</v>
      </c>
      <c r="K1911">
        <f t="shared" si="146"/>
        <v>1910</v>
      </c>
      <c r="L1911" t="b">
        <f>IF($H$2:$H$2371='Cenário proposto'!$L$2,'Tabela de preços (out_2014)'!$K$2:$K$2371)</f>
        <v>0</v>
      </c>
      <c r="M1911" t="e">
        <f t="shared" si="147"/>
        <v>#NUM!</v>
      </c>
      <c r="N1911" t="str">
        <f t="shared" si="148"/>
        <v>Lixo</v>
      </c>
      <c r="O1911">
        <f t="shared" si="150"/>
        <v>4</v>
      </c>
    </row>
    <row r="1912" spans="1:15" x14ac:dyDescent="0.2">
      <c r="A1912" t="s">
        <v>167</v>
      </c>
      <c r="B1912" t="s">
        <v>168</v>
      </c>
      <c r="C1912" t="s">
        <v>158</v>
      </c>
      <c r="D1912" t="s">
        <v>166</v>
      </c>
      <c r="E1912" s="119">
        <v>7.2916666666666671E-2</v>
      </c>
      <c r="F1912" s="119">
        <v>9.375E-2</v>
      </c>
      <c r="G1912" t="s">
        <v>86</v>
      </c>
      <c r="H1912" t="s">
        <v>87</v>
      </c>
      <c r="I1912" t="str">
        <f t="shared" si="149"/>
        <v>TRIP TVSALVADOR</v>
      </c>
      <c r="J1912" s="120">
        <v>3240</v>
      </c>
      <c r="K1912">
        <f t="shared" si="146"/>
        <v>1911</v>
      </c>
      <c r="L1912" t="b">
        <f>IF($H$2:$H$2371='Cenário proposto'!$L$2,'Tabela de preços (out_2014)'!$K$2:$K$2371)</f>
        <v>0</v>
      </c>
      <c r="M1912" t="e">
        <f t="shared" si="147"/>
        <v>#NUM!</v>
      </c>
      <c r="N1912" t="str">
        <f t="shared" si="148"/>
        <v>Lixo</v>
      </c>
      <c r="O1912">
        <f t="shared" si="150"/>
        <v>4</v>
      </c>
    </row>
    <row r="1913" spans="1:15" x14ac:dyDescent="0.2">
      <c r="A1913" t="s">
        <v>167</v>
      </c>
      <c r="B1913" t="s">
        <v>168</v>
      </c>
      <c r="C1913" t="s">
        <v>158</v>
      </c>
      <c r="D1913" t="s">
        <v>166</v>
      </c>
      <c r="E1913" s="119">
        <v>7.2916666666666671E-2</v>
      </c>
      <c r="F1913" s="119">
        <v>9.375E-2</v>
      </c>
      <c r="G1913" t="s">
        <v>88</v>
      </c>
      <c r="H1913" t="s">
        <v>89</v>
      </c>
      <c r="I1913" t="str">
        <f t="shared" si="149"/>
        <v>TRIP TVRECIFE</v>
      </c>
      <c r="J1913" s="120">
        <v>2575</v>
      </c>
      <c r="K1913">
        <f t="shared" si="146"/>
        <v>1912</v>
      </c>
      <c r="L1913" t="b">
        <f>IF($H$2:$H$2371='Cenário proposto'!$L$2,'Tabela de preços (out_2014)'!$K$2:$K$2371)</f>
        <v>0</v>
      </c>
      <c r="M1913" t="e">
        <f t="shared" si="147"/>
        <v>#NUM!</v>
      </c>
      <c r="N1913" t="str">
        <f t="shared" si="148"/>
        <v>Lixo</v>
      </c>
      <c r="O1913">
        <f t="shared" si="150"/>
        <v>4</v>
      </c>
    </row>
    <row r="1914" spans="1:15" x14ac:dyDescent="0.2">
      <c r="A1914" t="s">
        <v>167</v>
      </c>
      <c r="B1914" t="s">
        <v>168</v>
      </c>
      <c r="C1914" t="s">
        <v>158</v>
      </c>
      <c r="D1914" t="s">
        <v>166</v>
      </c>
      <c r="E1914" s="119">
        <v>7.2916666666666671E-2</v>
      </c>
      <c r="F1914" s="119">
        <v>9.375E-2</v>
      </c>
      <c r="G1914" t="s">
        <v>90</v>
      </c>
      <c r="H1914" t="s">
        <v>91</v>
      </c>
      <c r="I1914" t="str">
        <f t="shared" si="149"/>
        <v>TRIP TVNATAL</v>
      </c>
      <c r="J1914" s="120">
        <v>670</v>
      </c>
      <c r="K1914">
        <f t="shared" si="146"/>
        <v>1913</v>
      </c>
      <c r="L1914" t="b">
        <f>IF($H$2:$H$2371='Cenário proposto'!$L$2,'Tabela de preços (out_2014)'!$K$2:$K$2371)</f>
        <v>0</v>
      </c>
      <c r="M1914" t="e">
        <f t="shared" si="147"/>
        <v>#NUM!</v>
      </c>
      <c r="N1914" t="str">
        <f t="shared" si="148"/>
        <v>Lixo</v>
      </c>
      <c r="O1914">
        <f t="shared" si="150"/>
        <v>4</v>
      </c>
    </row>
    <row r="1915" spans="1:15" x14ac:dyDescent="0.2">
      <c r="A1915" t="s">
        <v>167</v>
      </c>
      <c r="B1915" t="s">
        <v>168</v>
      </c>
      <c r="C1915" t="s">
        <v>158</v>
      </c>
      <c r="D1915" t="s">
        <v>166</v>
      </c>
      <c r="E1915" s="119">
        <v>7.2916666666666671E-2</v>
      </c>
      <c r="F1915" s="119">
        <v>9.375E-2</v>
      </c>
      <c r="G1915" t="s">
        <v>92</v>
      </c>
      <c r="H1915" t="s">
        <v>93</v>
      </c>
      <c r="I1915" t="str">
        <f t="shared" si="149"/>
        <v>TRIP TVCEARÁ</v>
      </c>
      <c r="J1915" s="120">
        <v>2225</v>
      </c>
      <c r="K1915">
        <f t="shared" si="146"/>
        <v>1914</v>
      </c>
      <c r="L1915" t="b">
        <f>IF($H$2:$H$2371='Cenário proposto'!$L$2,'Tabela de preços (out_2014)'!$K$2:$K$2371)</f>
        <v>0</v>
      </c>
      <c r="M1915" t="e">
        <f t="shared" si="147"/>
        <v>#NUM!</v>
      </c>
      <c r="N1915" t="str">
        <f t="shared" si="148"/>
        <v>Lixo</v>
      </c>
      <c r="O1915">
        <f t="shared" si="150"/>
        <v>4</v>
      </c>
    </row>
    <row r="1916" spans="1:15" x14ac:dyDescent="0.2">
      <c r="A1916" t="s">
        <v>167</v>
      </c>
      <c r="B1916" t="s">
        <v>168</v>
      </c>
      <c r="C1916" t="s">
        <v>158</v>
      </c>
      <c r="D1916" t="s">
        <v>166</v>
      </c>
      <c r="E1916" s="119">
        <v>7.2916666666666671E-2</v>
      </c>
      <c r="F1916" s="119">
        <v>9.375E-2</v>
      </c>
      <c r="G1916" t="s">
        <v>92</v>
      </c>
      <c r="H1916" t="s">
        <v>94</v>
      </c>
      <c r="I1916" t="str">
        <f t="shared" si="149"/>
        <v>TRIP TVFORTALEZA</v>
      </c>
      <c r="J1916" s="120">
        <v>1780</v>
      </c>
      <c r="K1916">
        <f t="shared" si="146"/>
        <v>1915</v>
      </c>
      <c r="L1916" t="b">
        <f>IF($H$2:$H$2371='Cenário proposto'!$L$2,'Tabela de preços (out_2014)'!$K$2:$K$2371)</f>
        <v>0</v>
      </c>
      <c r="M1916" t="e">
        <f t="shared" si="147"/>
        <v>#NUM!</v>
      </c>
      <c r="N1916" t="str">
        <f t="shared" si="148"/>
        <v>Lixo</v>
      </c>
      <c r="O1916">
        <f t="shared" si="150"/>
        <v>4</v>
      </c>
    </row>
    <row r="1917" spans="1:15" x14ac:dyDescent="0.2">
      <c r="A1917" t="s">
        <v>167</v>
      </c>
      <c r="B1917" t="s">
        <v>168</v>
      </c>
      <c r="C1917" t="s">
        <v>158</v>
      </c>
      <c r="D1917" t="s">
        <v>166</v>
      </c>
      <c r="E1917" s="119">
        <v>7.2916666666666671E-2</v>
      </c>
      <c r="F1917" s="119">
        <v>9.375E-2</v>
      </c>
      <c r="G1917" t="s">
        <v>95</v>
      </c>
      <c r="H1917" t="s">
        <v>96</v>
      </c>
      <c r="I1917" t="str">
        <f t="shared" si="149"/>
        <v>TRIP TVTERESINA</v>
      </c>
      <c r="J1917" s="120">
        <v>270</v>
      </c>
      <c r="K1917">
        <f t="shared" si="146"/>
        <v>1916</v>
      </c>
      <c r="L1917" t="b">
        <f>IF($H$2:$H$2371='Cenário proposto'!$L$2,'Tabela de preços (out_2014)'!$K$2:$K$2371)</f>
        <v>0</v>
      </c>
      <c r="M1917" t="e">
        <f t="shared" si="147"/>
        <v>#NUM!</v>
      </c>
      <c r="N1917" t="str">
        <f t="shared" si="148"/>
        <v>Lixo</v>
      </c>
      <c r="O1917">
        <f t="shared" si="150"/>
        <v>4</v>
      </c>
    </row>
    <row r="1918" spans="1:15" x14ac:dyDescent="0.2">
      <c r="A1918" t="s">
        <v>167</v>
      </c>
      <c r="B1918" t="s">
        <v>168</v>
      </c>
      <c r="C1918" t="s">
        <v>158</v>
      </c>
      <c r="D1918" t="s">
        <v>166</v>
      </c>
      <c r="E1918" s="119">
        <v>7.2916666666666671E-2</v>
      </c>
      <c r="F1918" s="119">
        <v>9.375E-2</v>
      </c>
      <c r="G1918" t="s">
        <v>95</v>
      </c>
      <c r="H1918" t="s">
        <v>97</v>
      </c>
      <c r="I1918" t="str">
        <f t="shared" si="149"/>
        <v>TRIP TVPARNAÍBA</v>
      </c>
      <c r="J1918" s="120">
        <v>105</v>
      </c>
      <c r="K1918">
        <f t="shared" si="146"/>
        <v>1917</v>
      </c>
      <c r="L1918" t="b">
        <f>IF($H$2:$H$2371='Cenário proposto'!$L$2,'Tabela de preços (out_2014)'!$K$2:$K$2371)</f>
        <v>0</v>
      </c>
      <c r="M1918" t="e">
        <f t="shared" si="147"/>
        <v>#NUM!</v>
      </c>
      <c r="N1918" t="str">
        <f t="shared" si="148"/>
        <v>Lixo</v>
      </c>
      <c r="O1918">
        <f t="shared" si="150"/>
        <v>4</v>
      </c>
    </row>
    <row r="1919" spans="1:15" x14ac:dyDescent="0.2">
      <c r="A1919" t="s">
        <v>167</v>
      </c>
      <c r="B1919" t="s">
        <v>168</v>
      </c>
      <c r="C1919" t="s">
        <v>158</v>
      </c>
      <c r="D1919" t="s">
        <v>166</v>
      </c>
      <c r="E1919" s="119">
        <v>7.2916666666666671E-2</v>
      </c>
      <c r="F1919" s="119">
        <v>9.375E-2</v>
      </c>
      <c r="G1919" t="s">
        <v>98</v>
      </c>
      <c r="H1919" t="s">
        <v>99</v>
      </c>
      <c r="I1919" t="str">
        <f t="shared" si="149"/>
        <v>TRIP TVS. LUIS</v>
      </c>
      <c r="J1919" s="120">
        <v>590</v>
      </c>
      <c r="K1919">
        <f t="shared" si="146"/>
        <v>1918</v>
      </c>
      <c r="L1919" t="b">
        <f>IF($H$2:$H$2371='Cenário proposto'!$L$2,'Tabela de preços (out_2014)'!$K$2:$K$2371)</f>
        <v>0</v>
      </c>
      <c r="M1919" t="e">
        <f t="shared" si="147"/>
        <v>#NUM!</v>
      </c>
      <c r="N1919" t="str">
        <f t="shared" si="148"/>
        <v>Lixo</v>
      </c>
      <c r="O1919">
        <f t="shared" si="150"/>
        <v>4</v>
      </c>
    </row>
    <row r="1920" spans="1:15" x14ac:dyDescent="0.2">
      <c r="A1920" t="s">
        <v>167</v>
      </c>
      <c r="B1920" t="s">
        <v>168</v>
      </c>
      <c r="C1920" t="s">
        <v>158</v>
      </c>
      <c r="D1920" t="s">
        <v>166</v>
      </c>
      <c r="E1920" s="119">
        <v>7.2916666666666671E-2</v>
      </c>
      <c r="F1920" s="119">
        <v>9.375E-2</v>
      </c>
      <c r="G1920" t="s">
        <v>100</v>
      </c>
      <c r="H1920" t="s">
        <v>101</v>
      </c>
      <c r="I1920" t="str">
        <f t="shared" si="149"/>
        <v>TRIP TVVIANA</v>
      </c>
      <c r="J1920" s="120">
        <v>235</v>
      </c>
      <c r="K1920">
        <f t="shared" si="146"/>
        <v>1919</v>
      </c>
      <c r="L1920" t="b">
        <f>IF($H$2:$H$2371='Cenário proposto'!$L$2,'Tabela de preços (out_2014)'!$K$2:$K$2371)</f>
        <v>0</v>
      </c>
      <c r="M1920" t="e">
        <f t="shared" si="147"/>
        <v>#NUM!</v>
      </c>
      <c r="N1920" t="str">
        <f t="shared" si="148"/>
        <v>Lixo</v>
      </c>
      <c r="O1920">
        <f t="shared" si="150"/>
        <v>4</v>
      </c>
    </row>
    <row r="1921" spans="1:15" x14ac:dyDescent="0.2">
      <c r="A1921" t="s">
        <v>167</v>
      </c>
      <c r="B1921" t="s">
        <v>168</v>
      </c>
      <c r="C1921" t="s">
        <v>158</v>
      </c>
      <c r="D1921" t="s">
        <v>166</v>
      </c>
      <c r="E1921" s="119">
        <v>7.2916666666666671E-2</v>
      </c>
      <c r="F1921" s="119">
        <v>9.375E-2</v>
      </c>
      <c r="G1921" t="s">
        <v>102</v>
      </c>
      <c r="H1921" t="s">
        <v>103</v>
      </c>
      <c r="I1921" t="str">
        <f t="shared" si="149"/>
        <v>TRIP TVPEDREIRAS</v>
      </c>
      <c r="J1921" s="120">
        <v>145</v>
      </c>
      <c r="K1921">
        <f t="shared" si="146"/>
        <v>1920</v>
      </c>
      <c r="L1921" t="b">
        <f>IF($H$2:$H$2371='Cenário proposto'!$L$2,'Tabela de preços (out_2014)'!$K$2:$K$2371)</f>
        <v>0</v>
      </c>
      <c r="M1921" t="e">
        <f t="shared" si="147"/>
        <v>#NUM!</v>
      </c>
      <c r="N1921" t="str">
        <f t="shared" si="148"/>
        <v>Lixo</v>
      </c>
      <c r="O1921">
        <f t="shared" si="150"/>
        <v>4</v>
      </c>
    </row>
    <row r="1922" spans="1:15" x14ac:dyDescent="0.2">
      <c r="A1922" t="s">
        <v>167</v>
      </c>
      <c r="B1922" t="s">
        <v>168</v>
      </c>
      <c r="C1922" t="s">
        <v>158</v>
      </c>
      <c r="D1922" t="s">
        <v>166</v>
      </c>
      <c r="E1922" s="119">
        <v>7.2916666666666671E-2</v>
      </c>
      <c r="F1922" s="119">
        <v>9.375E-2</v>
      </c>
      <c r="G1922" t="s">
        <v>104</v>
      </c>
      <c r="H1922" t="s">
        <v>105</v>
      </c>
      <c r="I1922" t="str">
        <f t="shared" si="149"/>
        <v>TRIP TVIMPERATRIZ</v>
      </c>
      <c r="J1922" s="120">
        <v>235</v>
      </c>
      <c r="K1922">
        <f t="shared" ref="K1922:K1985" si="151">ROW(H1922:H4291)-ROW($H$2)+1</f>
        <v>1921</v>
      </c>
      <c r="L1922" t="b">
        <f>IF($H$2:$H$2371='Cenário proposto'!$L$2,'Tabela de preços (out_2014)'!$K$2:$K$2371)</f>
        <v>0</v>
      </c>
      <c r="M1922" t="e">
        <f t="shared" ref="M1922:M1985" si="152">SMALL($L$2:$L$2371,$K$2:$K$2371)</f>
        <v>#NUM!</v>
      </c>
      <c r="N1922" t="str">
        <f t="shared" ref="N1922:N1985" si="153">IFERROR(INDEX($B$2:$B$2371,$M$2:$M$2371),"Lixo")</f>
        <v>Lixo</v>
      </c>
      <c r="O1922">
        <f t="shared" si="150"/>
        <v>4</v>
      </c>
    </row>
    <row r="1923" spans="1:15" x14ac:dyDescent="0.2">
      <c r="A1923" t="s">
        <v>167</v>
      </c>
      <c r="B1923" t="s">
        <v>168</v>
      </c>
      <c r="C1923" t="s">
        <v>158</v>
      </c>
      <c r="D1923" t="s">
        <v>166</v>
      </c>
      <c r="E1923" s="119">
        <v>7.2916666666666671E-2</v>
      </c>
      <c r="F1923" s="119">
        <v>9.375E-2</v>
      </c>
      <c r="G1923" t="s">
        <v>106</v>
      </c>
      <c r="H1923" t="s">
        <v>107</v>
      </c>
      <c r="I1923" t="str">
        <f t="shared" ref="I1923:I1986" si="154">CONCATENATE(B1923,H1923)</f>
        <v>TRIP TVCAXIAS</v>
      </c>
      <c r="J1923" s="120">
        <v>235</v>
      </c>
      <c r="K1923">
        <f t="shared" si="151"/>
        <v>1922</v>
      </c>
      <c r="L1923" t="b">
        <f>IF($H$2:$H$2371='Cenário proposto'!$L$2,'Tabela de preços (out_2014)'!$K$2:$K$2371)</f>
        <v>0</v>
      </c>
      <c r="M1923" t="e">
        <f t="shared" si="152"/>
        <v>#NUM!</v>
      </c>
      <c r="N1923" t="str">
        <f t="shared" si="153"/>
        <v>Lixo</v>
      </c>
      <c r="O1923">
        <f t="shared" ref="O1923:O1986" si="155">IF(D1923="SEG/SEX",5,IF(D1923="SEG/SÁB",6,IF(LEN(D1923)-LEN(SUBSTITUTE(D1923,"/",""))=0,1,LEN(D1923)-LEN(SUBSTITUTE(D1923,"/",""))+1)))*4</f>
        <v>4</v>
      </c>
    </row>
    <row r="1924" spans="1:15" x14ac:dyDescent="0.2">
      <c r="A1924" t="s">
        <v>167</v>
      </c>
      <c r="B1924" t="s">
        <v>168</v>
      </c>
      <c r="C1924" t="s">
        <v>158</v>
      </c>
      <c r="D1924" t="s">
        <v>166</v>
      </c>
      <c r="E1924" s="119">
        <v>7.2916666666666671E-2</v>
      </c>
      <c r="F1924" s="119">
        <v>9.375E-2</v>
      </c>
      <c r="G1924" t="s">
        <v>108</v>
      </c>
      <c r="H1924" t="s">
        <v>109</v>
      </c>
      <c r="I1924" t="str">
        <f t="shared" si="154"/>
        <v>TRIP TVJ. PESSOA</v>
      </c>
      <c r="J1924" s="120">
        <v>750</v>
      </c>
      <c r="K1924">
        <f t="shared" si="151"/>
        <v>1923</v>
      </c>
      <c r="L1924" t="b">
        <f>IF($H$2:$H$2371='Cenário proposto'!$L$2,'Tabela de preços (out_2014)'!$K$2:$K$2371)</f>
        <v>0</v>
      </c>
      <c r="M1924" t="e">
        <f t="shared" si="152"/>
        <v>#NUM!</v>
      </c>
      <c r="N1924" t="str">
        <f t="shared" si="153"/>
        <v>Lixo</v>
      </c>
      <c r="O1924">
        <f t="shared" si="155"/>
        <v>4</v>
      </c>
    </row>
    <row r="1925" spans="1:15" x14ac:dyDescent="0.2">
      <c r="A1925" t="s">
        <v>167</v>
      </c>
      <c r="B1925" t="s">
        <v>168</v>
      </c>
      <c r="C1925" t="s">
        <v>158</v>
      </c>
      <c r="D1925" t="s">
        <v>166</v>
      </c>
      <c r="E1925" s="119">
        <v>7.2916666666666671E-2</v>
      </c>
      <c r="F1925" s="119">
        <v>9.375E-2</v>
      </c>
      <c r="G1925" t="s">
        <v>110</v>
      </c>
      <c r="H1925" t="s">
        <v>111</v>
      </c>
      <c r="I1925" t="str">
        <f t="shared" si="154"/>
        <v>TRIP TVBELÉM</v>
      </c>
      <c r="J1925" s="120">
        <v>1260</v>
      </c>
      <c r="K1925">
        <f t="shared" si="151"/>
        <v>1924</v>
      </c>
      <c r="L1925" t="b">
        <f>IF($H$2:$H$2371='Cenário proposto'!$L$2,'Tabela de preços (out_2014)'!$K$2:$K$2371)</f>
        <v>0</v>
      </c>
      <c r="M1925" t="e">
        <f t="shared" si="152"/>
        <v>#NUM!</v>
      </c>
      <c r="N1925" t="str">
        <f t="shared" si="153"/>
        <v>Lixo</v>
      </c>
      <c r="O1925">
        <f t="shared" si="155"/>
        <v>4</v>
      </c>
    </row>
    <row r="1926" spans="1:15" x14ac:dyDescent="0.2">
      <c r="A1926" t="s">
        <v>167</v>
      </c>
      <c r="B1926" t="s">
        <v>168</v>
      </c>
      <c r="C1926" t="s">
        <v>158</v>
      </c>
      <c r="D1926" t="s">
        <v>166</v>
      </c>
      <c r="E1926" s="119">
        <v>7.2916666666666671E-2</v>
      </c>
      <c r="F1926" s="119">
        <v>9.375E-2</v>
      </c>
      <c r="G1926" t="s">
        <v>110</v>
      </c>
      <c r="H1926" t="s">
        <v>112</v>
      </c>
      <c r="I1926" t="str">
        <f t="shared" si="154"/>
        <v>TRIP TVMARABÁ</v>
      </c>
      <c r="J1926" s="120">
        <v>235</v>
      </c>
      <c r="K1926">
        <f t="shared" si="151"/>
        <v>1925</v>
      </c>
      <c r="L1926" t="b">
        <f>IF($H$2:$H$2371='Cenário proposto'!$L$2,'Tabela de preços (out_2014)'!$K$2:$K$2371)</f>
        <v>0</v>
      </c>
      <c r="M1926" t="e">
        <f t="shared" si="152"/>
        <v>#NUM!</v>
      </c>
      <c r="N1926" t="str">
        <f t="shared" si="153"/>
        <v>Lixo</v>
      </c>
      <c r="O1926">
        <f t="shared" si="155"/>
        <v>4</v>
      </c>
    </row>
    <row r="1927" spans="1:15" x14ac:dyDescent="0.2">
      <c r="A1927" t="s">
        <v>167</v>
      </c>
      <c r="B1927" t="s">
        <v>168</v>
      </c>
      <c r="C1927" t="s">
        <v>158</v>
      </c>
      <c r="D1927" t="s">
        <v>166</v>
      </c>
      <c r="E1927" s="119">
        <v>7.2916666666666671E-2</v>
      </c>
      <c r="F1927" s="119">
        <v>9.375E-2</v>
      </c>
      <c r="G1927" t="s">
        <v>110</v>
      </c>
      <c r="H1927" t="s">
        <v>113</v>
      </c>
      <c r="I1927" t="str">
        <f t="shared" si="154"/>
        <v>TRIP TVSANTARÉM</v>
      </c>
      <c r="J1927" s="120">
        <v>105</v>
      </c>
      <c r="K1927">
        <f t="shared" si="151"/>
        <v>1926</v>
      </c>
      <c r="L1927" t="b">
        <f>IF($H$2:$H$2371='Cenário proposto'!$L$2,'Tabela de preços (out_2014)'!$K$2:$K$2371)</f>
        <v>0</v>
      </c>
      <c r="M1927" t="e">
        <f t="shared" si="152"/>
        <v>#NUM!</v>
      </c>
      <c r="N1927" t="str">
        <f t="shared" si="153"/>
        <v>Lixo</v>
      </c>
      <c r="O1927">
        <f t="shared" si="155"/>
        <v>4</v>
      </c>
    </row>
    <row r="1928" spans="1:15" x14ac:dyDescent="0.2">
      <c r="A1928" t="s">
        <v>167</v>
      </c>
      <c r="B1928" t="s">
        <v>168</v>
      </c>
      <c r="C1928" t="s">
        <v>158</v>
      </c>
      <c r="D1928" t="s">
        <v>166</v>
      </c>
      <c r="E1928" s="119">
        <v>7.2916666666666671E-2</v>
      </c>
      <c r="F1928" s="119">
        <v>9.375E-2</v>
      </c>
      <c r="G1928" t="s">
        <v>114</v>
      </c>
      <c r="H1928" t="s">
        <v>115</v>
      </c>
      <c r="I1928" t="str">
        <f t="shared" si="154"/>
        <v>TRIP TVMANAUS</v>
      </c>
      <c r="J1928" s="120">
        <v>845</v>
      </c>
      <c r="K1928">
        <f t="shared" si="151"/>
        <v>1927</v>
      </c>
      <c r="L1928" t="b">
        <f>IF($H$2:$H$2371='Cenário proposto'!$L$2,'Tabela de preços (out_2014)'!$K$2:$K$2371)</f>
        <v>0</v>
      </c>
      <c r="M1928" t="e">
        <f t="shared" si="152"/>
        <v>#NUM!</v>
      </c>
      <c r="N1928" t="str">
        <f t="shared" si="153"/>
        <v>Lixo</v>
      </c>
      <c r="O1928">
        <f t="shared" si="155"/>
        <v>4</v>
      </c>
    </row>
    <row r="1929" spans="1:15" x14ac:dyDescent="0.2">
      <c r="A1929" t="s">
        <v>167</v>
      </c>
      <c r="B1929" t="s">
        <v>168</v>
      </c>
      <c r="C1929" t="s">
        <v>158</v>
      </c>
      <c r="D1929" t="s">
        <v>166</v>
      </c>
      <c r="E1929" s="119">
        <v>7.2916666666666671E-2</v>
      </c>
      <c r="F1929" s="119">
        <v>9.375E-2</v>
      </c>
      <c r="G1929" t="s">
        <v>116</v>
      </c>
      <c r="H1929" t="s">
        <v>117</v>
      </c>
      <c r="I1929" t="str">
        <f t="shared" si="154"/>
        <v>TRIP TVP. VELHO</v>
      </c>
      <c r="J1929" s="120">
        <v>290</v>
      </c>
      <c r="K1929">
        <f t="shared" si="151"/>
        <v>1928</v>
      </c>
      <c r="L1929" t="b">
        <f>IF($H$2:$H$2371='Cenário proposto'!$L$2,'Tabela de preços (out_2014)'!$K$2:$K$2371)</f>
        <v>0</v>
      </c>
      <c r="M1929" t="e">
        <f t="shared" si="152"/>
        <v>#NUM!</v>
      </c>
      <c r="N1929" t="str">
        <f t="shared" si="153"/>
        <v>Lixo</v>
      </c>
      <c r="O1929">
        <f t="shared" si="155"/>
        <v>4</v>
      </c>
    </row>
    <row r="1930" spans="1:15" x14ac:dyDescent="0.2">
      <c r="A1930" t="s">
        <v>167</v>
      </c>
      <c r="B1930" t="s">
        <v>168</v>
      </c>
      <c r="C1930" t="s">
        <v>158</v>
      </c>
      <c r="D1930" t="s">
        <v>166</v>
      </c>
      <c r="E1930" s="119">
        <v>7.2916666666666671E-2</v>
      </c>
      <c r="F1930" s="119">
        <v>9.375E-2</v>
      </c>
      <c r="G1930" t="s">
        <v>118</v>
      </c>
      <c r="H1930" t="s">
        <v>119</v>
      </c>
      <c r="I1930" t="str">
        <f t="shared" si="154"/>
        <v>TRIP TVR. BRANCO</v>
      </c>
      <c r="J1930" s="120">
        <v>235</v>
      </c>
      <c r="K1930">
        <f t="shared" si="151"/>
        <v>1929</v>
      </c>
      <c r="L1930" t="b">
        <f>IF($H$2:$H$2371='Cenário proposto'!$L$2,'Tabela de preços (out_2014)'!$K$2:$K$2371)</f>
        <v>0</v>
      </c>
      <c r="M1930" t="e">
        <f t="shared" si="152"/>
        <v>#NUM!</v>
      </c>
      <c r="N1930" t="str">
        <f t="shared" si="153"/>
        <v>Lixo</v>
      </c>
      <c r="O1930">
        <f t="shared" si="155"/>
        <v>4</v>
      </c>
    </row>
    <row r="1931" spans="1:15" x14ac:dyDescent="0.2">
      <c r="A1931" t="s">
        <v>167</v>
      </c>
      <c r="B1931" t="s">
        <v>168</v>
      </c>
      <c r="C1931" t="s">
        <v>158</v>
      </c>
      <c r="D1931" t="s">
        <v>166</v>
      </c>
      <c r="E1931" s="119">
        <v>7.2916666666666671E-2</v>
      </c>
      <c r="F1931" s="119">
        <v>9.375E-2</v>
      </c>
      <c r="G1931" t="s">
        <v>120</v>
      </c>
      <c r="H1931" t="s">
        <v>121</v>
      </c>
      <c r="I1931" t="str">
        <f t="shared" si="154"/>
        <v>TRIP TVPALMAS</v>
      </c>
      <c r="J1931" s="120">
        <v>105</v>
      </c>
      <c r="K1931">
        <f t="shared" si="151"/>
        <v>1930</v>
      </c>
      <c r="L1931" t="b">
        <f>IF($H$2:$H$2371='Cenário proposto'!$L$2,'Tabela de preços (out_2014)'!$K$2:$K$2371)</f>
        <v>0</v>
      </c>
      <c r="M1931" t="e">
        <f t="shared" si="152"/>
        <v>#NUM!</v>
      </c>
      <c r="N1931" t="str">
        <f t="shared" si="153"/>
        <v>Lixo</v>
      </c>
      <c r="O1931">
        <f t="shared" si="155"/>
        <v>4</v>
      </c>
    </row>
    <row r="1932" spans="1:15" x14ac:dyDescent="0.2">
      <c r="A1932" t="s">
        <v>167</v>
      </c>
      <c r="B1932" t="s">
        <v>168</v>
      </c>
      <c r="C1932" t="s">
        <v>158</v>
      </c>
      <c r="D1932" t="s">
        <v>166</v>
      </c>
      <c r="E1932" s="119">
        <v>7.2916666666666671E-2</v>
      </c>
      <c r="F1932" s="119">
        <v>9.375E-2</v>
      </c>
      <c r="G1932" t="s">
        <v>122</v>
      </c>
      <c r="H1932" t="s">
        <v>123</v>
      </c>
      <c r="I1932" t="str">
        <f t="shared" si="154"/>
        <v>TRIP TVGURUPI</v>
      </c>
      <c r="J1932" s="120">
        <v>105</v>
      </c>
      <c r="K1932">
        <f t="shared" si="151"/>
        <v>1931</v>
      </c>
      <c r="L1932" t="b">
        <f>IF($H$2:$H$2371='Cenário proposto'!$L$2,'Tabela de preços (out_2014)'!$K$2:$K$2371)</f>
        <v>0</v>
      </c>
      <c r="M1932" t="e">
        <f t="shared" si="152"/>
        <v>#NUM!</v>
      </c>
      <c r="N1932" t="str">
        <f t="shared" si="153"/>
        <v>Lixo</v>
      </c>
      <c r="O1932">
        <f t="shared" si="155"/>
        <v>4</v>
      </c>
    </row>
    <row r="1933" spans="1:15" x14ac:dyDescent="0.2">
      <c r="A1933" t="s">
        <v>167</v>
      </c>
      <c r="B1933" t="s">
        <v>168</v>
      </c>
      <c r="C1933" t="s">
        <v>158</v>
      </c>
      <c r="D1933" t="s">
        <v>166</v>
      </c>
      <c r="E1933" s="119">
        <v>7.2916666666666671E-2</v>
      </c>
      <c r="F1933" s="119">
        <v>9.375E-2</v>
      </c>
      <c r="G1933" t="s">
        <v>122</v>
      </c>
      <c r="H1933" t="s">
        <v>124</v>
      </c>
      <c r="I1933" t="str">
        <f t="shared" si="154"/>
        <v>TRIP TVARAGUAINA</v>
      </c>
      <c r="J1933" s="120">
        <v>185</v>
      </c>
      <c r="K1933">
        <f t="shared" si="151"/>
        <v>1932</v>
      </c>
      <c r="L1933" t="b">
        <f>IF($H$2:$H$2371='Cenário proposto'!$L$2,'Tabela de preços (out_2014)'!$K$2:$K$2371)</f>
        <v>0</v>
      </c>
      <c r="M1933" t="e">
        <f t="shared" si="152"/>
        <v>#NUM!</v>
      </c>
      <c r="N1933" t="str">
        <f t="shared" si="153"/>
        <v>Lixo</v>
      </c>
      <c r="O1933">
        <f t="shared" si="155"/>
        <v>4</v>
      </c>
    </row>
    <row r="1934" spans="1:15" x14ac:dyDescent="0.2">
      <c r="A1934" t="s">
        <v>167</v>
      </c>
      <c r="B1934" t="s">
        <v>168</v>
      </c>
      <c r="C1934" t="s">
        <v>158</v>
      </c>
      <c r="D1934" t="s">
        <v>166</v>
      </c>
      <c r="E1934" s="119">
        <v>7.2916666666666671E-2</v>
      </c>
      <c r="F1934" s="119">
        <v>9.375E-2</v>
      </c>
      <c r="G1934" t="s">
        <v>125</v>
      </c>
      <c r="H1934" t="s">
        <v>126</v>
      </c>
      <c r="I1934" t="str">
        <f t="shared" si="154"/>
        <v>TRIP TVBOA VISTA</v>
      </c>
      <c r="J1934" s="120">
        <v>185</v>
      </c>
      <c r="K1934">
        <f t="shared" si="151"/>
        <v>1933</v>
      </c>
      <c r="L1934" t="b">
        <f>IF($H$2:$H$2371='Cenário proposto'!$L$2,'Tabela de preços (out_2014)'!$K$2:$K$2371)</f>
        <v>0</v>
      </c>
      <c r="M1934" t="e">
        <f t="shared" si="152"/>
        <v>#NUM!</v>
      </c>
      <c r="N1934" t="str">
        <f t="shared" si="153"/>
        <v>Lixo</v>
      </c>
      <c r="O1934">
        <f t="shared" si="155"/>
        <v>4</v>
      </c>
    </row>
    <row r="1935" spans="1:15" x14ac:dyDescent="0.2">
      <c r="A1935" t="s">
        <v>167</v>
      </c>
      <c r="B1935" t="s">
        <v>168</v>
      </c>
      <c r="C1935" t="s">
        <v>158</v>
      </c>
      <c r="D1935" t="s">
        <v>166</v>
      </c>
      <c r="E1935" s="119">
        <v>7.2916666666666671E-2</v>
      </c>
      <c r="F1935" s="119">
        <v>9.375E-2</v>
      </c>
      <c r="G1935" t="s">
        <v>127</v>
      </c>
      <c r="H1935" t="s">
        <v>128</v>
      </c>
      <c r="I1935" t="str">
        <f t="shared" si="154"/>
        <v>TRIP TVMACAPÁ</v>
      </c>
      <c r="J1935" s="120">
        <v>185</v>
      </c>
      <c r="K1935">
        <f t="shared" si="151"/>
        <v>1934</v>
      </c>
      <c r="L1935" t="b">
        <f>IF($H$2:$H$2371='Cenário proposto'!$L$2,'Tabela de preços (out_2014)'!$K$2:$K$2371)</f>
        <v>0</v>
      </c>
      <c r="M1935" t="e">
        <f t="shared" si="152"/>
        <v>#NUM!</v>
      </c>
      <c r="N1935" t="str">
        <f t="shared" si="153"/>
        <v>Lixo</v>
      </c>
      <c r="O1935">
        <f t="shared" si="155"/>
        <v>4</v>
      </c>
    </row>
    <row r="1936" spans="1:15" x14ac:dyDescent="0.2">
      <c r="A1936" t="s">
        <v>160</v>
      </c>
      <c r="B1936" t="s">
        <v>161</v>
      </c>
      <c r="C1936" t="s">
        <v>158</v>
      </c>
      <c r="D1936" t="s">
        <v>159</v>
      </c>
      <c r="E1936" s="119">
        <v>9.375E-2</v>
      </c>
      <c r="F1936" s="119">
        <v>0.11458333333333333</v>
      </c>
      <c r="G1936" t="s">
        <v>35</v>
      </c>
      <c r="H1936" t="s">
        <v>35</v>
      </c>
      <c r="I1936" t="str">
        <f t="shared" si="154"/>
        <v>TRIP TV - RepriseNET1</v>
      </c>
      <c r="J1936" s="120">
        <v>37220</v>
      </c>
      <c r="K1936">
        <f t="shared" si="151"/>
        <v>1935</v>
      </c>
      <c r="L1936" t="b">
        <f>IF($H$2:$H$2371='Cenário proposto'!$L$2,'Tabela de preços (out_2014)'!$K$2:$K$2371)</f>
        <v>0</v>
      </c>
      <c r="M1936" t="e">
        <f t="shared" si="152"/>
        <v>#NUM!</v>
      </c>
      <c r="N1936" t="str">
        <f t="shared" si="153"/>
        <v>Lixo</v>
      </c>
      <c r="O1936">
        <f t="shared" si="155"/>
        <v>4</v>
      </c>
    </row>
    <row r="1937" spans="1:15" x14ac:dyDescent="0.2">
      <c r="A1937" t="s">
        <v>160</v>
      </c>
      <c r="B1937" t="s">
        <v>161</v>
      </c>
      <c r="C1937" t="s">
        <v>158</v>
      </c>
      <c r="D1937" t="s">
        <v>159</v>
      </c>
      <c r="E1937" s="119">
        <v>9.375E-2</v>
      </c>
      <c r="F1937" s="119">
        <v>0.11458333333333333</v>
      </c>
      <c r="G1937" t="s">
        <v>36</v>
      </c>
      <c r="H1937" t="s">
        <v>36</v>
      </c>
      <c r="I1937" t="str">
        <f t="shared" si="154"/>
        <v>TRIP TV - RepriseSAT</v>
      </c>
      <c r="J1937" s="120">
        <v>3722</v>
      </c>
      <c r="K1937">
        <f t="shared" si="151"/>
        <v>1936</v>
      </c>
      <c r="L1937" t="b">
        <f>IF($H$2:$H$2371='Cenário proposto'!$L$2,'Tabela de preços (out_2014)'!$K$2:$K$2371)</f>
        <v>0</v>
      </c>
      <c r="M1937" t="e">
        <f t="shared" si="152"/>
        <v>#NUM!</v>
      </c>
      <c r="N1937" t="str">
        <f t="shared" si="153"/>
        <v>Lixo</v>
      </c>
      <c r="O1937">
        <f t="shared" si="155"/>
        <v>4</v>
      </c>
    </row>
    <row r="1938" spans="1:15" x14ac:dyDescent="0.2">
      <c r="A1938" t="s">
        <v>160</v>
      </c>
      <c r="B1938" t="s">
        <v>161</v>
      </c>
      <c r="C1938" t="s">
        <v>158</v>
      </c>
      <c r="D1938" t="s">
        <v>159</v>
      </c>
      <c r="E1938" s="119">
        <v>9.375E-2</v>
      </c>
      <c r="F1938" s="119">
        <v>0.11458333333333333</v>
      </c>
      <c r="G1938" t="s">
        <v>37</v>
      </c>
      <c r="H1938" t="s">
        <v>38</v>
      </c>
      <c r="I1938" t="str">
        <f t="shared" si="154"/>
        <v>TRIP TV - RepriseSÃO PAULO</v>
      </c>
      <c r="J1938" s="120">
        <v>7635</v>
      </c>
      <c r="K1938">
        <f t="shared" si="151"/>
        <v>1937</v>
      </c>
      <c r="L1938" t="b">
        <f>IF($H$2:$H$2371='Cenário proposto'!$L$2,'Tabela de preços (out_2014)'!$K$2:$K$2371)</f>
        <v>0</v>
      </c>
      <c r="M1938" t="e">
        <f t="shared" si="152"/>
        <v>#NUM!</v>
      </c>
      <c r="N1938" t="str">
        <f t="shared" si="153"/>
        <v>Lixo</v>
      </c>
      <c r="O1938">
        <f t="shared" si="155"/>
        <v>4</v>
      </c>
    </row>
    <row r="1939" spans="1:15" x14ac:dyDescent="0.2">
      <c r="A1939" t="s">
        <v>160</v>
      </c>
      <c r="B1939" t="s">
        <v>161</v>
      </c>
      <c r="C1939" t="s">
        <v>158</v>
      </c>
      <c r="D1939" t="s">
        <v>159</v>
      </c>
      <c r="E1939" s="119">
        <v>9.375E-2</v>
      </c>
      <c r="F1939" s="119">
        <v>0.11458333333333333</v>
      </c>
      <c r="G1939" t="s">
        <v>39</v>
      </c>
      <c r="H1939" t="s">
        <v>40</v>
      </c>
      <c r="I1939" t="str">
        <f t="shared" si="154"/>
        <v>TRIP TV - RepriseP.PRUD.</v>
      </c>
      <c r="J1939" s="120">
        <v>1760</v>
      </c>
      <c r="K1939">
        <f t="shared" si="151"/>
        <v>1938</v>
      </c>
      <c r="L1939" t="b">
        <f>IF($H$2:$H$2371='Cenário proposto'!$L$2,'Tabela de preços (out_2014)'!$K$2:$K$2371)</f>
        <v>0</v>
      </c>
      <c r="M1939" t="e">
        <f t="shared" si="152"/>
        <v>#NUM!</v>
      </c>
      <c r="N1939" t="str">
        <f t="shared" si="153"/>
        <v>Lixo</v>
      </c>
      <c r="O1939">
        <f t="shared" si="155"/>
        <v>4</v>
      </c>
    </row>
    <row r="1940" spans="1:15" x14ac:dyDescent="0.2">
      <c r="A1940" t="s">
        <v>160</v>
      </c>
      <c r="B1940" t="s">
        <v>161</v>
      </c>
      <c r="C1940" t="s">
        <v>158</v>
      </c>
      <c r="D1940" t="s">
        <v>159</v>
      </c>
      <c r="E1940" s="119">
        <v>9.375E-2</v>
      </c>
      <c r="F1940" s="119">
        <v>0.11458333333333333</v>
      </c>
      <c r="G1940" t="s">
        <v>41</v>
      </c>
      <c r="H1940" t="s">
        <v>42</v>
      </c>
      <c r="I1940" t="str">
        <f t="shared" si="154"/>
        <v>TRIP TV - RepriseCAMPINAS</v>
      </c>
      <c r="J1940" s="120">
        <v>2005</v>
      </c>
      <c r="K1940">
        <f t="shared" si="151"/>
        <v>1939</v>
      </c>
      <c r="L1940" t="b">
        <f>IF($H$2:$H$2371='Cenário proposto'!$L$2,'Tabela de preços (out_2014)'!$K$2:$K$2371)</f>
        <v>0</v>
      </c>
      <c r="M1940" t="e">
        <f t="shared" si="152"/>
        <v>#NUM!</v>
      </c>
      <c r="N1940" t="str">
        <f t="shared" si="153"/>
        <v>Lixo</v>
      </c>
      <c r="O1940">
        <f t="shared" si="155"/>
        <v>4</v>
      </c>
    </row>
    <row r="1941" spans="1:15" x14ac:dyDescent="0.2">
      <c r="A1941" t="s">
        <v>160</v>
      </c>
      <c r="B1941" t="s">
        <v>161</v>
      </c>
      <c r="C1941" t="s">
        <v>158</v>
      </c>
      <c r="D1941" t="s">
        <v>159</v>
      </c>
      <c r="E1941" s="119">
        <v>9.375E-2</v>
      </c>
      <c r="F1941" s="119">
        <v>0.11458333333333333</v>
      </c>
      <c r="G1941" t="s">
        <v>43</v>
      </c>
      <c r="H1941" t="s">
        <v>44</v>
      </c>
      <c r="I1941" t="str">
        <f t="shared" si="154"/>
        <v>TRIP TV - RepriseTAUBATÉ</v>
      </c>
      <c r="J1941" s="120">
        <v>675</v>
      </c>
      <c r="K1941">
        <f t="shared" si="151"/>
        <v>1940</v>
      </c>
      <c r="L1941" t="b">
        <f>IF($H$2:$H$2371='Cenário proposto'!$L$2,'Tabela de preços (out_2014)'!$K$2:$K$2371)</f>
        <v>0</v>
      </c>
      <c r="M1941" t="e">
        <f t="shared" si="152"/>
        <v>#NUM!</v>
      </c>
      <c r="N1941" t="str">
        <f t="shared" si="153"/>
        <v>Lixo</v>
      </c>
      <c r="O1941">
        <f t="shared" si="155"/>
        <v>4</v>
      </c>
    </row>
    <row r="1942" spans="1:15" x14ac:dyDescent="0.2">
      <c r="A1942" t="s">
        <v>160</v>
      </c>
      <c r="B1942" t="s">
        <v>161</v>
      </c>
      <c r="C1942" t="s">
        <v>158</v>
      </c>
      <c r="D1942" t="s">
        <v>159</v>
      </c>
      <c r="E1942" s="119">
        <v>9.375E-2</v>
      </c>
      <c r="F1942" s="119">
        <v>0.11458333333333333</v>
      </c>
      <c r="G1942" t="s">
        <v>45</v>
      </c>
      <c r="H1942" t="s">
        <v>46</v>
      </c>
      <c r="I1942" t="str">
        <f t="shared" si="154"/>
        <v>TRIP TV - RepriseRIB. PRETO</v>
      </c>
      <c r="J1942" s="120">
        <v>1015</v>
      </c>
      <c r="K1942">
        <f t="shared" si="151"/>
        <v>1941</v>
      </c>
      <c r="L1942" t="b">
        <f>IF($H$2:$H$2371='Cenário proposto'!$L$2,'Tabela de preços (out_2014)'!$K$2:$K$2371)</f>
        <v>0</v>
      </c>
      <c r="M1942" t="e">
        <f t="shared" si="152"/>
        <v>#NUM!</v>
      </c>
      <c r="N1942" t="str">
        <f t="shared" si="153"/>
        <v>Lixo</v>
      </c>
      <c r="O1942">
        <f t="shared" si="155"/>
        <v>4</v>
      </c>
    </row>
    <row r="1943" spans="1:15" x14ac:dyDescent="0.2">
      <c r="A1943" t="s">
        <v>160</v>
      </c>
      <c r="B1943" t="s">
        <v>161</v>
      </c>
      <c r="C1943" t="s">
        <v>158</v>
      </c>
      <c r="D1943" t="s">
        <v>159</v>
      </c>
      <c r="E1943" s="119">
        <v>9.375E-2</v>
      </c>
      <c r="F1943" s="119">
        <v>0.11458333333333333</v>
      </c>
      <c r="G1943" t="s">
        <v>47</v>
      </c>
      <c r="H1943" t="s">
        <v>48</v>
      </c>
      <c r="I1943" t="str">
        <f t="shared" si="154"/>
        <v>TRIP TV - RepriseSANTOS</v>
      </c>
      <c r="J1943" s="120">
        <v>735</v>
      </c>
      <c r="K1943">
        <f t="shared" si="151"/>
        <v>1942</v>
      </c>
      <c r="L1943" t="b">
        <f>IF($H$2:$H$2371='Cenário proposto'!$L$2,'Tabela de preços (out_2014)'!$K$2:$K$2371)</f>
        <v>0</v>
      </c>
      <c r="M1943" t="e">
        <f t="shared" si="152"/>
        <v>#NUM!</v>
      </c>
      <c r="N1943" t="str">
        <f t="shared" si="153"/>
        <v>Lixo</v>
      </c>
      <c r="O1943">
        <f t="shared" si="155"/>
        <v>4</v>
      </c>
    </row>
    <row r="1944" spans="1:15" x14ac:dyDescent="0.2">
      <c r="A1944" t="s">
        <v>160</v>
      </c>
      <c r="B1944" t="s">
        <v>161</v>
      </c>
      <c r="C1944" t="s">
        <v>158</v>
      </c>
      <c r="D1944" t="s">
        <v>159</v>
      </c>
      <c r="E1944" s="119">
        <v>9.375E-2</v>
      </c>
      <c r="F1944" s="119">
        <v>0.11458333333333333</v>
      </c>
      <c r="G1944" t="s">
        <v>49</v>
      </c>
      <c r="H1944" t="s">
        <v>50</v>
      </c>
      <c r="I1944" t="str">
        <f t="shared" si="154"/>
        <v>TRIP TV - RepriseRIO DE JANEIRO</v>
      </c>
      <c r="J1944" s="120">
        <v>4555</v>
      </c>
      <c r="K1944">
        <f t="shared" si="151"/>
        <v>1943</v>
      </c>
      <c r="L1944">
        <f>IF($H$2:$H$2371='Cenário proposto'!$L$2,'Tabela de preços (out_2014)'!$K$2:$K$2371)</f>
        <v>1943</v>
      </c>
      <c r="M1944" t="e">
        <f t="shared" si="152"/>
        <v>#NUM!</v>
      </c>
      <c r="N1944" t="str">
        <f t="shared" si="153"/>
        <v>Lixo</v>
      </c>
      <c r="O1944">
        <f t="shared" si="155"/>
        <v>4</v>
      </c>
    </row>
    <row r="1945" spans="1:15" x14ac:dyDescent="0.2">
      <c r="A1945" t="s">
        <v>160</v>
      </c>
      <c r="B1945" t="s">
        <v>161</v>
      </c>
      <c r="C1945" t="s">
        <v>158</v>
      </c>
      <c r="D1945" t="s">
        <v>159</v>
      </c>
      <c r="E1945" s="119">
        <v>9.375E-2</v>
      </c>
      <c r="F1945" s="119">
        <v>0.11458333333333333</v>
      </c>
      <c r="G1945" t="s">
        <v>51</v>
      </c>
      <c r="H1945" t="s">
        <v>52</v>
      </c>
      <c r="I1945" t="str">
        <f t="shared" si="154"/>
        <v>TRIP TV - RepriseBARRA MANSA</v>
      </c>
      <c r="J1945" s="120">
        <v>1125</v>
      </c>
      <c r="K1945">
        <f t="shared" si="151"/>
        <v>1944</v>
      </c>
      <c r="L1945" t="b">
        <f>IF($H$2:$H$2371='Cenário proposto'!$L$2,'Tabela de preços (out_2014)'!$K$2:$K$2371)</f>
        <v>0</v>
      </c>
      <c r="M1945" t="e">
        <f t="shared" si="152"/>
        <v>#NUM!</v>
      </c>
      <c r="N1945" t="str">
        <f t="shared" si="153"/>
        <v>Lixo</v>
      </c>
      <c r="O1945">
        <f t="shared" si="155"/>
        <v>4</v>
      </c>
    </row>
    <row r="1946" spans="1:15" x14ac:dyDescent="0.2">
      <c r="A1946" t="s">
        <v>160</v>
      </c>
      <c r="B1946" t="s">
        <v>161</v>
      </c>
      <c r="C1946" t="s">
        <v>158</v>
      </c>
      <c r="D1946" t="s">
        <v>159</v>
      </c>
      <c r="E1946" s="119">
        <v>9.375E-2</v>
      </c>
      <c r="F1946" s="119">
        <v>0.11458333333333333</v>
      </c>
      <c r="G1946" t="s">
        <v>53</v>
      </c>
      <c r="H1946" t="s">
        <v>54</v>
      </c>
      <c r="I1946" t="str">
        <f t="shared" si="154"/>
        <v>TRIP TV - RepriseB. HORIZ</v>
      </c>
      <c r="J1946" s="120">
        <v>3580</v>
      </c>
      <c r="K1946">
        <f t="shared" si="151"/>
        <v>1945</v>
      </c>
      <c r="L1946" t="b">
        <f>IF($H$2:$H$2371='Cenário proposto'!$L$2,'Tabela de preços (out_2014)'!$K$2:$K$2371)</f>
        <v>0</v>
      </c>
      <c r="M1946" t="e">
        <f t="shared" si="152"/>
        <v>#NUM!</v>
      </c>
      <c r="N1946" t="str">
        <f t="shared" si="153"/>
        <v>Lixo</v>
      </c>
      <c r="O1946">
        <f t="shared" si="155"/>
        <v>4</v>
      </c>
    </row>
    <row r="1947" spans="1:15" x14ac:dyDescent="0.2">
      <c r="A1947" t="s">
        <v>160</v>
      </c>
      <c r="B1947" t="s">
        <v>161</v>
      </c>
      <c r="C1947" t="s">
        <v>158</v>
      </c>
      <c r="D1947" t="s">
        <v>159</v>
      </c>
      <c r="E1947" s="119">
        <v>9.375E-2</v>
      </c>
      <c r="F1947" s="119">
        <v>0.11458333333333333</v>
      </c>
      <c r="G1947" t="s">
        <v>55</v>
      </c>
      <c r="H1947" t="s">
        <v>56</v>
      </c>
      <c r="I1947" t="str">
        <f t="shared" si="154"/>
        <v>TRIP TV - RepriseUBERABA</v>
      </c>
      <c r="J1947" s="120">
        <v>680</v>
      </c>
      <c r="K1947">
        <f t="shared" si="151"/>
        <v>1946</v>
      </c>
      <c r="L1947" t="b">
        <f>IF($H$2:$H$2371='Cenário proposto'!$L$2,'Tabela de preços (out_2014)'!$K$2:$K$2371)</f>
        <v>0</v>
      </c>
      <c r="M1947" t="e">
        <f t="shared" si="152"/>
        <v>#NUM!</v>
      </c>
      <c r="N1947" t="str">
        <f t="shared" si="153"/>
        <v>Lixo</v>
      </c>
      <c r="O1947">
        <f t="shared" si="155"/>
        <v>4</v>
      </c>
    </row>
    <row r="1948" spans="1:15" x14ac:dyDescent="0.2">
      <c r="A1948" t="s">
        <v>160</v>
      </c>
      <c r="B1948" t="s">
        <v>161</v>
      </c>
      <c r="C1948" t="s">
        <v>158</v>
      </c>
      <c r="D1948" t="s">
        <v>159</v>
      </c>
      <c r="E1948" s="119">
        <v>9.375E-2</v>
      </c>
      <c r="F1948" s="119">
        <v>0.11458333333333333</v>
      </c>
      <c r="G1948" t="s">
        <v>57</v>
      </c>
      <c r="H1948" t="s">
        <v>58</v>
      </c>
      <c r="I1948" t="str">
        <f t="shared" si="154"/>
        <v>TRIP TV - RepriseVITÓRIA</v>
      </c>
      <c r="J1948" s="120">
        <v>755</v>
      </c>
      <c r="K1948">
        <f t="shared" si="151"/>
        <v>1947</v>
      </c>
      <c r="L1948" t="b">
        <f>IF($H$2:$H$2371='Cenário proposto'!$L$2,'Tabela de preços (out_2014)'!$K$2:$K$2371)</f>
        <v>0</v>
      </c>
      <c r="M1948" t="e">
        <f t="shared" si="152"/>
        <v>#NUM!</v>
      </c>
      <c r="N1948" t="str">
        <f t="shared" si="153"/>
        <v>Lixo</v>
      </c>
      <c r="O1948">
        <f t="shared" si="155"/>
        <v>4</v>
      </c>
    </row>
    <row r="1949" spans="1:15" x14ac:dyDescent="0.2">
      <c r="A1949" t="s">
        <v>160</v>
      </c>
      <c r="B1949" t="s">
        <v>161</v>
      </c>
      <c r="C1949" t="s">
        <v>158</v>
      </c>
      <c r="D1949" t="s">
        <v>159</v>
      </c>
      <c r="E1949" s="119">
        <v>9.375E-2</v>
      </c>
      <c r="F1949" s="119">
        <v>0.11458333333333333</v>
      </c>
      <c r="G1949" t="s">
        <v>59</v>
      </c>
      <c r="H1949" t="s">
        <v>60</v>
      </c>
      <c r="I1949" t="str">
        <f t="shared" si="154"/>
        <v>TRIP TV - RepriseCURITIBA</v>
      </c>
      <c r="J1949" s="120">
        <v>1385</v>
      </c>
      <c r="K1949">
        <f t="shared" si="151"/>
        <v>1948</v>
      </c>
      <c r="L1949" t="b">
        <f>IF($H$2:$H$2371='Cenário proposto'!$L$2,'Tabela de preços (out_2014)'!$K$2:$K$2371)</f>
        <v>0</v>
      </c>
      <c r="M1949" t="e">
        <f t="shared" si="152"/>
        <v>#NUM!</v>
      </c>
      <c r="N1949" t="str">
        <f t="shared" si="153"/>
        <v>Lixo</v>
      </c>
      <c r="O1949">
        <f t="shared" si="155"/>
        <v>4</v>
      </c>
    </row>
    <row r="1950" spans="1:15" x14ac:dyDescent="0.2">
      <c r="A1950" t="s">
        <v>160</v>
      </c>
      <c r="B1950" t="s">
        <v>161</v>
      </c>
      <c r="C1950" t="s">
        <v>158</v>
      </c>
      <c r="D1950" t="s">
        <v>159</v>
      </c>
      <c r="E1950" s="119">
        <v>9.375E-2</v>
      </c>
      <c r="F1950" s="119">
        <v>0.11458333333333333</v>
      </c>
      <c r="G1950" t="s">
        <v>61</v>
      </c>
      <c r="H1950" t="s">
        <v>62</v>
      </c>
      <c r="I1950" t="str">
        <f t="shared" si="154"/>
        <v>TRIP TV - RepriseCASCAVEL</v>
      </c>
      <c r="J1950" s="120">
        <v>1440</v>
      </c>
      <c r="K1950">
        <f t="shared" si="151"/>
        <v>1949</v>
      </c>
      <c r="L1950" t="b">
        <f>IF($H$2:$H$2371='Cenário proposto'!$L$2,'Tabela de preços (out_2014)'!$K$2:$K$2371)</f>
        <v>0</v>
      </c>
      <c r="M1950" t="e">
        <f t="shared" si="152"/>
        <v>#NUM!</v>
      </c>
      <c r="N1950" t="str">
        <f t="shared" si="153"/>
        <v>Lixo</v>
      </c>
      <c r="O1950">
        <f t="shared" si="155"/>
        <v>4</v>
      </c>
    </row>
    <row r="1951" spans="1:15" x14ac:dyDescent="0.2">
      <c r="A1951" t="s">
        <v>160</v>
      </c>
      <c r="B1951" t="s">
        <v>161</v>
      </c>
      <c r="C1951" t="s">
        <v>158</v>
      </c>
      <c r="D1951" t="s">
        <v>159</v>
      </c>
      <c r="E1951" s="119">
        <v>9.375E-2</v>
      </c>
      <c r="F1951" s="119">
        <v>0.11458333333333333</v>
      </c>
      <c r="G1951" t="s">
        <v>63</v>
      </c>
      <c r="H1951" t="s">
        <v>64</v>
      </c>
      <c r="I1951" t="str">
        <f t="shared" si="154"/>
        <v>TRIP TV - RepriseMARINGÁ</v>
      </c>
      <c r="J1951" s="120">
        <v>440</v>
      </c>
      <c r="K1951">
        <f t="shared" si="151"/>
        <v>1950</v>
      </c>
      <c r="L1951" t="b">
        <f>IF($H$2:$H$2371='Cenário proposto'!$L$2,'Tabela de preços (out_2014)'!$K$2:$K$2371)</f>
        <v>0</v>
      </c>
      <c r="M1951" t="e">
        <f t="shared" si="152"/>
        <v>#NUM!</v>
      </c>
      <c r="N1951" t="str">
        <f t="shared" si="153"/>
        <v>Lixo</v>
      </c>
      <c r="O1951">
        <f t="shared" si="155"/>
        <v>4</v>
      </c>
    </row>
    <row r="1952" spans="1:15" x14ac:dyDescent="0.2">
      <c r="A1952" t="s">
        <v>160</v>
      </c>
      <c r="B1952" t="s">
        <v>161</v>
      </c>
      <c r="C1952" t="s">
        <v>158</v>
      </c>
      <c r="D1952" t="s">
        <v>159</v>
      </c>
      <c r="E1952" s="119">
        <v>9.375E-2</v>
      </c>
      <c r="F1952" s="119">
        <v>0.11458333333333333</v>
      </c>
      <c r="G1952" t="s">
        <v>65</v>
      </c>
      <c r="H1952" t="s">
        <v>66</v>
      </c>
      <c r="I1952" t="str">
        <f t="shared" si="154"/>
        <v>TRIP TV - RepriseLONDRINA</v>
      </c>
      <c r="J1952" s="120">
        <v>535</v>
      </c>
      <c r="K1952">
        <f t="shared" si="151"/>
        <v>1951</v>
      </c>
      <c r="L1952" t="b">
        <f>IF($H$2:$H$2371='Cenário proposto'!$L$2,'Tabela de preços (out_2014)'!$K$2:$K$2371)</f>
        <v>0</v>
      </c>
      <c r="M1952" t="e">
        <f t="shared" si="152"/>
        <v>#NUM!</v>
      </c>
      <c r="N1952" t="str">
        <f t="shared" si="153"/>
        <v>Lixo</v>
      </c>
      <c r="O1952">
        <f t="shared" si="155"/>
        <v>4</v>
      </c>
    </row>
    <row r="1953" spans="1:15" x14ac:dyDescent="0.2">
      <c r="A1953" t="s">
        <v>160</v>
      </c>
      <c r="B1953" t="s">
        <v>161</v>
      </c>
      <c r="C1953" t="s">
        <v>158</v>
      </c>
      <c r="D1953" t="s">
        <v>159</v>
      </c>
      <c r="E1953" s="119">
        <v>9.375E-2</v>
      </c>
      <c r="F1953" s="119">
        <v>0.11458333333333333</v>
      </c>
      <c r="G1953" t="s">
        <v>67</v>
      </c>
      <c r="H1953" t="s">
        <v>68</v>
      </c>
      <c r="I1953" t="str">
        <f t="shared" si="154"/>
        <v>TRIP TV - RepriseP. ALEGRE</v>
      </c>
      <c r="J1953" s="120">
        <v>3150</v>
      </c>
      <c r="K1953">
        <f t="shared" si="151"/>
        <v>1952</v>
      </c>
      <c r="L1953" t="b">
        <f>IF($H$2:$H$2371='Cenário proposto'!$L$2,'Tabela de preços (out_2014)'!$K$2:$K$2371)</f>
        <v>0</v>
      </c>
      <c r="M1953" t="e">
        <f t="shared" si="152"/>
        <v>#NUM!</v>
      </c>
      <c r="N1953" t="str">
        <f t="shared" si="153"/>
        <v>Lixo</v>
      </c>
      <c r="O1953">
        <f t="shared" si="155"/>
        <v>4</v>
      </c>
    </row>
    <row r="1954" spans="1:15" x14ac:dyDescent="0.2">
      <c r="A1954" t="s">
        <v>160</v>
      </c>
      <c r="B1954" t="s">
        <v>161</v>
      </c>
      <c r="C1954" t="s">
        <v>158</v>
      </c>
      <c r="D1954" t="s">
        <v>159</v>
      </c>
      <c r="E1954" s="119">
        <v>9.375E-2</v>
      </c>
      <c r="F1954" s="119">
        <v>0.11458333333333333</v>
      </c>
      <c r="G1954" t="s">
        <v>69</v>
      </c>
      <c r="H1954" t="s">
        <v>70</v>
      </c>
      <c r="I1954" t="str">
        <f t="shared" si="154"/>
        <v>TRIP TV - RepriseFLORIANÓPOLIS</v>
      </c>
      <c r="J1954" s="120">
        <v>1555</v>
      </c>
      <c r="K1954">
        <f t="shared" si="151"/>
        <v>1953</v>
      </c>
      <c r="L1954" t="b">
        <f>IF($H$2:$H$2371='Cenário proposto'!$L$2,'Tabela de preços (out_2014)'!$K$2:$K$2371)</f>
        <v>0</v>
      </c>
      <c r="M1954" t="e">
        <f t="shared" si="152"/>
        <v>#NUM!</v>
      </c>
      <c r="N1954" t="str">
        <f t="shared" si="153"/>
        <v>Lixo</v>
      </c>
      <c r="O1954">
        <f t="shared" si="155"/>
        <v>4</v>
      </c>
    </row>
    <row r="1955" spans="1:15" x14ac:dyDescent="0.2">
      <c r="A1955" t="s">
        <v>160</v>
      </c>
      <c r="B1955" t="s">
        <v>161</v>
      </c>
      <c r="C1955" t="s">
        <v>158</v>
      </c>
      <c r="D1955" t="s">
        <v>159</v>
      </c>
      <c r="E1955" s="119">
        <v>9.375E-2</v>
      </c>
      <c r="F1955" s="119">
        <v>0.11458333333333333</v>
      </c>
      <c r="G1955" t="s">
        <v>71</v>
      </c>
      <c r="H1955" t="s">
        <v>72</v>
      </c>
      <c r="I1955" t="str">
        <f t="shared" si="154"/>
        <v>TRIP TV - RepriseBRASÍLIA</v>
      </c>
      <c r="J1955" s="120">
        <v>1030</v>
      </c>
      <c r="K1955">
        <f t="shared" si="151"/>
        <v>1954</v>
      </c>
      <c r="L1955" t="b">
        <f>IF($H$2:$H$2371='Cenário proposto'!$L$2,'Tabela de preços (out_2014)'!$K$2:$K$2371)</f>
        <v>0</v>
      </c>
      <c r="M1955" t="e">
        <f t="shared" si="152"/>
        <v>#NUM!</v>
      </c>
      <c r="N1955" t="str">
        <f t="shared" si="153"/>
        <v>Lixo</v>
      </c>
      <c r="O1955">
        <f t="shared" si="155"/>
        <v>4</v>
      </c>
    </row>
    <row r="1956" spans="1:15" x14ac:dyDescent="0.2">
      <c r="A1956" t="s">
        <v>160</v>
      </c>
      <c r="B1956" t="s">
        <v>161</v>
      </c>
      <c r="C1956" t="s">
        <v>158</v>
      </c>
      <c r="D1956" t="s">
        <v>159</v>
      </c>
      <c r="E1956" s="119">
        <v>9.375E-2</v>
      </c>
      <c r="F1956" s="119">
        <v>0.11458333333333333</v>
      </c>
      <c r="G1956" t="s">
        <v>73</v>
      </c>
      <c r="H1956" t="s">
        <v>74</v>
      </c>
      <c r="I1956" t="str">
        <f t="shared" si="154"/>
        <v>TRIP TV - RepriseGOIÂNIA</v>
      </c>
      <c r="J1956" s="120">
        <v>900</v>
      </c>
      <c r="K1956">
        <f t="shared" si="151"/>
        <v>1955</v>
      </c>
      <c r="L1956" t="b">
        <f>IF($H$2:$H$2371='Cenário proposto'!$L$2,'Tabela de preços (out_2014)'!$K$2:$K$2371)</f>
        <v>0</v>
      </c>
      <c r="M1956" t="e">
        <f t="shared" si="152"/>
        <v>#NUM!</v>
      </c>
      <c r="N1956" t="str">
        <f t="shared" si="153"/>
        <v>Lixo</v>
      </c>
      <c r="O1956">
        <f t="shared" si="155"/>
        <v>4</v>
      </c>
    </row>
    <row r="1957" spans="1:15" x14ac:dyDescent="0.2">
      <c r="A1957" t="s">
        <v>160</v>
      </c>
      <c r="B1957" t="s">
        <v>161</v>
      </c>
      <c r="C1957" t="s">
        <v>158</v>
      </c>
      <c r="D1957" t="s">
        <v>159</v>
      </c>
      <c r="E1957" s="119">
        <v>9.375E-2</v>
      </c>
      <c r="F1957" s="119">
        <v>0.11458333333333333</v>
      </c>
      <c r="G1957" t="s">
        <v>75</v>
      </c>
      <c r="H1957" t="s">
        <v>76</v>
      </c>
      <c r="I1957" t="str">
        <f t="shared" si="154"/>
        <v>TRIP TV - RepriseCUIABÁ</v>
      </c>
      <c r="J1957" s="120">
        <v>825</v>
      </c>
      <c r="K1957">
        <f t="shared" si="151"/>
        <v>1956</v>
      </c>
      <c r="L1957" t="b">
        <f>IF($H$2:$H$2371='Cenário proposto'!$L$2,'Tabela de preços (out_2014)'!$K$2:$K$2371)</f>
        <v>0</v>
      </c>
      <c r="M1957" t="e">
        <f t="shared" si="152"/>
        <v>#NUM!</v>
      </c>
      <c r="N1957" t="str">
        <f t="shared" si="153"/>
        <v>Lixo</v>
      </c>
      <c r="O1957">
        <f t="shared" si="155"/>
        <v>4</v>
      </c>
    </row>
    <row r="1958" spans="1:15" x14ac:dyDescent="0.2">
      <c r="A1958" t="s">
        <v>160</v>
      </c>
      <c r="B1958" t="s">
        <v>161</v>
      </c>
      <c r="C1958" t="s">
        <v>158</v>
      </c>
      <c r="D1958" t="s">
        <v>159</v>
      </c>
      <c r="E1958" s="119">
        <v>9.375E-2</v>
      </c>
      <c r="F1958" s="119">
        <v>0.11458333333333333</v>
      </c>
      <c r="G1958" t="s">
        <v>77</v>
      </c>
      <c r="H1958" t="s">
        <v>78</v>
      </c>
      <c r="I1958" t="str">
        <f t="shared" si="154"/>
        <v>TRIP TV - RepriseCÁCERES</v>
      </c>
      <c r="J1958" s="120">
        <v>70</v>
      </c>
      <c r="K1958">
        <f t="shared" si="151"/>
        <v>1957</v>
      </c>
      <c r="L1958" t="b">
        <f>IF($H$2:$H$2371='Cenário proposto'!$L$2,'Tabela de preços (out_2014)'!$K$2:$K$2371)</f>
        <v>0</v>
      </c>
      <c r="M1958" t="e">
        <f t="shared" si="152"/>
        <v>#NUM!</v>
      </c>
      <c r="N1958" t="str">
        <f t="shared" si="153"/>
        <v>Lixo</v>
      </c>
      <c r="O1958">
        <f t="shared" si="155"/>
        <v>4</v>
      </c>
    </row>
    <row r="1959" spans="1:15" x14ac:dyDescent="0.2">
      <c r="A1959" t="s">
        <v>160</v>
      </c>
      <c r="B1959" t="s">
        <v>161</v>
      </c>
      <c r="C1959" t="s">
        <v>158</v>
      </c>
      <c r="D1959" t="s">
        <v>159</v>
      </c>
      <c r="E1959" s="119">
        <v>9.375E-2</v>
      </c>
      <c r="F1959" s="119">
        <v>0.11458333333333333</v>
      </c>
      <c r="G1959" t="s">
        <v>75</v>
      </c>
      <c r="H1959" t="s">
        <v>79</v>
      </c>
      <c r="I1959" t="str">
        <f t="shared" si="154"/>
        <v>TRIP TV - RepriseRONDONÓPOLIS</v>
      </c>
      <c r="J1959" s="120">
        <v>130</v>
      </c>
      <c r="K1959">
        <f t="shared" si="151"/>
        <v>1958</v>
      </c>
      <c r="L1959" t="b">
        <f>IF($H$2:$H$2371='Cenário proposto'!$L$2,'Tabela de preços (out_2014)'!$K$2:$K$2371)</f>
        <v>0</v>
      </c>
      <c r="M1959" t="e">
        <f t="shared" si="152"/>
        <v>#NUM!</v>
      </c>
      <c r="N1959" t="str">
        <f t="shared" si="153"/>
        <v>Lixo</v>
      </c>
      <c r="O1959">
        <f t="shared" si="155"/>
        <v>4</v>
      </c>
    </row>
    <row r="1960" spans="1:15" x14ac:dyDescent="0.2">
      <c r="A1960" t="s">
        <v>160</v>
      </c>
      <c r="B1960" t="s">
        <v>161</v>
      </c>
      <c r="C1960" t="s">
        <v>158</v>
      </c>
      <c r="D1960" t="s">
        <v>159</v>
      </c>
      <c r="E1960" s="119">
        <v>9.375E-2</v>
      </c>
      <c r="F1960" s="119">
        <v>0.11458333333333333</v>
      </c>
      <c r="G1960" t="s">
        <v>75</v>
      </c>
      <c r="H1960" t="s">
        <v>80</v>
      </c>
      <c r="I1960" t="str">
        <f t="shared" si="154"/>
        <v>TRIP TV - RepriseTANGARÁ</v>
      </c>
      <c r="J1960" s="120">
        <v>100</v>
      </c>
      <c r="K1960">
        <f t="shared" si="151"/>
        <v>1959</v>
      </c>
      <c r="L1960" t="b">
        <f>IF($H$2:$H$2371='Cenário proposto'!$L$2,'Tabela de preços (out_2014)'!$K$2:$K$2371)</f>
        <v>0</v>
      </c>
      <c r="M1960" t="e">
        <f t="shared" si="152"/>
        <v>#NUM!</v>
      </c>
      <c r="N1960" t="str">
        <f t="shared" si="153"/>
        <v>Lixo</v>
      </c>
      <c r="O1960">
        <f t="shared" si="155"/>
        <v>4</v>
      </c>
    </row>
    <row r="1961" spans="1:15" x14ac:dyDescent="0.2">
      <c r="A1961" t="s">
        <v>160</v>
      </c>
      <c r="B1961" t="s">
        <v>161</v>
      </c>
      <c r="C1961" t="s">
        <v>158</v>
      </c>
      <c r="D1961" t="s">
        <v>159</v>
      </c>
      <c r="E1961" s="119">
        <v>9.375E-2</v>
      </c>
      <c r="F1961" s="119">
        <v>0.11458333333333333</v>
      </c>
      <c r="G1961" t="s">
        <v>75</v>
      </c>
      <c r="H1961" t="s">
        <v>81</v>
      </c>
      <c r="I1961" t="str">
        <f t="shared" si="154"/>
        <v>TRIP TV - RepriseSORRISO</v>
      </c>
      <c r="J1961" s="120">
        <v>70</v>
      </c>
      <c r="K1961">
        <f t="shared" si="151"/>
        <v>1960</v>
      </c>
      <c r="L1961" t="b">
        <f>IF($H$2:$H$2371='Cenário proposto'!$L$2,'Tabela de preços (out_2014)'!$K$2:$K$2371)</f>
        <v>0</v>
      </c>
      <c r="M1961" t="e">
        <f t="shared" si="152"/>
        <v>#NUM!</v>
      </c>
      <c r="N1961" t="str">
        <f t="shared" si="153"/>
        <v>Lixo</v>
      </c>
      <c r="O1961">
        <f t="shared" si="155"/>
        <v>4</v>
      </c>
    </row>
    <row r="1962" spans="1:15" x14ac:dyDescent="0.2">
      <c r="A1962" t="s">
        <v>160</v>
      </c>
      <c r="B1962" t="s">
        <v>161</v>
      </c>
      <c r="C1962" t="s">
        <v>158</v>
      </c>
      <c r="D1962" t="s">
        <v>159</v>
      </c>
      <c r="E1962" s="119">
        <v>9.375E-2</v>
      </c>
      <c r="F1962" s="119">
        <v>0.11458333333333333</v>
      </c>
      <c r="G1962" t="s">
        <v>75</v>
      </c>
      <c r="H1962" t="s">
        <v>82</v>
      </c>
      <c r="I1962" t="str">
        <f t="shared" si="154"/>
        <v>TRIP TV - RepriseSAPEZAL</v>
      </c>
      <c r="J1962" s="120">
        <v>70</v>
      </c>
      <c r="K1962">
        <f t="shared" si="151"/>
        <v>1961</v>
      </c>
      <c r="L1962" t="b">
        <f>IF($H$2:$H$2371='Cenário proposto'!$L$2,'Tabela de preços (out_2014)'!$K$2:$K$2371)</f>
        <v>0</v>
      </c>
      <c r="M1962" t="e">
        <f t="shared" si="152"/>
        <v>#NUM!</v>
      </c>
      <c r="N1962" t="str">
        <f t="shared" si="153"/>
        <v>Lixo</v>
      </c>
      <c r="O1962">
        <f t="shared" si="155"/>
        <v>4</v>
      </c>
    </row>
    <row r="1963" spans="1:15" x14ac:dyDescent="0.2">
      <c r="A1963" t="s">
        <v>160</v>
      </c>
      <c r="B1963" t="s">
        <v>161</v>
      </c>
      <c r="C1963" t="s">
        <v>158</v>
      </c>
      <c r="D1963" t="s">
        <v>159</v>
      </c>
      <c r="E1963" s="119">
        <v>9.375E-2</v>
      </c>
      <c r="F1963" s="119">
        <v>0.11458333333333333</v>
      </c>
      <c r="G1963" t="s">
        <v>75</v>
      </c>
      <c r="H1963" t="s">
        <v>83</v>
      </c>
      <c r="I1963" t="str">
        <f t="shared" si="154"/>
        <v>TRIP TV - RepriseJUÍNA</v>
      </c>
      <c r="J1963" s="120">
        <v>70</v>
      </c>
      <c r="K1963">
        <f t="shared" si="151"/>
        <v>1962</v>
      </c>
      <c r="L1963" t="b">
        <f>IF($H$2:$H$2371='Cenário proposto'!$L$2,'Tabela de preços (out_2014)'!$K$2:$K$2371)</f>
        <v>0</v>
      </c>
      <c r="M1963" t="e">
        <f t="shared" si="152"/>
        <v>#NUM!</v>
      </c>
      <c r="N1963" t="str">
        <f t="shared" si="153"/>
        <v>Lixo</v>
      </c>
      <c r="O1963">
        <f t="shared" si="155"/>
        <v>4</v>
      </c>
    </row>
    <row r="1964" spans="1:15" x14ac:dyDescent="0.2">
      <c r="A1964" t="s">
        <v>160</v>
      </c>
      <c r="B1964" t="s">
        <v>161</v>
      </c>
      <c r="C1964" t="s">
        <v>158</v>
      </c>
      <c r="D1964" t="s">
        <v>159</v>
      </c>
      <c r="E1964" s="119">
        <v>9.375E-2</v>
      </c>
      <c r="F1964" s="119">
        <v>0.11458333333333333</v>
      </c>
      <c r="G1964" t="s">
        <v>84</v>
      </c>
      <c r="H1964" t="s">
        <v>85</v>
      </c>
      <c r="I1964" t="str">
        <f t="shared" si="154"/>
        <v>TRIP TV - RepriseC. GRANDE</v>
      </c>
      <c r="J1964" s="120">
        <v>345</v>
      </c>
      <c r="K1964">
        <f t="shared" si="151"/>
        <v>1963</v>
      </c>
      <c r="L1964" t="b">
        <f>IF($H$2:$H$2371='Cenário proposto'!$L$2,'Tabela de preços (out_2014)'!$K$2:$K$2371)</f>
        <v>0</v>
      </c>
      <c r="M1964" t="e">
        <f t="shared" si="152"/>
        <v>#NUM!</v>
      </c>
      <c r="N1964" t="str">
        <f t="shared" si="153"/>
        <v>Lixo</v>
      </c>
      <c r="O1964">
        <f t="shared" si="155"/>
        <v>4</v>
      </c>
    </row>
    <row r="1965" spans="1:15" x14ac:dyDescent="0.2">
      <c r="A1965" t="s">
        <v>160</v>
      </c>
      <c r="B1965" t="s">
        <v>161</v>
      </c>
      <c r="C1965" t="s">
        <v>158</v>
      </c>
      <c r="D1965" t="s">
        <v>159</v>
      </c>
      <c r="E1965" s="119">
        <v>9.375E-2</v>
      </c>
      <c r="F1965" s="119">
        <v>0.11458333333333333</v>
      </c>
      <c r="G1965" t="s">
        <v>86</v>
      </c>
      <c r="H1965" t="s">
        <v>87</v>
      </c>
      <c r="I1965" t="str">
        <f t="shared" si="154"/>
        <v>TRIP TV - RepriseSALVADOR</v>
      </c>
      <c r="J1965" s="120">
        <v>2565</v>
      </c>
      <c r="K1965">
        <f t="shared" si="151"/>
        <v>1964</v>
      </c>
      <c r="L1965" t="b">
        <f>IF($H$2:$H$2371='Cenário proposto'!$L$2,'Tabela de preços (out_2014)'!$K$2:$K$2371)</f>
        <v>0</v>
      </c>
      <c r="M1965" t="e">
        <f t="shared" si="152"/>
        <v>#NUM!</v>
      </c>
      <c r="N1965" t="str">
        <f t="shared" si="153"/>
        <v>Lixo</v>
      </c>
      <c r="O1965">
        <f t="shared" si="155"/>
        <v>4</v>
      </c>
    </row>
    <row r="1966" spans="1:15" x14ac:dyDescent="0.2">
      <c r="A1966" t="s">
        <v>160</v>
      </c>
      <c r="B1966" t="s">
        <v>161</v>
      </c>
      <c r="C1966" t="s">
        <v>158</v>
      </c>
      <c r="D1966" t="s">
        <v>159</v>
      </c>
      <c r="E1966" s="119">
        <v>9.375E-2</v>
      </c>
      <c r="F1966" s="119">
        <v>0.11458333333333333</v>
      </c>
      <c r="G1966" t="s">
        <v>88</v>
      </c>
      <c r="H1966" t="s">
        <v>89</v>
      </c>
      <c r="I1966" t="str">
        <f t="shared" si="154"/>
        <v>TRIP TV - RepriseRECIFE</v>
      </c>
      <c r="J1966" s="120">
        <v>1765</v>
      </c>
      <c r="K1966">
        <f t="shared" si="151"/>
        <v>1965</v>
      </c>
      <c r="L1966" t="b">
        <f>IF($H$2:$H$2371='Cenário proposto'!$L$2,'Tabela de preços (out_2014)'!$K$2:$K$2371)</f>
        <v>0</v>
      </c>
      <c r="M1966" t="e">
        <f t="shared" si="152"/>
        <v>#NUM!</v>
      </c>
      <c r="N1966" t="str">
        <f t="shared" si="153"/>
        <v>Lixo</v>
      </c>
      <c r="O1966">
        <f t="shared" si="155"/>
        <v>4</v>
      </c>
    </row>
    <row r="1967" spans="1:15" x14ac:dyDescent="0.2">
      <c r="A1967" t="s">
        <v>160</v>
      </c>
      <c r="B1967" t="s">
        <v>161</v>
      </c>
      <c r="C1967" t="s">
        <v>158</v>
      </c>
      <c r="D1967" t="s">
        <v>159</v>
      </c>
      <c r="E1967" s="119">
        <v>9.375E-2</v>
      </c>
      <c r="F1967" s="119">
        <v>0.11458333333333333</v>
      </c>
      <c r="G1967" t="s">
        <v>90</v>
      </c>
      <c r="H1967" t="s">
        <v>91</v>
      </c>
      <c r="I1967" t="str">
        <f t="shared" si="154"/>
        <v>TRIP TV - RepriseNATAL</v>
      </c>
      <c r="J1967" s="120">
        <v>460</v>
      </c>
      <c r="K1967">
        <f t="shared" si="151"/>
        <v>1966</v>
      </c>
      <c r="L1967" t="b">
        <f>IF($H$2:$H$2371='Cenário proposto'!$L$2,'Tabela de preços (out_2014)'!$K$2:$K$2371)</f>
        <v>0</v>
      </c>
      <c r="M1967" t="e">
        <f t="shared" si="152"/>
        <v>#NUM!</v>
      </c>
      <c r="N1967" t="str">
        <f t="shared" si="153"/>
        <v>Lixo</v>
      </c>
      <c r="O1967">
        <f t="shared" si="155"/>
        <v>4</v>
      </c>
    </row>
    <row r="1968" spans="1:15" x14ac:dyDescent="0.2">
      <c r="A1968" t="s">
        <v>160</v>
      </c>
      <c r="B1968" t="s">
        <v>161</v>
      </c>
      <c r="C1968" t="s">
        <v>158</v>
      </c>
      <c r="D1968" t="s">
        <v>159</v>
      </c>
      <c r="E1968" s="119">
        <v>9.375E-2</v>
      </c>
      <c r="F1968" s="119">
        <v>0.11458333333333333</v>
      </c>
      <c r="G1968" t="s">
        <v>92</v>
      </c>
      <c r="H1968" t="s">
        <v>93</v>
      </c>
      <c r="I1968" t="str">
        <f t="shared" si="154"/>
        <v>TRIP TV - RepriseCEARÁ</v>
      </c>
      <c r="J1968" s="120">
        <v>1510</v>
      </c>
      <c r="K1968">
        <f t="shared" si="151"/>
        <v>1967</v>
      </c>
      <c r="L1968" t="b">
        <f>IF($H$2:$H$2371='Cenário proposto'!$L$2,'Tabela de preços (out_2014)'!$K$2:$K$2371)</f>
        <v>0</v>
      </c>
      <c r="M1968" t="e">
        <f t="shared" si="152"/>
        <v>#NUM!</v>
      </c>
      <c r="N1968" t="str">
        <f t="shared" si="153"/>
        <v>Lixo</v>
      </c>
      <c r="O1968">
        <f t="shared" si="155"/>
        <v>4</v>
      </c>
    </row>
    <row r="1969" spans="1:15" x14ac:dyDescent="0.2">
      <c r="A1969" t="s">
        <v>160</v>
      </c>
      <c r="B1969" t="s">
        <v>161</v>
      </c>
      <c r="C1969" t="s">
        <v>158</v>
      </c>
      <c r="D1969" t="s">
        <v>159</v>
      </c>
      <c r="E1969" s="119">
        <v>9.375E-2</v>
      </c>
      <c r="F1969" s="119">
        <v>0.11458333333333333</v>
      </c>
      <c r="G1969" t="s">
        <v>92</v>
      </c>
      <c r="H1969" t="s">
        <v>94</v>
      </c>
      <c r="I1969" t="str">
        <f t="shared" si="154"/>
        <v>TRIP TV - RepriseFORTALEZA</v>
      </c>
      <c r="J1969" s="120">
        <v>1210</v>
      </c>
      <c r="K1969">
        <f t="shared" si="151"/>
        <v>1968</v>
      </c>
      <c r="L1969" t="b">
        <f>IF($H$2:$H$2371='Cenário proposto'!$L$2,'Tabela de preços (out_2014)'!$K$2:$K$2371)</f>
        <v>0</v>
      </c>
      <c r="M1969" t="e">
        <f t="shared" si="152"/>
        <v>#NUM!</v>
      </c>
      <c r="N1969" t="str">
        <f t="shared" si="153"/>
        <v>Lixo</v>
      </c>
      <c r="O1969">
        <f t="shared" si="155"/>
        <v>4</v>
      </c>
    </row>
    <row r="1970" spans="1:15" x14ac:dyDescent="0.2">
      <c r="A1970" t="s">
        <v>160</v>
      </c>
      <c r="B1970" t="s">
        <v>161</v>
      </c>
      <c r="C1970" t="s">
        <v>158</v>
      </c>
      <c r="D1970" t="s">
        <v>159</v>
      </c>
      <c r="E1970" s="119">
        <v>9.375E-2</v>
      </c>
      <c r="F1970" s="119">
        <v>0.11458333333333333</v>
      </c>
      <c r="G1970" t="s">
        <v>95</v>
      </c>
      <c r="H1970" t="s">
        <v>96</v>
      </c>
      <c r="I1970" t="str">
        <f t="shared" si="154"/>
        <v>TRIP TV - RepriseTERESINA</v>
      </c>
      <c r="J1970" s="120">
        <v>185</v>
      </c>
      <c r="K1970">
        <f t="shared" si="151"/>
        <v>1969</v>
      </c>
      <c r="L1970" t="b">
        <f>IF($H$2:$H$2371='Cenário proposto'!$L$2,'Tabela de preços (out_2014)'!$K$2:$K$2371)</f>
        <v>0</v>
      </c>
      <c r="M1970" t="e">
        <f t="shared" si="152"/>
        <v>#NUM!</v>
      </c>
      <c r="N1970" t="str">
        <f t="shared" si="153"/>
        <v>Lixo</v>
      </c>
      <c r="O1970">
        <f t="shared" si="155"/>
        <v>4</v>
      </c>
    </row>
    <row r="1971" spans="1:15" x14ac:dyDescent="0.2">
      <c r="A1971" t="s">
        <v>160</v>
      </c>
      <c r="B1971" t="s">
        <v>161</v>
      </c>
      <c r="C1971" t="s">
        <v>158</v>
      </c>
      <c r="D1971" t="s">
        <v>159</v>
      </c>
      <c r="E1971" s="119">
        <v>9.375E-2</v>
      </c>
      <c r="F1971" s="119">
        <v>0.11458333333333333</v>
      </c>
      <c r="G1971" t="s">
        <v>95</v>
      </c>
      <c r="H1971" t="s">
        <v>97</v>
      </c>
      <c r="I1971" t="str">
        <f t="shared" si="154"/>
        <v>TRIP TV - ReprisePARNAÍBA</v>
      </c>
      <c r="J1971" s="120">
        <v>70</v>
      </c>
      <c r="K1971">
        <f t="shared" si="151"/>
        <v>1970</v>
      </c>
      <c r="L1971" t="b">
        <f>IF($H$2:$H$2371='Cenário proposto'!$L$2,'Tabela de preços (out_2014)'!$K$2:$K$2371)</f>
        <v>0</v>
      </c>
      <c r="M1971" t="e">
        <f t="shared" si="152"/>
        <v>#NUM!</v>
      </c>
      <c r="N1971" t="str">
        <f t="shared" si="153"/>
        <v>Lixo</v>
      </c>
      <c r="O1971">
        <f t="shared" si="155"/>
        <v>4</v>
      </c>
    </row>
    <row r="1972" spans="1:15" x14ac:dyDescent="0.2">
      <c r="A1972" t="s">
        <v>160</v>
      </c>
      <c r="B1972" t="s">
        <v>161</v>
      </c>
      <c r="C1972" t="s">
        <v>158</v>
      </c>
      <c r="D1972" t="s">
        <v>159</v>
      </c>
      <c r="E1972" s="119">
        <v>9.375E-2</v>
      </c>
      <c r="F1972" s="119">
        <v>0.11458333333333333</v>
      </c>
      <c r="G1972" t="s">
        <v>98</v>
      </c>
      <c r="H1972" t="s">
        <v>99</v>
      </c>
      <c r="I1972" t="str">
        <f t="shared" si="154"/>
        <v>TRIP TV - RepriseS. LUIS</v>
      </c>
      <c r="J1972" s="120">
        <v>400</v>
      </c>
      <c r="K1972">
        <f t="shared" si="151"/>
        <v>1971</v>
      </c>
      <c r="L1972" t="b">
        <f>IF($H$2:$H$2371='Cenário proposto'!$L$2,'Tabela de preços (out_2014)'!$K$2:$K$2371)</f>
        <v>0</v>
      </c>
      <c r="M1972" t="e">
        <f t="shared" si="152"/>
        <v>#NUM!</v>
      </c>
      <c r="N1972" t="str">
        <f t="shared" si="153"/>
        <v>Lixo</v>
      </c>
      <c r="O1972">
        <f t="shared" si="155"/>
        <v>4</v>
      </c>
    </row>
    <row r="1973" spans="1:15" x14ac:dyDescent="0.2">
      <c r="A1973" t="s">
        <v>160</v>
      </c>
      <c r="B1973" t="s">
        <v>161</v>
      </c>
      <c r="C1973" t="s">
        <v>158</v>
      </c>
      <c r="D1973" t="s">
        <v>159</v>
      </c>
      <c r="E1973" s="119">
        <v>9.375E-2</v>
      </c>
      <c r="F1973" s="119">
        <v>0.11458333333333333</v>
      </c>
      <c r="G1973" t="s">
        <v>100</v>
      </c>
      <c r="H1973" t="s">
        <v>101</v>
      </c>
      <c r="I1973" t="str">
        <f t="shared" si="154"/>
        <v>TRIP TV - RepriseVIANA</v>
      </c>
      <c r="J1973" s="120">
        <v>165</v>
      </c>
      <c r="K1973">
        <f t="shared" si="151"/>
        <v>1972</v>
      </c>
      <c r="L1973" t="b">
        <f>IF($H$2:$H$2371='Cenário proposto'!$L$2,'Tabela de preços (out_2014)'!$K$2:$K$2371)</f>
        <v>0</v>
      </c>
      <c r="M1973" t="e">
        <f t="shared" si="152"/>
        <v>#NUM!</v>
      </c>
      <c r="N1973" t="str">
        <f t="shared" si="153"/>
        <v>Lixo</v>
      </c>
      <c r="O1973">
        <f t="shared" si="155"/>
        <v>4</v>
      </c>
    </row>
    <row r="1974" spans="1:15" x14ac:dyDescent="0.2">
      <c r="A1974" t="s">
        <v>160</v>
      </c>
      <c r="B1974" t="s">
        <v>161</v>
      </c>
      <c r="C1974" t="s">
        <v>158</v>
      </c>
      <c r="D1974" t="s">
        <v>159</v>
      </c>
      <c r="E1974" s="119">
        <v>9.375E-2</v>
      </c>
      <c r="F1974" s="119">
        <v>0.11458333333333333</v>
      </c>
      <c r="G1974" t="s">
        <v>102</v>
      </c>
      <c r="H1974" t="s">
        <v>103</v>
      </c>
      <c r="I1974" t="str">
        <f t="shared" si="154"/>
        <v>TRIP TV - ReprisePEDREIRAS</v>
      </c>
      <c r="J1974" s="120">
        <v>105</v>
      </c>
      <c r="K1974">
        <f t="shared" si="151"/>
        <v>1973</v>
      </c>
      <c r="L1974" t="b">
        <f>IF($H$2:$H$2371='Cenário proposto'!$L$2,'Tabela de preços (out_2014)'!$K$2:$K$2371)</f>
        <v>0</v>
      </c>
      <c r="M1974" t="e">
        <f t="shared" si="152"/>
        <v>#NUM!</v>
      </c>
      <c r="N1974" t="str">
        <f t="shared" si="153"/>
        <v>Lixo</v>
      </c>
      <c r="O1974">
        <f t="shared" si="155"/>
        <v>4</v>
      </c>
    </row>
    <row r="1975" spans="1:15" x14ac:dyDescent="0.2">
      <c r="A1975" t="s">
        <v>160</v>
      </c>
      <c r="B1975" t="s">
        <v>161</v>
      </c>
      <c r="C1975" t="s">
        <v>158</v>
      </c>
      <c r="D1975" t="s">
        <v>159</v>
      </c>
      <c r="E1975" s="119">
        <v>9.375E-2</v>
      </c>
      <c r="F1975" s="119">
        <v>0.11458333333333333</v>
      </c>
      <c r="G1975" t="s">
        <v>104</v>
      </c>
      <c r="H1975" t="s">
        <v>105</v>
      </c>
      <c r="I1975" t="str">
        <f t="shared" si="154"/>
        <v>TRIP TV - RepriseIMPERATRIZ</v>
      </c>
      <c r="J1975" s="120">
        <v>165</v>
      </c>
      <c r="K1975">
        <f t="shared" si="151"/>
        <v>1974</v>
      </c>
      <c r="L1975" t="b">
        <f>IF($H$2:$H$2371='Cenário proposto'!$L$2,'Tabela de preços (out_2014)'!$K$2:$K$2371)</f>
        <v>0</v>
      </c>
      <c r="M1975" t="e">
        <f t="shared" si="152"/>
        <v>#NUM!</v>
      </c>
      <c r="N1975" t="str">
        <f t="shared" si="153"/>
        <v>Lixo</v>
      </c>
      <c r="O1975">
        <f t="shared" si="155"/>
        <v>4</v>
      </c>
    </row>
    <row r="1976" spans="1:15" x14ac:dyDescent="0.2">
      <c r="A1976" t="s">
        <v>160</v>
      </c>
      <c r="B1976" t="s">
        <v>161</v>
      </c>
      <c r="C1976" t="s">
        <v>158</v>
      </c>
      <c r="D1976" t="s">
        <v>159</v>
      </c>
      <c r="E1976" s="119">
        <v>9.375E-2</v>
      </c>
      <c r="F1976" s="119">
        <v>0.11458333333333333</v>
      </c>
      <c r="G1976" t="s">
        <v>106</v>
      </c>
      <c r="H1976" t="s">
        <v>107</v>
      </c>
      <c r="I1976" t="str">
        <f t="shared" si="154"/>
        <v>TRIP TV - RepriseCAXIAS</v>
      </c>
      <c r="J1976" s="120">
        <v>165</v>
      </c>
      <c r="K1976">
        <f t="shared" si="151"/>
        <v>1975</v>
      </c>
      <c r="L1976" t="b">
        <f>IF($H$2:$H$2371='Cenário proposto'!$L$2,'Tabela de preços (out_2014)'!$K$2:$K$2371)</f>
        <v>0</v>
      </c>
      <c r="M1976" t="e">
        <f t="shared" si="152"/>
        <v>#NUM!</v>
      </c>
      <c r="N1976" t="str">
        <f t="shared" si="153"/>
        <v>Lixo</v>
      </c>
      <c r="O1976">
        <f t="shared" si="155"/>
        <v>4</v>
      </c>
    </row>
    <row r="1977" spans="1:15" x14ac:dyDescent="0.2">
      <c r="A1977" t="s">
        <v>160</v>
      </c>
      <c r="B1977" t="s">
        <v>161</v>
      </c>
      <c r="C1977" t="s">
        <v>158</v>
      </c>
      <c r="D1977" t="s">
        <v>159</v>
      </c>
      <c r="E1977" s="119">
        <v>9.375E-2</v>
      </c>
      <c r="F1977" s="119">
        <v>0.11458333333333333</v>
      </c>
      <c r="G1977" t="s">
        <v>108</v>
      </c>
      <c r="H1977" t="s">
        <v>109</v>
      </c>
      <c r="I1977" t="str">
        <f t="shared" si="154"/>
        <v>TRIP TV - RepriseJ. PESSOA</v>
      </c>
      <c r="J1977" s="120">
        <v>515</v>
      </c>
      <c r="K1977">
        <f t="shared" si="151"/>
        <v>1976</v>
      </c>
      <c r="L1977" t="b">
        <f>IF($H$2:$H$2371='Cenário proposto'!$L$2,'Tabela de preços (out_2014)'!$K$2:$K$2371)</f>
        <v>0</v>
      </c>
      <c r="M1977" t="e">
        <f t="shared" si="152"/>
        <v>#NUM!</v>
      </c>
      <c r="N1977" t="str">
        <f t="shared" si="153"/>
        <v>Lixo</v>
      </c>
      <c r="O1977">
        <f t="shared" si="155"/>
        <v>4</v>
      </c>
    </row>
    <row r="1978" spans="1:15" x14ac:dyDescent="0.2">
      <c r="A1978" t="s">
        <v>160</v>
      </c>
      <c r="B1978" t="s">
        <v>161</v>
      </c>
      <c r="C1978" t="s">
        <v>158</v>
      </c>
      <c r="D1978" t="s">
        <v>159</v>
      </c>
      <c r="E1978" s="119">
        <v>9.375E-2</v>
      </c>
      <c r="F1978" s="119">
        <v>0.11458333333333333</v>
      </c>
      <c r="G1978" t="s">
        <v>110</v>
      </c>
      <c r="H1978" t="s">
        <v>111</v>
      </c>
      <c r="I1978" t="str">
        <f t="shared" si="154"/>
        <v>TRIP TV - RepriseBELÉM</v>
      </c>
      <c r="J1978" s="120">
        <v>865</v>
      </c>
      <c r="K1978">
        <f t="shared" si="151"/>
        <v>1977</v>
      </c>
      <c r="L1978" t="b">
        <f>IF($H$2:$H$2371='Cenário proposto'!$L$2,'Tabela de preços (out_2014)'!$K$2:$K$2371)</f>
        <v>0</v>
      </c>
      <c r="M1978" t="e">
        <f t="shared" si="152"/>
        <v>#NUM!</v>
      </c>
      <c r="N1978" t="str">
        <f t="shared" si="153"/>
        <v>Lixo</v>
      </c>
      <c r="O1978">
        <f t="shared" si="155"/>
        <v>4</v>
      </c>
    </row>
    <row r="1979" spans="1:15" x14ac:dyDescent="0.2">
      <c r="A1979" t="s">
        <v>160</v>
      </c>
      <c r="B1979" t="s">
        <v>161</v>
      </c>
      <c r="C1979" t="s">
        <v>158</v>
      </c>
      <c r="D1979" t="s">
        <v>159</v>
      </c>
      <c r="E1979" s="119">
        <v>9.375E-2</v>
      </c>
      <c r="F1979" s="119">
        <v>0.11458333333333333</v>
      </c>
      <c r="G1979" t="s">
        <v>110</v>
      </c>
      <c r="H1979" t="s">
        <v>112</v>
      </c>
      <c r="I1979" t="str">
        <f t="shared" si="154"/>
        <v>TRIP TV - RepriseMARABÁ</v>
      </c>
      <c r="J1979" s="120">
        <v>165</v>
      </c>
      <c r="K1979">
        <f t="shared" si="151"/>
        <v>1978</v>
      </c>
      <c r="L1979" t="b">
        <f>IF($H$2:$H$2371='Cenário proposto'!$L$2,'Tabela de preços (out_2014)'!$K$2:$K$2371)</f>
        <v>0</v>
      </c>
      <c r="M1979" t="e">
        <f t="shared" si="152"/>
        <v>#NUM!</v>
      </c>
      <c r="N1979" t="str">
        <f t="shared" si="153"/>
        <v>Lixo</v>
      </c>
      <c r="O1979">
        <f t="shared" si="155"/>
        <v>4</v>
      </c>
    </row>
    <row r="1980" spans="1:15" x14ac:dyDescent="0.2">
      <c r="A1980" t="s">
        <v>160</v>
      </c>
      <c r="B1980" t="s">
        <v>161</v>
      </c>
      <c r="C1980" t="s">
        <v>158</v>
      </c>
      <c r="D1980" t="s">
        <v>159</v>
      </c>
      <c r="E1980" s="119">
        <v>9.375E-2</v>
      </c>
      <c r="F1980" s="119">
        <v>0.11458333333333333</v>
      </c>
      <c r="G1980" t="s">
        <v>110</v>
      </c>
      <c r="H1980" t="s">
        <v>113</v>
      </c>
      <c r="I1980" t="str">
        <f t="shared" si="154"/>
        <v>TRIP TV - RepriseSANTARÉM</v>
      </c>
      <c r="J1980" s="120">
        <v>70</v>
      </c>
      <c r="K1980">
        <f t="shared" si="151"/>
        <v>1979</v>
      </c>
      <c r="L1980" t="b">
        <f>IF($H$2:$H$2371='Cenário proposto'!$L$2,'Tabela de preços (out_2014)'!$K$2:$K$2371)</f>
        <v>0</v>
      </c>
      <c r="M1980" t="e">
        <f t="shared" si="152"/>
        <v>#NUM!</v>
      </c>
      <c r="N1980" t="str">
        <f t="shared" si="153"/>
        <v>Lixo</v>
      </c>
      <c r="O1980">
        <f t="shared" si="155"/>
        <v>4</v>
      </c>
    </row>
    <row r="1981" spans="1:15" x14ac:dyDescent="0.2">
      <c r="A1981" t="s">
        <v>160</v>
      </c>
      <c r="B1981" t="s">
        <v>161</v>
      </c>
      <c r="C1981" t="s">
        <v>158</v>
      </c>
      <c r="D1981" t="s">
        <v>159</v>
      </c>
      <c r="E1981" s="119">
        <v>9.375E-2</v>
      </c>
      <c r="F1981" s="119">
        <v>0.11458333333333333</v>
      </c>
      <c r="G1981" t="s">
        <v>114</v>
      </c>
      <c r="H1981" t="s">
        <v>115</v>
      </c>
      <c r="I1981" t="str">
        <f t="shared" si="154"/>
        <v>TRIP TV - RepriseMANAUS</v>
      </c>
      <c r="J1981" s="120">
        <v>530</v>
      </c>
      <c r="K1981">
        <f t="shared" si="151"/>
        <v>1980</v>
      </c>
      <c r="L1981" t="b">
        <f>IF($H$2:$H$2371='Cenário proposto'!$L$2,'Tabela de preços (out_2014)'!$K$2:$K$2371)</f>
        <v>0</v>
      </c>
      <c r="M1981" t="e">
        <f t="shared" si="152"/>
        <v>#NUM!</v>
      </c>
      <c r="N1981" t="str">
        <f t="shared" si="153"/>
        <v>Lixo</v>
      </c>
      <c r="O1981">
        <f t="shared" si="155"/>
        <v>4</v>
      </c>
    </row>
    <row r="1982" spans="1:15" x14ac:dyDescent="0.2">
      <c r="A1982" t="s">
        <v>160</v>
      </c>
      <c r="B1982" t="s">
        <v>161</v>
      </c>
      <c r="C1982" t="s">
        <v>158</v>
      </c>
      <c r="D1982" t="s">
        <v>159</v>
      </c>
      <c r="E1982" s="119">
        <v>9.375E-2</v>
      </c>
      <c r="F1982" s="119">
        <v>0.11458333333333333</v>
      </c>
      <c r="G1982" t="s">
        <v>116</v>
      </c>
      <c r="H1982" t="s">
        <v>117</v>
      </c>
      <c r="I1982" t="str">
        <f t="shared" si="154"/>
        <v>TRIP TV - RepriseP. VELHO</v>
      </c>
      <c r="J1982" s="120">
        <v>200</v>
      </c>
      <c r="K1982">
        <f t="shared" si="151"/>
        <v>1981</v>
      </c>
      <c r="L1982" t="b">
        <f>IF($H$2:$H$2371='Cenário proposto'!$L$2,'Tabela de preços (out_2014)'!$K$2:$K$2371)</f>
        <v>0</v>
      </c>
      <c r="M1982" t="e">
        <f t="shared" si="152"/>
        <v>#NUM!</v>
      </c>
      <c r="N1982" t="str">
        <f t="shared" si="153"/>
        <v>Lixo</v>
      </c>
      <c r="O1982">
        <f t="shared" si="155"/>
        <v>4</v>
      </c>
    </row>
    <row r="1983" spans="1:15" x14ac:dyDescent="0.2">
      <c r="A1983" t="s">
        <v>160</v>
      </c>
      <c r="B1983" t="s">
        <v>161</v>
      </c>
      <c r="C1983" t="s">
        <v>158</v>
      </c>
      <c r="D1983" t="s">
        <v>159</v>
      </c>
      <c r="E1983" s="119">
        <v>9.375E-2</v>
      </c>
      <c r="F1983" s="119">
        <v>0.11458333333333333</v>
      </c>
      <c r="G1983" t="s">
        <v>118</v>
      </c>
      <c r="H1983" t="s">
        <v>119</v>
      </c>
      <c r="I1983" t="str">
        <f t="shared" si="154"/>
        <v>TRIP TV - RepriseR. BRANCO</v>
      </c>
      <c r="J1983" s="120">
        <v>165</v>
      </c>
      <c r="K1983">
        <f t="shared" si="151"/>
        <v>1982</v>
      </c>
      <c r="L1983" t="b">
        <f>IF($H$2:$H$2371='Cenário proposto'!$L$2,'Tabela de preços (out_2014)'!$K$2:$K$2371)</f>
        <v>0</v>
      </c>
      <c r="M1983" t="e">
        <f t="shared" si="152"/>
        <v>#NUM!</v>
      </c>
      <c r="N1983" t="str">
        <f t="shared" si="153"/>
        <v>Lixo</v>
      </c>
      <c r="O1983">
        <f t="shared" si="155"/>
        <v>4</v>
      </c>
    </row>
    <row r="1984" spans="1:15" x14ac:dyDescent="0.2">
      <c r="A1984" t="s">
        <v>160</v>
      </c>
      <c r="B1984" t="s">
        <v>161</v>
      </c>
      <c r="C1984" t="s">
        <v>158</v>
      </c>
      <c r="D1984" t="s">
        <v>159</v>
      </c>
      <c r="E1984" s="119">
        <v>9.375E-2</v>
      </c>
      <c r="F1984" s="119">
        <v>0.11458333333333333</v>
      </c>
      <c r="G1984" t="s">
        <v>120</v>
      </c>
      <c r="H1984" t="s">
        <v>121</v>
      </c>
      <c r="I1984" t="str">
        <f t="shared" si="154"/>
        <v>TRIP TV - ReprisePALMAS</v>
      </c>
      <c r="J1984" s="120">
        <v>70</v>
      </c>
      <c r="K1984">
        <f t="shared" si="151"/>
        <v>1983</v>
      </c>
      <c r="L1984" t="b">
        <f>IF($H$2:$H$2371='Cenário proposto'!$L$2,'Tabela de preços (out_2014)'!$K$2:$K$2371)</f>
        <v>0</v>
      </c>
      <c r="M1984" t="e">
        <f t="shared" si="152"/>
        <v>#NUM!</v>
      </c>
      <c r="N1984" t="str">
        <f t="shared" si="153"/>
        <v>Lixo</v>
      </c>
      <c r="O1984">
        <f t="shared" si="155"/>
        <v>4</v>
      </c>
    </row>
    <row r="1985" spans="1:15" x14ac:dyDescent="0.2">
      <c r="A1985" t="s">
        <v>160</v>
      </c>
      <c r="B1985" t="s">
        <v>161</v>
      </c>
      <c r="C1985" t="s">
        <v>158</v>
      </c>
      <c r="D1985" t="s">
        <v>159</v>
      </c>
      <c r="E1985" s="119">
        <v>9.375E-2</v>
      </c>
      <c r="F1985" s="119">
        <v>0.11458333333333333</v>
      </c>
      <c r="G1985" t="s">
        <v>122</v>
      </c>
      <c r="H1985" t="s">
        <v>123</v>
      </c>
      <c r="I1985" t="str">
        <f t="shared" si="154"/>
        <v>TRIP TV - RepriseGURUPI</v>
      </c>
      <c r="J1985" s="120">
        <v>70</v>
      </c>
      <c r="K1985">
        <f t="shared" si="151"/>
        <v>1984</v>
      </c>
      <c r="L1985" t="b">
        <f>IF($H$2:$H$2371='Cenário proposto'!$L$2,'Tabela de preços (out_2014)'!$K$2:$K$2371)</f>
        <v>0</v>
      </c>
      <c r="M1985" t="e">
        <f t="shared" si="152"/>
        <v>#NUM!</v>
      </c>
      <c r="N1985" t="str">
        <f t="shared" si="153"/>
        <v>Lixo</v>
      </c>
      <c r="O1985">
        <f t="shared" si="155"/>
        <v>4</v>
      </c>
    </row>
    <row r="1986" spans="1:15" x14ac:dyDescent="0.2">
      <c r="A1986" t="s">
        <v>160</v>
      </c>
      <c r="B1986" t="s">
        <v>161</v>
      </c>
      <c r="C1986" t="s">
        <v>158</v>
      </c>
      <c r="D1986" t="s">
        <v>159</v>
      </c>
      <c r="E1986" s="119">
        <v>9.375E-2</v>
      </c>
      <c r="F1986" s="119">
        <v>0.11458333333333333</v>
      </c>
      <c r="G1986" t="s">
        <v>122</v>
      </c>
      <c r="H1986" t="s">
        <v>124</v>
      </c>
      <c r="I1986" t="str">
        <f t="shared" si="154"/>
        <v>TRIP TV - RepriseARAGUAINA</v>
      </c>
      <c r="J1986" s="120">
        <v>120</v>
      </c>
      <c r="K1986">
        <f t="shared" ref="K1986:K2004" si="156">ROW(H1986:H4355)-ROW($H$2)+1</f>
        <v>1985</v>
      </c>
      <c r="L1986" t="b">
        <f>IF($H$2:$H$2371='Cenário proposto'!$L$2,'Tabela de preços (out_2014)'!$K$2:$K$2371)</f>
        <v>0</v>
      </c>
      <c r="M1986" t="e">
        <f t="shared" ref="M1986:M2004" si="157">SMALL($L$2:$L$2371,$K$2:$K$2371)</f>
        <v>#NUM!</v>
      </c>
      <c r="N1986" t="str">
        <f t="shared" ref="N1986:N2004" si="158">IFERROR(INDEX($B$2:$B$2371,$M$2:$M$2371),"Lixo")</f>
        <v>Lixo</v>
      </c>
      <c r="O1986">
        <f t="shared" si="155"/>
        <v>4</v>
      </c>
    </row>
    <row r="1987" spans="1:15" x14ac:dyDescent="0.2">
      <c r="A1987" t="s">
        <v>160</v>
      </c>
      <c r="B1987" t="s">
        <v>161</v>
      </c>
      <c r="C1987" t="s">
        <v>158</v>
      </c>
      <c r="D1987" t="s">
        <v>159</v>
      </c>
      <c r="E1987" s="119">
        <v>9.375E-2</v>
      </c>
      <c r="F1987" s="119">
        <v>0.11458333333333333</v>
      </c>
      <c r="G1987" t="s">
        <v>125</v>
      </c>
      <c r="H1987" t="s">
        <v>126</v>
      </c>
      <c r="I1987" t="str">
        <f t="shared" ref="I1987:I2004" si="159">CONCATENATE(B1987,H1987)</f>
        <v>TRIP TV - RepriseBOA VISTA</v>
      </c>
      <c r="J1987" s="120">
        <v>120</v>
      </c>
      <c r="K1987">
        <f t="shared" si="156"/>
        <v>1986</v>
      </c>
      <c r="L1987" t="b">
        <f>IF($H$2:$H$2371='Cenário proposto'!$L$2,'Tabela de preços (out_2014)'!$K$2:$K$2371)</f>
        <v>0</v>
      </c>
      <c r="M1987" t="e">
        <f t="shared" si="157"/>
        <v>#NUM!</v>
      </c>
      <c r="N1987" t="str">
        <f t="shared" si="158"/>
        <v>Lixo</v>
      </c>
      <c r="O1987">
        <f t="shared" ref="O1987:O2004" si="160">IF(D1987="SEG/SEX",5,IF(D1987="SEG/SÁB",6,IF(LEN(D1987)-LEN(SUBSTITUTE(D1987,"/",""))=0,1,LEN(D1987)-LEN(SUBSTITUTE(D1987,"/",""))+1)))*4</f>
        <v>4</v>
      </c>
    </row>
    <row r="1988" spans="1:15" x14ac:dyDescent="0.2">
      <c r="A1988" t="s">
        <v>160</v>
      </c>
      <c r="B1988" t="s">
        <v>161</v>
      </c>
      <c r="C1988" t="s">
        <v>158</v>
      </c>
      <c r="D1988" t="s">
        <v>159</v>
      </c>
      <c r="E1988" s="119">
        <v>9.375E-2</v>
      </c>
      <c r="F1988" s="119">
        <v>0.11458333333333333</v>
      </c>
      <c r="G1988" t="s">
        <v>127</v>
      </c>
      <c r="H1988" t="s">
        <v>128</v>
      </c>
      <c r="I1988" t="str">
        <f t="shared" si="159"/>
        <v>TRIP TV - RepriseMACAPÁ</v>
      </c>
      <c r="J1988" s="120">
        <v>120</v>
      </c>
      <c r="K1988">
        <f t="shared" si="156"/>
        <v>1987</v>
      </c>
      <c r="L1988" t="b">
        <f>IF($H$2:$H$2371='Cenário proposto'!$L$2,'Tabela de preços (out_2014)'!$K$2:$K$2371)</f>
        <v>0</v>
      </c>
      <c r="M1988" t="e">
        <f t="shared" si="157"/>
        <v>#NUM!</v>
      </c>
      <c r="N1988" t="str">
        <f t="shared" si="158"/>
        <v>Lixo</v>
      </c>
      <c r="O1988">
        <f t="shared" si="160"/>
        <v>4</v>
      </c>
    </row>
    <row r="1989" spans="1:15" x14ac:dyDescent="0.2">
      <c r="A1989" t="s">
        <v>385</v>
      </c>
      <c r="B1989" t="s">
        <v>763</v>
      </c>
      <c r="C1989" t="s">
        <v>234</v>
      </c>
      <c r="D1989" t="s">
        <v>34</v>
      </c>
      <c r="E1989">
        <v>0.58680555555555558</v>
      </c>
      <c r="F1989">
        <v>0.60763888888888895</v>
      </c>
      <c r="H1989" t="s">
        <v>105</v>
      </c>
      <c r="I1989" t="str">
        <f t="shared" si="159"/>
        <v>TV OFERTAS - (IMPERATRIZ)IMPERATRIZ</v>
      </c>
      <c r="J1989" s="120">
        <v>60</v>
      </c>
      <c r="K1989">
        <f t="shared" si="156"/>
        <v>1988</v>
      </c>
      <c r="L1989" t="b">
        <f>IF($H$2:$H$2371='Cenário proposto'!$L$2,'Tabela de preços (out_2014)'!$K$2:$K$2371)</f>
        <v>0</v>
      </c>
      <c r="M1989" t="e">
        <f t="shared" si="157"/>
        <v>#NUM!</v>
      </c>
      <c r="N1989" t="str">
        <f t="shared" si="158"/>
        <v>Lixo</v>
      </c>
      <c r="O1989">
        <f t="shared" si="160"/>
        <v>20</v>
      </c>
    </row>
    <row r="1990" spans="1:15" x14ac:dyDescent="0.2">
      <c r="A1990" t="s">
        <v>233</v>
      </c>
      <c r="B1990" t="s">
        <v>764</v>
      </c>
      <c r="C1990" t="s">
        <v>234</v>
      </c>
      <c r="D1990" t="s">
        <v>175</v>
      </c>
      <c r="E1990">
        <v>0.39583333333333331</v>
      </c>
      <c r="F1990">
        <v>0.41666666666666669</v>
      </c>
      <c r="H1990" t="s">
        <v>42</v>
      </c>
      <c r="I1990" t="str">
        <f t="shared" si="159"/>
        <v>TV WEB SHOP - (CAMPINAS)CAMPINAS</v>
      </c>
      <c r="J1990" s="120">
        <v>675</v>
      </c>
      <c r="K1990">
        <f t="shared" si="156"/>
        <v>1989</v>
      </c>
      <c r="L1990" t="b">
        <f>IF($H$2:$H$2371='Cenário proposto'!$L$2,'Tabela de preços (out_2014)'!$K$2:$K$2371)</f>
        <v>0</v>
      </c>
      <c r="M1990" t="e">
        <f t="shared" si="157"/>
        <v>#NUM!</v>
      </c>
      <c r="N1990" t="str">
        <f t="shared" si="158"/>
        <v>Lixo</v>
      </c>
      <c r="O1990">
        <f t="shared" si="160"/>
        <v>4</v>
      </c>
    </row>
    <row r="1991" spans="1:15" x14ac:dyDescent="0.2">
      <c r="A1991" t="s">
        <v>250</v>
      </c>
      <c r="B1991" t="s">
        <v>765</v>
      </c>
      <c r="C1991" t="s">
        <v>234</v>
      </c>
      <c r="D1991" t="s">
        <v>175</v>
      </c>
      <c r="E1991">
        <v>0.42708333333333331</v>
      </c>
      <c r="F1991">
        <v>0.45833333333333331</v>
      </c>
      <c r="H1991" t="s">
        <v>48</v>
      </c>
      <c r="I1991" t="str">
        <f t="shared" si="159"/>
        <v>TVB MOTOR - (SANTOS)SANTOS</v>
      </c>
      <c r="J1991" s="120">
        <v>322</v>
      </c>
      <c r="K1991">
        <f t="shared" si="156"/>
        <v>1990</v>
      </c>
      <c r="L1991" t="b">
        <f>IF($H$2:$H$2371='Cenário proposto'!$L$2,'Tabela de preços (out_2014)'!$K$2:$K$2371)</f>
        <v>0</v>
      </c>
      <c r="M1991" t="e">
        <f t="shared" si="157"/>
        <v>#NUM!</v>
      </c>
      <c r="N1991" t="str">
        <f t="shared" si="158"/>
        <v>Lixo</v>
      </c>
      <c r="O1991">
        <f t="shared" si="160"/>
        <v>4</v>
      </c>
    </row>
    <row r="1992" spans="1:15" x14ac:dyDescent="0.2">
      <c r="A1992" t="s">
        <v>248</v>
      </c>
      <c r="B1992" t="s">
        <v>766</v>
      </c>
      <c r="C1992" t="s">
        <v>234</v>
      </c>
      <c r="D1992" t="s">
        <v>34</v>
      </c>
      <c r="E1992">
        <v>0.59375</v>
      </c>
      <c r="F1992">
        <v>0.625</v>
      </c>
      <c r="H1992" t="s">
        <v>48</v>
      </c>
      <c r="I1992" t="str">
        <f t="shared" si="159"/>
        <v>TVB MOTOR - REPRISE - (SANTOS)SANTOS</v>
      </c>
      <c r="J1992" s="120">
        <v>322</v>
      </c>
      <c r="K1992">
        <f t="shared" si="156"/>
        <v>1991</v>
      </c>
      <c r="L1992" t="b">
        <f>IF($H$2:$H$2371='Cenário proposto'!$L$2,'Tabela de preços (out_2014)'!$K$2:$K$2371)</f>
        <v>0</v>
      </c>
      <c r="M1992" t="e">
        <f t="shared" si="157"/>
        <v>#NUM!</v>
      </c>
      <c r="N1992" t="str">
        <f t="shared" si="158"/>
        <v>Lixo</v>
      </c>
      <c r="O1992">
        <f t="shared" si="160"/>
        <v>20</v>
      </c>
    </row>
    <row r="1993" spans="1:15" x14ac:dyDescent="0.2">
      <c r="A1993" t="s">
        <v>253</v>
      </c>
      <c r="B1993" t="s">
        <v>766</v>
      </c>
      <c r="C1993" t="s">
        <v>234</v>
      </c>
      <c r="D1993" t="s">
        <v>185</v>
      </c>
      <c r="E1993">
        <v>0.3125</v>
      </c>
      <c r="F1993">
        <v>0.33333333333333331</v>
      </c>
      <c r="H1993" t="s">
        <v>48</v>
      </c>
      <c r="I1993" t="str">
        <f t="shared" si="159"/>
        <v>TVB MOTOR - REPRISE - (SANTOS)SANTOS</v>
      </c>
      <c r="J1993" s="120">
        <v>322</v>
      </c>
      <c r="K1993">
        <f t="shared" si="156"/>
        <v>1992</v>
      </c>
      <c r="L1993" t="b">
        <f>IF($H$2:$H$2371='Cenário proposto'!$L$2,'Tabela de preços (out_2014)'!$K$2:$K$2371)</f>
        <v>0</v>
      </c>
      <c r="M1993" t="e">
        <f t="shared" si="157"/>
        <v>#NUM!</v>
      </c>
      <c r="N1993" t="str">
        <f t="shared" si="158"/>
        <v>Lixo</v>
      </c>
      <c r="O1993">
        <f t="shared" si="160"/>
        <v>4</v>
      </c>
    </row>
    <row r="1994" spans="1:15" x14ac:dyDescent="0.2">
      <c r="A1994" t="s">
        <v>251</v>
      </c>
      <c r="B1994" t="s">
        <v>767</v>
      </c>
      <c r="C1994" t="s">
        <v>234</v>
      </c>
      <c r="D1994" t="s">
        <v>175</v>
      </c>
      <c r="E1994">
        <v>0.47916666666666669</v>
      </c>
      <c r="F1994">
        <v>0.5</v>
      </c>
      <c r="H1994" t="s">
        <v>48</v>
      </c>
      <c r="I1994" t="str">
        <f t="shared" si="159"/>
        <v>TVB VAREJO - (SANTOS)SANTOS</v>
      </c>
      <c r="J1994" s="120">
        <v>358</v>
      </c>
      <c r="K1994">
        <f t="shared" si="156"/>
        <v>1993</v>
      </c>
      <c r="L1994" t="b">
        <f>IF($H$2:$H$2371='Cenário proposto'!$L$2,'Tabela de preços (out_2014)'!$K$2:$K$2371)</f>
        <v>0</v>
      </c>
      <c r="M1994" t="e">
        <f t="shared" si="157"/>
        <v>#NUM!</v>
      </c>
      <c r="N1994" t="str">
        <f t="shared" si="158"/>
        <v>Lixo</v>
      </c>
      <c r="O1994">
        <f t="shared" si="160"/>
        <v>4</v>
      </c>
    </row>
    <row r="1995" spans="1:15" x14ac:dyDescent="0.2">
      <c r="A1995" t="s">
        <v>247</v>
      </c>
      <c r="B1995" t="s">
        <v>768</v>
      </c>
      <c r="C1995" t="s">
        <v>234</v>
      </c>
      <c r="D1995" t="s">
        <v>34</v>
      </c>
      <c r="E1995">
        <v>0.52083333333333337</v>
      </c>
      <c r="F1995">
        <v>0.54166666666666663</v>
      </c>
      <c r="H1995" t="s">
        <v>48</v>
      </c>
      <c r="I1995" t="str">
        <f t="shared" si="159"/>
        <v>TVB VAREJO - REPRISE - (SANTOS)SANTOS</v>
      </c>
      <c r="J1995" s="120">
        <v>379</v>
      </c>
      <c r="K1995">
        <f t="shared" si="156"/>
        <v>1994</v>
      </c>
      <c r="L1995" t="b">
        <f>IF($H$2:$H$2371='Cenário proposto'!$L$2,'Tabela de preços (out_2014)'!$K$2:$K$2371)</f>
        <v>0</v>
      </c>
      <c r="M1995" t="e">
        <f t="shared" si="157"/>
        <v>#NUM!</v>
      </c>
      <c r="N1995" t="str">
        <f t="shared" si="158"/>
        <v>Lixo</v>
      </c>
      <c r="O1995">
        <f t="shared" si="160"/>
        <v>20</v>
      </c>
    </row>
    <row r="1996" spans="1:15" x14ac:dyDescent="0.2">
      <c r="A1996" t="s">
        <v>239</v>
      </c>
      <c r="B1996" t="s">
        <v>769</v>
      </c>
      <c r="C1996" t="s">
        <v>33</v>
      </c>
      <c r="D1996" t="s">
        <v>34</v>
      </c>
      <c r="E1996">
        <v>0.55208333333333337</v>
      </c>
      <c r="F1996">
        <v>0.57291666666666663</v>
      </c>
      <c r="H1996" t="s">
        <v>44</v>
      </c>
      <c r="I1996" t="str">
        <f t="shared" si="159"/>
        <v>VALE URGENTE - (TAUBATÉ)TAUBATÉ</v>
      </c>
      <c r="J1996" s="120">
        <v>1200</v>
      </c>
      <c r="K1996">
        <f t="shared" si="156"/>
        <v>1995</v>
      </c>
      <c r="L1996" t="b">
        <f>IF($H$2:$H$2371='Cenário proposto'!$L$2,'Tabela de preços (out_2014)'!$K$2:$K$2371)</f>
        <v>0</v>
      </c>
      <c r="M1996" t="e">
        <f t="shared" si="157"/>
        <v>#NUM!</v>
      </c>
      <c r="N1996" t="str">
        <f t="shared" si="158"/>
        <v>Lixo</v>
      </c>
      <c r="O1996">
        <f t="shared" si="160"/>
        <v>20</v>
      </c>
    </row>
    <row r="1997" spans="1:15" x14ac:dyDescent="0.2">
      <c r="A1997" t="s">
        <v>367</v>
      </c>
      <c r="B1997" t="s">
        <v>770</v>
      </c>
      <c r="C1997" t="s">
        <v>135</v>
      </c>
      <c r="D1997" t="s">
        <v>175</v>
      </c>
      <c r="E1997">
        <v>0.39583333333333331</v>
      </c>
      <c r="F1997">
        <v>0.41666666666666669</v>
      </c>
      <c r="H1997" t="s">
        <v>91</v>
      </c>
      <c r="I1997" t="str">
        <f t="shared" si="159"/>
        <v>VALEU O BOI - (NATAL)NATAL</v>
      </c>
      <c r="J1997" s="120">
        <v>1037</v>
      </c>
      <c r="K1997">
        <f t="shared" si="156"/>
        <v>1996</v>
      </c>
      <c r="L1997" t="b">
        <f>IF($H$2:$H$2371='Cenário proposto'!$L$2,'Tabela de preços (out_2014)'!$K$2:$K$2371)</f>
        <v>0</v>
      </c>
      <c r="M1997" t="e">
        <f t="shared" si="157"/>
        <v>#NUM!</v>
      </c>
      <c r="N1997" t="str">
        <f t="shared" si="158"/>
        <v>Lixo</v>
      </c>
      <c r="O1997">
        <f t="shared" si="160"/>
        <v>4</v>
      </c>
    </row>
    <row r="1998" spans="1:15" x14ac:dyDescent="0.2">
      <c r="A1998" t="s">
        <v>437</v>
      </c>
      <c r="B1998" t="s">
        <v>771</v>
      </c>
      <c r="C1998" t="s">
        <v>234</v>
      </c>
      <c r="D1998" t="s">
        <v>34</v>
      </c>
      <c r="E1998">
        <v>0.52083333333333337</v>
      </c>
      <c r="F1998">
        <v>0.54166666666666663</v>
      </c>
      <c r="H1998" t="s">
        <v>117</v>
      </c>
      <c r="I1998" t="str">
        <f t="shared" si="159"/>
        <v>VENDE + - (P. VELHO)P. VELHO</v>
      </c>
      <c r="J1998" s="120">
        <v>200</v>
      </c>
      <c r="K1998">
        <f t="shared" si="156"/>
        <v>1997</v>
      </c>
      <c r="L1998" t="b">
        <f>IF($H$2:$H$2371='Cenário proposto'!$L$2,'Tabela de preços (out_2014)'!$K$2:$K$2371)</f>
        <v>0</v>
      </c>
      <c r="M1998" t="e">
        <f t="shared" si="157"/>
        <v>#NUM!</v>
      </c>
      <c r="N1998" t="str">
        <f t="shared" si="158"/>
        <v>Lixo</v>
      </c>
      <c r="O1998">
        <f t="shared" si="160"/>
        <v>20</v>
      </c>
    </row>
    <row r="1999" spans="1:15" x14ac:dyDescent="0.2">
      <c r="A1999" t="s">
        <v>438</v>
      </c>
      <c r="B1999" t="s">
        <v>771</v>
      </c>
      <c r="C1999" t="s">
        <v>234</v>
      </c>
      <c r="D1999" t="s">
        <v>175</v>
      </c>
      <c r="E1999">
        <v>0.45833333333333331</v>
      </c>
      <c r="F1999">
        <v>0.5</v>
      </c>
      <c r="H1999" t="s">
        <v>117</v>
      </c>
      <c r="I1999" t="str">
        <f t="shared" si="159"/>
        <v>VENDE + - (P. VELHO)P. VELHO</v>
      </c>
      <c r="J1999" s="120">
        <v>200</v>
      </c>
      <c r="K1999">
        <f t="shared" si="156"/>
        <v>1998</v>
      </c>
      <c r="L1999" t="b">
        <f>IF($H$2:$H$2371='Cenário proposto'!$L$2,'Tabela de preços (out_2014)'!$K$2:$K$2371)</f>
        <v>0</v>
      </c>
      <c r="M1999" t="e">
        <f t="shared" si="157"/>
        <v>#NUM!</v>
      </c>
      <c r="N1999" t="str">
        <f t="shared" si="158"/>
        <v>Lixo</v>
      </c>
      <c r="O1999">
        <f t="shared" si="160"/>
        <v>4</v>
      </c>
    </row>
    <row r="2000" spans="1:15" x14ac:dyDescent="0.2">
      <c r="A2000" t="s">
        <v>440</v>
      </c>
      <c r="B2000" t="s">
        <v>772</v>
      </c>
      <c r="C2000" t="s">
        <v>234</v>
      </c>
      <c r="D2000" t="s">
        <v>185</v>
      </c>
      <c r="E2000">
        <v>0.41666666666666669</v>
      </c>
      <c r="F2000">
        <v>0.4375</v>
      </c>
      <c r="H2000" t="s">
        <v>117</v>
      </c>
      <c r="I2000" t="str">
        <f t="shared" si="159"/>
        <v>VENDE+ - (P. VELHO)P. VELHO</v>
      </c>
      <c r="J2000" s="120">
        <v>200</v>
      </c>
      <c r="K2000">
        <f t="shared" si="156"/>
        <v>1999</v>
      </c>
      <c r="L2000" t="b">
        <f>IF($H$2:$H$2371='Cenário proposto'!$L$2,'Tabela de preços (out_2014)'!$K$2:$K$2371)</f>
        <v>0</v>
      </c>
      <c r="M2000" t="e">
        <f t="shared" si="157"/>
        <v>#NUM!</v>
      </c>
      <c r="N2000" t="str">
        <f t="shared" si="158"/>
        <v>Lixo</v>
      </c>
      <c r="O2000">
        <f t="shared" si="160"/>
        <v>4</v>
      </c>
    </row>
    <row r="2001" spans="1:15" x14ac:dyDescent="0.2">
      <c r="A2001" t="s">
        <v>290</v>
      </c>
      <c r="B2001" t="s">
        <v>773</v>
      </c>
      <c r="C2001" t="s">
        <v>131</v>
      </c>
      <c r="D2001" t="s">
        <v>34</v>
      </c>
      <c r="E2001">
        <v>0.58333333333333337</v>
      </c>
      <c r="F2001">
        <v>0.625</v>
      </c>
      <c r="H2001" t="s">
        <v>62</v>
      </c>
      <c r="I2001" t="str">
        <f t="shared" si="159"/>
        <v>VITRINE REVISTA - (CASCAVEL)CASCAVEL</v>
      </c>
      <c r="J2001" s="120">
        <v>892</v>
      </c>
      <c r="K2001">
        <f t="shared" si="156"/>
        <v>2000</v>
      </c>
      <c r="L2001" t="b">
        <f>IF($H$2:$H$2371='Cenário proposto'!$L$2,'Tabela de preços (out_2014)'!$K$2:$K$2371)</f>
        <v>0</v>
      </c>
      <c r="M2001" t="e">
        <f t="shared" si="157"/>
        <v>#NUM!</v>
      </c>
      <c r="N2001" t="str">
        <f t="shared" si="158"/>
        <v>Lixo</v>
      </c>
      <c r="O2001">
        <f t="shared" si="160"/>
        <v>20</v>
      </c>
    </row>
    <row r="2002" spans="1:15" x14ac:dyDescent="0.2">
      <c r="A2002" t="s">
        <v>317</v>
      </c>
      <c r="B2002" t="s">
        <v>774</v>
      </c>
      <c r="C2002" t="s">
        <v>131</v>
      </c>
      <c r="D2002" t="s">
        <v>34</v>
      </c>
      <c r="E2002">
        <v>0.58333333333333337</v>
      </c>
      <c r="F2002">
        <v>0.625</v>
      </c>
      <c r="H2002" t="s">
        <v>66</v>
      </c>
      <c r="I2002" t="str">
        <f t="shared" si="159"/>
        <v>VITRINE REVISTA - (LONDRINA)LONDRINA</v>
      </c>
      <c r="J2002" s="120">
        <v>890</v>
      </c>
      <c r="K2002">
        <f t="shared" si="156"/>
        <v>2001</v>
      </c>
      <c r="L2002" t="b">
        <f>IF($H$2:$H$2371='Cenário proposto'!$L$2,'Tabela de preços (out_2014)'!$K$2:$K$2371)</f>
        <v>0</v>
      </c>
      <c r="M2002" t="e">
        <f t="shared" si="157"/>
        <v>#NUM!</v>
      </c>
      <c r="N2002" t="str">
        <f t="shared" si="158"/>
        <v>Lixo</v>
      </c>
      <c r="O2002">
        <f t="shared" si="160"/>
        <v>20</v>
      </c>
    </row>
    <row r="2003" spans="1:15" x14ac:dyDescent="0.2">
      <c r="A2003" t="s">
        <v>359</v>
      </c>
      <c r="B2003" t="s">
        <v>775</v>
      </c>
      <c r="C2003" t="s">
        <v>131</v>
      </c>
      <c r="D2003" t="s">
        <v>34</v>
      </c>
      <c r="E2003">
        <v>0.60416666666666663</v>
      </c>
      <c r="F2003">
        <v>0.625</v>
      </c>
      <c r="H2003" t="s">
        <v>89</v>
      </c>
      <c r="I2003" t="str">
        <f t="shared" si="159"/>
        <v>VITTRINE - (RECIFE)RECIFE</v>
      </c>
      <c r="J2003" s="120">
        <v>6090</v>
      </c>
      <c r="K2003">
        <f t="shared" si="156"/>
        <v>2002</v>
      </c>
      <c r="L2003" t="b">
        <f>IF($H$2:$H$2371='Cenário proposto'!$L$2,'Tabela de preços (out_2014)'!$K$2:$K$2371)</f>
        <v>0</v>
      </c>
      <c r="M2003" t="e">
        <f t="shared" si="157"/>
        <v>#NUM!</v>
      </c>
      <c r="N2003" t="str">
        <f t="shared" si="158"/>
        <v>Lixo</v>
      </c>
      <c r="O2003">
        <f t="shared" si="160"/>
        <v>20</v>
      </c>
    </row>
    <row r="2004" spans="1:15" x14ac:dyDescent="0.2">
      <c r="A2004" t="s">
        <v>383</v>
      </c>
      <c r="B2004" t="s">
        <v>776</v>
      </c>
      <c r="C2004" t="s">
        <v>33</v>
      </c>
      <c r="D2004" t="s">
        <v>34</v>
      </c>
      <c r="E2004">
        <v>0.54166666666666663</v>
      </c>
      <c r="F2004">
        <v>0.56597222222222221</v>
      </c>
      <c r="H2004" t="s">
        <v>105</v>
      </c>
      <c r="I2004" t="str">
        <f t="shared" si="159"/>
        <v>VOCÊ NA TV - (IMPERATRIZ)IMPERATRIZ</v>
      </c>
      <c r="J2004" s="120">
        <v>90</v>
      </c>
      <c r="K2004">
        <f t="shared" si="156"/>
        <v>2003</v>
      </c>
      <c r="L2004" t="b">
        <f>IF($H$2:$H$2371='Cenário proposto'!$L$2,'Tabela de preços (out_2014)'!$K$2:$K$2371)</f>
        <v>0</v>
      </c>
      <c r="M2004" t="e">
        <f t="shared" si="157"/>
        <v>#NUM!</v>
      </c>
      <c r="N2004" t="str">
        <f t="shared" si="158"/>
        <v>Lixo</v>
      </c>
      <c r="O2004">
        <f t="shared" si="160"/>
        <v>20</v>
      </c>
    </row>
    <row r="2005" spans="1:15" x14ac:dyDescent="0.2">
      <c r="E2005" s="8"/>
      <c r="F2005" s="8"/>
      <c r="G2005" s="1"/>
      <c r="J2005" s="26"/>
    </row>
    <row r="2006" spans="1:15" x14ac:dyDescent="0.2">
      <c r="E2006" s="8"/>
      <c r="F2006" s="8"/>
      <c r="G2006" s="1"/>
      <c r="J2006" s="26"/>
    </row>
    <row r="2007" spans="1:15" x14ac:dyDescent="0.2">
      <c r="E2007" s="8"/>
      <c r="F2007" s="8"/>
      <c r="J2007" s="26"/>
    </row>
    <row r="2008" spans="1:15" x14ac:dyDescent="0.2">
      <c r="E2008" s="8"/>
      <c r="F2008" s="8"/>
      <c r="J2008" s="26"/>
    </row>
    <row r="2009" spans="1:15" x14ac:dyDescent="0.2">
      <c r="E2009" s="8"/>
      <c r="F2009" s="8"/>
      <c r="J2009" s="26"/>
    </row>
    <row r="2010" spans="1:15" x14ac:dyDescent="0.2">
      <c r="E2010" s="8"/>
      <c r="F2010" s="8"/>
      <c r="J2010" s="26"/>
    </row>
    <row r="2011" spans="1:15" x14ac:dyDescent="0.2">
      <c r="E2011" s="8"/>
      <c r="F2011" s="8"/>
      <c r="J2011" s="26"/>
    </row>
    <row r="2012" spans="1:15" x14ac:dyDescent="0.2">
      <c r="E2012" s="8"/>
      <c r="F2012" s="8"/>
      <c r="J2012" s="26"/>
    </row>
    <row r="2013" spans="1:15" x14ac:dyDescent="0.2">
      <c r="E2013" s="8"/>
      <c r="F2013" s="8"/>
      <c r="J2013" s="26"/>
    </row>
    <row r="2014" spans="1:15" x14ac:dyDescent="0.2">
      <c r="E2014" s="8"/>
      <c r="F2014" s="8"/>
      <c r="J2014" s="26"/>
    </row>
    <row r="2015" spans="1:15" x14ac:dyDescent="0.2">
      <c r="E2015" s="8"/>
      <c r="F2015" s="8"/>
      <c r="J2015" s="26"/>
    </row>
    <row r="2016" spans="1:15" x14ac:dyDescent="0.2">
      <c r="E2016" s="8"/>
      <c r="F2016" s="8"/>
      <c r="J2016" s="26"/>
    </row>
    <row r="2017" spans="5:10" x14ac:dyDescent="0.2">
      <c r="E2017" s="8"/>
      <c r="F2017" s="8"/>
      <c r="J2017" s="26"/>
    </row>
    <row r="2018" spans="5:10" x14ac:dyDescent="0.2">
      <c r="E2018" s="8"/>
      <c r="F2018" s="8"/>
      <c r="J2018" s="26"/>
    </row>
    <row r="2019" spans="5:10" x14ac:dyDescent="0.2">
      <c r="E2019" s="8"/>
      <c r="F2019" s="8"/>
      <c r="J2019" s="26"/>
    </row>
    <row r="2020" spans="5:10" x14ac:dyDescent="0.2">
      <c r="E2020" s="8"/>
      <c r="F2020" s="8"/>
      <c r="J2020" s="26"/>
    </row>
    <row r="2021" spans="5:10" x14ac:dyDescent="0.2">
      <c r="E2021" s="8"/>
      <c r="F2021" s="8"/>
      <c r="J2021" s="26"/>
    </row>
    <row r="2022" spans="5:10" x14ac:dyDescent="0.2">
      <c r="E2022" s="8"/>
      <c r="F2022" s="8"/>
      <c r="J2022" s="26"/>
    </row>
    <row r="2023" spans="5:10" x14ac:dyDescent="0.2">
      <c r="E2023" s="8"/>
      <c r="F2023" s="8"/>
      <c r="J2023" s="26"/>
    </row>
    <row r="2024" spans="5:10" x14ac:dyDescent="0.2">
      <c r="E2024" s="8"/>
      <c r="F2024" s="8"/>
      <c r="J2024" s="26"/>
    </row>
    <row r="2025" spans="5:10" x14ac:dyDescent="0.2">
      <c r="E2025" s="8"/>
      <c r="F2025" s="8"/>
      <c r="J2025" s="26"/>
    </row>
    <row r="2026" spans="5:10" x14ac:dyDescent="0.2">
      <c r="E2026" s="8"/>
      <c r="F2026" s="8"/>
      <c r="J2026" s="26"/>
    </row>
    <row r="2027" spans="5:10" x14ac:dyDescent="0.2">
      <c r="E2027" s="8"/>
      <c r="F2027" s="8"/>
      <c r="J2027" s="26"/>
    </row>
    <row r="2028" spans="5:10" x14ac:dyDescent="0.2">
      <c r="E2028" s="8"/>
      <c r="F2028" s="8"/>
      <c r="J2028" s="26"/>
    </row>
    <row r="2029" spans="5:10" x14ac:dyDescent="0.2">
      <c r="E2029" s="8"/>
      <c r="F2029" s="8"/>
      <c r="J2029" s="26"/>
    </row>
    <row r="2030" spans="5:10" x14ac:dyDescent="0.2">
      <c r="E2030" s="8"/>
      <c r="F2030" s="8"/>
      <c r="J2030" s="26"/>
    </row>
    <row r="2031" spans="5:10" x14ac:dyDescent="0.2">
      <c r="E2031" s="8"/>
      <c r="F2031" s="8"/>
      <c r="J2031" s="26"/>
    </row>
    <row r="2032" spans="5:10" x14ac:dyDescent="0.2">
      <c r="E2032" s="8"/>
      <c r="F2032" s="8"/>
      <c r="J2032" s="26"/>
    </row>
    <row r="2033" spans="5:10" x14ac:dyDescent="0.2">
      <c r="E2033" s="8"/>
      <c r="F2033" s="8"/>
      <c r="J2033" s="26"/>
    </row>
    <row r="2034" spans="5:10" x14ac:dyDescent="0.2">
      <c r="E2034" s="8"/>
      <c r="F2034" s="8"/>
      <c r="J2034" s="26"/>
    </row>
    <row r="2035" spans="5:10" x14ac:dyDescent="0.2">
      <c r="E2035" s="8"/>
      <c r="F2035" s="8"/>
      <c r="J2035" s="26"/>
    </row>
    <row r="2036" spans="5:10" x14ac:dyDescent="0.2">
      <c r="E2036" s="8"/>
      <c r="F2036" s="8"/>
      <c r="J2036" s="26"/>
    </row>
    <row r="2037" spans="5:10" x14ac:dyDescent="0.2">
      <c r="E2037" s="8"/>
      <c r="F2037" s="8"/>
      <c r="J2037" s="26"/>
    </row>
    <row r="2038" spans="5:10" x14ac:dyDescent="0.2">
      <c r="E2038" s="8"/>
      <c r="F2038" s="8"/>
      <c r="J2038" s="26"/>
    </row>
    <row r="2039" spans="5:10" x14ac:dyDescent="0.2">
      <c r="E2039" s="8"/>
      <c r="F2039" s="8"/>
      <c r="J2039" s="26"/>
    </row>
    <row r="2040" spans="5:10" x14ac:dyDescent="0.2">
      <c r="E2040" s="8"/>
      <c r="F2040" s="8"/>
      <c r="J2040" s="26"/>
    </row>
    <row r="2041" spans="5:10" x14ac:dyDescent="0.2">
      <c r="E2041" s="8"/>
      <c r="F2041" s="8"/>
      <c r="J2041" s="26"/>
    </row>
    <row r="2042" spans="5:10" x14ac:dyDescent="0.2">
      <c r="E2042" s="8"/>
      <c r="F2042" s="8"/>
      <c r="J2042" s="26"/>
    </row>
    <row r="2043" spans="5:10" x14ac:dyDescent="0.2">
      <c r="E2043" s="8"/>
      <c r="F2043" s="8"/>
      <c r="J2043" s="26"/>
    </row>
    <row r="2044" spans="5:10" x14ac:dyDescent="0.2">
      <c r="E2044" s="8"/>
      <c r="F2044" s="8"/>
      <c r="J2044" s="26"/>
    </row>
    <row r="2045" spans="5:10" x14ac:dyDescent="0.2">
      <c r="E2045" s="8"/>
      <c r="F2045" s="8"/>
      <c r="J2045" s="26"/>
    </row>
    <row r="2046" spans="5:10" x14ac:dyDescent="0.2">
      <c r="E2046" s="8"/>
      <c r="F2046" s="8"/>
      <c r="J2046" s="26"/>
    </row>
    <row r="2047" spans="5:10" x14ac:dyDescent="0.2">
      <c r="E2047" s="8"/>
      <c r="F2047" s="8"/>
      <c r="J2047" s="26"/>
    </row>
    <row r="2048" spans="5:10" x14ac:dyDescent="0.2">
      <c r="E2048" s="8"/>
      <c r="F2048" s="8"/>
      <c r="J2048" s="26"/>
    </row>
    <row r="2049" spans="5:10" x14ac:dyDescent="0.2">
      <c r="E2049" s="8"/>
      <c r="F2049" s="8"/>
      <c r="J2049" s="26"/>
    </row>
    <row r="2050" spans="5:10" x14ac:dyDescent="0.2">
      <c r="E2050" s="8"/>
      <c r="F2050" s="8"/>
      <c r="J2050" s="26"/>
    </row>
    <row r="2051" spans="5:10" x14ac:dyDescent="0.2">
      <c r="E2051" s="8"/>
      <c r="F2051" s="8"/>
      <c r="J2051" s="26"/>
    </row>
    <row r="2052" spans="5:10" x14ac:dyDescent="0.2">
      <c r="E2052" s="8"/>
      <c r="F2052" s="8"/>
      <c r="J2052" s="26"/>
    </row>
    <row r="2053" spans="5:10" x14ac:dyDescent="0.2">
      <c r="E2053" s="8"/>
      <c r="F2053" s="8"/>
      <c r="J2053" s="26"/>
    </row>
    <row r="2054" spans="5:10" x14ac:dyDescent="0.2">
      <c r="E2054" s="8"/>
      <c r="F2054" s="8"/>
      <c r="J2054" s="26"/>
    </row>
    <row r="2055" spans="5:10" x14ac:dyDescent="0.2">
      <c r="E2055" s="8"/>
      <c r="F2055" s="8"/>
      <c r="J2055" s="26"/>
    </row>
    <row r="2056" spans="5:10" x14ac:dyDescent="0.2">
      <c r="E2056" s="8"/>
      <c r="F2056" s="8"/>
      <c r="J2056" s="26"/>
    </row>
    <row r="2057" spans="5:10" x14ac:dyDescent="0.2">
      <c r="E2057" s="8"/>
      <c r="F2057" s="8"/>
      <c r="J2057" s="26"/>
    </row>
    <row r="2058" spans="5:10" x14ac:dyDescent="0.2">
      <c r="E2058" s="8"/>
      <c r="F2058" s="8"/>
      <c r="J2058" s="26"/>
    </row>
    <row r="2059" spans="5:10" x14ac:dyDescent="0.2">
      <c r="E2059" s="8"/>
      <c r="F2059" s="8"/>
      <c r="J2059" s="26"/>
    </row>
    <row r="2060" spans="5:10" x14ac:dyDescent="0.2">
      <c r="E2060" s="8"/>
      <c r="F2060" s="8"/>
      <c r="G2060" s="1"/>
      <c r="J2060" s="26"/>
    </row>
    <row r="2061" spans="5:10" x14ac:dyDescent="0.2">
      <c r="E2061" s="8"/>
      <c r="F2061" s="8"/>
      <c r="G2061" s="1"/>
      <c r="J2061" s="26"/>
    </row>
    <row r="2062" spans="5:10" x14ac:dyDescent="0.2">
      <c r="E2062" s="8"/>
      <c r="F2062" s="8"/>
      <c r="G2062" s="1"/>
      <c r="J2062" s="26"/>
    </row>
    <row r="2063" spans="5:10" x14ac:dyDescent="0.2">
      <c r="E2063" s="8"/>
      <c r="F2063" s="8"/>
      <c r="G2063" s="1"/>
      <c r="J2063" s="26"/>
    </row>
    <row r="2064" spans="5:10" x14ac:dyDescent="0.2">
      <c r="E2064" s="8"/>
      <c r="F2064" s="8"/>
      <c r="G2064" s="1"/>
      <c r="J2064" s="26"/>
    </row>
    <row r="2065" spans="5:10" x14ac:dyDescent="0.2">
      <c r="E2065" s="8"/>
      <c r="F2065" s="8"/>
      <c r="G2065" s="1"/>
      <c r="J2065" s="26"/>
    </row>
    <row r="2066" spans="5:10" x14ac:dyDescent="0.2">
      <c r="E2066" s="8"/>
      <c r="F2066" s="8"/>
      <c r="G2066" s="1"/>
      <c r="J2066" s="26"/>
    </row>
    <row r="2067" spans="5:10" x14ac:dyDescent="0.2">
      <c r="E2067" s="8"/>
      <c r="F2067" s="8"/>
      <c r="J2067" s="26"/>
    </row>
    <row r="2068" spans="5:10" x14ac:dyDescent="0.2">
      <c r="E2068" s="8"/>
      <c r="F2068" s="8"/>
      <c r="J2068" s="26"/>
    </row>
    <row r="2069" spans="5:10" x14ac:dyDescent="0.2">
      <c r="E2069" s="8"/>
      <c r="F2069" s="8"/>
      <c r="J2069" s="26"/>
    </row>
    <row r="2070" spans="5:10" x14ac:dyDescent="0.2">
      <c r="E2070" s="8"/>
      <c r="F2070" s="8"/>
      <c r="J2070" s="26"/>
    </row>
    <row r="2071" spans="5:10" x14ac:dyDescent="0.2">
      <c r="E2071" s="8"/>
      <c r="F2071" s="8"/>
      <c r="J2071" s="26"/>
    </row>
    <row r="2072" spans="5:10" x14ac:dyDescent="0.2">
      <c r="E2072" s="8"/>
      <c r="F2072" s="8"/>
      <c r="J2072" s="26"/>
    </row>
    <row r="2073" spans="5:10" x14ac:dyDescent="0.2">
      <c r="E2073" s="8"/>
      <c r="F2073" s="8"/>
      <c r="J2073" s="26"/>
    </row>
    <row r="2074" spans="5:10" x14ac:dyDescent="0.2">
      <c r="E2074" s="8"/>
      <c r="F2074" s="8"/>
      <c r="J2074" s="26"/>
    </row>
    <row r="2075" spans="5:10" x14ac:dyDescent="0.2">
      <c r="E2075" s="8"/>
      <c r="F2075" s="8"/>
      <c r="J2075" s="26"/>
    </row>
    <row r="2076" spans="5:10" x14ac:dyDescent="0.2">
      <c r="E2076" s="8"/>
      <c r="F2076" s="8"/>
      <c r="J2076" s="26"/>
    </row>
    <row r="2077" spans="5:10" x14ac:dyDescent="0.2">
      <c r="E2077" s="8"/>
      <c r="F2077" s="8"/>
      <c r="J2077" s="26"/>
    </row>
    <row r="2078" spans="5:10" x14ac:dyDescent="0.2">
      <c r="E2078" s="8"/>
      <c r="F2078" s="8"/>
      <c r="J2078" s="26"/>
    </row>
    <row r="2079" spans="5:10" x14ac:dyDescent="0.2">
      <c r="E2079" s="8"/>
      <c r="F2079" s="8"/>
      <c r="J2079" s="26"/>
    </row>
    <row r="2080" spans="5:10" x14ac:dyDescent="0.2">
      <c r="E2080" s="8"/>
      <c r="F2080" s="8"/>
      <c r="J2080" s="26"/>
    </row>
    <row r="2081" spans="5:10" x14ac:dyDescent="0.2">
      <c r="E2081" s="8"/>
      <c r="F2081" s="8"/>
      <c r="J2081" s="26"/>
    </row>
    <row r="2082" spans="5:10" x14ac:dyDescent="0.2">
      <c r="E2082" s="8"/>
      <c r="F2082" s="8"/>
      <c r="J2082" s="26"/>
    </row>
    <row r="2083" spans="5:10" x14ac:dyDescent="0.2">
      <c r="E2083" s="8"/>
      <c r="F2083" s="8"/>
      <c r="J2083" s="26"/>
    </row>
    <row r="2084" spans="5:10" x14ac:dyDescent="0.2">
      <c r="E2084" s="8"/>
      <c r="F2084" s="8"/>
      <c r="J2084" s="26"/>
    </row>
    <row r="2085" spans="5:10" x14ac:dyDescent="0.2">
      <c r="E2085" s="8"/>
      <c r="F2085" s="8"/>
      <c r="J2085" s="26"/>
    </row>
    <row r="2086" spans="5:10" x14ac:dyDescent="0.2">
      <c r="E2086" s="8"/>
      <c r="F2086" s="8"/>
      <c r="G2086" s="1"/>
      <c r="J2086" s="26"/>
    </row>
    <row r="2087" spans="5:10" x14ac:dyDescent="0.2">
      <c r="E2087" s="8"/>
      <c r="F2087" s="8"/>
      <c r="G2087" s="1"/>
      <c r="J2087" s="26"/>
    </row>
    <row r="2088" spans="5:10" x14ac:dyDescent="0.2">
      <c r="E2088" s="8"/>
      <c r="F2088" s="8"/>
      <c r="G2088" s="1"/>
      <c r="J2088" s="26"/>
    </row>
    <row r="2089" spans="5:10" x14ac:dyDescent="0.2">
      <c r="E2089" s="8"/>
      <c r="F2089" s="8"/>
      <c r="J2089" s="26"/>
    </row>
    <row r="2090" spans="5:10" x14ac:dyDescent="0.2">
      <c r="E2090" s="8"/>
      <c r="F2090" s="8"/>
      <c r="J2090" s="26"/>
    </row>
    <row r="2091" spans="5:10" x14ac:dyDescent="0.2">
      <c r="E2091" s="8"/>
      <c r="F2091" s="8"/>
      <c r="J2091" s="26"/>
    </row>
    <row r="2092" spans="5:10" x14ac:dyDescent="0.2">
      <c r="E2092" s="8"/>
      <c r="F2092" s="8"/>
      <c r="J2092" s="26"/>
    </row>
    <row r="2093" spans="5:10" x14ac:dyDescent="0.2">
      <c r="E2093" s="8"/>
      <c r="F2093" s="8"/>
      <c r="J2093" s="26"/>
    </row>
    <row r="2094" spans="5:10" x14ac:dyDescent="0.2">
      <c r="E2094" s="8"/>
      <c r="F2094" s="8"/>
      <c r="J2094" s="26"/>
    </row>
    <row r="2095" spans="5:10" x14ac:dyDescent="0.2">
      <c r="E2095" s="8"/>
      <c r="F2095" s="8"/>
      <c r="J2095" s="26"/>
    </row>
    <row r="2096" spans="5:10" x14ac:dyDescent="0.2">
      <c r="E2096" s="8"/>
      <c r="F2096" s="8"/>
      <c r="J2096" s="26"/>
    </row>
    <row r="2097" spans="5:10" x14ac:dyDescent="0.2">
      <c r="E2097" s="8"/>
      <c r="F2097" s="8"/>
      <c r="J2097" s="26"/>
    </row>
    <row r="2098" spans="5:10" x14ac:dyDescent="0.2">
      <c r="E2098" s="8"/>
      <c r="F2098" s="8"/>
      <c r="J2098" s="26"/>
    </row>
    <row r="2099" spans="5:10" x14ac:dyDescent="0.2">
      <c r="E2099" s="8"/>
      <c r="F2099" s="8"/>
      <c r="J2099" s="26"/>
    </row>
    <row r="2100" spans="5:10" x14ac:dyDescent="0.2">
      <c r="E2100" s="8"/>
      <c r="F2100" s="8"/>
      <c r="J2100" s="26"/>
    </row>
    <row r="2101" spans="5:10" x14ac:dyDescent="0.2">
      <c r="E2101" s="8"/>
      <c r="F2101" s="8"/>
      <c r="J2101" s="26"/>
    </row>
    <row r="2102" spans="5:10" x14ac:dyDescent="0.2">
      <c r="E2102" s="8"/>
      <c r="F2102" s="8"/>
      <c r="J2102" s="26"/>
    </row>
    <row r="2103" spans="5:10" x14ac:dyDescent="0.2">
      <c r="E2103" s="8"/>
      <c r="F2103" s="8"/>
      <c r="J2103" s="26"/>
    </row>
    <row r="2104" spans="5:10" x14ac:dyDescent="0.2">
      <c r="E2104" s="8"/>
      <c r="F2104" s="8"/>
      <c r="J2104" s="26"/>
    </row>
    <row r="2105" spans="5:10" x14ac:dyDescent="0.2">
      <c r="E2105" s="8"/>
      <c r="F2105" s="8"/>
      <c r="J2105" s="26"/>
    </row>
    <row r="2106" spans="5:10" x14ac:dyDescent="0.2">
      <c r="E2106" s="8"/>
      <c r="F2106" s="8"/>
      <c r="J2106" s="26"/>
    </row>
    <row r="2107" spans="5:10" x14ac:dyDescent="0.2">
      <c r="E2107" s="8"/>
      <c r="F2107" s="8"/>
      <c r="J2107" s="26"/>
    </row>
    <row r="2108" spans="5:10" x14ac:dyDescent="0.2">
      <c r="E2108" s="8"/>
      <c r="F2108" s="8"/>
      <c r="J2108" s="26"/>
    </row>
    <row r="2109" spans="5:10" x14ac:dyDescent="0.2">
      <c r="E2109" s="8"/>
      <c r="F2109" s="8"/>
      <c r="J2109" s="26"/>
    </row>
    <row r="2110" spans="5:10" x14ac:dyDescent="0.2">
      <c r="E2110" s="8"/>
      <c r="F2110" s="8"/>
      <c r="J2110" s="26"/>
    </row>
    <row r="2111" spans="5:10" x14ac:dyDescent="0.2">
      <c r="E2111" s="8"/>
      <c r="F2111" s="8"/>
      <c r="J2111" s="26"/>
    </row>
    <row r="2112" spans="5:10" x14ac:dyDescent="0.2">
      <c r="E2112" s="8"/>
      <c r="F2112" s="8"/>
      <c r="J2112" s="26"/>
    </row>
    <row r="2113" spans="5:10" x14ac:dyDescent="0.2">
      <c r="E2113" s="8"/>
      <c r="F2113" s="8"/>
      <c r="J2113" s="26"/>
    </row>
    <row r="2114" spans="5:10" x14ac:dyDescent="0.2">
      <c r="E2114" s="8"/>
      <c r="F2114" s="8"/>
      <c r="J2114" s="26"/>
    </row>
    <row r="2115" spans="5:10" x14ac:dyDescent="0.2">
      <c r="E2115" s="8"/>
      <c r="F2115" s="8"/>
      <c r="J2115" s="26"/>
    </row>
    <row r="2116" spans="5:10" x14ac:dyDescent="0.2">
      <c r="E2116" s="8"/>
      <c r="F2116" s="8"/>
      <c r="J2116" s="26"/>
    </row>
    <row r="2117" spans="5:10" x14ac:dyDescent="0.2">
      <c r="E2117" s="8"/>
      <c r="F2117" s="8"/>
      <c r="J2117" s="26"/>
    </row>
    <row r="2118" spans="5:10" x14ac:dyDescent="0.2">
      <c r="E2118" s="8"/>
      <c r="F2118" s="8"/>
      <c r="J2118" s="26"/>
    </row>
    <row r="2119" spans="5:10" x14ac:dyDescent="0.2">
      <c r="E2119" s="8"/>
      <c r="F2119" s="8"/>
      <c r="J2119" s="26"/>
    </row>
    <row r="2120" spans="5:10" x14ac:dyDescent="0.2">
      <c r="E2120" s="8"/>
      <c r="F2120" s="8"/>
      <c r="J2120" s="26"/>
    </row>
    <row r="2121" spans="5:10" x14ac:dyDescent="0.2">
      <c r="E2121" s="8"/>
      <c r="F2121" s="8"/>
      <c r="J2121" s="26"/>
    </row>
    <row r="2122" spans="5:10" x14ac:dyDescent="0.2">
      <c r="E2122" s="8"/>
      <c r="F2122" s="8"/>
      <c r="J2122" s="26"/>
    </row>
    <row r="2123" spans="5:10" x14ac:dyDescent="0.2">
      <c r="E2123" s="8"/>
      <c r="F2123" s="8"/>
      <c r="J2123" s="26"/>
    </row>
    <row r="2124" spans="5:10" x14ac:dyDescent="0.2">
      <c r="E2124" s="8"/>
      <c r="F2124" s="8"/>
      <c r="J2124" s="26"/>
    </row>
    <row r="2125" spans="5:10" x14ac:dyDescent="0.2">
      <c r="E2125" s="8"/>
      <c r="F2125" s="8"/>
      <c r="J2125" s="26"/>
    </row>
    <row r="2126" spans="5:10" x14ac:dyDescent="0.2">
      <c r="E2126" s="8"/>
      <c r="F2126" s="8"/>
      <c r="J2126" s="26"/>
    </row>
    <row r="2127" spans="5:10" x14ac:dyDescent="0.2">
      <c r="E2127" s="8"/>
      <c r="F2127" s="8"/>
      <c r="J2127" s="26"/>
    </row>
    <row r="2128" spans="5:10" x14ac:dyDescent="0.2">
      <c r="E2128" s="8"/>
      <c r="F2128" s="8"/>
      <c r="J2128" s="26"/>
    </row>
    <row r="2129" spans="5:10" x14ac:dyDescent="0.2">
      <c r="E2129" s="8"/>
      <c r="F2129" s="8"/>
      <c r="J2129" s="26"/>
    </row>
    <row r="2130" spans="5:10" x14ac:dyDescent="0.2">
      <c r="E2130" s="8"/>
      <c r="F2130" s="8"/>
      <c r="J2130" s="26"/>
    </row>
    <row r="2131" spans="5:10" x14ac:dyDescent="0.2">
      <c r="E2131" s="8"/>
      <c r="F2131" s="8"/>
      <c r="J2131" s="26"/>
    </row>
    <row r="2132" spans="5:10" x14ac:dyDescent="0.2">
      <c r="E2132" s="8"/>
      <c r="F2132" s="8"/>
      <c r="J2132" s="26"/>
    </row>
    <row r="2133" spans="5:10" x14ac:dyDescent="0.2">
      <c r="E2133" s="8"/>
      <c r="F2133" s="8"/>
      <c r="J2133" s="26"/>
    </row>
    <row r="2134" spans="5:10" x14ac:dyDescent="0.2">
      <c r="E2134" s="8"/>
      <c r="F2134" s="8"/>
      <c r="J2134" s="26"/>
    </row>
    <row r="2135" spans="5:10" x14ac:dyDescent="0.2">
      <c r="E2135" s="8"/>
      <c r="F2135" s="8"/>
      <c r="J2135" s="26"/>
    </row>
    <row r="2136" spans="5:10" x14ac:dyDescent="0.2">
      <c r="E2136" s="8"/>
      <c r="F2136" s="8"/>
      <c r="J2136" s="26"/>
    </row>
    <row r="2137" spans="5:10" x14ac:dyDescent="0.2">
      <c r="E2137" s="8"/>
      <c r="F2137" s="8"/>
      <c r="J2137" s="26"/>
    </row>
    <row r="2138" spans="5:10" x14ac:dyDescent="0.2">
      <c r="E2138" s="8"/>
      <c r="F2138" s="8"/>
      <c r="J2138" s="26"/>
    </row>
    <row r="2139" spans="5:10" x14ac:dyDescent="0.2">
      <c r="E2139" s="8"/>
      <c r="F2139" s="8"/>
      <c r="J2139" s="26"/>
    </row>
    <row r="2140" spans="5:10" x14ac:dyDescent="0.2">
      <c r="E2140" s="8"/>
      <c r="F2140" s="8"/>
      <c r="J2140" s="26"/>
    </row>
    <row r="2141" spans="5:10" x14ac:dyDescent="0.2">
      <c r="E2141" s="8"/>
      <c r="F2141" s="8"/>
      <c r="J2141" s="26"/>
    </row>
    <row r="2142" spans="5:10" x14ac:dyDescent="0.2">
      <c r="E2142" s="8"/>
      <c r="F2142" s="8"/>
      <c r="G2142" s="1"/>
      <c r="J2142" s="26"/>
    </row>
    <row r="2143" spans="5:10" x14ac:dyDescent="0.2">
      <c r="E2143" s="8"/>
      <c r="F2143" s="8"/>
      <c r="J2143" s="26"/>
    </row>
    <row r="2144" spans="5:10" x14ac:dyDescent="0.2">
      <c r="E2144" s="8"/>
      <c r="F2144" s="8"/>
      <c r="J2144" s="26"/>
    </row>
    <row r="2145" spans="5:10" x14ac:dyDescent="0.2">
      <c r="E2145" s="8"/>
      <c r="F2145" s="8"/>
      <c r="J2145" s="26"/>
    </row>
    <row r="2146" spans="5:10" x14ac:dyDescent="0.2">
      <c r="E2146" s="8"/>
      <c r="F2146" s="8"/>
      <c r="J2146" s="26"/>
    </row>
    <row r="2147" spans="5:10" x14ac:dyDescent="0.2">
      <c r="E2147" s="8"/>
      <c r="F2147" s="8"/>
      <c r="J2147" s="26"/>
    </row>
    <row r="2148" spans="5:10" x14ac:dyDescent="0.2">
      <c r="E2148" s="8"/>
      <c r="F2148" s="8"/>
      <c r="J2148" s="26"/>
    </row>
    <row r="2149" spans="5:10" x14ac:dyDescent="0.2">
      <c r="E2149" s="8"/>
      <c r="F2149" s="8"/>
      <c r="J2149" s="26"/>
    </row>
    <row r="2150" spans="5:10" x14ac:dyDescent="0.2">
      <c r="E2150" s="8"/>
      <c r="F2150" s="8"/>
      <c r="J2150" s="26"/>
    </row>
    <row r="2151" spans="5:10" x14ac:dyDescent="0.2">
      <c r="E2151" s="8"/>
      <c r="F2151" s="8"/>
      <c r="J2151" s="26"/>
    </row>
    <row r="2152" spans="5:10" x14ac:dyDescent="0.2">
      <c r="E2152" s="8"/>
      <c r="F2152" s="8"/>
      <c r="J2152" s="26"/>
    </row>
    <row r="2153" spans="5:10" x14ac:dyDescent="0.2">
      <c r="E2153" s="8"/>
      <c r="F2153" s="8"/>
      <c r="J2153" s="26"/>
    </row>
    <row r="2154" spans="5:10" x14ac:dyDescent="0.2">
      <c r="E2154" s="8"/>
      <c r="F2154" s="8"/>
      <c r="J2154" s="26"/>
    </row>
    <row r="2155" spans="5:10" x14ac:dyDescent="0.2">
      <c r="E2155" s="8"/>
      <c r="F2155" s="8"/>
      <c r="J2155" s="26"/>
    </row>
    <row r="2156" spans="5:10" x14ac:dyDescent="0.2">
      <c r="E2156" s="8"/>
      <c r="F2156" s="8"/>
      <c r="J2156" s="26"/>
    </row>
    <row r="2157" spans="5:10" x14ac:dyDescent="0.2">
      <c r="E2157" s="8"/>
      <c r="F2157" s="8"/>
      <c r="J2157" s="26"/>
    </row>
    <row r="2158" spans="5:10" x14ac:dyDescent="0.2">
      <c r="E2158" s="8"/>
      <c r="F2158" s="8"/>
      <c r="J2158" s="26"/>
    </row>
    <row r="2159" spans="5:10" x14ac:dyDescent="0.2">
      <c r="E2159" s="8"/>
      <c r="F2159" s="8"/>
      <c r="J2159" s="26"/>
    </row>
    <row r="2160" spans="5:10" x14ac:dyDescent="0.2">
      <c r="E2160" s="8"/>
      <c r="F2160" s="8"/>
      <c r="J2160" s="26"/>
    </row>
    <row r="2161" spans="5:10" x14ac:dyDescent="0.2">
      <c r="E2161" s="8"/>
      <c r="F2161" s="8"/>
      <c r="J2161" s="26"/>
    </row>
    <row r="2162" spans="5:10" x14ac:dyDescent="0.2">
      <c r="E2162" s="8"/>
      <c r="F2162" s="8"/>
      <c r="J2162" s="26"/>
    </row>
    <row r="2163" spans="5:10" x14ac:dyDescent="0.2">
      <c r="E2163" s="8"/>
      <c r="F2163" s="8"/>
      <c r="J2163" s="26"/>
    </row>
    <row r="2164" spans="5:10" x14ac:dyDescent="0.2">
      <c r="E2164" s="8"/>
      <c r="F2164" s="8"/>
      <c r="J2164" s="26"/>
    </row>
    <row r="2165" spans="5:10" x14ac:dyDescent="0.2">
      <c r="E2165" s="8"/>
      <c r="F2165" s="8"/>
      <c r="J2165" s="26"/>
    </row>
    <row r="2166" spans="5:10" x14ac:dyDescent="0.2">
      <c r="E2166" s="8"/>
      <c r="F2166" s="8"/>
      <c r="J2166" s="26"/>
    </row>
    <row r="2167" spans="5:10" x14ac:dyDescent="0.2">
      <c r="E2167" s="8"/>
      <c r="F2167" s="8"/>
      <c r="J2167" s="26"/>
    </row>
    <row r="2168" spans="5:10" x14ac:dyDescent="0.2">
      <c r="E2168" s="8"/>
      <c r="F2168" s="8"/>
      <c r="J2168" s="26"/>
    </row>
    <row r="2169" spans="5:10" x14ac:dyDescent="0.2">
      <c r="E2169" s="8"/>
      <c r="F2169" s="8"/>
      <c r="J2169" s="26"/>
    </row>
    <row r="2170" spans="5:10" x14ac:dyDescent="0.2">
      <c r="E2170" s="8"/>
      <c r="F2170" s="8"/>
      <c r="J2170" s="26"/>
    </row>
    <row r="2171" spans="5:10" x14ac:dyDescent="0.2">
      <c r="E2171" s="8"/>
      <c r="F2171" s="8"/>
      <c r="J2171" s="26"/>
    </row>
    <row r="2172" spans="5:10" x14ac:dyDescent="0.2">
      <c r="E2172" s="8"/>
      <c r="F2172" s="8"/>
      <c r="J2172" s="26"/>
    </row>
    <row r="2173" spans="5:10" x14ac:dyDescent="0.2">
      <c r="E2173" s="8"/>
      <c r="F2173" s="8"/>
      <c r="J2173" s="26"/>
    </row>
    <row r="2174" spans="5:10" x14ac:dyDescent="0.2">
      <c r="E2174" s="8"/>
      <c r="F2174" s="8"/>
      <c r="J2174" s="26"/>
    </row>
    <row r="2175" spans="5:10" x14ac:dyDescent="0.2">
      <c r="E2175" s="8"/>
      <c r="F2175" s="8"/>
      <c r="J2175" s="26"/>
    </row>
    <row r="2176" spans="5:10" x14ac:dyDescent="0.2">
      <c r="E2176" s="8"/>
      <c r="F2176" s="8"/>
      <c r="J2176" s="26"/>
    </row>
    <row r="2177" spans="5:10" x14ac:dyDescent="0.2">
      <c r="E2177" s="8"/>
      <c r="F2177" s="8"/>
      <c r="J2177" s="26"/>
    </row>
    <row r="2178" spans="5:10" x14ac:dyDescent="0.2">
      <c r="E2178" s="8"/>
      <c r="F2178" s="8"/>
      <c r="J2178" s="26"/>
    </row>
    <row r="2179" spans="5:10" x14ac:dyDescent="0.2">
      <c r="E2179" s="8"/>
      <c r="F2179" s="8"/>
      <c r="J2179" s="26"/>
    </row>
    <row r="2180" spans="5:10" x14ac:dyDescent="0.2">
      <c r="E2180" s="8"/>
      <c r="F2180" s="8"/>
      <c r="J2180" s="26"/>
    </row>
    <row r="2181" spans="5:10" x14ac:dyDescent="0.2">
      <c r="E2181" s="8"/>
      <c r="F2181" s="8"/>
      <c r="J2181" s="26"/>
    </row>
    <row r="2182" spans="5:10" x14ac:dyDescent="0.2">
      <c r="E2182" s="8"/>
      <c r="F2182" s="8"/>
      <c r="J2182" s="26"/>
    </row>
    <row r="2183" spans="5:10" x14ac:dyDescent="0.2">
      <c r="E2183" s="8"/>
      <c r="F2183" s="8"/>
      <c r="J2183" s="26"/>
    </row>
    <row r="2184" spans="5:10" x14ac:dyDescent="0.2">
      <c r="E2184" s="8"/>
      <c r="F2184" s="8"/>
      <c r="J2184" s="26"/>
    </row>
    <row r="2185" spans="5:10" x14ac:dyDescent="0.2">
      <c r="E2185" s="8"/>
      <c r="F2185" s="8"/>
      <c r="J2185" s="26"/>
    </row>
    <row r="2186" spans="5:10" x14ac:dyDescent="0.2">
      <c r="E2186" s="8"/>
      <c r="F2186" s="8"/>
      <c r="J2186" s="26"/>
    </row>
    <row r="2187" spans="5:10" x14ac:dyDescent="0.2">
      <c r="E2187" s="8"/>
      <c r="F2187" s="8"/>
      <c r="J2187" s="26"/>
    </row>
    <row r="2188" spans="5:10" x14ac:dyDescent="0.2">
      <c r="E2188" s="8"/>
      <c r="F2188" s="8"/>
      <c r="J2188" s="26"/>
    </row>
    <row r="2189" spans="5:10" x14ac:dyDescent="0.2">
      <c r="E2189" s="8"/>
      <c r="F2189" s="8"/>
      <c r="J2189" s="26"/>
    </row>
    <row r="2190" spans="5:10" x14ac:dyDescent="0.2">
      <c r="E2190" s="8"/>
      <c r="F2190" s="8"/>
      <c r="J2190" s="26"/>
    </row>
    <row r="2191" spans="5:10" x14ac:dyDescent="0.2">
      <c r="E2191" s="8"/>
      <c r="F2191" s="8"/>
      <c r="J2191" s="26"/>
    </row>
    <row r="2192" spans="5:10" x14ac:dyDescent="0.2">
      <c r="E2192" s="8"/>
      <c r="F2192" s="8"/>
      <c r="J2192" s="26"/>
    </row>
    <row r="2193" spans="5:10" x14ac:dyDescent="0.2">
      <c r="E2193" s="8"/>
      <c r="F2193" s="8"/>
      <c r="J2193" s="26"/>
    </row>
    <row r="2194" spans="5:10" x14ac:dyDescent="0.2">
      <c r="E2194" s="8"/>
      <c r="F2194" s="8"/>
      <c r="J2194" s="26"/>
    </row>
    <row r="2195" spans="5:10" x14ac:dyDescent="0.2">
      <c r="E2195" s="8"/>
      <c r="F2195" s="8"/>
      <c r="J2195" s="26"/>
    </row>
    <row r="2196" spans="5:10" x14ac:dyDescent="0.2">
      <c r="E2196" s="8"/>
      <c r="F2196" s="8"/>
      <c r="J2196" s="26"/>
    </row>
    <row r="2197" spans="5:10" x14ac:dyDescent="0.2">
      <c r="E2197" s="8"/>
      <c r="F2197" s="8"/>
      <c r="J2197" s="26"/>
    </row>
    <row r="2198" spans="5:10" x14ac:dyDescent="0.2">
      <c r="E2198" s="8"/>
      <c r="F2198" s="8"/>
      <c r="J2198" s="26"/>
    </row>
    <row r="2199" spans="5:10" x14ac:dyDescent="0.2">
      <c r="E2199" s="8"/>
      <c r="F2199" s="8"/>
      <c r="J2199" s="26"/>
    </row>
    <row r="2200" spans="5:10" x14ac:dyDescent="0.2">
      <c r="E2200" s="8"/>
      <c r="F2200" s="8"/>
      <c r="J2200" s="26"/>
    </row>
    <row r="2201" spans="5:10" x14ac:dyDescent="0.2">
      <c r="E2201" s="8"/>
      <c r="F2201" s="8"/>
      <c r="J2201" s="26"/>
    </row>
    <row r="2202" spans="5:10" x14ac:dyDescent="0.2">
      <c r="E2202" s="8"/>
      <c r="F2202" s="8"/>
      <c r="J2202" s="26"/>
    </row>
    <row r="2203" spans="5:10" x14ac:dyDescent="0.2">
      <c r="E2203" s="8"/>
      <c r="F2203" s="8"/>
      <c r="J2203" s="26"/>
    </row>
    <row r="2204" spans="5:10" x14ac:dyDescent="0.2">
      <c r="E2204" s="8"/>
      <c r="F2204" s="8"/>
      <c r="J2204" s="26"/>
    </row>
    <row r="2205" spans="5:10" x14ac:dyDescent="0.2">
      <c r="E2205" s="8"/>
      <c r="F2205" s="8"/>
      <c r="J2205" s="26"/>
    </row>
    <row r="2206" spans="5:10" x14ac:dyDescent="0.2">
      <c r="E2206" s="8"/>
      <c r="F2206" s="8"/>
      <c r="J2206" s="26"/>
    </row>
    <row r="2207" spans="5:10" x14ac:dyDescent="0.2">
      <c r="E2207" s="8"/>
      <c r="F2207" s="8"/>
      <c r="J2207" s="26"/>
    </row>
    <row r="2208" spans="5:10" x14ac:dyDescent="0.2">
      <c r="E2208" s="8"/>
      <c r="F2208" s="8"/>
      <c r="J2208" s="26"/>
    </row>
    <row r="2209" spans="5:10" x14ac:dyDescent="0.2">
      <c r="E2209" s="8"/>
      <c r="F2209" s="8"/>
      <c r="J2209" s="26"/>
    </row>
    <row r="2210" spans="5:10" x14ac:dyDescent="0.2">
      <c r="E2210" s="8"/>
      <c r="F2210" s="8"/>
      <c r="J2210" s="26"/>
    </row>
    <row r="2211" spans="5:10" x14ac:dyDescent="0.2">
      <c r="E2211" s="8"/>
      <c r="F2211" s="8"/>
      <c r="J2211" s="26"/>
    </row>
    <row r="2212" spans="5:10" x14ac:dyDescent="0.2">
      <c r="E2212" s="8"/>
      <c r="F2212" s="8"/>
      <c r="J2212" s="26"/>
    </row>
    <row r="2213" spans="5:10" x14ac:dyDescent="0.2">
      <c r="E2213" s="8"/>
      <c r="F2213" s="8"/>
      <c r="J2213" s="26"/>
    </row>
    <row r="2214" spans="5:10" x14ac:dyDescent="0.2">
      <c r="E2214" s="8"/>
      <c r="F2214" s="8"/>
      <c r="J2214" s="26"/>
    </row>
    <row r="2215" spans="5:10" x14ac:dyDescent="0.2">
      <c r="E2215" s="8"/>
      <c r="F2215" s="8"/>
      <c r="J2215" s="26"/>
    </row>
    <row r="2216" spans="5:10" x14ac:dyDescent="0.2">
      <c r="E2216" s="8"/>
      <c r="F2216" s="8"/>
      <c r="J2216" s="26"/>
    </row>
    <row r="2217" spans="5:10" x14ac:dyDescent="0.2">
      <c r="E2217" s="8"/>
      <c r="F2217" s="8"/>
      <c r="J2217" s="26"/>
    </row>
    <row r="2218" spans="5:10" x14ac:dyDescent="0.2">
      <c r="E2218" s="8"/>
      <c r="F2218" s="8"/>
      <c r="J2218" s="26"/>
    </row>
    <row r="2219" spans="5:10" x14ac:dyDescent="0.2">
      <c r="E2219" s="8"/>
      <c r="F2219" s="8"/>
      <c r="J2219" s="26"/>
    </row>
    <row r="2220" spans="5:10" x14ac:dyDescent="0.2">
      <c r="E2220" s="8"/>
      <c r="F2220" s="8"/>
      <c r="J2220" s="26"/>
    </row>
    <row r="2221" spans="5:10" x14ac:dyDescent="0.2">
      <c r="E2221" s="8"/>
      <c r="F2221" s="8"/>
      <c r="J2221" s="26"/>
    </row>
    <row r="2222" spans="5:10" x14ac:dyDescent="0.2">
      <c r="E2222" s="8"/>
      <c r="F2222" s="8"/>
      <c r="J2222" s="26"/>
    </row>
    <row r="2223" spans="5:10" x14ac:dyDescent="0.2">
      <c r="E2223" s="8"/>
      <c r="F2223" s="8"/>
      <c r="J2223" s="26"/>
    </row>
    <row r="2224" spans="5:10" x14ac:dyDescent="0.2">
      <c r="E2224" s="8"/>
      <c r="F2224" s="8"/>
      <c r="J2224" s="26"/>
    </row>
    <row r="2225" spans="5:10" x14ac:dyDescent="0.2">
      <c r="E2225" s="8"/>
      <c r="F2225" s="8"/>
      <c r="J2225" s="26"/>
    </row>
    <row r="2226" spans="5:10" x14ac:dyDescent="0.2">
      <c r="E2226" s="8"/>
      <c r="F2226" s="8"/>
      <c r="J2226" s="26"/>
    </row>
    <row r="2227" spans="5:10" x14ac:dyDescent="0.2">
      <c r="E2227" s="8"/>
      <c r="F2227" s="8"/>
      <c r="J2227" s="26"/>
    </row>
    <row r="2228" spans="5:10" x14ac:dyDescent="0.2">
      <c r="E2228" s="8"/>
      <c r="F2228" s="8"/>
      <c r="J2228" s="26"/>
    </row>
    <row r="2229" spans="5:10" x14ac:dyDescent="0.2">
      <c r="E2229" s="8"/>
      <c r="F2229" s="8"/>
      <c r="J2229" s="26"/>
    </row>
    <row r="2230" spans="5:10" x14ac:dyDescent="0.2">
      <c r="E2230" s="8"/>
      <c r="F2230" s="8"/>
      <c r="J2230" s="26"/>
    </row>
    <row r="2231" spans="5:10" x14ac:dyDescent="0.2">
      <c r="E2231" s="8"/>
      <c r="F2231" s="8"/>
      <c r="J2231" s="26"/>
    </row>
    <row r="2232" spans="5:10" x14ac:dyDescent="0.2">
      <c r="E2232" s="8"/>
      <c r="F2232" s="8"/>
      <c r="J2232" s="26"/>
    </row>
    <row r="2233" spans="5:10" x14ac:dyDescent="0.2">
      <c r="E2233" s="8"/>
      <c r="F2233" s="8"/>
      <c r="J2233" s="26"/>
    </row>
    <row r="2234" spans="5:10" x14ac:dyDescent="0.2">
      <c r="E2234" s="8"/>
      <c r="F2234" s="8"/>
      <c r="J2234" s="26"/>
    </row>
    <row r="2235" spans="5:10" x14ac:dyDescent="0.2">
      <c r="E2235" s="8"/>
      <c r="F2235" s="8"/>
      <c r="J2235" s="26"/>
    </row>
    <row r="2236" spans="5:10" x14ac:dyDescent="0.2">
      <c r="E2236" s="8"/>
      <c r="F2236" s="8"/>
      <c r="J2236" s="26"/>
    </row>
    <row r="2237" spans="5:10" x14ac:dyDescent="0.2">
      <c r="E2237" s="8"/>
      <c r="F2237" s="8"/>
      <c r="J2237" s="26"/>
    </row>
    <row r="2238" spans="5:10" x14ac:dyDescent="0.2">
      <c r="E2238" s="8"/>
      <c r="F2238" s="8"/>
      <c r="J2238" s="26"/>
    </row>
    <row r="2239" spans="5:10" x14ac:dyDescent="0.2">
      <c r="E2239" s="8"/>
      <c r="F2239" s="8"/>
      <c r="J2239" s="26"/>
    </row>
    <row r="2240" spans="5:10" x14ac:dyDescent="0.2">
      <c r="E2240" s="8"/>
      <c r="F2240" s="8"/>
      <c r="J2240" s="26"/>
    </row>
    <row r="2241" spans="5:10" x14ac:dyDescent="0.2">
      <c r="E2241" s="8"/>
      <c r="F2241" s="8"/>
      <c r="J2241" s="26"/>
    </row>
    <row r="2242" spans="5:10" x14ac:dyDescent="0.2">
      <c r="E2242" s="8"/>
      <c r="F2242" s="8"/>
      <c r="J2242" s="26"/>
    </row>
    <row r="2243" spans="5:10" x14ac:dyDescent="0.2">
      <c r="E2243" s="8"/>
      <c r="F2243" s="8"/>
      <c r="J2243" s="26"/>
    </row>
    <row r="2244" spans="5:10" x14ac:dyDescent="0.2">
      <c r="E2244" s="8"/>
      <c r="F2244" s="8"/>
      <c r="J2244" s="26"/>
    </row>
    <row r="2245" spans="5:10" x14ac:dyDescent="0.2">
      <c r="E2245" s="8"/>
      <c r="F2245" s="8"/>
      <c r="J2245" s="26"/>
    </row>
    <row r="2246" spans="5:10" x14ac:dyDescent="0.2">
      <c r="E2246" s="8"/>
      <c r="F2246" s="8"/>
      <c r="J2246" s="26"/>
    </row>
    <row r="2247" spans="5:10" x14ac:dyDescent="0.2">
      <c r="E2247" s="8"/>
      <c r="F2247" s="8"/>
      <c r="J2247" s="26"/>
    </row>
    <row r="2248" spans="5:10" x14ac:dyDescent="0.2">
      <c r="E2248" s="8"/>
      <c r="F2248" s="8"/>
      <c r="J2248" s="26"/>
    </row>
    <row r="2249" spans="5:10" x14ac:dyDescent="0.2">
      <c r="E2249" s="8"/>
      <c r="F2249" s="8"/>
      <c r="J2249" s="26"/>
    </row>
    <row r="2250" spans="5:10" x14ac:dyDescent="0.2">
      <c r="E2250" s="8"/>
      <c r="F2250" s="8"/>
      <c r="J2250" s="26"/>
    </row>
    <row r="2251" spans="5:10" x14ac:dyDescent="0.2">
      <c r="E2251" s="8"/>
      <c r="F2251" s="8"/>
      <c r="J2251" s="26"/>
    </row>
    <row r="2252" spans="5:10" x14ac:dyDescent="0.2">
      <c r="E2252" s="8"/>
      <c r="F2252" s="8"/>
      <c r="J2252" s="26"/>
    </row>
    <row r="2253" spans="5:10" x14ac:dyDescent="0.2">
      <c r="E2253" s="8"/>
      <c r="F2253" s="8"/>
      <c r="J2253" s="26"/>
    </row>
    <row r="2254" spans="5:10" x14ac:dyDescent="0.2">
      <c r="E2254" s="8"/>
      <c r="F2254" s="8"/>
      <c r="J2254" s="26"/>
    </row>
    <row r="2255" spans="5:10" x14ac:dyDescent="0.2">
      <c r="E2255" s="8"/>
      <c r="F2255" s="8"/>
      <c r="J2255" s="26"/>
    </row>
    <row r="2256" spans="5:10" x14ac:dyDescent="0.2">
      <c r="E2256" s="8"/>
      <c r="F2256" s="8"/>
      <c r="J2256" s="26"/>
    </row>
    <row r="2257" spans="5:10" x14ac:dyDescent="0.2">
      <c r="E2257" s="8"/>
      <c r="F2257" s="8"/>
      <c r="J2257" s="26"/>
    </row>
    <row r="2258" spans="5:10" x14ac:dyDescent="0.2">
      <c r="E2258" s="8"/>
      <c r="F2258" s="8"/>
      <c r="J2258" s="26"/>
    </row>
    <row r="2259" spans="5:10" x14ac:dyDescent="0.2">
      <c r="E2259" s="8"/>
      <c r="F2259" s="8"/>
      <c r="J2259" s="26"/>
    </row>
    <row r="2260" spans="5:10" x14ac:dyDescent="0.2">
      <c r="E2260" s="8"/>
      <c r="F2260" s="8"/>
      <c r="J2260" s="26"/>
    </row>
    <row r="2261" spans="5:10" x14ac:dyDescent="0.2">
      <c r="E2261" s="8"/>
      <c r="F2261" s="8"/>
      <c r="J2261" s="26"/>
    </row>
    <row r="2262" spans="5:10" x14ac:dyDescent="0.2">
      <c r="E2262" s="8"/>
      <c r="F2262" s="8"/>
      <c r="J2262" s="26"/>
    </row>
    <row r="2263" spans="5:10" x14ac:dyDescent="0.2">
      <c r="E2263" s="8"/>
      <c r="F2263" s="8"/>
      <c r="J2263" s="26"/>
    </row>
    <row r="2264" spans="5:10" x14ac:dyDescent="0.2">
      <c r="E2264" s="8"/>
      <c r="F2264" s="8"/>
      <c r="J2264" s="26"/>
    </row>
    <row r="2265" spans="5:10" x14ac:dyDescent="0.2">
      <c r="E2265" s="8"/>
      <c r="F2265" s="8"/>
      <c r="J2265" s="26"/>
    </row>
    <row r="2266" spans="5:10" x14ac:dyDescent="0.2">
      <c r="E2266" s="8"/>
      <c r="F2266" s="8"/>
      <c r="J2266" s="26"/>
    </row>
    <row r="2267" spans="5:10" x14ac:dyDescent="0.2">
      <c r="E2267" s="8"/>
      <c r="F2267" s="8"/>
      <c r="J2267" s="26"/>
    </row>
    <row r="2268" spans="5:10" x14ac:dyDescent="0.2">
      <c r="E2268" s="8"/>
      <c r="F2268" s="8"/>
      <c r="J2268" s="26"/>
    </row>
    <row r="2269" spans="5:10" x14ac:dyDescent="0.2">
      <c r="E2269" s="8"/>
      <c r="F2269" s="8"/>
      <c r="J2269" s="26"/>
    </row>
    <row r="2270" spans="5:10" x14ac:dyDescent="0.2">
      <c r="E2270" s="8"/>
      <c r="F2270" s="8"/>
      <c r="J2270" s="26"/>
    </row>
    <row r="2271" spans="5:10" x14ac:dyDescent="0.2">
      <c r="E2271" s="8"/>
      <c r="F2271" s="8"/>
      <c r="J2271" s="26"/>
    </row>
    <row r="2272" spans="5:10" x14ac:dyDescent="0.2">
      <c r="E2272" s="8"/>
      <c r="F2272" s="8"/>
      <c r="J2272" s="26"/>
    </row>
    <row r="2273" spans="5:10" x14ac:dyDescent="0.2">
      <c r="E2273" s="8"/>
      <c r="F2273" s="8"/>
      <c r="J2273" s="26"/>
    </row>
    <row r="2274" spans="5:10" x14ac:dyDescent="0.2">
      <c r="E2274" s="8"/>
      <c r="F2274" s="8"/>
      <c r="J2274" s="26"/>
    </row>
    <row r="2275" spans="5:10" x14ac:dyDescent="0.2">
      <c r="E2275" s="8"/>
      <c r="F2275" s="8"/>
      <c r="J2275" s="26"/>
    </row>
    <row r="2276" spans="5:10" x14ac:dyDescent="0.2">
      <c r="E2276" s="8"/>
      <c r="F2276" s="8"/>
      <c r="J2276" s="26"/>
    </row>
    <row r="2277" spans="5:10" x14ac:dyDescent="0.2">
      <c r="E2277" s="8"/>
      <c r="F2277" s="8"/>
      <c r="J2277" s="26"/>
    </row>
    <row r="2278" spans="5:10" x14ac:dyDescent="0.2">
      <c r="E2278" s="8"/>
      <c r="F2278" s="8"/>
      <c r="J2278" s="26"/>
    </row>
    <row r="2279" spans="5:10" x14ac:dyDescent="0.2">
      <c r="E2279" s="8"/>
      <c r="F2279" s="8"/>
      <c r="J2279" s="26"/>
    </row>
    <row r="2280" spans="5:10" x14ac:dyDescent="0.2">
      <c r="E2280" s="8"/>
      <c r="F2280" s="8"/>
      <c r="J2280" s="26"/>
    </row>
    <row r="2281" spans="5:10" x14ac:dyDescent="0.2">
      <c r="E2281" s="8"/>
      <c r="F2281" s="8"/>
      <c r="J2281" s="26"/>
    </row>
    <row r="2282" spans="5:10" x14ac:dyDescent="0.2">
      <c r="E2282" s="8"/>
      <c r="F2282" s="8"/>
      <c r="J2282" s="26"/>
    </row>
    <row r="2283" spans="5:10" x14ac:dyDescent="0.2">
      <c r="E2283" s="8"/>
      <c r="F2283" s="8"/>
      <c r="J2283" s="26"/>
    </row>
    <row r="2284" spans="5:10" x14ac:dyDescent="0.2">
      <c r="E2284" s="8"/>
      <c r="F2284" s="8"/>
      <c r="J2284" s="26"/>
    </row>
    <row r="2285" spans="5:10" x14ac:dyDescent="0.2">
      <c r="E2285" s="8"/>
      <c r="F2285" s="8"/>
      <c r="J2285" s="26"/>
    </row>
    <row r="2286" spans="5:10" x14ac:dyDescent="0.2">
      <c r="E2286" s="8"/>
      <c r="F2286" s="8"/>
      <c r="J2286" s="26"/>
    </row>
    <row r="2287" spans="5:10" x14ac:dyDescent="0.2">
      <c r="E2287" s="8"/>
      <c r="F2287" s="8"/>
      <c r="J2287" s="26"/>
    </row>
    <row r="2288" spans="5:10" x14ac:dyDescent="0.2">
      <c r="E2288" s="8"/>
      <c r="F2288" s="8"/>
      <c r="J2288" s="26"/>
    </row>
    <row r="2289" spans="5:10" x14ac:dyDescent="0.2">
      <c r="E2289" s="8"/>
      <c r="F2289" s="8"/>
      <c r="J2289" s="26"/>
    </row>
    <row r="2290" spans="5:10" x14ac:dyDescent="0.2">
      <c r="E2290" s="8"/>
      <c r="F2290" s="8"/>
      <c r="J2290" s="26"/>
    </row>
    <row r="2291" spans="5:10" x14ac:dyDescent="0.2">
      <c r="E2291" s="8"/>
      <c r="F2291" s="8"/>
      <c r="J2291" s="26"/>
    </row>
    <row r="2292" spans="5:10" x14ac:dyDescent="0.2">
      <c r="E2292" s="8"/>
      <c r="F2292" s="8"/>
      <c r="J2292" s="26"/>
    </row>
    <row r="2293" spans="5:10" x14ac:dyDescent="0.2">
      <c r="E2293" s="8"/>
      <c r="F2293" s="8"/>
      <c r="J2293" s="26"/>
    </row>
    <row r="2294" spans="5:10" x14ac:dyDescent="0.2">
      <c r="E2294" s="8"/>
      <c r="F2294" s="8"/>
      <c r="J2294" s="26"/>
    </row>
    <row r="2295" spans="5:10" x14ac:dyDescent="0.2">
      <c r="E2295" s="8"/>
      <c r="F2295" s="8"/>
      <c r="J2295" s="26"/>
    </row>
    <row r="2296" spans="5:10" x14ac:dyDescent="0.2">
      <c r="E2296" s="8"/>
      <c r="F2296" s="8"/>
      <c r="J2296" s="26"/>
    </row>
    <row r="2297" spans="5:10" x14ac:dyDescent="0.2">
      <c r="E2297" s="8"/>
      <c r="F2297" s="8"/>
      <c r="J2297" s="26"/>
    </row>
    <row r="2298" spans="5:10" x14ac:dyDescent="0.2">
      <c r="E2298" s="8"/>
      <c r="F2298" s="8"/>
      <c r="J2298" s="26"/>
    </row>
    <row r="2299" spans="5:10" x14ac:dyDescent="0.2">
      <c r="E2299" s="8"/>
      <c r="F2299" s="8"/>
      <c r="J2299" s="26"/>
    </row>
    <row r="2300" spans="5:10" x14ac:dyDescent="0.2">
      <c r="E2300" s="8"/>
      <c r="F2300" s="8"/>
      <c r="J2300" s="26"/>
    </row>
    <row r="2301" spans="5:10" x14ac:dyDescent="0.2">
      <c r="E2301" s="8"/>
      <c r="F2301" s="8"/>
      <c r="J2301" s="26"/>
    </row>
    <row r="2302" spans="5:10" x14ac:dyDescent="0.2">
      <c r="E2302" s="8"/>
      <c r="F2302" s="8"/>
      <c r="J2302" s="26"/>
    </row>
    <row r="2303" spans="5:10" x14ac:dyDescent="0.2">
      <c r="E2303" s="8"/>
      <c r="F2303" s="8"/>
      <c r="J2303" s="26"/>
    </row>
    <row r="2304" spans="5:10" x14ac:dyDescent="0.2">
      <c r="E2304" s="8"/>
      <c r="F2304" s="8"/>
      <c r="J2304" s="26"/>
    </row>
    <row r="2305" spans="5:10" x14ac:dyDescent="0.2">
      <c r="E2305" s="8"/>
      <c r="F2305" s="8"/>
      <c r="J2305" s="26"/>
    </row>
    <row r="2306" spans="5:10" x14ac:dyDescent="0.2">
      <c r="E2306" s="8"/>
      <c r="F2306" s="8"/>
      <c r="J2306" s="26"/>
    </row>
    <row r="2307" spans="5:10" x14ac:dyDescent="0.2">
      <c r="E2307" s="8"/>
      <c r="F2307" s="8"/>
      <c r="J2307" s="26"/>
    </row>
    <row r="2308" spans="5:10" x14ac:dyDescent="0.2">
      <c r="E2308" s="8"/>
      <c r="F2308" s="8"/>
      <c r="J2308" s="26"/>
    </row>
    <row r="2309" spans="5:10" x14ac:dyDescent="0.2">
      <c r="E2309" s="8"/>
      <c r="F2309" s="8"/>
      <c r="J2309" s="26"/>
    </row>
    <row r="2310" spans="5:10" x14ac:dyDescent="0.2">
      <c r="E2310" s="8"/>
      <c r="F2310" s="8"/>
      <c r="J2310" s="26"/>
    </row>
    <row r="2311" spans="5:10" x14ac:dyDescent="0.2">
      <c r="E2311" s="8"/>
      <c r="F2311" s="8"/>
      <c r="J2311" s="26"/>
    </row>
    <row r="2312" spans="5:10" x14ac:dyDescent="0.2">
      <c r="E2312" s="8"/>
      <c r="F2312" s="8"/>
      <c r="J2312" s="26"/>
    </row>
    <row r="2313" spans="5:10" x14ac:dyDescent="0.2">
      <c r="E2313" s="8"/>
      <c r="F2313" s="8"/>
      <c r="J2313" s="26"/>
    </row>
    <row r="2314" spans="5:10" x14ac:dyDescent="0.2">
      <c r="E2314" s="8"/>
      <c r="F2314" s="8"/>
      <c r="J2314" s="26"/>
    </row>
    <row r="2315" spans="5:10" x14ac:dyDescent="0.2">
      <c r="E2315" s="8"/>
      <c r="F2315" s="8"/>
      <c r="J2315" s="26"/>
    </row>
    <row r="2316" spans="5:10" x14ac:dyDescent="0.2">
      <c r="E2316" s="8"/>
      <c r="F2316" s="8"/>
      <c r="J2316" s="26"/>
    </row>
    <row r="2317" spans="5:10" x14ac:dyDescent="0.2">
      <c r="E2317" s="8"/>
      <c r="F2317" s="8"/>
      <c r="J2317" s="26"/>
    </row>
    <row r="2318" spans="5:10" x14ac:dyDescent="0.2">
      <c r="E2318" s="8"/>
      <c r="F2318" s="8"/>
      <c r="J2318" s="26"/>
    </row>
    <row r="2319" spans="5:10" x14ac:dyDescent="0.2">
      <c r="E2319" s="8"/>
      <c r="F2319" s="8"/>
      <c r="J2319" s="26"/>
    </row>
    <row r="2320" spans="5:10" x14ac:dyDescent="0.2">
      <c r="E2320" s="8"/>
      <c r="F2320" s="8"/>
      <c r="J2320" s="26"/>
    </row>
    <row r="2321" spans="5:10" x14ac:dyDescent="0.2">
      <c r="E2321" s="8"/>
      <c r="F2321" s="8"/>
      <c r="J2321" s="26"/>
    </row>
    <row r="2322" spans="5:10" x14ac:dyDescent="0.2">
      <c r="E2322" s="8"/>
      <c r="F2322" s="8"/>
      <c r="J2322" s="26"/>
    </row>
    <row r="2323" spans="5:10" x14ac:dyDescent="0.2">
      <c r="E2323" s="8"/>
      <c r="F2323" s="8"/>
      <c r="J2323" s="26"/>
    </row>
    <row r="2324" spans="5:10" x14ac:dyDescent="0.2">
      <c r="E2324" s="8"/>
      <c r="F2324" s="8"/>
      <c r="J2324" s="26"/>
    </row>
    <row r="2325" spans="5:10" x14ac:dyDescent="0.2">
      <c r="E2325" s="8"/>
      <c r="F2325" s="8"/>
      <c r="J2325" s="26"/>
    </row>
    <row r="2326" spans="5:10" x14ac:dyDescent="0.2">
      <c r="E2326" s="8"/>
      <c r="F2326" s="8"/>
      <c r="J2326" s="26"/>
    </row>
    <row r="2327" spans="5:10" x14ac:dyDescent="0.2">
      <c r="E2327" s="8"/>
      <c r="F2327" s="8"/>
      <c r="J2327" s="26"/>
    </row>
    <row r="2328" spans="5:10" x14ac:dyDescent="0.2">
      <c r="E2328" s="8"/>
      <c r="F2328" s="8"/>
      <c r="J2328" s="26"/>
    </row>
    <row r="2329" spans="5:10" x14ac:dyDescent="0.2">
      <c r="E2329" s="8"/>
      <c r="F2329" s="8"/>
      <c r="J2329" s="26"/>
    </row>
    <row r="2330" spans="5:10" x14ac:dyDescent="0.2">
      <c r="E2330" s="8"/>
      <c r="F2330" s="8"/>
      <c r="J2330" s="26"/>
    </row>
    <row r="2331" spans="5:10" x14ac:dyDescent="0.2">
      <c r="E2331" s="8"/>
      <c r="F2331" s="8"/>
      <c r="J2331" s="26"/>
    </row>
    <row r="2332" spans="5:10" x14ac:dyDescent="0.2">
      <c r="E2332" s="8"/>
      <c r="F2332" s="8"/>
      <c r="J2332" s="26"/>
    </row>
    <row r="2333" spans="5:10" x14ac:dyDescent="0.2">
      <c r="E2333" s="8"/>
      <c r="F2333" s="8"/>
      <c r="J2333" s="26"/>
    </row>
    <row r="2334" spans="5:10" x14ac:dyDescent="0.2">
      <c r="E2334" s="8"/>
      <c r="F2334" s="8"/>
      <c r="J2334" s="26"/>
    </row>
    <row r="2335" spans="5:10" x14ac:dyDescent="0.2">
      <c r="E2335" s="8"/>
      <c r="F2335" s="8"/>
      <c r="J2335" s="26"/>
    </row>
    <row r="2336" spans="5:10" x14ac:dyDescent="0.2">
      <c r="E2336" s="8"/>
      <c r="F2336" s="8"/>
      <c r="J2336" s="26"/>
    </row>
    <row r="2337" spans="5:10" x14ac:dyDescent="0.2">
      <c r="E2337" s="8"/>
      <c r="F2337" s="8"/>
      <c r="J2337" s="26"/>
    </row>
    <row r="2338" spans="5:10" x14ac:dyDescent="0.2">
      <c r="E2338" s="8"/>
      <c r="F2338" s="8"/>
      <c r="J2338" s="26"/>
    </row>
    <row r="2339" spans="5:10" x14ac:dyDescent="0.2">
      <c r="E2339" s="8"/>
      <c r="F2339" s="8"/>
      <c r="J2339" s="26"/>
    </row>
    <row r="2340" spans="5:10" x14ac:dyDescent="0.2">
      <c r="E2340" s="8"/>
      <c r="F2340" s="8"/>
      <c r="J2340" s="26"/>
    </row>
    <row r="2341" spans="5:10" x14ac:dyDescent="0.2">
      <c r="E2341" s="8"/>
      <c r="F2341" s="8"/>
      <c r="J2341" s="26"/>
    </row>
    <row r="2342" spans="5:10" x14ac:dyDescent="0.2">
      <c r="E2342" s="8"/>
      <c r="F2342" s="8"/>
      <c r="J2342" s="26"/>
    </row>
    <row r="2343" spans="5:10" x14ac:dyDescent="0.2">
      <c r="E2343" s="8"/>
      <c r="F2343" s="8"/>
      <c r="J2343" s="26"/>
    </row>
    <row r="2344" spans="5:10" x14ac:dyDescent="0.2">
      <c r="E2344" s="8"/>
      <c r="F2344" s="8"/>
      <c r="J2344" s="26"/>
    </row>
    <row r="2345" spans="5:10" x14ac:dyDescent="0.2">
      <c r="E2345" s="8"/>
      <c r="F2345" s="8"/>
      <c r="J2345" s="26"/>
    </row>
    <row r="2346" spans="5:10" x14ac:dyDescent="0.2">
      <c r="E2346" s="8"/>
      <c r="F2346" s="8"/>
      <c r="J2346" s="26"/>
    </row>
    <row r="2347" spans="5:10" x14ac:dyDescent="0.2">
      <c r="E2347" s="8"/>
      <c r="F2347" s="8"/>
      <c r="J2347" s="26"/>
    </row>
    <row r="2348" spans="5:10" x14ac:dyDescent="0.2">
      <c r="E2348" s="8"/>
      <c r="F2348" s="8"/>
      <c r="J2348" s="26"/>
    </row>
    <row r="2349" spans="5:10" x14ac:dyDescent="0.2">
      <c r="E2349" s="8"/>
      <c r="F2349" s="8"/>
      <c r="J2349" s="26"/>
    </row>
    <row r="2350" spans="5:10" x14ac:dyDescent="0.2">
      <c r="E2350" s="8"/>
      <c r="F2350" s="8"/>
      <c r="J2350" s="26"/>
    </row>
    <row r="2351" spans="5:10" x14ac:dyDescent="0.2">
      <c r="E2351" s="8"/>
      <c r="F2351" s="8"/>
      <c r="J2351" s="26"/>
    </row>
    <row r="2352" spans="5:10" x14ac:dyDescent="0.2">
      <c r="E2352" s="8"/>
      <c r="F2352" s="8"/>
      <c r="J2352" s="26"/>
    </row>
    <row r="2353" spans="5:10" x14ac:dyDescent="0.2">
      <c r="E2353" s="8"/>
      <c r="F2353" s="8"/>
      <c r="J2353" s="26"/>
    </row>
    <row r="2354" spans="5:10" x14ac:dyDescent="0.2">
      <c r="E2354" s="8"/>
      <c r="F2354" s="8"/>
      <c r="J2354" s="26"/>
    </row>
    <row r="2355" spans="5:10" x14ac:dyDescent="0.2">
      <c r="E2355" s="8"/>
      <c r="F2355" s="8"/>
      <c r="G2355" s="1"/>
      <c r="J2355" s="26"/>
    </row>
    <row r="2356" spans="5:10" x14ac:dyDescent="0.2">
      <c r="E2356" s="8"/>
      <c r="F2356" s="8"/>
      <c r="G2356" s="1"/>
      <c r="J2356" s="26"/>
    </row>
    <row r="2357" spans="5:10" x14ac:dyDescent="0.2">
      <c r="E2357" s="8"/>
      <c r="F2357" s="8"/>
      <c r="G2357" s="1"/>
      <c r="J2357" s="26"/>
    </row>
    <row r="2358" spans="5:10" x14ac:dyDescent="0.2">
      <c r="E2358" s="8"/>
      <c r="F2358" s="8"/>
      <c r="G2358" s="1"/>
      <c r="J2358" s="26"/>
    </row>
    <row r="2359" spans="5:10" x14ac:dyDescent="0.2">
      <c r="E2359" s="8"/>
      <c r="F2359" s="8"/>
      <c r="G2359" s="1"/>
      <c r="J2359" s="26"/>
    </row>
    <row r="2360" spans="5:10" x14ac:dyDescent="0.2">
      <c r="E2360" s="8"/>
      <c r="F2360" s="8"/>
      <c r="G2360" s="1"/>
      <c r="J2360" s="26"/>
    </row>
    <row r="2361" spans="5:10" x14ac:dyDescent="0.2">
      <c r="E2361" s="8"/>
      <c r="F2361" s="8"/>
      <c r="G2361" s="1"/>
      <c r="J2361" s="26"/>
    </row>
    <row r="2362" spans="5:10" x14ac:dyDescent="0.2">
      <c r="E2362" s="8"/>
      <c r="F2362" s="8"/>
      <c r="G2362" s="1"/>
      <c r="J2362" s="26"/>
    </row>
    <row r="2363" spans="5:10" x14ac:dyDescent="0.2">
      <c r="E2363" s="8"/>
      <c r="F2363" s="8"/>
      <c r="G2363" s="1"/>
      <c r="J2363" s="26"/>
    </row>
    <row r="2364" spans="5:10" x14ac:dyDescent="0.2">
      <c r="E2364" s="8"/>
      <c r="F2364" s="8"/>
      <c r="G2364" s="1"/>
      <c r="J2364" s="26"/>
    </row>
    <row r="2365" spans="5:10" x14ac:dyDescent="0.2">
      <c r="E2365" s="8"/>
      <c r="F2365" s="8"/>
      <c r="G2365" s="1"/>
      <c r="J2365" s="26"/>
    </row>
    <row r="2366" spans="5:10" x14ac:dyDescent="0.2">
      <c r="E2366" s="8"/>
      <c r="F2366" s="8"/>
      <c r="G2366" s="1"/>
      <c r="J2366" s="26"/>
    </row>
    <row r="2367" spans="5:10" x14ac:dyDescent="0.2">
      <c r="E2367" s="8"/>
      <c r="F2367" s="8"/>
      <c r="G2367" s="1"/>
      <c r="J2367" s="26"/>
    </row>
    <row r="2368" spans="5:10" x14ac:dyDescent="0.2">
      <c r="E2368" s="8"/>
      <c r="F2368" s="8"/>
      <c r="G2368" s="1"/>
      <c r="J2368" s="26"/>
    </row>
    <row r="2369" spans="5:10" x14ac:dyDescent="0.2">
      <c r="E2369" s="8"/>
      <c r="F2369" s="8"/>
      <c r="G2369" s="1"/>
      <c r="J2369" s="26"/>
    </row>
    <row r="2370" spans="5:10" x14ac:dyDescent="0.2">
      <c r="E2370" s="8"/>
      <c r="F2370" s="8"/>
      <c r="G2370" s="1"/>
      <c r="J2370" s="26"/>
    </row>
    <row r="2371" spans="5:10" x14ac:dyDescent="0.2">
      <c r="E2371" s="8"/>
      <c r="F2371" s="8"/>
      <c r="G2371" s="1"/>
      <c r="J2371" s="26"/>
    </row>
  </sheetData>
  <autoFilter ref="A1:N2371">
    <sortState ref="A2:N2371">
      <sortCondition ref="B1:B2371"/>
    </sortState>
  </autoFilter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C1:M55"/>
  <sheetViews>
    <sheetView workbookViewId="0">
      <selection activeCell="G26" sqref="G26"/>
    </sheetView>
  </sheetViews>
  <sheetFormatPr defaultRowHeight="12.75" x14ac:dyDescent="0.2"/>
  <cols>
    <col min="2" max="2" width="14.7109375" customWidth="1"/>
    <col min="3" max="3" width="16" bestFit="1" customWidth="1"/>
    <col min="12" max="12" width="11.85546875" bestFit="1" customWidth="1"/>
    <col min="13" max="13" width="16.42578125" bestFit="1" customWidth="1"/>
  </cols>
  <sheetData>
    <row r="1" spans="3:13" x14ac:dyDescent="0.2">
      <c r="C1" s="1" t="s">
        <v>204</v>
      </c>
    </row>
    <row r="2" spans="3:13" x14ac:dyDescent="0.2">
      <c r="L2" s="81" t="s">
        <v>215</v>
      </c>
      <c r="M2" s="82" t="s">
        <v>216</v>
      </c>
    </row>
    <row r="3" spans="3:13" x14ac:dyDescent="0.2">
      <c r="C3" t="s">
        <v>124</v>
      </c>
      <c r="D3">
        <f>COUNTIF('Tabela de preços (out_2014)'!$H$2:$H$2371,Listas!C3)</f>
        <v>37</v>
      </c>
      <c r="F3" t="s">
        <v>151</v>
      </c>
      <c r="L3" s="83">
        <v>5</v>
      </c>
      <c r="M3" s="84">
        <v>0.375</v>
      </c>
    </row>
    <row r="4" spans="3:13" x14ac:dyDescent="0.2">
      <c r="C4" t="s">
        <v>54</v>
      </c>
      <c r="D4">
        <f>COUNTIF('Tabela de preços (out_2014)'!$H$2:$H$2371,Listas!C4)</f>
        <v>38</v>
      </c>
      <c r="F4" t="s">
        <v>186</v>
      </c>
      <c r="L4" s="83">
        <v>7</v>
      </c>
      <c r="M4" s="84">
        <v>0.375</v>
      </c>
    </row>
    <row r="5" spans="3:13" x14ac:dyDescent="0.2">
      <c r="C5" t="s">
        <v>52</v>
      </c>
      <c r="D5">
        <f>COUNTIF('Tabela de preços (out_2014)'!$H$2:$H$2371,Listas!C5)</f>
        <v>36</v>
      </c>
      <c r="F5" t="s">
        <v>174</v>
      </c>
      <c r="L5" s="83">
        <v>10</v>
      </c>
      <c r="M5" s="84">
        <v>0.5</v>
      </c>
    </row>
    <row r="6" spans="3:13" x14ac:dyDescent="0.2">
      <c r="C6" t="s">
        <v>111</v>
      </c>
      <c r="D6">
        <f>COUNTIF('Tabela de preços (out_2014)'!$H$2:$H$2371,Listas!C6)</f>
        <v>39</v>
      </c>
      <c r="F6" t="s">
        <v>12</v>
      </c>
      <c r="L6" s="83">
        <v>15</v>
      </c>
      <c r="M6" s="84">
        <v>0.75</v>
      </c>
    </row>
    <row r="7" spans="3:13" x14ac:dyDescent="0.2">
      <c r="C7" t="s">
        <v>126</v>
      </c>
      <c r="D7">
        <f>COUNTIF('Tabela de preços (out_2014)'!$H$2:$H$2371,Listas!C7)</f>
        <v>35</v>
      </c>
      <c r="F7" t="s">
        <v>140</v>
      </c>
      <c r="L7" s="83">
        <v>30</v>
      </c>
      <c r="M7" s="84">
        <v>1</v>
      </c>
    </row>
    <row r="8" spans="3:13" x14ac:dyDescent="0.2">
      <c r="C8" t="s">
        <v>72</v>
      </c>
      <c r="D8">
        <f>COUNTIF('Tabela de preços (out_2014)'!$H$2:$H$2371,Listas!C8)</f>
        <v>39</v>
      </c>
      <c r="F8" t="s">
        <v>32</v>
      </c>
      <c r="L8" s="83">
        <v>45</v>
      </c>
      <c r="M8" s="84">
        <v>1.5</v>
      </c>
    </row>
    <row r="9" spans="3:13" x14ac:dyDescent="0.2">
      <c r="C9" t="s">
        <v>85</v>
      </c>
      <c r="D9">
        <f>COUNTIF('Tabela de preços (out_2014)'!$H$2:$H$2371,Listas!C9)</f>
        <v>38</v>
      </c>
      <c r="F9" t="s">
        <v>193</v>
      </c>
      <c r="L9" s="83">
        <v>60</v>
      </c>
      <c r="M9" s="84">
        <v>2</v>
      </c>
    </row>
    <row r="10" spans="3:13" x14ac:dyDescent="0.2">
      <c r="C10" t="s">
        <v>78</v>
      </c>
      <c r="D10">
        <f>COUNTIF('Tabela de preços (out_2014)'!$H$2:$H$2371,Listas!C10)</f>
        <v>34</v>
      </c>
      <c r="F10" t="s">
        <v>20</v>
      </c>
      <c r="L10" s="83">
        <v>90</v>
      </c>
      <c r="M10" s="84">
        <v>3</v>
      </c>
    </row>
    <row r="11" spans="3:13" x14ac:dyDescent="0.2">
      <c r="C11" t="s">
        <v>42</v>
      </c>
      <c r="D11">
        <f>COUNTIF('Tabela de preços (out_2014)'!$H$2:$H$2371,Listas!C11)</f>
        <v>41</v>
      </c>
      <c r="F11" t="s">
        <v>144</v>
      </c>
      <c r="L11" s="83">
        <v>120</v>
      </c>
      <c r="M11" s="84">
        <v>4</v>
      </c>
    </row>
    <row r="12" spans="3:13" x14ac:dyDescent="0.2">
      <c r="C12" t="s">
        <v>62</v>
      </c>
      <c r="D12">
        <f>COUNTIF('Tabela de preços (out_2014)'!$H$2:$H$2371,Listas!C12)</f>
        <v>51</v>
      </c>
      <c r="F12" t="s">
        <v>13</v>
      </c>
      <c r="L12" s="83"/>
      <c r="M12" s="84"/>
    </row>
    <row r="13" spans="3:13" x14ac:dyDescent="0.2">
      <c r="C13" t="s">
        <v>107</v>
      </c>
      <c r="D13">
        <f>COUNTIF('Tabela de preços (out_2014)'!$H$2:$H$2371,Listas!C13)</f>
        <v>41</v>
      </c>
      <c r="F13" t="s">
        <v>179</v>
      </c>
      <c r="L13" s="83"/>
      <c r="M13" s="84"/>
    </row>
    <row r="14" spans="3:13" x14ac:dyDescent="0.2">
      <c r="C14" t="s">
        <v>93</v>
      </c>
      <c r="D14">
        <f>COUNTIF('Tabela de preços (out_2014)'!$H$2:$H$2371,Listas!C14)</f>
        <v>49</v>
      </c>
      <c r="F14" t="s">
        <v>130</v>
      </c>
      <c r="L14" s="83"/>
      <c r="M14" s="84"/>
    </row>
    <row r="15" spans="3:13" x14ac:dyDescent="0.2">
      <c r="C15" t="s">
        <v>76</v>
      </c>
      <c r="D15">
        <f>COUNTIF('Tabela de preços (out_2014)'!$H$2:$H$2371,Listas!C15)</f>
        <v>35</v>
      </c>
      <c r="F15" t="s">
        <v>165</v>
      </c>
      <c r="L15" s="83"/>
      <c r="M15" s="84"/>
    </row>
    <row r="16" spans="3:13" x14ac:dyDescent="0.2">
      <c r="C16" t="s">
        <v>60</v>
      </c>
      <c r="D16">
        <f>COUNTIF('Tabela de preços (out_2014)'!$H$2:$H$2371,Listas!C16)</f>
        <v>39</v>
      </c>
      <c r="F16" t="s">
        <v>187</v>
      </c>
      <c r="L16" s="85"/>
      <c r="M16" s="86"/>
    </row>
    <row r="17" spans="3:6" x14ac:dyDescent="0.2">
      <c r="C17" t="s">
        <v>70</v>
      </c>
      <c r="D17">
        <f>COUNTIF('Tabela de preços (out_2014)'!$H$2:$H$2371,Listas!C17)</f>
        <v>39</v>
      </c>
      <c r="F17" t="s">
        <v>134</v>
      </c>
    </row>
    <row r="18" spans="3:6" x14ac:dyDescent="0.2">
      <c r="C18" t="s">
        <v>94</v>
      </c>
      <c r="D18">
        <f>COUNTIF('Tabela de preços (out_2014)'!$H$2:$H$2371,Listas!C18)</f>
        <v>49</v>
      </c>
      <c r="F18" t="s">
        <v>14</v>
      </c>
    </row>
    <row r="19" spans="3:6" x14ac:dyDescent="0.2">
      <c r="C19" t="s">
        <v>74</v>
      </c>
      <c r="D19">
        <f>COUNTIF('Tabela de preços (out_2014)'!$H$2:$H$2371,Listas!C19)</f>
        <v>35</v>
      </c>
      <c r="F19" t="s">
        <v>150</v>
      </c>
    </row>
    <row r="20" spans="3:6" x14ac:dyDescent="0.2">
      <c r="C20" t="s">
        <v>123</v>
      </c>
      <c r="D20">
        <f>COUNTIF('Tabela de preços (out_2014)'!$H$2:$H$2371,Listas!C20)</f>
        <v>33</v>
      </c>
      <c r="F20" t="s">
        <v>162</v>
      </c>
    </row>
    <row r="21" spans="3:6" x14ac:dyDescent="0.2">
      <c r="C21" t="s">
        <v>105</v>
      </c>
      <c r="D21">
        <f>COUNTIF('Tabela de preços (out_2014)'!$H$2:$H$2371,Listas!C21)</f>
        <v>38</v>
      </c>
      <c r="F21" t="s">
        <v>11</v>
      </c>
    </row>
    <row r="22" spans="3:6" x14ac:dyDescent="0.2">
      <c r="C22" t="s">
        <v>109</v>
      </c>
      <c r="D22">
        <f>COUNTIF('Tabela de preços (out_2014)'!$H$2:$H$2371,Listas!C22)</f>
        <v>41</v>
      </c>
      <c r="F22" t="s">
        <v>157</v>
      </c>
    </row>
    <row r="23" spans="3:6" x14ac:dyDescent="0.2">
      <c r="C23" t="s">
        <v>83</v>
      </c>
      <c r="D23">
        <f>COUNTIF('Tabela de preços (out_2014)'!$H$2:$H$2371,Listas!C23)</f>
        <v>32</v>
      </c>
      <c r="F23" t="s">
        <v>147</v>
      </c>
    </row>
    <row r="24" spans="3:6" x14ac:dyDescent="0.2">
      <c r="C24" t="s">
        <v>66</v>
      </c>
      <c r="D24">
        <f>COUNTIF('Tabela de preços (out_2014)'!$H$2:$H$2371,Listas!C24)</f>
        <v>47</v>
      </c>
      <c r="F24" t="s">
        <v>15</v>
      </c>
    </row>
    <row r="25" spans="3:6" x14ac:dyDescent="0.2">
      <c r="C25" t="s">
        <v>128</v>
      </c>
      <c r="D25">
        <f>COUNTIF('Tabela de preços (out_2014)'!$H$2:$H$2371,Listas!C25)</f>
        <v>36</v>
      </c>
      <c r="F25" t="s">
        <v>169</v>
      </c>
    </row>
    <row r="26" spans="3:6" x14ac:dyDescent="0.2">
      <c r="C26" t="s">
        <v>115</v>
      </c>
      <c r="D26">
        <f>COUNTIF('Tabela de preços (out_2014)'!$H$2:$H$2371,Listas!C26)</f>
        <v>38</v>
      </c>
      <c r="F26" t="s">
        <v>16</v>
      </c>
    </row>
    <row r="27" spans="3:6" x14ac:dyDescent="0.2">
      <c r="C27" t="s">
        <v>112</v>
      </c>
      <c r="D27">
        <f>COUNTIF('Tabela de preços (out_2014)'!$H$2:$H$2371,Listas!C27)</f>
        <v>36</v>
      </c>
      <c r="F27" t="s">
        <v>153</v>
      </c>
    </row>
    <row r="28" spans="3:6" x14ac:dyDescent="0.2">
      <c r="C28" t="s">
        <v>64</v>
      </c>
      <c r="D28">
        <f>COUNTIF('Tabela de preços (out_2014)'!$H$2:$H$2371,Listas!C28)</f>
        <v>42</v>
      </c>
      <c r="F28" t="s">
        <v>164</v>
      </c>
    </row>
    <row r="29" spans="3:6" x14ac:dyDescent="0.2">
      <c r="C29" t="s">
        <v>91</v>
      </c>
      <c r="D29">
        <f>COUNTIF('Tabela de preços (out_2014)'!$H$2:$H$2371,Listas!C29)</f>
        <v>44</v>
      </c>
      <c r="F29" t="s">
        <v>136</v>
      </c>
    </row>
    <row r="30" spans="3:6" x14ac:dyDescent="0.2">
      <c r="C30" t="s">
        <v>35</v>
      </c>
      <c r="D30">
        <f>COUNTIF('Tabela de preços (out_2014)'!$H$2:$H$2371,Listas!C30)</f>
        <v>33</v>
      </c>
      <c r="F30" t="s">
        <v>17</v>
      </c>
    </row>
    <row r="31" spans="3:6" x14ac:dyDescent="0.2">
      <c r="C31" t="s">
        <v>68</v>
      </c>
      <c r="D31">
        <f>COUNTIF('Tabela de preços (out_2014)'!$H$2:$H$2371,Listas!C31)</f>
        <v>40</v>
      </c>
      <c r="F31" t="s">
        <v>182</v>
      </c>
    </row>
    <row r="32" spans="3:6" x14ac:dyDescent="0.2">
      <c r="C32" t="s">
        <v>117</v>
      </c>
      <c r="D32">
        <f>COUNTIF('Tabela de preços (out_2014)'!$H$2:$H$2371,Listas!C32)</f>
        <v>38</v>
      </c>
      <c r="F32" t="s">
        <v>195</v>
      </c>
    </row>
    <row r="33" spans="3:6" x14ac:dyDescent="0.2">
      <c r="C33" t="s">
        <v>40</v>
      </c>
      <c r="D33">
        <f>COUNTIF('Tabela de preços (out_2014)'!$H$2:$H$2371,Listas!C33)</f>
        <v>39</v>
      </c>
      <c r="F33" t="s">
        <v>21</v>
      </c>
    </row>
    <row r="34" spans="3:6" x14ac:dyDescent="0.2">
      <c r="C34" t="s">
        <v>121</v>
      </c>
      <c r="D34">
        <f>COUNTIF('Tabela de preços (out_2014)'!$H$2:$H$2371,Listas!C34)</f>
        <v>39</v>
      </c>
      <c r="F34" t="s">
        <v>138</v>
      </c>
    </row>
    <row r="35" spans="3:6" x14ac:dyDescent="0.2">
      <c r="C35" t="s">
        <v>97</v>
      </c>
      <c r="D35">
        <f>COUNTIF('Tabela de preços (out_2014)'!$H$2:$H$2371,Listas!C35)</f>
        <v>33</v>
      </c>
      <c r="F35" t="s">
        <v>172</v>
      </c>
    </row>
    <row r="36" spans="3:6" x14ac:dyDescent="0.2">
      <c r="C36" t="s">
        <v>103</v>
      </c>
      <c r="D36">
        <f>COUNTIF('Tabela de preços (out_2014)'!$H$2:$H$2371,Listas!C36)</f>
        <v>35</v>
      </c>
      <c r="F36" t="s">
        <v>188</v>
      </c>
    </row>
    <row r="37" spans="3:6" x14ac:dyDescent="0.2">
      <c r="C37" t="s">
        <v>119</v>
      </c>
      <c r="D37">
        <f>COUNTIF('Tabela de preços (out_2014)'!$H$2:$H$2371,Listas!C37)</f>
        <v>35</v>
      </c>
      <c r="F37" t="s">
        <v>190</v>
      </c>
    </row>
    <row r="38" spans="3:6" x14ac:dyDescent="0.2">
      <c r="C38" t="s">
        <v>89</v>
      </c>
      <c r="D38">
        <f>COUNTIF('Tabela de preços (out_2014)'!$H$2:$H$2371,Listas!C38)</f>
        <v>39</v>
      </c>
      <c r="F38" t="s">
        <v>18</v>
      </c>
    </row>
    <row r="39" spans="3:6" x14ac:dyDescent="0.2">
      <c r="C39" t="s">
        <v>46</v>
      </c>
      <c r="D39">
        <f>COUNTIF('Tabela de preços (out_2014)'!$H$2:$H$2371,Listas!C39)</f>
        <v>34</v>
      </c>
      <c r="F39" t="s">
        <v>168</v>
      </c>
    </row>
    <row r="40" spans="3:6" x14ac:dyDescent="0.2">
      <c r="C40" t="s">
        <v>50</v>
      </c>
      <c r="D40">
        <f>COUNTIF('Tabela de preços (out_2014)'!$H$2:$H$2371,Listas!C40)</f>
        <v>36</v>
      </c>
      <c r="F40" t="s">
        <v>161</v>
      </c>
    </row>
    <row r="41" spans="3:6" x14ac:dyDescent="0.2">
      <c r="C41" t="s">
        <v>79</v>
      </c>
      <c r="D41">
        <f>COUNTIF('Tabela de preços (out_2014)'!$H$2:$H$2371,Listas!C41)</f>
        <v>32</v>
      </c>
    </row>
    <row r="42" spans="3:6" x14ac:dyDescent="0.2">
      <c r="C42" t="s">
        <v>99</v>
      </c>
      <c r="D42">
        <f>COUNTIF('Tabela de preços (out_2014)'!$H$2:$H$2371,Listas!C42)</f>
        <v>34</v>
      </c>
    </row>
    <row r="43" spans="3:6" x14ac:dyDescent="0.2">
      <c r="C43" t="s">
        <v>87</v>
      </c>
      <c r="D43">
        <f>COUNTIF('Tabela de preços (out_2014)'!$H$2:$H$2371,Listas!C43)</f>
        <v>37</v>
      </c>
    </row>
    <row r="44" spans="3:6" x14ac:dyDescent="0.2">
      <c r="C44" t="s">
        <v>113</v>
      </c>
      <c r="D44">
        <f>COUNTIF('Tabela de preços (out_2014)'!$H$2:$H$2371,Listas!C44)</f>
        <v>32</v>
      </c>
    </row>
    <row r="45" spans="3:6" x14ac:dyDescent="0.2">
      <c r="C45" t="s">
        <v>48</v>
      </c>
      <c r="D45">
        <f>COUNTIF('Tabela de preços (out_2014)'!$H$2:$H$2371,Listas!C45)</f>
        <v>40</v>
      </c>
    </row>
    <row r="46" spans="3:6" x14ac:dyDescent="0.2">
      <c r="C46" t="s">
        <v>38</v>
      </c>
      <c r="D46">
        <f>COUNTIF('Tabela de preços (out_2014)'!$H$2:$H$2371,Listas!C46)</f>
        <v>38</v>
      </c>
    </row>
    <row r="47" spans="3:6" x14ac:dyDescent="0.2">
      <c r="C47" t="s">
        <v>82</v>
      </c>
      <c r="D47">
        <f>COUNTIF('Tabela de preços (out_2014)'!$H$2:$H$2371,Listas!C47)</f>
        <v>32</v>
      </c>
    </row>
    <row r="48" spans="3:6" x14ac:dyDescent="0.2">
      <c r="C48" t="s">
        <v>36</v>
      </c>
      <c r="D48">
        <f>COUNTIF('Tabela de preços (out_2014)'!$H$2:$H$2371,Listas!C48)</f>
        <v>36</v>
      </c>
    </row>
    <row r="49" spans="3:4" x14ac:dyDescent="0.2">
      <c r="C49" t="s">
        <v>81</v>
      </c>
      <c r="D49">
        <f>COUNTIF('Tabela de preços (out_2014)'!$H$2:$H$2371,Listas!C49)</f>
        <v>32</v>
      </c>
    </row>
    <row r="50" spans="3:4" x14ac:dyDescent="0.2">
      <c r="C50" t="s">
        <v>80</v>
      </c>
      <c r="D50">
        <f>COUNTIF('Tabela de preços (out_2014)'!$H$2:$H$2371,Listas!C50)</f>
        <v>34</v>
      </c>
    </row>
    <row r="51" spans="3:4" x14ac:dyDescent="0.2">
      <c r="C51" t="s">
        <v>44</v>
      </c>
      <c r="D51">
        <f>COUNTIF('Tabela de preços (out_2014)'!$H$2:$H$2371,Listas!C51)</f>
        <v>41</v>
      </c>
    </row>
    <row r="52" spans="3:4" x14ac:dyDescent="0.2">
      <c r="C52" t="s">
        <v>96</v>
      </c>
      <c r="D52">
        <f>COUNTIF('Tabela de preços (out_2014)'!$H$2:$H$2371,Listas!C52)</f>
        <v>33</v>
      </c>
    </row>
    <row r="53" spans="3:4" x14ac:dyDescent="0.2">
      <c r="C53" t="s">
        <v>56</v>
      </c>
      <c r="D53">
        <f>COUNTIF('Tabela de preços (out_2014)'!$H$2:$H$2371,Listas!C53)</f>
        <v>37</v>
      </c>
    </row>
    <row r="54" spans="3:4" x14ac:dyDescent="0.2">
      <c r="C54" t="s">
        <v>101</v>
      </c>
      <c r="D54">
        <f>COUNTIF('Tabela de preços (out_2014)'!$H$2:$H$2371,Listas!C54)</f>
        <v>35</v>
      </c>
    </row>
    <row r="55" spans="3:4" x14ac:dyDescent="0.2">
      <c r="C55" t="s">
        <v>58</v>
      </c>
      <c r="D55">
        <f>COUNTIF('Tabela de preços (out_2014)'!$H$2:$H$2371,Listas!C55)</f>
        <v>47</v>
      </c>
    </row>
  </sheetData>
  <sheetProtection sheet="1" objects="1" scenarios="1"/>
  <sortState ref="B3:B2372">
    <sortCondition ref="B3"/>
  </sortState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A0628DEC5265419AA01E15E8911306" ma:contentTypeVersion="1" ma:contentTypeDescription="Create a new document." ma:contentTypeScope="" ma:versionID="baa3082f08f805d648c9e6d63d5aa64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460D5A2-2D44-4504-BFFD-FDF8539DB15F}"/>
</file>

<file path=customXml/itemProps2.xml><?xml version="1.0" encoding="utf-8"?>
<ds:datastoreItem xmlns:ds="http://schemas.openxmlformats.org/officeDocument/2006/customXml" ds:itemID="{7FA13C68-CDAD-4853-8C07-8038E2B89159}"/>
</file>

<file path=customXml/itemProps3.xml><?xml version="1.0" encoding="utf-8"?>
<ds:datastoreItem xmlns:ds="http://schemas.openxmlformats.org/officeDocument/2006/customXml" ds:itemID="{EF156AD0-9B14-4C05-92DE-9C9A35004C7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Cenário Atual</vt:lpstr>
      <vt:lpstr>Cenário proposto</vt:lpstr>
      <vt:lpstr>Tabela de preços (out_2014)</vt:lpstr>
      <vt:lpstr>Listas</vt:lpstr>
      <vt:lpstr>'Cenário Atual'!Area_de_impressao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Roberti</dc:creator>
  <cp:lastModifiedBy>Gustavo Roberti</cp:lastModifiedBy>
  <cp:lastPrinted>2014-09-24T19:21:21Z</cp:lastPrinted>
  <dcterms:created xsi:type="dcterms:W3CDTF">2014-08-26T20:44:16Z</dcterms:created>
  <dcterms:modified xsi:type="dcterms:W3CDTF">2014-12-16T21:18:58Z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0x0101008CA0628DEC5265419AA01E15E8911306</vt:lpwstr>
  </property>
</Properties>
</file>