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BCA21C01-D017-421F-8FF2-EA326F0C0BDB}" xr6:coauthVersionLast="47" xr6:coauthVersionMax="47" xr10:uidLastSave="{00000000-0000-0000-0000-000000000000}"/>
  <bookViews>
    <workbookView xWindow="-110" yWindow="-110" windowWidth="19420" windowHeight="10300" xr2:uid="{4222634A-CA13-4635-AC99-CE16EEE8FAE4}"/>
  </bookViews>
  <sheets>
    <sheet name="Monthly perfomanc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3" l="1"/>
  <c r="I3" i="3"/>
  <c r="I4" i="3"/>
  <c r="I5" i="3"/>
  <c r="I6" i="3"/>
  <c r="I7" i="3"/>
  <c r="C8" i="3"/>
  <c r="D8" i="3" s="1"/>
  <c r="B8" i="3"/>
  <c r="H3" i="3"/>
  <c r="H4" i="3"/>
  <c r="H5" i="3"/>
  <c r="H6" i="3"/>
  <c r="H7" i="3"/>
  <c r="H2" i="3"/>
  <c r="F7" i="3"/>
  <c r="L7" i="3" s="1"/>
  <c r="G7" i="3"/>
  <c r="E7" i="3"/>
  <c r="K7" i="3" s="1"/>
  <c r="F6" i="3"/>
  <c r="E6" i="3"/>
  <c r="C6" i="3"/>
  <c r="D6" i="3" s="1"/>
  <c r="D5" i="3"/>
  <c r="F5" i="3"/>
  <c r="E5" i="3"/>
  <c r="G4" i="3"/>
  <c r="K4" i="3" s="1"/>
  <c r="D4" i="3"/>
  <c r="D3" i="3"/>
  <c r="G3" i="3"/>
  <c r="K3" i="3" s="1"/>
  <c r="G2" i="3"/>
  <c r="K2" i="3" s="1"/>
  <c r="D2" i="3"/>
  <c r="G6" i="3" l="1"/>
  <c r="K6" i="3" s="1"/>
  <c r="B7" i="3" s="1"/>
  <c r="C7" i="3" s="1"/>
  <c r="D7" i="3" s="1"/>
  <c r="L6" i="3"/>
  <c r="G5" i="3"/>
  <c r="L2" i="3"/>
  <c r="L3" i="3"/>
  <c r="I2" i="3"/>
  <c r="L4" i="3"/>
  <c r="K5" i="3" l="1"/>
  <c r="L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tc={5B27B67F-AA34-4409-8F84-50BDA894BA43}</author>
    <author>tc={D7691988-A97B-4AEA-ABF6-1E071E14CF62}</author>
  </authors>
  <commentList>
    <comment ref="C6" authorId="0" shapeId="0" xr:uid="{5B27B67F-AA34-4409-8F84-50BDA894BA43}">
      <text>
        <t>[Threaded comment]
Your version of Excel allows you to read this threaded comment; however, any edits to it will get removed if the file is opened in a newer version of Excel. Learn more: https://go.microsoft.com/fwlink/?linkid=870924
Comment:
    Capitale + vendita apple azione regalo e dividendi vari</t>
      </text>
    </comment>
    <comment ref="D6" authorId="1" shapeId="0" xr:uid="{D7691988-A97B-4AEA-ABF6-1E071E14CF6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somma eu e nasdaq + tesla in ptf</t>
      </text>
    </comment>
  </commentList>
</comments>
</file>

<file path=xl/sharedStrings.xml><?xml version="1.0" encoding="utf-8"?>
<sst xmlns="http://schemas.openxmlformats.org/spreadsheetml/2006/main" count="11" uniqueCount="10">
  <si>
    <t>tot</t>
  </si>
  <si>
    <t>US weight</t>
  </si>
  <si>
    <t>EU weight</t>
  </si>
  <si>
    <t>EU invested</t>
  </si>
  <si>
    <t>US invested</t>
  </si>
  <si>
    <t>EU sold</t>
  </si>
  <si>
    <t>Monthly return</t>
  </si>
  <si>
    <t>Profit</t>
  </si>
  <si>
    <t xml:space="preserve">US sold </t>
  </si>
  <si>
    <t>€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</si>
</sst>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1" xfId="1" applyFont="1" applyFill="1" applyBorder="1"/>
    <xf numFmtId="44" fontId="0" fillId="0" borderId="1" xfId="1" applyFont="1" applyBorder="1"/>
    <xf numFmtId="44" fontId="0" fillId="0" borderId="1" xfId="0" applyNumberFormat="1" applyBorder="1"/>
    <xf numFmtId="44" fontId="0" fillId="0" borderId="0" xfId="1" applyFont="1"/>
    <xf numFmtId="14" fontId="2" fillId="0" borderId="1" xfId="0" applyNumberFormat="1" applyFont="1" applyBorder="1"/>
    <xf numFmtId="14" fontId="0" fillId="0" borderId="0" xfId="0" applyNumberFormat="1"/>
    <xf numFmtId="10" fontId="0" fillId="0" borderId="1" xfId="2" applyNumberFormat="1" applyFont="1" applyBorder="1"/>
    <xf numFmtId="10" fontId="0" fillId="0" borderId="2" xfId="2" applyNumberFormat="1" applyFont="1" applyBorder="1"/>
    <xf numFmtId="10" fontId="0" fillId="0" borderId="0" xfId="2" applyNumberFormat="1" applyFont="1" applyBorder="1"/>
    <xf numFmtId="10" fontId="2" fillId="0" borderId="1" xfId="2" applyNumberFormat="1" applyFont="1" applyBorder="1"/>
    <xf numFmtId="14" fontId="3" fillId="0" borderId="0" xfId="0" applyNumberFormat="1" applyFont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2" xfId="0" applyFont="1" applyBorder="1"/>
    <xf numFmtId="0" fontId="4" fillId="0" borderId="1" xfId="0" applyFont="1" applyBorder="1"/>
    <xf numFmtId="0" fontId="3" fillId="3" borderId="1" xfId="0" applyFont="1" applyFill="1" applyBorder="1"/>
    <xf numFmtId="0" fontId="0" fillId="0" borderId="1" xfId="0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po De Berardinis" id="{59FAA9A2-E93C-44D0-837B-FAF8107166B0}" userId="69289296bd29d9d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2-05-24T23:17:18.40" personId="{59FAA9A2-E93C-44D0-837B-FAF8107166B0}" id="{5B27B67F-AA34-4409-8F84-50BDA894BA43}">
    <text>Capitale + vendita apple azione regalo e dividendi vari</text>
  </threadedComment>
  <threadedComment ref="D6" dT="2022-05-24T23:17:47.35" personId="{59FAA9A2-E93C-44D0-837B-FAF8107166B0}" id="{D7691988-A97B-4AEA-ABF6-1E071E14CF62}">
    <text>somma eu e nasdaq + tesla in ptf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0ADF-8D0D-484A-B6E5-2A2C201284D1}">
  <dimension ref="A1:N13"/>
  <sheetViews>
    <sheetView tabSelected="1" topLeftCell="B1" zoomScale="120" zoomScaleNormal="120" workbookViewId="0">
      <selection activeCell="H11" sqref="H11"/>
    </sheetView>
  </sheetViews>
  <sheetFormatPr defaultRowHeight="14.5" x14ac:dyDescent="0.35"/>
  <cols>
    <col min="1" max="1" width="12" style="6" customWidth="1"/>
    <col min="2" max="2" width="11.36328125" bestFit="1" customWidth="1"/>
    <col min="3" max="3" width="11.26953125" bestFit="1" customWidth="1"/>
    <col min="4" max="5" width="9.36328125" bestFit="1" customWidth="1"/>
    <col min="6" max="6" width="9.36328125" customWidth="1"/>
    <col min="7" max="7" width="9.36328125" bestFit="1" customWidth="1"/>
    <col min="8" max="8" width="9.36328125" customWidth="1"/>
    <col min="9" max="9" width="14.7265625" bestFit="1" customWidth="1"/>
    <col min="10" max="10" width="10.6328125" customWidth="1"/>
    <col min="11" max="11" width="10.453125" bestFit="1" customWidth="1"/>
    <col min="12" max="12" width="10.36328125" bestFit="1" customWidth="1"/>
    <col min="14" max="14" width="10.54296875" bestFit="1" customWidth="1"/>
  </cols>
  <sheetData>
    <row r="1" spans="1:14" s="14" customFormat="1" ht="15.5" x14ac:dyDescent="0.35">
      <c r="A1" s="11"/>
      <c r="B1" s="12" t="s">
        <v>3</v>
      </c>
      <c r="C1" s="12" t="s">
        <v>4</v>
      </c>
      <c r="D1" s="13" t="s">
        <v>0</v>
      </c>
      <c r="E1" s="12" t="s">
        <v>5</v>
      </c>
      <c r="F1" s="12" t="s">
        <v>8</v>
      </c>
      <c r="G1" s="13" t="s">
        <v>0</v>
      </c>
      <c r="H1" s="19" t="s">
        <v>9</v>
      </c>
      <c r="I1" s="20" t="s">
        <v>6</v>
      </c>
      <c r="K1" s="15" t="s">
        <v>2</v>
      </c>
      <c r="L1" s="16" t="s">
        <v>1</v>
      </c>
      <c r="N1" s="17" t="s">
        <v>7</v>
      </c>
    </row>
    <row r="2" spans="1:14" x14ac:dyDescent="0.35">
      <c r="A2" s="5">
        <v>44582</v>
      </c>
      <c r="B2" s="2">
        <v>49.78</v>
      </c>
      <c r="C2" s="2">
        <v>48</v>
      </c>
      <c r="D2" s="2">
        <f t="shared" ref="D2:D8" si="0">B2+C2</f>
        <v>97.78</v>
      </c>
      <c r="E2" s="2">
        <v>46.55</v>
      </c>
      <c r="F2" s="1">
        <v>42.93</v>
      </c>
      <c r="G2" s="2">
        <f t="shared" ref="G2:G7" si="1">E2+F2</f>
        <v>89.47999999999999</v>
      </c>
      <c r="H2" s="2">
        <f>G2-D2</f>
        <v>-8.3000000000000114</v>
      </c>
      <c r="I2" s="10">
        <f>(G2-D2)/D2</f>
        <v>-8.4884434444671822E-2</v>
      </c>
      <c r="J2" s="4"/>
      <c r="K2" s="8">
        <f t="shared" ref="K2:K7" si="2">E2/G2</f>
        <v>0.52022798390701841</v>
      </c>
      <c r="L2" s="7">
        <f t="shared" ref="L2:L7" si="3">F2/G2</f>
        <v>0.4797720160929817</v>
      </c>
      <c r="M2" s="9"/>
      <c r="N2" s="3">
        <f>SUM(H:H)</f>
        <v>-32.579999999999984</v>
      </c>
    </row>
    <row r="3" spans="1:14" x14ac:dyDescent="0.35">
      <c r="A3" s="5">
        <v>44616</v>
      </c>
      <c r="B3" s="2">
        <v>152.81</v>
      </c>
      <c r="C3" s="2">
        <v>139.75</v>
      </c>
      <c r="D3" s="2">
        <f t="shared" si="0"/>
        <v>292.56</v>
      </c>
      <c r="E3" s="2">
        <v>156.76</v>
      </c>
      <c r="F3" s="2">
        <v>148.71</v>
      </c>
      <c r="G3" s="2">
        <f t="shared" si="1"/>
        <v>305.47000000000003</v>
      </c>
      <c r="H3" s="2">
        <f t="shared" ref="H3:H7" si="4">G3-D3</f>
        <v>12.910000000000025</v>
      </c>
      <c r="I3" s="10">
        <f t="shared" ref="I3:I7" si="5">(G3-D3)/D3</f>
        <v>4.4127700300793084E-2</v>
      </c>
      <c r="J3" s="4"/>
      <c r="K3" s="8">
        <f t="shared" si="2"/>
        <v>0.51317641666939462</v>
      </c>
      <c r="L3" s="7">
        <f t="shared" si="3"/>
        <v>0.48682358333060527</v>
      </c>
      <c r="M3" s="9"/>
    </row>
    <row r="4" spans="1:14" x14ac:dyDescent="0.35">
      <c r="A4" s="5">
        <v>44644</v>
      </c>
      <c r="B4" s="2">
        <v>156.76</v>
      </c>
      <c r="C4" s="2">
        <v>148.71</v>
      </c>
      <c r="D4" s="2">
        <f t="shared" si="0"/>
        <v>305.47000000000003</v>
      </c>
      <c r="E4" s="2">
        <v>160.25</v>
      </c>
      <c r="F4" s="2">
        <v>152.04</v>
      </c>
      <c r="G4" s="2">
        <f t="shared" si="1"/>
        <v>312.28999999999996</v>
      </c>
      <c r="H4" s="2">
        <f t="shared" si="4"/>
        <v>6.8199999999999363</v>
      </c>
      <c r="I4" s="10">
        <f t="shared" si="5"/>
        <v>2.2326251350377895E-2</v>
      </c>
      <c r="J4" s="4"/>
      <c r="K4" s="8">
        <f t="shared" si="2"/>
        <v>0.51314483332799643</v>
      </c>
      <c r="L4" s="7">
        <f t="shared" si="3"/>
        <v>0.48685516667200363</v>
      </c>
      <c r="M4" s="9"/>
    </row>
    <row r="5" spans="1:14" x14ac:dyDescent="0.35">
      <c r="A5" s="5">
        <v>44676</v>
      </c>
      <c r="B5" s="2">
        <v>256.48</v>
      </c>
      <c r="C5" s="2">
        <v>243.34</v>
      </c>
      <c r="D5" s="2">
        <f t="shared" si="0"/>
        <v>499.82000000000005</v>
      </c>
      <c r="E5" s="2">
        <f>122.32+29.52+84.72+14.11</f>
        <v>250.67000000000002</v>
      </c>
      <c r="F5" s="2">
        <f>12.64+29.87+142.15+33.74</f>
        <v>218.40000000000003</v>
      </c>
      <c r="G5" s="2">
        <f t="shared" si="1"/>
        <v>469.07000000000005</v>
      </c>
      <c r="H5" s="2">
        <f t="shared" si="4"/>
        <v>-30.75</v>
      </c>
      <c r="I5" s="10">
        <f t="shared" si="5"/>
        <v>-6.1522147973270373E-2</v>
      </c>
      <c r="J5" s="4"/>
      <c r="K5" s="8">
        <f t="shared" si="2"/>
        <v>0.53439785106700488</v>
      </c>
      <c r="L5" s="7">
        <f t="shared" si="3"/>
        <v>0.46560214893299512</v>
      </c>
      <c r="M5" s="9"/>
    </row>
    <row r="6" spans="1:14" x14ac:dyDescent="0.35">
      <c r="A6" s="5">
        <v>44706</v>
      </c>
      <c r="B6" s="2">
        <v>250.67</v>
      </c>
      <c r="C6" s="2">
        <f>218.4+8.65+1.96</f>
        <v>229.01000000000002</v>
      </c>
      <c r="D6" s="2">
        <f t="shared" si="0"/>
        <v>479.68</v>
      </c>
      <c r="E6" s="2">
        <f>65.41+21.39+39.03+108.74</f>
        <v>234.57</v>
      </c>
      <c r="F6" s="2">
        <f>3.42+21.3+1.54+22.41+6.76+4.49+88.16+10.01+3.78+2.93+9.39+3.61+13.04+1.34+16.69+1.92</f>
        <v>210.79</v>
      </c>
      <c r="G6" s="2">
        <f t="shared" si="1"/>
        <v>445.36</v>
      </c>
      <c r="H6" s="2">
        <f t="shared" si="4"/>
        <v>-34.319999999999993</v>
      </c>
      <c r="I6" s="10">
        <f t="shared" si="5"/>
        <v>-7.1547698465643753E-2</v>
      </c>
      <c r="K6" s="8">
        <f t="shared" si="2"/>
        <v>0.52669750314352426</v>
      </c>
      <c r="L6" s="7">
        <f t="shared" si="3"/>
        <v>0.47330249685647563</v>
      </c>
    </row>
    <row r="7" spans="1:14" x14ac:dyDescent="0.35">
      <c r="A7" s="5">
        <v>44733</v>
      </c>
      <c r="B7" s="2">
        <f>446.19*K6</f>
        <v>235.00715892760908</v>
      </c>
      <c r="C7" s="2">
        <f>446.19-B7</f>
        <v>211.18284107239091</v>
      </c>
      <c r="D7" s="2">
        <f t="shared" si="0"/>
        <v>446.19</v>
      </c>
      <c r="E7" s="2">
        <f>15.66+56.21+33.37+11.09+26.56+91.96</f>
        <v>234.85000000000002</v>
      </c>
      <c r="F7" s="2">
        <f>41.3+105.68+11.47+73.95</f>
        <v>232.40000000000003</v>
      </c>
      <c r="G7" s="2">
        <f t="shared" si="1"/>
        <v>467.25000000000006</v>
      </c>
      <c r="H7" s="2">
        <f t="shared" si="4"/>
        <v>21.060000000000059</v>
      </c>
      <c r="I7" s="10">
        <f t="shared" si="5"/>
        <v>4.7199623478787193E-2</v>
      </c>
      <c r="K7" s="7">
        <f t="shared" si="2"/>
        <v>0.50262172284644191</v>
      </c>
      <c r="L7" s="7">
        <f t="shared" si="3"/>
        <v>0.49737827715355809</v>
      </c>
    </row>
    <row r="8" spans="1:14" x14ac:dyDescent="0.35">
      <c r="A8" s="5">
        <v>44769</v>
      </c>
      <c r="B8" s="2">
        <f>468.5*K7</f>
        <v>235.47827715355803</v>
      </c>
      <c r="C8" s="2">
        <f>468.5*L7</f>
        <v>233.02172284644197</v>
      </c>
      <c r="D8" s="2">
        <f t="shared" si="0"/>
        <v>468.5</v>
      </c>
      <c r="E8" s="2"/>
      <c r="F8" s="2"/>
      <c r="G8" s="2"/>
      <c r="H8" s="2"/>
      <c r="I8" s="2"/>
      <c r="K8" s="18"/>
      <c r="L8" s="18"/>
    </row>
    <row r="9" spans="1:14" x14ac:dyDescent="0.35">
      <c r="B9" s="4"/>
      <c r="C9" s="4"/>
      <c r="D9" s="4"/>
      <c r="E9" s="4"/>
      <c r="F9" s="4"/>
      <c r="G9" s="4"/>
      <c r="H9" s="4"/>
      <c r="I9" s="4"/>
    </row>
    <row r="10" spans="1:14" x14ac:dyDescent="0.35">
      <c r="B10" s="4"/>
      <c r="C10" s="4"/>
      <c r="D10" s="4"/>
      <c r="E10" s="4"/>
      <c r="F10" s="4"/>
      <c r="G10" s="4"/>
      <c r="H10" s="4"/>
      <c r="I10" s="4"/>
    </row>
    <row r="11" spans="1:14" x14ac:dyDescent="0.35">
      <c r="B11" s="4"/>
      <c r="C11" s="4"/>
      <c r="D11" s="4"/>
      <c r="E11" s="4"/>
      <c r="F11" s="4"/>
      <c r="G11" s="4"/>
      <c r="H11" s="4"/>
      <c r="I11" s="4"/>
    </row>
    <row r="12" spans="1:14" x14ac:dyDescent="0.35">
      <c r="B12" s="4"/>
      <c r="C12" s="4"/>
      <c r="D12" s="4"/>
      <c r="E12" s="4"/>
      <c r="F12" s="4"/>
      <c r="G12" s="4"/>
      <c r="H12" s="4"/>
      <c r="I12" s="4"/>
    </row>
    <row r="13" spans="1:14" x14ac:dyDescent="0.35">
      <c r="B13" s="4"/>
      <c r="C13" s="4"/>
      <c r="D13" s="4"/>
      <c r="E13" s="4"/>
      <c r="F13" s="4"/>
      <c r="G13" s="4"/>
      <c r="H13" s="4"/>
      <c r="I13" s="4"/>
    </row>
  </sheetData>
  <conditionalFormatting sqref="I2:I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perfomance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De Berardinis</dc:creator>
  <cp:lastModifiedBy>Filippo De Berardinis</cp:lastModifiedBy>
  <dcterms:created xsi:type="dcterms:W3CDTF">2022-02-25T08:03:05Z</dcterms:created>
  <dcterms:modified xsi:type="dcterms:W3CDTF">2022-07-29T09:34:17Z</dcterms:modified>
</cp:coreProperties>
</file>