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fthnet.sharepoint.com/national/Documents/26 - Planning/"/>
    </mc:Choice>
  </mc:AlternateContent>
  <xr:revisionPtr revIDLastSave="2898" documentId="8_{A0017FE1-023C-41F9-B3A8-5C84F269C612}" xr6:coauthVersionLast="45" xr6:coauthVersionMax="45" xr10:uidLastSave="{436B631D-35C7-454F-8849-D84C5F75ECBB}"/>
  <bookViews>
    <workbookView xWindow="-120" yWindow="-120" windowWidth="29040" windowHeight="15990" firstSheet="2" activeTab="2" xr2:uid="{00000000-000D-0000-FFFF-FFFF00000000}"/>
  </bookViews>
  <sheets>
    <sheet name="Instructions" sheetId="3" r:id="rId1"/>
    <sheet name="Actions" sheetId="5" r:id="rId2"/>
    <sheet name="Planning" sheetId="2" r:id="rId3"/>
    <sheet name="Kalender" sheetId="6" r:id="rId4"/>
    <sheet name="Overview MS" sheetId="12" r:id="rId5"/>
    <sheet name="Holidays" sheetId="4" r:id="rId6"/>
    <sheet name="Surveyors" sheetId="8" r:id="rId7"/>
    <sheet name="Deskproces" sheetId="7" r:id="rId8"/>
    <sheet name="HLD2A prep" sheetId="10" r:id="rId9"/>
    <sheet name="HLD2C prep" sheetId="11" r:id="rId10"/>
    <sheet name="SNS Report" sheetId="13" r:id="rId11"/>
  </sheets>
  <externalReferences>
    <externalReference r:id="rId12"/>
  </externalReferences>
  <definedNames>
    <definedName name="_xlnm._FilterDatabase" localSheetId="7" hidden="1">Deskproces!$B$5:$AK$131</definedName>
    <definedName name="_xlnm._FilterDatabase" localSheetId="8" hidden="1">'HLD2A prep'!$B$5:$AG$131</definedName>
    <definedName name="_xlnm._FilterDatabase" localSheetId="9" hidden="1">'HLD2C prep'!$B$5:$Y$131</definedName>
    <definedName name="_xlnm._FilterDatabase" localSheetId="4" hidden="1">'Overview MS'!$B$5:$O$131</definedName>
    <definedName name="_xlnm._FilterDatabase" localSheetId="2" hidden="1">Planning!$A$4:$GZ$134</definedName>
    <definedName name="CAdjustBG">'HLD2C prep'!$I$5</definedName>
    <definedName name="CimportNB">'HLD2C prep'!$O$5</definedName>
    <definedName name="CWM">'HLD2C prep'!$M$5</definedName>
    <definedName name="DaysAdjustCoords">Deskproces!$K$5</definedName>
    <definedName name="DaysCommentsValidation">Planning!$AD$3</definedName>
    <definedName name="DaysCreationOfNB">Deskproces!$Q$5</definedName>
    <definedName name="DaysDescProces">Deskproces!$O$5</definedName>
    <definedName name="DaysDeskproces">Deskproces!$C$5</definedName>
    <definedName name="DaysDrawBlocks">Deskproces!$I$5</definedName>
    <definedName name="DaysExportFromIFH">Deskproces!$M$5</definedName>
    <definedName name="DaysHLD2A">Planning!$AH$3</definedName>
    <definedName name="DaysHLD2Aprep">'HLD2A prep'!$C$5</definedName>
    <definedName name="DaysHp">Planning!$BD$3</definedName>
    <definedName name="DaysImportBlocks">Deskproces!$AC$5</definedName>
    <definedName name="DaysImportDesc">Deskproces!$U$5</definedName>
    <definedName name="DaysImportInIFH">Deskproces!$Y$5</definedName>
    <definedName name="DaysImportNB">Deskproces!$S$5</definedName>
    <definedName name="DaysImportResults">Deskproces!$AA$5</definedName>
    <definedName name="DaysInfra">Planning!$AL$3</definedName>
    <definedName name="DaysPrepValidationplan">Planning!$AB$3</definedName>
    <definedName name="DaysSendToValidation">Deskproces!$W$5</definedName>
    <definedName name="DaysStartHld2Aprep">Planning!$Z$3</definedName>
    <definedName name="DaysStartInfra">Planning!$AJ$3</definedName>
    <definedName name="DaysStartStreetSurvey">Planning!$U$3</definedName>
    <definedName name="DaysStreetSurvey">Planning!$X$3</definedName>
    <definedName name="DaysStreetSurveyPlan">Deskproces!$AE$5</definedName>
    <definedName name="DaysUploadHld2A">Planning!$AF$3</definedName>
    <definedName name="GO4HLD2B">Planning!$AN$3</definedName>
    <definedName name="HLD2B">Planning!$AP$3</definedName>
    <definedName name="HLD2C">Planning!$BA$3</definedName>
    <definedName name="HLD2CCrosscheck">'HLD2C prep'!$Q$5</definedName>
    <definedName name="HLD2Cimport">'HLD2C prep'!$U$5</definedName>
    <definedName name="HLD2CimportResults">'HLD2C prep'!$W$5</definedName>
    <definedName name="HLD2CQX">'HLD2C prep'!$K$5</definedName>
    <definedName name="HLD2Csend">'HLD2C prep'!$S$5</definedName>
    <definedName name="HLD2Cstart">Planning!$AW$3</definedName>
    <definedName name="HLD2Cstop">Planning!$AY$3</definedName>
    <definedName name="PermitsStart">Planning!#REF!</definedName>
    <definedName name="PermitsStop">Planning!#REF!</definedName>
    <definedName name="StartDesk">Deskproces!$G$5</definedName>
    <definedName name="StartSSV">Planning!$AR$3</definedName>
    <definedName name="StopSSV">Planning!$AU$3</definedName>
    <definedName name="UploadE">Planning!#REF!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32" i="2" l="1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H31" i="2" l="1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BK132" i="2"/>
  <c r="BK131" i="2"/>
  <c r="BK130" i="2"/>
  <c r="BK129" i="2"/>
  <c r="BK128" i="2"/>
  <c r="BK127" i="2"/>
  <c r="BK126" i="2"/>
  <c r="BK125" i="2"/>
  <c r="BK124" i="2"/>
  <c r="BK123" i="2"/>
  <c r="BK122" i="2"/>
  <c r="BK121" i="2"/>
  <c r="BK120" i="2"/>
  <c r="BK119" i="2"/>
  <c r="BK118" i="2"/>
  <c r="BK117" i="2"/>
  <c r="BK116" i="2"/>
  <c r="BK115" i="2"/>
  <c r="BK114" i="2"/>
  <c r="BK113" i="2"/>
  <c r="BK112" i="2"/>
  <c r="BK111" i="2"/>
  <c r="BK110" i="2"/>
  <c r="BK109" i="2"/>
  <c r="BK108" i="2"/>
  <c r="BK107" i="2"/>
  <c r="BK106" i="2"/>
  <c r="BK105" i="2"/>
  <c r="BK104" i="2"/>
  <c r="BK103" i="2"/>
  <c r="BK102" i="2"/>
  <c r="BK101" i="2"/>
  <c r="BK100" i="2"/>
  <c r="BK99" i="2"/>
  <c r="BK98" i="2"/>
  <c r="BK97" i="2"/>
  <c r="BK96" i="2"/>
  <c r="BK95" i="2"/>
  <c r="BK94" i="2"/>
  <c r="BK93" i="2"/>
  <c r="BK92" i="2"/>
  <c r="BK91" i="2"/>
  <c r="BK90" i="2"/>
  <c r="BK89" i="2"/>
  <c r="BK88" i="2"/>
  <c r="BK87" i="2"/>
  <c r="BK86" i="2"/>
  <c r="BK85" i="2"/>
  <c r="BK84" i="2"/>
  <c r="BK83" i="2"/>
  <c r="BK82" i="2"/>
  <c r="BK81" i="2"/>
  <c r="BK80" i="2"/>
  <c r="BK79" i="2"/>
  <c r="BK78" i="2"/>
  <c r="BK77" i="2"/>
  <c r="BK76" i="2"/>
  <c r="BK75" i="2"/>
  <c r="BK74" i="2"/>
  <c r="BK73" i="2"/>
  <c r="BK72" i="2"/>
  <c r="BK71" i="2"/>
  <c r="BK70" i="2"/>
  <c r="BK69" i="2"/>
  <c r="BK68" i="2"/>
  <c r="BK67" i="2"/>
  <c r="BK66" i="2"/>
  <c r="BK65" i="2"/>
  <c r="BK64" i="2"/>
  <c r="BK63" i="2"/>
  <c r="BK62" i="2"/>
  <c r="BK61" i="2"/>
  <c r="BK60" i="2"/>
  <c r="BK59" i="2"/>
  <c r="BK58" i="2"/>
  <c r="BK57" i="2"/>
  <c r="BK56" i="2"/>
  <c r="BK55" i="2"/>
  <c r="BK54" i="2"/>
  <c r="BK53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I132" i="2"/>
  <c r="BI131" i="2"/>
  <c r="BI130" i="2"/>
  <c r="BI129" i="2"/>
  <c r="BI128" i="2"/>
  <c r="BI127" i="2"/>
  <c r="BI126" i="2"/>
  <c r="BI125" i="2"/>
  <c r="BI124" i="2"/>
  <c r="BI123" i="2"/>
  <c r="BI122" i="2"/>
  <c r="BI121" i="2"/>
  <c r="BI120" i="2"/>
  <c r="BI119" i="2"/>
  <c r="BI118" i="2"/>
  <c r="BI117" i="2"/>
  <c r="BI116" i="2"/>
  <c r="BI115" i="2"/>
  <c r="BI114" i="2"/>
  <c r="BI113" i="2"/>
  <c r="BI112" i="2"/>
  <c r="BI111" i="2"/>
  <c r="BI110" i="2"/>
  <c r="BI109" i="2"/>
  <c r="BI108" i="2"/>
  <c r="BI107" i="2"/>
  <c r="BI106" i="2"/>
  <c r="BI105" i="2"/>
  <c r="BI104" i="2"/>
  <c r="BI103" i="2"/>
  <c r="BI102" i="2"/>
  <c r="BI101" i="2"/>
  <c r="BI100" i="2"/>
  <c r="BI99" i="2"/>
  <c r="BI98" i="2"/>
  <c r="BI97" i="2"/>
  <c r="BI96" i="2"/>
  <c r="BI95" i="2"/>
  <c r="BI94" i="2"/>
  <c r="BI93" i="2"/>
  <c r="BI92" i="2"/>
  <c r="BI91" i="2"/>
  <c r="BI90" i="2"/>
  <c r="BI89" i="2"/>
  <c r="BI88" i="2"/>
  <c r="BI87" i="2"/>
  <c r="BI86" i="2"/>
  <c r="BI85" i="2"/>
  <c r="BI84" i="2"/>
  <c r="BI83" i="2"/>
  <c r="BI82" i="2"/>
  <c r="BI81" i="2"/>
  <c r="BI80" i="2"/>
  <c r="BI79" i="2"/>
  <c r="BI78" i="2"/>
  <c r="BI77" i="2"/>
  <c r="BI76" i="2"/>
  <c r="BI75" i="2"/>
  <c r="BI74" i="2"/>
  <c r="BI73" i="2"/>
  <c r="BI72" i="2"/>
  <c r="BI71" i="2"/>
  <c r="BI70" i="2"/>
  <c r="BI69" i="2"/>
  <c r="BI68" i="2"/>
  <c r="BI67" i="2"/>
  <c r="BI66" i="2"/>
  <c r="BI65" i="2"/>
  <c r="BI64" i="2"/>
  <c r="BI63" i="2"/>
  <c r="BI62" i="2"/>
  <c r="BI61" i="2"/>
  <c r="BI60" i="2"/>
  <c r="BI59" i="2"/>
  <c r="BI58" i="2"/>
  <c r="BI57" i="2"/>
  <c r="BI56" i="2"/>
  <c r="BI55" i="2"/>
  <c r="BI54" i="2"/>
  <c r="BI53" i="2"/>
  <c r="BI52" i="2"/>
  <c r="BI51" i="2"/>
  <c r="BI50" i="2"/>
  <c r="BI49" i="2"/>
  <c r="BI48" i="2"/>
  <c r="BI47" i="2"/>
  <c r="BI46" i="2"/>
  <c r="BI45" i="2"/>
  <c r="BI44" i="2"/>
  <c r="BI43" i="2"/>
  <c r="BI42" i="2"/>
  <c r="BI41" i="2"/>
  <c r="BI40" i="2"/>
  <c r="BI39" i="2"/>
  <c r="BI38" i="2"/>
  <c r="BI37" i="2"/>
  <c r="BI36" i="2"/>
  <c r="BI35" i="2"/>
  <c r="BI34" i="2"/>
  <c r="BI33" i="2"/>
  <c r="BI32" i="2"/>
  <c r="BI31" i="2"/>
  <c r="BI30" i="2"/>
  <c r="BI29" i="2"/>
  <c r="BI28" i="2"/>
  <c r="BI27" i="2"/>
  <c r="BI26" i="2"/>
  <c r="BI25" i="2"/>
  <c r="BI24" i="2"/>
  <c r="BI23" i="2"/>
  <c r="BI22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I9" i="2"/>
  <c r="BI8" i="2"/>
  <c r="BI7" i="2"/>
  <c r="H2" i="2" l="1"/>
  <c r="AB125" i="10"/>
  <c r="F125" i="10"/>
  <c r="AB124" i="10"/>
  <c r="F124" i="10"/>
  <c r="AB123" i="10"/>
  <c r="F123" i="10"/>
  <c r="AB122" i="10"/>
  <c r="F122" i="10"/>
  <c r="AB121" i="10"/>
  <c r="F121" i="10"/>
  <c r="AB119" i="10"/>
  <c r="F119" i="10"/>
  <c r="AB118" i="10"/>
  <c r="F118" i="10"/>
  <c r="F120" i="10"/>
  <c r="F126" i="10"/>
  <c r="F127" i="10"/>
  <c r="F128" i="10"/>
  <c r="F129" i="10"/>
  <c r="F130" i="10"/>
  <c r="F131" i="10"/>
  <c r="AB117" i="10"/>
  <c r="F117" i="10"/>
  <c r="K67" i="12" l="1"/>
  <c r="K68" i="12"/>
  <c r="K69" i="12"/>
  <c r="K70" i="12"/>
  <c r="K71" i="12"/>
  <c r="K72" i="12"/>
  <c r="K73" i="12"/>
  <c r="J67" i="12"/>
  <c r="J68" i="12"/>
  <c r="J69" i="12"/>
  <c r="J70" i="12"/>
  <c r="J71" i="12"/>
  <c r="J72" i="12"/>
  <c r="J73" i="12"/>
  <c r="I67" i="12"/>
  <c r="I68" i="12"/>
  <c r="I69" i="12"/>
  <c r="I70" i="12"/>
  <c r="I71" i="12"/>
  <c r="I72" i="12"/>
  <c r="H67" i="12"/>
  <c r="H68" i="12"/>
  <c r="H69" i="12"/>
  <c r="H70" i="12"/>
  <c r="H71" i="12"/>
  <c r="H72" i="12"/>
  <c r="H73" i="12"/>
  <c r="G67" i="12"/>
  <c r="G68" i="12"/>
  <c r="G69" i="12"/>
  <c r="G70" i="12"/>
  <c r="G71" i="12"/>
  <c r="G72" i="12"/>
  <c r="G73" i="12"/>
  <c r="G74" i="12"/>
  <c r="F67" i="12"/>
  <c r="F68" i="12"/>
  <c r="F69" i="12"/>
  <c r="F70" i="12"/>
  <c r="F71" i="12"/>
  <c r="F72" i="12"/>
  <c r="F73" i="12"/>
  <c r="D67" i="12"/>
  <c r="D68" i="12"/>
  <c r="D69" i="12"/>
  <c r="D70" i="12"/>
  <c r="D71" i="12"/>
  <c r="D72" i="12"/>
  <c r="D73" i="12"/>
  <c r="C67" i="12"/>
  <c r="C68" i="12"/>
  <c r="C69" i="12"/>
  <c r="C70" i="12"/>
  <c r="C71" i="12"/>
  <c r="C72" i="12"/>
  <c r="C73" i="12"/>
  <c r="B67" i="12"/>
  <c r="B68" i="12"/>
  <c r="B69" i="12"/>
  <c r="B70" i="12"/>
  <c r="B71" i="12"/>
  <c r="B72" i="12"/>
  <c r="B73" i="12"/>
  <c r="F73" i="11"/>
  <c r="X73" i="11"/>
  <c r="F72" i="11"/>
  <c r="X72" i="11"/>
  <c r="F71" i="11"/>
  <c r="X71" i="11"/>
  <c r="F70" i="11"/>
  <c r="X70" i="11"/>
  <c r="F69" i="11"/>
  <c r="X69" i="11"/>
  <c r="F68" i="11"/>
  <c r="X68" i="11"/>
  <c r="F67" i="11"/>
  <c r="X67" i="11"/>
  <c r="D67" i="11"/>
  <c r="D68" i="11"/>
  <c r="D69" i="11"/>
  <c r="D70" i="11"/>
  <c r="D71" i="11"/>
  <c r="D72" i="11"/>
  <c r="D73" i="11"/>
  <c r="C67" i="11"/>
  <c r="C68" i="11"/>
  <c r="C69" i="11"/>
  <c r="C70" i="11"/>
  <c r="C71" i="11"/>
  <c r="C72" i="11"/>
  <c r="C73" i="11"/>
  <c r="B67" i="11"/>
  <c r="B68" i="11"/>
  <c r="B69" i="11"/>
  <c r="B70" i="11"/>
  <c r="B71" i="11"/>
  <c r="B72" i="11"/>
  <c r="B73" i="11"/>
  <c r="F73" i="10"/>
  <c r="AB73" i="10"/>
  <c r="F72" i="10"/>
  <c r="AB72" i="10"/>
  <c r="F71" i="10"/>
  <c r="AB71" i="10"/>
  <c r="F70" i="10"/>
  <c r="AB70" i="10"/>
  <c r="F69" i="10"/>
  <c r="AB69" i="10"/>
  <c r="F68" i="10"/>
  <c r="AB68" i="10"/>
  <c r="F67" i="10"/>
  <c r="AB67" i="10"/>
  <c r="D67" i="10"/>
  <c r="D68" i="10"/>
  <c r="D69" i="10"/>
  <c r="D70" i="10"/>
  <c r="D71" i="10"/>
  <c r="D72" i="10"/>
  <c r="D73" i="10"/>
  <c r="B67" i="10"/>
  <c r="B68" i="10"/>
  <c r="B69" i="10"/>
  <c r="B70" i="10"/>
  <c r="B71" i="10"/>
  <c r="B72" i="10"/>
  <c r="B73" i="10"/>
  <c r="C67" i="10"/>
  <c r="C68" i="10"/>
  <c r="C69" i="10"/>
  <c r="C70" i="10"/>
  <c r="C71" i="10"/>
  <c r="C72" i="10"/>
  <c r="C73" i="10"/>
  <c r="G131" i="7"/>
  <c r="I131" i="7" s="1"/>
  <c r="G130" i="7"/>
  <c r="G68" i="7"/>
  <c r="G69" i="7"/>
  <c r="I69" i="7" s="1"/>
  <c r="K69" i="7" s="1"/>
  <c r="D68" i="7"/>
  <c r="D69" i="7"/>
  <c r="C68" i="7"/>
  <c r="C69" i="7"/>
  <c r="C70" i="7"/>
  <c r="C71" i="7"/>
  <c r="B68" i="7"/>
  <c r="B69" i="7"/>
  <c r="B70" i="7"/>
  <c r="F67" i="7"/>
  <c r="G67" i="7"/>
  <c r="K67" i="7" s="1"/>
  <c r="AF67" i="7"/>
  <c r="AG67" i="7"/>
  <c r="G70" i="7"/>
  <c r="G71" i="7"/>
  <c r="I71" i="7" s="1"/>
  <c r="G72" i="7"/>
  <c r="G73" i="7"/>
  <c r="D67" i="7"/>
  <c r="D70" i="7"/>
  <c r="D71" i="7"/>
  <c r="D72" i="7"/>
  <c r="D73" i="7"/>
  <c r="D74" i="7"/>
  <c r="C67" i="7"/>
  <c r="C72" i="7"/>
  <c r="C73" i="7"/>
  <c r="C74" i="7"/>
  <c r="B67" i="7"/>
  <c r="B71" i="7"/>
  <c r="B72" i="7"/>
  <c r="B73" i="7"/>
  <c r="B74" i="7"/>
  <c r="AA68" i="2"/>
  <c r="G67" i="10" s="1"/>
  <c r="I67" i="10" s="1"/>
  <c r="K67" i="10" s="1"/>
  <c r="M67" i="10" s="1"/>
  <c r="O67" i="10" s="1"/>
  <c r="Q67" i="10" s="1"/>
  <c r="S67" i="10" s="1"/>
  <c r="U67" i="10" s="1"/>
  <c r="W67" i="10" s="1"/>
  <c r="V68" i="2"/>
  <c r="AC68" i="2" l="1"/>
  <c r="AE68" i="2" s="1"/>
  <c r="AG68" i="2" s="1"/>
  <c r="AI68" i="2" s="1"/>
  <c r="AK68" i="2" s="1"/>
  <c r="AM68" i="2" s="1"/>
  <c r="AO68" i="2" s="1"/>
  <c r="AQ68" i="2" s="1"/>
  <c r="AS68" i="2" s="1"/>
  <c r="AV68" i="2" s="1"/>
  <c r="AX68" i="2" s="1"/>
  <c r="AZ68" i="2" s="1"/>
  <c r="AA67" i="7"/>
  <c r="Q67" i="7"/>
  <c r="Y67" i="7"/>
  <c r="O67" i="7"/>
  <c r="AJ67" i="7"/>
  <c r="AE67" i="7"/>
  <c r="AI67" i="7" s="1"/>
  <c r="W67" i="7"/>
  <c r="M67" i="7"/>
  <c r="AC67" i="7"/>
  <c r="U67" i="7"/>
  <c r="I67" i="7"/>
  <c r="I73" i="7"/>
  <c r="K73" i="7" s="1"/>
  <c r="M73" i="7" s="1"/>
  <c r="O73" i="7" s="1"/>
  <c r="Q73" i="7" s="1"/>
  <c r="S73" i="7" s="1"/>
  <c r="U73" i="7" s="1"/>
  <c r="W73" i="7" s="1"/>
  <c r="Y73" i="7" s="1"/>
  <c r="AA73" i="7" s="1"/>
  <c r="AC73" i="7" s="1"/>
  <c r="AE73" i="7" s="1"/>
  <c r="I70" i="7"/>
  <c r="K70" i="7" s="1"/>
  <c r="M70" i="7" s="1"/>
  <c r="O70" i="7" s="1"/>
  <c r="Q70" i="7" s="1"/>
  <c r="S70" i="7" s="1"/>
  <c r="U70" i="7" s="1"/>
  <c r="W70" i="7" s="1"/>
  <c r="Y70" i="7" s="1"/>
  <c r="AA70" i="7" s="1"/>
  <c r="AC70" i="7" s="1"/>
  <c r="AE70" i="7" s="1"/>
  <c r="S67" i="7"/>
  <c r="K71" i="7"/>
  <c r="M71" i="7" s="1"/>
  <c r="O71" i="7" s="1"/>
  <c r="Q71" i="7" s="1"/>
  <c r="S71" i="7" s="1"/>
  <c r="U71" i="7" s="1"/>
  <c r="W71" i="7" s="1"/>
  <c r="Y71" i="7" s="1"/>
  <c r="AA71" i="7" s="1"/>
  <c r="AC71" i="7" s="1"/>
  <c r="AE71" i="7" s="1"/>
  <c r="K131" i="7"/>
  <c r="M131" i="7" s="1"/>
  <c r="O131" i="7" s="1"/>
  <c r="Q131" i="7" s="1"/>
  <c r="S131" i="7" s="1"/>
  <c r="U131" i="7" s="1"/>
  <c r="W131" i="7" s="1"/>
  <c r="Y131" i="7" s="1"/>
  <c r="AA131" i="7" s="1"/>
  <c r="AC131" i="7" s="1"/>
  <c r="AE131" i="7" s="1"/>
  <c r="I72" i="7"/>
  <c r="K72" i="7" s="1"/>
  <c r="M72" i="7" s="1"/>
  <c r="O72" i="7" s="1"/>
  <c r="Q72" i="7" s="1"/>
  <c r="S72" i="7" s="1"/>
  <c r="U72" i="7" s="1"/>
  <c r="W72" i="7" s="1"/>
  <c r="Y72" i="7" s="1"/>
  <c r="AA72" i="7" s="1"/>
  <c r="AC72" i="7" s="1"/>
  <c r="AE72" i="7" s="1"/>
  <c r="I68" i="7"/>
  <c r="K68" i="7" s="1"/>
  <c r="M68" i="7" s="1"/>
  <c r="O68" i="7" s="1"/>
  <c r="Q68" i="7" s="1"/>
  <c r="S68" i="7" s="1"/>
  <c r="U68" i="7" s="1"/>
  <c r="W68" i="7" s="1"/>
  <c r="Y68" i="7" s="1"/>
  <c r="AA68" i="7" s="1"/>
  <c r="AC68" i="7" s="1"/>
  <c r="AE68" i="7" s="1"/>
  <c r="AC67" i="10"/>
  <c r="AF67" i="10" s="1"/>
  <c r="AG67" i="10" s="1"/>
  <c r="M69" i="7"/>
  <c r="O69" i="7" s="1"/>
  <c r="Q69" i="7" s="1"/>
  <c r="S69" i="7" s="1"/>
  <c r="U69" i="7" s="1"/>
  <c r="W69" i="7" s="1"/>
  <c r="Y69" i="7" s="1"/>
  <c r="AA69" i="7" s="1"/>
  <c r="AC69" i="7" s="1"/>
  <c r="AE69" i="7" s="1"/>
  <c r="I130" i="7"/>
  <c r="K130" i="7" s="1"/>
  <c r="M130" i="7" s="1"/>
  <c r="O130" i="7" s="1"/>
  <c r="Q130" i="7" s="1"/>
  <c r="S130" i="7" s="1"/>
  <c r="U130" i="7" s="1"/>
  <c r="W130" i="7" s="1"/>
  <c r="Y130" i="7" s="1"/>
  <c r="AA130" i="7" s="1"/>
  <c r="AC130" i="7" s="1"/>
  <c r="AE130" i="7" s="1"/>
  <c r="Y67" i="10"/>
  <c r="AA67" i="10"/>
  <c r="AA80" i="2"/>
  <c r="AC80" i="2" s="1"/>
  <c r="AE80" i="2" s="1"/>
  <c r="AG80" i="2" s="1"/>
  <c r="AI80" i="2" s="1"/>
  <c r="AK80" i="2" s="1"/>
  <c r="AM80" i="2" s="1"/>
  <c r="AO80" i="2" s="1"/>
  <c r="AQ80" i="2" s="1"/>
  <c r="AS80" i="2" s="1"/>
  <c r="AV80" i="2" s="1"/>
  <c r="AX80" i="2" s="1"/>
  <c r="AZ80" i="2" s="1"/>
  <c r="BB80" i="2" s="1"/>
  <c r="BE80" i="2" s="1"/>
  <c r="AV93" i="2"/>
  <c r="AX93" i="2" s="1"/>
  <c r="AZ93" i="2" s="1"/>
  <c r="BB93" i="2" s="1"/>
  <c r="BE93" i="2" s="1"/>
  <c r="AV61" i="2"/>
  <c r="AX61" i="2" s="1"/>
  <c r="AZ61" i="2" s="1"/>
  <c r="BB61" i="2" s="1"/>
  <c r="BE61" i="2" s="1"/>
  <c r="AV26" i="2"/>
  <c r="AV25" i="2"/>
  <c r="AX25" i="2" s="1"/>
  <c r="AZ25" i="2" s="1"/>
  <c r="BB25" i="2" s="1"/>
  <c r="AA12" i="2"/>
  <c r="AC12" i="2" s="1"/>
  <c r="AE12" i="2" s="1"/>
  <c r="AG12" i="2" s="1"/>
  <c r="AI12" i="2" s="1"/>
  <c r="AK12" i="2" s="1"/>
  <c r="AM12" i="2" s="1"/>
  <c r="AO12" i="2" s="1"/>
  <c r="AQ12" i="2" s="1"/>
  <c r="AS12" i="2" s="1"/>
  <c r="AV12" i="2" s="1"/>
  <c r="AX12" i="2" s="1"/>
  <c r="AZ12" i="2" s="1"/>
  <c r="BB12" i="2" s="1"/>
  <c r="BE12" i="2" s="1"/>
  <c r="G67" i="11" l="1"/>
  <c r="AE67" i="10"/>
  <c r="BB68" i="2"/>
  <c r="BE68" i="2" s="1"/>
  <c r="Y67" i="11"/>
  <c r="BB127" i="2"/>
  <c r="AZ127" i="2" s="1"/>
  <c r="AX127" i="2" s="1"/>
  <c r="AV127" i="2" s="1"/>
  <c r="BB121" i="2"/>
  <c r="AZ121" i="2" s="1"/>
  <c r="AX121" i="2" s="1"/>
  <c r="AV121" i="2" s="1"/>
  <c r="BB130" i="2"/>
  <c r="AZ130" i="2" s="1"/>
  <c r="AX130" i="2" s="1"/>
  <c r="AV130" i="2" s="1"/>
  <c r="AS130" i="2" s="1"/>
  <c r="AQ130" i="2" s="1"/>
  <c r="AO130" i="2" s="1"/>
  <c r="AM130" i="2" s="1"/>
  <c r="AK130" i="2" s="1"/>
  <c r="AI130" i="2" s="1"/>
  <c r="AG130" i="2" s="1"/>
  <c r="AE130" i="2" s="1"/>
  <c r="AC130" i="2" s="1"/>
  <c r="AA130" i="2" s="1"/>
  <c r="Y130" i="2" s="1"/>
  <c r="V130" i="2" s="1"/>
  <c r="T130" i="2" s="1"/>
  <c r="AG129" i="7" s="1"/>
  <c r="BB129" i="2"/>
  <c r="AZ129" i="2" s="1"/>
  <c r="AX129" i="2" s="1"/>
  <c r="AV129" i="2" s="1"/>
  <c r="AS129" i="2" s="1"/>
  <c r="AQ129" i="2" s="1"/>
  <c r="AO129" i="2" s="1"/>
  <c r="AM129" i="2" s="1"/>
  <c r="AK129" i="2" s="1"/>
  <c r="AI129" i="2" s="1"/>
  <c r="AG129" i="2" s="1"/>
  <c r="AE129" i="2" s="1"/>
  <c r="AC129" i="2" s="1"/>
  <c r="AA129" i="2" s="1"/>
  <c r="Y129" i="2" s="1"/>
  <c r="V129" i="2" s="1"/>
  <c r="T129" i="2" s="1"/>
  <c r="AG128" i="7" s="1"/>
  <c r="BB128" i="2"/>
  <c r="AZ128" i="2" s="1"/>
  <c r="AX128" i="2" s="1"/>
  <c r="AV128" i="2" s="1"/>
  <c r="AS128" i="2" s="1"/>
  <c r="AQ128" i="2" s="1"/>
  <c r="AO128" i="2" s="1"/>
  <c r="AM128" i="2" s="1"/>
  <c r="AK128" i="2" s="1"/>
  <c r="AI128" i="2" s="1"/>
  <c r="AG128" i="2" s="1"/>
  <c r="AE128" i="2" s="1"/>
  <c r="AC128" i="2" s="1"/>
  <c r="AA128" i="2" s="1"/>
  <c r="Y128" i="2" s="1"/>
  <c r="V128" i="2" s="1"/>
  <c r="T128" i="2" s="1"/>
  <c r="AG127" i="7" s="1"/>
  <c r="BB126" i="2"/>
  <c r="AZ126" i="2" s="1"/>
  <c r="AX126" i="2" s="1"/>
  <c r="AV126" i="2" s="1"/>
  <c r="AS126" i="2" s="1"/>
  <c r="AQ126" i="2" s="1"/>
  <c r="AO126" i="2" s="1"/>
  <c r="AM126" i="2" s="1"/>
  <c r="AK126" i="2" s="1"/>
  <c r="AI126" i="2" s="1"/>
  <c r="AG126" i="2" s="1"/>
  <c r="BB125" i="2"/>
  <c r="AZ125" i="2" s="1"/>
  <c r="AX125" i="2" s="1"/>
  <c r="AV125" i="2" s="1"/>
  <c r="AS125" i="2" s="1"/>
  <c r="AQ125" i="2" s="1"/>
  <c r="AO125" i="2" s="1"/>
  <c r="AM125" i="2" s="1"/>
  <c r="AK125" i="2" s="1"/>
  <c r="AI125" i="2" s="1"/>
  <c r="AG125" i="2" s="1"/>
  <c r="BB124" i="2"/>
  <c r="AZ124" i="2" s="1"/>
  <c r="AX124" i="2" s="1"/>
  <c r="AV124" i="2" s="1"/>
  <c r="AS124" i="2" s="1"/>
  <c r="AQ124" i="2" s="1"/>
  <c r="AO124" i="2" s="1"/>
  <c r="AM124" i="2" s="1"/>
  <c r="AK124" i="2" s="1"/>
  <c r="AI124" i="2" s="1"/>
  <c r="AG124" i="2" s="1"/>
  <c r="BB123" i="2"/>
  <c r="AZ123" i="2" s="1"/>
  <c r="AX123" i="2" s="1"/>
  <c r="AV123" i="2" s="1"/>
  <c r="AS123" i="2" s="1"/>
  <c r="AQ123" i="2" s="1"/>
  <c r="AO123" i="2" s="1"/>
  <c r="AM123" i="2" s="1"/>
  <c r="AK123" i="2" s="1"/>
  <c r="AI123" i="2" s="1"/>
  <c r="AG123" i="2" s="1"/>
  <c r="BB122" i="2"/>
  <c r="AZ122" i="2" s="1"/>
  <c r="AX122" i="2" s="1"/>
  <c r="AV122" i="2" s="1"/>
  <c r="AS122" i="2" s="1"/>
  <c r="AQ122" i="2" s="1"/>
  <c r="AO122" i="2" s="1"/>
  <c r="AM122" i="2" s="1"/>
  <c r="AK122" i="2" s="1"/>
  <c r="AI122" i="2" s="1"/>
  <c r="AG122" i="2" s="1"/>
  <c r="BB120" i="2"/>
  <c r="AZ120" i="2" s="1"/>
  <c r="AX120" i="2" s="1"/>
  <c r="AV120" i="2" s="1"/>
  <c r="AS120" i="2" s="1"/>
  <c r="AQ120" i="2" s="1"/>
  <c r="AO120" i="2" s="1"/>
  <c r="AM120" i="2" s="1"/>
  <c r="AK120" i="2" s="1"/>
  <c r="AI120" i="2" s="1"/>
  <c r="AG120" i="2" s="1"/>
  <c r="BB119" i="2"/>
  <c r="AZ119" i="2" s="1"/>
  <c r="AX119" i="2" s="1"/>
  <c r="AV119" i="2" s="1"/>
  <c r="AS119" i="2" s="1"/>
  <c r="AQ119" i="2" s="1"/>
  <c r="AO119" i="2" s="1"/>
  <c r="AM119" i="2" s="1"/>
  <c r="AK119" i="2" s="1"/>
  <c r="AI119" i="2" s="1"/>
  <c r="AG119" i="2" s="1"/>
  <c r="BB118" i="2"/>
  <c r="AZ118" i="2" s="1"/>
  <c r="AX118" i="2" s="1"/>
  <c r="AV118" i="2" s="1"/>
  <c r="AS118" i="2" s="1"/>
  <c r="AQ118" i="2" s="1"/>
  <c r="AO118" i="2" s="1"/>
  <c r="AM118" i="2" s="1"/>
  <c r="AK118" i="2" s="1"/>
  <c r="AI118" i="2" s="1"/>
  <c r="AG118" i="2" s="1"/>
  <c r="AB51" i="10"/>
  <c r="AX50" i="2"/>
  <c r="AZ50" i="2" s="1"/>
  <c r="BB50" i="2" s="1"/>
  <c r="I67" i="11" l="1"/>
  <c r="K67" i="11" s="1"/>
  <c r="M67" i="11" s="1"/>
  <c r="AE126" i="2"/>
  <c r="AC126" i="2" s="1"/>
  <c r="AA126" i="2" s="1"/>
  <c r="AC125" i="10"/>
  <c r="AE118" i="2"/>
  <c r="AC118" i="2" s="1"/>
  <c r="AA118" i="2" s="1"/>
  <c r="AC117" i="10"/>
  <c r="AE123" i="2"/>
  <c r="AC123" i="2" s="1"/>
  <c r="AA123" i="2" s="1"/>
  <c r="AC122" i="10"/>
  <c r="AE122" i="2"/>
  <c r="AC122" i="2" s="1"/>
  <c r="AA122" i="2" s="1"/>
  <c r="AC121" i="10"/>
  <c r="AE119" i="2"/>
  <c r="AC119" i="2" s="1"/>
  <c r="AA119" i="2" s="1"/>
  <c r="AC118" i="10"/>
  <c r="AE124" i="2"/>
  <c r="AC124" i="2" s="1"/>
  <c r="AA124" i="2" s="1"/>
  <c r="AC123" i="10"/>
  <c r="AE120" i="2"/>
  <c r="AC120" i="2" s="1"/>
  <c r="AA120" i="2" s="1"/>
  <c r="AC119" i="10"/>
  <c r="AE125" i="2"/>
  <c r="AC125" i="2" s="1"/>
  <c r="AA125" i="2" s="1"/>
  <c r="AC124" i="10"/>
  <c r="AE31" i="2"/>
  <c r="AG31" i="2" s="1"/>
  <c r="AI31" i="2" s="1"/>
  <c r="AK31" i="2" s="1"/>
  <c r="AM31" i="2" s="1"/>
  <c r="AO31" i="2" s="1"/>
  <c r="AQ31" i="2" s="1"/>
  <c r="AS31" i="2" s="1"/>
  <c r="AV31" i="2" s="1"/>
  <c r="AX31" i="2" s="1"/>
  <c r="AZ31" i="2" s="1"/>
  <c r="BB31" i="2" s="1"/>
  <c r="BE31" i="2" s="1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B79" i="12"/>
  <c r="C79" i="12"/>
  <c r="D79" i="12"/>
  <c r="F79" i="12"/>
  <c r="G79" i="12"/>
  <c r="H79" i="12"/>
  <c r="I79" i="12"/>
  <c r="J79" i="12"/>
  <c r="K79" i="12"/>
  <c r="AS109" i="2"/>
  <c r="AS107" i="2"/>
  <c r="AV24" i="2"/>
  <c r="AX24" i="2" s="1"/>
  <c r="AZ24" i="2" s="1"/>
  <c r="BB24" i="2" s="1"/>
  <c r="BE24" i="2" s="1"/>
  <c r="AK23" i="2"/>
  <c r="AM23" i="2" s="1"/>
  <c r="AO23" i="2" s="1"/>
  <c r="AQ23" i="2" s="1"/>
  <c r="AS23" i="2" s="1"/>
  <c r="AV23" i="2" s="1"/>
  <c r="AX23" i="2" s="1"/>
  <c r="AZ23" i="2" s="1"/>
  <c r="BB23" i="2" s="1"/>
  <c r="BE23" i="2" s="1"/>
  <c r="AA22" i="2"/>
  <c r="AC22" i="2" s="1"/>
  <c r="AE22" i="2" s="1"/>
  <c r="AG22" i="2" s="1"/>
  <c r="AI22" i="2" s="1"/>
  <c r="AK22" i="2" s="1"/>
  <c r="AM22" i="2" s="1"/>
  <c r="AO22" i="2" s="1"/>
  <c r="AQ22" i="2" s="1"/>
  <c r="AS22" i="2" s="1"/>
  <c r="AV22" i="2" s="1"/>
  <c r="AX22" i="2" s="1"/>
  <c r="AZ22" i="2" s="1"/>
  <c r="BB22" i="2" s="1"/>
  <c r="BE22" i="2" s="1"/>
  <c r="AA21" i="2"/>
  <c r="AC21" i="2" s="1"/>
  <c r="AE21" i="2" s="1"/>
  <c r="AG21" i="2" s="1"/>
  <c r="AI21" i="2" s="1"/>
  <c r="AK21" i="2" s="1"/>
  <c r="AM21" i="2" s="1"/>
  <c r="AO21" i="2" s="1"/>
  <c r="AQ21" i="2" s="1"/>
  <c r="AS21" i="2" s="1"/>
  <c r="AV21" i="2" s="1"/>
  <c r="AX21" i="2" s="1"/>
  <c r="AZ21" i="2" s="1"/>
  <c r="BB21" i="2" s="1"/>
  <c r="BE21" i="2" s="1"/>
  <c r="AA19" i="2"/>
  <c r="AC19" i="2" s="1"/>
  <c r="AE19" i="2" s="1"/>
  <c r="AG19" i="2" s="1"/>
  <c r="AI19" i="2" s="1"/>
  <c r="AK19" i="2" s="1"/>
  <c r="AM19" i="2" s="1"/>
  <c r="AO19" i="2" s="1"/>
  <c r="AQ19" i="2" s="1"/>
  <c r="AS19" i="2" s="1"/>
  <c r="AV19" i="2" s="1"/>
  <c r="AX19" i="2" s="1"/>
  <c r="AZ19" i="2" s="1"/>
  <c r="BB19" i="2" s="1"/>
  <c r="BE19" i="2" s="1"/>
  <c r="AV18" i="2"/>
  <c r="AX18" i="2" s="1"/>
  <c r="AZ18" i="2" s="1"/>
  <c r="BB18" i="2" s="1"/>
  <c r="BE18" i="2" s="1"/>
  <c r="AV17" i="2"/>
  <c r="BE17" i="2" s="1"/>
  <c r="AA15" i="2"/>
  <c r="AC15" i="2" s="1"/>
  <c r="AE15" i="2" s="1"/>
  <c r="AG15" i="2" s="1"/>
  <c r="AI15" i="2" s="1"/>
  <c r="AK15" i="2" s="1"/>
  <c r="AM15" i="2" s="1"/>
  <c r="AO15" i="2" s="1"/>
  <c r="AQ15" i="2" s="1"/>
  <c r="AS15" i="2" s="1"/>
  <c r="AV15" i="2" s="1"/>
  <c r="AX15" i="2" s="1"/>
  <c r="AZ15" i="2" s="1"/>
  <c r="BB15" i="2" s="1"/>
  <c r="BE15" i="2" s="1"/>
  <c r="AE14" i="2"/>
  <c r="AG14" i="2" s="1"/>
  <c r="AI14" i="2" s="1"/>
  <c r="AK14" i="2" s="1"/>
  <c r="AM14" i="2" s="1"/>
  <c r="AO14" i="2" s="1"/>
  <c r="AQ14" i="2" s="1"/>
  <c r="AS14" i="2" s="1"/>
  <c r="AV14" i="2" s="1"/>
  <c r="AX14" i="2" s="1"/>
  <c r="AZ14" i="2" s="1"/>
  <c r="BB14" i="2" s="1"/>
  <c r="BE14" i="2" s="1"/>
  <c r="AE13" i="2"/>
  <c r="AG13" i="2" s="1"/>
  <c r="AI13" i="2" s="1"/>
  <c r="AK13" i="2" s="1"/>
  <c r="AM13" i="2" s="1"/>
  <c r="AO13" i="2" s="1"/>
  <c r="AQ13" i="2" s="1"/>
  <c r="AS13" i="2" s="1"/>
  <c r="AV13" i="2" s="1"/>
  <c r="AX13" i="2" s="1"/>
  <c r="AZ13" i="2" s="1"/>
  <c r="BB13" i="2" s="1"/>
  <c r="BE13" i="2" s="1"/>
  <c r="K78" i="12"/>
  <c r="K77" i="12"/>
  <c r="K76" i="12"/>
  <c r="K75" i="12"/>
  <c r="K74" i="12"/>
  <c r="K66" i="12"/>
  <c r="K65" i="12"/>
  <c r="K64" i="12"/>
  <c r="K63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AO36" i="2"/>
  <c r="AQ36" i="2" s="1"/>
  <c r="AS36" i="2" s="1"/>
  <c r="AV36" i="2" s="1"/>
  <c r="BE36" i="2" s="1"/>
  <c r="AV35" i="2"/>
  <c r="BE35" i="2" s="1"/>
  <c r="Y110" i="2"/>
  <c r="Y109" i="2"/>
  <c r="Y108" i="2"/>
  <c r="Y107" i="2"/>
  <c r="Y106" i="2"/>
  <c r="Y104" i="2"/>
  <c r="Y103" i="2"/>
  <c r="Y102" i="2"/>
  <c r="Y101" i="2"/>
  <c r="Y100" i="2"/>
  <c r="Y99" i="2"/>
  <c r="Y98" i="2"/>
  <c r="Y97" i="2"/>
  <c r="Y94" i="2"/>
  <c r="AA94" i="2" s="1"/>
  <c r="AC94" i="2" s="1"/>
  <c r="AE94" i="2" s="1"/>
  <c r="AG94" i="2" s="1"/>
  <c r="AI94" i="2" s="1"/>
  <c r="AK94" i="2" s="1"/>
  <c r="AM94" i="2" s="1"/>
  <c r="AO94" i="2" s="1"/>
  <c r="AQ94" i="2" s="1"/>
  <c r="Y92" i="2"/>
  <c r="Y90" i="2"/>
  <c r="Y89" i="2"/>
  <c r="Y87" i="2"/>
  <c r="Y85" i="2"/>
  <c r="Y84" i="2"/>
  <c r="Y83" i="2"/>
  <c r="Y79" i="2"/>
  <c r="Y78" i="2"/>
  <c r="Y77" i="2"/>
  <c r="Y76" i="2"/>
  <c r="Y75" i="2"/>
  <c r="Y65" i="2"/>
  <c r="Y64" i="2"/>
  <c r="Y61" i="2"/>
  <c r="Y60" i="2"/>
  <c r="Y59" i="2"/>
  <c r="Y58" i="2"/>
  <c r="Y57" i="2"/>
  <c r="Y56" i="2"/>
  <c r="Y55" i="2"/>
  <c r="Y54" i="2"/>
  <c r="Y53" i="2"/>
  <c r="Y51" i="2"/>
  <c r="Y48" i="2"/>
  <c r="Y47" i="2"/>
  <c r="Y46" i="2"/>
  <c r="Y45" i="2"/>
  <c r="Y43" i="2"/>
  <c r="Y39" i="2"/>
  <c r="Y38" i="2"/>
  <c r="Y37" i="2"/>
  <c r="Y35" i="2"/>
  <c r="Y31" i="2"/>
  <c r="Y30" i="2"/>
  <c r="Y29" i="2"/>
  <c r="Y28" i="2"/>
  <c r="Y27" i="2"/>
  <c r="Y26" i="2"/>
  <c r="Y25" i="2"/>
  <c r="Y24" i="2"/>
  <c r="Y18" i="2"/>
  <c r="Y17" i="2"/>
  <c r="Y16" i="2"/>
  <c r="Y11" i="2"/>
  <c r="Y10" i="2"/>
  <c r="Y9" i="2"/>
  <c r="Y8" i="2"/>
  <c r="AA38" i="10"/>
  <c r="AA47" i="10"/>
  <c r="O67" i="11" l="1"/>
  <c r="Q67" i="11" s="1"/>
  <c r="S67" i="11" s="1"/>
  <c r="U67" i="11" s="1"/>
  <c r="W67" i="11" s="1"/>
  <c r="Y125" i="2"/>
  <c r="V125" i="2" s="1"/>
  <c r="T125" i="2" s="1"/>
  <c r="AG124" i="7" s="1"/>
  <c r="G124" i="10"/>
  <c r="I124" i="10" s="1"/>
  <c r="K124" i="10" s="1"/>
  <c r="M124" i="10" s="1"/>
  <c r="O124" i="10" s="1"/>
  <c r="Q124" i="10" s="1"/>
  <c r="S124" i="10" s="1"/>
  <c r="U124" i="10" s="1"/>
  <c r="W124" i="10" s="1"/>
  <c r="Y124" i="2"/>
  <c r="V124" i="2" s="1"/>
  <c r="T124" i="2" s="1"/>
  <c r="AG123" i="7" s="1"/>
  <c r="G123" i="10"/>
  <c r="I123" i="10" s="1"/>
  <c r="K123" i="10" s="1"/>
  <c r="M123" i="10" s="1"/>
  <c r="O123" i="10" s="1"/>
  <c r="Q123" i="10" s="1"/>
  <c r="S123" i="10" s="1"/>
  <c r="U123" i="10" s="1"/>
  <c r="W123" i="10" s="1"/>
  <c r="Y122" i="2"/>
  <c r="V122" i="2" s="1"/>
  <c r="T122" i="2" s="1"/>
  <c r="AG121" i="7" s="1"/>
  <c r="G121" i="10"/>
  <c r="I121" i="10" s="1"/>
  <c r="K121" i="10" s="1"/>
  <c r="M121" i="10" s="1"/>
  <c r="O121" i="10" s="1"/>
  <c r="Q121" i="10" s="1"/>
  <c r="S121" i="10" s="1"/>
  <c r="U121" i="10" s="1"/>
  <c r="W121" i="10" s="1"/>
  <c r="Y118" i="2"/>
  <c r="V118" i="2" s="1"/>
  <c r="T118" i="2" s="1"/>
  <c r="AG117" i="7" s="1"/>
  <c r="G117" i="10"/>
  <c r="I117" i="10" s="1"/>
  <c r="K117" i="10" s="1"/>
  <c r="M117" i="10" s="1"/>
  <c r="O117" i="10" s="1"/>
  <c r="Q117" i="10" s="1"/>
  <c r="S117" i="10" s="1"/>
  <c r="U117" i="10" s="1"/>
  <c r="W117" i="10" s="1"/>
  <c r="Y120" i="2"/>
  <c r="V120" i="2" s="1"/>
  <c r="T120" i="2" s="1"/>
  <c r="AG119" i="7" s="1"/>
  <c r="G119" i="10"/>
  <c r="I119" i="10" s="1"/>
  <c r="K119" i="10" s="1"/>
  <c r="M119" i="10" s="1"/>
  <c r="O119" i="10" s="1"/>
  <c r="Q119" i="10" s="1"/>
  <c r="S119" i="10" s="1"/>
  <c r="U119" i="10" s="1"/>
  <c r="W119" i="10" s="1"/>
  <c r="Y119" i="2"/>
  <c r="V119" i="2" s="1"/>
  <c r="T119" i="2" s="1"/>
  <c r="AG118" i="7" s="1"/>
  <c r="G118" i="10"/>
  <c r="I118" i="10" s="1"/>
  <c r="K118" i="10" s="1"/>
  <c r="M118" i="10" s="1"/>
  <c r="O118" i="10" s="1"/>
  <c r="Q118" i="10" s="1"/>
  <c r="S118" i="10" s="1"/>
  <c r="U118" i="10" s="1"/>
  <c r="W118" i="10" s="1"/>
  <c r="Y123" i="2"/>
  <c r="V123" i="2" s="1"/>
  <c r="T123" i="2" s="1"/>
  <c r="AG122" i="7" s="1"/>
  <c r="G122" i="10"/>
  <c r="I122" i="10" s="1"/>
  <c r="K122" i="10" s="1"/>
  <c r="M122" i="10" s="1"/>
  <c r="O122" i="10" s="1"/>
  <c r="Q122" i="10" s="1"/>
  <c r="S122" i="10" s="1"/>
  <c r="U122" i="10" s="1"/>
  <c r="W122" i="10" s="1"/>
  <c r="Y126" i="2"/>
  <c r="V126" i="2" s="1"/>
  <c r="T126" i="2" s="1"/>
  <c r="AG125" i="7" s="1"/>
  <c r="G125" i="10"/>
  <c r="I125" i="10" s="1"/>
  <c r="K125" i="10" s="1"/>
  <c r="M125" i="10" s="1"/>
  <c r="O125" i="10" s="1"/>
  <c r="Q125" i="10" s="1"/>
  <c r="S125" i="10" s="1"/>
  <c r="U125" i="10" s="1"/>
  <c r="W125" i="10" s="1"/>
  <c r="AV94" i="2"/>
  <c r="AX94" i="2" s="1"/>
  <c r="AZ94" i="2" s="1"/>
  <c r="BB94" i="2" s="1"/>
  <c r="V52" i="2"/>
  <c r="Y52" i="2" s="1"/>
  <c r="V121" i="2"/>
  <c r="Y121" i="2" s="1"/>
  <c r="AA118" i="10" l="1"/>
  <c r="Y118" i="10"/>
  <c r="Y123" i="10"/>
  <c r="AA123" i="10"/>
  <c r="AA117" i="10"/>
  <c r="Y117" i="10"/>
  <c r="Y122" i="10"/>
  <c r="AA122" i="10"/>
  <c r="AA119" i="10"/>
  <c r="Y119" i="10"/>
  <c r="Y121" i="10"/>
  <c r="AA121" i="10"/>
  <c r="AA124" i="10"/>
  <c r="Y124" i="10"/>
  <c r="Y125" i="10"/>
  <c r="AA125" i="10"/>
  <c r="AA52" i="2"/>
  <c r="AC52" i="2" s="1"/>
  <c r="AE52" i="2" s="1"/>
  <c r="AG52" i="2" s="1"/>
  <c r="AI52" i="2" s="1"/>
  <c r="AK52" i="2" s="1"/>
  <c r="AM52" i="2" s="1"/>
  <c r="AO52" i="2" s="1"/>
  <c r="AQ52" i="2" s="1"/>
  <c r="AA53" i="2"/>
  <c r="AC53" i="2" s="1"/>
  <c r="AE53" i="2" s="1"/>
  <c r="AG53" i="2" s="1"/>
  <c r="AI53" i="2" s="1"/>
  <c r="AK53" i="2" s="1"/>
  <c r="AM53" i="2" s="1"/>
  <c r="AO53" i="2" s="1"/>
  <c r="AQ53" i="2" s="1"/>
  <c r="AA121" i="2" l="1"/>
  <c r="AC121" i="2" s="1"/>
  <c r="AE121" i="2" s="1"/>
  <c r="AI121" i="2" s="1"/>
  <c r="AK121" i="2" s="1"/>
  <c r="AM121" i="2" s="1"/>
  <c r="AO121" i="2" s="1"/>
  <c r="AQ121" i="2" s="1"/>
  <c r="AS121" i="2" s="1"/>
  <c r="AV52" i="2"/>
  <c r="AX52" i="2" s="1"/>
  <c r="AZ52" i="2" s="1"/>
  <c r="BB52" i="2" s="1"/>
  <c r="BE52" i="2" s="1"/>
  <c r="AS53" i="2"/>
  <c r="AV53" i="2" s="1"/>
  <c r="AX53" i="2" s="1"/>
  <c r="AZ53" i="2" s="1"/>
  <c r="BB53" i="2" s="1"/>
  <c r="BE53" i="2" s="1"/>
  <c r="BE133" i="2" l="1"/>
  <c r="BE106" i="2"/>
  <c r="BE102" i="2"/>
  <c r="BE95" i="2"/>
  <c r="BE82" i="2"/>
  <c r="BE51" i="2"/>
  <c r="BE50" i="2"/>
  <c r="BE49" i="2"/>
  <c r="BE45" i="2"/>
  <c r="BE44" i="2"/>
  <c r="BE43" i="2"/>
  <c r="BE42" i="2"/>
  <c r="BE38" i="2"/>
  <c r="BE37" i="2"/>
  <c r="BE30" i="2"/>
  <c r="BE29" i="2"/>
  <c r="BE28" i="2"/>
  <c r="BE27" i="2"/>
  <c r="BE26" i="2"/>
  <c r="BE25" i="2"/>
  <c r="BB100" i="2"/>
  <c r="AZ100" i="2" s="1"/>
  <c r="AX100" i="2" l="1"/>
  <c r="BB6" i="2" l="1"/>
  <c r="AZ6" i="2" l="1"/>
  <c r="AX6" i="2" s="1"/>
  <c r="AV6" i="2" s="1"/>
  <c r="AS6" i="2" s="1"/>
  <c r="AQ6" i="2" s="1"/>
  <c r="AO6" i="2" s="1"/>
  <c r="AM6" i="2" s="1"/>
  <c r="AK6" i="2" s="1"/>
  <c r="AI6" i="2" s="1"/>
  <c r="AG6" i="2" s="1"/>
  <c r="AE6" i="2" s="1"/>
  <c r="AC6" i="2" s="1"/>
  <c r="AA6" i="2" s="1"/>
  <c r="Y6" i="2" s="1"/>
  <c r="H37" i="12"/>
  <c r="I37" i="12"/>
  <c r="G85" i="7" l="1"/>
  <c r="F41" i="11"/>
  <c r="G41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6" i="11"/>
  <c r="Y7" i="11"/>
  <c r="Y8" i="11"/>
  <c r="Y9" i="11"/>
  <c r="Y10" i="11"/>
  <c r="Y11" i="11"/>
  <c r="Y12" i="11"/>
  <c r="Y13" i="11"/>
  <c r="Y14" i="11"/>
  <c r="Y16" i="11"/>
  <c r="Y17" i="11"/>
  <c r="Y18" i="11"/>
  <c r="Y20" i="11"/>
  <c r="Y21" i="11"/>
  <c r="Y22" i="11"/>
  <c r="Y23" i="11"/>
  <c r="Y24" i="11"/>
  <c r="Y25" i="11"/>
  <c r="Y26" i="11"/>
  <c r="Y27" i="11"/>
  <c r="Y28" i="11"/>
  <c r="Y29" i="11"/>
  <c r="Y30" i="11"/>
  <c r="Y34" i="11"/>
  <c r="Y35" i="11"/>
  <c r="Y36" i="11"/>
  <c r="Y37" i="11"/>
  <c r="Y41" i="11"/>
  <c r="Y42" i="11"/>
  <c r="Y43" i="11"/>
  <c r="Y44" i="11"/>
  <c r="Y48" i="11"/>
  <c r="Y49" i="11"/>
  <c r="Y50" i="11"/>
  <c r="Y51" i="11"/>
  <c r="Y52" i="11"/>
  <c r="Y79" i="11"/>
  <c r="Y81" i="11"/>
  <c r="Y94" i="11"/>
  <c r="Y101" i="11"/>
  <c r="Y103" i="11"/>
  <c r="Y105" i="11"/>
  <c r="Y107" i="11"/>
  <c r="Y108" i="11"/>
  <c r="Y109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6" i="11"/>
  <c r="G7" i="11"/>
  <c r="G8" i="11"/>
  <c r="G9" i="11"/>
  <c r="G10" i="11"/>
  <c r="G11" i="11"/>
  <c r="G12" i="11"/>
  <c r="G13" i="11"/>
  <c r="G14" i="11"/>
  <c r="G16" i="11"/>
  <c r="G17" i="11"/>
  <c r="G18" i="11"/>
  <c r="G20" i="11"/>
  <c r="G21" i="11"/>
  <c r="G22" i="11"/>
  <c r="G23" i="11"/>
  <c r="G24" i="11"/>
  <c r="G25" i="11"/>
  <c r="G26" i="11"/>
  <c r="G27" i="11"/>
  <c r="G28" i="11"/>
  <c r="G29" i="11"/>
  <c r="G30" i="11"/>
  <c r="G34" i="11"/>
  <c r="G35" i="11"/>
  <c r="G36" i="11"/>
  <c r="G37" i="11"/>
  <c r="I37" i="11" s="1"/>
  <c r="K37" i="11" s="1"/>
  <c r="M37" i="11" s="1"/>
  <c r="G42" i="11"/>
  <c r="I42" i="11" s="1"/>
  <c r="G43" i="11"/>
  <c r="G44" i="11"/>
  <c r="I44" i="11" s="1"/>
  <c r="G48" i="11"/>
  <c r="G49" i="11"/>
  <c r="G50" i="11"/>
  <c r="G51" i="11"/>
  <c r="G52" i="11"/>
  <c r="G79" i="11"/>
  <c r="G81" i="11"/>
  <c r="G94" i="11"/>
  <c r="G101" i="11"/>
  <c r="G103" i="11"/>
  <c r="G105" i="11"/>
  <c r="G107" i="11"/>
  <c r="G108" i="11"/>
  <c r="G109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AF126" i="7"/>
  <c r="AG120" i="7"/>
  <c r="AF120" i="7"/>
  <c r="AG116" i="7"/>
  <c r="AF116" i="7"/>
  <c r="AG115" i="7"/>
  <c r="AF115" i="7"/>
  <c r="AG114" i="7"/>
  <c r="AF114" i="7"/>
  <c r="AG113" i="7"/>
  <c r="AF113" i="7"/>
  <c r="AG112" i="7"/>
  <c r="AF112" i="7"/>
  <c r="AG111" i="7"/>
  <c r="AF111" i="7"/>
  <c r="AG110" i="7"/>
  <c r="AF110" i="7"/>
  <c r="AG109" i="7"/>
  <c r="AF109" i="7"/>
  <c r="AG108" i="7"/>
  <c r="AF108" i="7"/>
  <c r="AG107" i="7"/>
  <c r="AF107" i="7"/>
  <c r="AG106" i="7"/>
  <c r="AF106" i="7"/>
  <c r="AG105" i="7"/>
  <c r="AF105" i="7"/>
  <c r="AG104" i="7"/>
  <c r="AI104" i="7" s="1"/>
  <c r="AF104" i="7"/>
  <c r="AG103" i="7"/>
  <c r="AF103" i="7"/>
  <c r="AG102" i="7"/>
  <c r="AF102" i="7"/>
  <c r="AG101" i="7"/>
  <c r="AF101" i="7"/>
  <c r="AG100" i="7"/>
  <c r="AF100" i="7"/>
  <c r="AG99" i="7"/>
  <c r="AF99" i="7"/>
  <c r="AG98" i="7"/>
  <c r="AF98" i="7"/>
  <c r="AG97" i="7"/>
  <c r="AF97" i="7"/>
  <c r="AG96" i="7"/>
  <c r="AF96" i="7"/>
  <c r="AF95" i="7"/>
  <c r="AG94" i="7"/>
  <c r="AF94" i="7"/>
  <c r="AG93" i="7"/>
  <c r="AF93" i="7"/>
  <c r="AF92" i="7"/>
  <c r="AG91" i="7"/>
  <c r="AF91" i="7"/>
  <c r="AG90" i="7"/>
  <c r="AI90" i="7" s="1"/>
  <c r="AF90" i="7"/>
  <c r="AG89" i="7"/>
  <c r="AF89" i="7"/>
  <c r="AG88" i="7"/>
  <c r="AF88" i="7"/>
  <c r="AG87" i="7"/>
  <c r="AF87" i="7"/>
  <c r="AG86" i="7"/>
  <c r="AF86" i="7"/>
  <c r="AF85" i="7"/>
  <c r="AG84" i="7"/>
  <c r="AF84" i="7"/>
  <c r="AG83" i="7"/>
  <c r="AF83" i="7"/>
  <c r="AG82" i="7"/>
  <c r="AF82" i="7"/>
  <c r="AG81" i="7"/>
  <c r="AF81" i="7"/>
  <c r="AF80" i="7"/>
  <c r="AG79" i="7"/>
  <c r="AF79" i="7"/>
  <c r="AG78" i="7"/>
  <c r="AF78" i="7"/>
  <c r="AG77" i="7"/>
  <c r="AF77" i="7"/>
  <c r="AG76" i="7"/>
  <c r="AF76" i="7"/>
  <c r="AG75" i="7"/>
  <c r="AF75" i="7"/>
  <c r="AG74" i="7"/>
  <c r="AF74" i="7"/>
  <c r="AG66" i="7"/>
  <c r="AF66" i="7"/>
  <c r="AG65" i="7"/>
  <c r="AF65" i="7"/>
  <c r="AG64" i="7"/>
  <c r="AF64" i="7"/>
  <c r="AG63" i="7"/>
  <c r="AF63" i="7"/>
  <c r="AG62" i="7"/>
  <c r="AF62" i="7"/>
  <c r="AG61" i="7"/>
  <c r="AF61" i="7"/>
  <c r="AG60" i="7"/>
  <c r="AF60" i="7"/>
  <c r="AG59" i="7"/>
  <c r="AF59" i="7"/>
  <c r="AG58" i="7"/>
  <c r="AF58" i="7"/>
  <c r="AG57" i="7"/>
  <c r="AF57" i="7"/>
  <c r="AG56" i="7"/>
  <c r="AF56" i="7"/>
  <c r="AG55" i="7"/>
  <c r="AF55" i="7"/>
  <c r="AG54" i="7"/>
  <c r="AF54" i="7"/>
  <c r="AG53" i="7"/>
  <c r="AF53" i="7"/>
  <c r="AG52" i="7"/>
  <c r="AF52" i="7"/>
  <c r="AG51" i="7"/>
  <c r="AF51" i="7"/>
  <c r="AG50" i="7"/>
  <c r="AF50" i="7"/>
  <c r="AG49" i="7"/>
  <c r="AF49" i="7"/>
  <c r="AG48" i="7"/>
  <c r="AF48" i="7"/>
  <c r="AG47" i="7"/>
  <c r="AF47" i="7"/>
  <c r="AG46" i="7"/>
  <c r="AF46" i="7"/>
  <c r="AG45" i="7"/>
  <c r="AF45" i="7"/>
  <c r="AG44" i="7"/>
  <c r="AF44" i="7"/>
  <c r="AG43" i="7"/>
  <c r="AF43" i="7"/>
  <c r="AG42" i="7"/>
  <c r="AF42" i="7"/>
  <c r="AG41" i="7"/>
  <c r="AF41" i="7"/>
  <c r="AF40" i="7"/>
  <c r="AG39" i="7"/>
  <c r="AF39" i="7"/>
  <c r="AG38" i="7"/>
  <c r="AF38" i="7"/>
  <c r="AG37" i="7"/>
  <c r="AF37" i="7"/>
  <c r="AG36" i="7"/>
  <c r="AF36" i="7"/>
  <c r="AG35" i="7"/>
  <c r="AF35" i="7"/>
  <c r="AG34" i="7"/>
  <c r="AF34" i="7"/>
  <c r="AG33" i="7"/>
  <c r="AF33" i="7"/>
  <c r="AG32" i="7"/>
  <c r="AF32" i="7"/>
  <c r="AF31" i="7"/>
  <c r="AG30" i="7"/>
  <c r="AF30" i="7"/>
  <c r="AG29" i="7"/>
  <c r="AF29" i="7"/>
  <c r="AG28" i="7"/>
  <c r="AF28" i="7"/>
  <c r="AG27" i="7"/>
  <c r="AF27" i="7"/>
  <c r="AG26" i="7"/>
  <c r="AF26" i="7"/>
  <c r="AG25" i="7"/>
  <c r="AF25" i="7"/>
  <c r="AG24" i="7"/>
  <c r="AF24" i="7"/>
  <c r="AG23" i="7"/>
  <c r="AF23" i="7"/>
  <c r="AG22" i="7"/>
  <c r="AF22" i="7"/>
  <c r="AG21" i="7"/>
  <c r="AF21" i="7"/>
  <c r="AG20" i="7"/>
  <c r="AF20" i="7"/>
  <c r="AG19" i="7"/>
  <c r="AF19" i="7"/>
  <c r="AG18" i="7"/>
  <c r="AF18" i="7"/>
  <c r="AF17" i="7"/>
  <c r="AG16" i="7"/>
  <c r="AF16" i="7"/>
  <c r="AG15" i="7"/>
  <c r="AF15" i="7"/>
  <c r="AG14" i="7"/>
  <c r="AF14" i="7"/>
  <c r="AG13" i="7"/>
  <c r="AF13" i="7"/>
  <c r="AG12" i="7"/>
  <c r="AF12" i="7"/>
  <c r="AG11" i="7"/>
  <c r="AF11" i="7"/>
  <c r="AG10" i="7"/>
  <c r="AF10" i="7"/>
  <c r="AG9" i="7"/>
  <c r="AF9" i="7"/>
  <c r="AG8" i="7"/>
  <c r="AF8" i="7"/>
  <c r="AG7" i="7"/>
  <c r="AF7" i="7"/>
  <c r="AF6" i="7"/>
  <c r="G126" i="7"/>
  <c r="F126" i="7"/>
  <c r="G120" i="7"/>
  <c r="F120" i="7"/>
  <c r="G116" i="7"/>
  <c r="F116" i="7"/>
  <c r="G115" i="7"/>
  <c r="F115" i="7"/>
  <c r="G114" i="7"/>
  <c r="F114" i="7"/>
  <c r="G113" i="7"/>
  <c r="M113" i="7" s="1"/>
  <c r="F113" i="7"/>
  <c r="G112" i="7"/>
  <c r="F112" i="7"/>
  <c r="G111" i="7"/>
  <c r="AC111" i="7" s="1"/>
  <c r="F111" i="7"/>
  <c r="G110" i="7"/>
  <c r="F110" i="7"/>
  <c r="G109" i="7"/>
  <c r="F109" i="7"/>
  <c r="G108" i="7"/>
  <c r="F108" i="7"/>
  <c r="G107" i="7"/>
  <c r="AC107" i="7" s="1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100" i="7"/>
  <c r="F100" i="7"/>
  <c r="G99" i="7"/>
  <c r="F99" i="7"/>
  <c r="G98" i="7"/>
  <c r="F98" i="7"/>
  <c r="G97" i="7"/>
  <c r="F97" i="7"/>
  <c r="G96" i="7"/>
  <c r="F96" i="7"/>
  <c r="G95" i="7"/>
  <c r="F95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W75" i="7" s="1"/>
  <c r="F75" i="7"/>
  <c r="G74" i="7"/>
  <c r="F74" i="7"/>
  <c r="G66" i="7"/>
  <c r="F66" i="7"/>
  <c r="G65" i="7"/>
  <c r="F65" i="7"/>
  <c r="G64" i="7"/>
  <c r="F64" i="7"/>
  <c r="G63" i="7"/>
  <c r="F63" i="7"/>
  <c r="G62" i="7"/>
  <c r="F62" i="7"/>
  <c r="G61" i="7"/>
  <c r="AE61" i="7" s="1"/>
  <c r="F61" i="7"/>
  <c r="G60" i="7"/>
  <c r="F60" i="7"/>
  <c r="G59" i="7"/>
  <c r="W59" i="7" s="1"/>
  <c r="F59" i="7"/>
  <c r="G58" i="7"/>
  <c r="F58" i="7"/>
  <c r="G57" i="7"/>
  <c r="AE57" i="7" s="1"/>
  <c r="F57" i="7"/>
  <c r="G56" i="7"/>
  <c r="W56" i="7" s="1"/>
  <c r="F56" i="7"/>
  <c r="G55" i="7"/>
  <c r="W55" i="7" s="1"/>
  <c r="F55" i="7"/>
  <c r="G54" i="7"/>
  <c r="F54" i="7"/>
  <c r="G53" i="7"/>
  <c r="AE53" i="7" s="1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AE30" i="7" s="1"/>
  <c r="F30" i="7"/>
  <c r="G29" i="7"/>
  <c r="AC29" i="7" s="1"/>
  <c r="F29" i="7"/>
  <c r="G28" i="7"/>
  <c r="O28" i="7" s="1"/>
  <c r="F28" i="7"/>
  <c r="G27" i="7"/>
  <c r="AC27" i="7" s="1"/>
  <c r="F27" i="7"/>
  <c r="G26" i="7"/>
  <c r="F26" i="7"/>
  <c r="G25" i="7"/>
  <c r="AC25" i="7" s="1"/>
  <c r="F25" i="7"/>
  <c r="G24" i="7"/>
  <c r="F24" i="7"/>
  <c r="G23" i="7"/>
  <c r="AJ23" i="7" s="1"/>
  <c r="F23" i="7"/>
  <c r="G22" i="7"/>
  <c r="Q22" i="7" s="1"/>
  <c r="F22" i="7"/>
  <c r="G21" i="7"/>
  <c r="AJ21" i="7" s="1"/>
  <c r="F21" i="7"/>
  <c r="G20" i="7"/>
  <c r="Y20" i="7" s="1"/>
  <c r="F20" i="7"/>
  <c r="G19" i="7"/>
  <c r="AJ19" i="7" s="1"/>
  <c r="F19" i="7"/>
  <c r="G18" i="7"/>
  <c r="Q18" i="7" s="1"/>
  <c r="F18" i="7"/>
  <c r="G17" i="7"/>
  <c r="F17" i="7"/>
  <c r="G16" i="7"/>
  <c r="K16" i="7" s="1"/>
  <c r="F16" i="7"/>
  <c r="G15" i="7"/>
  <c r="F15" i="7"/>
  <c r="G14" i="7"/>
  <c r="AA14" i="7" s="1"/>
  <c r="F14" i="7"/>
  <c r="G13" i="7"/>
  <c r="AJ13" i="7" s="1"/>
  <c r="F13" i="7"/>
  <c r="G12" i="7"/>
  <c r="K12" i="7" s="1"/>
  <c r="F12" i="7"/>
  <c r="G11" i="7"/>
  <c r="AJ11" i="7" s="1"/>
  <c r="F11" i="7"/>
  <c r="G10" i="7"/>
  <c r="F10" i="7"/>
  <c r="G9" i="7"/>
  <c r="F9" i="7"/>
  <c r="G8" i="7"/>
  <c r="F8" i="7"/>
  <c r="G7" i="7"/>
  <c r="F7" i="7"/>
  <c r="F6" i="7"/>
  <c r="G6" i="7"/>
  <c r="AA91" i="10"/>
  <c r="B31" i="10"/>
  <c r="C31" i="10"/>
  <c r="D31" i="10"/>
  <c r="F31" i="10"/>
  <c r="AB31" i="10"/>
  <c r="F7" i="10"/>
  <c r="AB7" i="10"/>
  <c r="F8" i="10"/>
  <c r="AB8" i="10"/>
  <c r="F9" i="10"/>
  <c r="AB9" i="10"/>
  <c r="AG132" i="10"/>
  <c r="AF132" i="10"/>
  <c r="AE132" i="10"/>
  <c r="AB131" i="10"/>
  <c r="AB130" i="10"/>
  <c r="AC129" i="10"/>
  <c r="AB129" i="10"/>
  <c r="AC128" i="10"/>
  <c r="AB128" i="10"/>
  <c r="AC127" i="10"/>
  <c r="AB127" i="10"/>
  <c r="AC126" i="10"/>
  <c r="AB126" i="10"/>
  <c r="AC120" i="10"/>
  <c r="AB120" i="10"/>
  <c r="AB116" i="10"/>
  <c r="AB115" i="10"/>
  <c r="AB114" i="10"/>
  <c r="AB113" i="10"/>
  <c r="AB112" i="10"/>
  <c r="AB111" i="10"/>
  <c r="AB110" i="10"/>
  <c r="AC109" i="10"/>
  <c r="AB109" i="10"/>
  <c r="AC108" i="10"/>
  <c r="AB108" i="10"/>
  <c r="AC107" i="10"/>
  <c r="AB107" i="10"/>
  <c r="AC106" i="10"/>
  <c r="AB106" i="10"/>
  <c r="AC105" i="10"/>
  <c r="AB105" i="10"/>
  <c r="AB104" i="10"/>
  <c r="AC103" i="10"/>
  <c r="AB103" i="10"/>
  <c r="AB102" i="10"/>
  <c r="AC101" i="10"/>
  <c r="AB101" i="10"/>
  <c r="AB100" i="10"/>
  <c r="AC99" i="10"/>
  <c r="AB99" i="10"/>
  <c r="AC98" i="10"/>
  <c r="AB98" i="10"/>
  <c r="AC97" i="10"/>
  <c r="AB97" i="10"/>
  <c r="AB96" i="10"/>
  <c r="AB95" i="10"/>
  <c r="AC94" i="10"/>
  <c r="AB94" i="10"/>
  <c r="AC93" i="10"/>
  <c r="AB93" i="10"/>
  <c r="AB92" i="10"/>
  <c r="AB91" i="10"/>
  <c r="AB90" i="10"/>
  <c r="AB89" i="10"/>
  <c r="AB88" i="10"/>
  <c r="AC87" i="10"/>
  <c r="AB87" i="10"/>
  <c r="AC86" i="10"/>
  <c r="AB86" i="10"/>
  <c r="AB85" i="10"/>
  <c r="AC84" i="10"/>
  <c r="AB84" i="10"/>
  <c r="AC83" i="10"/>
  <c r="AB83" i="10"/>
  <c r="AC82" i="10"/>
  <c r="AB82" i="10"/>
  <c r="AC81" i="10"/>
  <c r="AB81" i="10"/>
  <c r="AB80" i="10"/>
  <c r="AC79" i="10"/>
  <c r="AB79" i="10"/>
  <c r="AB78" i="10"/>
  <c r="AB77" i="10"/>
  <c r="AB76" i="10"/>
  <c r="AB75" i="10"/>
  <c r="AB74" i="10"/>
  <c r="AB66" i="10"/>
  <c r="AB65" i="10"/>
  <c r="AB64" i="10"/>
  <c r="AB63" i="10"/>
  <c r="AB62" i="10"/>
  <c r="AB61" i="10"/>
  <c r="AB60" i="10"/>
  <c r="AB59" i="10"/>
  <c r="AB58" i="10"/>
  <c r="AB57" i="10"/>
  <c r="AB56" i="10"/>
  <c r="AB55" i="10"/>
  <c r="AB54" i="10"/>
  <c r="AB53" i="10"/>
  <c r="AB52" i="10"/>
  <c r="AB50" i="10"/>
  <c r="AB49" i="10"/>
  <c r="AB48" i="10"/>
  <c r="AC47" i="10"/>
  <c r="AB47" i="10"/>
  <c r="AC46" i="10"/>
  <c r="AB46" i="10"/>
  <c r="AC45" i="10"/>
  <c r="AB45" i="10"/>
  <c r="AC44" i="10"/>
  <c r="AB44" i="10"/>
  <c r="AC43" i="10"/>
  <c r="AB43" i="10"/>
  <c r="AC42" i="10"/>
  <c r="AB42" i="10"/>
  <c r="AC41" i="10"/>
  <c r="AB41" i="10"/>
  <c r="AB40" i="10"/>
  <c r="AB39" i="10"/>
  <c r="AC38" i="10"/>
  <c r="AB38" i="10"/>
  <c r="AC37" i="10"/>
  <c r="AB37" i="10"/>
  <c r="AC36" i="10"/>
  <c r="AB36" i="10"/>
  <c r="AB35" i="10"/>
  <c r="AB34" i="10"/>
  <c r="AB33" i="10"/>
  <c r="AB32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6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G79" i="10"/>
  <c r="F79" i="10"/>
  <c r="F78" i="10"/>
  <c r="F77" i="10"/>
  <c r="F76" i="10"/>
  <c r="F75" i="10"/>
  <c r="F74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G38" i="10"/>
  <c r="F38" i="10"/>
  <c r="G37" i="10"/>
  <c r="F37" i="10"/>
  <c r="F36" i="10"/>
  <c r="F35" i="10"/>
  <c r="F34" i="10"/>
  <c r="F33" i="10"/>
  <c r="F32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6" i="10"/>
  <c r="C79" i="7"/>
  <c r="D79" i="7"/>
  <c r="B79" i="7"/>
  <c r="D131" i="11"/>
  <c r="C131" i="11"/>
  <c r="B131" i="11"/>
  <c r="D130" i="11"/>
  <c r="C130" i="11"/>
  <c r="B130" i="11"/>
  <c r="D129" i="11"/>
  <c r="C129" i="11"/>
  <c r="B129" i="11"/>
  <c r="D128" i="11"/>
  <c r="C128" i="11"/>
  <c r="B128" i="11"/>
  <c r="D127" i="11"/>
  <c r="C127" i="11"/>
  <c r="B127" i="11"/>
  <c r="D126" i="11"/>
  <c r="C126" i="11"/>
  <c r="B126" i="11"/>
  <c r="D125" i="11"/>
  <c r="C125" i="11"/>
  <c r="B125" i="11"/>
  <c r="D124" i="11"/>
  <c r="C124" i="11"/>
  <c r="B124" i="11"/>
  <c r="D123" i="11"/>
  <c r="C123" i="11"/>
  <c r="B123" i="11"/>
  <c r="D122" i="11"/>
  <c r="C122" i="11"/>
  <c r="B122" i="11"/>
  <c r="D121" i="11"/>
  <c r="C121" i="11"/>
  <c r="B121" i="11"/>
  <c r="D120" i="11"/>
  <c r="C120" i="11"/>
  <c r="B120" i="11"/>
  <c r="D119" i="11"/>
  <c r="C119" i="11"/>
  <c r="B119" i="11"/>
  <c r="D118" i="11"/>
  <c r="C118" i="11"/>
  <c r="B118" i="11"/>
  <c r="D117" i="11"/>
  <c r="C117" i="11"/>
  <c r="B117" i="11"/>
  <c r="D116" i="11"/>
  <c r="C116" i="11"/>
  <c r="B116" i="11"/>
  <c r="D115" i="11"/>
  <c r="C115" i="11"/>
  <c r="B115" i="11"/>
  <c r="D114" i="11"/>
  <c r="C114" i="11"/>
  <c r="B114" i="11"/>
  <c r="D113" i="11"/>
  <c r="C113" i="11"/>
  <c r="B113" i="11"/>
  <c r="D112" i="11"/>
  <c r="C112" i="11"/>
  <c r="B112" i="11"/>
  <c r="D111" i="11"/>
  <c r="C111" i="11"/>
  <c r="B111" i="11"/>
  <c r="D110" i="11"/>
  <c r="C110" i="11"/>
  <c r="B110" i="11"/>
  <c r="D109" i="11"/>
  <c r="C109" i="11"/>
  <c r="B109" i="11"/>
  <c r="D108" i="11"/>
  <c r="C108" i="11"/>
  <c r="B108" i="11"/>
  <c r="D107" i="11"/>
  <c r="C107" i="11"/>
  <c r="B107" i="11"/>
  <c r="D106" i="11"/>
  <c r="C106" i="11"/>
  <c r="B106" i="11"/>
  <c r="D105" i="11"/>
  <c r="C105" i="11"/>
  <c r="B105" i="11"/>
  <c r="D104" i="11"/>
  <c r="C104" i="11"/>
  <c r="B104" i="11"/>
  <c r="D103" i="11"/>
  <c r="C103" i="11"/>
  <c r="B103" i="11"/>
  <c r="D102" i="11"/>
  <c r="C102" i="11"/>
  <c r="B102" i="11"/>
  <c r="D101" i="11"/>
  <c r="C101" i="11"/>
  <c r="B101" i="11"/>
  <c r="D100" i="11"/>
  <c r="C100" i="11"/>
  <c r="B100" i="11"/>
  <c r="D99" i="11"/>
  <c r="C99" i="11"/>
  <c r="B99" i="11"/>
  <c r="D98" i="11"/>
  <c r="C98" i="11"/>
  <c r="B98" i="11"/>
  <c r="D97" i="11"/>
  <c r="C97" i="11"/>
  <c r="B97" i="11"/>
  <c r="D96" i="11"/>
  <c r="C96" i="11"/>
  <c r="B96" i="11"/>
  <c r="D95" i="11"/>
  <c r="C95" i="11"/>
  <c r="B95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9" i="10"/>
  <c r="C79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I52" i="11" l="1"/>
  <c r="K52" i="11" s="1"/>
  <c r="I124" i="11"/>
  <c r="K124" i="11" s="1"/>
  <c r="I120" i="7"/>
  <c r="K120" i="7" s="1"/>
  <c r="M120" i="7" s="1"/>
  <c r="O120" i="7" s="1"/>
  <c r="Q120" i="7" s="1"/>
  <c r="S120" i="7" s="1"/>
  <c r="U120" i="7" s="1"/>
  <c r="W120" i="7" s="1"/>
  <c r="Y120" i="7" s="1"/>
  <c r="AA120" i="7" s="1"/>
  <c r="AC120" i="7" s="1"/>
  <c r="AE120" i="7" s="1"/>
  <c r="AI120" i="7" s="1"/>
  <c r="I127" i="11"/>
  <c r="I123" i="11"/>
  <c r="K123" i="11" s="1"/>
  <c r="I119" i="11"/>
  <c r="K119" i="11" s="1"/>
  <c r="M119" i="11" s="1"/>
  <c r="I126" i="11"/>
  <c r="K126" i="11" s="1"/>
  <c r="I122" i="11"/>
  <c r="I118" i="11"/>
  <c r="K118" i="11" s="1"/>
  <c r="I51" i="11"/>
  <c r="K51" i="11" s="1"/>
  <c r="M51" i="11" s="1"/>
  <c r="I128" i="11"/>
  <c r="K128" i="11" s="1"/>
  <c r="I120" i="11"/>
  <c r="AJ90" i="7"/>
  <c r="I126" i="7"/>
  <c r="K126" i="7" s="1"/>
  <c r="M126" i="7" s="1"/>
  <c r="O126" i="7" s="1"/>
  <c r="Q126" i="7" s="1"/>
  <c r="S126" i="7" s="1"/>
  <c r="U126" i="7" s="1"/>
  <c r="W126" i="7" s="1"/>
  <c r="Y126" i="7" s="1"/>
  <c r="AA126" i="7" s="1"/>
  <c r="AC126" i="7" s="1"/>
  <c r="AE126" i="7" s="1"/>
  <c r="I129" i="11"/>
  <c r="I125" i="11"/>
  <c r="K125" i="11" s="1"/>
  <c r="I121" i="11"/>
  <c r="K121" i="11" s="1"/>
  <c r="M121" i="11" s="1"/>
  <c r="I117" i="11"/>
  <c r="K117" i="11" s="1"/>
  <c r="AJ7" i="7"/>
  <c r="AJ15" i="7"/>
  <c r="AJ9" i="7"/>
  <c r="AJ52" i="7"/>
  <c r="AK52" i="7" s="1"/>
  <c r="I52" i="7"/>
  <c r="K52" i="7" s="1"/>
  <c r="M52" i="7" s="1"/>
  <c r="O52" i="7" s="1"/>
  <c r="Q52" i="7" s="1"/>
  <c r="S52" i="7" s="1"/>
  <c r="U52" i="7" s="1"/>
  <c r="AJ33" i="7"/>
  <c r="AK33" i="7" s="1"/>
  <c r="AJ35" i="7"/>
  <c r="AK35" i="7" s="1"/>
  <c r="AJ39" i="7"/>
  <c r="AF79" i="10"/>
  <c r="K44" i="11"/>
  <c r="K42" i="11"/>
  <c r="O37" i="11"/>
  <c r="AF38" i="10"/>
  <c r="AI30" i="7"/>
  <c r="AF37" i="10"/>
  <c r="AJ43" i="7"/>
  <c r="AJ47" i="7"/>
  <c r="AI53" i="7"/>
  <c r="AI57" i="7"/>
  <c r="AI61" i="7"/>
  <c r="I43" i="7"/>
  <c r="K43" i="7" s="1"/>
  <c r="M43" i="7" s="1"/>
  <c r="O43" i="7" s="1"/>
  <c r="Q43" i="7" s="1"/>
  <c r="S43" i="7" s="1"/>
  <c r="U43" i="7" s="1"/>
  <c r="W43" i="7" s="1"/>
  <c r="Y43" i="7" s="1"/>
  <c r="AA43" i="7" s="1"/>
  <c r="AC43" i="7" s="1"/>
  <c r="AE43" i="7" s="1"/>
  <c r="AI43" i="7" s="1"/>
  <c r="K13" i="7"/>
  <c r="Y19" i="7"/>
  <c r="I23" i="7"/>
  <c r="W27" i="7"/>
  <c r="I51" i="7"/>
  <c r="K51" i="7" s="1"/>
  <c r="M51" i="7" s="1"/>
  <c r="O51" i="7" s="1"/>
  <c r="Q51" i="7" s="1"/>
  <c r="S51" i="7" s="1"/>
  <c r="U51" i="7" s="1"/>
  <c r="W51" i="7" s="1"/>
  <c r="Y51" i="7" s="1"/>
  <c r="AA51" i="7" s="1"/>
  <c r="AC51" i="7" s="1"/>
  <c r="AE51" i="7" s="1"/>
  <c r="AI51" i="7" s="1"/>
  <c r="W25" i="7"/>
  <c r="K11" i="7"/>
  <c r="S13" i="7"/>
  <c r="I21" i="7"/>
  <c r="Q23" i="7"/>
  <c r="W29" i="7"/>
  <c r="O59" i="7"/>
  <c r="AA11" i="7"/>
  <c r="Q19" i="7"/>
  <c r="Y21" i="7"/>
  <c r="O55" i="7"/>
  <c r="S11" i="7"/>
  <c r="AA13" i="7"/>
  <c r="I19" i="7"/>
  <c r="Q21" i="7"/>
  <c r="Y23" i="7"/>
  <c r="I35" i="7"/>
  <c r="K35" i="7" s="1"/>
  <c r="M35" i="7" s="1"/>
  <c r="O35" i="7" s="1"/>
  <c r="Q35" i="7" s="1"/>
  <c r="S35" i="7" s="1"/>
  <c r="U35" i="7" s="1"/>
  <c r="W35" i="7" s="1"/>
  <c r="Y35" i="7" s="1"/>
  <c r="AA35" i="7" s="1"/>
  <c r="AC35" i="7" s="1"/>
  <c r="AE35" i="7" s="1"/>
  <c r="AI35" i="7" s="1"/>
  <c r="AJ8" i="7"/>
  <c r="I8" i="7"/>
  <c r="K8" i="7" s="1"/>
  <c r="M8" i="7" s="1"/>
  <c r="O8" i="7" s="1"/>
  <c r="Q8" i="7" s="1"/>
  <c r="S8" i="7" s="1"/>
  <c r="U8" i="7" s="1"/>
  <c r="W8" i="7" s="1"/>
  <c r="Y8" i="7" s="1"/>
  <c r="AA8" i="7" s="1"/>
  <c r="AC8" i="7" s="1"/>
  <c r="AE8" i="7" s="1"/>
  <c r="AI8" i="7" s="1"/>
  <c r="AJ62" i="7"/>
  <c r="AA62" i="7"/>
  <c r="S62" i="7"/>
  <c r="Y62" i="7"/>
  <c r="W62" i="7"/>
  <c r="M62" i="7"/>
  <c r="U62" i="7"/>
  <c r="K62" i="7"/>
  <c r="AE62" i="7"/>
  <c r="AI62" i="7" s="1"/>
  <c r="Q62" i="7"/>
  <c r="I62" i="7"/>
  <c r="AC62" i="7"/>
  <c r="O62" i="7"/>
  <c r="I92" i="7"/>
  <c r="K92" i="7" s="1"/>
  <c r="M92" i="7" s="1"/>
  <c r="O92" i="7" s="1"/>
  <c r="Q92" i="7" s="1"/>
  <c r="S92" i="7" s="1"/>
  <c r="U92" i="7" s="1"/>
  <c r="W92" i="7" s="1"/>
  <c r="Y92" i="7" s="1"/>
  <c r="AA92" i="7" s="1"/>
  <c r="AC92" i="7" s="1"/>
  <c r="AE92" i="7" s="1"/>
  <c r="AJ96" i="7"/>
  <c r="I96" i="7"/>
  <c r="K96" i="7" s="1"/>
  <c r="M96" i="7" s="1"/>
  <c r="O96" i="7" s="1"/>
  <c r="Q96" i="7" s="1"/>
  <c r="S96" i="7" s="1"/>
  <c r="U96" i="7" s="1"/>
  <c r="W96" i="7" s="1"/>
  <c r="Y96" i="7" s="1"/>
  <c r="AA96" i="7" s="1"/>
  <c r="AC96" i="7" s="1"/>
  <c r="AE96" i="7" s="1"/>
  <c r="AI96" i="7" s="1"/>
  <c r="AJ100" i="7"/>
  <c r="I100" i="7"/>
  <c r="K100" i="7" s="1"/>
  <c r="M100" i="7" s="1"/>
  <c r="O100" i="7" s="1"/>
  <c r="Q100" i="7" s="1"/>
  <c r="S100" i="7" s="1"/>
  <c r="U100" i="7" s="1"/>
  <c r="W100" i="7" s="1"/>
  <c r="Y100" i="7" s="1"/>
  <c r="AA100" i="7" s="1"/>
  <c r="AC100" i="7" s="1"/>
  <c r="AE100" i="7" s="1"/>
  <c r="AI100" i="7" s="1"/>
  <c r="AJ104" i="7"/>
  <c r="I104" i="7"/>
  <c r="K104" i="7" s="1"/>
  <c r="M104" i="7" s="1"/>
  <c r="O104" i="7" s="1"/>
  <c r="Q104" i="7" s="1"/>
  <c r="S104" i="7" s="1"/>
  <c r="U104" i="7" s="1"/>
  <c r="AC104" i="7"/>
  <c r="Y104" i="7"/>
  <c r="AJ106" i="7"/>
  <c r="AA106" i="7"/>
  <c r="S106" i="7"/>
  <c r="K106" i="7"/>
  <c r="Y106" i="7"/>
  <c r="Q106" i="7"/>
  <c r="I106" i="7"/>
  <c r="AE106" i="7"/>
  <c r="AI106" i="7" s="1"/>
  <c r="W106" i="7"/>
  <c r="O106" i="7"/>
  <c r="M106" i="7"/>
  <c r="AC106" i="7"/>
  <c r="AJ110" i="7"/>
  <c r="AA110" i="7"/>
  <c r="S110" i="7"/>
  <c r="K110" i="7"/>
  <c r="Y110" i="7"/>
  <c r="Q110" i="7"/>
  <c r="I110" i="7"/>
  <c r="AE110" i="7"/>
  <c r="AI110" i="7" s="1"/>
  <c r="W110" i="7"/>
  <c r="O110" i="7"/>
  <c r="M110" i="7"/>
  <c r="AC110" i="7"/>
  <c r="U110" i="7"/>
  <c r="AJ114" i="7"/>
  <c r="AA114" i="7"/>
  <c r="S114" i="7"/>
  <c r="Y114" i="7"/>
  <c r="Q114" i="7"/>
  <c r="W114" i="7"/>
  <c r="K114" i="7"/>
  <c r="U114" i="7"/>
  <c r="I114" i="7"/>
  <c r="AE114" i="7"/>
  <c r="AI114" i="7" s="1"/>
  <c r="O114" i="7"/>
  <c r="M114" i="7"/>
  <c r="AC114" i="7"/>
  <c r="AA116" i="7"/>
  <c r="S116" i="7"/>
  <c r="K116" i="7"/>
  <c r="Y116" i="7"/>
  <c r="Q116" i="7"/>
  <c r="I116" i="7"/>
  <c r="AJ116" i="7"/>
  <c r="W116" i="7"/>
  <c r="U116" i="7"/>
  <c r="AE116" i="7"/>
  <c r="AI116" i="7" s="1"/>
  <c r="O116" i="7"/>
  <c r="AC116" i="7"/>
  <c r="M116" i="7"/>
  <c r="AJ120" i="7"/>
  <c r="I18" i="7"/>
  <c r="O30" i="7"/>
  <c r="AJ10" i="7"/>
  <c r="I10" i="7"/>
  <c r="K10" i="7" s="1"/>
  <c r="M10" i="7" s="1"/>
  <c r="O10" i="7" s="1"/>
  <c r="Q10" i="7" s="1"/>
  <c r="S10" i="7" s="1"/>
  <c r="U10" i="7" s="1"/>
  <c r="W10" i="7" s="1"/>
  <c r="Y10" i="7" s="1"/>
  <c r="AA10" i="7" s="1"/>
  <c r="AC10" i="7" s="1"/>
  <c r="AE10" i="7" s="1"/>
  <c r="AI10" i="7" s="1"/>
  <c r="AJ12" i="7"/>
  <c r="Y12" i="7"/>
  <c r="Q12" i="7"/>
  <c r="I12" i="7"/>
  <c r="AE12" i="7"/>
  <c r="AI12" i="7" s="1"/>
  <c r="W12" i="7"/>
  <c r="O12" i="7"/>
  <c r="AC12" i="7"/>
  <c r="U12" i="7"/>
  <c r="M12" i="7"/>
  <c r="AJ14" i="7"/>
  <c r="Y14" i="7"/>
  <c r="Q14" i="7"/>
  <c r="I14" i="7"/>
  <c r="AE14" i="7"/>
  <c r="AI14" i="7" s="1"/>
  <c r="W14" i="7"/>
  <c r="O14" i="7"/>
  <c r="AC14" i="7"/>
  <c r="U14" i="7"/>
  <c r="M14" i="7"/>
  <c r="AJ16" i="7"/>
  <c r="Y16" i="7"/>
  <c r="Q16" i="7"/>
  <c r="I16" i="7"/>
  <c r="AE16" i="7"/>
  <c r="AI16" i="7" s="1"/>
  <c r="W16" i="7"/>
  <c r="O16" i="7"/>
  <c r="AC16" i="7"/>
  <c r="U16" i="7"/>
  <c r="M16" i="7"/>
  <c r="AJ18" i="7"/>
  <c r="AE18" i="7"/>
  <c r="AI18" i="7" s="1"/>
  <c r="W18" i="7"/>
  <c r="O18" i="7"/>
  <c r="AC18" i="7"/>
  <c r="U18" i="7"/>
  <c r="M18" i="7"/>
  <c r="AA18" i="7"/>
  <c r="S18" i="7"/>
  <c r="K18" i="7"/>
  <c r="AJ20" i="7"/>
  <c r="AE20" i="7"/>
  <c r="AI20" i="7" s="1"/>
  <c r="W20" i="7"/>
  <c r="O20" i="7"/>
  <c r="AC20" i="7"/>
  <c r="U20" i="7"/>
  <c r="M20" i="7"/>
  <c r="AA20" i="7"/>
  <c r="S20" i="7"/>
  <c r="K20" i="7"/>
  <c r="AJ22" i="7"/>
  <c r="AE22" i="7"/>
  <c r="AI22" i="7" s="1"/>
  <c r="W22" i="7"/>
  <c r="O22" i="7"/>
  <c r="AC22" i="7"/>
  <c r="U22" i="7"/>
  <c r="M22" i="7"/>
  <c r="AA22" i="7"/>
  <c r="S22" i="7"/>
  <c r="K22" i="7"/>
  <c r="AJ24" i="7"/>
  <c r="AA24" i="7"/>
  <c r="Y24" i="7"/>
  <c r="Q24" i="7"/>
  <c r="AC24" i="7"/>
  <c r="O24" i="7"/>
  <c r="W24" i="7"/>
  <c r="M24" i="7"/>
  <c r="U24" i="7"/>
  <c r="K24" i="7"/>
  <c r="AJ26" i="7"/>
  <c r="AA26" i="7"/>
  <c r="S26" i="7"/>
  <c r="K26" i="7"/>
  <c r="Y26" i="7"/>
  <c r="Q26" i="7"/>
  <c r="I26" i="7"/>
  <c r="AC26" i="7"/>
  <c r="M26" i="7"/>
  <c r="W26" i="7"/>
  <c r="U26" i="7"/>
  <c r="AJ28" i="7"/>
  <c r="AA28" i="7"/>
  <c r="S28" i="7"/>
  <c r="K28" i="7"/>
  <c r="Y28" i="7"/>
  <c r="Q28" i="7"/>
  <c r="I28" i="7"/>
  <c r="AC28" i="7"/>
  <c r="M28" i="7"/>
  <c r="W28" i="7"/>
  <c r="U28" i="7"/>
  <c r="AJ30" i="7"/>
  <c r="AA30" i="7"/>
  <c r="S30" i="7"/>
  <c r="K30" i="7"/>
  <c r="Y30" i="7"/>
  <c r="Q30" i="7"/>
  <c r="I30" i="7"/>
  <c r="AC30" i="7"/>
  <c r="M30" i="7"/>
  <c r="W30" i="7"/>
  <c r="U30" i="7"/>
  <c r="AJ32" i="7"/>
  <c r="AK32" i="7" s="1"/>
  <c r="I32" i="7"/>
  <c r="K32" i="7" s="1"/>
  <c r="M32" i="7" s="1"/>
  <c r="O32" i="7" s="1"/>
  <c r="Q32" i="7" s="1"/>
  <c r="S32" i="7" s="1"/>
  <c r="U32" i="7" s="1"/>
  <c r="W32" i="7" s="1"/>
  <c r="Y32" i="7" s="1"/>
  <c r="AA32" i="7" s="1"/>
  <c r="AC32" i="7" s="1"/>
  <c r="AE32" i="7" s="1"/>
  <c r="AI32" i="7" s="1"/>
  <c r="AJ34" i="7"/>
  <c r="AC34" i="7"/>
  <c r="U34" i="7"/>
  <c r="M34" i="7"/>
  <c r="AA34" i="7"/>
  <c r="S34" i="7"/>
  <c r="K34" i="7"/>
  <c r="AE34" i="7"/>
  <c r="AI34" i="7" s="1"/>
  <c r="O34" i="7"/>
  <c r="Y34" i="7"/>
  <c r="I34" i="7"/>
  <c r="W34" i="7"/>
  <c r="AJ36" i="7"/>
  <c r="I36" i="7"/>
  <c r="K36" i="7" s="1"/>
  <c r="M36" i="7" s="1"/>
  <c r="O36" i="7" s="1"/>
  <c r="Q36" i="7" s="1"/>
  <c r="S36" i="7" s="1"/>
  <c r="U36" i="7" s="1"/>
  <c r="W36" i="7" s="1"/>
  <c r="Y36" i="7" s="1"/>
  <c r="AA36" i="7" s="1"/>
  <c r="AC36" i="7" s="1"/>
  <c r="AE36" i="7" s="1"/>
  <c r="AI36" i="7" s="1"/>
  <c r="AJ38" i="7"/>
  <c r="I38" i="7"/>
  <c r="K38" i="7" s="1"/>
  <c r="M38" i="7" s="1"/>
  <c r="O38" i="7" s="1"/>
  <c r="Q38" i="7" s="1"/>
  <c r="S38" i="7" s="1"/>
  <c r="U38" i="7" s="1"/>
  <c r="W38" i="7" s="1"/>
  <c r="Y38" i="7" s="1"/>
  <c r="AA38" i="7" s="1"/>
  <c r="AC38" i="7" s="1"/>
  <c r="AE38" i="7" s="1"/>
  <c r="AI38" i="7" s="1"/>
  <c r="I40" i="7"/>
  <c r="K40" i="7" s="1"/>
  <c r="M40" i="7" s="1"/>
  <c r="O40" i="7" s="1"/>
  <c r="Q40" i="7" s="1"/>
  <c r="S40" i="7" s="1"/>
  <c r="U40" i="7" s="1"/>
  <c r="W40" i="7" s="1"/>
  <c r="Y40" i="7" s="1"/>
  <c r="AA40" i="7" s="1"/>
  <c r="AC40" i="7" s="1"/>
  <c r="AE40" i="7" s="1"/>
  <c r="AJ42" i="7"/>
  <c r="I42" i="7"/>
  <c r="K42" i="7" s="1"/>
  <c r="M42" i="7" s="1"/>
  <c r="O42" i="7" s="1"/>
  <c r="Q42" i="7" s="1"/>
  <c r="S42" i="7" s="1"/>
  <c r="U42" i="7" s="1"/>
  <c r="W42" i="7" s="1"/>
  <c r="Y42" i="7" s="1"/>
  <c r="AA42" i="7" s="1"/>
  <c r="AC42" i="7" s="1"/>
  <c r="AE42" i="7" s="1"/>
  <c r="AI42" i="7" s="1"/>
  <c r="AJ44" i="7"/>
  <c r="I44" i="7"/>
  <c r="K44" i="7" s="1"/>
  <c r="M44" i="7" s="1"/>
  <c r="O44" i="7" s="1"/>
  <c r="Q44" i="7" s="1"/>
  <c r="S44" i="7" s="1"/>
  <c r="U44" i="7" s="1"/>
  <c r="W44" i="7" s="1"/>
  <c r="Y44" i="7" s="1"/>
  <c r="AA44" i="7" s="1"/>
  <c r="AC44" i="7" s="1"/>
  <c r="AE44" i="7" s="1"/>
  <c r="AI44" i="7" s="1"/>
  <c r="AJ46" i="7"/>
  <c r="I46" i="7"/>
  <c r="K46" i="7" s="1"/>
  <c r="M46" i="7" s="1"/>
  <c r="O46" i="7" s="1"/>
  <c r="Q46" i="7" s="1"/>
  <c r="S46" i="7" s="1"/>
  <c r="U46" i="7" s="1"/>
  <c r="W46" i="7" s="1"/>
  <c r="Y46" i="7" s="1"/>
  <c r="AA46" i="7" s="1"/>
  <c r="AC46" i="7" s="1"/>
  <c r="AE46" i="7" s="1"/>
  <c r="AI46" i="7" s="1"/>
  <c r="AJ48" i="7"/>
  <c r="AK48" i="7" s="1"/>
  <c r="I48" i="7"/>
  <c r="K48" i="7" s="1"/>
  <c r="M48" i="7" s="1"/>
  <c r="O48" i="7" s="1"/>
  <c r="Q48" i="7" s="1"/>
  <c r="S48" i="7" s="1"/>
  <c r="U48" i="7" s="1"/>
  <c r="W48" i="7" s="1"/>
  <c r="Y48" i="7" s="1"/>
  <c r="AA48" i="7" s="1"/>
  <c r="AC48" i="7" s="1"/>
  <c r="AE48" i="7" s="1"/>
  <c r="AI48" i="7" s="1"/>
  <c r="AJ50" i="7"/>
  <c r="I50" i="7"/>
  <c r="K50" i="7" s="1"/>
  <c r="M50" i="7" s="1"/>
  <c r="O50" i="7" s="1"/>
  <c r="Q50" i="7" s="1"/>
  <c r="S50" i="7" s="1"/>
  <c r="U50" i="7" s="1"/>
  <c r="W50" i="7" s="1"/>
  <c r="Y50" i="7" s="1"/>
  <c r="AA50" i="7" s="1"/>
  <c r="AC50" i="7" s="1"/>
  <c r="AE50" i="7" s="1"/>
  <c r="AI50" i="7" s="1"/>
  <c r="AJ54" i="7"/>
  <c r="AC54" i="7"/>
  <c r="U54" i="7"/>
  <c r="M54" i="7"/>
  <c r="AA54" i="7"/>
  <c r="S54" i="7"/>
  <c r="K54" i="7"/>
  <c r="Y54" i="7"/>
  <c r="Q54" i="7"/>
  <c r="I54" i="7"/>
  <c r="AE54" i="7"/>
  <c r="AI54" i="7" s="1"/>
  <c r="W54" i="7"/>
  <c r="O54" i="7"/>
  <c r="AJ56" i="7"/>
  <c r="AC56" i="7"/>
  <c r="U56" i="7"/>
  <c r="M56" i="7"/>
  <c r="AA56" i="7"/>
  <c r="S56" i="7"/>
  <c r="K56" i="7"/>
  <c r="Y56" i="7"/>
  <c r="Q56" i="7"/>
  <c r="I56" i="7"/>
  <c r="O56" i="7"/>
  <c r="AE56" i="7"/>
  <c r="AI56" i="7" s="1"/>
  <c r="AJ58" i="7"/>
  <c r="AC58" i="7"/>
  <c r="U58" i="7"/>
  <c r="M58" i="7"/>
  <c r="AA58" i="7"/>
  <c r="S58" i="7"/>
  <c r="K58" i="7"/>
  <c r="Y58" i="7"/>
  <c r="Q58" i="7"/>
  <c r="I58" i="7"/>
  <c r="AE58" i="7"/>
  <c r="AI58" i="7" s="1"/>
  <c r="W58" i="7"/>
  <c r="O58" i="7"/>
  <c r="AJ60" i="7"/>
  <c r="AC60" i="7"/>
  <c r="U60" i="7"/>
  <c r="M60" i="7"/>
  <c r="AA60" i="7"/>
  <c r="S60" i="7"/>
  <c r="K60" i="7"/>
  <c r="Y60" i="7"/>
  <c r="Q60" i="7"/>
  <c r="I60" i="7"/>
  <c r="O60" i="7"/>
  <c r="AE60" i="7"/>
  <c r="AI60" i="7" s="1"/>
  <c r="AJ64" i="7"/>
  <c r="AA64" i="7"/>
  <c r="S64" i="7"/>
  <c r="K64" i="7"/>
  <c r="Y64" i="7"/>
  <c r="Q64" i="7"/>
  <c r="I64" i="7"/>
  <c r="W64" i="7"/>
  <c r="U64" i="7"/>
  <c r="AE64" i="7"/>
  <c r="AI64" i="7" s="1"/>
  <c r="O64" i="7"/>
  <c r="AC64" i="7"/>
  <c r="AJ66" i="7"/>
  <c r="AA66" i="7"/>
  <c r="S66" i="7"/>
  <c r="K66" i="7"/>
  <c r="Y66" i="7"/>
  <c r="Q66" i="7"/>
  <c r="I66" i="7"/>
  <c r="W66" i="7"/>
  <c r="U66" i="7"/>
  <c r="AE66" i="7"/>
  <c r="AI66" i="7" s="1"/>
  <c r="O66" i="7"/>
  <c r="M66" i="7"/>
  <c r="AJ74" i="7"/>
  <c r="AA74" i="7"/>
  <c r="S74" i="7"/>
  <c r="K74" i="7"/>
  <c r="Y74" i="7"/>
  <c r="Q74" i="7"/>
  <c r="I74" i="7"/>
  <c r="W74" i="7"/>
  <c r="U74" i="7"/>
  <c r="AE74" i="7"/>
  <c r="AI74" i="7" s="1"/>
  <c r="O74" i="7"/>
  <c r="AC74" i="7"/>
  <c r="M74" i="7"/>
  <c r="AJ76" i="7"/>
  <c r="AC76" i="7"/>
  <c r="U76" i="7"/>
  <c r="M76" i="7"/>
  <c r="AA76" i="7"/>
  <c r="S76" i="7"/>
  <c r="K76" i="7"/>
  <c r="Y76" i="7"/>
  <c r="Q76" i="7"/>
  <c r="I76" i="7"/>
  <c r="W76" i="7"/>
  <c r="O76" i="7"/>
  <c r="AE76" i="7"/>
  <c r="AI76" i="7" s="1"/>
  <c r="AJ78" i="7"/>
  <c r="AC78" i="7"/>
  <c r="U78" i="7"/>
  <c r="M78" i="7"/>
  <c r="AA78" i="7"/>
  <c r="S78" i="7"/>
  <c r="K78" i="7"/>
  <c r="Y78" i="7"/>
  <c r="Q78" i="7"/>
  <c r="I78" i="7"/>
  <c r="AE78" i="7"/>
  <c r="AI78" i="7" s="1"/>
  <c r="W78" i="7"/>
  <c r="O78" i="7"/>
  <c r="I80" i="7"/>
  <c r="K80" i="7" s="1"/>
  <c r="M80" i="7" s="1"/>
  <c r="O80" i="7" s="1"/>
  <c r="Q80" i="7" s="1"/>
  <c r="S80" i="7" s="1"/>
  <c r="U80" i="7" s="1"/>
  <c r="W80" i="7" s="1"/>
  <c r="Y80" i="7" s="1"/>
  <c r="AA80" i="7" s="1"/>
  <c r="AC80" i="7" s="1"/>
  <c r="AE80" i="7" s="1"/>
  <c r="AJ82" i="7"/>
  <c r="I82" i="7"/>
  <c r="K82" i="7" s="1"/>
  <c r="M82" i="7" s="1"/>
  <c r="O82" i="7" s="1"/>
  <c r="Q82" i="7" s="1"/>
  <c r="S82" i="7" s="1"/>
  <c r="U82" i="7" s="1"/>
  <c r="W82" i="7" s="1"/>
  <c r="Y82" i="7" s="1"/>
  <c r="AA82" i="7" s="1"/>
  <c r="AC82" i="7" s="1"/>
  <c r="AE82" i="7" s="1"/>
  <c r="AI82" i="7" s="1"/>
  <c r="AJ84" i="7"/>
  <c r="I84" i="7"/>
  <c r="K84" i="7" s="1"/>
  <c r="M84" i="7" s="1"/>
  <c r="O84" i="7" s="1"/>
  <c r="Q84" i="7" s="1"/>
  <c r="S84" i="7" s="1"/>
  <c r="U84" i="7" s="1"/>
  <c r="W84" i="7" s="1"/>
  <c r="Y84" i="7" s="1"/>
  <c r="AA84" i="7" s="1"/>
  <c r="AC84" i="7" s="1"/>
  <c r="AE84" i="7" s="1"/>
  <c r="AI84" i="7" s="1"/>
  <c r="AJ86" i="7"/>
  <c r="I86" i="7"/>
  <c r="K86" i="7" s="1"/>
  <c r="M86" i="7" s="1"/>
  <c r="O86" i="7" s="1"/>
  <c r="Q86" i="7" s="1"/>
  <c r="S86" i="7" s="1"/>
  <c r="U86" i="7" s="1"/>
  <c r="W86" i="7" s="1"/>
  <c r="Y86" i="7" s="1"/>
  <c r="AA86" i="7" s="1"/>
  <c r="AC86" i="7" s="1"/>
  <c r="AE86" i="7" s="1"/>
  <c r="AI86" i="7" s="1"/>
  <c r="AJ88" i="7"/>
  <c r="I88" i="7"/>
  <c r="K88" i="7" s="1"/>
  <c r="M88" i="7" s="1"/>
  <c r="O88" i="7" s="1"/>
  <c r="Q88" i="7" s="1"/>
  <c r="S88" i="7" s="1"/>
  <c r="U88" i="7" s="1"/>
  <c r="W88" i="7" s="1"/>
  <c r="Y88" i="7" s="1"/>
  <c r="AA88" i="7" s="1"/>
  <c r="AC88" i="7" s="1"/>
  <c r="AE88" i="7" s="1"/>
  <c r="AI88" i="7" s="1"/>
  <c r="AJ94" i="7"/>
  <c r="I94" i="7"/>
  <c r="K94" i="7" s="1"/>
  <c r="M94" i="7" s="1"/>
  <c r="O94" i="7" s="1"/>
  <c r="Q94" i="7" s="1"/>
  <c r="S94" i="7" s="1"/>
  <c r="U94" i="7" s="1"/>
  <c r="W94" i="7" s="1"/>
  <c r="Y94" i="7" s="1"/>
  <c r="AA94" i="7" s="1"/>
  <c r="AC94" i="7" s="1"/>
  <c r="AE94" i="7" s="1"/>
  <c r="AI94" i="7" s="1"/>
  <c r="AJ98" i="7"/>
  <c r="I98" i="7"/>
  <c r="K98" i="7" s="1"/>
  <c r="M98" i="7" s="1"/>
  <c r="O98" i="7" s="1"/>
  <c r="Q98" i="7" s="1"/>
  <c r="S98" i="7" s="1"/>
  <c r="U98" i="7" s="1"/>
  <c r="W98" i="7" s="1"/>
  <c r="Y98" i="7" s="1"/>
  <c r="AA98" i="7" s="1"/>
  <c r="AC98" i="7" s="1"/>
  <c r="AE98" i="7" s="1"/>
  <c r="AI98" i="7" s="1"/>
  <c r="AJ102" i="7"/>
  <c r="I102" i="7"/>
  <c r="K102" i="7" s="1"/>
  <c r="M102" i="7" s="1"/>
  <c r="O102" i="7" s="1"/>
  <c r="Q102" i="7" s="1"/>
  <c r="S102" i="7" s="1"/>
  <c r="U102" i="7" s="1"/>
  <c r="W102" i="7" s="1"/>
  <c r="Y102" i="7" s="1"/>
  <c r="AA102" i="7" s="1"/>
  <c r="AC102" i="7" s="1"/>
  <c r="AE102" i="7" s="1"/>
  <c r="AI102" i="7" s="1"/>
  <c r="AJ108" i="7"/>
  <c r="AA108" i="7"/>
  <c r="S108" i="7"/>
  <c r="K108" i="7"/>
  <c r="Y108" i="7"/>
  <c r="Q108" i="7"/>
  <c r="I108" i="7"/>
  <c r="AE108" i="7"/>
  <c r="AI108" i="7" s="1"/>
  <c r="W108" i="7"/>
  <c r="O108" i="7"/>
  <c r="AC108" i="7"/>
  <c r="U108" i="7"/>
  <c r="M108" i="7"/>
  <c r="AJ112" i="7"/>
  <c r="AA112" i="7"/>
  <c r="S112" i="7"/>
  <c r="K112" i="7"/>
  <c r="Y112" i="7"/>
  <c r="Q112" i="7"/>
  <c r="I112" i="7"/>
  <c r="AE112" i="7"/>
  <c r="AI112" i="7" s="1"/>
  <c r="W112" i="7"/>
  <c r="O112" i="7"/>
  <c r="AC112" i="7"/>
  <c r="U112" i="7"/>
  <c r="M112" i="7"/>
  <c r="S14" i="7"/>
  <c r="I22" i="7"/>
  <c r="AE24" i="7"/>
  <c r="AI24" i="7" s="1"/>
  <c r="W60" i="7"/>
  <c r="I37" i="10"/>
  <c r="S12" i="7"/>
  <c r="S16" i="7"/>
  <c r="Y18" i="7"/>
  <c r="I20" i="7"/>
  <c r="Y22" i="7"/>
  <c r="I24" i="7"/>
  <c r="O26" i="7"/>
  <c r="AE28" i="7"/>
  <c r="AI28" i="7" s="1"/>
  <c r="Q34" i="7"/>
  <c r="M64" i="7"/>
  <c r="U106" i="7"/>
  <c r="I38" i="10"/>
  <c r="AA12" i="7"/>
  <c r="K14" i="7"/>
  <c r="AA16" i="7"/>
  <c r="Q20" i="7"/>
  <c r="S24" i="7"/>
  <c r="AE26" i="7"/>
  <c r="AI26" i="7" s="1"/>
  <c r="AC66" i="7"/>
  <c r="M11" i="7"/>
  <c r="U11" i="7"/>
  <c r="AC11" i="7"/>
  <c r="M13" i="7"/>
  <c r="U13" i="7"/>
  <c r="AC13" i="7"/>
  <c r="K19" i="7"/>
  <c r="S19" i="7"/>
  <c r="AA19" i="7"/>
  <c r="K21" i="7"/>
  <c r="S21" i="7"/>
  <c r="AA21" i="7"/>
  <c r="K23" i="7"/>
  <c r="S23" i="7"/>
  <c r="AA23" i="7"/>
  <c r="M25" i="7"/>
  <c r="M27" i="7"/>
  <c r="M29" i="7"/>
  <c r="I33" i="7"/>
  <c r="K33" i="7" s="1"/>
  <c r="M33" i="7" s="1"/>
  <c r="O33" i="7" s="1"/>
  <c r="Q33" i="7" s="1"/>
  <c r="S33" i="7" s="1"/>
  <c r="U33" i="7" s="1"/>
  <c r="W33" i="7" s="1"/>
  <c r="Y33" i="7" s="1"/>
  <c r="AA33" i="7" s="1"/>
  <c r="AC33" i="7" s="1"/>
  <c r="AE33" i="7" s="1"/>
  <c r="AI33" i="7" s="1"/>
  <c r="AJ25" i="7"/>
  <c r="AA25" i="7"/>
  <c r="S25" i="7"/>
  <c r="K25" i="7"/>
  <c r="Y25" i="7"/>
  <c r="Q25" i="7"/>
  <c r="I25" i="7"/>
  <c r="AJ27" i="7"/>
  <c r="AA27" i="7"/>
  <c r="S27" i="7"/>
  <c r="K27" i="7"/>
  <c r="Y27" i="7"/>
  <c r="Q27" i="7"/>
  <c r="I27" i="7"/>
  <c r="AJ29" i="7"/>
  <c r="AA29" i="7"/>
  <c r="S29" i="7"/>
  <c r="K29" i="7"/>
  <c r="Y29" i="7"/>
  <c r="Q29" i="7"/>
  <c r="I29" i="7"/>
  <c r="I31" i="7"/>
  <c r="K31" i="7" s="1"/>
  <c r="M31" i="7" s="1"/>
  <c r="O31" i="7" s="1"/>
  <c r="Q31" i="7" s="1"/>
  <c r="S31" i="7" s="1"/>
  <c r="U31" i="7" s="1"/>
  <c r="W31" i="7" s="1"/>
  <c r="Y31" i="7" s="1"/>
  <c r="AA31" i="7" s="1"/>
  <c r="AC31" i="7" s="1"/>
  <c r="AE31" i="7" s="1"/>
  <c r="AJ37" i="7"/>
  <c r="I37" i="7"/>
  <c r="K37" i="7" s="1"/>
  <c r="M37" i="7" s="1"/>
  <c r="O37" i="7" s="1"/>
  <c r="Q37" i="7" s="1"/>
  <c r="S37" i="7" s="1"/>
  <c r="U37" i="7" s="1"/>
  <c r="W37" i="7" s="1"/>
  <c r="Y37" i="7" s="1"/>
  <c r="AA37" i="7" s="1"/>
  <c r="AC37" i="7" s="1"/>
  <c r="AE37" i="7" s="1"/>
  <c r="AI37" i="7" s="1"/>
  <c r="AJ41" i="7"/>
  <c r="I41" i="7"/>
  <c r="K41" i="7" s="1"/>
  <c r="M41" i="7" s="1"/>
  <c r="O41" i="7" s="1"/>
  <c r="Q41" i="7" s="1"/>
  <c r="S41" i="7" s="1"/>
  <c r="U41" i="7" s="1"/>
  <c r="W41" i="7" s="1"/>
  <c r="Y41" i="7" s="1"/>
  <c r="AA41" i="7" s="1"/>
  <c r="AC41" i="7" s="1"/>
  <c r="AE41" i="7" s="1"/>
  <c r="AI41" i="7" s="1"/>
  <c r="AJ45" i="7"/>
  <c r="I45" i="7"/>
  <c r="K45" i="7" s="1"/>
  <c r="M45" i="7" s="1"/>
  <c r="O45" i="7" s="1"/>
  <c r="Q45" i="7" s="1"/>
  <c r="S45" i="7" s="1"/>
  <c r="U45" i="7" s="1"/>
  <c r="W45" i="7" s="1"/>
  <c r="Y45" i="7" s="1"/>
  <c r="AA45" i="7" s="1"/>
  <c r="AC45" i="7" s="1"/>
  <c r="AE45" i="7" s="1"/>
  <c r="AI45" i="7" s="1"/>
  <c r="AJ49" i="7"/>
  <c r="AK49" i="7" s="1"/>
  <c r="I49" i="7"/>
  <c r="K49" i="7" s="1"/>
  <c r="M49" i="7" s="1"/>
  <c r="O49" i="7" s="1"/>
  <c r="Q49" i="7" s="1"/>
  <c r="S49" i="7" s="1"/>
  <c r="U49" i="7" s="1"/>
  <c r="W49" i="7" s="1"/>
  <c r="Y49" i="7" s="1"/>
  <c r="AA49" i="7" s="1"/>
  <c r="AC49" i="7" s="1"/>
  <c r="AE49" i="7" s="1"/>
  <c r="AI49" i="7" s="1"/>
  <c r="AJ51" i="7"/>
  <c r="AK51" i="7" s="1"/>
  <c r="AJ53" i="7"/>
  <c r="AC53" i="7"/>
  <c r="U53" i="7"/>
  <c r="M53" i="7"/>
  <c r="AA53" i="7"/>
  <c r="S53" i="7"/>
  <c r="K53" i="7"/>
  <c r="Y53" i="7"/>
  <c r="Q53" i="7"/>
  <c r="I53" i="7"/>
  <c r="AJ55" i="7"/>
  <c r="AC55" i="7"/>
  <c r="U55" i="7"/>
  <c r="M55" i="7"/>
  <c r="AA55" i="7"/>
  <c r="S55" i="7"/>
  <c r="K55" i="7"/>
  <c r="Y55" i="7"/>
  <c r="Q55" i="7"/>
  <c r="I55" i="7"/>
  <c r="AJ57" i="7"/>
  <c r="AC57" i="7"/>
  <c r="U57" i="7"/>
  <c r="M57" i="7"/>
  <c r="AA57" i="7"/>
  <c r="S57" i="7"/>
  <c r="K57" i="7"/>
  <c r="Y57" i="7"/>
  <c r="Q57" i="7"/>
  <c r="I57" i="7"/>
  <c r="AJ59" i="7"/>
  <c r="AC59" i="7"/>
  <c r="U59" i="7"/>
  <c r="M59" i="7"/>
  <c r="AA59" i="7"/>
  <c r="S59" i="7"/>
  <c r="K59" i="7"/>
  <c r="Y59" i="7"/>
  <c r="Q59" i="7"/>
  <c r="I59" i="7"/>
  <c r="AJ61" i="7"/>
  <c r="AC61" i="7"/>
  <c r="U61" i="7"/>
  <c r="M61" i="7"/>
  <c r="AA61" i="7"/>
  <c r="S61" i="7"/>
  <c r="K61" i="7"/>
  <c r="Y61" i="7"/>
  <c r="Q61" i="7"/>
  <c r="I61" i="7"/>
  <c r="AJ63" i="7"/>
  <c r="AA63" i="7"/>
  <c r="S63" i="7"/>
  <c r="K63" i="7"/>
  <c r="Y63" i="7"/>
  <c r="Q63" i="7"/>
  <c r="I63" i="7"/>
  <c r="AE63" i="7"/>
  <c r="AI63" i="7" s="1"/>
  <c r="O63" i="7"/>
  <c r="AC63" i="7"/>
  <c r="M63" i="7"/>
  <c r="W63" i="7"/>
  <c r="AJ65" i="7"/>
  <c r="AA65" i="7"/>
  <c r="S65" i="7"/>
  <c r="K65" i="7"/>
  <c r="Y65" i="7"/>
  <c r="Q65" i="7"/>
  <c r="I65" i="7"/>
  <c r="AE65" i="7"/>
  <c r="AI65" i="7" s="1"/>
  <c r="O65" i="7"/>
  <c r="AC65" i="7"/>
  <c r="M65" i="7"/>
  <c r="W65" i="7"/>
  <c r="AJ75" i="7"/>
  <c r="AC75" i="7"/>
  <c r="U75" i="7"/>
  <c r="AA75" i="7"/>
  <c r="S75" i="7"/>
  <c r="K75" i="7"/>
  <c r="Y75" i="7"/>
  <c r="Q75" i="7"/>
  <c r="I75" i="7"/>
  <c r="O75" i="7"/>
  <c r="M75" i="7"/>
  <c r="AE75" i="7"/>
  <c r="AI75" i="7" s="1"/>
  <c r="AJ77" i="7"/>
  <c r="AC77" i="7"/>
  <c r="U77" i="7"/>
  <c r="M77" i="7"/>
  <c r="AA77" i="7"/>
  <c r="S77" i="7"/>
  <c r="K77" i="7"/>
  <c r="Y77" i="7"/>
  <c r="Q77" i="7"/>
  <c r="I77" i="7"/>
  <c r="AE77" i="7"/>
  <c r="AI77" i="7" s="1"/>
  <c r="W77" i="7"/>
  <c r="O77" i="7"/>
  <c r="AJ79" i="7"/>
  <c r="AC79" i="7"/>
  <c r="U79" i="7"/>
  <c r="M79" i="7"/>
  <c r="AA79" i="7"/>
  <c r="S79" i="7"/>
  <c r="K79" i="7"/>
  <c r="Y79" i="7"/>
  <c r="Q79" i="7"/>
  <c r="I79" i="7"/>
  <c r="O79" i="7"/>
  <c r="AE79" i="7"/>
  <c r="AI79" i="7" s="1"/>
  <c r="AJ81" i="7"/>
  <c r="I81" i="7"/>
  <c r="K81" i="7" s="1"/>
  <c r="M81" i="7" s="1"/>
  <c r="O81" i="7" s="1"/>
  <c r="Q81" i="7" s="1"/>
  <c r="S81" i="7" s="1"/>
  <c r="U81" i="7" s="1"/>
  <c r="W81" i="7" s="1"/>
  <c r="Y81" i="7" s="1"/>
  <c r="AA81" i="7" s="1"/>
  <c r="AC81" i="7" s="1"/>
  <c r="AE81" i="7" s="1"/>
  <c r="AI81" i="7" s="1"/>
  <c r="AJ83" i="7"/>
  <c r="I83" i="7"/>
  <c r="K83" i="7" s="1"/>
  <c r="M83" i="7" s="1"/>
  <c r="O83" i="7" s="1"/>
  <c r="Q83" i="7" s="1"/>
  <c r="S83" i="7" s="1"/>
  <c r="U83" i="7" s="1"/>
  <c r="W83" i="7" s="1"/>
  <c r="Y83" i="7" s="1"/>
  <c r="AA83" i="7" s="1"/>
  <c r="AC83" i="7" s="1"/>
  <c r="AE83" i="7" s="1"/>
  <c r="AI83" i="7" s="1"/>
  <c r="I85" i="7"/>
  <c r="K85" i="7" s="1"/>
  <c r="O85" i="7" s="1"/>
  <c r="U85" i="7" s="1"/>
  <c r="W85" i="7" s="1"/>
  <c r="AA85" i="7" s="1"/>
  <c r="AC85" i="7" s="1"/>
  <c r="AE85" i="7" s="1"/>
  <c r="AJ87" i="7"/>
  <c r="I87" i="7"/>
  <c r="K87" i="7" s="1"/>
  <c r="M87" i="7" s="1"/>
  <c r="O87" i="7" s="1"/>
  <c r="Q87" i="7" s="1"/>
  <c r="S87" i="7" s="1"/>
  <c r="U87" i="7" s="1"/>
  <c r="W87" i="7" s="1"/>
  <c r="Y87" i="7" s="1"/>
  <c r="AA87" i="7" s="1"/>
  <c r="AC87" i="7" s="1"/>
  <c r="AE87" i="7" s="1"/>
  <c r="AI87" i="7" s="1"/>
  <c r="AJ89" i="7"/>
  <c r="I89" i="7"/>
  <c r="K89" i="7" s="1"/>
  <c r="M89" i="7" s="1"/>
  <c r="O89" i="7" s="1"/>
  <c r="Q89" i="7" s="1"/>
  <c r="S89" i="7" s="1"/>
  <c r="U89" i="7" s="1"/>
  <c r="W89" i="7" s="1"/>
  <c r="Y89" i="7" s="1"/>
  <c r="AA89" i="7" s="1"/>
  <c r="AC89" i="7" s="1"/>
  <c r="AE89" i="7" s="1"/>
  <c r="AI89" i="7" s="1"/>
  <c r="AJ91" i="7"/>
  <c r="I91" i="7"/>
  <c r="K91" i="7" s="1"/>
  <c r="M91" i="7" s="1"/>
  <c r="O91" i="7" s="1"/>
  <c r="Q91" i="7" s="1"/>
  <c r="S91" i="7" s="1"/>
  <c r="U91" i="7" s="1"/>
  <c r="W91" i="7" s="1"/>
  <c r="Y91" i="7" s="1"/>
  <c r="AA91" i="7" s="1"/>
  <c r="AC91" i="7" s="1"/>
  <c r="AE91" i="7" s="1"/>
  <c r="AI91" i="7" s="1"/>
  <c r="AC90" i="7"/>
  <c r="I90" i="7"/>
  <c r="K90" i="7" s="1"/>
  <c r="M90" i="7" s="1"/>
  <c r="O90" i="7" s="1"/>
  <c r="Q90" i="7" s="1"/>
  <c r="S90" i="7" s="1"/>
  <c r="U90" i="7" s="1"/>
  <c r="AJ93" i="7"/>
  <c r="I93" i="7"/>
  <c r="K93" i="7" s="1"/>
  <c r="M93" i="7" s="1"/>
  <c r="O93" i="7" s="1"/>
  <c r="Q93" i="7" s="1"/>
  <c r="S93" i="7" s="1"/>
  <c r="U93" i="7" s="1"/>
  <c r="W93" i="7" s="1"/>
  <c r="Y93" i="7" s="1"/>
  <c r="AA93" i="7" s="1"/>
  <c r="AC93" i="7" s="1"/>
  <c r="AE93" i="7" s="1"/>
  <c r="AI93" i="7" s="1"/>
  <c r="I95" i="7"/>
  <c r="K95" i="7" s="1"/>
  <c r="M95" i="7" s="1"/>
  <c r="O95" i="7" s="1"/>
  <c r="Q95" i="7" s="1"/>
  <c r="S95" i="7" s="1"/>
  <c r="U95" i="7" s="1"/>
  <c r="W95" i="7" s="1"/>
  <c r="Y95" i="7" s="1"/>
  <c r="AA95" i="7" s="1"/>
  <c r="AC95" i="7" s="1"/>
  <c r="AE95" i="7" s="1"/>
  <c r="AJ97" i="7"/>
  <c r="AK97" i="7" s="1"/>
  <c r="I97" i="7"/>
  <c r="K97" i="7" s="1"/>
  <c r="M97" i="7" s="1"/>
  <c r="O97" i="7" s="1"/>
  <c r="Q97" i="7" s="1"/>
  <c r="S97" i="7" s="1"/>
  <c r="U97" i="7" s="1"/>
  <c r="W97" i="7" s="1"/>
  <c r="Y97" i="7" s="1"/>
  <c r="AA97" i="7" s="1"/>
  <c r="AC97" i="7" s="1"/>
  <c r="AE97" i="7" s="1"/>
  <c r="AI97" i="7" s="1"/>
  <c r="AJ99" i="7"/>
  <c r="I99" i="7"/>
  <c r="K99" i="7" s="1"/>
  <c r="M99" i="7" s="1"/>
  <c r="O99" i="7" s="1"/>
  <c r="Q99" i="7" s="1"/>
  <c r="S99" i="7" s="1"/>
  <c r="U99" i="7" s="1"/>
  <c r="W99" i="7" s="1"/>
  <c r="Y99" i="7" s="1"/>
  <c r="AA99" i="7" s="1"/>
  <c r="AC99" i="7" s="1"/>
  <c r="AE99" i="7" s="1"/>
  <c r="AI99" i="7" s="1"/>
  <c r="AJ101" i="7"/>
  <c r="I101" i="7"/>
  <c r="K101" i="7" s="1"/>
  <c r="M101" i="7" s="1"/>
  <c r="O101" i="7" s="1"/>
  <c r="Q101" i="7" s="1"/>
  <c r="S101" i="7" s="1"/>
  <c r="U101" i="7" s="1"/>
  <c r="W101" i="7" s="1"/>
  <c r="Y101" i="7" s="1"/>
  <c r="AA101" i="7" s="1"/>
  <c r="AC101" i="7" s="1"/>
  <c r="AE101" i="7" s="1"/>
  <c r="AI101" i="7" s="1"/>
  <c r="AJ103" i="7"/>
  <c r="I103" i="7"/>
  <c r="K103" i="7" s="1"/>
  <c r="M103" i="7" s="1"/>
  <c r="O103" i="7" s="1"/>
  <c r="Q103" i="7" s="1"/>
  <c r="S103" i="7" s="1"/>
  <c r="U103" i="7" s="1"/>
  <c r="W103" i="7" s="1"/>
  <c r="Y103" i="7" s="1"/>
  <c r="AA103" i="7" s="1"/>
  <c r="AC103" i="7" s="1"/>
  <c r="AE103" i="7" s="1"/>
  <c r="AI103" i="7" s="1"/>
  <c r="AJ105" i="7"/>
  <c r="AA105" i="7"/>
  <c r="S105" i="7"/>
  <c r="K105" i="7"/>
  <c r="Y105" i="7"/>
  <c r="Q105" i="7"/>
  <c r="I105" i="7"/>
  <c r="AE105" i="7"/>
  <c r="AI105" i="7" s="1"/>
  <c r="W105" i="7"/>
  <c r="O105" i="7"/>
  <c r="AC105" i="7"/>
  <c r="U105" i="7"/>
  <c r="AJ107" i="7"/>
  <c r="AA107" i="7"/>
  <c r="S107" i="7"/>
  <c r="K107" i="7"/>
  <c r="Y107" i="7"/>
  <c r="Q107" i="7"/>
  <c r="I107" i="7"/>
  <c r="AE107" i="7"/>
  <c r="AI107" i="7" s="1"/>
  <c r="W107" i="7"/>
  <c r="O107" i="7"/>
  <c r="U107" i="7"/>
  <c r="M107" i="7"/>
  <c r="AJ109" i="7"/>
  <c r="AA109" i="7"/>
  <c r="S109" i="7"/>
  <c r="K109" i="7"/>
  <c r="Y109" i="7"/>
  <c r="Q109" i="7"/>
  <c r="I109" i="7"/>
  <c r="AE109" i="7"/>
  <c r="AI109" i="7" s="1"/>
  <c r="W109" i="7"/>
  <c r="O109" i="7"/>
  <c r="AC109" i="7"/>
  <c r="U109" i="7"/>
  <c r="AJ111" i="7"/>
  <c r="AA111" i="7"/>
  <c r="S111" i="7"/>
  <c r="K111" i="7"/>
  <c r="Y111" i="7"/>
  <c r="Q111" i="7"/>
  <c r="I111" i="7"/>
  <c r="AE111" i="7"/>
  <c r="AI111" i="7" s="1"/>
  <c r="W111" i="7"/>
  <c r="O111" i="7"/>
  <c r="U111" i="7"/>
  <c r="M111" i="7"/>
  <c r="AJ113" i="7"/>
  <c r="AA113" i="7"/>
  <c r="S113" i="7"/>
  <c r="K113" i="7"/>
  <c r="Y113" i="7"/>
  <c r="Q113" i="7"/>
  <c r="I113" i="7"/>
  <c r="AE113" i="7"/>
  <c r="AI113" i="7" s="1"/>
  <c r="W113" i="7"/>
  <c r="O113" i="7"/>
  <c r="AC113" i="7"/>
  <c r="U113" i="7"/>
  <c r="AJ115" i="7"/>
  <c r="AA115" i="7"/>
  <c r="S115" i="7"/>
  <c r="K115" i="7"/>
  <c r="Y115" i="7"/>
  <c r="Q115" i="7"/>
  <c r="I115" i="7"/>
  <c r="AE115" i="7"/>
  <c r="AI115" i="7" s="1"/>
  <c r="O115" i="7"/>
  <c r="AC115" i="7"/>
  <c r="M115" i="7"/>
  <c r="W115" i="7"/>
  <c r="U115" i="7"/>
  <c r="O11" i="7"/>
  <c r="W11" i="7"/>
  <c r="AE11" i="7"/>
  <c r="AI11" i="7" s="1"/>
  <c r="O13" i="7"/>
  <c r="W13" i="7"/>
  <c r="AE13" i="7"/>
  <c r="AI13" i="7" s="1"/>
  <c r="M19" i="7"/>
  <c r="U19" i="7"/>
  <c r="AC19" i="7"/>
  <c r="M21" i="7"/>
  <c r="U21" i="7"/>
  <c r="AC21" i="7"/>
  <c r="M23" i="7"/>
  <c r="U23" i="7"/>
  <c r="AC23" i="7"/>
  <c r="O25" i="7"/>
  <c r="AE25" i="7"/>
  <c r="AI25" i="7" s="1"/>
  <c r="O27" i="7"/>
  <c r="AE27" i="7"/>
  <c r="AI27" i="7" s="1"/>
  <c r="O29" i="7"/>
  <c r="AE29" i="7"/>
  <c r="AI29" i="7" s="1"/>
  <c r="I39" i="7"/>
  <c r="K39" i="7" s="1"/>
  <c r="M39" i="7" s="1"/>
  <c r="O39" i="7" s="1"/>
  <c r="Q39" i="7" s="1"/>
  <c r="S39" i="7" s="1"/>
  <c r="U39" i="7" s="1"/>
  <c r="W39" i="7" s="1"/>
  <c r="Y39" i="7" s="1"/>
  <c r="AA39" i="7" s="1"/>
  <c r="AC39" i="7" s="1"/>
  <c r="AE39" i="7" s="1"/>
  <c r="AI39" i="7" s="1"/>
  <c r="I47" i="7"/>
  <c r="K47" i="7" s="1"/>
  <c r="M47" i="7" s="1"/>
  <c r="O47" i="7" s="1"/>
  <c r="Q47" i="7" s="1"/>
  <c r="S47" i="7" s="1"/>
  <c r="U47" i="7" s="1"/>
  <c r="W47" i="7" s="1"/>
  <c r="Y47" i="7" s="1"/>
  <c r="AA47" i="7" s="1"/>
  <c r="AC47" i="7" s="1"/>
  <c r="AE47" i="7" s="1"/>
  <c r="AI47" i="7" s="1"/>
  <c r="O53" i="7"/>
  <c r="AE55" i="7"/>
  <c r="AI55" i="7" s="1"/>
  <c r="O57" i="7"/>
  <c r="AE59" i="7"/>
  <c r="AI59" i="7" s="1"/>
  <c r="O61" i="7"/>
  <c r="U65" i="7"/>
  <c r="M109" i="7"/>
  <c r="I6" i="7"/>
  <c r="K6" i="7" s="1"/>
  <c r="M6" i="7" s="1"/>
  <c r="O6" i="7" s="1"/>
  <c r="Q6" i="7" s="1"/>
  <c r="S6" i="7" s="1"/>
  <c r="U6" i="7" s="1"/>
  <c r="W6" i="7" s="1"/>
  <c r="Y6" i="7" s="1"/>
  <c r="AA6" i="7" s="1"/>
  <c r="AC6" i="7" s="1"/>
  <c r="AE6" i="7" s="1"/>
  <c r="I7" i="7"/>
  <c r="K7" i="7" s="1"/>
  <c r="M7" i="7" s="1"/>
  <c r="O7" i="7" s="1"/>
  <c r="Q7" i="7" s="1"/>
  <c r="S7" i="7" s="1"/>
  <c r="U7" i="7" s="1"/>
  <c r="W7" i="7" s="1"/>
  <c r="Y7" i="7" s="1"/>
  <c r="AA7" i="7" s="1"/>
  <c r="AC7" i="7" s="1"/>
  <c r="AE7" i="7" s="1"/>
  <c r="AI7" i="7" s="1"/>
  <c r="I9" i="7"/>
  <c r="K9" i="7" s="1"/>
  <c r="M9" i="7" s="1"/>
  <c r="O9" i="7" s="1"/>
  <c r="Q9" i="7" s="1"/>
  <c r="S9" i="7" s="1"/>
  <c r="U9" i="7" s="1"/>
  <c r="W9" i="7" s="1"/>
  <c r="Y9" i="7" s="1"/>
  <c r="AA9" i="7" s="1"/>
  <c r="AC9" i="7" s="1"/>
  <c r="AE9" i="7" s="1"/>
  <c r="AI9" i="7" s="1"/>
  <c r="I11" i="7"/>
  <c r="Q11" i="7"/>
  <c r="Y11" i="7"/>
  <c r="I13" i="7"/>
  <c r="Q13" i="7"/>
  <c r="Y13" i="7"/>
  <c r="I15" i="7"/>
  <c r="K15" i="7" s="1"/>
  <c r="M15" i="7" s="1"/>
  <c r="O15" i="7" s="1"/>
  <c r="Q15" i="7" s="1"/>
  <c r="S15" i="7" s="1"/>
  <c r="U15" i="7" s="1"/>
  <c r="W15" i="7" s="1"/>
  <c r="Y15" i="7" s="1"/>
  <c r="AA15" i="7" s="1"/>
  <c r="AC15" i="7" s="1"/>
  <c r="AE15" i="7" s="1"/>
  <c r="AI15" i="7" s="1"/>
  <c r="I17" i="7"/>
  <c r="K17" i="7" s="1"/>
  <c r="M17" i="7" s="1"/>
  <c r="O17" i="7" s="1"/>
  <c r="Q17" i="7" s="1"/>
  <c r="S17" i="7" s="1"/>
  <c r="U17" i="7" s="1"/>
  <c r="W17" i="7" s="1"/>
  <c r="Y17" i="7" s="1"/>
  <c r="AA17" i="7" s="1"/>
  <c r="AC17" i="7" s="1"/>
  <c r="AE17" i="7" s="1"/>
  <c r="O19" i="7"/>
  <c r="W19" i="7"/>
  <c r="AE19" i="7"/>
  <c r="AI19" i="7" s="1"/>
  <c r="O21" i="7"/>
  <c r="W21" i="7"/>
  <c r="AE21" i="7"/>
  <c r="AI21" i="7" s="1"/>
  <c r="O23" i="7"/>
  <c r="W23" i="7"/>
  <c r="AE23" i="7"/>
  <c r="AI23" i="7" s="1"/>
  <c r="U25" i="7"/>
  <c r="U27" i="7"/>
  <c r="U29" i="7"/>
  <c r="W53" i="7"/>
  <c r="W57" i="7"/>
  <c r="W61" i="7"/>
  <c r="U63" i="7"/>
  <c r="W79" i="7"/>
  <c r="M105" i="7"/>
  <c r="Y91" i="10"/>
  <c r="I81" i="11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M52" i="11" l="1"/>
  <c r="O52" i="11" s="1"/>
  <c r="Q52" i="11" s="1"/>
  <c r="M128" i="11"/>
  <c r="O128" i="11" s="1"/>
  <c r="Q128" i="11" s="1"/>
  <c r="M117" i="11"/>
  <c r="O117" i="11" s="1"/>
  <c r="Q117" i="11" s="1"/>
  <c r="M126" i="11"/>
  <c r="O126" i="11" s="1"/>
  <c r="Q126" i="11" s="1"/>
  <c r="M124" i="11"/>
  <c r="O121" i="11"/>
  <c r="Q121" i="11" s="1"/>
  <c r="S121" i="11" s="1"/>
  <c r="U121" i="11" s="1"/>
  <c r="W121" i="11" s="1"/>
  <c r="O51" i="11"/>
  <c r="Q51" i="11" s="1"/>
  <c r="S51" i="11" s="1"/>
  <c r="U51" i="11" s="1"/>
  <c r="W51" i="11" s="1"/>
  <c r="O119" i="11"/>
  <c r="Q119" i="11" s="1"/>
  <c r="S119" i="11" s="1"/>
  <c r="U119" i="11" s="1"/>
  <c r="W119" i="11" s="1"/>
  <c r="M125" i="11"/>
  <c r="O125" i="11" s="1"/>
  <c r="Q125" i="11" s="1"/>
  <c r="K129" i="11"/>
  <c r="K120" i="11"/>
  <c r="M118" i="11"/>
  <c r="O118" i="11" s="1"/>
  <c r="Q118" i="11" s="1"/>
  <c r="K122" i="11"/>
  <c r="M123" i="11"/>
  <c r="K127" i="11"/>
  <c r="M44" i="11"/>
  <c r="M42" i="11"/>
  <c r="Q37" i="11"/>
  <c r="K81" i="11"/>
  <c r="M81" i="11" s="1"/>
  <c r="O81" i="11" s="1"/>
  <c r="Q81" i="11" s="1"/>
  <c r="S81" i="11" s="1"/>
  <c r="U81" i="11" s="1"/>
  <c r="W81" i="11" s="1"/>
  <c r="J109" i="12"/>
  <c r="J108" i="12"/>
  <c r="J107" i="12"/>
  <c r="J106" i="12"/>
  <c r="J105" i="12"/>
  <c r="J104" i="12"/>
  <c r="J103" i="12"/>
  <c r="J102" i="12"/>
  <c r="J101" i="12"/>
  <c r="J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8" i="12"/>
  <c r="J77" i="12"/>
  <c r="J76" i="12"/>
  <c r="J75" i="12"/>
  <c r="J74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8" i="12"/>
  <c r="I77" i="12"/>
  <c r="I76" i="12"/>
  <c r="I75" i="12"/>
  <c r="I74" i="12"/>
  <c r="I73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6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8" i="12"/>
  <c r="H77" i="12"/>
  <c r="H76" i="12"/>
  <c r="H75" i="12"/>
  <c r="H74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6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8" i="12"/>
  <c r="G77" i="12"/>
  <c r="G76" i="12"/>
  <c r="G75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36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8" i="12"/>
  <c r="F77" i="12"/>
  <c r="F76" i="12"/>
  <c r="F75" i="12"/>
  <c r="F74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D131" i="12"/>
  <c r="C131" i="12"/>
  <c r="B131" i="12"/>
  <c r="D130" i="12"/>
  <c r="C130" i="12"/>
  <c r="B130" i="12"/>
  <c r="D129" i="12"/>
  <c r="C129" i="12"/>
  <c r="B129" i="12"/>
  <c r="D128" i="12"/>
  <c r="C128" i="12"/>
  <c r="B128" i="12"/>
  <c r="D127" i="12"/>
  <c r="C127" i="12"/>
  <c r="B127" i="12"/>
  <c r="D126" i="12"/>
  <c r="C126" i="12"/>
  <c r="B126" i="12"/>
  <c r="D125" i="12"/>
  <c r="C125" i="12"/>
  <c r="B125" i="12"/>
  <c r="D124" i="12"/>
  <c r="C124" i="12"/>
  <c r="B124" i="12"/>
  <c r="D123" i="12"/>
  <c r="C123" i="12"/>
  <c r="B123" i="12"/>
  <c r="D122" i="12"/>
  <c r="C122" i="12"/>
  <c r="B122" i="12"/>
  <c r="D121" i="12"/>
  <c r="C121" i="12"/>
  <c r="B121" i="12"/>
  <c r="D120" i="12"/>
  <c r="C120" i="12"/>
  <c r="B120" i="12"/>
  <c r="D119" i="12"/>
  <c r="C119" i="12"/>
  <c r="B119" i="12"/>
  <c r="D118" i="12"/>
  <c r="C118" i="12"/>
  <c r="B118" i="12"/>
  <c r="D117" i="12"/>
  <c r="C117" i="12"/>
  <c r="B117" i="12"/>
  <c r="D116" i="12"/>
  <c r="C116" i="12"/>
  <c r="B116" i="12"/>
  <c r="D115" i="12"/>
  <c r="C115" i="12"/>
  <c r="B115" i="12"/>
  <c r="D114" i="12"/>
  <c r="C114" i="12"/>
  <c r="B114" i="12"/>
  <c r="D113" i="12"/>
  <c r="C113" i="12"/>
  <c r="B113" i="12"/>
  <c r="D112" i="12"/>
  <c r="C112" i="12"/>
  <c r="B112" i="12"/>
  <c r="D111" i="12"/>
  <c r="C111" i="12"/>
  <c r="B111" i="12"/>
  <c r="D110" i="12"/>
  <c r="C110" i="12"/>
  <c r="B110" i="12"/>
  <c r="D109" i="12"/>
  <c r="C109" i="12"/>
  <c r="B109" i="12"/>
  <c r="D108" i="12"/>
  <c r="C108" i="12"/>
  <c r="B108" i="12"/>
  <c r="D107" i="12"/>
  <c r="C107" i="12"/>
  <c r="B107" i="12"/>
  <c r="D106" i="12"/>
  <c r="C106" i="12"/>
  <c r="B106" i="12"/>
  <c r="D105" i="12"/>
  <c r="C105" i="12"/>
  <c r="B105" i="12"/>
  <c r="D104" i="12"/>
  <c r="C104" i="12"/>
  <c r="B104" i="12"/>
  <c r="D103" i="12"/>
  <c r="C103" i="12"/>
  <c r="B103" i="12"/>
  <c r="D102" i="12"/>
  <c r="C102" i="12"/>
  <c r="B102" i="12"/>
  <c r="D101" i="12"/>
  <c r="C101" i="12"/>
  <c r="B101" i="12"/>
  <c r="D100" i="12"/>
  <c r="C100" i="12"/>
  <c r="B100" i="12"/>
  <c r="D99" i="12"/>
  <c r="C99" i="12"/>
  <c r="B99" i="12"/>
  <c r="D98" i="12"/>
  <c r="C98" i="12"/>
  <c r="B98" i="12"/>
  <c r="D97" i="12"/>
  <c r="C97" i="12"/>
  <c r="B97" i="12"/>
  <c r="D96" i="12"/>
  <c r="C96" i="12"/>
  <c r="B96" i="12"/>
  <c r="D95" i="12"/>
  <c r="C95" i="12"/>
  <c r="B95" i="12"/>
  <c r="D94" i="12"/>
  <c r="C94" i="12"/>
  <c r="B94" i="12"/>
  <c r="D93" i="12"/>
  <c r="C93" i="12"/>
  <c r="B93" i="12"/>
  <c r="D92" i="12"/>
  <c r="C92" i="12"/>
  <c r="B92" i="12"/>
  <c r="D91" i="12"/>
  <c r="C91" i="12"/>
  <c r="B91" i="12"/>
  <c r="D90" i="12"/>
  <c r="C90" i="12"/>
  <c r="B90" i="12"/>
  <c r="D89" i="12"/>
  <c r="C89" i="12"/>
  <c r="B89" i="12"/>
  <c r="D88" i="12"/>
  <c r="C88" i="12"/>
  <c r="B88" i="12"/>
  <c r="D87" i="12"/>
  <c r="C87" i="12"/>
  <c r="B87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82" i="12"/>
  <c r="C82" i="12"/>
  <c r="B82" i="12"/>
  <c r="D81" i="12"/>
  <c r="C81" i="12"/>
  <c r="B81" i="12"/>
  <c r="D80" i="12"/>
  <c r="C80" i="12"/>
  <c r="B80" i="12"/>
  <c r="D78" i="12"/>
  <c r="C78" i="12"/>
  <c r="B78" i="12"/>
  <c r="D77" i="12"/>
  <c r="C77" i="12"/>
  <c r="B77" i="12"/>
  <c r="D76" i="12"/>
  <c r="C76" i="12"/>
  <c r="B76" i="12"/>
  <c r="D75" i="12"/>
  <c r="C75" i="12"/>
  <c r="B75" i="12"/>
  <c r="D74" i="12"/>
  <c r="C74" i="12"/>
  <c r="B74" i="12"/>
  <c r="D66" i="12"/>
  <c r="C66" i="12"/>
  <c r="B66" i="12"/>
  <c r="D65" i="12"/>
  <c r="C65" i="12"/>
  <c r="B65" i="12"/>
  <c r="D64" i="12"/>
  <c r="C64" i="12"/>
  <c r="B64" i="12"/>
  <c r="D63" i="12"/>
  <c r="C63" i="12"/>
  <c r="B63" i="12"/>
  <c r="D62" i="12"/>
  <c r="C62" i="12"/>
  <c r="B62" i="12"/>
  <c r="D61" i="12"/>
  <c r="C61" i="12"/>
  <c r="B61" i="12"/>
  <c r="D60" i="12"/>
  <c r="C60" i="12"/>
  <c r="B60" i="12"/>
  <c r="D59" i="12"/>
  <c r="C59" i="12"/>
  <c r="B59" i="12"/>
  <c r="D58" i="12"/>
  <c r="C58" i="12"/>
  <c r="B58" i="12"/>
  <c r="D57" i="12"/>
  <c r="C57" i="12"/>
  <c r="B57" i="12"/>
  <c r="D56" i="12"/>
  <c r="C56" i="12"/>
  <c r="B56" i="12"/>
  <c r="D55" i="12"/>
  <c r="C55" i="12"/>
  <c r="B55" i="12"/>
  <c r="D54" i="12"/>
  <c r="C54" i="12"/>
  <c r="B54" i="12"/>
  <c r="D53" i="12"/>
  <c r="C53" i="12"/>
  <c r="B53" i="12"/>
  <c r="D52" i="12"/>
  <c r="C52" i="12"/>
  <c r="B52" i="12"/>
  <c r="D51" i="12"/>
  <c r="C51" i="12"/>
  <c r="B51" i="12"/>
  <c r="D50" i="12"/>
  <c r="C50" i="12"/>
  <c r="B50" i="12"/>
  <c r="D49" i="12"/>
  <c r="C49" i="12"/>
  <c r="B49" i="12"/>
  <c r="D48" i="12"/>
  <c r="C48" i="12"/>
  <c r="B48" i="12"/>
  <c r="D47" i="12"/>
  <c r="C47" i="12"/>
  <c r="B47" i="12"/>
  <c r="D46" i="12"/>
  <c r="C46" i="12"/>
  <c r="B46" i="12"/>
  <c r="D45" i="12"/>
  <c r="C45" i="12"/>
  <c r="B45" i="12"/>
  <c r="D44" i="12"/>
  <c r="C44" i="12"/>
  <c r="B44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39" i="12"/>
  <c r="C39" i="12"/>
  <c r="B39" i="12"/>
  <c r="D38" i="12"/>
  <c r="C38" i="12"/>
  <c r="B38" i="12"/>
  <c r="D37" i="12"/>
  <c r="C37" i="12"/>
  <c r="B37" i="12"/>
  <c r="D36" i="12"/>
  <c r="C36" i="12"/>
  <c r="B36" i="12"/>
  <c r="D35" i="12"/>
  <c r="C35" i="12"/>
  <c r="B35" i="12"/>
  <c r="D34" i="12"/>
  <c r="C34" i="12"/>
  <c r="B34" i="12"/>
  <c r="D33" i="12"/>
  <c r="C33" i="12"/>
  <c r="B33" i="12"/>
  <c r="D32" i="12"/>
  <c r="C32" i="12"/>
  <c r="B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K37" i="10"/>
  <c r="M37" i="10" s="1"/>
  <c r="O37" i="10" s="1"/>
  <c r="Q37" i="10" s="1"/>
  <c r="S37" i="10" s="1"/>
  <c r="U37" i="10" s="1"/>
  <c r="W37" i="10" s="1"/>
  <c r="Y37" i="10" s="1"/>
  <c r="S37" i="11" l="1"/>
  <c r="U37" i="11" s="1"/>
  <c r="W37" i="11" s="1"/>
  <c r="S52" i="11"/>
  <c r="U52" i="11" s="1"/>
  <c r="W52" i="11" s="1"/>
  <c r="M120" i="11"/>
  <c r="O123" i="11"/>
  <c r="Q123" i="11" s="1"/>
  <c r="S123" i="11" s="1"/>
  <c r="U123" i="11" s="1"/>
  <c r="W123" i="11" s="1"/>
  <c r="S117" i="11"/>
  <c r="U117" i="11" s="1"/>
  <c r="W117" i="11" s="1"/>
  <c r="O124" i="11"/>
  <c r="Q124" i="11" s="1"/>
  <c r="S124" i="11" s="1"/>
  <c r="U124" i="11" s="1"/>
  <c r="W124" i="11" s="1"/>
  <c r="M122" i="11"/>
  <c r="M129" i="11"/>
  <c r="S126" i="11"/>
  <c r="U126" i="11" s="1"/>
  <c r="W126" i="11" s="1"/>
  <c r="S128" i="11"/>
  <c r="U128" i="11" s="1"/>
  <c r="W128" i="11" s="1"/>
  <c r="M127" i="11"/>
  <c r="S118" i="11"/>
  <c r="U118" i="11" s="1"/>
  <c r="W118" i="11" s="1"/>
  <c r="S125" i="11"/>
  <c r="U125" i="11" s="1"/>
  <c r="W125" i="11" s="1"/>
  <c r="AA37" i="10"/>
  <c r="AE37" i="10" s="1"/>
  <c r="O44" i="11"/>
  <c r="O42" i="11"/>
  <c r="I109" i="11"/>
  <c r="I34" i="11"/>
  <c r="K29" i="11"/>
  <c r="M26" i="11"/>
  <c r="I14" i="11"/>
  <c r="I10" i="11"/>
  <c r="BE108" i="2"/>
  <c r="BB104" i="2"/>
  <c r="BE104" i="2" s="1"/>
  <c r="C5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66" i="11"/>
  <c r="C66" i="11"/>
  <c r="B66" i="11"/>
  <c r="D65" i="11"/>
  <c r="C65" i="11"/>
  <c r="B65" i="11"/>
  <c r="D64" i="11"/>
  <c r="C64" i="11"/>
  <c r="B64" i="11"/>
  <c r="D63" i="11"/>
  <c r="C63" i="11"/>
  <c r="B63" i="11"/>
  <c r="D62" i="11"/>
  <c r="C62" i="11"/>
  <c r="B62" i="11"/>
  <c r="D61" i="11"/>
  <c r="C61" i="11"/>
  <c r="B61" i="11"/>
  <c r="D60" i="11"/>
  <c r="C60" i="11"/>
  <c r="B60" i="11"/>
  <c r="D59" i="11"/>
  <c r="C59" i="11"/>
  <c r="B59" i="11"/>
  <c r="D58" i="11"/>
  <c r="C58" i="11"/>
  <c r="B58" i="11"/>
  <c r="D57" i="11"/>
  <c r="C57" i="11"/>
  <c r="B57" i="11"/>
  <c r="D56" i="11"/>
  <c r="C56" i="11"/>
  <c r="B56" i="11"/>
  <c r="D55" i="11"/>
  <c r="C55" i="11"/>
  <c r="B55" i="11"/>
  <c r="D54" i="11"/>
  <c r="C54" i="11"/>
  <c r="B54" i="11"/>
  <c r="D53" i="11"/>
  <c r="C53" i="11"/>
  <c r="B53" i="11"/>
  <c r="D52" i="11"/>
  <c r="C52" i="11"/>
  <c r="B52" i="11"/>
  <c r="D51" i="11"/>
  <c r="C51" i="11"/>
  <c r="B51" i="11"/>
  <c r="D50" i="11"/>
  <c r="C50" i="11"/>
  <c r="B50" i="11"/>
  <c r="D49" i="11"/>
  <c r="C49" i="11"/>
  <c r="B49" i="11"/>
  <c r="D48" i="11"/>
  <c r="C48" i="11"/>
  <c r="B48" i="11"/>
  <c r="D47" i="11"/>
  <c r="C47" i="11"/>
  <c r="B47" i="11"/>
  <c r="D46" i="11"/>
  <c r="C46" i="11"/>
  <c r="B46" i="11"/>
  <c r="D45" i="11"/>
  <c r="C45" i="11"/>
  <c r="B45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40" i="11"/>
  <c r="C40" i="11"/>
  <c r="B40" i="11"/>
  <c r="D39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AX98" i="2"/>
  <c r="G97" i="11" s="1"/>
  <c r="G87" i="11"/>
  <c r="AX87" i="2"/>
  <c r="G86" i="11" s="1"/>
  <c r="AX85" i="2"/>
  <c r="G84" i="11" s="1"/>
  <c r="AX47" i="2"/>
  <c r="G46" i="11" s="1"/>
  <c r="AX46" i="2"/>
  <c r="G45" i="11" s="1"/>
  <c r="I45" i="11" s="1"/>
  <c r="K45" i="11" s="1"/>
  <c r="M45" i="11" s="1"/>
  <c r="O45" i="11" s="1"/>
  <c r="AX84" i="2"/>
  <c r="G83" i="11" s="1"/>
  <c r="AX83" i="2"/>
  <c r="G82" i="11" s="1"/>
  <c r="AQ101" i="2"/>
  <c r="AO88" i="2"/>
  <c r="AM83" i="2"/>
  <c r="AO83" i="2" s="1"/>
  <c r="AQ83" i="2" s="1"/>
  <c r="AK110" i="2"/>
  <c r="AK107" i="2"/>
  <c r="AK106" i="2"/>
  <c r="AK104" i="2"/>
  <c r="AK102" i="2"/>
  <c r="AK95" i="2"/>
  <c r="AK88" i="2"/>
  <c r="AK87" i="2"/>
  <c r="AK85" i="2"/>
  <c r="AK84" i="2"/>
  <c r="AK82" i="2"/>
  <c r="AK46" i="2"/>
  <c r="AK47" i="2"/>
  <c r="AK45" i="2"/>
  <c r="AK44" i="2"/>
  <c r="AK43" i="2"/>
  <c r="AI42" i="2"/>
  <c r="AK42" i="2" s="1"/>
  <c r="AI37" i="2"/>
  <c r="AK108" i="2"/>
  <c r="O127" i="11" l="1"/>
  <c r="Q127" i="11" s="1"/>
  <c r="S127" i="11" s="1"/>
  <c r="U127" i="11" s="1"/>
  <c r="W127" i="11" s="1"/>
  <c r="O129" i="11"/>
  <c r="Q129" i="11" s="1"/>
  <c r="S129" i="11" s="1"/>
  <c r="U129" i="11" s="1"/>
  <c r="W129" i="11" s="1"/>
  <c r="O120" i="11"/>
  <c r="Q120" i="11" s="1"/>
  <c r="S120" i="11" s="1"/>
  <c r="U120" i="11" s="1"/>
  <c r="W120" i="11" s="1"/>
  <c r="O122" i="11"/>
  <c r="Q122" i="11" s="1"/>
  <c r="S122" i="11" s="1"/>
  <c r="U122" i="11" s="1"/>
  <c r="W122" i="11" s="1"/>
  <c r="I82" i="11"/>
  <c r="K82" i="11" s="1"/>
  <c r="M82" i="11" s="1"/>
  <c r="Q44" i="11"/>
  <c r="Q42" i="11"/>
  <c r="I87" i="11"/>
  <c r="I46" i="11"/>
  <c r="K46" i="11" s="1"/>
  <c r="AZ88" i="2"/>
  <c r="I84" i="11"/>
  <c r="K84" i="11" s="1"/>
  <c r="M84" i="11" s="1"/>
  <c r="AZ47" i="2"/>
  <c r="AZ98" i="2"/>
  <c r="I83" i="11"/>
  <c r="K83" i="11" s="1"/>
  <c r="I27" i="11"/>
  <c r="K27" i="11" s="1"/>
  <c r="M27" i="11" s="1"/>
  <c r="I9" i="11"/>
  <c r="K9" i="11" s="1"/>
  <c r="M9" i="11" s="1"/>
  <c r="K34" i="11"/>
  <c r="M34" i="11" s="1"/>
  <c r="O34" i="11" s="1"/>
  <c r="I13" i="11"/>
  <c r="K14" i="11"/>
  <c r="M14" i="11" s="1"/>
  <c r="O14" i="11" s="1"/>
  <c r="M29" i="11"/>
  <c r="K10" i="11"/>
  <c r="M10" i="11" s="1"/>
  <c r="O10" i="11" s="1"/>
  <c r="I23" i="11"/>
  <c r="I8" i="11"/>
  <c r="K8" i="11" s="1"/>
  <c r="M8" i="11" s="1"/>
  <c r="I12" i="11"/>
  <c r="K12" i="11" s="1"/>
  <c r="M12" i="11" s="1"/>
  <c r="I20" i="11"/>
  <c r="K20" i="11" s="1"/>
  <c r="M20" i="11" s="1"/>
  <c r="I24" i="11"/>
  <c r="I28" i="11"/>
  <c r="K28" i="11" s="1"/>
  <c r="M28" i="11" s="1"/>
  <c r="K24" i="11"/>
  <c r="M24" i="11" s="1"/>
  <c r="I18" i="11"/>
  <c r="K18" i="11" s="1"/>
  <c r="M18" i="11" s="1"/>
  <c r="I22" i="11"/>
  <c r="K22" i="11" s="1"/>
  <c r="M22" i="11" s="1"/>
  <c r="I26" i="11"/>
  <c r="O26" i="11" s="1"/>
  <c r="I30" i="11"/>
  <c r="K30" i="11" s="1"/>
  <c r="M30" i="11" s="1"/>
  <c r="I49" i="11"/>
  <c r="K49" i="11" s="1"/>
  <c r="M49" i="11" s="1"/>
  <c r="I108" i="11"/>
  <c r="K108" i="11" s="1"/>
  <c r="M108" i="11" s="1"/>
  <c r="I7" i="11"/>
  <c r="K7" i="11" s="1"/>
  <c r="M7" i="11" s="1"/>
  <c r="I11" i="11"/>
  <c r="K11" i="11" s="1"/>
  <c r="M11" i="11" s="1"/>
  <c r="I17" i="11"/>
  <c r="K17" i="11" s="1"/>
  <c r="M17" i="11" s="1"/>
  <c r="I21" i="11"/>
  <c r="K21" i="11" s="1"/>
  <c r="M21" i="11" s="1"/>
  <c r="I25" i="11"/>
  <c r="K25" i="11" s="1"/>
  <c r="M25" i="11" s="1"/>
  <c r="K26" i="11"/>
  <c r="I29" i="11"/>
  <c r="I35" i="11"/>
  <c r="K35" i="11" s="1"/>
  <c r="M35" i="11" s="1"/>
  <c r="Q45" i="11"/>
  <c r="K109" i="11"/>
  <c r="AZ83" i="2"/>
  <c r="Y82" i="11" s="1"/>
  <c r="AZ85" i="2"/>
  <c r="Y84" i="11" s="1"/>
  <c r="AZ46" i="2"/>
  <c r="Y45" i="11" s="1"/>
  <c r="AZ84" i="2"/>
  <c r="Y83" i="11" s="1"/>
  <c r="AZ87" i="2"/>
  <c r="Y86" i="11" s="1"/>
  <c r="O27" i="11" l="1"/>
  <c r="O30" i="11"/>
  <c r="K23" i="11"/>
  <c r="M23" i="11" s="1"/>
  <c r="O23" i="11" s="1"/>
  <c r="O22" i="11"/>
  <c r="Q22" i="11" s="1"/>
  <c r="S22" i="11" s="1"/>
  <c r="U22" i="11" s="1"/>
  <c r="W22" i="11" s="1"/>
  <c r="O18" i="11"/>
  <c r="K13" i="11"/>
  <c r="M13" i="11" s="1"/>
  <c r="O13" i="11" s="1"/>
  <c r="O9" i="11"/>
  <c r="Q9" i="11" s="1"/>
  <c r="S9" i="11" s="1"/>
  <c r="U9" i="11" s="1"/>
  <c r="W9" i="11" s="1"/>
  <c r="O24" i="11"/>
  <c r="Q24" i="11" s="1"/>
  <c r="S24" i="11" s="1"/>
  <c r="U24" i="11" s="1"/>
  <c r="W24" i="11" s="1"/>
  <c r="BB98" i="2"/>
  <c r="Y97" i="11"/>
  <c r="BB47" i="2"/>
  <c r="BE47" i="2" s="1"/>
  <c r="Y46" i="11"/>
  <c r="O82" i="11"/>
  <c r="Q82" i="11" s="1"/>
  <c r="S82" i="11" s="1"/>
  <c r="U82" i="11" s="1"/>
  <c r="W82" i="11" s="1"/>
  <c r="BB88" i="2"/>
  <c r="Y87" i="11"/>
  <c r="S44" i="11"/>
  <c r="U44" i="11" s="1"/>
  <c r="W44" i="11" s="1"/>
  <c r="S42" i="11"/>
  <c r="U42" i="11" s="1"/>
  <c r="W42" i="11" s="1"/>
  <c r="O49" i="11"/>
  <c r="Q49" i="11" s="1"/>
  <c r="S49" i="11" s="1"/>
  <c r="U49" i="11" s="1"/>
  <c r="W49" i="11" s="1"/>
  <c r="O108" i="11"/>
  <c r="Q108" i="11" s="1"/>
  <c r="O35" i="11"/>
  <c r="Q35" i="11" s="1"/>
  <c r="S35" i="11" s="1"/>
  <c r="U35" i="11" s="1"/>
  <c r="W35" i="11" s="1"/>
  <c r="O17" i="11"/>
  <c r="Q17" i="11" s="1"/>
  <c r="S17" i="11" s="1"/>
  <c r="U17" i="11" s="1"/>
  <c r="W17" i="11" s="1"/>
  <c r="O87" i="11"/>
  <c r="Q87" i="11" s="1"/>
  <c r="M83" i="11"/>
  <c r="O83" i="11" s="1"/>
  <c r="Q83" i="11" s="1"/>
  <c r="O84" i="11"/>
  <c r="O7" i="11"/>
  <c r="Q7" i="11" s="1"/>
  <c r="S7" i="11" s="1"/>
  <c r="U7" i="11" s="1"/>
  <c r="W7" i="11" s="1"/>
  <c r="Q27" i="11"/>
  <c r="S27" i="11" s="1"/>
  <c r="U27" i="11" s="1"/>
  <c r="W27" i="11" s="1"/>
  <c r="O21" i="11"/>
  <c r="Q21" i="11" s="1"/>
  <c r="S21" i="11" s="1"/>
  <c r="U21" i="11" s="1"/>
  <c r="W21" i="11" s="1"/>
  <c r="O25" i="11"/>
  <c r="Q25" i="11" s="1"/>
  <c r="S25" i="11" s="1"/>
  <c r="U25" i="11" s="1"/>
  <c r="W25" i="11" s="1"/>
  <c r="Q14" i="11"/>
  <c r="S14" i="11" s="1"/>
  <c r="U14" i="11" s="1"/>
  <c r="W14" i="11" s="1"/>
  <c r="O28" i="11"/>
  <c r="Q28" i="11" s="1"/>
  <c r="S28" i="11" s="1"/>
  <c r="U28" i="11" s="1"/>
  <c r="W28" i="11" s="1"/>
  <c r="O12" i="11"/>
  <c r="Q12" i="11" s="1"/>
  <c r="S12" i="11" s="1"/>
  <c r="U12" i="11" s="1"/>
  <c r="W12" i="11" s="1"/>
  <c r="Q34" i="11"/>
  <c r="S34" i="11" s="1"/>
  <c r="U34" i="11" s="1"/>
  <c r="W34" i="11" s="1"/>
  <c r="Q26" i="11"/>
  <c r="S26" i="11" s="1"/>
  <c r="U26" i="11" s="1"/>
  <c r="W26" i="11" s="1"/>
  <c r="Q30" i="11"/>
  <c r="S30" i="11" s="1"/>
  <c r="U30" i="11" s="1"/>
  <c r="W30" i="11" s="1"/>
  <c r="O29" i="11"/>
  <c r="Q29" i="11" s="1"/>
  <c r="S29" i="11" s="1"/>
  <c r="U29" i="11" s="1"/>
  <c r="W29" i="11" s="1"/>
  <c r="O11" i="11"/>
  <c r="Q11" i="11" s="1"/>
  <c r="S11" i="11" s="1"/>
  <c r="U11" i="11" s="1"/>
  <c r="W11" i="11" s="1"/>
  <c r="O20" i="11"/>
  <c r="Q20" i="11" s="1"/>
  <c r="S20" i="11" s="1"/>
  <c r="U20" i="11" s="1"/>
  <c r="W20" i="11" s="1"/>
  <c r="O8" i="11"/>
  <c r="Q8" i="11" s="1"/>
  <c r="S8" i="11" s="1"/>
  <c r="U8" i="11" s="1"/>
  <c r="Q18" i="11"/>
  <c r="S18" i="11" s="1"/>
  <c r="U18" i="11" s="1"/>
  <c r="W18" i="11" s="1"/>
  <c r="Q10" i="11"/>
  <c r="S10" i="11" s="1"/>
  <c r="U10" i="11" s="1"/>
  <c r="W10" i="11" s="1"/>
  <c r="M46" i="11"/>
  <c r="S45" i="11"/>
  <c r="U45" i="11" s="1"/>
  <c r="W45" i="11" s="1"/>
  <c r="M109" i="11"/>
  <c r="BB46" i="2"/>
  <c r="BE46" i="2" s="1"/>
  <c r="BB85" i="2"/>
  <c r="BE85" i="2" s="1"/>
  <c r="BB84" i="2"/>
  <c r="BE84" i="2" s="1"/>
  <c r="BB87" i="2"/>
  <c r="BB83" i="2"/>
  <c r="BE83" i="2" s="1"/>
  <c r="Q23" i="11" l="1"/>
  <c r="S23" i="11" s="1"/>
  <c r="U23" i="11" s="1"/>
  <c r="W23" i="11" s="1"/>
  <c r="Q13" i="11"/>
  <c r="S13" i="11" s="1"/>
  <c r="U13" i="11" s="1"/>
  <c r="W13" i="11" s="1"/>
  <c r="Q84" i="11"/>
  <c r="S84" i="11" s="1"/>
  <c r="U84" i="11" s="1"/>
  <c r="W84" i="11" s="1"/>
  <c r="W87" i="11"/>
  <c r="S83" i="11"/>
  <c r="U83" i="11" s="1"/>
  <c r="W83" i="11" s="1"/>
  <c r="W8" i="11"/>
  <c r="O109" i="11"/>
  <c r="O46" i="11"/>
  <c r="S108" i="11"/>
  <c r="U108" i="11" s="1"/>
  <c r="W108" i="11" s="1"/>
  <c r="Q46" i="11" l="1"/>
  <c r="S46" i="11" l="1"/>
  <c r="U46" i="11" s="1"/>
  <c r="W46" i="11" s="1"/>
  <c r="S38" i="10" l="1"/>
  <c r="K38" i="10" l="1"/>
  <c r="M38" i="10" s="1"/>
  <c r="O38" i="10" s="1"/>
  <c r="Y38" i="10"/>
  <c r="AE38" i="10"/>
  <c r="AK98" i="2"/>
  <c r="AO98" i="2" s="1"/>
  <c r="AQ98" i="2" s="1"/>
  <c r="AG97" i="2"/>
  <c r="AC96" i="10" s="1"/>
  <c r="AG93" i="2"/>
  <c r="AG18" i="2"/>
  <c r="AC17" i="10" s="1"/>
  <c r="C5" i="10"/>
  <c r="AE90" i="2"/>
  <c r="AG90" i="2" s="1"/>
  <c r="AC89" i="10" s="1"/>
  <c r="AC88" i="10"/>
  <c r="AA48" i="2"/>
  <c r="G47" i="10" s="1"/>
  <c r="AA110" i="2"/>
  <c r="G109" i="10" s="1"/>
  <c r="AA109" i="2"/>
  <c r="G108" i="10" s="1"/>
  <c r="AA107" i="2"/>
  <c r="G106" i="10" s="1"/>
  <c r="AA106" i="2"/>
  <c r="G105" i="10" s="1"/>
  <c r="AA104" i="2"/>
  <c r="G103" i="10" s="1"/>
  <c r="AA103" i="2"/>
  <c r="G102" i="10" s="1"/>
  <c r="AA102" i="2"/>
  <c r="G101" i="10" s="1"/>
  <c r="AA101" i="2"/>
  <c r="G100" i="10" s="1"/>
  <c r="AA100" i="2"/>
  <c r="G99" i="10" s="1"/>
  <c r="AA99" i="2"/>
  <c r="G98" i="10" s="1"/>
  <c r="AA98" i="2"/>
  <c r="G97" i="10" s="1"/>
  <c r="AA97" i="2"/>
  <c r="G96" i="10" s="1"/>
  <c r="AA92" i="2"/>
  <c r="G91" i="10" s="1"/>
  <c r="AA90" i="2"/>
  <c r="G89" i="10" s="1"/>
  <c r="AA89" i="2"/>
  <c r="G88" i="10" s="1"/>
  <c r="AA87" i="2"/>
  <c r="G86" i="10" s="1"/>
  <c r="AA85" i="2"/>
  <c r="G84" i="10" s="1"/>
  <c r="AA84" i="2"/>
  <c r="G83" i="10" s="1"/>
  <c r="AA83" i="2"/>
  <c r="G82" i="10" s="1"/>
  <c r="AA77" i="2"/>
  <c r="G76" i="10" s="1"/>
  <c r="AA47" i="2"/>
  <c r="G46" i="10" s="1"/>
  <c r="AA46" i="2"/>
  <c r="G45" i="10" s="1"/>
  <c r="AA45" i="2"/>
  <c r="G44" i="10" s="1"/>
  <c r="AA37" i="2"/>
  <c r="G36" i="10" s="1"/>
  <c r="AA32" i="2"/>
  <c r="AA30" i="2"/>
  <c r="G29" i="10" s="1"/>
  <c r="AA18" i="2"/>
  <c r="G17" i="10" s="1"/>
  <c r="G16" i="10"/>
  <c r="D131" i="10"/>
  <c r="C131" i="10"/>
  <c r="D130" i="10"/>
  <c r="C130" i="10"/>
  <c r="D129" i="10"/>
  <c r="C129" i="10"/>
  <c r="D128" i="10"/>
  <c r="C128" i="10"/>
  <c r="D127" i="10"/>
  <c r="C127" i="10"/>
  <c r="D126" i="10"/>
  <c r="C126" i="10"/>
  <c r="D125" i="10"/>
  <c r="C125" i="10"/>
  <c r="D124" i="10"/>
  <c r="C124" i="10"/>
  <c r="D123" i="10"/>
  <c r="C123" i="10"/>
  <c r="D122" i="10"/>
  <c r="C122" i="10"/>
  <c r="D121" i="10"/>
  <c r="C121" i="10"/>
  <c r="D120" i="10"/>
  <c r="C120" i="10"/>
  <c r="D119" i="10"/>
  <c r="C119" i="10"/>
  <c r="D118" i="10"/>
  <c r="C118" i="10"/>
  <c r="D117" i="10"/>
  <c r="C117" i="10"/>
  <c r="D116" i="10"/>
  <c r="C116" i="10"/>
  <c r="D115" i="10"/>
  <c r="C115" i="10"/>
  <c r="D114" i="10"/>
  <c r="C114" i="10"/>
  <c r="D113" i="10"/>
  <c r="C113" i="10"/>
  <c r="D112" i="10"/>
  <c r="C112" i="10"/>
  <c r="D111" i="10"/>
  <c r="C111" i="10"/>
  <c r="D110" i="10"/>
  <c r="C110" i="10"/>
  <c r="D109" i="10"/>
  <c r="C109" i="10"/>
  <c r="D108" i="10"/>
  <c r="C108" i="10"/>
  <c r="D107" i="10"/>
  <c r="C107" i="10"/>
  <c r="D106" i="10"/>
  <c r="C106" i="10"/>
  <c r="D105" i="10"/>
  <c r="C105" i="10"/>
  <c r="D104" i="10"/>
  <c r="C104" i="10"/>
  <c r="D103" i="10"/>
  <c r="C103" i="10"/>
  <c r="D102" i="10"/>
  <c r="C102" i="10"/>
  <c r="D101" i="10"/>
  <c r="C101" i="10"/>
  <c r="D100" i="10"/>
  <c r="C100" i="10"/>
  <c r="D99" i="10"/>
  <c r="C99" i="10"/>
  <c r="D98" i="10"/>
  <c r="C98" i="10"/>
  <c r="D97" i="10"/>
  <c r="C97" i="10"/>
  <c r="D96" i="10"/>
  <c r="C96" i="10"/>
  <c r="D95" i="10"/>
  <c r="C95" i="10"/>
  <c r="D94" i="10"/>
  <c r="C94" i="10"/>
  <c r="D93" i="10"/>
  <c r="C93" i="10"/>
  <c r="D92" i="10"/>
  <c r="C92" i="10"/>
  <c r="D91" i="10"/>
  <c r="C91" i="10"/>
  <c r="D90" i="10"/>
  <c r="C90" i="10"/>
  <c r="D89" i="10"/>
  <c r="C89" i="10"/>
  <c r="D88" i="10"/>
  <c r="C88" i="10"/>
  <c r="D87" i="10"/>
  <c r="C87" i="10"/>
  <c r="D86" i="10"/>
  <c r="C86" i="10"/>
  <c r="D85" i="10"/>
  <c r="C85" i="10"/>
  <c r="D84" i="10"/>
  <c r="C84" i="10"/>
  <c r="D83" i="10"/>
  <c r="C83" i="10"/>
  <c r="D82" i="10"/>
  <c r="C82" i="10"/>
  <c r="D81" i="10"/>
  <c r="C81" i="10"/>
  <c r="D80" i="10"/>
  <c r="C80" i="10"/>
  <c r="D78" i="10"/>
  <c r="C78" i="10"/>
  <c r="B78" i="10"/>
  <c r="D77" i="10"/>
  <c r="C77" i="10"/>
  <c r="B77" i="10"/>
  <c r="D76" i="10"/>
  <c r="C76" i="10"/>
  <c r="B76" i="10"/>
  <c r="D75" i="10"/>
  <c r="C75" i="10"/>
  <c r="B75" i="10"/>
  <c r="D74" i="10"/>
  <c r="C74" i="10"/>
  <c r="B74" i="10"/>
  <c r="D66" i="10"/>
  <c r="C66" i="10"/>
  <c r="B66" i="10"/>
  <c r="D65" i="10"/>
  <c r="C65" i="10"/>
  <c r="B65" i="10"/>
  <c r="D64" i="10"/>
  <c r="C64" i="10"/>
  <c r="B64" i="10"/>
  <c r="D63" i="10"/>
  <c r="C63" i="10"/>
  <c r="B63" i="10"/>
  <c r="D62" i="10"/>
  <c r="C62" i="10"/>
  <c r="B62" i="10"/>
  <c r="D61" i="10"/>
  <c r="C61" i="10"/>
  <c r="B61" i="10"/>
  <c r="D60" i="10"/>
  <c r="C60" i="10"/>
  <c r="B60" i="10"/>
  <c r="D59" i="10"/>
  <c r="C59" i="10"/>
  <c r="B59" i="10"/>
  <c r="D58" i="10"/>
  <c r="C58" i="10"/>
  <c r="B58" i="10"/>
  <c r="D57" i="10"/>
  <c r="C57" i="10"/>
  <c r="B57" i="10"/>
  <c r="D56" i="10"/>
  <c r="C56" i="10"/>
  <c r="B56" i="10"/>
  <c r="D55" i="10"/>
  <c r="C55" i="10"/>
  <c r="B55" i="10"/>
  <c r="D54" i="10"/>
  <c r="C54" i="10"/>
  <c r="B54" i="10"/>
  <c r="D53" i="10"/>
  <c r="C53" i="10"/>
  <c r="B53" i="10"/>
  <c r="D52" i="10"/>
  <c r="C52" i="10"/>
  <c r="B52" i="10"/>
  <c r="D51" i="10"/>
  <c r="C51" i="10"/>
  <c r="B51" i="10"/>
  <c r="D50" i="10"/>
  <c r="C50" i="10"/>
  <c r="B50" i="10"/>
  <c r="D49" i="10"/>
  <c r="C49" i="10"/>
  <c r="B49" i="10"/>
  <c r="D48" i="10"/>
  <c r="C48" i="10"/>
  <c r="B48" i="10"/>
  <c r="D47" i="10"/>
  <c r="C47" i="10"/>
  <c r="B47" i="10"/>
  <c r="D46" i="10"/>
  <c r="C46" i="10"/>
  <c r="B46" i="10"/>
  <c r="D45" i="10"/>
  <c r="C45" i="10"/>
  <c r="B45" i="10"/>
  <c r="D44" i="10"/>
  <c r="C44" i="10"/>
  <c r="B44" i="10"/>
  <c r="D43" i="10"/>
  <c r="C43" i="10"/>
  <c r="B43" i="10"/>
  <c r="D42" i="10"/>
  <c r="C42" i="10"/>
  <c r="B42" i="10"/>
  <c r="D41" i="10"/>
  <c r="C41" i="10"/>
  <c r="B41" i="10"/>
  <c r="D40" i="10"/>
  <c r="C40" i="10"/>
  <c r="B40" i="10"/>
  <c r="D39" i="10"/>
  <c r="C39" i="10"/>
  <c r="B39" i="10"/>
  <c r="D38" i="10"/>
  <c r="C38" i="10"/>
  <c r="B38" i="10"/>
  <c r="D37" i="10"/>
  <c r="C37" i="10"/>
  <c r="B37" i="10"/>
  <c r="D36" i="10"/>
  <c r="C36" i="10"/>
  <c r="B36" i="10"/>
  <c r="D35" i="10"/>
  <c r="C35" i="10"/>
  <c r="B35" i="10"/>
  <c r="D34" i="10"/>
  <c r="C34" i="10"/>
  <c r="B34" i="10"/>
  <c r="D33" i="10"/>
  <c r="C33" i="10"/>
  <c r="B33" i="10"/>
  <c r="D32" i="10"/>
  <c r="C32" i="10"/>
  <c r="B32" i="10"/>
  <c r="D30" i="10"/>
  <c r="C30" i="10"/>
  <c r="B30" i="10"/>
  <c r="D29" i="10"/>
  <c r="C29" i="10"/>
  <c r="B29" i="10"/>
  <c r="D28" i="10"/>
  <c r="C28" i="10"/>
  <c r="B28" i="10"/>
  <c r="D27" i="10"/>
  <c r="C27" i="10"/>
  <c r="B27" i="10"/>
  <c r="D26" i="10"/>
  <c r="C26" i="10"/>
  <c r="B26" i="10"/>
  <c r="D25" i="10"/>
  <c r="C25" i="10"/>
  <c r="B25" i="10"/>
  <c r="D24" i="10"/>
  <c r="C24" i="10"/>
  <c r="B24" i="10"/>
  <c r="D23" i="10"/>
  <c r="C23" i="10"/>
  <c r="B23" i="10"/>
  <c r="D22" i="10"/>
  <c r="C22" i="10"/>
  <c r="B22" i="10"/>
  <c r="D21" i="10"/>
  <c r="C21" i="10"/>
  <c r="B21" i="10"/>
  <c r="D20" i="10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AC92" i="10" l="1"/>
  <c r="AK93" i="2"/>
  <c r="AG38" i="10"/>
  <c r="AG37" i="10"/>
  <c r="AG79" i="10"/>
  <c r="I46" i="10"/>
  <c r="K46" i="10" s="1"/>
  <c r="M46" i="10" s="1"/>
  <c r="O46" i="10" s="1"/>
  <c r="Q46" i="10" s="1"/>
  <c r="S46" i="10" s="1"/>
  <c r="U46" i="10" s="1"/>
  <c r="W46" i="10" s="1"/>
  <c r="AA46" i="10" s="1"/>
  <c r="AF46" i="10"/>
  <c r="AG46" i="10" s="1"/>
  <c r="AF89" i="10"/>
  <c r="AG89" i="10" s="1"/>
  <c r="I89" i="10"/>
  <c r="K89" i="10" s="1"/>
  <c r="M89" i="10" s="1"/>
  <c r="O89" i="10" s="1"/>
  <c r="Q89" i="10" s="1"/>
  <c r="S89" i="10" s="1"/>
  <c r="U89" i="10" s="1"/>
  <c r="W89" i="10" s="1"/>
  <c r="AA89" i="10" s="1"/>
  <c r="AF96" i="10"/>
  <c r="AG96" i="10" s="1"/>
  <c r="I96" i="10"/>
  <c r="K96" i="10" s="1"/>
  <c r="M96" i="10" s="1"/>
  <c r="O96" i="10" s="1"/>
  <c r="Q96" i="10" s="1"/>
  <c r="S96" i="10" s="1"/>
  <c r="U96" i="10" s="1"/>
  <c r="W96" i="10" s="1"/>
  <c r="AA96" i="10" s="1"/>
  <c r="I16" i="10"/>
  <c r="K16" i="10" s="1"/>
  <c r="M16" i="10" s="1"/>
  <c r="O16" i="10" s="1"/>
  <c r="Q16" i="10" s="1"/>
  <c r="S16" i="10" s="1"/>
  <c r="U16" i="10" s="1"/>
  <c r="W16" i="10" s="1"/>
  <c r="Y16" i="10" s="1"/>
  <c r="I36" i="10"/>
  <c r="AF36" i="10"/>
  <c r="AG36" i="10" s="1"/>
  <c r="I75" i="10"/>
  <c r="K75" i="10" s="1"/>
  <c r="M75" i="10" s="1"/>
  <c r="O75" i="10" s="1"/>
  <c r="Q75" i="10" s="1"/>
  <c r="S75" i="10" s="1"/>
  <c r="U75" i="10" s="1"/>
  <c r="W75" i="10" s="1"/>
  <c r="AA75" i="10" s="1"/>
  <c r="I97" i="10"/>
  <c r="K97" i="10" s="1"/>
  <c r="M97" i="10" s="1"/>
  <c r="O97" i="10" s="1"/>
  <c r="Q97" i="10" s="1"/>
  <c r="S97" i="10" s="1"/>
  <c r="U97" i="10" s="1"/>
  <c r="W97" i="10" s="1"/>
  <c r="AA97" i="10" s="1"/>
  <c r="AF97" i="10"/>
  <c r="AG97" i="10" s="1"/>
  <c r="I101" i="10"/>
  <c r="K101" i="10" s="1"/>
  <c r="M101" i="10" s="1"/>
  <c r="O101" i="10" s="1"/>
  <c r="Q101" i="10" s="1"/>
  <c r="S101" i="10" s="1"/>
  <c r="U101" i="10" s="1"/>
  <c r="W101" i="10" s="1"/>
  <c r="AA101" i="10" s="1"/>
  <c r="AF101" i="10"/>
  <c r="AG101" i="10" s="1"/>
  <c r="AF105" i="10"/>
  <c r="AG105" i="10" s="1"/>
  <c r="I105" i="10"/>
  <c r="AE105" i="10"/>
  <c r="AF47" i="10"/>
  <c r="AG47" i="10" s="1"/>
  <c r="I47" i="10"/>
  <c r="K47" i="10" s="1"/>
  <c r="M47" i="10" s="1"/>
  <c r="O47" i="10" s="1"/>
  <c r="AC32" i="2"/>
  <c r="AE32" i="2" s="1"/>
  <c r="AG32" i="2" s="1"/>
  <c r="AI32" i="2" s="1"/>
  <c r="G31" i="10"/>
  <c r="I31" i="10" s="1"/>
  <c r="K31" i="10" s="1"/>
  <c r="M31" i="10" s="1"/>
  <c r="O31" i="10" s="1"/>
  <c r="Q31" i="10" s="1"/>
  <c r="S31" i="10" s="1"/>
  <c r="U31" i="10" s="1"/>
  <c r="W31" i="10" s="1"/>
  <c r="AA31" i="10" s="1"/>
  <c r="I84" i="10"/>
  <c r="K84" i="10" s="1"/>
  <c r="M84" i="10" s="1"/>
  <c r="O84" i="10" s="1"/>
  <c r="Q84" i="10" s="1"/>
  <c r="S84" i="10" s="1"/>
  <c r="U84" i="10" s="1"/>
  <c r="W84" i="10" s="1"/>
  <c r="AA84" i="10" s="1"/>
  <c r="AF84" i="10"/>
  <c r="AG84" i="10" s="1"/>
  <c r="K100" i="10"/>
  <c r="M100" i="10" s="1"/>
  <c r="O100" i="10" s="1"/>
  <c r="Q100" i="10" s="1"/>
  <c r="S100" i="10" s="1"/>
  <c r="U100" i="10" s="1"/>
  <c r="W100" i="10" s="1"/>
  <c r="AA100" i="10" s="1"/>
  <c r="AE109" i="10"/>
  <c r="AF109" i="10"/>
  <c r="AG109" i="10" s="1"/>
  <c r="I109" i="10"/>
  <c r="AE17" i="10"/>
  <c r="AF17" i="10"/>
  <c r="AG17" i="10" s="1"/>
  <c r="I17" i="10"/>
  <c r="K17" i="10" s="1"/>
  <c r="M17" i="10" s="1"/>
  <c r="O17" i="10" s="1"/>
  <c r="Q17" i="10" s="1"/>
  <c r="S17" i="10" s="1"/>
  <c r="U17" i="10" s="1"/>
  <c r="W17" i="10" s="1"/>
  <c r="Y17" i="10" s="1"/>
  <c r="I44" i="10"/>
  <c r="K44" i="10" s="1"/>
  <c r="M44" i="10" s="1"/>
  <c r="O44" i="10" s="1"/>
  <c r="Q44" i="10" s="1"/>
  <c r="S44" i="10" s="1"/>
  <c r="U44" i="10" s="1"/>
  <c r="W44" i="10" s="1"/>
  <c r="AA44" i="10" s="1"/>
  <c r="AF44" i="10"/>
  <c r="AG44" i="10" s="1"/>
  <c r="AF82" i="10"/>
  <c r="AG82" i="10" s="1"/>
  <c r="I82" i="10"/>
  <c r="K82" i="10" s="1"/>
  <c r="M82" i="10" s="1"/>
  <c r="O82" i="10" s="1"/>
  <c r="Q82" i="10" s="1"/>
  <c r="S82" i="10" s="1"/>
  <c r="U82" i="10" s="1"/>
  <c r="W82" i="10" s="1"/>
  <c r="AA82" i="10" s="1"/>
  <c r="AF86" i="10"/>
  <c r="AG86" i="10" s="1"/>
  <c r="I86" i="10"/>
  <c r="K86" i="10" s="1"/>
  <c r="M86" i="10" s="1"/>
  <c r="O86" i="10" s="1"/>
  <c r="Q86" i="10" s="1"/>
  <c r="S86" i="10" s="1"/>
  <c r="U86" i="10" s="1"/>
  <c r="W86" i="10" s="1"/>
  <c r="AA86" i="10" s="1"/>
  <c r="I91" i="10"/>
  <c r="K91" i="10" s="1"/>
  <c r="M91" i="10" s="1"/>
  <c r="I98" i="10"/>
  <c r="K98" i="10" s="1"/>
  <c r="M98" i="10" s="1"/>
  <c r="O98" i="10" s="1"/>
  <c r="Q98" i="10" s="1"/>
  <c r="S98" i="10" s="1"/>
  <c r="U98" i="10" s="1"/>
  <c r="W98" i="10" s="1"/>
  <c r="AA98" i="10" s="1"/>
  <c r="AF98" i="10"/>
  <c r="AG98" i="10" s="1"/>
  <c r="K102" i="10"/>
  <c r="M102" i="10" s="1"/>
  <c r="O102" i="10" s="1"/>
  <c r="Q102" i="10" s="1"/>
  <c r="S102" i="10" s="1"/>
  <c r="U102" i="10" s="1"/>
  <c r="W102" i="10" s="1"/>
  <c r="AA102" i="10" s="1"/>
  <c r="AF106" i="10"/>
  <c r="AG106" i="10" s="1"/>
  <c r="AE106" i="10"/>
  <c r="I106" i="10"/>
  <c r="I29" i="10"/>
  <c r="K29" i="10" s="1"/>
  <c r="M29" i="10" s="1"/>
  <c r="O29" i="10" s="1"/>
  <c r="Q29" i="10" s="1"/>
  <c r="S29" i="10" s="1"/>
  <c r="U29" i="10" s="1"/>
  <c r="W29" i="10" s="1"/>
  <c r="Y29" i="10" s="1"/>
  <c r="AF45" i="10"/>
  <c r="AG45" i="10" s="1"/>
  <c r="I45" i="10"/>
  <c r="K45" i="10" s="1"/>
  <c r="M45" i="10" s="1"/>
  <c r="O45" i="10" s="1"/>
  <c r="Q45" i="10" s="1"/>
  <c r="S45" i="10" s="1"/>
  <c r="U45" i="10" s="1"/>
  <c r="W45" i="10" s="1"/>
  <c r="AA45" i="10" s="1"/>
  <c r="AF83" i="10"/>
  <c r="AG83" i="10" s="1"/>
  <c r="I83" i="10"/>
  <c r="K83" i="10" s="1"/>
  <c r="M83" i="10" s="1"/>
  <c r="O83" i="10" s="1"/>
  <c r="Q83" i="10" s="1"/>
  <c r="S83" i="10" s="1"/>
  <c r="U83" i="10" s="1"/>
  <c r="W83" i="10" s="1"/>
  <c r="AA83" i="10" s="1"/>
  <c r="AF88" i="10"/>
  <c r="AG88" i="10" s="1"/>
  <c r="I88" i="10"/>
  <c r="K88" i="10" s="1"/>
  <c r="M88" i="10" s="1"/>
  <c r="O88" i="10" s="1"/>
  <c r="W88" i="10" s="1"/>
  <c r="AA88" i="10" s="1"/>
  <c r="AF99" i="10"/>
  <c r="AG99" i="10" s="1"/>
  <c r="I99" i="10"/>
  <c r="K99" i="10" s="1"/>
  <c r="M99" i="10" s="1"/>
  <c r="O99" i="10" s="1"/>
  <c r="Q99" i="10" s="1"/>
  <c r="S99" i="10" s="1"/>
  <c r="U99" i="10" s="1"/>
  <c r="W99" i="10" s="1"/>
  <c r="AA99" i="10" s="1"/>
  <c r="AF103" i="10"/>
  <c r="AG103" i="10" s="1"/>
  <c r="I103" i="10"/>
  <c r="K103" i="10" s="1"/>
  <c r="M103" i="10" s="1"/>
  <c r="O103" i="10" s="1"/>
  <c r="Q103" i="10" s="1"/>
  <c r="S103" i="10" s="1"/>
  <c r="U103" i="10" s="1"/>
  <c r="W103" i="10" s="1"/>
  <c r="AA103" i="10" s="1"/>
  <c r="AF108" i="10"/>
  <c r="AG108" i="10" s="1"/>
  <c r="I107" i="10"/>
  <c r="K107" i="10" s="1"/>
  <c r="M107" i="10" s="1"/>
  <c r="O107" i="10" s="1"/>
  <c r="Q107" i="10" s="1"/>
  <c r="S107" i="10" s="1"/>
  <c r="U107" i="10" s="1"/>
  <c r="W107" i="10" s="1"/>
  <c r="AA107" i="10" s="1"/>
  <c r="AE108" i="10"/>
  <c r="I108" i="10"/>
  <c r="AI39" i="2"/>
  <c r="AS39" i="2" s="1"/>
  <c r="AV39" i="2" s="1"/>
  <c r="AX39" i="2" s="1"/>
  <c r="G38" i="11" s="1"/>
  <c r="I38" i="11" s="1"/>
  <c r="K38" i="11" s="1"/>
  <c r="AK48" i="2"/>
  <c r="AM48" i="2" s="1"/>
  <c r="AO48" i="2" s="1"/>
  <c r="AQ48" i="2" s="1"/>
  <c r="AK18" i="2"/>
  <c r="AK99" i="2"/>
  <c r="AQ99" i="2" s="1"/>
  <c r="AS99" i="2"/>
  <c r="AX99" i="2" s="1"/>
  <c r="G98" i="11" s="1"/>
  <c r="AK100" i="2"/>
  <c r="AM100" i="2" s="1"/>
  <c r="AO100" i="2" s="1"/>
  <c r="AQ100" i="2" s="1"/>
  <c r="G99" i="11"/>
  <c r="AI97" i="2"/>
  <c r="AI90" i="2"/>
  <c r="AC37" i="2"/>
  <c r="AE37" i="2" s="1"/>
  <c r="AC91" i="10"/>
  <c r="AE91" i="10" s="1"/>
  <c r="AC103" i="2"/>
  <c r="AE103" i="2" s="1"/>
  <c r="AG103" i="2" s="1"/>
  <c r="AC102" i="10" s="1"/>
  <c r="AF102" i="10" s="1"/>
  <c r="AG102" i="10" s="1"/>
  <c r="AC101" i="2"/>
  <c r="AE101" i="2" s="1"/>
  <c r="AG101" i="2" s="1"/>
  <c r="AC100" i="10" s="1"/>
  <c r="AF100" i="10" s="1"/>
  <c r="AG100" i="10" s="1"/>
  <c r="V117" i="2"/>
  <c r="V116" i="2"/>
  <c r="V115" i="2"/>
  <c r="V114" i="2"/>
  <c r="V113" i="2"/>
  <c r="V112" i="2"/>
  <c r="V111" i="2"/>
  <c r="V108" i="2"/>
  <c r="V95" i="2"/>
  <c r="Y95" i="2" s="1"/>
  <c r="V88" i="2"/>
  <c r="Y88" i="2" s="1"/>
  <c r="V82" i="2"/>
  <c r="Y82" i="2" s="1"/>
  <c r="V79" i="2"/>
  <c r="V78" i="2"/>
  <c r="V76" i="2"/>
  <c r="V75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0" i="2"/>
  <c r="Y50" i="2" s="1"/>
  <c r="V49" i="2"/>
  <c r="Y49" i="2" s="1"/>
  <c r="V44" i="2"/>
  <c r="Y44" i="2" s="1"/>
  <c r="V42" i="2"/>
  <c r="Y42" i="2" s="1"/>
  <c r="V36" i="2"/>
  <c r="Y36" i="2" s="1"/>
  <c r="V35" i="2"/>
  <c r="V34" i="2"/>
  <c r="Y34" i="2" s="1"/>
  <c r="V33" i="2"/>
  <c r="Y33" i="2" s="1"/>
  <c r="V31" i="2"/>
  <c r="V29" i="2"/>
  <c r="V28" i="2"/>
  <c r="V27" i="2"/>
  <c r="V26" i="2"/>
  <c r="V25" i="2"/>
  <c r="V24" i="2"/>
  <c r="V23" i="2"/>
  <c r="V22" i="2"/>
  <c r="V21" i="2"/>
  <c r="V20" i="2"/>
  <c r="V19" i="2"/>
  <c r="V15" i="2"/>
  <c r="V14" i="2"/>
  <c r="V13" i="2"/>
  <c r="V12" i="2"/>
  <c r="G8" i="10"/>
  <c r="AA23" i="2" l="1"/>
  <c r="G22" i="10" s="1"/>
  <c r="I22" i="10" s="1"/>
  <c r="K22" i="10" s="1"/>
  <c r="M22" i="10" s="1"/>
  <c r="O22" i="10" s="1"/>
  <c r="Q22" i="10" s="1"/>
  <c r="S22" i="10" s="1"/>
  <c r="U22" i="10" s="1"/>
  <c r="W22" i="10" s="1"/>
  <c r="Y22" i="10" s="1"/>
  <c r="AA27" i="2"/>
  <c r="G26" i="10" s="1"/>
  <c r="I26" i="10" s="1"/>
  <c r="K26" i="10" s="1"/>
  <c r="M26" i="10" s="1"/>
  <c r="O26" i="10" s="1"/>
  <c r="Q26" i="10" s="1"/>
  <c r="S26" i="10" s="1"/>
  <c r="U26" i="10" s="1"/>
  <c r="W26" i="10" s="1"/>
  <c r="Y26" i="10" s="1"/>
  <c r="AA35" i="2"/>
  <c r="G34" i="10" s="1"/>
  <c r="I34" i="10" s="1"/>
  <c r="K34" i="10" s="1"/>
  <c r="M34" i="10" s="1"/>
  <c r="O34" i="10" s="1"/>
  <c r="Q34" i="10" s="1"/>
  <c r="S34" i="10" s="1"/>
  <c r="U34" i="10" s="1"/>
  <c r="W34" i="10" s="1"/>
  <c r="AA34" i="10" s="1"/>
  <c r="AA13" i="2"/>
  <c r="G12" i="10" s="1"/>
  <c r="I12" i="10" s="1"/>
  <c r="K12" i="10" s="1"/>
  <c r="M12" i="10" s="1"/>
  <c r="O12" i="10" s="1"/>
  <c r="Q12" i="10" s="1"/>
  <c r="S12" i="10" s="1"/>
  <c r="U12" i="10" s="1"/>
  <c r="W12" i="10" s="1"/>
  <c r="Y12" i="10" s="1"/>
  <c r="AA24" i="2"/>
  <c r="G23" i="10" s="1"/>
  <c r="I23" i="10" s="1"/>
  <c r="K23" i="10" s="1"/>
  <c r="M23" i="10" s="1"/>
  <c r="O23" i="10" s="1"/>
  <c r="Q23" i="10" s="1"/>
  <c r="S23" i="10" s="1"/>
  <c r="U23" i="10" s="1"/>
  <c r="W23" i="10" s="1"/>
  <c r="Y23" i="10" s="1"/>
  <c r="AA28" i="2"/>
  <c r="G27" i="10" s="1"/>
  <c r="I27" i="10" s="1"/>
  <c r="K27" i="10" s="1"/>
  <c r="M27" i="10" s="1"/>
  <c r="O27" i="10" s="1"/>
  <c r="Q27" i="10" s="1"/>
  <c r="S27" i="10" s="1"/>
  <c r="U27" i="10" s="1"/>
  <c r="W27" i="10" s="1"/>
  <c r="Y27" i="10" s="1"/>
  <c r="AA79" i="2"/>
  <c r="G78" i="10" s="1"/>
  <c r="I77" i="10" s="1"/>
  <c r="K77" i="10" s="1"/>
  <c r="M77" i="10" s="1"/>
  <c r="O77" i="10" s="1"/>
  <c r="Q77" i="10" s="1"/>
  <c r="S77" i="10" s="1"/>
  <c r="U77" i="10" s="1"/>
  <c r="W77" i="10" s="1"/>
  <c r="AA77" i="10" s="1"/>
  <c r="G20" i="10"/>
  <c r="I20" i="10" s="1"/>
  <c r="K20" i="10" s="1"/>
  <c r="M20" i="10" s="1"/>
  <c r="O20" i="10" s="1"/>
  <c r="Q20" i="10" s="1"/>
  <c r="S20" i="10" s="1"/>
  <c r="U20" i="10" s="1"/>
  <c r="W20" i="10" s="1"/>
  <c r="Y20" i="10" s="1"/>
  <c r="AA25" i="2"/>
  <c r="G24" i="10" s="1"/>
  <c r="I24" i="10" s="1"/>
  <c r="K24" i="10" s="1"/>
  <c r="M24" i="10" s="1"/>
  <c r="O24" i="10" s="1"/>
  <c r="Q24" i="10" s="1"/>
  <c r="S24" i="10" s="1"/>
  <c r="U24" i="10" s="1"/>
  <c r="W24" i="10" s="1"/>
  <c r="Y24" i="10" s="1"/>
  <c r="AA29" i="2"/>
  <c r="G28" i="10" s="1"/>
  <c r="I28" i="10" s="1"/>
  <c r="K28" i="10" s="1"/>
  <c r="M28" i="10" s="1"/>
  <c r="O28" i="10" s="1"/>
  <c r="Q28" i="10" s="1"/>
  <c r="S28" i="10" s="1"/>
  <c r="U28" i="10" s="1"/>
  <c r="W28" i="10" s="1"/>
  <c r="Y28" i="10" s="1"/>
  <c r="AA108" i="2"/>
  <c r="G107" i="10" s="1"/>
  <c r="AF107" i="10" s="1"/>
  <c r="AG107" i="10" s="1"/>
  <c r="G18" i="10"/>
  <c r="I18" i="10" s="1"/>
  <c r="K18" i="10" s="1"/>
  <c r="M18" i="10" s="1"/>
  <c r="O18" i="10" s="1"/>
  <c r="Q18" i="10" s="1"/>
  <c r="S18" i="10" s="1"/>
  <c r="U18" i="10" s="1"/>
  <c r="W18" i="10" s="1"/>
  <c r="Y18" i="10" s="1"/>
  <c r="AA78" i="2"/>
  <c r="G77" i="10" s="1"/>
  <c r="I76" i="10" s="1"/>
  <c r="K76" i="10" s="1"/>
  <c r="M76" i="10" s="1"/>
  <c r="O76" i="10" s="1"/>
  <c r="Q76" i="10" s="1"/>
  <c r="S76" i="10" s="1"/>
  <c r="U76" i="10" s="1"/>
  <c r="W76" i="10" s="1"/>
  <c r="AA76" i="10" s="1"/>
  <c r="I98" i="11"/>
  <c r="K98" i="11" s="1"/>
  <c r="M38" i="11"/>
  <c r="O38" i="11" s="1"/>
  <c r="Q38" i="11" s="1"/>
  <c r="Y31" i="10"/>
  <c r="Y102" i="10"/>
  <c r="AE102" i="10"/>
  <c r="Y103" i="10"/>
  <c r="AE103" i="10"/>
  <c r="Y83" i="10"/>
  <c r="AE83" i="10"/>
  <c r="AF91" i="10"/>
  <c r="AG91" i="10" s="1"/>
  <c r="Y84" i="10"/>
  <c r="AE84" i="10"/>
  <c r="Y75" i="10"/>
  <c r="AE82" i="10"/>
  <c r="Y82" i="10"/>
  <c r="Y97" i="10"/>
  <c r="AE97" i="10"/>
  <c r="AE98" i="10"/>
  <c r="Y98" i="10"/>
  <c r="AE86" i="10"/>
  <c r="Y86" i="10"/>
  <c r="AE100" i="10"/>
  <c r="Y100" i="10"/>
  <c r="AE101" i="10"/>
  <c r="Y101" i="10"/>
  <c r="AE96" i="10"/>
  <c r="Y96" i="10"/>
  <c r="AE89" i="10"/>
  <c r="Y89" i="10"/>
  <c r="I8" i="10"/>
  <c r="K8" i="10" s="1"/>
  <c r="M8" i="10" s="1"/>
  <c r="O8" i="10" s="1"/>
  <c r="Q8" i="10" s="1"/>
  <c r="S8" i="10" s="1"/>
  <c r="U8" i="10" s="1"/>
  <c r="W8" i="10" s="1"/>
  <c r="Y8" i="10" s="1"/>
  <c r="Y107" i="10"/>
  <c r="AE99" i="10"/>
  <c r="Y99" i="10"/>
  <c r="AE88" i="10"/>
  <c r="AC31" i="10"/>
  <c r="AF31" i="10" s="1"/>
  <c r="AG31" i="10" s="1"/>
  <c r="K36" i="10"/>
  <c r="M36" i="10" s="1"/>
  <c r="O36" i="10" s="1"/>
  <c r="Q36" i="10" s="1"/>
  <c r="S36" i="10" s="1"/>
  <c r="U36" i="10" s="1"/>
  <c r="W36" i="10" s="1"/>
  <c r="AA36" i="10" s="1"/>
  <c r="Y45" i="10"/>
  <c r="AE45" i="10"/>
  <c r="Y44" i="10"/>
  <c r="AE44" i="10"/>
  <c r="Y46" i="10"/>
  <c r="AE46" i="10"/>
  <c r="AS48" i="2"/>
  <c r="AV48" i="2" s="1"/>
  <c r="AX48" i="2" s="1"/>
  <c r="G47" i="11" s="1"/>
  <c r="I47" i="11" s="1"/>
  <c r="AK39" i="2"/>
  <c r="AM39" i="2" s="1"/>
  <c r="AO39" i="2" s="1"/>
  <c r="AQ39" i="2" s="1"/>
  <c r="AI101" i="2"/>
  <c r="AK101" i="2" s="1"/>
  <c r="AM101" i="2" s="1"/>
  <c r="I99" i="11"/>
  <c r="K99" i="11" s="1"/>
  <c r="Y99" i="11"/>
  <c r="AZ99" i="2"/>
  <c r="Y98" i="11" s="1"/>
  <c r="AZ39" i="2"/>
  <c r="Y38" i="11" s="1"/>
  <c r="AK97" i="2"/>
  <c r="AM97" i="2" s="1"/>
  <c r="AO97" i="2" s="1"/>
  <c r="AQ97" i="2" s="1"/>
  <c r="AS97" i="2"/>
  <c r="AX97" i="2" s="1"/>
  <c r="G96" i="11" s="1"/>
  <c r="AK90" i="2"/>
  <c r="AM90" i="2" s="1"/>
  <c r="AO90" i="2" s="1"/>
  <c r="AQ90" i="2" s="1"/>
  <c r="AS90" i="2"/>
  <c r="AX90" i="2" s="1"/>
  <c r="G89" i="11" s="1"/>
  <c r="AK89" i="2"/>
  <c r="AM89" i="2" s="1"/>
  <c r="AO89" i="2" s="1"/>
  <c r="AQ89" i="2" s="1"/>
  <c r="AS89" i="2"/>
  <c r="AX89" i="2" s="1"/>
  <c r="G88" i="11" s="1"/>
  <c r="I88" i="11" s="1"/>
  <c r="AI103" i="2"/>
  <c r="AI92" i="2"/>
  <c r="AE47" i="10"/>
  <c r="Y47" i="10"/>
  <c r="AC27" i="2"/>
  <c r="AE27" i="2" s="1"/>
  <c r="AG27" i="2" s="1"/>
  <c r="AC26" i="10" s="1"/>
  <c r="AE26" i="10" s="1"/>
  <c r="AC8" i="10"/>
  <c r="AE8" i="10" s="1"/>
  <c r="AC29" i="2"/>
  <c r="AE29" i="2" s="1"/>
  <c r="AG29" i="2" s="1"/>
  <c r="AC28" i="10" s="1"/>
  <c r="AF28" i="10" s="1"/>
  <c r="AG28" i="10" s="1"/>
  <c r="AC18" i="10"/>
  <c r="G21" i="10"/>
  <c r="AA26" i="2"/>
  <c r="G25" i="10" s="1"/>
  <c r="AA58" i="2"/>
  <c r="G57" i="10" s="1"/>
  <c r="G93" i="10"/>
  <c r="G30" i="10"/>
  <c r="AA111" i="2"/>
  <c r="AA43" i="2"/>
  <c r="G42" i="10" s="1"/>
  <c r="AA51" i="2"/>
  <c r="G7" i="10"/>
  <c r="G11" i="10"/>
  <c r="G15" i="10"/>
  <c r="G39" i="10"/>
  <c r="G51" i="10"/>
  <c r="AA56" i="2"/>
  <c r="G55" i="10" s="1"/>
  <c r="AA60" i="2"/>
  <c r="G59" i="10" s="1"/>
  <c r="AA64" i="2"/>
  <c r="G63" i="10" s="1"/>
  <c r="AA112" i="2"/>
  <c r="AA116" i="2"/>
  <c r="G127" i="10"/>
  <c r="I127" i="10" s="1"/>
  <c r="K127" i="10" s="1"/>
  <c r="M127" i="10" s="1"/>
  <c r="O127" i="10" s="1"/>
  <c r="Q127" i="10" s="1"/>
  <c r="S127" i="10" s="1"/>
  <c r="U127" i="10" s="1"/>
  <c r="W127" i="10" s="1"/>
  <c r="G9" i="10"/>
  <c r="AA14" i="2"/>
  <c r="G13" i="10" s="1"/>
  <c r="AA54" i="2"/>
  <c r="G53" i="10" s="1"/>
  <c r="AA62" i="2"/>
  <c r="G61" i="10" s="1"/>
  <c r="AA66" i="2"/>
  <c r="AA76" i="2"/>
  <c r="G75" i="10" s="1"/>
  <c r="AA114" i="2"/>
  <c r="G129" i="10"/>
  <c r="I129" i="10" s="1"/>
  <c r="K129" i="10" s="1"/>
  <c r="M129" i="10" s="1"/>
  <c r="O129" i="10" s="1"/>
  <c r="Q129" i="10" s="1"/>
  <c r="S129" i="10" s="1"/>
  <c r="U129" i="10" s="1"/>
  <c r="W129" i="10" s="1"/>
  <c r="G10" i="10"/>
  <c r="G14" i="10"/>
  <c r="AA55" i="2"/>
  <c r="G54" i="10" s="1"/>
  <c r="AA59" i="2"/>
  <c r="G58" i="10" s="1"/>
  <c r="AA63" i="2"/>
  <c r="G62" i="10" s="1"/>
  <c r="AA67" i="2"/>
  <c r="AA115" i="2"/>
  <c r="G40" i="10"/>
  <c r="G52" i="10"/>
  <c r="AA57" i="2"/>
  <c r="G56" i="10" s="1"/>
  <c r="AA61" i="2"/>
  <c r="G60" i="10" s="1"/>
  <c r="AA65" i="2"/>
  <c r="G64" i="10" s="1"/>
  <c r="AA75" i="2"/>
  <c r="G74" i="10" s="1"/>
  <c r="AA113" i="2"/>
  <c r="AA117" i="2"/>
  <c r="G120" i="10"/>
  <c r="G128" i="10"/>
  <c r="I128" i="10" s="1"/>
  <c r="K128" i="10" s="1"/>
  <c r="M128" i="10" s="1"/>
  <c r="O128" i="10" s="1"/>
  <c r="Q128" i="10" s="1"/>
  <c r="S128" i="10" s="1"/>
  <c r="U128" i="10" s="1"/>
  <c r="W128" i="10" s="1"/>
  <c r="AC24" i="2" l="1"/>
  <c r="AE24" i="2" s="1"/>
  <c r="AG24" i="2" s="1"/>
  <c r="AC23" i="10" s="1"/>
  <c r="AF23" i="10" s="1"/>
  <c r="AG23" i="10" s="1"/>
  <c r="AA129" i="10"/>
  <c r="Y129" i="10"/>
  <c r="AA127" i="10"/>
  <c r="Y127" i="10"/>
  <c r="AF18" i="10"/>
  <c r="AG18" i="10" s="1"/>
  <c r="Y128" i="10"/>
  <c r="AA128" i="10"/>
  <c r="G116" i="10"/>
  <c r="I116" i="10" s="1"/>
  <c r="K116" i="10" s="1"/>
  <c r="M116" i="10" s="1"/>
  <c r="O116" i="10" s="1"/>
  <c r="Q116" i="10" s="1"/>
  <c r="S116" i="10" s="1"/>
  <c r="U116" i="10" s="1"/>
  <c r="W116" i="10" s="1"/>
  <c r="AC117" i="2"/>
  <c r="AE117" i="2" s="1"/>
  <c r="AG117" i="2" s="1"/>
  <c r="G112" i="10"/>
  <c r="I112" i="10" s="1"/>
  <c r="K112" i="10" s="1"/>
  <c r="M112" i="10" s="1"/>
  <c r="O112" i="10" s="1"/>
  <c r="Q112" i="10" s="1"/>
  <c r="S112" i="10" s="1"/>
  <c r="U112" i="10" s="1"/>
  <c r="W112" i="10" s="1"/>
  <c r="AC113" i="2"/>
  <c r="AE113" i="2" s="1"/>
  <c r="AG113" i="2" s="1"/>
  <c r="G114" i="10"/>
  <c r="I114" i="10" s="1"/>
  <c r="K114" i="10" s="1"/>
  <c r="M114" i="10" s="1"/>
  <c r="O114" i="10" s="1"/>
  <c r="Q114" i="10" s="1"/>
  <c r="S114" i="10" s="1"/>
  <c r="U114" i="10" s="1"/>
  <c r="W114" i="10" s="1"/>
  <c r="AC115" i="2"/>
  <c r="AE115" i="2" s="1"/>
  <c r="AG115" i="2" s="1"/>
  <c r="G66" i="10"/>
  <c r="I65" i="10" s="1"/>
  <c r="K65" i="10" s="1"/>
  <c r="M65" i="10" s="1"/>
  <c r="O65" i="10" s="1"/>
  <c r="Q65" i="10" s="1"/>
  <c r="S65" i="10" s="1"/>
  <c r="U65" i="10" s="1"/>
  <c r="W65" i="10" s="1"/>
  <c r="AA65" i="10" s="1"/>
  <c r="AC67" i="2"/>
  <c r="AE67" i="2" s="1"/>
  <c r="AG67" i="2" s="1"/>
  <c r="AI67" i="2" s="1"/>
  <c r="AK67" i="2" s="1"/>
  <c r="AM67" i="2" s="1"/>
  <c r="AO67" i="2" s="1"/>
  <c r="AQ67" i="2" s="1"/>
  <c r="AS67" i="2" s="1"/>
  <c r="AV67" i="2" s="1"/>
  <c r="AX67" i="2" s="1"/>
  <c r="G113" i="10"/>
  <c r="I113" i="10" s="1"/>
  <c r="K113" i="10" s="1"/>
  <c r="M113" i="10" s="1"/>
  <c r="O113" i="10" s="1"/>
  <c r="Q113" i="10" s="1"/>
  <c r="S113" i="10" s="1"/>
  <c r="U113" i="10" s="1"/>
  <c r="W113" i="10" s="1"/>
  <c r="AC114" i="2"/>
  <c r="AE114" i="2" s="1"/>
  <c r="AG114" i="2" s="1"/>
  <c r="G65" i="10"/>
  <c r="I64" i="10" s="1"/>
  <c r="K64" i="10" s="1"/>
  <c r="M64" i="10" s="1"/>
  <c r="O64" i="10" s="1"/>
  <c r="Q64" i="10" s="1"/>
  <c r="S64" i="10" s="1"/>
  <c r="U64" i="10" s="1"/>
  <c r="W64" i="10" s="1"/>
  <c r="AA64" i="10" s="1"/>
  <c r="AC66" i="2"/>
  <c r="AE66" i="2" s="1"/>
  <c r="AG66" i="2" s="1"/>
  <c r="AI66" i="2" s="1"/>
  <c r="AK66" i="2" s="1"/>
  <c r="AM66" i="2" s="1"/>
  <c r="AO66" i="2" s="1"/>
  <c r="AQ66" i="2" s="1"/>
  <c r="AS66" i="2" s="1"/>
  <c r="AV66" i="2" s="1"/>
  <c r="AX66" i="2" s="1"/>
  <c r="G115" i="10"/>
  <c r="I115" i="10" s="1"/>
  <c r="K115" i="10" s="1"/>
  <c r="M115" i="10" s="1"/>
  <c r="O115" i="10" s="1"/>
  <c r="Q115" i="10" s="1"/>
  <c r="S115" i="10" s="1"/>
  <c r="U115" i="10" s="1"/>
  <c r="W115" i="10" s="1"/>
  <c r="AC116" i="2"/>
  <c r="AE116" i="2" s="1"/>
  <c r="AG116" i="2" s="1"/>
  <c r="G111" i="10"/>
  <c r="I111" i="10" s="1"/>
  <c r="K111" i="10" s="1"/>
  <c r="M111" i="10" s="1"/>
  <c r="O111" i="10" s="1"/>
  <c r="Q111" i="10" s="1"/>
  <c r="S111" i="10" s="1"/>
  <c r="U111" i="10" s="1"/>
  <c r="W111" i="10" s="1"/>
  <c r="AC112" i="2"/>
  <c r="AE112" i="2" s="1"/>
  <c r="AG112" i="2" s="1"/>
  <c r="G110" i="10"/>
  <c r="I110" i="10" s="1"/>
  <c r="K110" i="10" s="1"/>
  <c r="M110" i="10" s="1"/>
  <c r="O110" i="10" s="1"/>
  <c r="Q110" i="10" s="1"/>
  <c r="S110" i="10" s="1"/>
  <c r="U110" i="10" s="1"/>
  <c r="W110" i="10" s="1"/>
  <c r="AC111" i="2"/>
  <c r="AE111" i="2" s="1"/>
  <c r="AG111" i="2" s="1"/>
  <c r="G19" i="10"/>
  <c r="I19" i="10" s="1"/>
  <c r="K19" i="10" s="1"/>
  <c r="M19" i="10" s="1"/>
  <c r="O19" i="10" s="1"/>
  <c r="Q19" i="10" s="1"/>
  <c r="S19" i="10" s="1"/>
  <c r="U19" i="10" s="1"/>
  <c r="W19" i="10" s="1"/>
  <c r="Y19" i="10" s="1"/>
  <c r="AE20" i="2"/>
  <c r="AG20" i="2" s="1"/>
  <c r="AI20" i="2" s="1"/>
  <c r="AK20" i="2" s="1"/>
  <c r="AM20" i="2" s="1"/>
  <c r="AO20" i="2" s="1"/>
  <c r="AQ20" i="2" s="1"/>
  <c r="AS20" i="2" s="1"/>
  <c r="AV20" i="2" s="1"/>
  <c r="AX20" i="2" s="1"/>
  <c r="AC79" i="2"/>
  <c r="AE79" i="2" s="1"/>
  <c r="AG79" i="2" s="1"/>
  <c r="AC78" i="10" s="1"/>
  <c r="AE78" i="10" s="1"/>
  <c r="AC12" i="10"/>
  <c r="AE12" i="10" s="1"/>
  <c r="AC35" i="2"/>
  <c r="AE35" i="2" s="1"/>
  <c r="AG35" i="2" s="1"/>
  <c r="AC34" i="10" s="1"/>
  <c r="AF34" i="10" s="1"/>
  <c r="AG34" i="10" s="1"/>
  <c r="AC78" i="2"/>
  <c r="AE78" i="2" s="1"/>
  <c r="AG78" i="2" s="1"/>
  <c r="AC77" i="10" s="1"/>
  <c r="AF77" i="10" s="1"/>
  <c r="AG77" i="10" s="1"/>
  <c r="AC25" i="2"/>
  <c r="AE25" i="2" s="1"/>
  <c r="AG25" i="2" s="1"/>
  <c r="AC24" i="10" s="1"/>
  <c r="AF24" i="10" s="1"/>
  <c r="AG24" i="10" s="1"/>
  <c r="AC23" i="2"/>
  <c r="AE23" i="2" s="1"/>
  <c r="AG23" i="2" s="1"/>
  <c r="AC22" i="10" s="1"/>
  <c r="AF22" i="10" s="1"/>
  <c r="AG22" i="10" s="1"/>
  <c r="AC28" i="2"/>
  <c r="AE28" i="2" s="1"/>
  <c r="AG28" i="2" s="1"/>
  <c r="AC27" i="10" s="1"/>
  <c r="AF27" i="10" s="1"/>
  <c r="AG27" i="10" s="1"/>
  <c r="AE107" i="10"/>
  <c r="AA36" i="2"/>
  <c r="G35" i="10" s="1"/>
  <c r="I35" i="10" s="1"/>
  <c r="K35" i="10" s="1"/>
  <c r="M35" i="10" s="1"/>
  <c r="O35" i="10" s="1"/>
  <c r="Q35" i="10" s="1"/>
  <c r="S35" i="10" s="1"/>
  <c r="U35" i="10" s="1"/>
  <c r="W35" i="10" s="1"/>
  <c r="AA35" i="10" s="1"/>
  <c r="AA82" i="2"/>
  <c r="G81" i="10" s="1"/>
  <c r="I81" i="10" s="1"/>
  <c r="K81" i="10" s="1"/>
  <c r="M81" i="10" s="1"/>
  <c r="O81" i="10" s="1"/>
  <c r="Q81" i="10" s="1"/>
  <c r="S81" i="10" s="1"/>
  <c r="U81" i="10" s="1"/>
  <c r="W81" i="10" s="1"/>
  <c r="AA81" i="10" s="1"/>
  <c r="AA34" i="2"/>
  <c r="G33" i="10" s="1"/>
  <c r="I33" i="10" s="1"/>
  <c r="K33" i="10" s="1"/>
  <c r="M33" i="10" s="1"/>
  <c r="O33" i="10" s="1"/>
  <c r="Q33" i="10" s="1"/>
  <c r="S33" i="10" s="1"/>
  <c r="U33" i="10" s="1"/>
  <c r="W33" i="10" s="1"/>
  <c r="AA33" i="10" s="1"/>
  <c r="AA95" i="2"/>
  <c r="G94" i="10" s="1"/>
  <c r="I94" i="10" s="1"/>
  <c r="K94" i="10" s="1"/>
  <c r="M94" i="10" s="1"/>
  <c r="O94" i="10" s="1"/>
  <c r="Q94" i="10" s="1"/>
  <c r="S94" i="10" s="1"/>
  <c r="U94" i="10" s="1"/>
  <c r="W94" i="10" s="1"/>
  <c r="AA94" i="10" s="1"/>
  <c r="AA49" i="2"/>
  <c r="G48" i="10" s="1"/>
  <c r="I48" i="10" s="1"/>
  <c r="K48" i="10" s="1"/>
  <c r="M48" i="10" s="1"/>
  <c r="O48" i="10" s="1"/>
  <c r="Q48" i="10" s="1"/>
  <c r="S48" i="10" s="1"/>
  <c r="U48" i="10" s="1"/>
  <c r="W48" i="10" s="1"/>
  <c r="AA48" i="10" s="1"/>
  <c r="AC20" i="10"/>
  <c r="AF20" i="10" s="1"/>
  <c r="AG20" i="10" s="1"/>
  <c r="AA50" i="2"/>
  <c r="G49" i="10" s="1"/>
  <c r="I49" i="10" s="1"/>
  <c r="K49" i="10" s="1"/>
  <c r="M49" i="10" s="1"/>
  <c r="O49" i="10" s="1"/>
  <c r="Q49" i="10" s="1"/>
  <c r="S49" i="10" s="1"/>
  <c r="U49" i="10" s="1"/>
  <c r="W49" i="10" s="1"/>
  <c r="AA49" i="10" s="1"/>
  <c r="AA33" i="2"/>
  <c r="G32" i="10" s="1"/>
  <c r="I32" i="10" s="1"/>
  <c r="K32" i="10" s="1"/>
  <c r="M32" i="10" s="1"/>
  <c r="O32" i="10" s="1"/>
  <c r="Q32" i="10" s="1"/>
  <c r="S32" i="10" s="1"/>
  <c r="U32" i="10" s="1"/>
  <c r="W32" i="10" s="1"/>
  <c r="AA32" i="10" s="1"/>
  <c r="AA88" i="2"/>
  <c r="G87" i="10" s="1"/>
  <c r="AF87" i="10" s="1"/>
  <c r="AG87" i="10" s="1"/>
  <c r="AF26" i="10"/>
  <c r="AG26" i="10" s="1"/>
  <c r="S38" i="11"/>
  <c r="U38" i="11" s="1"/>
  <c r="W38" i="11" s="1"/>
  <c r="K47" i="11"/>
  <c r="M47" i="11" s="1"/>
  <c r="O47" i="11" s="1"/>
  <c r="Q47" i="11" s="1"/>
  <c r="M98" i="11"/>
  <c r="O98" i="11" s="1"/>
  <c r="Q98" i="11" s="1"/>
  <c r="K88" i="11"/>
  <c r="AE23" i="10"/>
  <c r="AF124" i="10"/>
  <c r="AG124" i="10" s="1"/>
  <c r="I59" i="10"/>
  <c r="K59" i="10" s="1"/>
  <c r="M59" i="10" s="1"/>
  <c r="O59" i="10" s="1"/>
  <c r="Q59" i="10" s="1"/>
  <c r="S59" i="10" s="1"/>
  <c r="U59" i="10" s="1"/>
  <c r="W59" i="10" s="1"/>
  <c r="AA59" i="10" s="1"/>
  <c r="I74" i="10"/>
  <c r="K74" i="10" s="1"/>
  <c r="M74" i="10" s="1"/>
  <c r="O74" i="10" s="1"/>
  <c r="Q74" i="10" s="1"/>
  <c r="S74" i="10" s="1"/>
  <c r="U74" i="10" s="1"/>
  <c r="W74" i="10" s="1"/>
  <c r="AA74" i="10" s="1"/>
  <c r="I9" i="10"/>
  <c r="K9" i="10" s="1"/>
  <c r="M9" i="10" s="1"/>
  <c r="O9" i="10" s="1"/>
  <c r="Q9" i="10" s="1"/>
  <c r="S9" i="10" s="1"/>
  <c r="U9" i="10" s="1"/>
  <c r="W9" i="10" s="1"/>
  <c r="Y9" i="10" s="1"/>
  <c r="I58" i="10"/>
  <c r="K58" i="10" s="1"/>
  <c r="M58" i="10" s="1"/>
  <c r="O58" i="10" s="1"/>
  <c r="Q58" i="10" s="1"/>
  <c r="S58" i="10" s="1"/>
  <c r="U58" i="10" s="1"/>
  <c r="W58" i="10" s="1"/>
  <c r="AA58" i="10" s="1"/>
  <c r="I15" i="10"/>
  <c r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"10" s="1"/>
  <c r="O7" i="10" s="1"/>
  <c r="Q7" i="10" s="1"/>
  <c r="S7" i="10" s="1"/>
  <c r="U7" i="10" s="1"/>
  <c r="W7" i="10" s="1"/>
  <c r="Y7" i="10" s="1"/>
  <c r="AF42" i="10"/>
  <c r="AG42" i="10" s="1"/>
  <c r="AE42" i="10"/>
  <c r="I42" i="10"/>
  <c r="AK32" i="2"/>
  <c r="AM32" i="2" s="1"/>
  <c r="AO32" i="2" s="1"/>
  <c r="AQ32" i="2" s="1"/>
  <c r="AS32" i="2"/>
  <c r="AV32" i="2" s="1"/>
  <c r="AX32" i="2" s="1"/>
  <c r="G31" i="11" s="1"/>
  <c r="Y76" i="10"/>
  <c r="Y77" i="10"/>
  <c r="AE28" i="10"/>
  <c r="AF8" i="10"/>
  <c r="AG8" i="10" s="1"/>
  <c r="AF122" i="10"/>
  <c r="AG122" i="10" s="1"/>
  <c r="AE122" i="10"/>
  <c r="I14" i="10"/>
  <c r="K14" i="10" s="1"/>
  <c r="M14" i="10" s="1"/>
  <c r="O14" i="10" s="1"/>
  <c r="Q14" i="10" s="1"/>
  <c r="S14" i="10" s="1"/>
  <c r="U14" i="10" s="1"/>
  <c r="W14" i="10" s="1"/>
  <c r="Y14" i="10" s="1"/>
  <c r="AF125" i="10"/>
  <c r="AG125" i="10" s="1"/>
  <c r="I60" i="10"/>
  <c r="K60" i="10" s="1"/>
  <c r="M60" i="10" s="1"/>
  <c r="O60" i="10" s="1"/>
  <c r="Q60" i="10" s="1"/>
  <c r="S60" i="10" s="1"/>
  <c r="U60" i="10" s="1"/>
  <c r="W60" i="10" s="1"/>
  <c r="AA60" i="10" s="1"/>
  <c r="G41" i="10"/>
  <c r="AF128" i="10"/>
  <c r="AG128" i="10" s="1"/>
  <c r="AF120" i="10"/>
  <c r="AG120" i="10" s="1"/>
  <c r="I120" i="10"/>
  <c r="K120" i="10" s="1"/>
  <c r="M120" i="10" s="1"/>
  <c r="O120" i="10" s="1"/>
  <c r="Q120" i="10" s="1"/>
  <c r="U120" i="10" s="1"/>
  <c r="W120" i="10" s="1"/>
  <c r="AA120" i="10" s="1"/>
  <c r="I63" i="10"/>
  <c r="K63" i="10" s="1"/>
  <c r="M63" i="10" s="1"/>
  <c r="O63" i="10" s="1"/>
  <c r="Q63" i="10" s="1"/>
  <c r="S63" i="10" s="1"/>
  <c r="U63" i="10" s="1"/>
  <c r="W63" i="10" s="1"/>
  <c r="AA63" i="10" s="1"/>
  <c r="I55" i="10"/>
  <c r="K55" i="10" s="1"/>
  <c r="M55" i="10" s="1"/>
  <c r="O55" i="10" s="1"/>
  <c r="Q55" i="10" s="1"/>
  <c r="S55" i="10" s="1"/>
  <c r="U55" i="10" s="1"/>
  <c r="W55" i="10" s="1"/>
  <c r="AA55" i="10" s="1"/>
  <c r="I40" i="10"/>
  <c r="I61" i="10"/>
  <c r="K61" i="10" s="1"/>
  <c r="M61" i="10" s="1"/>
  <c r="O61" i="10" s="1"/>
  <c r="Q61" i="10" s="1"/>
  <c r="S61" i="10" s="1"/>
  <c r="U61" i="10" s="1"/>
  <c r="W61" i="10" s="1"/>
  <c r="AA61" i="10" s="1"/>
  <c r="I53" i="10"/>
  <c r="K53" i="10" s="1"/>
  <c r="M53" i="10" s="1"/>
  <c r="O53" i="10" s="1"/>
  <c r="Q53" i="10" s="1"/>
  <c r="S53" i="10" s="1"/>
  <c r="U53" i="10" s="1"/>
  <c r="W53" i="10" s="1"/>
  <c r="AA53" i="10" s="1"/>
  <c r="I10" i="10"/>
  <c r="K10" i="10" s="1"/>
  <c r="M10" i="10" s="1"/>
  <c r="O10" i="10" s="1"/>
  <c r="Q10" i="10" s="1"/>
  <c r="S10" i="10" s="1"/>
  <c r="U10" i="10" s="1"/>
  <c r="W10" i="10" s="1"/>
  <c r="Y10" i="10" s="1"/>
  <c r="AF129" i="10"/>
  <c r="AG129" i="10" s="1"/>
  <c r="AF121" i="10"/>
  <c r="AG121" i="10" s="1"/>
  <c r="I13" i="10"/>
  <c r="K13" i="10" s="1"/>
  <c r="M13" i="10" s="1"/>
  <c r="O13" i="10" s="1"/>
  <c r="Q13" i="10" s="1"/>
  <c r="S13" i="10" s="1"/>
  <c r="U13" i="10" s="1"/>
  <c r="W13" i="10" s="1"/>
  <c r="Y13" i="10" s="1"/>
  <c r="AF127" i="10"/>
  <c r="AG127" i="10" s="1"/>
  <c r="AF119" i="10"/>
  <c r="AG119" i="10" s="1"/>
  <c r="I62" i="10"/>
  <c r="K62" i="10" s="1"/>
  <c r="M62" i="10" s="1"/>
  <c r="O62" i="10" s="1"/>
  <c r="Q62" i="10" s="1"/>
  <c r="S62" i="10" s="1"/>
  <c r="U62" i="10" s="1"/>
  <c r="W62" i="10" s="1"/>
  <c r="AA62" i="10" s="1"/>
  <c r="I54" i="10"/>
  <c r="K54" i="10" s="1"/>
  <c r="M54" i="10" s="1"/>
  <c r="O54" i="10" s="1"/>
  <c r="Q54" i="10" s="1"/>
  <c r="S54" i="10" s="1"/>
  <c r="U54" i="10" s="1"/>
  <c r="W54" i="10" s="1"/>
  <c r="AA54" i="10" s="1"/>
  <c r="I39" i="10"/>
  <c r="I11" i="10"/>
  <c r="K11" i="10" s="1"/>
  <c r="M11" i="10" s="1"/>
  <c r="O11" i="10" s="1"/>
  <c r="Q11" i="10" s="1"/>
  <c r="S11" i="10" s="1"/>
  <c r="U11" i="10" s="1"/>
  <c r="W11" i="10" s="1"/>
  <c r="Y11" i="10" s="1"/>
  <c r="AC51" i="2"/>
  <c r="AE51" i="2" s="1"/>
  <c r="AG51" i="2" s="1"/>
  <c r="AC50" i="10" s="1"/>
  <c r="G50" i="10"/>
  <c r="AF118" i="10"/>
  <c r="AG118" i="10" s="1"/>
  <c r="I30" i="10"/>
  <c r="K30" i="10" s="1"/>
  <c r="M30" i="10" s="1"/>
  <c r="O30" i="10" s="1"/>
  <c r="Q30" i="10" s="1"/>
  <c r="S30" i="10" s="1"/>
  <c r="U30" i="10" s="1"/>
  <c r="W30" i="10" s="1"/>
  <c r="Y30" i="10" s="1"/>
  <c r="I56" i="10"/>
  <c r="K56" i="10" s="1"/>
  <c r="M56" i="10" s="1"/>
  <c r="O56" i="10" s="1"/>
  <c r="Q56" i="10" s="1"/>
  <c r="S56" i="10" s="1"/>
  <c r="U56" i="10" s="1"/>
  <c r="W56" i="10" s="1"/>
  <c r="AA56" i="10" s="1"/>
  <c r="I21" i="10"/>
  <c r="K21" i="10" s="1"/>
  <c r="M21" i="10" s="1"/>
  <c r="O21" i="10" s="1"/>
  <c r="Q21" i="10" s="1"/>
  <c r="S21" i="10" s="1"/>
  <c r="U21" i="10" s="1"/>
  <c r="W21" i="10" s="1"/>
  <c r="Y21" i="10" s="1"/>
  <c r="AE18" i="10"/>
  <c r="I52" i="10"/>
  <c r="K52" i="10" s="1"/>
  <c r="M52" i="10" s="1"/>
  <c r="O52" i="10" s="1"/>
  <c r="Q52" i="10" s="1"/>
  <c r="S52" i="10" s="1"/>
  <c r="U52" i="10" s="1"/>
  <c r="W52" i="10" s="1"/>
  <c r="AA52" i="10" s="1"/>
  <c r="I57" i="10"/>
  <c r="K57" i="10" s="1"/>
  <c r="M57" i="10" s="1"/>
  <c r="O57" i="10" s="1"/>
  <c r="Q57" i="10" s="1"/>
  <c r="S57" i="10" s="1"/>
  <c r="U57" i="10" s="1"/>
  <c r="W57" i="10" s="1"/>
  <c r="AA57" i="10" s="1"/>
  <c r="AF117" i="10"/>
  <c r="AG117" i="10" s="1"/>
  <c r="AF123" i="10"/>
  <c r="AG123" i="10" s="1"/>
  <c r="G43" i="10"/>
  <c r="AF93" i="10"/>
  <c r="AG93" i="10" s="1"/>
  <c r="AE93" i="10"/>
  <c r="I92" i="10"/>
  <c r="K92" i="10" s="1"/>
  <c r="M92" i="10" s="1"/>
  <c r="O92" i="10" s="1"/>
  <c r="Q92" i="10" s="1"/>
  <c r="S92" i="10" s="1"/>
  <c r="U92" i="10" s="1"/>
  <c r="W92" i="10" s="1"/>
  <c r="AA92" i="10" s="1"/>
  <c r="I25" i="10"/>
  <c r="K25" i="10" s="1"/>
  <c r="M25" i="10" s="1"/>
  <c r="O25" i="10" s="1"/>
  <c r="Q25" i="10" s="1"/>
  <c r="S25" i="10" s="1"/>
  <c r="U25" i="10" s="1"/>
  <c r="W25" i="10" s="1"/>
  <c r="Y25" i="10" s="1"/>
  <c r="Y34" i="10"/>
  <c r="I48" i="11"/>
  <c r="K48" i="11" s="1"/>
  <c r="I89" i="11"/>
  <c r="K89" i="11" s="1"/>
  <c r="AS101" i="2"/>
  <c r="AX101" i="2" s="1"/>
  <c r="G100" i="11" s="1"/>
  <c r="I100" i="11" s="1"/>
  <c r="K100" i="11" s="1"/>
  <c r="M100" i="11" s="1"/>
  <c r="AE36" i="10"/>
  <c r="Y36" i="10"/>
  <c r="AZ48" i="2"/>
  <c r="AI29" i="2"/>
  <c r="AI27" i="2"/>
  <c r="AI24" i="2"/>
  <c r="I97" i="11"/>
  <c r="K97" i="11" s="1"/>
  <c r="M97" i="11" s="1"/>
  <c r="M99" i="11"/>
  <c r="O99" i="11" s="1"/>
  <c r="Q99" i="11" s="1"/>
  <c r="BB39" i="2"/>
  <c r="BE39" i="2" s="1"/>
  <c r="BB99" i="2"/>
  <c r="BE99" i="2" s="1"/>
  <c r="AZ90" i="2"/>
  <c r="Y89" i="11" s="1"/>
  <c r="AZ97" i="2"/>
  <c r="Y96" i="11" s="1"/>
  <c r="AZ89" i="2"/>
  <c r="Y88" i="11" s="1"/>
  <c r="AK92" i="2"/>
  <c r="AM92" i="2" s="1"/>
  <c r="AO92" i="2" s="1"/>
  <c r="AQ92" i="2" s="1"/>
  <c r="AS92" i="2"/>
  <c r="AX92" i="2" s="1"/>
  <c r="G91" i="11" s="1"/>
  <c r="AK103" i="2"/>
  <c r="AM103" i="2" s="1"/>
  <c r="AO103" i="2" s="1"/>
  <c r="AQ103" i="2" s="1"/>
  <c r="AS103" i="2"/>
  <c r="AX103" i="2" s="1"/>
  <c r="G102" i="11" s="1"/>
  <c r="AC75" i="2"/>
  <c r="AE75" i="2" s="1"/>
  <c r="AG75" i="2" s="1"/>
  <c r="AC74" i="10" s="1"/>
  <c r="AF74" i="10" s="1"/>
  <c r="AG74" i="10" s="1"/>
  <c r="AC61" i="2"/>
  <c r="AE61" i="2" s="1"/>
  <c r="AG61" i="2" s="1"/>
  <c r="AC60" i="10" s="1"/>
  <c r="AF60" i="10" s="1"/>
  <c r="AG60" i="10" s="1"/>
  <c r="AC14" i="10"/>
  <c r="AF14" i="10" s="1"/>
  <c r="AG14" i="10" s="1"/>
  <c r="AC40" i="2"/>
  <c r="AC39" i="10" s="1"/>
  <c r="AF39" i="10" s="1"/>
  <c r="AG39" i="10" s="1"/>
  <c r="AC11" i="10"/>
  <c r="AF11" i="10" s="1"/>
  <c r="AG11" i="10" s="1"/>
  <c r="AC58" i="2"/>
  <c r="AE58" i="2" s="1"/>
  <c r="AG58" i="2" s="1"/>
  <c r="AC57" i="10" s="1"/>
  <c r="AF57" i="10" s="1"/>
  <c r="AG57" i="10" s="1"/>
  <c r="AC21" i="10"/>
  <c r="AF21" i="10" s="1"/>
  <c r="AG21" i="10" s="1"/>
  <c r="AC52" i="10"/>
  <c r="AF52" i="10" s="1"/>
  <c r="AG52" i="10" s="1"/>
  <c r="AE49" i="2"/>
  <c r="AG49" i="2" s="1"/>
  <c r="AC48" i="10" s="1"/>
  <c r="AC65" i="2"/>
  <c r="AE65" i="2" s="1"/>
  <c r="AG65" i="2" s="1"/>
  <c r="AC64" i="10" s="1"/>
  <c r="AF64" i="10" s="1"/>
  <c r="AG64" i="10" s="1"/>
  <c r="AC57" i="2"/>
  <c r="AE57" i="2" s="1"/>
  <c r="AG57" i="2" s="1"/>
  <c r="AC56" i="10" s="1"/>
  <c r="AF56" i="10" s="1"/>
  <c r="AG56" i="10" s="1"/>
  <c r="AC40" i="10"/>
  <c r="AF40" i="10" s="1"/>
  <c r="AG40" i="10" s="1"/>
  <c r="AC63" i="2"/>
  <c r="AE63" i="2" s="1"/>
  <c r="AG63" i="2" s="1"/>
  <c r="AC62" i="10" s="1"/>
  <c r="AF62" i="10" s="1"/>
  <c r="AG62" i="10" s="1"/>
  <c r="AC55" i="2"/>
  <c r="AE55" i="2" s="1"/>
  <c r="AG55" i="2" s="1"/>
  <c r="AC54" i="10" s="1"/>
  <c r="AF54" i="10" s="1"/>
  <c r="AG54" i="10" s="1"/>
  <c r="AC10" i="10"/>
  <c r="AE10" i="10" s="1"/>
  <c r="AC62" i="2"/>
  <c r="AE62" i="2" s="1"/>
  <c r="AG62" i="2" s="1"/>
  <c r="AC61" i="10" s="1"/>
  <c r="AF61" i="10" s="1"/>
  <c r="AG61" i="10" s="1"/>
  <c r="AC59" i="2"/>
  <c r="AE59" i="2" s="1"/>
  <c r="AG59" i="2" s="1"/>
  <c r="AC58" i="10" s="1"/>
  <c r="AF58" i="10" s="1"/>
  <c r="AG58" i="10" s="1"/>
  <c r="AC54" i="2"/>
  <c r="AE54" i="2" s="1"/>
  <c r="AG54" i="2" s="1"/>
  <c r="AC53" i="10" s="1"/>
  <c r="AF53" i="10" s="1"/>
  <c r="AG53" i="10" s="1"/>
  <c r="AC13" i="10"/>
  <c r="AE13" i="10" s="1"/>
  <c r="AC64" i="2"/>
  <c r="AE64" i="2" s="1"/>
  <c r="AG64" i="2" s="1"/>
  <c r="AC63" i="10" s="1"/>
  <c r="AF63" i="10" s="1"/>
  <c r="AG63" i="10" s="1"/>
  <c r="AC56" i="2"/>
  <c r="AE56" i="2" s="1"/>
  <c r="AG56" i="2" s="1"/>
  <c r="AC55" i="10" s="1"/>
  <c r="AF55" i="10" s="1"/>
  <c r="AG55" i="10" s="1"/>
  <c r="AC30" i="10"/>
  <c r="AF30" i="10" s="1"/>
  <c r="AG30" i="10" s="1"/>
  <c r="AC76" i="2"/>
  <c r="AE76" i="2" s="1"/>
  <c r="AG76" i="2" s="1"/>
  <c r="AC75" i="10" s="1"/>
  <c r="AF75" i="10" s="1"/>
  <c r="AG75" i="10" s="1"/>
  <c r="AC9" i="10"/>
  <c r="AF9" i="10" s="1"/>
  <c r="AG9" i="10" s="1"/>
  <c r="AC60" i="2"/>
  <c r="AE60" i="2" s="1"/>
  <c r="AG60" i="2" s="1"/>
  <c r="AC59" i="10" s="1"/>
  <c r="AF59" i="10" s="1"/>
  <c r="AG59" i="10" s="1"/>
  <c r="AC51" i="10"/>
  <c r="AF51" i="10" s="1"/>
  <c r="AG51" i="10" s="1"/>
  <c r="AC15" i="10"/>
  <c r="AF15" i="10" s="1"/>
  <c r="AG15" i="10" s="1"/>
  <c r="AC26" i="2"/>
  <c r="AE26" i="2" s="1"/>
  <c r="AG26" i="2" s="1"/>
  <c r="AC25" i="10" s="1"/>
  <c r="AF25" i="10" s="1"/>
  <c r="AG25" i="10" s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75" i="7"/>
  <c r="D76" i="7"/>
  <c r="D77" i="7"/>
  <c r="D78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6" i="7"/>
  <c r="AI35" i="2" l="1"/>
  <c r="AC65" i="10"/>
  <c r="AF65" i="10" s="1"/>
  <c r="AG65" i="10" s="1"/>
  <c r="AC66" i="10"/>
  <c r="AF66" i="10" s="1"/>
  <c r="AG66" i="10" s="1"/>
  <c r="I31" i="11"/>
  <c r="K31" i="11" s="1"/>
  <c r="M31" i="11" s="1"/>
  <c r="AA110" i="10"/>
  <c r="Y110" i="10"/>
  <c r="Y113" i="10"/>
  <c r="AA113" i="10"/>
  <c r="AF78" i="10"/>
  <c r="AG78" i="10" s="1"/>
  <c r="Y114" i="10"/>
  <c r="AA114" i="10"/>
  <c r="Y111" i="10"/>
  <c r="AA111" i="10"/>
  <c r="Y112" i="10"/>
  <c r="AA112" i="10"/>
  <c r="Y115" i="10"/>
  <c r="AA115" i="10"/>
  <c r="AA116" i="10"/>
  <c r="Y116" i="10"/>
  <c r="AI111" i="2"/>
  <c r="AK111" i="2" s="1"/>
  <c r="AM111" i="2" s="1"/>
  <c r="AO111" i="2" s="1"/>
  <c r="AQ111" i="2" s="1"/>
  <c r="AS111" i="2" s="1"/>
  <c r="AV111" i="2" s="1"/>
  <c r="AX111" i="2" s="1"/>
  <c r="AC110" i="10"/>
  <c r="AF110" i="10" s="1"/>
  <c r="AG110" i="10" s="1"/>
  <c r="AI112" i="2"/>
  <c r="AK112" i="2" s="1"/>
  <c r="AM112" i="2" s="1"/>
  <c r="AO112" i="2" s="1"/>
  <c r="AQ112" i="2" s="1"/>
  <c r="AS112" i="2" s="1"/>
  <c r="AV112" i="2" s="1"/>
  <c r="AX112" i="2" s="1"/>
  <c r="AC111" i="10"/>
  <c r="AF111" i="10" s="1"/>
  <c r="AG111" i="10" s="1"/>
  <c r="AI116" i="2"/>
  <c r="AK116" i="2" s="1"/>
  <c r="AM116" i="2" s="1"/>
  <c r="AO116" i="2" s="1"/>
  <c r="AQ116" i="2" s="1"/>
  <c r="AS116" i="2" s="1"/>
  <c r="AV116" i="2" s="1"/>
  <c r="AX116" i="2" s="1"/>
  <c r="AC115" i="10"/>
  <c r="AF115" i="10" s="1"/>
  <c r="AG115" i="10" s="1"/>
  <c r="AZ66" i="2"/>
  <c r="G65" i="11"/>
  <c r="AI114" i="2"/>
  <c r="AK114" i="2" s="1"/>
  <c r="AM114" i="2" s="1"/>
  <c r="AO114" i="2" s="1"/>
  <c r="AQ114" i="2" s="1"/>
  <c r="AS114" i="2" s="1"/>
  <c r="AV114" i="2" s="1"/>
  <c r="AX114" i="2" s="1"/>
  <c r="AC113" i="10"/>
  <c r="AF113" i="10" s="1"/>
  <c r="AG113" i="10" s="1"/>
  <c r="AZ67" i="2"/>
  <c r="G66" i="11"/>
  <c r="AI115" i="2"/>
  <c r="AK115" i="2" s="1"/>
  <c r="AM115" i="2" s="1"/>
  <c r="AO115" i="2" s="1"/>
  <c r="AQ115" i="2" s="1"/>
  <c r="AS115" i="2" s="1"/>
  <c r="AV115" i="2" s="1"/>
  <c r="AX115" i="2" s="1"/>
  <c r="AC114" i="10"/>
  <c r="AF114" i="10" s="1"/>
  <c r="AG114" i="10" s="1"/>
  <c r="AI113" i="2"/>
  <c r="AK113" i="2" s="1"/>
  <c r="AM113" i="2" s="1"/>
  <c r="AO113" i="2" s="1"/>
  <c r="AQ113" i="2" s="1"/>
  <c r="AS113" i="2" s="1"/>
  <c r="AV113" i="2" s="1"/>
  <c r="AX113" i="2" s="1"/>
  <c r="AC112" i="10"/>
  <c r="AF112" i="10" s="1"/>
  <c r="AG112" i="10" s="1"/>
  <c r="AI117" i="2"/>
  <c r="AK117" i="2" s="1"/>
  <c r="AM117" i="2" s="1"/>
  <c r="AO117" i="2" s="1"/>
  <c r="AQ117" i="2" s="1"/>
  <c r="AS117" i="2" s="1"/>
  <c r="AV117" i="2" s="1"/>
  <c r="AX117" i="2" s="1"/>
  <c r="AC116" i="10"/>
  <c r="AF116" i="10" s="1"/>
  <c r="AG116" i="10" s="1"/>
  <c r="AF12" i="10"/>
  <c r="AG12" i="10" s="1"/>
  <c r="AI79" i="2"/>
  <c r="AE24" i="10"/>
  <c r="AI25" i="2"/>
  <c r="AC19" i="10"/>
  <c r="AE19" i="10" s="1"/>
  <c r="AZ20" i="2"/>
  <c r="G19" i="11"/>
  <c r="AE34" i="10"/>
  <c r="I80" i="10"/>
  <c r="K80" i="10" s="1"/>
  <c r="M80" i="10" s="1"/>
  <c r="O80" i="10" s="1"/>
  <c r="Q80" i="10" s="1"/>
  <c r="S80" i="10" s="1"/>
  <c r="U80" i="10" s="1"/>
  <c r="W80" i="10" s="1"/>
  <c r="AA80" i="10" s="1"/>
  <c r="AE77" i="10"/>
  <c r="AC50" i="2"/>
  <c r="AE50" i="2" s="1"/>
  <c r="AG50" i="2" s="1"/>
  <c r="AC49" i="10" s="1"/>
  <c r="AF49" i="10" s="1"/>
  <c r="AG49" i="10" s="1"/>
  <c r="AI28" i="2"/>
  <c r="AI78" i="2"/>
  <c r="AE87" i="10"/>
  <c r="I87" i="10"/>
  <c r="AE22" i="10"/>
  <c r="AC36" i="2"/>
  <c r="AE36" i="2" s="1"/>
  <c r="AG36" i="2" s="1"/>
  <c r="AC35" i="10" s="1"/>
  <c r="AF35" i="10" s="1"/>
  <c r="AG35" i="10" s="1"/>
  <c r="AF48" i="10"/>
  <c r="AG48" i="10" s="1"/>
  <c r="AC34" i="2"/>
  <c r="AE34" i="2" s="1"/>
  <c r="AG34" i="2" s="1"/>
  <c r="AC33" i="10" s="1"/>
  <c r="AF33" i="10" s="1"/>
  <c r="AG33" i="10" s="1"/>
  <c r="AC33" i="2"/>
  <c r="AE33" i="2" s="1"/>
  <c r="AG33" i="2" s="1"/>
  <c r="AI33" i="2" s="1"/>
  <c r="AK33" i="2" s="1"/>
  <c r="AM33" i="2" s="1"/>
  <c r="AO33" i="2" s="1"/>
  <c r="AQ33" i="2" s="1"/>
  <c r="AS33" i="2" s="1"/>
  <c r="AX33" i="2" s="1"/>
  <c r="AE27" i="10"/>
  <c r="AE20" i="10"/>
  <c r="AF81" i="10"/>
  <c r="AG81" i="10" s="1"/>
  <c r="I93" i="10"/>
  <c r="K93" i="10" s="1"/>
  <c r="M93" i="10" s="1"/>
  <c r="O93" i="10" s="1"/>
  <c r="Q93" i="10" s="1"/>
  <c r="S93" i="10" s="1"/>
  <c r="U93" i="10" s="1"/>
  <c r="W93" i="10" s="1"/>
  <c r="Y93" i="10" s="1"/>
  <c r="AC82" i="2"/>
  <c r="AE82" i="2" s="1"/>
  <c r="AF94" i="10"/>
  <c r="AG94" i="10" s="1"/>
  <c r="AC7" i="10"/>
  <c r="M88" i="11"/>
  <c r="O88" i="11" s="1"/>
  <c r="Q88" i="11" s="1"/>
  <c r="S88" i="11" s="1"/>
  <c r="U88" i="11" s="1"/>
  <c r="W88" i="11" s="1"/>
  <c r="S47" i="11"/>
  <c r="U47" i="11" s="1"/>
  <c r="W47" i="11" s="1"/>
  <c r="I102" i="11"/>
  <c r="K102" i="11" s="1"/>
  <c r="O100" i="11"/>
  <c r="Q100" i="11" s="1"/>
  <c r="S100" i="11" s="1"/>
  <c r="U100" i="11" s="1"/>
  <c r="W100" i="11" s="1"/>
  <c r="BB48" i="2"/>
  <c r="BE48" i="2" s="1"/>
  <c r="Y47" i="11"/>
  <c r="S98" i="11"/>
  <c r="U98" i="11" s="1"/>
  <c r="W98" i="11" s="1"/>
  <c r="AI51" i="2"/>
  <c r="AK51" i="2" s="1"/>
  <c r="AE11" i="10"/>
  <c r="AE25" i="10"/>
  <c r="AF13" i="10"/>
  <c r="AG13" i="10" s="1"/>
  <c r="AE15" i="10"/>
  <c r="AE117" i="10"/>
  <c r="AE127" i="10"/>
  <c r="Y65" i="10"/>
  <c r="AE65" i="10"/>
  <c r="AE74" i="10"/>
  <c r="Y74" i="10"/>
  <c r="AE75" i="10"/>
  <c r="AE123" i="10"/>
  <c r="AE21" i="10"/>
  <c r="AE31" i="10"/>
  <c r="AE30" i="10"/>
  <c r="AE118" i="10"/>
  <c r="I50" i="10"/>
  <c r="AF50" i="10"/>
  <c r="AG50" i="10" s="1"/>
  <c r="AE50" i="10"/>
  <c r="Y53" i="10"/>
  <c r="AE53" i="10"/>
  <c r="Y55" i="10"/>
  <c r="AE55" i="10"/>
  <c r="AE128" i="10"/>
  <c r="Y60" i="10"/>
  <c r="AE60" i="10"/>
  <c r="AE58" i="10"/>
  <c r="Y58" i="10"/>
  <c r="AE9" i="10"/>
  <c r="Y52" i="10"/>
  <c r="AE52" i="10"/>
  <c r="AE129" i="10"/>
  <c r="AF10" i="10"/>
  <c r="AG10" i="10" s="1"/>
  <c r="I43" i="10"/>
  <c r="AF43" i="10"/>
  <c r="AG43" i="10" s="1"/>
  <c r="AE43" i="10"/>
  <c r="Y32" i="10"/>
  <c r="Y62" i="10"/>
  <c r="AE62" i="10"/>
  <c r="AE119" i="10"/>
  <c r="AE64" i="10"/>
  <c r="Y64" i="10"/>
  <c r="AE121" i="10"/>
  <c r="AE14" i="10"/>
  <c r="AZ32" i="2"/>
  <c r="Y31" i="11" s="1"/>
  <c r="Y81" i="10"/>
  <c r="AE81" i="10"/>
  <c r="Y59" i="10"/>
  <c r="AE59" i="10"/>
  <c r="Y33" i="10"/>
  <c r="AE54" i="10"/>
  <c r="Y54" i="10"/>
  <c r="Y49" i="10"/>
  <c r="Y92" i="10"/>
  <c r="AE57" i="10"/>
  <c r="Y57" i="10"/>
  <c r="Y56" i="10"/>
  <c r="AE56" i="10"/>
  <c r="Y61" i="10"/>
  <c r="AE61" i="10"/>
  <c r="Y63" i="10"/>
  <c r="AE63" i="10"/>
  <c r="AE120" i="10"/>
  <c r="Y120" i="10"/>
  <c r="Y48" i="10"/>
  <c r="AE48" i="10"/>
  <c r="AF41" i="10"/>
  <c r="AG41" i="10" s="1"/>
  <c r="AE41" i="10"/>
  <c r="I41" i="10"/>
  <c r="AE125" i="10"/>
  <c r="Y35" i="10"/>
  <c r="AE124" i="10"/>
  <c r="Y94" i="10"/>
  <c r="AE94" i="10"/>
  <c r="I86" i="11"/>
  <c r="I101" i="11"/>
  <c r="K101" i="11" s="1"/>
  <c r="M101" i="11" s="1"/>
  <c r="O101" i="11" s="1"/>
  <c r="Q101" i="11" s="1"/>
  <c r="M89" i="11"/>
  <c r="O89" i="11" s="1"/>
  <c r="Q89" i="11" s="1"/>
  <c r="I91" i="11"/>
  <c r="K91" i="11" s="1"/>
  <c r="M91" i="11" s="1"/>
  <c r="I96" i="11"/>
  <c r="AZ101" i="2"/>
  <c r="I51" i="10"/>
  <c r="K51" i="10" s="1"/>
  <c r="M51" i="10" s="1"/>
  <c r="O51" i="10" s="1"/>
  <c r="Q51" i="10" s="1"/>
  <c r="W51" i="10" s="1"/>
  <c r="AA51" i="10" s="1"/>
  <c r="K40" i="10"/>
  <c r="M40" i="10" s="1"/>
  <c r="U40" i="10" s="1"/>
  <c r="K39" i="10"/>
  <c r="M39" i="10" s="1"/>
  <c r="O39" i="10" s="1"/>
  <c r="S39" i="10" s="1"/>
  <c r="AI60" i="2"/>
  <c r="AI63" i="2"/>
  <c r="AK63" i="2" s="1"/>
  <c r="AM63" i="2" s="1"/>
  <c r="AO63" i="2" s="1"/>
  <c r="AQ63" i="2" s="1"/>
  <c r="AS63" i="2" s="1"/>
  <c r="AV63" i="2" s="1"/>
  <c r="AX63" i="2" s="1"/>
  <c r="AZ63" i="2" s="1"/>
  <c r="BB63" i="2" s="1"/>
  <c r="BE63" i="2" s="1"/>
  <c r="AI57" i="2"/>
  <c r="AI76" i="2"/>
  <c r="AI64" i="2"/>
  <c r="AK64" i="2" s="1"/>
  <c r="AM64" i="2" s="1"/>
  <c r="AO64" i="2" s="1"/>
  <c r="AQ64" i="2" s="1"/>
  <c r="AS64" i="2" s="1"/>
  <c r="AV64" i="2" s="1"/>
  <c r="AX64" i="2" s="1"/>
  <c r="AZ64" i="2" s="1"/>
  <c r="BB64" i="2" s="1"/>
  <c r="BE64" i="2" s="1"/>
  <c r="AI59" i="2"/>
  <c r="AI62" i="2"/>
  <c r="AK62" i="2" s="1"/>
  <c r="AM62" i="2" s="1"/>
  <c r="AO62" i="2" s="1"/>
  <c r="AQ62" i="2" s="1"/>
  <c r="AS62" i="2" s="1"/>
  <c r="AV62" i="2" s="1"/>
  <c r="AX62" i="2" s="1"/>
  <c r="AZ62" i="2" s="1"/>
  <c r="BB62" i="2" s="1"/>
  <c r="BE62" i="2" s="1"/>
  <c r="AI75" i="2"/>
  <c r="AI26" i="2"/>
  <c r="AI56" i="2"/>
  <c r="AI54" i="2"/>
  <c r="AI55" i="2"/>
  <c r="AI41" i="2"/>
  <c r="AS41" i="2" s="1"/>
  <c r="AV41" i="2" s="1"/>
  <c r="AX41" i="2" s="1"/>
  <c r="G40" i="11" s="1"/>
  <c r="AI65" i="2"/>
  <c r="AK65" i="2" s="1"/>
  <c r="AM65" i="2" s="1"/>
  <c r="AO65" i="2" s="1"/>
  <c r="AQ65" i="2" s="1"/>
  <c r="AS65" i="2" s="1"/>
  <c r="AV65" i="2" s="1"/>
  <c r="AX65" i="2" s="1"/>
  <c r="AI49" i="2"/>
  <c r="AI58" i="2"/>
  <c r="AI40" i="2"/>
  <c r="AK40" i="2" s="1"/>
  <c r="AM40" i="2" s="1"/>
  <c r="AO40" i="2" s="1"/>
  <c r="AQ40" i="2" s="1"/>
  <c r="AI61" i="2"/>
  <c r="M48" i="11"/>
  <c r="I103" i="11"/>
  <c r="K103" i="11" s="1"/>
  <c r="O97" i="11"/>
  <c r="Q97" i="11" s="1"/>
  <c r="S97" i="11" s="1"/>
  <c r="U97" i="11" s="1"/>
  <c r="W97" i="11" s="1"/>
  <c r="S99" i="11"/>
  <c r="U99" i="11" s="1"/>
  <c r="W99" i="11" s="1"/>
  <c r="BB89" i="2"/>
  <c r="BE89" i="2" s="1"/>
  <c r="BB97" i="2"/>
  <c r="BB90" i="2"/>
  <c r="BE90" i="2" s="1"/>
  <c r="AZ103" i="2"/>
  <c r="Y102" i="11" s="1"/>
  <c r="AZ92" i="2"/>
  <c r="Y91" i="11" s="1"/>
  <c r="C5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75" i="7"/>
  <c r="C76" i="7"/>
  <c r="C77" i="7"/>
  <c r="C78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75" i="7"/>
  <c r="B76" i="7"/>
  <c r="B77" i="7"/>
  <c r="B78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6" i="7"/>
  <c r="AE115" i="10" l="1"/>
  <c r="AE110" i="10"/>
  <c r="AE113" i="10"/>
  <c r="AE114" i="10"/>
  <c r="AE116" i="10"/>
  <c r="O31" i="11"/>
  <c r="Q31" i="11" s="1"/>
  <c r="S31" i="11" s="1"/>
  <c r="U31" i="11" s="1"/>
  <c r="W31" i="11" s="1"/>
  <c r="AE111" i="10"/>
  <c r="AE112" i="10"/>
  <c r="T69" i="2"/>
  <c r="T70" i="2"/>
  <c r="T74" i="2"/>
  <c r="T73" i="2"/>
  <c r="T72" i="2"/>
  <c r="T71" i="2"/>
  <c r="AK67" i="7"/>
  <c r="R118" i="2"/>
  <c r="G117" i="7" s="1"/>
  <c r="R119" i="2"/>
  <c r="G118" i="7" s="1"/>
  <c r="G119" i="7"/>
  <c r="R122" i="2"/>
  <c r="G121" i="7" s="1"/>
  <c r="R123" i="2"/>
  <c r="G122" i="7" s="1"/>
  <c r="R124" i="2"/>
  <c r="G123" i="7" s="1"/>
  <c r="R125" i="2"/>
  <c r="G124" i="7" s="1"/>
  <c r="R126" i="2"/>
  <c r="G125" i="7" s="1"/>
  <c r="R128" i="2"/>
  <c r="G127" i="7" s="1"/>
  <c r="R129" i="2"/>
  <c r="G128" i="7" s="1"/>
  <c r="R130" i="2"/>
  <c r="G129" i="7" s="1"/>
  <c r="T7" i="2"/>
  <c r="T127" i="2"/>
  <c r="T134" i="2"/>
  <c r="V134" i="2" s="1"/>
  <c r="Y134" i="2" s="1"/>
  <c r="AA134" i="2" s="1"/>
  <c r="AC134" i="2" s="1"/>
  <c r="AE134" i="2" s="1"/>
  <c r="AG134" i="2" s="1"/>
  <c r="AI134" i="2" s="1"/>
  <c r="AK134" i="2" s="1"/>
  <c r="AM134" i="2" s="1"/>
  <c r="AO134" i="2" s="1"/>
  <c r="AQ134" i="2" s="1"/>
  <c r="AS134" i="2" s="1"/>
  <c r="AV134" i="2" s="1"/>
  <c r="AX134" i="2" s="1"/>
  <c r="AZ134" i="2" s="1"/>
  <c r="BB134" i="2" s="1"/>
  <c r="BE134" i="2" s="1"/>
  <c r="T132" i="2"/>
  <c r="T131" i="2"/>
  <c r="T81" i="2"/>
  <c r="AK11" i="7"/>
  <c r="AK13" i="7"/>
  <c r="AK19" i="7"/>
  <c r="AK21" i="7"/>
  <c r="AK23" i="7"/>
  <c r="AK90" i="7"/>
  <c r="AK115" i="7"/>
  <c r="AK113" i="7"/>
  <c r="AK111" i="7"/>
  <c r="AK109" i="7"/>
  <c r="AK107" i="7"/>
  <c r="AK105" i="7"/>
  <c r="AK103" i="7"/>
  <c r="AK101" i="7"/>
  <c r="AK99" i="7"/>
  <c r="AK93" i="7"/>
  <c r="AK91" i="7"/>
  <c r="AK89" i="7"/>
  <c r="AK87" i="7"/>
  <c r="AK83" i="7"/>
  <c r="AK81" i="7"/>
  <c r="AK79" i="7"/>
  <c r="AK77" i="7"/>
  <c r="AK75" i="7"/>
  <c r="AK65" i="7"/>
  <c r="AK63" i="7"/>
  <c r="AK61" i="7"/>
  <c r="AK59" i="7"/>
  <c r="AK57" i="7"/>
  <c r="AK55" i="7"/>
  <c r="AK53" i="7"/>
  <c r="AK45" i="7"/>
  <c r="AK41" i="7"/>
  <c r="AK37" i="7"/>
  <c r="AK29" i="7"/>
  <c r="AK27" i="7"/>
  <c r="AK25" i="7"/>
  <c r="AK112" i="7"/>
  <c r="AK108" i="7"/>
  <c r="AK102" i="7"/>
  <c r="AK98" i="7"/>
  <c r="AK94" i="7"/>
  <c r="AK88" i="7"/>
  <c r="AK86" i="7"/>
  <c r="AK84" i="7"/>
  <c r="AK82" i="7"/>
  <c r="AK78" i="7"/>
  <c r="AK76" i="7"/>
  <c r="AK74" i="7"/>
  <c r="AK66" i="7"/>
  <c r="AK64" i="7"/>
  <c r="AK60" i="7"/>
  <c r="AK58" i="7"/>
  <c r="AK56" i="7"/>
  <c r="AK54" i="7"/>
  <c r="AK50" i="7"/>
  <c r="AK46" i="7"/>
  <c r="AK44" i="7"/>
  <c r="AK42" i="7"/>
  <c r="AK38" i="7"/>
  <c r="AK36" i="7"/>
  <c r="AK34" i="7"/>
  <c r="AK30" i="7"/>
  <c r="AK28" i="7"/>
  <c r="AK26" i="7"/>
  <c r="AK24" i="7"/>
  <c r="AK22" i="7"/>
  <c r="AK20" i="7"/>
  <c r="AK18" i="7"/>
  <c r="AK16" i="7"/>
  <c r="AK14" i="7"/>
  <c r="AK12" i="7"/>
  <c r="AK10" i="7"/>
  <c r="AK120" i="7"/>
  <c r="AK116" i="7"/>
  <c r="AK114" i="7"/>
  <c r="AK110" i="7"/>
  <c r="AK106" i="7"/>
  <c r="AK104" i="7"/>
  <c r="AK100" i="7"/>
  <c r="AK96" i="7"/>
  <c r="AK62" i="7"/>
  <c r="AK8" i="7"/>
  <c r="AK47" i="7"/>
  <c r="AK43" i="7"/>
  <c r="AK39" i="7"/>
  <c r="AK9" i="7"/>
  <c r="AK15" i="7"/>
  <c r="AK7" i="7"/>
  <c r="AZ65" i="2"/>
  <c r="G64" i="11"/>
  <c r="AZ117" i="2"/>
  <c r="G116" i="11"/>
  <c r="AZ113" i="2"/>
  <c r="G112" i="11"/>
  <c r="AZ115" i="2"/>
  <c r="G114" i="11"/>
  <c r="I66" i="11"/>
  <c r="K66" i="11" s="1"/>
  <c r="M66" i="11" s="1"/>
  <c r="O66" i="11" s="1"/>
  <c r="BB67" i="2"/>
  <c r="BE67" i="2" s="1"/>
  <c r="Y66" i="11"/>
  <c r="AZ114" i="2"/>
  <c r="G113" i="11"/>
  <c r="I65" i="11"/>
  <c r="K65" i="11" s="1"/>
  <c r="M65" i="11" s="1"/>
  <c r="BB66" i="2"/>
  <c r="BE66" i="2" s="1"/>
  <c r="Y65" i="11"/>
  <c r="AZ116" i="2"/>
  <c r="G115" i="11"/>
  <c r="AZ112" i="2"/>
  <c r="G111" i="11"/>
  <c r="AZ111" i="2"/>
  <c r="G110" i="11"/>
  <c r="AF19" i="10"/>
  <c r="AG19" i="10" s="1"/>
  <c r="Y80" i="10"/>
  <c r="I19" i="11"/>
  <c r="BB20" i="2"/>
  <c r="BE20" i="2" s="1"/>
  <c r="Y19" i="11"/>
  <c r="AZ33" i="2"/>
  <c r="G32" i="11"/>
  <c r="AI50" i="2"/>
  <c r="AE49" i="10"/>
  <c r="AI36" i="2"/>
  <c r="AE35" i="10"/>
  <c r="AI34" i="2"/>
  <c r="AK34" i="2" s="1"/>
  <c r="AM34" i="2" s="1"/>
  <c r="AO34" i="2" s="1"/>
  <c r="AQ34" i="2" s="1"/>
  <c r="AS34" i="2" s="1"/>
  <c r="AV34" i="2" s="1"/>
  <c r="AX34" i="2" s="1"/>
  <c r="AE33" i="10"/>
  <c r="AA39" i="10"/>
  <c r="AE39" i="10" s="1"/>
  <c r="AA40" i="10"/>
  <c r="AE40" i="10" s="1"/>
  <c r="AE7" i="10"/>
  <c r="AF7" i="10"/>
  <c r="AG7" i="10" s="1"/>
  <c r="BB101" i="2"/>
  <c r="BE101" i="2" s="1"/>
  <c r="Y100" i="11"/>
  <c r="M102" i="11"/>
  <c r="O102" i="11" s="1"/>
  <c r="Q102" i="11" s="1"/>
  <c r="AC32" i="10"/>
  <c r="BB32" i="2"/>
  <c r="BE32" i="2" s="1"/>
  <c r="AE51" i="10"/>
  <c r="K96" i="11"/>
  <c r="M96" i="11" s="1"/>
  <c r="O96" i="11" s="1"/>
  <c r="Q96" i="11" s="1"/>
  <c r="O91" i="11"/>
  <c r="Q91" i="11" s="1"/>
  <c r="S91" i="11" s="1"/>
  <c r="U91" i="11" s="1"/>
  <c r="W91" i="11" s="1"/>
  <c r="S89" i="11"/>
  <c r="U89" i="11" s="1"/>
  <c r="W89" i="11" s="1"/>
  <c r="K86" i="11"/>
  <c r="Y39" i="10"/>
  <c r="AK41" i="2"/>
  <c r="AM41" i="2" s="1"/>
  <c r="AO41" i="2" s="1"/>
  <c r="AQ41" i="2" s="1"/>
  <c r="Y51" i="10"/>
  <c r="AS40" i="2"/>
  <c r="AV40" i="2" s="1"/>
  <c r="AX40" i="2" s="1"/>
  <c r="G39" i="11" s="1"/>
  <c r="I39" i="11" s="1"/>
  <c r="T32" i="2"/>
  <c r="AG31" i="7" s="1"/>
  <c r="S3" i="2"/>
  <c r="T5" i="2"/>
  <c r="V5" i="2" s="1"/>
  <c r="Y5" i="2" s="1"/>
  <c r="O48" i="11"/>
  <c r="Q48" i="11" s="1"/>
  <c r="S48" i="11" s="1"/>
  <c r="U48" i="11" s="1"/>
  <c r="W48" i="11" s="1"/>
  <c r="S101" i="11"/>
  <c r="U101" i="11" s="1"/>
  <c r="W101" i="11" s="1"/>
  <c r="M103" i="11"/>
  <c r="O103" i="11" s="1"/>
  <c r="Q103" i="11" s="1"/>
  <c r="BB103" i="2"/>
  <c r="BB92" i="2"/>
  <c r="AZ41" i="2"/>
  <c r="Y40" i="11" s="1"/>
  <c r="AI52" i="7"/>
  <c r="T96" i="2"/>
  <c r="AG95" i="7" s="1"/>
  <c r="AG85" i="7"/>
  <c r="T93" i="2"/>
  <c r="AG92" i="7" s="1"/>
  <c r="I32" i="11" l="1"/>
  <c r="K32" i="11" s="1"/>
  <c r="M32" i="11" s="1"/>
  <c r="V132" i="2"/>
  <c r="Y132" i="2" s="1"/>
  <c r="AA132" i="2" s="1"/>
  <c r="AC132" i="2" s="1"/>
  <c r="AE132" i="2" s="1"/>
  <c r="AG132" i="2" s="1"/>
  <c r="AI132" i="2" s="1"/>
  <c r="AK132" i="2" s="1"/>
  <c r="AM132" i="2" s="1"/>
  <c r="AO132" i="2" s="1"/>
  <c r="AQ132" i="2" s="1"/>
  <c r="AS132" i="2" s="1"/>
  <c r="AV132" i="2" s="1"/>
  <c r="AX132" i="2" s="1"/>
  <c r="AZ132" i="2" s="1"/>
  <c r="BB132" i="2" s="1"/>
  <c r="AG131" i="7"/>
  <c r="I119" i="7"/>
  <c r="K119" i="7" s="1"/>
  <c r="M119" i="7" s="1"/>
  <c r="O119" i="7" s="1"/>
  <c r="Q119" i="7" s="1"/>
  <c r="S119" i="7" s="1"/>
  <c r="U119" i="7" s="1"/>
  <c r="W119" i="7" s="1"/>
  <c r="Y119" i="7" s="1"/>
  <c r="AA119" i="7" s="1"/>
  <c r="AC119" i="7" s="1"/>
  <c r="AE119" i="7" s="1"/>
  <c r="AI119" i="7" s="1"/>
  <c r="AJ119" i="7"/>
  <c r="AK119" i="7" s="1"/>
  <c r="V70" i="2"/>
  <c r="Y70" i="2" s="1"/>
  <c r="AA70" i="2" s="1"/>
  <c r="AG69" i="7"/>
  <c r="I128" i="7"/>
  <c r="K128" i="7" s="1"/>
  <c r="M128" i="7" s="1"/>
  <c r="O128" i="7" s="1"/>
  <c r="Q128" i="7" s="1"/>
  <c r="S128" i="7" s="1"/>
  <c r="U128" i="7" s="1"/>
  <c r="W128" i="7" s="1"/>
  <c r="Y128" i="7" s="1"/>
  <c r="AA128" i="7" s="1"/>
  <c r="AC128" i="7" s="1"/>
  <c r="AE128" i="7" s="1"/>
  <c r="AI128" i="7" s="1"/>
  <c r="AJ128" i="7"/>
  <c r="AK128" i="7" s="1"/>
  <c r="I123" i="7"/>
  <c r="K123" i="7" s="1"/>
  <c r="M123" i="7" s="1"/>
  <c r="O123" i="7" s="1"/>
  <c r="Q123" i="7" s="1"/>
  <c r="S123" i="7" s="1"/>
  <c r="U123" i="7" s="1"/>
  <c r="W123" i="7" s="1"/>
  <c r="Y123" i="7" s="1"/>
  <c r="AA123" i="7" s="1"/>
  <c r="AC123" i="7" s="1"/>
  <c r="AE123" i="7" s="1"/>
  <c r="AI123" i="7" s="1"/>
  <c r="AJ123" i="7"/>
  <c r="AK123" i="7" s="1"/>
  <c r="I118" i="7"/>
  <c r="K118" i="7" s="1"/>
  <c r="M118" i="7" s="1"/>
  <c r="O118" i="7" s="1"/>
  <c r="Q118" i="7" s="1"/>
  <c r="S118" i="7" s="1"/>
  <c r="U118" i="7" s="1"/>
  <c r="W118" i="7" s="1"/>
  <c r="Y118" i="7" s="1"/>
  <c r="AA118" i="7" s="1"/>
  <c r="AC118" i="7" s="1"/>
  <c r="AE118" i="7" s="1"/>
  <c r="AI118" i="7" s="1"/>
  <c r="AJ118" i="7"/>
  <c r="AK118" i="7" s="1"/>
  <c r="V69" i="2"/>
  <c r="Y69" i="2" s="1"/>
  <c r="AA69" i="2" s="1"/>
  <c r="AG68" i="7"/>
  <c r="I129" i="7"/>
  <c r="K129" i="7" s="1"/>
  <c r="M129" i="7" s="1"/>
  <c r="O129" i="7" s="1"/>
  <c r="Q129" i="7" s="1"/>
  <c r="S129" i="7" s="1"/>
  <c r="U129" i="7" s="1"/>
  <c r="W129" i="7" s="1"/>
  <c r="Y129" i="7" s="1"/>
  <c r="AA129" i="7" s="1"/>
  <c r="AC129" i="7" s="1"/>
  <c r="AE129" i="7" s="1"/>
  <c r="AI129" i="7" s="1"/>
  <c r="AJ129" i="7"/>
  <c r="AK129" i="7" s="1"/>
  <c r="I124" i="7"/>
  <c r="K124" i="7" s="1"/>
  <c r="M124" i="7" s="1"/>
  <c r="O124" i="7" s="1"/>
  <c r="Q124" i="7" s="1"/>
  <c r="S124" i="7" s="1"/>
  <c r="U124" i="7" s="1"/>
  <c r="W124" i="7" s="1"/>
  <c r="Y124" i="7" s="1"/>
  <c r="AA124" i="7" s="1"/>
  <c r="AC124" i="7" s="1"/>
  <c r="AE124" i="7" s="1"/>
  <c r="AI124" i="7" s="1"/>
  <c r="AJ124" i="7"/>
  <c r="AK124" i="7" s="1"/>
  <c r="I111" i="11"/>
  <c r="K111" i="11" s="1"/>
  <c r="I114" i="11"/>
  <c r="I116" i="11"/>
  <c r="K116" i="11" s="1"/>
  <c r="I113" i="11"/>
  <c r="K113" i="11" s="1"/>
  <c r="M113" i="11" s="1"/>
  <c r="I127" i="7"/>
  <c r="K127" i="7" s="1"/>
  <c r="M127" i="7" s="1"/>
  <c r="O127" i="7" s="1"/>
  <c r="Q127" i="7" s="1"/>
  <c r="S127" i="7" s="1"/>
  <c r="U127" i="7" s="1"/>
  <c r="W127" i="7" s="1"/>
  <c r="Y127" i="7" s="1"/>
  <c r="AA127" i="7" s="1"/>
  <c r="AC127" i="7" s="1"/>
  <c r="AE127" i="7" s="1"/>
  <c r="AI127" i="7" s="1"/>
  <c r="AJ127" i="7"/>
  <c r="AK127" i="7" s="1"/>
  <c r="I122" i="7"/>
  <c r="K122" i="7" s="1"/>
  <c r="M122" i="7" s="1"/>
  <c r="O122" i="7" s="1"/>
  <c r="Q122" i="7" s="1"/>
  <c r="S122" i="7" s="1"/>
  <c r="U122" i="7" s="1"/>
  <c r="W122" i="7" s="1"/>
  <c r="Y122" i="7" s="1"/>
  <c r="AA122" i="7" s="1"/>
  <c r="AC122" i="7" s="1"/>
  <c r="AE122" i="7" s="1"/>
  <c r="AI122" i="7" s="1"/>
  <c r="AJ122" i="7"/>
  <c r="AK122" i="7" s="1"/>
  <c r="I117" i="7"/>
  <c r="K117" i="7" s="1"/>
  <c r="M117" i="7" s="1"/>
  <c r="O117" i="7" s="1"/>
  <c r="Q117" i="7" s="1"/>
  <c r="S117" i="7" s="1"/>
  <c r="U117" i="7" s="1"/>
  <c r="W117" i="7" s="1"/>
  <c r="Y117" i="7" s="1"/>
  <c r="AA117" i="7" s="1"/>
  <c r="AC117" i="7" s="1"/>
  <c r="AE117" i="7" s="1"/>
  <c r="AI117" i="7" s="1"/>
  <c r="AJ117" i="7"/>
  <c r="AK117" i="7" s="1"/>
  <c r="I110" i="11"/>
  <c r="I115" i="11"/>
  <c r="K115" i="11" s="1"/>
  <c r="I112" i="11"/>
  <c r="K112" i="11" s="1"/>
  <c r="M112" i="11" s="1"/>
  <c r="V131" i="2"/>
  <c r="Y131" i="2" s="1"/>
  <c r="AA131" i="2" s="1"/>
  <c r="AC131" i="2" s="1"/>
  <c r="AE131" i="2" s="1"/>
  <c r="AG131" i="2" s="1"/>
  <c r="AI131" i="2" s="1"/>
  <c r="AK131" i="2" s="1"/>
  <c r="AM131" i="2" s="1"/>
  <c r="AO131" i="2" s="1"/>
  <c r="AQ131" i="2" s="1"/>
  <c r="AS131" i="2" s="1"/>
  <c r="AV131" i="2" s="1"/>
  <c r="AX131" i="2" s="1"/>
  <c r="AZ131" i="2" s="1"/>
  <c r="BB131" i="2" s="1"/>
  <c r="AG130" i="7"/>
  <c r="I125" i="7"/>
  <c r="K125" i="7" s="1"/>
  <c r="M125" i="7" s="1"/>
  <c r="O125" i="7" s="1"/>
  <c r="Q125" i="7" s="1"/>
  <c r="S125" i="7" s="1"/>
  <c r="U125" i="7" s="1"/>
  <c r="W125" i="7" s="1"/>
  <c r="Y125" i="7" s="1"/>
  <c r="AA125" i="7" s="1"/>
  <c r="AC125" i="7" s="1"/>
  <c r="AE125" i="7" s="1"/>
  <c r="AI125" i="7" s="1"/>
  <c r="AJ125" i="7"/>
  <c r="AK125" i="7" s="1"/>
  <c r="I121" i="7"/>
  <c r="K121" i="7" s="1"/>
  <c r="M121" i="7" s="1"/>
  <c r="O121" i="7" s="1"/>
  <c r="Q121" i="7" s="1"/>
  <c r="S121" i="7" s="1"/>
  <c r="U121" i="7" s="1"/>
  <c r="W121" i="7" s="1"/>
  <c r="Y121" i="7" s="1"/>
  <c r="AA121" i="7" s="1"/>
  <c r="AC121" i="7" s="1"/>
  <c r="AE121" i="7" s="1"/>
  <c r="AI121" i="7" s="1"/>
  <c r="AJ121" i="7"/>
  <c r="AK121" i="7" s="1"/>
  <c r="BB111" i="2"/>
  <c r="BE111" i="2" s="1"/>
  <c r="Y110" i="11"/>
  <c r="BB112" i="2"/>
  <c r="BE112" i="2" s="1"/>
  <c r="Y111" i="11"/>
  <c r="BB116" i="2"/>
  <c r="BE116" i="2" s="1"/>
  <c r="Y115" i="11"/>
  <c r="O65" i="11"/>
  <c r="Q65" i="11" s="1"/>
  <c r="S65" i="11" s="1"/>
  <c r="U65" i="11" s="1"/>
  <c r="W65" i="11" s="1"/>
  <c r="BB114" i="2"/>
  <c r="BE114" i="2" s="1"/>
  <c r="Y113" i="11"/>
  <c r="Q66" i="11"/>
  <c r="S66" i="11" s="1"/>
  <c r="U66" i="11" s="1"/>
  <c r="W66" i="11" s="1"/>
  <c r="BB115" i="2"/>
  <c r="BE115" i="2" s="1"/>
  <c r="Y114" i="11"/>
  <c r="BB113" i="2"/>
  <c r="BE113" i="2" s="1"/>
  <c r="Y112" i="11"/>
  <c r="BB117" i="2"/>
  <c r="BE117" i="2" s="1"/>
  <c r="Y116" i="11"/>
  <c r="BB65" i="2"/>
  <c r="BE65" i="2" s="1"/>
  <c r="Y64" i="11"/>
  <c r="V81" i="2"/>
  <c r="Y81" i="2" s="1"/>
  <c r="AA81" i="2" s="1"/>
  <c r="AG80" i="7"/>
  <c r="V127" i="2"/>
  <c r="Y127" i="2" s="1"/>
  <c r="AA127" i="2" s="1"/>
  <c r="AG126" i="7"/>
  <c r="V7" i="2"/>
  <c r="Y7" i="2" s="1"/>
  <c r="AA7" i="2" s="1"/>
  <c r="AG6" i="7"/>
  <c r="V71" i="2"/>
  <c r="Y71" i="2" s="1"/>
  <c r="AA71" i="2" s="1"/>
  <c r="AG70" i="7"/>
  <c r="V72" i="2"/>
  <c r="Y72" i="2" s="1"/>
  <c r="AA72" i="2" s="1"/>
  <c r="AG71" i="7"/>
  <c r="V73" i="2"/>
  <c r="Y73" i="2" s="1"/>
  <c r="AA73" i="2" s="1"/>
  <c r="AG72" i="7"/>
  <c r="V74" i="2"/>
  <c r="Y74" i="2" s="1"/>
  <c r="AA74" i="2" s="1"/>
  <c r="G73" i="10" s="1"/>
  <c r="AG73" i="7"/>
  <c r="K19" i="11"/>
  <c r="AZ34" i="2"/>
  <c r="G33" i="11"/>
  <c r="BB33" i="2"/>
  <c r="BE33" i="2" s="1"/>
  <c r="Y32" i="11"/>
  <c r="K39" i="11"/>
  <c r="M39" i="11" s="1"/>
  <c r="O39" i="11" s="1"/>
  <c r="Q39" i="11" s="1"/>
  <c r="S39" i="11" s="1"/>
  <c r="U39" i="11" s="1"/>
  <c r="W39" i="11" s="1"/>
  <c r="S102" i="11"/>
  <c r="U102" i="11" s="1"/>
  <c r="W102" i="11" s="1"/>
  <c r="AJ31" i="7"/>
  <c r="AK31" i="7" s="1"/>
  <c r="AI31" i="7"/>
  <c r="AE32" i="10"/>
  <c r="AF32" i="10"/>
  <c r="AG32" i="10" s="1"/>
  <c r="AJ92" i="7"/>
  <c r="AK92" i="7" s="1"/>
  <c r="AI92" i="7"/>
  <c r="AJ85" i="7"/>
  <c r="AK85" i="7" s="1"/>
  <c r="AI85" i="7"/>
  <c r="AJ95" i="7"/>
  <c r="AK95" i="7" s="1"/>
  <c r="AI95" i="7"/>
  <c r="I40" i="11"/>
  <c r="M86" i="11"/>
  <c r="S96" i="11"/>
  <c r="U96" i="11" s="1"/>
  <c r="W96" i="11" s="1"/>
  <c r="AZ40" i="2"/>
  <c r="Y39" i="11" s="1"/>
  <c r="V93" i="2"/>
  <c r="Y93" i="2" s="1"/>
  <c r="V96" i="2"/>
  <c r="Y96" i="2" s="1"/>
  <c r="AA96" i="2" s="1"/>
  <c r="S103" i="11"/>
  <c r="U103" i="11" s="1"/>
  <c r="W103" i="11" s="1"/>
  <c r="BB41" i="2"/>
  <c r="BE41" i="2" s="1"/>
  <c r="G135" i="2"/>
  <c r="I33" i="11" l="1"/>
  <c r="K33" i="11" s="1"/>
  <c r="O32" i="11"/>
  <c r="Q32" i="11" s="1"/>
  <c r="S32" i="11" s="1"/>
  <c r="U32" i="11" s="1"/>
  <c r="W32" i="11" s="1"/>
  <c r="M111" i="11"/>
  <c r="O111" i="11" s="1"/>
  <c r="Q111" i="11" s="1"/>
  <c r="AC70" i="2"/>
  <c r="AE70" i="2" s="1"/>
  <c r="AG70" i="2" s="1"/>
  <c r="G69" i="10"/>
  <c r="I73" i="10"/>
  <c r="K73" i="10" s="1"/>
  <c r="M73" i="10" s="1"/>
  <c r="O73" i="10" s="1"/>
  <c r="Q73" i="10" s="1"/>
  <c r="S73" i="10" s="1"/>
  <c r="U73" i="10" s="1"/>
  <c r="W73" i="10" s="1"/>
  <c r="AC72" i="2"/>
  <c r="AE72" i="2" s="1"/>
  <c r="AG72" i="2" s="1"/>
  <c r="G71" i="10"/>
  <c r="AJ130" i="7"/>
  <c r="AK130" i="7" s="1"/>
  <c r="AI130" i="7"/>
  <c r="O112" i="11"/>
  <c r="Q112" i="11" s="1"/>
  <c r="S112" i="11" s="1"/>
  <c r="U112" i="11" s="1"/>
  <c r="W112" i="11" s="1"/>
  <c r="O113" i="11"/>
  <c r="Q113" i="11" s="1"/>
  <c r="S113" i="11" s="1"/>
  <c r="U113" i="11" s="1"/>
  <c r="W113" i="11" s="1"/>
  <c r="AJ68" i="7"/>
  <c r="AK68" i="7" s="1"/>
  <c r="AI68" i="7"/>
  <c r="AJ131" i="7"/>
  <c r="AK131" i="7" s="1"/>
  <c r="AI131" i="7"/>
  <c r="AC73" i="2"/>
  <c r="AE73" i="2" s="1"/>
  <c r="AG73" i="2" s="1"/>
  <c r="G72" i="10"/>
  <c r="AC71" i="2"/>
  <c r="AE71" i="2" s="1"/>
  <c r="AG71" i="2" s="1"/>
  <c r="G70" i="10"/>
  <c r="M115" i="11"/>
  <c r="O115" i="11" s="1"/>
  <c r="Q115" i="11" s="1"/>
  <c r="K110" i="11"/>
  <c r="M116" i="11"/>
  <c r="O116" i="11" s="1"/>
  <c r="Q116" i="11" s="1"/>
  <c r="K114" i="11"/>
  <c r="AC69" i="2"/>
  <c r="AE69" i="2" s="1"/>
  <c r="AG69" i="2" s="1"/>
  <c r="G68" i="10"/>
  <c r="AJ69" i="7"/>
  <c r="AK69" i="7" s="1"/>
  <c r="AI69" i="7"/>
  <c r="AI73" i="7"/>
  <c r="AJ73" i="7"/>
  <c r="AK73" i="7" s="1"/>
  <c r="AC74" i="2"/>
  <c r="AE74" i="2" s="1"/>
  <c r="AG74" i="2" s="1"/>
  <c r="AC73" i="10" s="1"/>
  <c r="AF73" i="10" s="1"/>
  <c r="AG73" i="10" s="1"/>
  <c r="AI72" i="7"/>
  <c r="AJ72" i="7"/>
  <c r="AK72" i="7" s="1"/>
  <c r="AI71" i="7"/>
  <c r="AJ71" i="7"/>
  <c r="AK71" i="7" s="1"/>
  <c r="AI70" i="7"/>
  <c r="AJ70" i="7"/>
  <c r="AK70" i="7" s="1"/>
  <c r="AJ6" i="7"/>
  <c r="AK6" i="7" s="1"/>
  <c r="AI6" i="7"/>
  <c r="AC7" i="2"/>
  <c r="AE7" i="2" s="1"/>
  <c r="AG7" i="2" s="1"/>
  <c r="G6" i="10"/>
  <c r="AJ126" i="7"/>
  <c r="AK126" i="7" s="1"/>
  <c r="AI126" i="7"/>
  <c r="AC127" i="2"/>
  <c r="AE127" i="2" s="1"/>
  <c r="AI127" i="2" s="1"/>
  <c r="AK127" i="2" s="1"/>
  <c r="AM127" i="2" s="1"/>
  <c r="AO127" i="2" s="1"/>
  <c r="AQ127" i="2" s="1"/>
  <c r="AS127" i="2" s="1"/>
  <c r="G126" i="10"/>
  <c r="AJ80" i="7"/>
  <c r="AK80" i="7" s="1"/>
  <c r="AI80" i="7"/>
  <c r="AC81" i="2"/>
  <c r="AE81" i="2" s="1"/>
  <c r="AG81" i="2" s="1"/>
  <c r="G80" i="10"/>
  <c r="M19" i="11"/>
  <c r="O19" i="11" s="1"/>
  <c r="Q19" i="11" s="1"/>
  <c r="S19" i="11" s="1"/>
  <c r="U19" i="11" s="1"/>
  <c r="W19" i="11" s="1"/>
  <c r="BB34" i="2"/>
  <c r="BE34" i="2" s="1"/>
  <c r="Y33" i="11"/>
  <c r="G95" i="10"/>
  <c r="AC96" i="2"/>
  <c r="AE96" i="2" s="1"/>
  <c r="AG96" i="2" s="1"/>
  <c r="BB40" i="2"/>
  <c r="BE40" i="2" s="1"/>
  <c r="O86" i="11"/>
  <c r="Q86" i="11" s="1"/>
  <c r="S86" i="11" s="1"/>
  <c r="U86" i="11" s="1"/>
  <c r="W86" i="11" s="1"/>
  <c r="K40" i="11"/>
  <c r="M40" i="11" s="1"/>
  <c r="O40" i="11" s="1"/>
  <c r="Q40" i="11" s="1"/>
  <c r="S40" i="11" s="1"/>
  <c r="U40" i="11" s="1"/>
  <c r="W40" i="11" s="1"/>
  <c r="O134" i="2"/>
  <c r="M33" i="11" l="1"/>
  <c r="AI73" i="2"/>
  <c r="AK73" i="2" s="1"/>
  <c r="AM73" i="2" s="1"/>
  <c r="AO73" i="2" s="1"/>
  <c r="AQ73" i="2" s="1"/>
  <c r="AS73" i="2" s="1"/>
  <c r="AV73" i="2" s="1"/>
  <c r="AX73" i="2" s="1"/>
  <c r="AC72" i="10"/>
  <c r="AF72" i="10" s="1"/>
  <c r="AG72" i="10" s="1"/>
  <c r="M114" i="11"/>
  <c r="I70" i="10"/>
  <c r="K70" i="10" s="1"/>
  <c r="M70" i="10" s="1"/>
  <c r="O70" i="10" s="1"/>
  <c r="Q70" i="10" s="1"/>
  <c r="S70" i="10" s="1"/>
  <c r="U70" i="10" s="1"/>
  <c r="W70" i="10" s="1"/>
  <c r="I71" i="10"/>
  <c r="K71" i="10" s="1"/>
  <c r="M71" i="10" s="1"/>
  <c r="O71" i="10" s="1"/>
  <c r="Q71" i="10" s="1"/>
  <c r="S71" i="10" s="1"/>
  <c r="U71" i="10" s="1"/>
  <c r="W71" i="10" s="1"/>
  <c r="I69" i="10"/>
  <c r="K69" i="10" s="1"/>
  <c r="M69" i="10" s="1"/>
  <c r="O69" i="10" s="1"/>
  <c r="Q69" i="10" s="1"/>
  <c r="S69" i="10" s="1"/>
  <c r="U69" i="10" s="1"/>
  <c r="W69" i="10" s="1"/>
  <c r="S111" i="11"/>
  <c r="U111" i="11" s="1"/>
  <c r="W111" i="11" s="1"/>
  <c r="AI69" i="2"/>
  <c r="AK69" i="2" s="1"/>
  <c r="AM69" i="2" s="1"/>
  <c r="AO69" i="2" s="1"/>
  <c r="AQ69" i="2" s="1"/>
  <c r="AS69" i="2" s="1"/>
  <c r="AV69" i="2" s="1"/>
  <c r="AX69" i="2" s="1"/>
  <c r="AC68" i="10"/>
  <c r="AF68" i="10" s="1"/>
  <c r="AG68" i="10" s="1"/>
  <c r="M110" i="11"/>
  <c r="I72" i="10"/>
  <c r="K72" i="10" s="1"/>
  <c r="M72" i="10" s="1"/>
  <c r="O72" i="10" s="1"/>
  <c r="Q72" i="10" s="1"/>
  <c r="S72" i="10" s="1"/>
  <c r="U72" i="10" s="1"/>
  <c r="W72" i="10" s="1"/>
  <c r="S115" i="11"/>
  <c r="U115" i="11" s="1"/>
  <c r="W115" i="11" s="1"/>
  <c r="Y73" i="10"/>
  <c r="AA73" i="10"/>
  <c r="AE73" i="10" s="1"/>
  <c r="I68" i="10"/>
  <c r="K68" i="10" s="1"/>
  <c r="M68" i="10" s="1"/>
  <c r="O68" i="10" s="1"/>
  <c r="Q68" i="10" s="1"/>
  <c r="S68" i="10" s="1"/>
  <c r="U68" i="10" s="1"/>
  <c r="W68" i="10" s="1"/>
  <c r="S116" i="11"/>
  <c r="U116" i="11" s="1"/>
  <c r="W116" i="11" s="1"/>
  <c r="AI71" i="2"/>
  <c r="AK71" i="2" s="1"/>
  <c r="AM71" i="2" s="1"/>
  <c r="AO71" i="2" s="1"/>
  <c r="AQ71" i="2" s="1"/>
  <c r="AS71" i="2" s="1"/>
  <c r="AV71" i="2" s="1"/>
  <c r="AX71" i="2" s="1"/>
  <c r="AC70" i="10"/>
  <c r="AF70" i="10" s="1"/>
  <c r="AG70" i="10" s="1"/>
  <c r="AI72" i="2"/>
  <c r="AK72" i="2" s="1"/>
  <c r="AM72" i="2" s="1"/>
  <c r="AO72" i="2" s="1"/>
  <c r="AQ72" i="2" s="1"/>
  <c r="AS72" i="2" s="1"/>
  <c r="AV72" i="2" s="1"/>
  <c r="AX72" i="2" s="1"/>
  <c r="AC71" i="10"/>
  <c r="AF71" i="10" s="1"/>
  <c r="AG71" i="10" s="1"/>
  <c r="AI70" i="2"/>
  <c r="AK70" i="2" s="1"/>
  <c r="AM70" i="2" s="1"/>
  <c r="AO70" i="2" s="1"/>
  <c r="AQ70" i="2" s="1"/>
  <c r="AS70" i="2" s="1"/>
  <c r="AV70" i="2" s="1"/>
  <c r="AX70" i="2" s="1"/>
  <c r="AC69" i="10"/>
  <c r="AF69" i="10" s="1"/>
  <c r="AG69" i="10" s="1"/>
  <c r="I79" i="10"/>
  <c r="K79" i="10" s="1"/>
  <c r="M79" i="10" s="1"/>
  <c r="O79" i="10" s="1"/>
  <c r="Q79" i="10" s="1"/>
  <c r="S79" i="10" s="1"/>
  <c r="U79" i="10" s="1"/>
  <c r="W79" i="10" s="1"/>
  <c r="AI81" i="2"/>
  <c r="AK81" i="2" s="1"/>
  <c r="AM81" i="2" s="1"/>
  <c r="AO81" i="2" s="1"/>
  <c r="AQ81" i="2" s="1"/>
  <c r="AS81" i="2" s="1"/>
  <c r="AV81" i="2" s="1"/>
  <c r="AX81" i="2" s="1"/>
  <c r="AC80" i="10"/>
  <c r="AF126" i="10"/>
  <c r="AG126" i="10" s="1"/>
  <c r="I126" i="10"/>
  <c r="K126" i="10" s="1"/>
  <c r="M126" i="10" s="1"/>
  <c r="O126" i="10" s="1"/>
  <c r="Q126" i="10" s="1"/>
  <c r="W126" i="10" s="1"/>
  <c r="I6" i="10"/>
  <c r="K6" i="10" s="1"/>
  <c r="M6" i="10" s="1"/>
  <c r="O6" i="10" s="1"/>
  <c r="Q6" i="10" s="1"/>
  <c r="S6" i="10" s="1"/>
  <c r="U6" i="10" s="1"/>
  <c r="W6" i="10" s="1"/>
  <c r="Y6" i="10" s="1"/>
  <c r="AI7" i="2"/>
  <c r="AK7" i="2" s="1"/>
  <c r="AM7" i="2" s="1"/>
  <c r="AO7" i="2" s="1"/>
  <c r="AQ7" i="2" s="1"/>
  <c r="AS7" i="2" s="1"/>
  <c r="AV7" i="2" s="1"/>
  <c r="AC6" i="10"/>
  <c r="I66" i="10"/>
  <c r="K66" i="10" s="1"/>
  <c r="M66" i="10" s="1"/>
  <c r="O66" i="10" s="1"/>
  <c r="Q66" i="10" s="1"/>
  <c r="S66" i="10" s="1"/>
  <c r="U66" i="10" s="1"/>
  <c r="W66" i="10" s="1"/>
  <c r="AI74" i="2"/>
  <c r="AK74" i="2" s="1"/>
  <c r="AM74" i="2" s="1"/>
  <c r="AO74" i="2" s="1"/>
  <c r="AQ74" i="2" s="1"/>
  <c r="AS74" i="2" s="1"/>
  <c r="AV74" i="2" s="1"/>
  <c r="AX74" i="2" s="1"/>
  <c r="AC95" i="10"/>
  <c r="AF95" i="10" s="1"/>
  <c r="AG95" i="10" s="1"/>
  <c r="AI96" i="2"/>
  <c r="I95" i="10"/>
  <c r="K95" i="10" s="1"/>
  <c r="M95" i="10" s="1"/>
  <c r="O95" i="10" s="1"/>
  <c r="Q95" i="10" s="1"/>
  <c r="S95" i="10" s="1"/>
  <c r="U95" i="10" s="1"/>
  <c r="W95" i="10" s="1"/>
  <c r="AA93" i="2"/>
  <c r="G92" i="10" s="1"/>
  <c r="AF92" i="10" s="1"/>
  <c r="AG92" i="10" s="1"/>
  <c r="G2" i="2"/>
  <c r="O33" i="11" l="1"/>
  <c r="Q33" i="11" s="1"/>
  <c r="S33" i="11" s="1"/>
  <c r="U33" i="11" s="1"/>
  <c r="W33" i="11" s="1"/>
  <c r="O110" i="11"/>
  <c r="Q110" i="11" s="1"/>
  <c r="S110" i="11" s="1"/>
  <c r="U110" i="11" s="1"/>
  <c r="W110" i="11" s="1"/>
  <c r="Y71" i="10"/>
  <c r="AA71" i="10"/>
  <c r="AE71" i="10" s="1"/>
  <c r="O114" i="11"/>
  <c r="Q114" i="11" s="1"/>
  <c r="S114" i="11" s="1"/>
  <c r="U114" i="11" s="1"/>
  <c r="W114" i="11" s="1"/>
  <c r="AZ72" i="2"/>
  <c r="G71" i="11"/>
  <c r="AA68" i="10"/>
  <c r="AE68" i="10" s="1"/>
  <c r="Y68" i="10"/>
  <c r="Y69" i="10"/>
  <c r="AA69" i="10"/>
  <c r="AE69" i="10" s="1"/>
  <c r="AZ74" i="2"/>
  <c r="G73" i="11"/>
  <c r="AZ70" i="2"/>
  <c r="G69" i="11"/>
  <c r="AZ71" i="2"/>
  <c r="G70" i="11"/>
  <c r="AA72" i="10"/>
  <c r="AE72" i="10" s="1"/>
  <c r="Y72" i="10"/>
  <c r="AZ69" i="2"/>
  <c r="G68" i="11"/>
  <c r="Y70" i="10"/>
  <c r="AA70" i="10"/>
  <c r="AE70" i="10" s="1"/>
  <c r="AZ73" i="2"/>
  <c r="G72" i="11"/>
  <c r="AA126" i="10"/>
  <c r="AE126" i="10" s="1"/>
  <c r="Y126" i="10"/>
  <c r="AA66" i="10"/>
  <c r="AE66" i="10" s="1"/>
  <c r="Y66" i="10"/>
  <c r="AE6" i="10"/>
  <c r="AF6" i="10"/>
  <c r="AG6" i="10" s="1"/>
  <c r="G6" i="11"/>
  <c r="I6" i="11" s="1"/>
  <c r="AF80" i="10"/>
  <c r="AG80" i="10" s="1"/>
  <c r="AE80" i="10"/>
  <c r="AZ81" i="2"/>
  <c r="G80" i="11"/>
  <c r="AA79" i="10"/>
  <c r="AE79" i="10" s="1"/>
  <c r="Y79" i="10"/>
  <c r="AA95" i="10"/>
  <c r="AE95" i="10" s="1"/>
  <c r="Y95" i="10"/>
  <c r="AK96" i="2"/>
  <c r="AM96" i="2" s="1"/>
  <c r="AO96" i="2" s="1"/>
  <c r="AQ96" i="2" s="1"/>
  <c r="AS96" i="2"/>
  <c r="AV96" i="2" s="1"/>
  <c r="AX96" i="2" s="1"/>
  <c r="AE92" i="10"/>
  <c r="BR43" i="2"/>
  <c r="BU43" i="2"/>
  <c r="BT43" i="2"/>
  <c r="BS43" i="2"/>
  <c r="I69" i="11" l="1"/>
  <c r="K69" i="11" s="1"/>
  <c r="M69" i="11" s="1"/>
  <c r="BB70" i="2"/>
  <c r="BE70" i="2" s="1"/>
  <c r="Y69" i="11"/>
  <c r="BB72" i="2"/>
  <c r="BE72" i="2" s="1"/>
  <c r="Y71" i="11"/>
  <c r="I72" i="11"/>
  <c r="K72" i="11" s="1"/>
  <c r="M72" i="11" s="1"/>
  <c r="I68" i="11"/>
  <c r="I70" i="11"/>
  <c r="I73" i="11"/>
  <c r="I71" i="11"/>
  <c r="K71" i="11" s="1"/>
  <c r="M71" i="11" s="1"/>
  <c r="BB73" i="2"/>
  <c r="BE73" i="2" s="1"/>
  <c r="Y72" i="11"/>
  <c r="BB69" i="2"/>
  <c r="BE69" i="2" s="1"/>
  <c r="Y68" i="11"/>
  <c r="BB71" i="2"/>
  <c r="BE71" i="2" s="1"/>
  <c r="Y70" i="11"/>
  <c r="BB74" i="2"/>
  <c r="BE74" i="2" s="1"/>
  <c r="Y73" i="11"/>
  <c r="I80" i="11"/>
  <c r="K80" i="11" s="1"/>
  <c r="M80" i="11" s="1"/>
  <c r="O80" i="11" s="1"/>
  <c r="Q80" i="11" s="1"/>
  <c r="S80" i="11" s="1"/>
  <c r="U80" i="11" s="1"/>
  <c r="W80" i="11" s="1"/>
  <c r="BB81" i="2"/>
  <c r="BE81" i="2" s="1"/>
  <c r="Y80" i="11"/>
  <c r="K6" i="11"/>
  <c r="M6" i="11" s="1"/>
  <c r="O6" i="11" s="1"/>
  <c r="Q6" i="11" s="1"/>
  <c r="S6" i="11" s="1"/>
  <c r="U6" i="11" s="1"/>
  <c r="W6" i="11" s="1"/>
  <c r="Y6" i="11"/>
  <c r="G95" i="11"/>
  <c r="I95" i="11" s="1"/>
  <c r="AZ96" i="2"/>
  <c r="BR95" i="2"/>
  <c r="BS95" i="2"/>
  <c r="BU95" i="2"/>
  <c r="K70" i="11" l="1"/>
  <c r="O69" i="11"/>
  <c r="Q69" i="11" s="1"/>
  <c r="O71" i="11"/>
  <c r="Q71" i="11" s="1"/>
  <c r="S71" i="11" s="1"/>
  <c r="U71" i="11" s="1"/>
  <c r="W71" i="11" s="1"/>
  <c r="O72" i="11"/>
  <c r="Q72" i="11" s="1"/>
  <c r="S72" i="11" s="1"/>
  <c r="U72" i="11" s="1"/>
  <c r="W72" i="11" s="1"/>
  <c r="K73" i="11"/>
  <c r="K68" i="11"/>
  <c r="Y95" i="11"/>
  <c r="BB96" i="2"/>
  <c r="BE96" i="2" s="1"/>
  <c r="K95" i="11"/>
  <c r="M95" i="11" s="1"/>
  <c r="O95" i="11" s="1"/>
  <c r="Q95" i="11" s="1"/>
  <c r="S95" i="11" s="1"/>
  <c r="U95" i="11" s="1"/>
  <c r="W95" i="11" s="1"/>
  <c r="BU82" i="2"/>
  <c r="BT82" i="2"/>
  <c r="BS82" i="2"/>
  <c r="S69" i="11" l="1"/>
  <c r="U69" i="11" s="1"/>
  <c r="W69" i="11" s="1"/>
  <c r="M68" i="11"/>
  <c r="M73" i="11"/>
  <c r="M70" i="11"/>
  <c r="O70" i="11" s="1"/>
  <c r="Q70" i="11" s="1"/>
  <c r="BR82" i="2"/>
  <c r="S70" i="11" l="1"/>
  <c r="U70" i="11" s="1"/>
  <c r="W70" i="11" s="1"/>
  <c r="O68" i="11"/>
  <c r="Q68" i="11" s="1"/>
  <c r="S68" i="11" s="1"/>
  <c r="U68" i="11" s="1"/>
  <c r="W68" i="11" s="1"/>
  <c r="O73" i="11"/>
  <c r="Q73" i="11" s="1"/>
  <c r="S73" i="11" s="1"/>
  <c r="U73" i="11" s="1"/>
  <c r="W73" i="11" s="1"/>
  <c r="BR37" i="2"/>
  <c r="BT37" i="2"/>
  <c r="BS37" i="2"/>
  <c r="P134" i="2" l="1"/>
  <c r="N134" i="2"/>
  <c r="M134" i="2"/>
  <c r="L134" i="2"/>
  <c r="K134" i="2"/>
  <c r="J134" i="2"/>
  <c r="B28" i="4" l="1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27" i="4" l="1"/>
  <c r="G27" i="5" l="1"/>
  <c r="G18" i="5"/>
  <c r="G19" i="5" s="1"/>
  <c r="G20" i="5" s="1"/>
  <c r="G2" i="5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AC76" i="10" l="1"/>
  <c r="AC29" i="10"/>
  <c r="AI18" i="2"/>
  <c r="AG17" i="7"/>
  <c r="AC16" i="10"/>
  <c r="G15" i="11"/>
  <c r="I15" i="11" s="1"/>
  <c r="K15" i="11" l="1"/>
  <c r="M15" i="11" s="1"/>
  <c r="O15" i="11" s="1"/>
  <c r="Q15" i="11" s="1"/>
  <c r="S15" i="11" s="1"/>
  <c r="U15" i="11" s="1"/>
  <c r="W15" i="11" s="1"/>
  <c r="AF16" i="10"/>
  <c r="AG16" i="10" s="1"/>
  <c r="AE16" i="10"/>
  <c r="AF29" i="10"/>
  <c r="AG29" i="10" s="1"/>
  <c r="AE29" i="10"/>
  <c r="AJ17" i="7"/>
  <c r="AK17" i="7" s="1"/>
  <c r="AI17" i="7"/>
  <c r="AF76" i="10"/>
  <c r="AG76" i="10" s="1"/>
  <c r="AE76" i="10"/>
  <c r="I16" i="11"/>
  <c r="K16" i="11" s="1"/>
  <c r="M16" i="11" s="1"/>
  <c r="O16" i="11" s="1"/>
  <c r="Y15" i="1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Q16" i="11" l="1"/>
  <c r="S16" i="11" s="1"/>
  <c r="U16" i="11" s="1"/>
  <c r="W16" i="11" s="1"/>
  <c r="BE16" i="2"/>
  <c r="B18" i="4"/>
  <c r="B19" i="4"/>
  <c r="B20" i="4"/>
  <c r="B21" i="4"/>
  <c r="B22" i="4"/>
  <c r="B23" i="4"/>
  <c r="B24" i="4"/>
  <c r="B25" i="4"/>
  <c r="B26" i="4"/>
  <c r="B57" i="4"/>
  <c r="AG40" i="7" l="1"/>
  <c r="V86" i="2"/>
  <c r="Y86" i="2" s="1"/>
  <c r="AA86" i="2" s="1"/>
  <c r="V105" i="2"/>
  <c r="Y105" i="2" s="1"/>
  <c r="AA105" i="2" s="1"/>
  <c r="Y91" i="2"/>
  <c r="AA91" i="2" s="1"/>
  <c r="AM108" i="2"/>
  <c r="AO104" i="2"/>
  <c r="G63" i="11"/>
  <c r="G77" i="11"/>
  <c r="G60" i="11"/>
  <c r="G130" i="11"/>
  <c r="G55" i="11"/>
  <c r="G74" i="11"/>
  <c r="G54" i="11"/>
  <c r="G131" i="11"/>
  <c r="G57" i="11"/>
  <c r="G58" i="11"/>
  <c r="G78" i="11"/>
  <c r="G61" i="11"/>
  <c r="G53" i="11"/>
  <c r="G92" i="11"/>
  <c r="G56" i="11"/>
  <c r="G76" i="11"/>
  <c r="G59" i="11"/>
  <c r="G93" i="11"/>
  <c r="G62" i="11"/>
  <c r="G75" i="11"/>
  <c r="G131" i="10"/>
  <c r="I131" i="10" s="1"/>
  <c r="K131" i="10" s="1"/>
  <c r="M131" i="10" s="1"/>
  <c r="O131" i="10" s="1"/>
  <c r="Q131" i="10" s="1"/>
  <c r="S131" i="10" s="1"/>
  <c r="U131" i="10" s="1"/>
  <c r="W131" i="10" s="1"/>
  <c r="G130" i="10"/>
  <c r="I130" i="10" s="1"/>
  <c r="K130" i="10" s="1"/>
  <c r="M130" i="10" s="1"/>
  <c r="O130" i="10" s="1"/>
  <c r="Q130" i="10" s="1"/>
  <c r="S130" i="10" s="1"/>
  <c r="U130" i="10" s="1"/>
  <c r="W130" i="10" s="1"/>
  <c r="AI93" i="2"/>
  <c r="AM93" i="2" s="1"/>
  <c r="AO93" i="2" s="1"/>
  <c r="AQ93" i="2" s="1"/>
  <c r="Y130" i="10" l="1"/>
  <c r="AA130" i="10"/>
  <c r="Y131" i="10"/>
  <c r="AA131" i="10"/>
  <c r="I131" i="11"/>
  <c r="K131" i="11" s="1"/>
  <c r="M131" i="11" s="1"/>
  <c r="I130" i="11"/>
  <c r="G85" i="10"/>
  <c r="AC86" i="2"/>
  <c r="AE86" i="2" s="1"/>
  <c r="AG86" i="2" s="1"/>
  <c r="G90" i="10"/>
  <c r="AC91" i="2"/>
  <c r="AE91" i="2" s="1"/>
  <c r="AG91" i="2" s="1"/>
  <c r="G104" i="10"/>
  <c r="AC105" i="2"/>
  <c r="AE105" i="2" s="1"/>
  <c r="AG105" i="2" s="1"/>
  <c r="I92" i="11"/>
  <c r="K92" i="11" s="1"/>
  <c r="M92" i="11" s="1"/>
  <c r="I53" i="11"/>
  <c r="K53" i="11" s="1"/>
  <c r="M53" i="11" s="1"/>
  <c r="AJ40" i="7"/>
  <c r="AK40" i="7" s="1"/>
  <c r="AI40" i="7"/>
  <c r="I76" i="11"/>
  <c r="K76" i="11" s="1"/>
  <c r="I93" i="11"/>
  <c r="I79" i="11"/>
  <c r="K79" i="11" s="1"/>
  <c r="I75" i="11"/>
  <c r="K75" i="11" s="1"/>
  <c r="I74" i="11"/>
  <c r="K74" i="11" s="1"/>
  <c r="I78" i="11"/>
  <c r="K78" i="11" s="1"/>
  <c r="I63" i="11"/>
  <c r="K63" i="11" s="1"/>
  <c r="M63" i="11" s="1"/>
  <c r="I62" i="11"/>
  <c r="I58" i="11"/>
  <c r="I64" i="11"/>
  <c r="I55" i="11"/>
  <c r="K55" i="11" s="1"/>
  <c r="M55" i="11" s="1"/>
  <c r="I56" i="11"/>
  <c r="I57" i="11"/>
  <c r="K57" i="11" s="1"/>
  <c r="M57" i="11" s="1"/>
  <c r="I60" i="11"/>
  <c r="I54" i="11"/>
  <c r="I59" i="11"/>
  <c r="I61" i="11"/>
  <c r="K61" i="11" s="1"/>
  <c r="Y131" i="11"/>
  <c r="Y75" i="11"/>
  <c r="Y93" i="11"/>
  <c r="Y78" i="11"/>
  <c r="Y59" i="11"/>
  <c r="Y53" i="11"/>
  <c r="Y58" i="11"/>
  <c r="Y74" i="11"/>
  <c r="Y77" i="11"/>
  <c r="Y56" i="11"/>
  <c r="Y63" i="11"/>
  <c r="Y92" i="11"/>
  <c r="Y54" i="11"/>
  <c r="Y55" i="11"/>
  <c r="Y62" i="11"/>
  <c r="Y76" i="11"/>
  <c r="Y61" i="11"/>
  <c r="Y57" i="11"/>
  <c r="Y130" i="11"/>
  <c r="Y60" i="11"/>
  <c r="AX107" i="2"/>
  <c r="G106" i="11" s="1"/>
  <c r="AQ104" i="2"/>
  <c r="AC131" i="10"/>
  <c r="AF131" i="10" s="1"/>
  <c r="AG131" i="10" s="1"/>
  <c r="AC130" i="10"/>
  <c r="AF130" i="10" s="1"/>
  <c r="AG130" i="10" s="1"/>
  <c r="K130" i="11" l="1"/>
  <c r="O131" i="11"/>
  <c r="Q131" i="11" s="1"/>
  <c r="S131" i="11" s="1"/>
  <c r="U131" i="11" s="1"/>
  <c r="W131" i="11" s="1"/>
  <c r="I90" i="10"/>
  <c r="K90" i="10" s="1"/>
  <c r="M90" i="10" s="1"/>
  <c r="O90" i="10" s="1"/>
  <c r="Q90" i="10" s="1"/>
  <c r="S90" i="10" s="1"/>
  <c r="U90" i="10" s="1"/>
  <c r="W90" i="10" s="1"/>
  <c r="AC104" i="10"/>
  <c r="AF104" i="10" s="1"/>
  <c r="AG104" i="10" s="1"/>
  <c r="AI105" i="2"/>
  <c r="AC85" i="10"/>
  <c r="AF85" i="10" s="1"/>
  <c r="AG85" i="10" s="1"/>
  <c r="AI86" i="2"/>
  <c r="AC90" i="10"/>
  <c r="AF90" i="10" s="1"/>
  <c r="AG90" i="10" s="1"/>
  <c r="AI91" i="2"/>
  <c r="I104" i="10"/>
  <c r="K104" i="10" s="1"/>
  <c r="M104" i="10" s="1"/>
  <c r="O104" i="10" s="1"/>
  <c r="Q104" i="10" s="1"/>
  <c r="S104" i="10" s="1"/>
  <c r="U104" i="10" s="1"/>
  <c r="W104" i="10" s="1"/>
  <c r="I85" i="10"/>
  <c r="K85" i="10" s="1"/>
  <c r="M85" i="10" s="1"/>
  <c r="O85" i="10" s="1"/>
  <c r="Q85" i="10" s="1"/>
  <c r="S85" i="10" s="1"/>
  <c r="U85" i="10" s="1"/>
  <c r="W85" i="10" s="1"/>
  <c r="I106" i="11"/>
  <c r="K106" i="11" s="1"/>
  <c r="M106" i="11" s="1"/>
  <c r="O53" i="11"/>
  <c r="Q53" i="11" s="1"/>
  <c r="S53" i="11" s="1"/>
  <c r="U53" i="11" s="1"/>
  <c r="W53" i="11" s="1"/>
  <c r="O92" i="11"/>
  <c r="Q92" i="11" s="1"/>
  <c r="S92" i="11" s="1"/>
  <c r="U92" i="11" s="1"/>
  <c r="W92" i="11" s="1"/>
  <c r="AE130" i="10"/>
  <c r="AE131" i="10"/>
  <c r="I77" i="11"/>
  <c r="K77" i="11" s="1"/>
  <c r="M77" i="11" s="1"/>
  <c r="K93" i="11"/>
  <c r="AK5" i="7"/>
  <c r="K60" i="11"/>
  <c r="K58" i="11"/>
  <c r="I107" i="11"/>
  <c r="M75" i="11"/>
  <c r="M76" i="11"/>
  <c r="M78" i="11"/>
  <c r="K54" i="11"/>
  <c r="O55" i="11"/>
  <c r="Q55" i="11" s="1"/>
  <c r="S55" i="11" s="1"/>
  <c r="U55" i="11" s="1"/>
  <c r="W55" i="11" s="1"/>
  <c r="K62" i="11"/>
  <c r="M79" i="11"/>
  <c r="M61" i="11"/>
  <c r="O61" i="11" s="1"/>
  <c r="Q61" i="11" s="1"/>
  <c r="M74" i="11"/>
  <c r="K59" i="11"/>
  <c r="O57" i="11"/>
  <c r="Q57" i="11" s="1"/>
  <c r="S57" i="11" s="1"/>
  <c r="U57" i="11" s="1"/>
  <c r="W57" i="11" s="1"/>
  <c r="K56" i="11"/>
  <c r="K64" i="11"/>
  <c r="O63" i="11"/>
  <c r="Q63" i="11" s="1"/>
  <c r="S63" i="11" s="1"/>
  <c r="U63" i="11" s="1"/>
  <c r="W63" i="11" s="1"/>
  <c r="BE57" i="2"/>
  <c r="BE94" i="2"/>
  <c r="BE55" i="2"/>
  <c r="BE78" i="2"/>
  <c r="BE54" i="2"/>
  <c r="BE76" i="2"/>
  <c r="BE58" i="2"/>
  <c r="BE131" i="2"/>
  <c r="BE77" i="2"/>
  <c r="BE60" i="2"/>
  <c r="BE56" i="2"/>
  <c r="BE59" i="2"/>
  <c r="BE75" i="2"/>
  <c r="BE79" i="2"/>
  <c r="BE132" i="2"/>
  <c r="AZ107" i="2"/>
  <c r="Y106" i="11" s="1"/>
  <c r="AX105" i="2"/>
  <c r="G104" i="11" s="1"/>
  <c r="M130" i="11" l="1"/>
  <c r="AK105" i="2"/>
  <c r="AM105" i="2" s="1"/>
  <c r="AO105" i="2" s="1"/>
  <c r="AQ105" i="2" s="1"/>
  <c r="AS105" i="2"/>
  <c r="AA85" i="10"/>
  <c r="AE85" i="10" s="1"/>
  <c r="Y85" i="10"/>
  <c r="AK91" i="2"/>
  <c r="AM91" i="2" s="1"/>
  <c r="AO91" i="2" s="1"/>
  <c r="AQ91" i="2" s="1"/>
  <c r="AS91" i="2"/>
  <c r="AX91" i="2" s="1"/>
  <c r="AS86" i="2"/>
  <c r="AV86" i="2" s="1"/>
  <c r="AX86" i="2" s="1"/>
  <c r="AK86" i="2"/>
  <c r="AM86" i="2" s="1"/>
  <c r="AO86" i="2" s="1"/>
  <c r="AQ86" i="2" s="1"/>
  <c r="AA104" i="10"/>
  <c r="AE104" i="10" s="1"/>
  <c r="Y104" i="10"/>
  <c r="AA90" i="10"/>
  <c r="AE90" i="10" s="1"/>
  <c r="Y90" i="10"/>
  <c r="I104" i="11"/>
  <c r="K104" i="11" s="1"/>
  <c r="O106" i="11"/>
  <c r="Q106" i="11" s="1"/>
  <c r="S106" i="11" s="1"/>
  <c r="U106" i="11" s="1"/>
  <c r="W106" i="11" s="1"/>
  <c r="M93" i="11"/>
  <c r="AJ5" i="7"/>
  <c r="AG5" i="10"/>
  <c r="AF5" i="10"/>
  <c r="I105" i="11"/>
  <c r="K105" i="11" s="1"/>
  <c r="M105" i="11" s="1"/>
  <c r="O77" i="11"/>
  <c r="Q77" i="11" s="1"/>
  <c r="S77" i="11" s="1"/>
  <c r="U77" i="11" s="1"/>
  <c r="W77" i="11" s="1"/>
  <c r="O79" i="11"/>
  <c r="Q79" i="11" s="1"/>
  <c r="S79" i="11" s="1"/>
  <c r="U79" i="11" s="1"/>
  <c r="W79" i="11" s="1"/>
  <c r="O75" i="11"/>
  <c r="Q75" i="11" s="1"/>
  <c r="S75" i="11" s="1"/>
  <c r="U75" i="11" s="1"/>
  <c r="W75" i="11" s="1"/>
  <c r="O74" i="11"/>
  <c r="Q74" i="11" s="1"/>
  <c r="S74" i="11" s="1"/>
  <c r="U74" i="11" s="1"/>
  <c r="W74" i="11" s="1"/>
  <c r="S61" i="11"/>
  <c r="U61" i="11" s="1"/>
  <c r="W61" i="11" s="1"/>
  <c r="M58" i="11"/>
  <c r="M60" i="11"/>
  <c r="M62" i="11"/>
  <c r="O76" i="11"/>
  <c r="Q76" i="11" s="1"/>
  <c r="S76" i="11" s="1"/>
  <c r="U76" i="11" s="1"/>
  <c r="W76" i="11" s="1"/>
  <c r="M64" i="11"/>
  <c r="M56" i="11"/>
  <c r="M59" i="11"/>
  <c r="M54" i="11"/>
  <c r="O78" i="11"/>
  <c r="Q78" i="11" s="1"/>
  <c r="S78" i="11" s="1"/>
  <c r="U78" i="11" s="1"/>
  <c r="W78" i="11" s="1"/>
  <c r="K107" i="11"/>
  <c r="BB107" i="2"/>
  <c r="BE107" i="2" s="1"/>
  <c r="AZ105" i="2"/>
  <c r="Y104" i="11" s="1"/>
  <c r="O130" i="11" l="1"/>
  <c r="Q130" i="11" s="1"/>
  <c r="S130" i="11" s="1"/>
  <c r="U130" i="11" s="1"/>
  <c r="W130" i="11" s="1"/>
  <c r="G90" i="11"/>
  <c r="AZ91" i="2"/>
  <c r="G85" i="11"/>
  <c r="I85" i="11" s="1"/>
  <c r="K85" i="11" s="1"/>
  <c r="M85" i="11" s="1"/>
  <c r="O85" i="11" s="1"/>
  <c r="Q85" i="11" s="1"/>
  <c r="S85" i="11" s="1"/>
  <c r="U85" i="11" s="1"/>
  <c r="W85" i="11" s="1"/>
  <c r="AZ86" i="2"/>
  <c r="M104" i="11"/>
  <c r="O93" i="11"/>
  <c r="Q93" i="11" s="1"/>
  <c r="S93" i="11" s="1"/>
  <c r="U93" i="11" s="1"/>
  <c r="W93" i="11" s="1"/>
  <c r="O59" i="11"/>
  <c r="Q59" i="11" s="1"/>
  <c r="S59" i="11" s="1"/>
  <c r="U59" i="11" s="1"/>
  <c r="W59" i="11" s="1"/>
  <c r="O60" i="11"/>
  <c r="Q60" i="11" s="1"/>
  <c r="S60" i="11" s="1"/>
  <c r="U60" i="11" s="1"/>
  <c r="W60" i="11" s="1"/>
  <c r="M107" i="11"/>
  <c r="O64" i="11"/>
  <c r="Q64" i="11" s="1"/>
  <c r="S64" i="11" s="1"/>
  <c r="U64" i="11" s="1"/>
  <c r="W64" i="11" s="1"/>
  <c r="O54" i="11"/>
  <c r="Q54" i="11" s="1"/>
  <c r="S54" i="11" s="1"/>
  <c r="U54" i="11" s="1"/>
  <c r="W54" i="11" s="1"/>
  <c r="O56" i="11"/>
  <c r="Q56" i="11" s="1"/>
  <c r="S56" i="11" s="1"/>
  <c r="U56" i="11" s="1"/>
  <c r="W56" i="11" s="1"/>
  <c r="O62" i="11"/>
  <c r="Q62" i="11" s="1"/>
  <c r="S62" i="11" s="1"/>
  <c r="U62" i="11" s="1"/>
  <c r="W62" i="11" s="1"/>
  <c r="O58" i="11"/>
  <c r="Q58" i="11" s="1"/>
  <c r="S58" i="11" s="1"/>
  <c r="U58" i="11" s="1"/>
  <c r="W58" i="11" s="1"/>
  <c r="O105" i="11"/>
  <c r="Q105" i="11" s="1"/>
  <c r="S105" i="11" s="1"/>
  <c r="U105" i="11" s="1"/>
  <c r="W105" i="11" s="1"/>
  <c r="BB105" i="2"/>
  <c r="BE105" i="2" s="1"/>
  <c r="Y85" i="11" l="1"/>
  <c r="BB86" i="2"/>
  <c r="Y90" i="11"/>
  <c r="BB91" i="2"/>
  <c r="BE91" i="2" s="1"/>
  <c r="I90" i="11"/>
  <c r="K90" i="11" s="1"/>
  <c r="M90" i="11" s="1"/>
  <c r="O104" i="11"/>
  <c r="Q104" i="11" s="1"/>
  <c r="S104" i="11" s="1"/>
  <c r="U104" i="11" s="1"/>
  <c r="W104" i="11" s="1"/>
  <c r="O107" i="11"/>
  <c r="Q107" i="11" s="1"/>
  <c r="S107" i="11" s="1"/>
  <c r="U107" i="11" s="1"/>
  <c r="W107" i="11" s="1"/>
  <c r="O90" i="11" l="1"/>
  <c r="Q90" i="11" s="1"/>
  <c r="S90" i="11" s="1"/>
  <c r="U90" i="11" s="1"/>
  <c r="W90" i="11" s="1"/>
  <c r="AA5" i="2"/>
  <c r="AC5" i="2" s="1"/>
  <c r="AE5" i="2" s="1"/>
  <c r="AG5" i="2" s="1"/>
  <c r="AI5" i="2" s="1"/>
  <c r="AK5" i="2" s="1"/>
  <c r="AM5" i="2" s="1"/>
  <c r="AO5" i="2" s="1"/>
  <c r="AQ5" i="2" s="1"/>
  <c r="AS5" i="2" l="1"/>
  <c r="AV5" i="2" s="1"/>
  <c r="AX5" i="2" s="1"/>
  <c r="AZ5" i="2" s="1"/>
  <c r="BB5" i="2" s="1"/>
  <c r="BE5" i="2" s="1"/>
  <c r="V6" i="2" l="1"/>
  <c r="T6" i="2" s="1"/>
  <c r="R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Reeth, Jurgen Van</author>
    <author>Luyck, Bert Van</author>
    <author>Dyck, Filip Van</author>
    <author>Noels, Stefaan</author>
    <author>hb-asbe</author>
    <author>Marnef, Rene</author>
  </authors>
  <commentList>
    <comment ref="R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Reeth, Jurgen Van:</t>
        </r>
        <r>
          <rPr>
            <sz val="9"/>
            <color indexed="81"/>
            <rFont val="Tahoma"/>
            <family val="2"/>
          </rPr>
          <t xml:space="preserve">
05/06/19 --&gt; mail RESC</t>
        </r>
      </text>
    </comment>
    <comment ref="AI3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28/08/2019
27/08: Go for HLD2a
Verwacht op 13/09
HLD2a nooit gekregen. 
25/11: Voorgesteld om rechtstreeks naar een HLD2c te gaan</t>
        </r>
      </text>
    </comment>
    <comment ref="AK38" authorId="1" shapeId="0" xr:uid="{487F3754-07AA-4D09-9C8C-1626FFF08D81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04/09/2019
25/11: Voorgesteld om rechtstreeks naar een HLD2c te gaan</t>
        </r>
      </text>
    </comment>
    <comment ref="AM38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04/09/2019
25/11: Voorgesteld om rechtstreeks naar een HLD2c te gaan</t>
        </r>
      </text>
    </comment>
    <comment ref="AO38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09/09/2019
25/11: Voorgesteld om rechtstreeks naar een HLD2c te gaan</t>
        </r>
      </text>
    </comment>
    <comment ref="AQ38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16/09/2019
25/11: Voorgesteld om rechtstreeks naar een HLD2c te gaan</t>
        </r>
      </text>
    </comment>
    <comment ref="AS38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30/09/2019
25/11: Voorgesteld om rechtstreeks naar een HLD2c te gaan.</t>
        </r>
      </text>
    </comment>
    <comment ref="AV38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27/09/2019</t>
        </r>
      </text>
    </comment>
    <comment ref="AX38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25/11: Voorgesteld om rechtstreeks naar een HLD2c te gaan</t>
        </r>
      </text>
    </comment>
    <comment ref="V39" authorId="2" shapeId="0" xr:uid="{00000000-0006-0000-0100-00000B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28/04/2020: start sts
8/05/2020: 50% done
Bespreking validatieplan vanaf 18/05/2020</t>
        </r>
      </text>
    </comment>
    <comment ref="V40" authorId="2" shapeId="0" xr:uid="{22F81F5F-0EB8-4F60-B067-C21EB7588AB9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11/05/2020: Start aansluitend Evere3 expected: 25/05/2020</t>
        </r>
      </text>
    </comment>
    <comment ref="AQ43" authorId="2" shapeId="0" xr:uid="{00000000-0006-0000-0100-00000C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Verwacht op 13/09</t>
        </r>
      </text>
    </comment>
    <comment ref="AS43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09/08/2019
On going. 
De vergunningen worden per fase aangevraagd. We hebben Hasselt verdeeld in 4 fasen.
Fase 1 en 4 zijn al aangevraagd. </t>
        </r>
      </text>
    </comment>
    <comment ref="AX43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25/10 verwacht
26/10 validatie
29/10 TO IFH</t>
        </r>
      </text>
    </comment>
    <comment ref="BB43" authorId="2" shapeId="0" xr:uid="{00000000-0006-0000-0100-000010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Mail Aanvraag : 6/11/2019</t>
        </r>
      </text>
    </comment>
    <comment ref="AI45" authorId="3" shapeId="0" xr:uid="{00000000-0006-0000-0100-000011000000}">
      <text>
        <r>
          <rPr>
            <b/>
            <sz val="9"/>
            <color indexed="81"/>
            <rFont val="Tahoma"/>
            <family val="2"/>
          </rPr>
          <t>Noels, Stefaan:</t>
        </r>
        <r>
          <rPr>
            <sz val="9"/>
            <color indexed="81"/>
            <rFont val="Tahoma"/>
            <family val="2"/>
          </rPr>
          <t xml:space="preserve">
Eerste dateert van 28/06, finaal pas 28/08
</t>
        </r>
      </text>
    </comment>
    <comment ref="AK45" authorId="1" shapeId="0" xr:uid="{B9C5940A-7F78-4E5E-B6F3-82ED11164DFA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dit was aangeleverd op 31/07, maar door de voeding is dit aangepast. We doen opnieuw een infra survey en deze zal op 29/08 uitgevoerd zijn. </t>
        </r>
      </text>
    </comment>
    <comment ref="AM45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dit was aangeleverd op 31/07, maar door de voeding is dit aangepast. We doen opnieuw een infra survey en deze zal op 29/08 uitgevoerd zijn. </t>
        </r>
      </text>
    </comment>
    <comment ref="AO45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>Nieuwe HLD2b aanvraag 3/09</t>
        </r>
      </text>
    </comment>
    <comment ref="AQ45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29/07/19
Verwacht op 13/09
23/09: HLD2b gekregen, maar niet de juiste.
25/09: Conversie aangevraagd aan Comsof.
27/09: LLD ontvangen van Comsof
10/10: Finale aanpassingen doorgegeven aan PXM met de vraag naar een correcte HLD2b,
21/10: Nieuwe HLD2b verwacht op 22/10
</t>
        </r>
      </text>
    </comment>
    <comment ref="AS45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14/08/19
Mits verscheide aanpassingen zullen de vergunngsaanvragen op 21/10 allemaal aangevraagd zijn</t>
        </r>
      </text>
    </comment>
    <comment ref="AX45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9/11/2019: To Vallidatie
12/11/2019: To IFH</t>
        </r>
      </text>
    </comment>
    <comment ref="BB45" authorId="2" shapeId="0" xr:uid="{00000000-0006-0000-0100-000018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 13/12/19
15/11: Go for HLD2c
</t>
        </r>
      </text>
    </comment>
    <comment ref="AI46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28/08/2019: Eerste HLD2a
19/02/2020: Nieuwe aanvraag HLD2a 
3/04/2020: HLD2a v3</t>
        </r>
      </text>
    </comment>
    <comment ref="AK46" authorId="1" shapeId="0" xr:uid="{3F9791C2-4D85-474B-85CC-AB2CF6775724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AM46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AQ46" authorId="2" shapeId="0" xr:uid="{00000000-0006-0000-0100-00001B000000}">
      <text>
        <r>
          <rPr>
            <b/>
            <sz val="9"/>
            <color indexed="81"/>
            <rFont val="Tahoma"/>
            <family val="2"/>
          </rPr>
          <t>Dyck, Filip Van:
28/05/2020: aanvraag</t>
        </r>
      </text>
    </comment>
    <comment ref="AV46" authorId="2" shapeId="0" xr:uid="{C8CD1ECA-417D-4AA4-BFE6-19A7431A6F0B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11/05/2020: BG werden geuploaded naar IFH / ssv kan starten na update productiefile</t>
        </r>
      </text>
    </comment>
    <comment ref="AI47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30/08/2019: Eerste HLD2a
19/02/2020: Nieuwe aanvraag HLD2a 
3/04/2020 Hld2a v2
</t>
        </r>
      </text>
    </comment>
    <comment ref="AK47" authorId="1" shapeId="0" xr:uid="{C24937DD-6659-46CA-B71B-A542FD270064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AM47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AQ47" authorId="2" shapeId="0" xr:uid="{E337D70D-7636-425C-BFE9-CAB37E215966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Go 25/05</t>
        </r>
      </text>
    </comment>
    <comment ref="AV47" authorId="2" shapeId="0" xr:uid="{BBD8523C-708F-43A0-B194-279D17E5E392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11/05/2020: BG verzonden naar IFH / ssv kan starten na update productiefile</t>
        </r>
      </text>
    </comment>
    <comment ref="V48" authorId="2" shapeId="0" xr:uid="{00000000-0006-0000-0100-00001E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Start 27/04/2020</t>
        </r>
      </text>
    </comment>
    <comment ref="AA48" authorId="2" shapeId="0" xr:uid="{A2D23825-CEAA-475A-9CA3-73D3721FADFE}">
      <text>
        <r>
          <rPr>
            <b/>
            <sz val="9"/>
            <color indexed="81"/>
            <rFont val="Tahoma"/>
            <family val="2"/>
          </rPr>
          <t xml:space="preserve">Dyck, Filip Van:
</t>
        </r>
        <r>
          <rPr>
            <sz val="9"/>
            <color indexed="81"/>
            <rFont val="Tahoma"/>
            <family val="2"/>
          </rPr>
          <t>4/05/2020: vallidatieplan opgemaakt en verzonden naar Dennis</t>
        </r>
      </text>
    </comment>
    <comment ref="AI48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30/08/2019: Eerste HLD2a
19/02/2020: Nieuwe aanvraag HLD2a </t>
        </r>
      </text>
    </comment>
    <comment ref="AK48" authorId="1" shapeId="0" xr:uid="{A1589E3E-B187-45A5-9EC1-18E2C48CF5CC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AM48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R51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Reeth, Jurgen Van:</t>
        </r>
        <r>
          <rPr>
            <sz val="9"/>
            <color indexed="81"/>
            <rFont val="Tahoma"/>
            <family val="2"/>
          </rPr>
          <t xml:space="preserve">
28/08/19 --&gt; MAIL EMMA</t>
        </r>
      </text>
    </comment>
    <comment ref="AQ51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29/08/19</t>
        </r>
      </text>
    </comment>
    <comment ref="AS51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ESAS</t>
        </r>
      </text>
    </comment>
    <comment ref="AV51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31/10/19
</t>
        </r>
      </text>
    </comment>
    <comment ref="AX51" authorId="2" shapeId="0" xr:uid="{00000000-0006-0000-0100-000027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 26/11/19
Upload gepland week 48</t>
        </r>
      </text>
    </comment>
    <comment ref="AZ51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 9/12/19
</t>
        </r>
      </text>
    </comment>
    <comment ref="BB51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12/12/2019
20/12: GO for HLD2c</t>
        </r>
      </text>
    </comment>
    <comment ref="AG82" authorId="2" shapeId="0" xr:uid="{00000000-0006-0000-0100-00002A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Mail voor HLD2ab gestuurd </t>
        </r>
      </text>
    </comment>
    <comment ref="AQ82" authorId="4" shapeId="0" xr:uid="{00000000-0006-0000-0100-00002B000000}">
      <text>
        <r>
          <rPr>
            <b/>
            <sz val="9"/>
            <color indexed="81"/>
            <rFont val="Tahoma"/>
            <family val="2"/>
          </rPr>
          <t>hb-asbe:</t>
        </r>
        <r>
          <rPr>
            <sz val="9"/>
            <color indexed="81"/>
            <rFont val="Tahoma"/>
            <family val="2"/>
          </rPr>
          <t xml:space="preserve">
19/8 op de HLD2B zijn veel aanpassingen t.o.v. de HLD2A_V5, deze moeten besproken worden met PROX op 21/8
De aanpassingen zijn besproken op 21/08, en worden gefinaliseerd op 29/08 met Proximus.
Verscheide HLD2b's gehad en elke keer moeten aanpassen.
10/10: Laatste HLD2b</t>
        </r>
      </text>
    </comment>
    <comment ref="AS82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 14/08/2019.
15/11: Na lange onderhandeling goedkeuring gekregen om vergunningsaanvragen te starten.
21/11: Vergunningsaanvragen gestart.</t>
        </r>
      </text>
    </comment>
    <comment ref="AV82" authorId="1" shapeId="0" xr:uid="{00000000-0006-0000-0100-00002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27/09/2019</t>
        </r>
      </text>
    </comment>
    <comment ref="AX82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04/10/2019</t>
        </r>
      </text>
    </comment>
    <comment ref="AZ82" authorId="1" shapeId="0" xr:uid="{00000000-0006-0000-0100-000031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09/12/2019</t>
        </r>
      </text>
    </comment>
    <comment ref="BB82" authorId="1" shapeId="0" xr:uid="{00000000-0006-0000-0100-00003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23/10/2019
Go for HLD2C : 3/03/2020</t>
        </r>
      </text>
    </comment>
    <comment ref="R83" authorId="2" shapeId="0" xr:uid="{00000000-0006-0000-0100-000033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31/10: MAIL ASBE</t>
        </r>
      </text>
    </comment>
    <comment ref="V83" authorId="2" shapeId="0" xr:uid="{00000000-0006-0000-0100-000034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datum: 13/09/2019
Start 19/11</t>
        </r>
      </text>
    </comment>
    <comment ref="AA83" authorId="1" shapeId="0" xr:uid="{00000000-0006-0000-0100-00003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20/09/2019</t>
        </r>
      </text>
    </comment>
    <comment ref="AC83" authorId="1" shapeId="0" xr:uid="{00000000-0006-0000-0100-000036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25/09/2019</t>
        </r>
      </text>
    </comment>
    <comment ref="AE83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27/09/2019</t>
        </r>
      </text>
    </comment>
    <comment ref="AG83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30/09/2019</t>
        </r>
      </text>
    </comment>
    <comment ref="AI83" authorId="1" shapeId="0" xr:uid="{00000000-0006-0000-0100-00003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11/10/2019
Aanvraag HLD2a gepland op 29/11/2019
Aanvraag: 2/12/2019
3/04/2020: HLD2a v2</t>
        </r>
      </text>
    </comment>
    <comment ref="AK83" authorId="1" shapeId="0" xr:uid="{19A3B887-0E3F-4416-A882-224337B8DCCD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18/10/2019</t>
        </r>
      </text>
    </comment>
    <comment ref="AM83" authorId="1" shapeId="0" xr:uid="{00000000-0006-0000-0100-00003A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18/10/2019</t>
        </r>
      </text>
    </comment>
    <comment ref="AO83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25/10/2019</t>
        </r>
      </text>
    </comment>
    <comment ref="AQ83" authorId="1" shapeId="0" xr:uid="{00000000-0006-0000-0100-00003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12/11/2019</t>
        </r>
      </text>
    </comment>
    <comment ref="AS83" authorId="1" shapeId="0" xr:uid="{00000000-0006-0000-0100-00003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03/12/2019</t>
        </r>
      </text>
    </comment>
    <comment ref="AV83" authorId="2" shapeId="0" xr:uid="{B0A680F0-5780-481B-B324-EE861515B9F4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11/05/2020: BG Updaten in IFH deze week</t>
        </r>
      </text>
    </comment>
    <comment ref="R84" authorId="0" shapeId="0" xr:uid="{00000000-0006-0000-0100-000040000000}">
      <text>
        <r>
          <rPr>
            <b/>
            <sz val="9"/>
            <color indexed="81"/>
            <rFont val="Tahoma"/>
            <family val="2"/>
          </rPr>
          <t>Reeth, Jurgen Van:</t>
        </r>
        <r>
          <rPr>
            <sz val="9"/>
            <color indexed="81"/>
            <rFont val="Tahoma"/>
            <family val="2"/>
          </rPr>
          <t xml:space="preserve">
11/09/19: MAIL --&gt; ASBE
26/10/19: ASBE --&gt; Jurgen</t>
        </r>
      </text>
    </comment>
    <comment ref="V84" authorId="2" shapeId="0" xr:uid="{00000000-0006-0000-0100-000042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STS start: 5/11</t>
        </r>
      </text>
    </comment>
    <comment ref="AA84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datum: 25/11/2019
20/11/2019: Verzonden</t>
        </r>
      </text>
    </comment>
    <comment ref="AC84" authorId="1" shapeId="0" xr:uid="{00000000-0006-0000-0100-000044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28/11/2019</t>
        </r>
      </text>
    </comment>
    <comment ref="AE84" authorId="1" shapeId="0" xr:uid="{00000000-0006-0000-0100-00004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02/12/2019
25/11: Naar IFH verzonden. Wachten op inlezing</t>
        </r>
      </text>
    </comment>
    <comment ref="AI84" authorId="1" shapeId="0" xr:uid="{00000000-0006-0000-0100-000046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Oorspronkelijk: 16/12
Verwacht 29/11/2019
GO: 26/11/2019</t>
        </r>
      </text>
    </comment>
    <comment ref="AQ84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Go for Hld2B : 4/03/2020</t>
        </r>
      </text>
    </comment>
    <comment ref="AV84" authorId="2" shapeId="0" xr:uid="{C56F62B7-5329-4474-9318-7A4BCEEA657D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11/05/2020: BG in IFH updaten in IFH</t>
        </r>
      </text>
    </comment>
    <comment ref="AG85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HLD2A aangevraagd.
ASBE 19/8 herinneringsmail gestuurd naar PROX</t>
        </r>
      </text>
    </comment>
    <comment ref="AI85" authorId="1" shapeId="0" xr:uid="{00000000-0006-0000-0100-00004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Email Go: 20/08
Oorspronkelijke datum: 29/07/19
Verwacht op 13/09
1/10: Eerste HLD2a ontvangen
16/10: Nieuw validatieplan opgemaakt. Te checken in de field. Einde check verwacht op 25/10.</t>
        </r>
      </text>
    </comment>
    <comment ref="AK85" authorId="1" shapeId="0" xr:uid="{9816ED04-26B7-4CB1-9DA6-1B909E75B435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2/08/19
22/10: OFP Synthese done
02/12: Start Infra survey</t>
        </r>
      </text>
    </comment>
    <comment ref="AM85" authorId="1" shapeId="0" xr:uid="{00000000-0006-0000-0100-00004A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2/08/19
22/10: OFP Synthese done
02/12: Start Infra survey</t>
        </r>
      </text>
    </comment>
    <comment ref="AO85" authorId="1" shapeId="0" xr:uid="{00000000-0006-0000-0100-00004B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07/08/2019</t>
        </r>
      </text>
    </comment>
    <comment ref="AQ85" authorId="1" shapeId="0" xr:uid="{00000000-0006-0000-0100-00004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21/08/2019
GO for Hld2B: 4/03/2020</t>
        </r>
      </text>
    </comment>
    <comment ref="AS85" authorId="1" shapeId="0" xr:uid="{00000000-0006-0000-0100-00004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20/09/2019</t>
        </r>
      </text>
    </comment>
    <comment ref="AV85" authorId="1" shapeId="0" xr:uid="{00000000-0006-0000-0100-000050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27/11: Start SSV
11/05/2020: todo 25% / BG versturen naar ifh ok</t>
        </r>
      </text>
    </comment>
    <comment ref="V87" authorId="2" shapeId="0" xr:uid="{00000000-0006-0000-0100-000051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STS nog in progress
ASBE 19/8: Olivier Collignon gemaild om STS ASAP af te werken.
Verwacht op 13/09</t>
        </r>
      </text>
    </comment>
    <comment ref="AA87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datum: 02/08/19
11/09: Validatieplan gemaakt 
16/09: Update validatielan 
17/10: Na check (Olivier, Aschwin) is definitieve validatieplan opgemaakt en verzonden naar PXM ter controle. 
Antwoord van PXM verwacht op 21/10</t>
        </r>
      </text>
    </comment>
    <comment ref="AC87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24/10: naar validatie
29/10 : naar IFH</t>
        </r>
      </text>
    </comment>
    <comment ref="AI87" authorId="2" shapeId="0" xr:uid="{00000000-0006-0000-0100-000054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datum: 23/08/19
31/10: GO for HLD2a
</t>
        </r>
      </text>
    </comment>
    <comment ref="AK87" authorId="1" shapeId="0" xr:uid="{43DDA9F0-D8DD-49C5-9869-1436EC3EF518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30/08/2019
OFP-synthese in te plannen. Wordt contact opgenomen met Gert de Win.</t>
        </r>
      </text>
    </comment>
    <comment ref="AM87" authorId="1" shapeId="0" xr:uid="{00000000-0006-0000-0100-00005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30/08/2019
OFP-synthese in te plannen. Wordt contact opgenomen met Gert de Win.</t>
        </r>
      </text>
    </comment>
    <comment ref="AO87" authorId="1" shapeId="0" xr:uid="{00000000-0006-0000-0100-000056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06/09/2019</t>
        </r>
      </text>
    </comment>
    <comment ref="AQ87" authorId="1" shapeId="0" xr:uid="{00000000-0006-0000-0100-000057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20/09/2019
GO for Hld2B: 4/03/2020</t>
        </r>
      </text>
    </comment>
    <comment ref="AS87" authorId="1" shapeId="0" xr:uid="{00000000-0006-0000-0100-00005A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18/10/2019</t>
        </r>
      </text>
    </comment>
    <comment ref="AV87" authorId="2" shapeId="0" xr:uid="{39FC3653-4982-4007-B089-71139B027021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26/02/2020 : start
11/05/2020: controle 0% / BG nog te versturen</t>
        </r>
      </text>
    </comment>
    <comment ref="AG88" authorId="2" shapeId="0" xr:uid="{00000000-0006-0000-0100-00005B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Mail voor HLD2ab gestuurd 
ASBE 19/8 herinneringsmail gestuurd naar PROX</t>
        </r>
      </text>
    </comment>
    <comment ref="AI88" authorId="1" shapeId="0" xr:uid="{00000000-0006-0000-0100-00005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28/06/19
23/08: HLD2A ontvangen 8, maar er blijken aanpassingen gebeurd te zijn langs Proximuszijde. Deze worden besproken op 29/08 met Proximus. 
Infrasurvey was al uitgevoerd, maar Proximus heeft achteraf de OFP's verplaatst i.f.v. de voeding. Infra Survey dient opnieuw te gebeuren. Wachten op nieuwe HLD2a. 
02/09: Nieuwe HLD2a
</t>
        </r>
      </text>
    </comment>
    <comment ref="AK88" authorId="1" shapeId="0" xr:uid="{4E1EC4C4-6D6E-42CD-A285-8DB1D67071BF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05/07/19</t>
        </r>
      </text>
    </comment>
    <comment ref="AM88" authorId="1" shapeId="0" xr:uid="{00000000-0006-0000-0100-00005D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05/07/19</t>
        </r>
      </text>
    </comment>
    <comment ref="AO88" authorId="1" shapeId="0" xr:uid="{00000000-0006-0000-0100-00005E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12/07/19</t>
        </r>
      </text>
    </comment>
    <comment ref="AQ88" authorId="1" shapeId="0" xr:uid="{00000000-0006-0000-0100-00005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26/07/19
14/04/2020: Hld2Bv3</t>
        </r>
      </text>
    </comment>
    <comment ref="AS88" authorId="1" shapeId="0" xr:uid="{00000000-0006-0000-0100-00006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14/08/2019
In overlegfase met het Stad.</t>
        </r>
      </text>
    </comment>
    <comment ref="AV88" authorId="1" shapeId="0" xr:uid="{00000000-0006-0000-0100-000063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31/10/19
11/05/2020: Todo 34 (kan wijzigen na BG update) Units + Q bepalen voor upload HLD2C</t>
        </r>
      </text>
    </comment>
    <comment ref="AX88" authorId="1" shapeId="0" xr:uid="{00000000-0006-0000-0100-000064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04/11/19</t>
        </r>
      </text>
    </comment>
    <comment ref="AZ88" authorId="1" shapeId="0" xr:uid="{00000000-0006-0000-0100-00006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15/11/2019</t>
        </r>
      </text>
    </comment>
    <comment ref="BB88" authorId="1" shapeId="0" xr:uid="{00000000-0006-0000-0100-000066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29/11/2019</t>
        </r>
      </text>
    </comment>
    <comment ref="AA89" authorId="2" shapeId="0" xr:uid="{00000000-0006-0000-0100-000067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22/04/2020 : Validatieplan opgemaakt en verzonden nr Aschwin</t>
        </r>
      </text>
    </comment>
    <comment ref="V90" authorId="2" shapeId="0" xr:uid="{00000000-0006-0000-0100-000068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Verwacht einde 24/04/2020</t>
        </r>
      </text>
    </comment>
    <comment ref="AA90" authorId="2" shapeId="0" xr:uid="{00000000-0006-0000-0100-000069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28/04/2020: Validatieplan verstuurd naar Aschwin</t>
        </r>
      </text>
    </comment>
    <comment ref="R91" authorId="2" shapeId="0" xr:uid="{6AA0BA49-5723-4B90-8298-DEBBCBD17C1D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11/05/2020: Desk nog in progress wordt afgerond voor 15/05</t>
        </r>
      </text>
    </comment>
    <comment ref="V92" authorId="2" shapeId="0" xr:uid="{3CD018D9-9506-4CF8-BC1D-02123F1FC533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30/04/2020: start street survey
11/05/2020: no fb</t>
        </r>
      </text>
    </comment>
    <comment ref="AQ95" authorId="5" shapeId="0" xr:uid="{00000000-0006-0000-0100-00006A000000}">
      <text>
        <r>
          <rPr>
            <b/>
            <sz val="9"/>
            <color indexed="81"/>
            <rFont val="Tahoma"/>
            <family val="2"/>
          </rPr>
          <t>Marnef, Rene:</t>
        </r>
        <r>
          <rPr>
            <sz val="9"/>
            <color indexed="81"/>
            <rFont val="Tahoma"/>
            <family val="2"/>
          </rPr>
          <t xml:space="preserve">
mail RS 09/07
</t>
        </r>
      </text>
    </comment>
    <comment ref="AV95" authorId="1" shapeId="0" xr:uid="{00000000-0006-0000-0100-00006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27/09/19
</t>
        </r>
      </text>
    </comment>
    <comment ref="AX95" authorId="1" shapeId="0" xr:uid="{00000000-0006-0000-0100-00006D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02/10/2019</t>
        </r>
      </text>
    </comment>
    <comment ref="AZ95" authorId="1" shapeId="0" xr:uid="{00000000-0006-0000-0100-00006E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09/10/2019</t>
        </r>
      </text>
    </comment>
    <comment ref="BB95" authorId="1" shapeId="0" xr:uid="{00000000-0006-0000-0100-00006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16/10/2019</t>
        </r>
      </text>
    </comment>
    <comment ref="R96" authorId="2" shapeId="0" xr:uid="{00000000-0006-0000-0100-000070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On Hold</t>
        </r>
      </text>
    </comment>
    <comment ref="AA97" authorId="2" shapeId="0" xr:uid="{00000000-0006-0000-0100-000072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Verstuurd : 24/04/2020
Afspraak met David ligt vast voor rondgang</t>
        </r>
      </text>
    </comment>
    <comment ref="V98" authorId="2" shapeId="0" xr:uid="{00000000-0006-0000-0100-000073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Einde verwacht 24/01</t>
        </r>
      </text>
    </comment>
    <comment ref="AI98" authorId="2" shapeId="0" xr:uid="{00000000-0006-0000-0100-000074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19/02 Go for Hld2a </t>
        </r>
      </text>
    </comment>
    <comment ref="AV98" authorId="2" shapeId="0" xr:uid="{00000000-0006-0000-0100-000075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Start 10/03</t>
        </r>
      </text>
    </comment>
    <comment ref="AA99" authorId="2" shapeId="0" xr:uid="{00000000-0006-0000-0100-000076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Plan doorgestuurd:  31/03</t>
        </r>
      </text>
    </comment>
    <comment ref="AI99" authorId="2" shapeId="0" xr:uid="{00000000-0006-0000-0100-000077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Go For Hld2A 21/04</t>
        </r>
      </text>
    </comment>
    <comment ref="AA100" authorId="2" shapeId="0" xr:uid="{00000000-0006-0000-0100-000078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Plan doorgestuurd:
23/03</t>
        </r>
      </text>
    </comment>
    <comment ref="AI100" authorId="2" shapeId="0" xr:uid="{00000000-0006-0000-0100-000079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Go For Hld2A 21/04</t>
        </r>
      </text>
    </comment>
    <comment ref="V101" authorId="2" shapeId="0" xr:uid="{441C6D1F-C53F-463D-BCD7-6431DCCACE0D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Start 12/05/2020</t>
        </r>
      </text>
    </comment>
    <comment ref="R102" authorId="2" shapeId="0" xr:uid="{00000000-0006-0000-0100-00007A000000}">
      <text>
        <r>
          <rPr>
            <b/>
            <sz val="9"/>
            <color indexed="81"/>
            <rFont val="Tahoma"/>
            <family val="2"/>
          </rPr>
          <t xml:space="preserve">Dyck, Filip Van:
</t>
        </r>
        <r>
          <rPr>
            <sz val="9"/>
            <color indexed="81"/>
            <rFont val="Tahoma"/>
            <family val="2"/>
          </rPr>
          <t>Desksurvey controle door renzo: 17/09
Verwacht op 21/10</t>
        </r>
      </text>
    </comment>
    <comment ref="V102" authorId="1" shapeId="0" xr:uid="{00000000-0006-0000-0100-00007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Start 28/10</t>
        </r>
      </text>
    </comment>
    <comment ref="AA102" authorId="2" shapeId="0" xr:uid="{00000000-0006-0000-0100-00007D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7/11: Vallidatieplan to pxs
</t>
        </r>
      </text>
    </comment>
    <comment ref="AC102" authorId="2" shapeId="0" xr:uid="{00000000-0006-0000-0100-00007E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Verzonden: 14/11
Validatie OK: 15/11
(reject zoning 18/11)
Verzonden: 18/11
To Ifh: 19/11</t>
        </r>
      </text>
    </comment>
    <comment ref="AG102" authorId="1" shapeId="0" xr:uid="{00000000-0006-0000-0100-00007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20/11/2019</t>
        </r>
      </text>
    </comment>
    <comment ref="AI102" authorId="2" shapeId="0" xr:uid="{00000000-0006-0000-0100-000080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 03/12/19
21/11: Go for HLD2a
</t>
        </r>
      </text>
    </comment>
    <comment ref="AK102" authorId="1" shapeId="0" xr:uid="{90312BD5-682C-4F8F-9BFA-3F5489699D94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 10/12/19.</t>
        </r>
      </text>
    </comment>
    <comment ref="AM102" authorId="1" shapeId="0" xr:uid="{00000000-0006-0000-0100-000081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 10/12/19.</t>
        </r>
      </text>
    </comment>
    <comment ref="AO102" authorId="1" shapeId="0" xr:uid="{00000000-0006-0000-0100-00008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 17/12/19.</t>
        </r>
      </text>
    </comment>
    <comment ref="AQ102" authorId="1" shapeId="0" xr:uid="{00000000-0006-0000-0100-000083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GO for HLD2b op 19/12/19</t>
        </r>
      </text>
    </comment>
    <comment ref="BB102" authorId="2" shapeId="0" xr:uid="{00000000-0006-0000-0100-000084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 18/06/2020
Go: 17/03/2020
</t>
        </r>
      </text>
    </comment>
    <comment ref="V103" authorId="2" shapeId="0" xr:uid="{9390BBFD-C913-4C63-B467-B7510C0DB91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Start 12/05/2020</t>
        </r>
      </text>
    </comment>
    <comment ref="R104" authorId="0" shapeId="0" xr:uid="{00000000-0006-0000-0100-000085000000}">
      <text>
        <r>
          <rPr>
            <b/>
            <sz val="9"/>
            <color indexed="81"/>
            <rFont val="Tahoma"/>
            <family val="2"/>
          </rPr>
          <t>Reeth, Jurgen Van:</t>
        </r>
        <r>
          <rPr>
            <sz val="9"/>
            <color indexed="81"/>
            <rFont val="Tahoma"/>
            <family val="2"/>
          </rPr>
          <t xml:space="preserve">
29/10: MAIL --&gt; RESC &amp; BJPA
6/11: RESC --&gt; Jurgen</t>
        </r>
      </text>
    </comment>
    <comment ref="V104" authorId="2" shapeId="0" xr:uid="{00000000-0006-0000-0100-000087000000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Oorspronkelijke datum: 29/11/2019
Start:19/11</t>
        </r>
      </text>
    </comment>
    <comment ref="AA104" authorId="1" shapeId="0" xr:uid="{00000000-0006-0000-0100-000088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02/12/2019</t>
        </r>
      </text>
    </comment>
    <comment ref="AC104" authorId="1" shapeId="0" xr:uid="{00000000-0006-0000-0100-00008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05/12/2019</t>
        </r>
      </text>
    </comment>
    <comment ref="AE104" authorId="1" shapeId="0" xr:uid="{00000000-0006-0000-0100-00008A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09/12/2019</t>
        </r>
      </text>
    </comment>
    <comment ref="AG104" authorId="1" shapeId="0" xr:uid="{00000000-0006-0000-0100-00008B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10/12/2019</t>
        </r>
      </text>
    </comment>
    <comment ref="AI104" authorId="1" shapeId="0" xr:uid="{00000000-0006-0000-0100-00008C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06/01/2020
GO: 2/12/2020</t>
        </r>
      </text>
    </comment>
    <comment ref="AV104" authorId="2" shapeId="0" xr:uid="{00000000-0006-0000-0100-00008D000000}">
      <text>
        <r>
          <rPr>
            <b/>
            <sz val="9"/>
            <color indexed="81"/>
            <rFont val="Tahoma"/>
            <family val="2"/>
          </rPr>
          <t>Dyck, Fi</t>
        </r>
      </text>
    </comment>
    <comment ref="AX104" authorId="2" shapeId="0" xr:uid="{EF33E918-1DD3-4EEB-8DC2-3116C32A9FB8}">
      <text>
        <r>
          <rPr>
            <b/>
            <sz val="9"/>
            <color indexed="81"/>
            <rFont val="Tahoma"/>
            <family val="2"/>
          </rPr>
          <t>Dyck, Filip Van:</t>
        </r>
        <r>
          <rPr>
            <sz val="9"/>
            <color indexed="81"/>
            <rFont val="Tahoma"/>
            <family val="2"/>
          </rPr>
          <t xml:space="preserve">
Send to validation: 4/05</t>
        </r>
      </text>
    </comment>
    <comment ref="R106" authorId="0" shapeId="0" xr:uid="{00000000-0006-0000-0100-00008E000000}">
      <text>
        <r>
          <rPr>
            <b/>
            <sz val="9"/>
            <color indexed="81"/>
            <rFont val="Tahoma"/>
            <family val="2"/>
          </rPr>
          <t>Reeth, Jurgen Van:</t>
        </r>
        <r>
          <rPr>
            <sz val="9"/>
            <color indexed="81"/>
            <rFont val="Tahoma"/>
            <family val="2"/>
          </rPr>
          <t xml:space="preserve">
16/09/19: Controle OK --&gt; MAIL REMA</t>
        </r>
      </text>
    </comment>
    <comment ref="AI106" authorId="1" shapeId="0" xr:uid="{00000000-0006-0000-0100-00008F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19/07/19
Eerste versie op 28/10/2019</t>
        </r>
      </text>
    </comment>
    <comment ref="AK106" authorId="1" shapeId="0" xr:uid="{EDB4D817-7301-4E58-9FD3-C09903C92E4C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26/07/19
04/11: OFP Synthese
28/11: Start Infra survey</t>
        </r>
      </text>
    </comment>
    <comment ref="AM106" authorId="1" shapeId="0" xr:uid="{00000000-0006-0000-0100-000090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26/07/19
04/11: OFP Synthese
28/11: Start Infra survey</t>
        </r>
      </text>
    </comment>
    <comment ref="AO106" authorId="1" shapeId="0" xr:uid="{00000000-0006-0000-0100-000091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13/12/19</t>
        </r>
      </text>
    </comment>
    <comment ref="AQ106" authorId="1" shapeId="0" xr:uid="{00000000-0006-0000-0100-000092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20/12: Aanvraag HLD2b voorzien
23/12: GO for HLD2b</t>
        </r>
      </text>
    </comment>
    <comment ref="AI107" authorId="1" shapeId="0" xr:uid="{00000000-0006-0000-0100-000093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19/08/19
Eerste versie op 28/10/2019</t>
        </r>
      </text>
    </comment>
    <comment ref="AK107" authorId="1" shapeId="0" xr:uid="{5C23B38F-78F0-4B30-9EA1-D34097497963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05/11/19
05/11: OFP Synthese
28/11: Start Infra survey
24/01/2020 :  Infra Survey</t>
        </r>
      </text>
    </comment>
    <comment ref="AM107" authorId="1" shapeId="0" xr:uid="{00000000-0006-0000-0100-000094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05/11/19
05/11: OFP Synthese
28/11: Start Infra survey
24/01/2020 :  Infra Survey</t>
        </r>
      </text>
    </comment>
    <comment ref="AQ107" authorId="1" shapeId="0" xr:uid="{00000000-0006-0000-0100-000095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20/12: Aanvraag 
20/01: HLD2a v8 wordt 2b</t>
        </r>
      </text>
    </comment>
    <comment ref="AI110" authorId="1" shapeId="0" xr:uid="{00000000-0006-0000-0100-000097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28/10/19
Eerste versie op 06/11/2019</t>
        </r>
      </text>
    </comment>
    <comment ref="AK110" authorId="1" shapeId="0" xr:uid="{9FB3F010-EED6-44AC-8964-F6078B265B26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14/11/19
15/11: OFP Synthese
02/12: Start Infra survey</t>
        </r>
      </text>
    </comment>
    <comment ref="AM110" authorId="1" shapeId="0" xr:uid="{00000000-0006-0000-0100-000098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Oorspronkelijke datum: 14/11/19
15/11: OFP Synthese
02/12: Start Infra survey</t>
        </r>
      </text>
    </comment>
    <comment ref="AQ110" authorId="1" shapeId="0" xr:uid="{00000000-0006-0000-0100-000099000000}">
      <text>
        <r>
          <rPr>
            <b/>
            <sz val="9"/>
            <color indexed="81"/>
            <rFont val="Tahoma"/>
            <family val="2"/>
          </rPr>
          <t>Luyck, Bert Van:</t>
        </r>
        <r>
          <rPr>
            <sz val="9"/>
            <color indexed="81"/>
            <rFont val="Tahoma"/>
            <family val="2"/>
          </rPr>
          <t xml:space="preserve">
20/12: Aanvraag HLD2b voorzien
24/01/2020 Go HLD2B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hb-rema</author>
  </authors>
  <commentList>
    <comment ref="C2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hb-rema:</t>
        </r>
        <r>
          <rPr>
            <sz val="9"/>
            <color indexed="81"/>
            <rFont val="Tahoma"/>
            <family val="2"/>
          </rPr>
          <t xml:space="preserve">
feestdag van 21 juli?</t>
        </r>
      </text>
    </comment>
    <comment ref="AE27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hb-rema:</t>
        </r>
        <r>
          <rPr>
            <sz val="9"/>
            <color indexed="81"/>
            <rFont val="Tahoma"/>
            <family val="2"/>
          </rPr>
          <t xml:space="preserve">
feestdag van 21 juli?</t>
        </r>
      </text>
    </comment>
    <comment ref="P3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hb-rema:</t>
        </r>
        <r>
          <rPr>
            <sz val="9"/>
            <color indexed="81"/>
            <rFont val="Tahoma"/>
            <family val="2"/>
          </rPr>
          <t xml:space="preserve">
feestdag van 11 nov?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tc={76FC4D73-3AE1-40AB-969F-043ED5CC9BB6}</author>
  </authors>
  <commentList>
    <comment ref="W109" authorId="0" shapeId="0" xr:uid="{76FC4D73-3AE1-40AB-969F-043ED5CC9BB6}">
      <text>
        <t>[Threaded comment]
Your version of Excel allows you to read this threaded comment; however, any edits to it will get removed if the file is opened in a newer version of Excel. Learn more: https://go.microsoft.com/fwlink/?linkid=870924
Comment:
    HLD2C on Hold wegens overleg met stad // Underground &lt;-&gt; Facade aanpassingen</t>
      </text>
    </comment>
  </commentList>
</comments>
</file>

<file path=xl/sharedStrings.xml><?xml version="1.0" encoding="utf-8"?>
<sst xmlns="http://schemas.openxmlformats.org/spreadsheetml/2006/main" count="6166" uniqueCount="669">
  <si>
    <t>Instructions to use the Excel planning</t>
  </si>
  <si>
    <t>Please don't add or (re)move columns</t>
  </si>
  <si>
    <t>For each blue step in the process, please add in the small column a "P" if this is a planned action and in the adjacent wide column the date the planned action will be finished.</t>
  </si>
  <si>
    <t>Both cells will color yellow if the planned date is in the future</t>
  </si>
  <si>
    <t>The wide cell will color orange when the date is in the past</t>
  </si>
  <si>
    <t>When the process step is finished, please enter the corresponding date and change the "P"  in "OK"</t>
  </si>
  <si>
    <t>Both cells will color green</t>
  </si>
  <si>
    <t>If no retrofit action will be done or if the FH does not follow the new proces, don't fill in any data</t>
  </si>
  <si>
    <t>The FH's part of the "Retrofit program" are coloured red in column D</t>
  </si>
  <si>
    <t>The FH's do not take part of the "Retrofit program" are not coloured in column D</t>
  </si>
  <si>
    <t>The FH's dfollow new proces from the beginning are coloured blue in column D</t>
  </si>
  <si>
    <t>Export FH from IFH &amp; DESC proces</t>
  </si>
  <si>
    <t>Starting from existing IFH data, run the DESC proces till data are complete</t>
  </si>
  <si>
    <t>Upgrade IFH data</t>
  </si>
  <si>
    <t>Upload to IFH &amp; synchronise with Pxs till all data are equal (part of DESC proces)</t>
  </si>
  <si>
    <t>Import IFH -&gt; Planrrr</t>
  </si>
  <si>
    <t>Synchronise data from IFH with Planrrr to start correct STS</t>
  </si>
  <si>
    <t>STS
Street Survey</t>
  </si>
  <si>
    <t>STS</t>
  </si>
  <si>
    <t xml:space="preserve"> Validation plan local</t>
  </si>
  <si>
    <t>Validation of result STS by CM + Pxs to finalise all identifications before upload</t>
  </si>
  <si>
    <t>"</t>
  </si>
  <si>
    <t>Result of STS send to Pxs for datavalidation</t>
  </si>
  <si>
    <t>Send to IFH</t>
  </si>
  <si>
    <t>Upload of STS in IFH</t>
  </si>
  <si>
    <t>HLD2A</t>
  </si>
  <si>
    <t>HLD2A Finished by Pxs</t>
  </si>
  <si>
    <t>Infra Survey + OFP Synthese</t>
  </si>
  <si>
    <t>Infra survey &amp; OFP synthese done by 5TN and validated by Proximus local</t>
  </si>
  <si>
    <t>Shape Files OFP modification</t>
  </si>
  <si>
    <t>Shape Files put in line with result Infra Survey &amp; last minute information gatered</t>
  </si>
  <si>
    <t>HLD2B</t>
  </si>
  <si>
    <t>HLD2B Finished by Pxs &amp; go/no go to start FH design &amp; SSV</t>
  </si>
  <si>
    <t>Upload E  &amp; creation DD</t>
  </si>
  <si>
    <t>First run of DD in Engineer finished</t>
  </si>
  <si>
    <t>Permits Construction Preparation</t>
  </si>
  <si>
    <t>Gatering all data &amp; accompaning documents for Construction Permits</t>
  </si>
  <si>
    <t>Permits Construction Request</t>
  </si>
  <si>
    <t>Request for Permit send to concerned administration</t>
  </si>
  <si>
    <t>Upload result 
in Planrrr</t>
  </si>
  <si>
    <t>All Permits obtained and info in Planrrr</t>
  </si>
  <si>
    <t>SSV
Site Survey</t>
  </si>
  <si>
    <t>SSV done</t>
  </si>
  <si>
    <t>Upload of SSV in IFH</t>
  </si>
  <si>
    <t>HLD2C</t>
  </si>
  <si>
    <t>HLD2A Finished by Pxs  &amp; go/no go to start FH construction</t>
  </si>
  <si>
    <t>Detailed Design / Construction</t>
  </si>
  <si>
    <t>End of constuction</t>
  </si>
  <si>
    <t>Send SSR/TSA/DTPX -&gt; SNS</t>
  </si>
  <si>
    <t>Hand over &amp; documentation complete</t>
  </si>
  <si>
    <t>Nr.</t>
  </si>
  <si>
    <t>MS</t>
  </si>
  <si>
    <t>Actor</t>
  </si>
  <si>
    <t>Action</t>
  </si>
  <si>
    <t>WD</t>
  </si>
  <si>
    <t>TWD</t>
  </si>
  <si>
    <t>PA1</t>
  </si>
  <si>
    <t>check presence of all buildings and LU (adresses) of a FH in the actual IFH database, first identification of monuments</t>
  </si>
  <si>
    <t>MS 1</t>
  </si>
  <si>
    <t>Proximus</t>
  </si>
  <si>
    <t>Send all corrected data to Pxs and validation proces terminated</t>
  </si>
  <si>
    <t>PA2</t>
  </si>
  <si>
    <t>Synchronise enriched data of IFH  with internal 5TN database in Planrrr</t>
  </si>
  <si>
    <t>S</t>
  </si>
  <si>
    <t>STS Street Survey</t>
  </si>
  <si>
    <t>Street Survey done and all data validated by 5TN, result presented on a DP identification plan with all symbols (UG/Facade - Monuments)</t>
  </si>
  <si>
    <t>MS 2</t>
  </si>
  <si>
    <t>Proximus / CM / PA2</t>
  </si>
  <si>
    <t>Validation plan local</t>
  </si>
  <si>
    <t>Presentation of plan and discussion with Pxs to agree on collected data and way of construction (U vs F)</t>
  </si>
  <si>
    <t>Send to SVT Street Validation Team</t>
  </si>
  <si>
    <t>Dataset of STS proces presented to Pxs for upload in IFH</t>
  </si>
  <si>
    <t>Upload of STS data confirmed by Pxs</t>
  </si>
  <si>
    <t>MS 3</t>
  </si>
  <si>
    <t>Final version of HLD2a done by Pxs</t>
  </si>
  <si>
    <t xml:space="preserve">CM </t>
  </si>
  <si>
    <t>Infra Survey and OFP synthese done and agreed with Pxs</t>
  </si>
  <si>
    <t>D</t>
  </si>
  <si>
    <t>Collected data of Infra Survey and OFP synthese processed in Shape foles (by Pxs or 5TN)</t>
  </si>
  <si>
    <t>MS 4</t>
  </si>
  <si>
    <t>Final version of HLD2b done by Pxs</t>
  </si>
  <si>
    <t>MS 5</t>
  </si>
  <si>
    <t>HLD2b processed in LLD tool Engineer &amp; creation DD</t>
  </si>
  <si>
    <t>PA1 / D</t>
  </si>
  <si>
    <t xml:space="preserve">Generation of all drawings &amp; documents to introduce construction permits request </t>
  </si>
  <si>
    <t>All  construction permits requested</t>
  </si>
  <si>
    <t>End of SSV Site Survey</t>
  </si>
  <si>
    <t>All Site Surveys executed and validated internally 5TN</t>
  </si>
  <si>
    <t>SSV Send to IFH</t>
  </si>
  <si>
    <t>Dataset of SSV proces  presented to Pxs and uploaded in IFH</t>
  </si>
  <si>
    <t>Upload result 
SSV in Planrrr</t>
  </si>
  <si>
    <t>MS 6</t>
  </si>
  <si>
    <t>Blok nummering OK</t>
  </si>
  <si>
    <t>correcte actuele BS export uit IFH met toevoeging van het bloknummer per LU, alle LU toegewezen</t>
  </si>
  <si>
    <t>Cluster nummering OK</t>
  </si>
  <si>
    <t>aan tabel actie 20 ook alle clusternummers (of loop nummers) toegewezen, alle bloknummers dragen een clusternummer</t>
  </si>
  <si>
    <t>Blok volgorde OK</t>
  </si>
  <si>
    <t>De blokvolgorde is bepaald en is toegepast op alle draaitabellen zodat ze correct klaar staat in de planning en alle koppelingen correct zijn</t>
  </si>
  <si>
    <t>BOQ OK</t>
  </si>
  <si>
    <t>De BOQ is toegevoegd uit de LLD design van Comsof en alle verwijzingen in de planning staan correct zodat de hoeveelheden per blok beschikbaar zijn</t>
  </si>
  <si>
    <t>Detail Planning OK</t>
  </si>
  <si>
    <t>De betrokken city manager heeft alle acties gepland per blok</t>
  </si>
  <si>
    <t>MS 7</t>
  </si>
  <si>
    <t>D / CM</t>
  </si>
  <si>
    <t>End of Detailed Design / Construction</t>
  </si>
  <si>
    <t>Detailed Design done in IFH and construction terminated</t>
  </si>
  <si>
    <t>TBD</t>
  </si>
  <si>
    <t>MS 8</t>
  </si>
  <si>
    <t>all asbuild documents transfered to Pxs</t>
  </si>
  <si>
    <t>MileStones</t>
  </si>
  <si>
    <t>|</t>
  </si>
  <si>
    <t xml:space="preserve"> </t>
  </si>
  <si>
    <t>PO's</t>
  </si>
  <si>
    <t>Data</t>
  </si>
  <si>
    <t>Field S</t>
  </si>
  <si>
    <t>Pxs / CM / Data</t>
  </si>
  <si>
    <t>PXS</t>
  </si>
  <si>
    <t>Design</t>
  </si>
  <si>
    <t>CM</t>
  </si>
  <si>
    <t>Days</t>
  </si>
  <si>
    <t/>
  </si>
  <si>
    <t>Wave</t>
  </si>
  <si>
    <t>CIty / Donut</t>
  </si>
  <si>
    <t>Area</t>
  </si>
  <si>
    <t xml:space="preserve">                   Action                              City</t>
  </si>
  <si>
    <t>FH</t>
  </si>
  <si>
    <t>Partner</t>
  </si>
  <si>
    <t># LU</t>
  </si>
  <si>
    <t># Q (MDU)</t>
  </si>
  <si>
    <t>City Contract</t>
  </si>
  <si>
    <t>SSV</t>
  </si>
  <si>
    <t>TSA</t>
  </si>
  <si>
    <t>DD</t>
  </si>
  <si>
    <t>HP</t>
  </si>
  <si>
    <t>BT</t>
  </si>
  <si>
    <t>BT
Vert. C</t>
  </si>
  <si>
    <t>Start Deskproces</t>
  </si>
  <si>
    <t>End Deskproces</t>
  </si>
  <si>
    <t xml:space="preserve">Start STS
Street Survey
</t>
  </si>
  <si>
    <t>[%] Done</t>
  </si>
  <si>
    <t>End STS
Street Survey</t>
  </si>
  <si>
    <t>Start HLD2A Prep</t>
  </si>
  <si>
    <t>Send Validation plan local</t>
  </si>
  <si>
    <t>Receive comments plan</t>
  </si>
  <si>
    <t>End HLD2A Prep Go4 HLD2A</t>
  </si>
  <si>
    <t>Start Infra</t>
  </si>
  <si>
    <t>Stop Infra</t>
  </si>
  <si>
    <t>GO4 HLD2B</t>
  </si>
  <si>
    <t>Start of SSV
Site Survey</t>
  </si>
  <si>
    <t xml:space="preserve">End of SSV_x000D_
</t>
  </si>
  <si>
    <t>HLD2C Prep</t>
  </si>
  <si>
    <t>Stop HLD2C Prep G4 HLD2C</t>
  </si>
  <si>
    <t>EOC</t>
  </si>
  <si>
    <t>Send FiS [%]</t>
  </si>
  <si>
    <t>Send FTS [%]</t>
  </si>
  <si>
    <t>Send FIC FMH DTPX</t>
  </si>
  <si>
    <t>Send FFL</t>
  </si>
  <si>
    <t>Detail planning</t>
  </si>
  <si>
    <t>SSV controle</t>
  </si>
  <si>
    <t>SSV in IFH</t>
  </si>
  <si>
    <t>N</t>
  </si>
  <si>
    <t>C</t>
  </si>
  <si>
    <t>Template City Forward</t>
  </si>
  <si>
    <t>FH0X</t>
  </si>
  <si>
    <t>P</t>
  </si>
  <si>
    <t>p</t>
  </si>
  <si>
    <t>Template City Backward</t>
  </si>
  <si>
    <t>W01-C-Charleroi-FH01</t>
  </si>
  <si>
    <t>Charleroi</t>
  </si>
  <si>
    <t>FH01</t>
  </si>
  <si>
    <t>VbI</t>
  </si>
  <si>
    <t>OK</t>
  </si>
  <si>
    <t>NVT</t>
  </si>
  <si>
    <t>W01-C-Charleroi-FH02</t>
  </si>
  <si>
    <t>FH02</t>
  </si>
  <si>
    <t>W01-C-Charleroi-FH03</t>
  </si>
  <si>
    <t>FH03</t>
  </si>
  <si>
    <t>W01-C-Charleroi-FH04</t>
  </si>
  <si>
    <t>FH04</t>
  </si>
  <si>
    <t>W01-C-Charleroi-FH05</t>
  </si>
  <si>
    <t>FH05</t>
  </si>
  <si>
    <t>W03-C-Charleroi-FH06</t>
  </si>
  <si>
    <t>FH06</t>
  </si>
  <si>
    <t>W03-C-Charleroi-FH07</t>
  </si>
  <si>
    <t>FH07</t>
  </si>
  <si>
    <t>W03-C-Charleroi-FH08</t>
  </si>
  <si>
    <t>FH08</t>
  </si>
  <si>
    <t>W03-C-Charleroi-FH09</t>
  </si>
  <si>
    <t>FH09</t>
  </si>
  <si>
    <t>W03-C-Charleroi-FH10</t>
  </si>
  <si>
    <t>FH10</t>
  </si>
  <si>
    <t>W03-C-Charleroi-FH11</t>
  </si>
  <si>
    <t>FH11</t>
  </si>
  <si>
    <t>W03-C-Charleroi-FH12</t>
  </si>
  <si>
    <t>FH12</t>
  </si>
  <si>
    <t>W03-C-Charleroi-FH13</t>
  </si>
  <si>
    <t>FH13</t>
  </si>
  <si>
    <t>W03-C-Charleroi-FH14</t>
  </si>
  <si>
    <t>FH14</t>
  </si>
  <si>
    <t>W03-C-Charleroi-FH15</t>
  </si>
  <si>
    <t>FH15</t>
  </si>
  <si>
    <t>W03-C-Charleroi-FH17</t>
  </si>
  <si>
    <t>FH17</t>
  </si>
  <si>
    <t>W03-C-Charleroi-FH18</t>
  </si>
  <si>
    <t>FH18</t>
  </si>
  <si>
    <t>W03-C-Charleroi-FH19</t>
  </si>
  <si>
    <t>FH19</t>
  </si>
  <si>
    <t>W01-C-Namur-FH01</t>
  </si>
  <si>
    <t>Namur</t>
  </si>
  <si>
    <t>W01-C-Namur-FH03</t>
  </si>
  <si>
    <t>W01-C-Namur-FH04</t>
  </si>
  <si>
    <t>W01-C-Namur-FH06</t>
  </si>
  <si>
    <t>W01-C-Namur-FH07</t>
  </si>
  <si>
    <t>NV</t>
  </si>
  <si>
    <t>W01-C-Namur-FH08</t>
  </si>
  <si>
    <t>W01-C-Namur-FH09</t>
  </si>
  <si>
    <t>W01-C-Roeselare-FH01</t>
  </si>
  <si>
    <t>Roeselare</t>
  </si>
  <si>
    <t>EI</t>
  </si>
  <si>
    <t>W01-C-Roeselare-FH02</t>
  </si>
  <si>
    <t>W01-C-Roeselare-FH03</t>
  </si>
  <si>
    <t>W01-C-Roeselare-FH04</t>
  </si>
  <si>
    <t>Vdb</t>
  </si>
  <si>
    <t>W01-C-Roeselare-FH05</t>
  </si>
  <si>
    <t>W02-D-Evere-FH01</t>
  </si>
  <si>
    <t>Evere</t>
  </si>
  <si>
    <t>VdB</t>
  </si>
  <si>
    <t>W02-D-Evere-FH02</t>
  </si>
  <si>
    <t>OOK</t>
  </si>
  <si>
    <t>W04-C-Evere-FH03</t>
  </si>
  <si>
    <t>W04-C-Evere-FH04</t>
  </si>
  <si>
    <t>ok</t>
  </si>
  <si>
    <t>W04-C-Evere-FH05</t>
  </si>
  <si>
    <t>W02-D-Hasselt-FH01</t>
  </si>
  <si>
    <t>Hasselt</t>
  </si>
  <si>
    <t>W02-D-Hasselt-FH02</t>
  </si>
  <si>
    <t>W03-D-Hasselt-FH04</t>
  </si>
  <si>
    <t>W03-D-Hasselt-FH05</t>
  </si>
  <si>
    <t>W03-D-Hasselt-FH06</t>
  </si>
  <si>
    <t>W03-D-Hasselt-FH08</t>
  </si>
  <si>
    <t>W02-D-Leuven-FH01</t>
  </si>
  <si>
    <t>Leuven</t>
  </si>
  <si>
    <t>W02-D-Leuven-FH02</t>
  </si>
  <si>
    <t>W02-D-Leuven-FH03</t>
  </si>
  <si>
    <t>W03-D-Leuven-FH04</t>
  </si>
  <si>
    <t>W03-D-Leuven-FH05</t>
  </si>
  <si>
    <t>W02-D-Liege-FH01</t>
  </si>
  <si>
    <t>Liège</t>
  </si>
  <si>
    <t>W02-D-Liege-FH02</t>
  </si>
  <si>
    <t>W02-D-Liege-FH03</t>
  </si>
  <si>
    <t>W03-C-Liege-FH04</t>
  </si>
  <si>
    <t>W03-C-Liege-FH05</t>
  </si>
  <si>
    <t>W03-C-Liege-FH06</t>
  </si>
  <si>
    <t>W03-C-Liege-FH07</t>
  </si>
  <si>
    <t>W03-C-Liege-FH08</t>
  </si>
  <si>
    <t>W03-C-Liege-FH09</t>
  </si>
  <si>
    <t>W03-C-Liege-FH10</t>
  </si>
  <si>
    <t>W03-C-Liege-FH11</t>
  </si>
  <si>
    <t>W03-C-Liege-FH12</t>
  </si>
  <si>
    <t>W03-C-Liege-FH13</t>
  </si>
  <si>
    <t>W03-C-Liege-FH14</t>
  </si>
  <si>
    <t>W03-C-Liege-FH15</t>
  </si>
  <si>
    <t>W03-C-Liege-FH16</t>
  </si>
  <si>
    <t>FH16</t>
  </si>
  <si>
    <t>W03-C-Liege-FH17</t>
  </si>
  <si>
    <t>W04-C-Liege-FH19</t>
  </si>
  <si>
    <t>W04-C-Liege-FH21</t>
  </si>
  <si>
    <t>FH20</t>
  </si>
  <si>
    <t>FH21</t>
  </si>
  <si>
    <t>W02-D-Uccle-FH01</t>
  </si>
  <si>
    <t>Uccle</t>
  </si>
  <si>
    <t>W02-D-Uccle-FH02</t>
  </si>
  <si>
    <t>W03-C-Uccle-FH03</t>
  </si>
  <si>
    <t>W03-C-Uccle-FH04</t>
  </si>
  <si>
    <t>W03-C-Uccle-FH05</t>
  </si>
  <si>
    <t>W03-C-Uccle-FH07</t>
  </si>
  <si>
    <t>W03-C-Uccle-FH08</t>
  </si>
  <si>
    <t>W03-C-Antwerpen-West-FH01</t>
  </si>
  <si>
    <t>Antwerpen-West</t>
  </si>
  <si>
    <t>W03-C-Antwerpen-West-FH02</t>
  </si>
  <si>
    <t>W03-C-Antwerpen-West-FH03</t>
  </si>
  <si>
    <t>W03-C-Antwerpen-West-FH04</t>
  </si>
  <si>
    <t>W03-C-Antwerpen-West-FH05</t>
  </si>
  <si>
    <t>W03-C-Antwerpen-West-FH06</t>
  </si>
  <si>
    <t>W03-C-Antwerpen-West-FH07</t>
  </si>
  <si>
    <t>Ok</t>
  </si>
  <si>
    <t>W03-C-Antwerpen-West-FH08</t>
  </si>
  <si>
    <t>W03-C-Antwerpen-West-FH09</t>
  </si>
  <si>
    <t>W03-C-Antwerpen-West-FH10</t>
  </si>
  <si>
    <t>W03-C-Antwerpen-West-FH11</t>
  </si>
  <si>
    <t>W03-D-Brugge-FH01</t>
  </si>
  <si>
    <t>Brugge</t>
  </si>
  <si>
    <t>W03-D-Brugge-FH02</t>
  </si>
  <si>
    <t>W03-C-Knokke-Heist-FH01</t>
  </si>
  <si>
    <t>Knokke-Heist</t>
  </si>
  <si>
    <t>W03-C-Knokke-Heist-FH03</t>
  </si>
  <si>
    <t>W03-C-Knokke-Heist-FH04</t>
  </si>
  <si>
    <t>W03-C-Knokke-Heist-FH05</t>
  </si>
  <si>
    <t>W03-C-Knokke-Heist-FH06</t>
  </si>
  <si>
    <t>W03-C-Knokke-Heist-FH08</t>
  </si>
  <si>
    <t>W03-C-Knokke-Heist-FH09</t>
  </si>
  <si>
    <t>W03-C-Knokke-Heist-FH10</t>
  </si>
  <si>
    <t>W03-C-Knokke-Heist-FH11</t>
  </si>
  <si>
    <t>W03-C-Knokke-Heist-FH12</t>
  </si>
  <si>
    <t>W03-D-Mechelen-FH01</t>
  </si>
  <si>
    <t>Mechelen</t>
  </si>
  <si>
    <t>ESAS</t>
  </si>
  <si>
    <t>W03-D-Mechelen-FH02</t>
  </si>
  <si>
    <t>W03-D-Mechelen-FH03</t>
  </si>
  <si>
    <t>W03-D-Sint-Niklaas-FH01</t>
  </si>
  <si>
    <t>Sint-Niklaas</t>
  </si>
  <si>
    <t>W03-D-Sint-Niklaas-FH02</t>
  </si>
  <si>
    <t>W03-D-Mons-FH01</t>
  </si>
  <si>
    <t>Mons</t>
  </si>
  <si>
    <t>W03-D-Mons-FH02</t>
  </si>
  <si>
    <t>W03-D-Mons-FH03</t>
  </si>
  <si>
    <t>W03-D-Mons-FH04</t>
  </si>
  <si>
    <t>W03-D-Mons-FH05</t>
  </si>
  <si>
    <t>W03-D-MONS-FH06</t>
  </si>
  <si>
    <t>W03-D-MONS-FH07</t>
  </si>
  <si>
    <t>W03-C-Schaerbeek-FH01</t>
  </si>
  <si>
    <t>Schaerbeek</t>
  </si>
  <si>
    <t>W03-C-Schaerbeek-FH02</t>
  </si>
  <si>
    <t>W03-C-Schaerbeek-FH03</t>
  </si>
  <si>
    <t>W03-C-Schaerbeek-FH04</t>
  </si>
  <si>
    <t>W03-C-Schaerbeek-FH10</t>
  </si>
  <si>
    <t>Oudenaerde</t>
  </si>
  <si>
    <t>Model</t>
  </si>
  <si>
    <t>Desc Proces</t>
  </si>
  <si>
    <t>volledig nieuw proces</t>
  </si>
  <si>
    <t>retrofit op data  via Planrrr</t>
  </si>
  <si>
    <t>retrofit op data  via IFH</t>
  </si>
  <si>
    <t>geen retrofit Planrrr niet geactualiseerd</t>
  </si>
  <si>
    <t>Engineer</t>
  </si>
  <si>
    <t>JANUARI</t>
  </si>
  <si>
    <t>FEBRUARI</t>
  </si>
  <si>
    <t>NOVEMBER</t>
  </si>
  <si>
    <t>MAART</t>
  </si>
  <si>
    <t>week</t>
  </si>
  <si>
    <t>M</t>
  </si>
  <si>
    <t>W</t>
  </si>
  <si>
    <t>V</t>
  </si>
  <si>
    <t>Z</t>
  </si>
  <si>
    <t>APRIL</t>
  </si>
  <si>
    <t>MEI</t>
  </si>
  <si>
    <t>JUNI</t>
  </si>
  <si>
    <t>JULI</t>
  </si>
  <si>
    <t>AUGUSTUS</t>
  </si>
  <si>
    <t>SEPTEMBER</t>
  </si>
  <si>
    <t>OKTOBER</t>
  </si>
  <si>
    <t>DECEMBER</t>
  </si>
  <si>
    <t>Schoolvakanties</t>
  </si>
  <si>
    <t>Samenvatting collectief verlof: 21 dagen vastgelegd 11 vrij te kiezen (uitgezonderd bouw)</t>
  </si>
  <si>
    <t>Krokus</t>
  </si>
  <si>
    <t>12/02 - 18/02</t>
  </si>
  <si>
    <t>Samenvatting collectief verlof bouw: 29 dagen vastgelegd 3 vrij te kiezen</t>
  </si>
  <si>
    <t>24/02 - 01/03</t>
  </si>
  <si>
    <t>Pasen</t>
  </si>
  <si>
    <t>02/04 - 15/04</t>
  </si>
  <si>
    <t>feestdag of verplaatste feestdag</t>
  </si>
  <si>
    <t>06/04 - 19/04</t>
  </si>
  <si>
    <t>Herfst</t>
  </si>
  <si>
    <t>28/10 - 03/11</t>
  </si>
  <si>
    <t>collectieve verlofdag of inhaalrustdag</t>
  </si>
  <si>
    <t>02/11 - 08/11</t>
  </si>
  <si>
    <t>Kerst</t>
  </si>
  <si>
    <t>23/12 - 05/01</t>
  </si>
  <si>
    <t>verlofdag of inhaalrustdag bouw</t>
  </si>
  <si>
    <t>21/12 - 03/01</t>
  </si>
  <si>
    <t>City</t>
  </si>
  <si>
    <t>Deskproces</t>
  </si>
  <si>
    <t>Street Survey</t>
  </si>
  <si>
    <t>Site Survey</t>
  </si>
  <si>
    <t>Verlofdagen</t>
  </si>
  <si>
    <t>Hugo</t>
  </si>
  <si>
    <t>ADF</t>
  </si>
  <si>
    <t>Anankei</t>
  </si>
  <si>
    <t>K&amp;W</t>
  </si>
  <si>
    <t>Divers</t>
  </si>
  <si>
    <t>actor</t>
  </si>
  <si>
    <t>Steffen/Wouter</t>
  </si>
  <si>
    <t>Filip/Dirk</t>
  </si>
  <si>
    <t>Steffen</t>
  </si>
  <si>
    <t>Filip</t>
  </si>
  <si>
    <t>Start Desk [From Planning] Ask sync IFH</t>
  </si>
  <si>
    <t>Draw Blocks  in IFH</t>
  </si>
  <si>
    <t>Adjust Coords in IFH (geopunt)</t>
  </si>
  <si>
    <t>Export from IFH &amp; Import in Planrrr</t>
  </si>
  <si>
    <t>DESC Proces Crab &lt;-&gt;IFH Monuments</t>
  </si>
  <si>
    <t>Creation Of NB in Appeee</t>
  </si>
  <si>
    <t>Import NB Coordinates / Versions / XY in Planrrr</t>
  </si>
  <si>
    <t>Import DESC in Planrrr</t>
  </si>
  <si>
    <t>Send To Valdidation</t>
  </si>
  <si>
    <t>Send DESC To Validation</t>
  </si>
  <si>
    <t>Import In IFH</t>
  </si>
  <si>
    <t>Import Results in Planrrr</t>
  </si>
  <si>
    <t>Import Blocks In Planrrr</t>
  </si>
  <si>
    <t>Make Street Survey Plan</t>
  </si>
  <si>
    <t>End Desk [From Planning]</t>
  </si>
  <si>
    <t>#Dagen Desk</t>
  </si>
  <si>
    <t>Delta</t>
  </si>
  <si>
    <t>HLD2A preparation</t>
  </si>
  <si>
    <t>Start HLD2A Prep [From Planning]</t>
  </si>
  <si>
    <t>Adjust Building Group Names in Planrrr</t>
  </si>
  <si>
    <t>Adjust Coords in IFH (STS)</t>
  </si>
  <si>
    <t>Create Validation Plan And Send To CM</t>
  </si>
  <si>
    <t>Recieve FB from CM and Apply in Planrrr</t>
  </si>
  <si>
    <t>Make Site Survey Plan</t>
  </si>
  <si>
    <t>End HLD2A Prep [From Planning]</t>
  </si>
  <si>
    <t>#Dagen HLD2A prep</t>
  </si>
  <si>
    <t>HLD2C preparation</t>
  </si>
  <si>
    <t>Start HLD2C Prep [From Planning]</t>
  </si>
  <si>
    <t>QX / Q leeg toewijzen / Check NOK / SDU geen Quadrant</t>
  </si>
  <si>
    <t>Check Wall mount Planrrr / IFH</t>
  </si>
  <si>
    <t xml:space="preserve">Import NB Coordinates / Versions / Subaddressen/ Blocked status / XY in Planrrr </t>
  </si>
  <si>
    <t>Cross Check Units / Add units to Export</t>
  </si>
  <si>
    <t>Import Results in Planrrr / Adjust Errors in IFH</t>
  </si>
  <si>
    <t>End HLD2C Prep  [From Planning]</t>
  </si>
  <si>
    <t>ZONE_NAME</t>
  </si>
  <si>
    <t>FIS_MDU</t>
  </si>
  <si>
    <t>FIS_SDU</t>
  </si>
  <si>
    <t>MDU_TOTAL</t>
  </si>
  <si>
    <t>SDU_TOTAL</t>
  </si>
  <si>
    <t>BUILDINGS_TOTAL</t>
  </si>
  <si>
    <t>FIS_PROCENT</t>
  </si>
  <si>
    <t>UNITS_TOTAL</t>
  </si>
  <si>
    <t>FTS</t>
  </si>
  <si>
    <t>FTS_TOTAL</t>
  </si>
  <si>
    <t>FTS_PROCENT</t>
  </si>
  <si>
    <t>MDU_SSV</t>
  </si>
  <si>
    <t>SSV_PROCENT</t>
  </si>
  <si>
    <t>STS_PROCENT</t>
  </si>
  <si>
    <t>STS_TODO</t>
  </si>
  <si>
    <t>SSV_TODO</t>
  </si>
  <si>
    <t>A 51 RZ_Liege_r Paradis 88_3 LU 22 BU_Diade</t>
  </si>
  <si>
    <t>0.0</t>
  </si>
  <si>
    <t>A22_RZ-veldekesingel st servaasstraat Hasselt</t>
  </si>
  <si>
    <t>A51_IZ_14BU+3SU_FÃ©ronstrÃ©e 54 Ã  LiÃ¨ge</t>
  </si>
  <si>
    <t>50.0</t>
  </si>
  <si>
    <t>A51_RZ_Home Invest Belgium rue LÃ©opold 2-4-6-8 LiÃ¨ge</t>
  </si>
  <si>
    <t>Cavell court</t>
  </si>
  <si>
    <t>HvanVeldekesingel</t>
  </si>
  <si>
    <t>LIPPENSLAAN 236 KNOKKE</t>
  </si>
  <si>
    <t>RESIDENTIE Hampton Beach - Knokke</t>
  </si>
  <si>
    <t>RESIDENTIE WAGRAM</t>
  </si>
  <si>
    <t>RZ_1MDU_4LU_rue Louvrex 40 Ã  LiÃ¨ge</t>
  </si>
  <si>
    <t>RZ_1MDU_Greenfield dans Brownfiled rue MÃ©an 26 LiÃ¨ge</t>
  </si>
  <si>
    <t>RZ_FTTH_DIST_1 BU _ 7 LU_rue de Fer 90-92_Rue Moncrabeau 17_ Namur</t>
  </si>
  <si>
    <t>100.0</t>
  </si>
  <si>
    <t>33.33</t>
  </si>
  <si>
    <t>RZ_FTTH_DIST_19BU_3SU_Rue Rogier76-82_ Namur_Conservatoire + salle de spectacle</t>
  </si>
  <si>
    <t>RZ_FTTH_DIST_3 MDU pour 16 LU_Bd FrÃ¨re Orban 45-46-47 LiÃ¨ge</t>
  </si>
  <si>
    <t>RZ_MDU_rue du Plan InclinÃ© (entre 29 et 61)_LiÃ¨ge</t>
  </si>
  <si>
    <t>Saint-Nicolas</t>
  </si>
  <si>
    <t>70.42</t>
  </si>
  <si>
    <t>86.08</t>
  </si>
  <si>
    <t>44.48</t>
  </si>
  <si>
    <t>60.47</t>
  </si>
  <si>
    <t>85.81</t>
  </si>
  <si>
    <t>58.25</t>
  </si>
  <si>
    <t>84.32</t>
  </si>
  <si>
    <t>57.23</t>
  </si>
  <si>
    <t>79.78</t>
  </si>
  <si>
    <t>50.77</t>
  </si>
  <si>
    <t>84.21</t>
  </si>
  <si>
    <t>94.36</t>
  </si>
  <si>
    <t>37.5</t>
  </si>
  <si>
    <t>55.06</t>
  </si>
  <si>
    <t>3.44</t>
  </si>
  <si>
    <t>51.65</t>
  </si>
  <si>
    <t>92.5</t>
  </si>
  <si>
    <t>99.37</t>
  </si>
  <si>
    <t>0.28</t>
  </si>
  <si>
    <t>78.9</t>
  </si>
  <si>
    <t>95.45</t>
  </si>
  <si>
    <t>100.57</t>
  </si>
  <si>
    <t>25.89</t>
  </si>
  <si>
    <t>91.8</t>
  </si>
  <si>
    <t>101.88</t>
  </si>
  <si>
    <t>78.93</t>
  </si>
  <si>
    <t>70.09</t>
  </si>
  <si>
    <t>98.71</t>
  </si>
  <si>
    <t>106.12</t>
  </si>
  <si>
    <t>85.47</t>
  </si>
  <si>
    <t>76.27</t>
  </si>
  <si>
    <t>70.17</t>
  </si>
  <si>
    <t>98.26</t>
  </si>
  <si>
    <t>29.08</t>
  </si>
  <si>
    <t>100.53</t>
  </si>
  <si>
    <t>6.2</t>
  </si>
  <si>
    <t>100.05</t>
  </si>
  <si>
    <t>40.11</t>
  </si>
  <si>
    <t>49.59</t>
  </si>
  <si>
    <t>13.85</t>
  </si>
  <si>
    <t>80.99</t>
  </si>
  <si>
    <t>81.42</t>
  </si>
  <si>
    <t>66.43</t>
  </si>
  <si>
    <t>97.3</t>
  </si>
  <si>
    <t>28.72</t>
  </si>
  <si>
    <t>13.73</t>
  </si>
  <si>
    <t>82.09</t>
  </si>
  <si>
    <t>95.24</t>
  </si>
  <si>
    <t>98.51</t>
  </si>
  <si>
    <t>10.06</t>
  </si>
  <si>
    <t>94.45</t>
  </si>
  <si>
    <t>67.89</t>
  </si>
  <si>
    <t>95.19</t>
  </si>
  <si>
    <t>47.06</t>
  </si>
  <si>
    <t>86.67</t>
  </si>
  <si>
    <t>29.79</t>
  </si>
  <si>
    <t>99.67</t>
  </si>
  <si>
    <t>36.28</t>
  </si>
  <si>
    <t>93.75</t>
  </si>
  <si>
    <t>44.6</t>
  </si>
  <si>
    <t>50.9</t>
  </si>
  <si>
    <t>96.0</t>
  </si>
  <si>
    <t>92.06</t>
  </si>
  <si>
    <t>99.0</t>
  </si>
  <si>
    <t>44.89</t>
  </si>
  <si>
    <t>18.9</t>
  </si>
  <si>
    <t>72.15</t>
  </si>
  <si>
    <t>97.62</t>
  </si>
  <si>
    <t>91.78</t>
  </si>
  <si>
    <t>31.25</t>
  </si>
  <si>
    <t>99.62</t>
  </si>
  <si>
    <t>41.3</t>
  </si>
  <si>
    <t>80.18</t>
  </si>
  <si>
    <t>59.65</t>
  </si>
  <si>
    <t>57.46</t>
  </si>
  <si>
    <t>72.52</t>
  </si>
  <si>
    <t>74.44</t>
  </si>
  <si>
    <t>40.59</t>
  </si>
  <si>
    <t>64.73</t>
  </si>
  <si>
    <t>0.83</t>
  </si>
  <si>
    <t>68.07</t>
  </si>
  <si>
    <t>66.67</t>
  </si>
  <si>
    <t>67.41</t>
  </si>
  <si>
    <t>94.19</t>
  </si>
  <si>
    <t>53.02</t>
  </si>
  <si>
    <t>96.47</t>
  </si>
  <si>
    <t>94.34</t>
  </si>
  <si>
    <t>56.57</t>
  </si>
  <si>
    <t>93.35</t>
  </si>
  <si>
    <t>89.65</t>
  </si>
  <si>
    <t>88.79</t>
  </si>
  <si>
    <t>41.82</t>
  </si>
  <si>
    <t>98.13</t>
  </si>
  <si>
    <t>1.33</t>
  </si>
  <si>
    <t>99.9</t>
  </si>
  <si>
    <t>15.56</t>
  </si>
  <si>
    <t>71.46</t>
  </si>
  <si>
    <t>82.57</t>
  </si>
  <si>
    <t>16.06</t>
  </si>
  <si>
    <t>96.54</t>
  </si>
  <si>
    <t>97.4</t>
  </si>
  <si>
    <t>9.68</t>
  </si>
  <si>
    <t>76.81</t>
  </si>
  <si>
    <t>98.56</t>
  </si>
  <si>
    <t>80.57</t>
  </si>
  <si>
    <t>25.95</t>
  </si>
  <si>
    <t>96.06</t>
  </si>
  <si>
    <t>13.82</t>
  </si>
  <si>
    <t>3.79</t>
  </si>
  <si>
    <t>99.33</t>
  </si>
  <si>
    <t>37.7</t>
  </si>
  <si>
    <t>93.58</t>
  </si>
  <si>
    <t>97.28</t>
  </si>
  <si>
    <t>59.18</t>
  </si>
  <si>
    <t>93.52</t>
  </si>
  <si>
    <t>100.42</t>
  </si>
  <si>
    <t>2.94</t>
  </si>
  <si>
    <t>84.7</t>
  </si>
  <si>
    <t>99.72</t>
  </si>
  <si>
    <t>0.88</t>
  </si>
  <si>
    <t>21.51</t>
  </si>
  <si>
    <t>89.01</t>
  </si>
  <si>
    <t>61.02</t>
  </si>
  <si>
    <t>95.17</t>
  </si>
  <si>
    <t>33.57</t>
  </si>
  <si>
    <t>60.94</t>
  </si>
  <si>
    <t>1.96</t>
  </si>
  <si>
    <t>0.37</t>
  </si>
  <si>
    <t>81.56</t>
  </si>
  <si>
    <t>0.2</t>
  </si>
  <si>
    <t>21.85</t>
  </si>
  <si>
    <t>86.68</t>
  </si>
  <si>
    <t>5.18</t>
  </si>
  <si>
    <t>99.74</t>
  </si>
  <si>
    <t>98.74</t>
  </si>
  <si>
    <t>66.31</t>
  </si>
  <si>
    <t>9.89</t>
  </si>
  <si>
    <t>99.94</t>
  </si>
  <si>
    <t>86.87</t>
  </si>
  <si>
    <t>79.18</t>
  </si>
  <si>
    <t>94.75</t>
  </si>
  <si>
    <t>85.63</t>
  </si>
  <si>
    <t>57.79</t>
  </si>
  <si>
    <t>97.65</t>
  </si>
  <si>
    <t>102.96</t>
  </si>
  <si>
    <t>65.31</t>
  </si>
  <si>
    <t>39.18</t>
  </si>
  <si>
    <t>106.49</t>
  </si>
  <si>
    <t>71.74</t>
  </si>
  <si>
    <t>88.93</t>
  </si>
  <si>
    <t>102.36</t>
  </si>
  <si>
    <t>34.4</t>
  </si>
  <si>
    <t>84.23</t>
  </si>
  <si>
    <t>76.83</t>
  </si>
  <si>
    <t>100.27</t>
  </si>
  <si>
    <t>60.16</t>
  </si>
  <si>
    <t>110.73</t>
  </si>
  <si>
    <t>75.51</t>
  </si>
  <si>
    <t>100.11</t>
  </si>
  <si>
    <t>1.16</t>
  </si>
  <si>
    <t>53.29</t>
  </si>
  <si>
    <t>30.63</t>
  </si>
  <si>
    <t>37.78</t>
  </si>
  <si>
    <t>38.84</t>
  </si>
  <si>
    <t>27.59</t>
  </si>
  <si>
    <t>95.78</t>
  </si>
  <si>
    <t>99.92</t>
  </si>
  <si>
    <t>42.52</t>
  </si>
  <si>
    <t>97.1</t>
  </si>
  <si>
    <t>38.02</t>
  </si>
  <si>
    <t>98.18</t>
  </si>
  <si>
    <t>11.0</t>
  </si>
  <si>
    <t>64.76</t>
  </si>
  <si>
    <t>100.04</t>
  </si>
  <si>
    <t>83.39</t>
  </si>
  <si>
    <t>42.96</t>
  </si>
  <si>
    <t>98.91</t>
  </si>
  <si>
    <t>86.33</t>
  </si>
  <si>
    <t>77.78</t>
  </si>
  <si>
    <t>95.7</t>
  </si>
  <si>
    <t>99.35</t>
  </si>
  <si>
    <t>98.86</t>
  </si>
  <si>
    <t>36.67</t>
  </si>
  <si>
    <t>98.59</t>
  </si>
  <si>
    <t>26.32</t>
  </si>
  <si>
    <t>6.67</t>
  </si>
  <si>
    <t>92.79</t>
  </si>
  <si>
    <t>43.59</t>
  </si>
  <si>
    <t>23.53</t>
  </si>
  <si>
    <t>58.97</t>
  </si>
  <si>
    <t>77.48</t>
  </si>
  <si>
    <t>64.05</t>
  </si>
  <si>
    <t>10.53</t>
  </si>
  <si>
    <t>98.65</t>
  </si>
  <si>
    <t>53.05</t>
  </si>
  <si>
    <t>23.83</t>
  </si>
  <si>
    <t>91.97</t>
  </si>
  <si>
    <t>96.92</t>
  </si>
  <si>
    <t>94.87</t>
  </si>
  <si>
    <t>86.96</t>
  </si>
  <si>
    <t>97.2</t>
  </si>
  <si>
    <t>69.76</t>
  </si>
  <si>
    <t>72.07</t>
  </si>
  <si>
    <t>98.46</t>
  </si>
  <si>
    <t>58.14</t>
  </si>
  <si>
    <t>23.03</t>
  </si>
  <si>
    <t>98.09</t>
  </si>
  <si>
    <t>99.7</t>
  </si>
  <si>
    <t>W04-C-Liege-FH18</t>
  </si>
  <si>
    <t>W04-C-Liege-FH20</t>
  </si>
  <si>
    <t>0.05</t>
  </si>
  <si>
    <t>W04-C-Liege-FH27</t>
  </si>
  <si>
    <t>79.07</t>
  </si>
  <si>
    <t>W06-I-A3_1180_ChaussÃ©e de Waterloo_715</t>
  </si>
  <si>
    <t>rue vanderkindere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</si>
</sst>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dd/mm/yy;;"/>
    <numFmt numFmtId="166" formatCode="d/mm/yyyy;;"/>
    <numFmt numFmtId="167" formatCode="0.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indexed="8"/>
      <name val="Trebuchet MS"/>
      <family val="2"/>
    </font>
    <font>
      <sz val="10"/>
      <name val="Trebuchet MS"/>
      <family val="2"/>
    </font>
    <font>
      <sz val="8"/>
      <name val="Trebuchet MS"/>
      <family val="2"/>
    </font>
    <font>
      <i/>
      <sz val="8"/>
      <color theme="0" tint="-0.249977111117893"/>
      <name val="Trebuchet MS"/>
      <family val="2"/>
    </font>
    <font>
      <b/>
      <u/>
      <sz val="8"/>
      <color rgb="FF244CF8"/>
      <name val="Trebuchet MS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Trebuchet MS"/>
      <family val="2"/>
    </font>
    <font>
      <b/>
      <sz val="8"/>
      <color theme="0"/>
      <name val="Trebuchet MS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59996337778862885"/>
      <name val="Calibri"/>
      <family val="2"/>
      <scheme val="minor"/>
    </font>
    <font>
      <sz val="11"/>
      <color theme="4" tint="0.59996337778862885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5DCF1"/>
        <bgColor indexed="64"/>
      </patternFill>
    </fill>
    <fill>
      <patternFill patternType="solid">
        <fgColor rgb="FFFF9C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gray125">
        <bgColor rgb="FFFFC000"/>
      </patternFill>
    </fill>
    <fill>
      <patternFill patternType="gray125">
        <bgColor indexed="9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42"/>
      </left>
      <right/>
      <top style="hair">
        <color indexed="42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hair">
        <color rgb="FF41675B"/>
      </left>
      <right style="hair">
        <color rgb="FF41675B"/>
      </right>
      <top style="hair">
        <color rgb="FF41675B"/>
      </top>
      <bottom style="hair">
        <color rgb="FF41675B"/>
      </bottom>
      <diagonal/>
    </border>
    <border>
      <left style="hair">
        <color rgb="FF41675B"/>
      </left>
      <right/>
      <top style="hair">
        <color indexed="42"/>
      </top>
      <bottom/>
      <diagonal/>
    </border>
    <border>
      <left/>
      <right/>
      <top style="hair">
        <color indexed="42"/>
      </top>
      <bottom/>
      <diagonal/>
    </border>
    <border>
      <left/>
      <right style="hair">
        <color indexed="42"/>
      </right>
      <top style="hair">
        <color indexed="42"/>
      </top>
      <bottom/>
      <diagonal/>
    </border>
    <border>
      <left style="hair">
        <color rgb="FF41675B"/>
      </left>
      <right style="hair">
        <color rgb="FF41675B"/>
      </right>
      <top style="hair">
        <color rgb="FF41675B"/>
      </top>
      <bottom/>
      <diagonal/>
    </border>
    <border>
      <left style="hair">
        <color rgb="FF41675B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41675B"/>
      </left>
      <right style="hair">
        <color rgb="FF41675B"/>
      </right>
      <top style="hair">
        <color auto="1"/>
      </top>
      <bottom style="hair">
        <color auto="1"/>
      </bottom>
      <diagonal/>
    </border>
    <border>
      <left style="hair">
        <color indexed="42"/>
      </left>
      <right style="hair">
        <color indexed="42"/>
      </right>
      <top/>
      <bottom style="hair">
        <color indexed="42"/>
      </bottom>
      <diagonal/>
    </border>
    <border>
      <left/>
      <right style="thick">
        <color auto="1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dotted">
        <color indexed="64"/>
      </left>
      <right style="dotted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42"/>
      </left>
      <right style="hair">
        <color indexed="42"/>
      </right>
      <top style="hair">
        <color indexed="42"/>
      </top>
      <bottom style="hair">
        <color indexed="42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Continuous" vertical="center" wrapText="1"/>
    </xf>
    <xf numFmtId="0" fontId="1" fillId="2" borderId="10" xfId="0" applyFont="1" applyFill="1" applyBorder="1" applyAlignment="1">
      <alignment horizontal="centerContinuous" vertical="center" wrapText="1"/>
    </xf>
    <xf numFmtId="0" fontId="1" fillId="2" borderId="11" xfId="0" applyFont="1" applyFill="1" applyBorder="1" applyAlignment="1">
      <alignment horizontal="centerContinuous" vertical="center" wrapText="1"/>
    </xf>
    <xf numFmtId="0" fontId="2" fillId="0" borderId="0" xfId="0" applyFont="1"/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Continuous" vertical="center"/>
    </xf>
    <xf numFmtId="14" fontId="1" fillId="4" borderId="15" xfId="0" applyNumberFormat="1" applyFont="1" applyFill="1" applyBorder="1" applyAlignment="1">
      <alignment horizontal="centerContinuous" vertical="center"/>
    </xf>
    <xf numFmtId="0" fontId="0" fillId="4" borderId="25" xfId="0" applyFill="1" applyBorder="1" applyAlignment="1">
      <alignment horizontal="centerContinuous" vertical="center"/>
    </xf>
    <xf numFmtId="0" fontId="1" fillId="4" borderId="28" xfId="0" applyFont="1" applyFill="1" applyBorder="1" applyAlignment="1">
      <alignment horizontal="centerContinuous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4" fontId="1" fillId="4" borderId="31" xfId="0" applyNumberFormat="1" applyFont="1" applyFill="1" applyBorder="1" applyAlignment="1">
      <alignment horizontal="centerContinuous" vertical="center"/>
    </xf>
    <xf numFmtId="0" fontId="0" fillId="5" borderId="26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6" xfId="0" applyFont="1" applyFill="1" applyBorder="1" applyAlignment="1"/>
    <xf numFmtId="0" fontId="0" fillId="2" borderId="1" xfId="0" applyFont="1" applyFill="1" applyBorder="1" applyAlignment="1"/>
    <xf numFmtId="0" fontId="0" fillId="2" borderId="31" xfId="0" applyFont="1" applyFill="1" applyBorder="1" applyAlignment="1"/>
    <xf numFmtId="0" fontId="0" fillId="2" borderId="2" xfId="0" applyFont="1" applyFill="1" applyBorder="1" applyAlignment="1"/>
    <xf numFmtId="0" fontId="0" fillId="2" borderId="31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/>
    <xf numFmtId="0" fontId="0" fillId="0" borderId="34" xfId="0" applyBorder="1"/>
    <xf numFmtId="0" fontId="8" fillId="8" borderId="0" xfId="0" applyFont="1" applyFill="1" applyBorder="1"/>
    <xf numFmtId="0" fontId="0" fillId="0" borderId="35" xfId="0" applyBorder="1"/>
    <xf numFmtId="0" fontId="0" fillId="0" borderId="0" xfId="0" applyBorder="1"/>
    <xf numFmtId="0" fontId="0" fillId="0" borderId="36" xfId="0" applyBorder="1"/>
    <xf numFmtId="0" fontId="9" fillId="8" borderId="0" xfId="0" applyFont="1" applyFill="1" applyAlignment="1">
      <alignment vertical="center"/>
    </xf>
    <xf numFmtId="0" fontId="9" fillId="8" borderId="0" xfId="0" applyFont="1" applyFill="1" applyBorder="1" applyAlignment="1">
      <alignment horizontal="center" vertical="center" wrapText="1"/>
    </xf>
    <xf numFmtId="0" fontId="0" fillId="10" borderId="0" xfId="0" applyFill="1"/>
    <xf numFmtId="0" fontId="9" fillId="13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8" fillId="8" borderId="0" xfId="0" applyFont="1" applyFill="1"/>
    <xf numFmtId="0" fontId="10" fillId="8" borderId="0" xfId="0" applyFont="1" applyFill="1" applyBorder="1" applyAlignment="1">
      <alignment horizontal="center" vertical="center" wrapText="1"/>
    </xf>
    <xf numFmtId="0" fontId="0" fillId="10" borderId="0" xfId="0" applyFill="1" applyBorder="1"/>
    <xf numFmtId="0" fontId="10" fillId="11" borderId="0" xfId="0" applyFont="1" applyFill="1" applyBorder="1" applyAlignment="1">
      <alignment horizontal="center" vertical="center" wrapText="1"/>
    </xf>
    <xf numFmtId="0" fontId="12" fillId="0" borderId="38" xfId="0" applyFont="1" applyBorder="1"/>
    <xf numFmtId="0" fontId="0" fillId="0" borderId="38" xfId="0" applyBorder="1"/>
    <xf numFmtId="0" fontId="0" fillId="1" borderId="0" xfId="0" applyFill="1"/>
    <xf numFmtId="0" fontId="10" fillId="11" borderId="39" xfId="0" applyFont="1" applyFill="1" applyBorder="1" applyAlignment="1">
      <alignment horizontal="center" vertical="center" wrapText="1"/>
    </xf>
    <xf numFmtId="0" fontId="9" fillId="12" borderId="39" xfId="0" applyFont="1" applyFill="1" applyBorder="1" applyAlignment="1">
      <alignment horizontal="center" vertical="center" wrapText="1"/>
    </xf>
    <xf numFmtId="0" fontId="9" fillId="11" borderId="39" xfId="0" applyFont="1" applyFill="1" applyBorder="1" applyAlignment="1">
      <alignment horizontal="center" vertical="center" wrapText="1"/>
    </xf>
    <xf numFmtId="0" fontId="9" fillId="8" borderId="39" xfId="0" applyFont="1" applyFill="1" applyBorder="1" applyAlignment="1">
      <alignment horizontal="center" vertical="center" wrapText="1"/>
    </xf>
    <xf numFmtId="0" fontId="10" fillId="11" borderId="43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9" fillId="12" borderId="43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9" fillId="0" borderId="39" xfId="0" applyFont="1" applyFill="1" applyBorder="1" applyAlignment="1">
      <alignment horizontal="center" vertical="center" wrapText="1"/>
    </xf>
    <xf numFmtId="0" fontId="9" fillId="14" borderId="39" xfId="0" applyFont="1" applyFill="1" applyBorder="1" applyAlignment="1">
      <alignment horizontal="center" vertical="center" wrapText="1"/>
    </xf>
    <xf numFmtId="0" fontId="9" fillId="15" borderId="39" xfId="0" applyFont="1" applyFill="1" applyBorder="1" applyAlignment="1">
      <alignment horizontal="center" vertical="center" wrapText="1"/>
    </xf>
    <xf numFmtId="0" fontId="0" fillId="0" borderId="46" xfId="0" applyBorder="1"/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/>
    <xf numFmtId="0" fontId="0" fillId="0" borderId="47" xfId="0" applyBorder="1" applyAlignment="1"/>
    <xf numFmtId="0" fontId="8" fillId="8" borderId="47" xfId="0" applyFont="1" applyFill="1" applyBorder="1"/>
    <xf numFmtId="0" fontId="14" fillId="0" borderId="47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 wrapText="1"/>
    </xf>
    <xf numFmtId="0" fontId="8" fillId="0" borderId="47" xfId="0" applyFont="1" applyFill="1" applyBorder="1"/>
    <xf numFmtId="0" fontId="4" fillId="0" borderId="47" xfId="0" applyFont="1" applyFill="1" applyBorder="1"/>
    <xf numFmtId="0" fontId="15" fillId="16" borderId="40" xfId="0" applyFont="1" applyFill="1" applyBorder="1" applyAlignment="1">
      <alignment horizontal="center" vertical="center"/>
    </xf>
    <xf numFmtId="0" fontId="15" fillId="16" borderId="37" xfId="0" applyFont="1" applyFill="1" applyBorder="1" applyAlignment="1">
      <alignment horizontal="center" vertical="center"/>
    </xf>
    <xf numFmtId="0" fontId="15" fillId="16" borderId="41" xfId="0" applyFont="1" applyFill="1" applyBorder="1" applyAlignment="1">
      <alignment horizontal="center" vertical="center"/>
    </xf>
    <xf numFmtId="0" fontId="15" fillId="16" borderId="4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wrapText="1"/>
    </xf>
    <xf numFmtId="0" fontId="0" fillId="0" borderId="14" xfId="2" applyNumberFormat="1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52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14" fontId="0" fillId="0" borderId="54" xfId="0" applyNumberFormat="1" applyFont="1" applyBorder="1" applyAlignment="1">
      <alignment horizontal="center" vertical="center"/>
    </xf>
    <xf numFmtId="14" fontId="0" fillId="0" borderId="50" xfId="0" applyNumberFormat="1" applyFont="1" applyBorder="1" applyAlignment="1">
      <alignment horizontal="center" vertical="center"/>
    </xf>
    <xf numFmtId="14" fontId="0" fillId="0" borderId="55" xfId="0" applyNumberFormat="1" applyFont="1" applyBorder="1" applyAlignment="1">
      <alignment horizontal="center" vertical="center"/>
    </xf>
    <xf numFmtId="0" fontId="0" fillId="0" borderId="50" xfId="2" applyNumberFormat="1" applyFont="1" applyBorder="1" applyAlignment="1">
      <alignment horizontal="center" vertical="center"/>
    </xf>
    <xf numFmtId="0" fontId="0" fillId="18" borderId="26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left" vertical="center"/>
    </xf>
    <xf numFmtId="0" fontId="0" fillId="6" borderId="2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9" borderId="26" xfId="0" applyFont="1" applyFill="1" applyBorder="1" applyAlignment="1">
      <alignment horizontal="center" vertical="center"/>
    </xf>
    <xf numFmtId="0" fontId="16" fillId="18" borderId="26" xfId="0" applyFont="1" applyFill="1" applyBorder="1" applyAlignment="1">
      <alignment horizontal="left" vertical="center"/>
    </xf>
    <xf numFmtId="0" fontId="4" fillId="17" borderId="0" xfId="0" applyFont="1" applyFill="1" applyAlignment="1">
      <alignment horizontal="left" vertical="center"/>
    </xf>
    <xf numFmtId="0" fontId="4" fillId="19" borderId="26" xfId="0" applyFont="1" applyFill="1" applyBorder="1" applyAlignment="1">
      <alignment horizontal="left" vertical="center"/>
    </xf>
    <xf numFmtId="0" fontId="0" fillId="0" borderId="56" xfId="0" applyBorder="1" applyAlignment="1">
      <alignment horizontal="center" vertical="center"/>
    </xf>
    <xf numFmtId="0" fontId="1" fillId="4" borderId="57" xfId="0" applyFont="1" applyFill="1" applyBorder="1" applyAlignment="1">
      <alignment horizontal="left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Font="1" applyFill="1" applyBorder="1" applyAlignment="1">
      <alignment horizontal="center" vertical="center"/>
    </xf>
    <xf numFmtId="0" fontId="0" fillId="18" borderId="60" xfId="0" applyFont="1" applyFill="1" applyBorder="1" applyAlignment="1">
      <alignment horizontal="center" vertical="center"/>
    </xf>
    <xf numFmtId="0" fontId="0" fillId="0" borderId="61" xfId="0" applyFont="1" applyFill="1" applyBorder="1" applyAlignment="1">
      <alignment horizontal="center" vertical="center"/>
    </xf>
    <xf numFmtId="0" fontId="0" fillId="0" borderId="62" xfId="0" applyFont="1" applyFill="1" applyBorder="1" applyAlignment="1">
      <alignment horizontal="center" vertical="center"/>
    </xf>
    <xf numFmtId="0" fontId="0" fillId="0" borderId="63" xfId="0" applyFont="1" applyFill="1" applyBorder="1" applyAlignment="1">
      <alignment horizontal="center" vertical="center"/>
    </xf>
    <xf numFmtId="14" fontId="0" fillId="0" borderId="64" xfId="0" applyNumberFormat="1" applyFont="1" applyBorder="1" applyAlignment="1">
      <alignment horizontal="center" vertical="center"/>
    </xf>
    <xf numFmtId="14" fontId="0" fillId="0" borderId="61" xfId="0" applyNumberFormat="1" applyFont="1" applyBorder="1" applyAlignment="1">
      <alignment horizontal="center" vertical="center"/>
    </xf>
    <xf numFmtId="14" fontId="0" fillId="0" borderId="65" xfId="0" applyNumberFormat="1" applyFont="1" applyBorder="1" applyAlignment="1">
      <alignment horizontal="center" vertical="center"/>
    </xf>
    <xf numFmtId="0" fontId="0" fillId="0" borderId="61" xfId="0" applyNumberFormat="1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18" borderId="67" xfId="0" applyFont="1" applyFill="1" applyBorder="1" applyAlignment="1">
      <alignment horizontal="center" vertical="center"/>
    </xf>
    <xf numFmtId="0" fontId="0" fillId="0" borderId="68" xfId="0" applyFont="1" applyFill="1" applyBorder="1" applyAlignment="1">
      <alignment horizontal="center" vertical="center"/>
    </xf>
    <xf numFmtId="0" fontId="0" fillId="0" borderId="67" xfId="0" applyFont="1" applyFill="1" applyBorder="1" applyAlignment="1">
      <alignment horizontal="center" vertical="center"/>
    </xf>
    <xf numFmtId="0" fontId="0" fillId="0" borderId="69" xfId="0" applyFont="1" applyFill="1" applyBorder="1" applyAlignment="1">
      <alignment horizontal="center" vertical="center"/>
    </xf>
    <xf numFmtId="14" fontId="0" fillId="0" borderId="70" xfId="0" applyNumberFormat="1" applyFont="1" applyBorder="1" applyAlignment="1">
      <alignment horizontal="center" vertical="center"/>
    </xf>
    <xf numFmtId="14" fontId="0" fillId="0" borderId="71" xfId="0" applyNumberFormat="1" applyFont="1" applyBorder="1" applyAlignment="1">
      <alignment horizontal="center" vertical="center"/>
    </xf>
    <xf numFmtId="0" fontId="0" fillId="5" borderId="72" xfId="0" applyFont="1" applyFill="1" applyBorder="1" applyAlignment="1">
      <alignment horizontal="center" vertical="center"/>
    </xf>
    <xf numFmtId="0" fontId="0" fillId="0" borderId="66" xfId="0" applyFont="1" applyFill="1" applyBorder="1" applyAlignment="1">
      <alignment horizontal="center" vertical="center"/>
    </xf>
    <xf numFmtId="0" fontId="0" fillId="6" borderId="67" xfId="0" applyFont="1" applyFill="1" applyBorder="1" applyAlignment="1">
      <alignment horizontal="center" vertical="center"/>
    </xf>
    <xf numFmtId="0" fontId="0" fillId="5" borderId="67" xfId="0" applyFont="1" applyFill="1" applyBorder="1" applyAlignment="1">
      <alignment horizontal="center" vertical="center"/>
    </xf>
    <xf numFmtId="14" fontId="0" fillId="0" borderId="73" xfId="0" applyNumberFormat="1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17" borderId="75" xfId="0" applyFont="1" applyFill="1" applyBorder="1" applyAlignment="1">
      <alignment horizontal="center" vertical="center"/>
    </xf>
    <xf numFmtId="0" fontId="0" fillId="5" borderId="76" xfId="0" applyFont="1" applyFill="1" applyBorder="1" applyAlignment="1">
      <alignment horizontal="center" vertical="center"/>
    </xf>
    <xf numFmtId="0" fontId="0" fillId="0" borderId="77" xfId="0" applyFont="1" applyFill="1" applyBorder="1" applyAlignment="1">
      <alignment horizontal="center" vertical="center"/>
    </xf>
    <xf numFmtId="0" fontId="0" fillId="0" borderId="78" xfId="0" applyFont="1" applyFill="1" applyBorder="1" applyAlignment="1">
      <alignment horizontal="center" vertical="center"/>
    </xf>
    <xf numFmtId="0" fontId="0" fillId="0" borderId="75" xfId="0" applyFont="1" applyFill="1" applyBorder="1" applyAlignment="1">
      <alignment horizontal="center" vertical="center"/>
    </xf>
    <xf numFmtId="0" fontId="0" fillId="0" borderId="79" xfId="0" applyFont="1" applyFill="1" applyBorder="1" applyAlignment="1">
      <alignment horizontal="center" vertical="center"/>
    </xf>
    <xf numFmtId="14" fontId="0" fillId="0" borderId="80" xfId="0" applyNumberFormat="1" applyFont="1" applyBorder="1" applyAlignment="1">
      <alignment horizontal="center" vertical="center"/>
    </xf>
    <xf numFmtId="14" fontId="0" fillId="0" borderId="77" xfId="0" applyNumberFormat="1" applyFont="1" applyBorder="1" applyAlignment="1">
      <alignment horizontal="center" vertical="center"/>
    </xf>
    <xf numFmtId="14" fontId="0" fillId="0" borderId="81" xfId="0" applyNumberFormat="1" applyFont="1" applyBorder="1" applyAlignment="1">
      <alignment horizontal="center" vertical="center"/>
    </xf>
    <xf numFmtId="0" fontId="0" fillId="0" borderId="77" xfId="0" applyNumberFormat="1" applyFont="1" applyBorder="1" applyAlignment="1">
      <alignment horizontal="center" vertical="center"/>
    </xf>
    <xf numFmtId="0" fontId="0" fillId="0" borderId="83" xfId="0" applyFont="1" applyFill="1" applyBorder="1" applyAlignment="1">
      <alignment horizontal="center" vertical="center"/>
    </xf>
    <xf numFmtId="0" fontId="0" fillId="0" borderId="84" xfId="0" applyFont="1" applyFill="1" applyBorder="1" applyAlignment="1">
      <alignment horizontal="center" vertical="center"/>
    </xf>
    <xf numFmtId="0" fontId="0" fillId="17" borderId="84" xfId="0" applyFont="1" applyFill="1" applyBorder="1" applyAlignment="1">
      <alignment horizontal="center" vertical="center"/>
    </xf>
    <xf numFmtId="0" fontId="0" fillId="6" borderId="85" xfId="0" applyFont="1" applyFill="1" applyBorder="1" applyAlignment="1">
      <alignment horizontal="center" vertical="center"/>
    </xf>
    <xf numFmtId="0" fontId="0" fillId="0" borderId="86" xfId="0" applyFont="1" applyFill="1" applyBorder="1" applyAlignment="1">
      <alignment horizontal="center" vertical="center"/>
    </xf>
    <xf numFmtId="0" fontId="0" fillId="0" borderId="87" xfId="0" applyFont="1" applyFill="1" applyBorder="1" applyAlignment="1">
      <alignment horizontal="center" vertical="center"/>
    </xf>
    <xf numFmtId="0" fontId="0" fillId="0" borderId="85" xfId="0" applyFont="1" applyFill="1" applyBorder="1" applyAlignment="1">
      <alignment horizontal="center" vertical="center"/>
    </xf>
    <xf numFmtId="0" fontId="0" fillId="0" borderId="88" xfId="0" applyFont="1" applyFill="1" applyBorder="1" applyAlignment="1">
      <alignment horizontal="center" vertical="center"/>
    </xf>
    <xf numFmtId="14" fontId="0" fillId="0" borderId="89" xfId="0" applyNumberFormat="1" applyFont="1" applyBorder="1" applyAlignment="1">
      <alignment horizontal="center" vertical="center"/>
    </xf>
    <xf numFmtId="14" fontId="0" fillId="0" borderId="86" xfId="0" applyNumberFormat="1" applyFont="1" applyBorder="1" applyAlignment="1">
      <alignment horizontal="center" vertical="center"/>
    </xf>
    <xf numFmtId="14" fontId="0" fillId="0" borderId="90" xfId="0" applyNumberFormat="1" applyFont="1" applyBorder="1" applyAlignment="1">
      <alignment horizontal="center" vertical="center"/>
    </xf>
    <xf numFmtId="0" fontId="0" fillId="0" borderId="86" xfId="0" applyNumberFormat="1" applyFont="1" applyBorder="1" applyAlignment="1">
      <alignment horizontal="center" vertical="center"/>
    </xf>
    <xf numFmtId="0" fontId="0" fillId="0" borderId="74" xfId="0" applyFont="1" applyFill="1" applyBorder="1" applyAlignment="1">
      <alignment horizontal="center" vertical="center"/>
    </xf>
    <xf numFmtId="0" fontId="0" fillId="5" borderId="91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86" xfId="2" applyNumberFormat="1" applyFont="1" applyBorder="1" applyAlignment="1">
      <alignment horizontal="center" vertical="center"/>
    </xf>
    <xf numFmtId="9" fontId="0" fillId="0" borderId="86" xfId="2" applyFont="1" applyBorder="1" applyAlignment="1">
      <alignment horizontal="center" vertical="center"/>
    </xf>
    <xf numFmtId="0" fontId="0" fillId="18" borderId="76" xfId="0" applyFont="1" applyFill="1" applyBorder="1" applyAlignment="1">
      <alignment horizontal="center" vertical="center"/>
    </xf>
    <xf numFmtId="0" fontId="0" fillId="18" borderId="85" xfId="0" applyFont="1" applyFill="1" applyBorder="1" applyAlignment="1">
      <alignment horizontal="center" vertical="center"/>
    </xf>
    <xf numFmtId="14" fontId="0" fillId="0" borderId="93" xfId="0" applyNumberFormat="1" applyFont="1" applyBorder="1" applyAlignment="1">
      <alignment horizontal="center" vertical="center"/>
    </xf>
    <xf numFmtId="0" fontId="0" fillId="0" borderId="77" xfId="2" applyNumberFormat="1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0" fillId="0" borderId="94" xfId="0" applyNumberFormat="1" applyFont="1" applyBorder="1" applyAlignment="1">
      <alignment horizontal="center" vertical="center"/>
    </xf>
    <xf numFmtId="14" fontId="4" fillId="0" borderId="86" xfId="0" applyNumberFormat="1" applyFont="1" applyBorder="1" applyAlignment="1">
      <alignment horizontal="center" vertical="center"/>
    </xf>
    <xf numFmtId="14" fontId="0" fillId="0" borderId="82" xfId="0" applyNumberFormat="1" applyFont="1" applyBorder="1" applyAlignment="1">
      <alignment horizontal="center" vertical="center"/>
    </xf>
    <xf numFmtId="0" fontId="0" fillId="5" borderId="8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96" xfId="0" applyFont="1" applyFill="1" applyBorder="1" applyAlignment="1">
      <alignment horizontal="left" wrapText="1"/>
    </xf>
    <xf numFmtId="0" fontId="1" fillId="4" borderId="97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0" fillId="0" borderId="10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left" wrapText="1"/>
    </xf>
    <xf numFmtId="0" fontId="1" fillId="4" borderId="10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 wrapText="1"/>
    </xf>
    <xf numFmtId="0" fontId="18" fillId="20" borderId="0" xfId="0" applyFont="1" applyFill="1" applyBorder="1" applyAlignment="1">
      <alignment horizontal="center" vertical="center" wrapText="1"/>
    </xf>
    <xf numFmtId="0" fontId="18" fillId="20" borderId="0" xfId="0" applyFont="1" applyFill="1" applyBorder="1" applyAlignment="1">
      <alignment horizontal="centerContinuous" vertical="center" wrapText="1"/>
    </xf>
    <xf numFmtId="0" fontId="1" fillId="2" borderId="102" xfId="0" applyFont="1" applyFill="1" applyBorder="1" applyAlignment="1">
      <alignment horizontal="centerContinuous" vertical="center" wrapText="1"/>
    </xf>
    <xf numFmtId="0" fontId="1" fillId="2" borderId="95" xfId="0" applyFont="1" applyFill="1" applyBorder="1" applyAlignment="1">
      <alignment vertical="center" wrapText="1"/>
    </xf>
    <xf numFmtId="0" fontId="19" fillId="22" borderId="0" xfId="0" applyFont="1" applyFill="1" applyBorder="1" applyAlignment="1">
      <alignment horizontal="center" vertical="center" wrapText="1"/>
    </xf>
    <xf numFmtId="0" fontId="20" fillId="24" borderId="0" xfId="0" applyFont="1" applyFill="1" applyBorder="1" applyAlignment="1">
      <alignment horizontal="center" vertical="center" wrapText="1"/>
    </xf>
    <xf numFmtId="0" fontId="1" fillId="25" borderId="0" xfId="0" applyFont="1" applyFill="1" applyBorder="1" applyAlignment="1">
      <alignment horizontal="center" vertical="center" wrapText="1"/>
    </xf>
    <xf numFmtId="0" fontId="18" fillId="25" borderId="0" xfId="0" applyFont="1" applyFill="1" applyBorder="1" applyAlignment="1">
      <alignment horizontal="center" vertical="center" wrapText="1"/>
    </xf>
    <xf numFmtId="0" fontId="18" fillId="25" borderId="0" xfId="0" applyFont="1" applyFill="1" applyBorder="1" applyAlignment="1">
      <alignment horizontal="centerContinuous" vertical="center" wrapText="1"/>
    </xf>
    <xf numFmtId="0" fontId="1" fillId="26" borderId="99" xfId="0" applyFont="1" applyFill="1" applyBorder="1" applyAlignment="1">
      <alignment horizontal="center" vertical="center"/>
    </xf>
    <xf numFmtId="0" fontId="1" fillId="26" borderId="21" xfId="0" applyFont="1" applyFill="1" applyBorder="1" applyAlignment="1">
      <alignment horizontal="left" wrapText="1"/>
    </xf>
    <xf numFmtId="0" fontId="1" fillId="26" borderId="101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8" borderId="99" xfId="0" applyFont="1" applyFill="1" applyBorder="1" applyAlignment="1">
      <alignment horizontal="center" vertical="center"/>
    </xf>
    <xf numFmtId="0" fontId="1" fillId="28" borderId="21" xfId="0" applyFont="1" applyFill="1" applyBorder="1" applyAlignment="1">
      <alignment horizontal="left" wrapText="1"/>
    </xf>
    <xf numFmtId="0" fontId="1" fillId="28" borderId="0" xfId="0" applyFont="1" applyFill="1" applyBorder="1" applyAlignment="1">
      <alignment horizontal="center" vertical="center"/>
    </xf>
    <xf numFmtId="0" fontId="18" fillId="29" borderId="0" xfId="0" applyFont="1" applyFill="1" applyBorder="1" applyAlignment="1">
      <alignment horizontal="center" vertical="center" wrapText="1"/>
    </xf>
    <xf numFmtId="0" fontId="18" fillId="29" borderId="0" xfId="0" applyFont="1" applyFill="1" applyBorder="1" applyAlignment="1">
      <alignment horizontal="centerContinuous" vertical="center" wrapText="1"/>
    </xf>
    <xf numFmtId="0" fontId="1" fillId="29" borderId="0" xfId="0" applyFont="1" applyFill="1" applyBorder="1" applyAlignment="1">
      <alignment horizontal="center" vertical="center" wrapText="1"/>
    </xf>
    <xf numFmtId="0" fontId="20" fillId="30" borderId="0" xfId="0" applyFont="1" applyFill="1" applyBorder="1" applyAlignment="1">
      <alignment horizontal="center" vertical="center" wrapText="1"/>
    </xf>
    <xf numFmtId="0" fontId="21" fillId="26" borderId="96" xfId="0" applyFont="1" applyFill="1" applyBorder="1" applyAlignment="1">
      <alignment horizontal="left" wrapText="1"/>
    </xf>
    <xf numFmtId="0" fontId="21" fillId="26" borderId="97" xfId="0" applyFont="1" applyFill="1" applyBorder="1" applyAlignment="1">
      <alignment horizontal="center" vertical="center"/>
    </xf>
    <xf numFmtId="0" fontId="21" fillId="28" borderId="96" xfId="0" applyFont="1" applyFill="1" applyBorder="1" applyAlignment="1">
      <alignment horizontal="left" wrapText="1"/>
    </xf>
    <xf numFmtId="0" fontId="21" fillId="28" borderId="97" xfId="0" applyFont="1" applyFill="1" applyBorder="1" applyAlignment="1">
      <alignment horizontal="center" vertical="center"/>
    </xf>
    <xf numFmtId="0" fontId="21" fillId="28" borderId="101" xfId="0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1" fillId="20" borderId="5" xfId="0" applyFont="1" applyFill="1" applyBorder="1" applyAlignment="1">
      <alignment vertical="center" wrapText="1"/>
    </xf>
    <xf numFmtId="167" fontId="18" fillId="20" borderId="0" xfId="0" applyNumberFormat="1" applyFont="1" applyFill="1" applyBorder="1" applyAlignment="1">
      <alignment horizontal="center" vertical="center" wrapText="1"/>
    </xf>
    <xf numFmtId="0" fontId="1" fillId="27" borderId="5" xfId="0" applyFont="1" applyFill="1" applyBorder="1" applyAlignment="1">
      <alignment vertical="center" wrapText="1"/>
    </xf>
    <xf numFmtId="167" fontId="18" fillId="27" borderId="0" xfId="0" applyNumberFormat="1" applyFont="1" applyFill="1" applyBorder="1" applyAlignment="1">
      <alignment horizontal="center" vertical="center" wrapText="1"/>
    </xf>
    <xf numFmtId="0" fontId="21" fillId="31" borderId="96" xfId="0" applyFont="1" applyFill="1" applyBorder="1" applyAlignment="1">
      <alignment horizontal="left" wrapText="1"/>
    </xf>
    <xf numFmtId="0" fontId="21" fillId="31" borderId="97" xfId="0" applyFont="1" applyFill="1" applyBorder="1" applyAlignment="1">
      <alignment horizontal="center" vertical="center"/>
    </xf>
    <xf numFmtId="0" fontId="1" fillId="31" borderId="99" xfId="0" applyFont="1" applyFill="1" applyBorder="1" applyAlignment="1">
      <alignment horizontal="center" vertical="center"/>
    </xf>
    <xf numFmtId="0" fontId="1" fillId="31" borderId="21" xfId="0" applyFont="1" applyFill="1" applyBorder="1" applyAlignment="1">
      <alignment horizontal="left" wrapText="1"/>
    </xf>
    <xf numFmtId="0" fontId="21" fillId="31" borderId="10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2" borderId="103" xfId="0" applyFont="1" applyFill="1" applyBorder="1" applyAlignment="1">
      <alignment horizontal="center" vertical="center" wrapText="1"/>
    </xf>
    <xf numFmtId="0" fontId="0" fillId="0" borderId="104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0" fillId="0" borderId="105" xfId="0" applyFont="1" applyFill="1" applyBorder="1" applyAlignment="1">
      <alignment horizontal="center" vertical="center"/>
    </xf>
    <xf numFmtId="0" fontId="0" fillId="5" borderId="106" xfId="0" applyFont="1" applyFill="1" applyBorder="1" applyAlignment="1">
      <alignment horizontal="center" vertical="center"/>
    </xf>
    <xf numFmtId="0" fontId="0" fillId="0" borderId="107" xfId="0" applyFont="1" applyFill="1" applyBorder="1" applyAlignment="1">
      <alignment horizontal="center" vertical="center"/>
    </xf>
    <xf numFmtId="0" fontId="0" fillId="0" borderId="108" xfId="0" applyFont="1" applyFill="1" applyBorder="1" applyAlignment="1">
      <alignment horizontal="center" vertical="center"/>
    </xf>
    <xf numFmtId="0" fontId="0" fillId="0" borderId="109" xfId="0" applyFont="1" applyFill="1" applyBorder="1" applyAlignment="1">
      <alignment horizontal="center" vertical="center"/>
    </xf>
    <xf numFmtId="14" fontId="0" fillId="0" borderId="110" xfId="0" applyNumberFormat="1" applyFont="1" applyBorder="1" applyAlignment="1">
      <alignment horizontal="center" vertical="center"/>
    </xf>
    <xf numFmtId="14" fontId="0" fillId="0" borderId="107" xfId="0" applyNumberFormat="1" applyFont="1" applyBorder="1" applyAlignment="1">
      <alignment horizontal="center" vertical="center"/>
    </xf>
    <xf numFmtId="14" fontId="0" fillId="0" borderId="111" xfId="0" applyNumberFormat="1" applyFont="1" applyBorder="1" applyAlignment="1">
      <alignment horizontal="center" vertical="center"/>
    </xf>
    <xf numFmtId="0" fontId="0" fillId="0" borderId="107" xfId="0" applyNumberFormat="1" applyFont="1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8" borderId="49" xfId="0" applyFont="1" applyFill="1" applyBorder="1" applyAlignment="1">
      <alignment horizontal="center" vertical="center"/>
    </xf>
    <xf numFmtId="0" fontId="0" fillId="0" borderId="50" xfId="0" applyNumberFormat="1" applyFont="1" applyBorder="1" applyAlignment="1">
      <alignment horizontal="center" vertical="center"/>
    </xf>
    <xf numFmtId="14" fontId="23" fillId="0" borderId="61" xfId="0" applyNumberFormat="1" applyFont="1" applyBorder="1" applyAlignment="1">
      <alignment horizontal="center" vertical="center"/>
    </xf>
    <xf numFmtId="14" fontId="1" fillId="0" borderId="61" xfId="0" applyNumberFormat="1" applyFont="1" applyBorder="1" applyAlignment="1">
      <alignment horizontal="center" vertical="center"/>
    </xf>
    <xf numFmtId="14" fontId="1" fillId="0" borderId="50" xfId="0" applyNumberFormat="1" applyFont="1" applyBorder="1" applyAlignment="1">
      <alignment horizontal="center" vertical="center"/>
    </xf>
    <xf numFmtId="14" fontId="24" fillId="0" borderId="50" xfId="0" applyNumberFormat="1" applyFont="1" applyBorder="1" applyAlignment="1">
      <alignment horizontal="center" vertical="center"/>
    </xf>
    <xf numFmtId="14" fontId="25" fillId="0" borderId="61" xfId="0" applyNumberFormat="1" applyFont="1" applyBorder="1" applyAlignment="1">
      <alignment horizontal="center" vertical="center"/>
    </xf>
    <xf numFmtId="14" fontId="25" fillId="0" borderId="50" xfId="0" applyNumberFormat="1" applyFont="1" applyBorder="1" applyAlignment="1">
      <alignment horizontal="center" vertical="center"/>
    </xf>
    <xf numFmtId="0" fontId="0" fillId="17" borderId="75" xfId="0" applyFill="1" applyBorder="1" applyAlignment="1">
      <alignment horizontal="center" vertical="center"/>
    </xf>
    <xf numFmtId="0" fontId="0" fillId="5" borderId="67" xfId="0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14" fontId="0" fillId="0" borderId="70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5" borderId="106" xfId="0" applyFill="1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14" fontId="0" fillId="0" borderId="110" xfId="0" applyNumberFormat="1" applyBorder="1" applyAlignment="1">
      <alignment horizontal="center" vertical="center"/>
    </xf>
    <xf numFmtId="14" fontId="0" fillId="0" borderId="107" xfId="0" applyNumberFormat="1" applyBorder="1" applyAlignment="1">
      <alignment horizontal="center" vertical="center"/>
    </xf>
    <xf numFmtId="14" fontId="0" fillId="0" borderId="111" xfId="0" applyNumberFormat="1" applyBorder="1" applyAlignment="1">
      <alignment horizontal="center" vertical="center"/>
    </xf>
    <xf numFmtId="11" fontId="0" fillId="0" borderId="0" xfId="0" applyNumberFormat="1"/>
    <xf numFmtId="2" fontId="0" fillId="0" borderId="61" xfId="0" applyNumberFormat="1" applyFont="1" applyBorder="1" applyAlignment="1">
      <alignment horizontal="center" vertical="center"/>
    </xf>
    <xf numFmtId="2" fontId="0" fillId="0" borderId="50" xfId="0" applyNumberFormat="1" applyFont="1" applyBorder="1" applyAlignment="1">
      <alignment horizontal="center" vertical="center"/>
    </xf>
    <xf numFmtId="2" fontId="0" fillId="0" borderId="77" xfId="0" applyNumberFormat="1" applyFont="1" applyBorder="1" applyAlignment="1">
      <alignment horizontal="center" vertical="center"/>
    </xf>
    <xf numFmtId="2" fontId="0" fillId="0" borderId="86" xfId="0" applyNumberFormat="1" applyFont="1" applyBorder="1" applyAlignment="1">
      <alignment horizontal="center" vertical="center"/>
    </xf>
    <xf numFmtId="2" fontId="0" fillId="0" borderId="107" xfId="0" applyNumberFormat="1" applyBorder="1" applyAlignment="1">
      <alignment horizontal="center" vertical="center"/>
    </xf>
    <xf numFmtId="2" fontId="0" fillId="0" borderId="107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80" xfId="0" applyNumberFormat="1" applyFont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Continuous" vertical="center"/>
    </xf>
    <xf numFmtId="0" fontId="0" fillId="0" borderId="113" xfId="0" applyFont="1" applyFill="1" applyBorder="1" applyAlignment="1">
      <alignment horizontal="center" vertical="center"/>
    </xf>
    <xf numFmtId="0" fontId="0" fillId="0" borderId="114" xfId="0" applyFont="1" applyFill="1" applyBorder="1" applyAlignment="1">
      <alignment horizontal="center" vertical="center"/>
    </xf>
    <xf numFmtId="0" fontId="0" fillId="0" borderId="115" xfId="0" applyFont="1" applyFill="1" applyBorder="1" applyAlignment="1">
      <alignment horizontal="center" vertical="center"/>
    </xf>
    <xf numFmtId="0" fontId="0" fillId="0" borderId="116" xfId="0" applyFont="1" applyFill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7" xfId="0" applyFont="1" applyFill="1" applyBorder="1" applyAlignment="1">
      <alignment horizontal="center" vertical="center"/>
    </xf>
    <xf numFmtId="0" fontId="0" fillId="0" borderId="118" xfId="0" applyFont="1" applyFill="1" applyBorder="1" applyAlignment="1">
      <alignment horizontal="center" vertical="center"/>
    </xf>
    <xf numFmtId="0" fontId="0" fillId="0" borderId="119" xfId="0" applyBorder="1"/>
    <xf numFmtId="0" fontId="0" fillId="10" borderId="120" xfId="0" applyFill="1" applyBorder="1"/>
    <xf numFmtId="0" fontId="0" fillId="0" borderId="121" xfId="0" applyBorder="1"/>
    <xf numFmtId="0" fontId="0" fillId="0" borderId="120" xfId="0" applyBorder="1"/>
    <xf numFmtId="0" fontId="0" fillId="0" borderId="122" xfId="0" applyBorder="1"/>
    <xf numFmtId="0" fontId="13" fillId="0" borderId="122" xfId="0" applyFont="1" applyBorder="1"/>
    <xf numFmtId="0" fontId="1" fillId="2" borderId="123" xfId="0" applyFont="1" applyFill="1" applyBorder="1" applyAlignment="1">
      <alignment horizontal="centerContinuous" vertical="center" wrapText="1"/>
    </xf>
    <xf numFmtId="0" fontId="1" fillId="2" borderId="124" xfId="0" applyFont="1" applyFill="1" applyBorder="1" applyAlignment="1">
      <alignment vertical="center" wrapText="1"/>
    </xf>
    <xf numFmtId="0" fontId="1" fillId="2" borderId="125" xfId="0" applyFont="1" applyFill="1" applyBorder="1" applyAlignment="1">
      <alignment horizontal="centerContinuous" vertical="center" wrapText="1"/>
    </xf>
    <xf numFmtId="0" fontId="1" fillId="2" borderId="125" xfId="0" applyFont="1" applyFill="1" applyBorder="1" applyAlignment="1">
      <alignment vertical="center" wrapText="1"/>
    </xf>
    <xf numFmtId="0" fontId="1" fillId="2" borderId="124" xfId="0" applyFont="1" applyFill="1" applyBorder="1" applyAlignment="1">
      <alignment horizontal="centerContinuous" vertical="center" wrapText="1"/>
    </xf>
    <xf numFmtId="2" fontId="1" fillId="2" borderId="125" xfId="0" applyNumberFormat="1" applyFont="1" applyFill="1" applyBorder="1" applyAlignment="1">
      <alignment horizontal="centerContinuous" vertical="center" wrapText="1"/>
    </xf>
    <xf numFmtId="164" fontId="1" fillId="4" borderId="126" xfId="1" applyNumberFormat="1" applyFont="1" applyFill="1" applyBorder="1" applyAlignment="1">
      <alignment horizontal="center" vertical="center"/>
    </xf>
    <xf numFmtId="0" fontId="1" fillId="4" borderId="124" xfId="0" applyFont="1" applyFill="1" applyBorder="1" applyAlignment="1">
      <alignment horizontal="centerContinuous" vertical="center"/>
    </xf>
    <xf numFmtId="0" fontId="1" fillId="4" borderId="127" xfId="0" applyFont="1" applyFill="1" applyBorder="1" applyAlignment="1">
      <alignment horizontal="centerContinuous" vertical="center"/>
    </xf>
    <xf numFmtId="0" fontId="1" fillId="4" borderId="128" xfId="0" applyFont="1" applyFill="1" applyBorder="1" applyAlignment="1">
      <alignment horizontal="centerContinuous" vertical="center" wrapText="1"/>
    </xf>
    <xf numFmtId="0" fontId="18" fillId="2" borderId="124" xfId="0" applyFont="1" applyFill="1" applyBorder="1" applyAlignment="1">
      <alignment horizontal="centerContinuous" vertical="center" wrapText="1"/>
    </xf>
    <xf numFmtId="0" fontId="18" fillId="2" borderId="125" xfId="0" applyFont="1" applyFill="1" applyBorder="1" applyAlignment="1">
      <alignment horizontal="centerContinuous" vertical="center" wrapText="1"/>
    </xf>
    <xf numFmtId="0" fontId="1" fillId="4" borderId="129" xfId="0" applyFont="1" applyFill="1" applyBorder="1" applyAlignment="1">
      <alignment horizontal="center" vertical="center"/>
    </xf>
    <xf numFmtId="0" fontId="1" fillId="4" borderId="130" xfId="0" applyFont="1" applyFill="1" applyBorder="1" applyAlignment="1">
      <alignment horizontal="center" vertical="center"/>
    </xf>
    <xf numFmtId="0" fontId="1" fillId="4" borderId="131" xfId="0" applyFont="1" applyFill="1" applyBorder="1" applyAlignment="1">
      <alignment horizontal="center" vertical="center"/>
    </xf>
    <xf numFmtId="0" fontId="1" fillId="4" borderId="129" xfId="0" applyFont="1" applyFill="1" applyBorder="1" applyAlignment="1">
      <alignment horizontal="center" vertical="center" wrapText="1"/>
    </xf>
    <xf numFmtId="0" fontId="1" fillId="4" borderId="130" xfId="0" applyFont="1" applyFill="1" applyBorder="1" applyAlignment="1">
      <alignment horizontal="center" vertical="center" wrapText="1"/>
    </xf>
    <xf numFmtId="164" fontId="1" fillId="4" borderId="131" xfId="1" applyNumberFormat="1" applyFont="1" applyFill="1" applyBorder="1" applyAlignment="1">
      <alignment horizontal="center" vertical="center"/>
    </xf>
    <xf numFmtId="164" fontId="1" fillId="4" borderId="132" xfId="1" applyNumberFormat="1" applyFont="1" applyFill="1" applyBorder="1" applyAlignment="1">
      <alignment horizontal="center" vertical="center"/>
    </xf>
    <xf numFmtId="164" fontId="1" fillId="4" borderId="133" xfId="1" applyNumberFormat="1" applyFont="1" applyFill="1" applyBorder="1" applyAlignment="1">
      <alignment horizontal="center" vertical="center" wrapText="1"/>
    </xf>
    <xf numFmtId="0" fontId="1" fillId="5" borderId="123" xfId="0" applyFont="1" applyFill="1" applyBorder="1" applyAlignment="1">
      <alignment horizontal="centerContinuous" vertical="center" wrapText="1"/>
    </xf>
    <xf numFmtId="0" fontId="1" fillId="2" borderId="134" xfId="0" applyFont="1" applyFill="1" applyBorder="1" applyAlignment="1">
      <alignment horizontal="centerContinuous" vertical="center" wrapText="1"/>
    </xf>
    <xf numFmtId="0" fontId="1" fillId="2" borderId="128" xfId="0" applyFont="1" applyFill="1" applyBorder="1" applyAlignment="1">
      <alignment horizontal="centerContinuous" vertical="center" wrapText="1"/>
    </xf>
    <xf numFmtId="2" fontId="1" fillId="2" borderId="128" xfId="0" applyNumberFormat="1" applyFont="1" applyFill="1" applyBorder="1" applyAlignment="1">
      <alignment horizontal="centerContinuous" vertical="center" wrapText="1"/>
    </xf>
    <xf numFmtId="0" fontId="0" fillId="2" borderId="135" xfId="0" applyFont="1" applyFill="1" applyBorder="1" applyAlignment="1"/>
    <xf numFmtId="0" fontId="0" fillId="2" borderId="136" xfId="0" applyFont="1" applyFill="1" applyBorder="1" applyAlignment="1"/>
    <xf numFmtId="0" fontId="0" fillId="2" borderId="137" xfId="0" applyFont="1" applyFill="1" applyBorder="1" applyAlignment="1"/>
    <xf numFmtId="0" fontId="0" fillId="2" borderId="137" xfId="0" applyFont="1" applyFill="1" applyBorder="1" applyAlignment="1">
      <alignment wrapText="1"/>
    </xf>
    <xf numFmtId="0" fontId="0" fillId="2" borderId="138" xfId="0" applyFont="1" applyFill="1" applyBorder="1" applyAlignment="1"/>
    <xf numFmtId="0" fontId="1" fillId="2" borderId="137" xfId="0" applyFont="1" applyFill="1" applyBorder="1" applyAlignment="1">
      <alignment vertical="center" wrapText="1"/>
    </xf>
    <xf numFmtId="0" fontId="1" fillId="2" borderId="137" xfId="0" applyFont="1" applyFill="1" applyBorder="1" applyAlignment="1">
      <alignment horizontal="centerContinuous" vertical="center" wrapText="1"/>
    </xf>
    <xf numFmtId="164" fontId="1" fillId="4" borderId="136" xfId="1" applyNumberFormat="1" applyFont="1" applyFill="1" applyBorder="1" applyAlignment="1">
      <alignment horizontal="center" vertical="center"/>
    </xf>
    <xf numFmtId="0" fontId="18" fillId="2" borderId="137" xfId="0" applyFont="1" applyFill="1" applyBorder="1" applyAlignment="1">
      <alignment horizontal="centerContinuous" vertical="center" wrapText="1"/>
    </xf>
    <xf numFmtId="0" fontId="1" fillId="27" borderId="5" xfId="0" applyFont="1" applyFill="1" applyBorder="1" applyAlignment="1">
      <alignment horizontal="center" vertical="center" wrapText="1"/>
    </xf>
    <xf numFmtId="0" fontId="1" fillId="27" borderId="98" xfId="0" applyFont="1" applyFill="1" applyBorder="1" applyAlignment="1">
      <alignment horizontal="center" vertical="center" wrapText="1"/>
    </xf>
    <xf numFmtId="0" fontId="14" fillId="9" borderId="45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 wrapText="1"/>
    </xf>
    <xf numFmtId="0" fontId="1" fillId="20" borderId="98" xfId="0" applyFont="1" applyFill="1" applyBorder="1" applyAlignment="1">
      <alignment horizontal="center" vertical="center" wrapText="1"/>
    </xf>
    <xf numFmtId="0" fontId="0" fillId="0" borderId="139" xfId="0" applyFont="1" applyFill="1" applyBorder="1" applyAlignment="1">
      <alignment horizontal="center" vertical="center"/>
    </xf>
    <xf numFmtId="14" fontId="0" fillId="0" borderId="140" xfId="0" applyNumberFormat="1" applyFont="1" applyBorder="1" applyAlignment="1">
      <alignment horizontal="center" vertical="center"/>
    </xf>
    <xf numFmtId="14" fontId="0" fillId="0" borderId="140" xfId="0" applyNumberFormat="1" applyBorder="1" applyAlignment="1">
      <alignment horizontal="center" vertical="center"/>
    </xf>
    <xf numFmtId="0" fontId="1" fillId="27" borderId="5" xfId="0" applyFont="1" applyFill="1" applyBorder="1" applyAlignment="1">
      <alignment horizontal="center" vertical="center" wrapText="1"/>
    </xf>
    <xf numFmtId="0" fontId="1" fillId="27" borderId="98" xfId="0" applyFont="1" applyFill="1" applyBorder="1" applyAlignment="1">
      <alignment horizontal="center" vertical="center" wrapText="1"/>
    </xf>
    <xf numFmtId="0" fontId="1" fillId="2" borderId="134" xfId="0" applyFont="1" applyFill="1" applyBorder="1" applyAlignment="1">
      <alignment horizontal="center" vertical="center" wrapText="1"/>
    </xf>
    <xf numFmtId="0" fontId="1" fillId="2" borderId="128" xfId="0" applyFont="1" applyFill="1" applyBorder="1" applyAlignment="1">
      <alignment horizontal="center" vertical="center" wrapText="1"/>
    </xf>
    <xf numFmtId="0" fontId="14" fillId="9" borderId="45" xfId="0" applyFont="1" applyFill="1" applyBorder="1" applyAlignment="1">
      <alignment horizontal="center" vertical="center"/>
    </xf>
    <xf numFmtId="0" fontId="14" fillId="9" borderId="44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3" xfId="0" applyBorder="1" applyAlignment="1"/>
    <xf numFmtId="0" fontId="1" fillId="20" borderId="5" xfId="0" applyFont="1" applyFill="1" applyBorder="1" applyAlignment="1">
      <alignment horizontal="center" vertical="center" wrapText="1"/>
    </xf>
    <xf numFmtId="0" fontId="1" fillId="20" borderId="98" xfId="0" applyFont="1" applyFill="1" applyBorder="1" applyAlignment="1">
      <alignment horizontal="center" vertical="center" wrapText="1"/>
    </xf>
    <xf numFmtId="0" fontId="16" fillId="21" borderId="95" xfId="0" applyFont="1" applyFill="1" applyBorder="1" applyAlignment="1">
      <alignment horizontal="center" vertical="center" wrapText="1"/>
    </xf>
    <xf numFmtId="0" fontId="1" fillId="25" borderId="5" xfId="0" applyFont="1" applyFill="1" applyBorder="1" applyAlignment="1">
      <alignment horizontal="center" vertical="center" wrapText="1"/>
    </xf>
    <xf numFmtId="0" fontId="1" fillId="25" borderId="98" xfId="0" applyFont="1" applyFill="1" applyBorder="1" applyAlignment="1">
      <alignment horizontal="center" vertical="center" wrapText="1"/>
    </xf>
    <xf numFmtId="0" fontId="16" fillId="23" borderId="95" xfId="0" applyFont="1" applyFill="1" applyBorder="1" applyAlignment="1">
      <alignment horizontal="center" vertical="center" wrapText="1"/>
    </xf>
    <xf numFmtId="0" fontId="1" fillId="29" borderId="5" xfId="0" applyFont="1" applyFill="1" applyBorder="1" applyAlignment="1">
      <alignment horizontal="center" vertical="center" wrapText="1"/>
    </xf>
    <xf numFmtId="0" fontId="1" fillId="29" borderId="98" xfId="0" applyFont="1" applyFill="1" applyBorder="1" applyAlignment="1">
      <alignment horizontal="center" vertical="center" wrapText="1"/>
    </xf>
    <xf numFmtId="0" fontId="16" fillId="28" borderId="95" xfId="0" applyFont="1" applyFill="1" applyBorder="1" applyAlignment="1">
      <alignment horizontal="center" vertical="center" wrapText="1"/>
    </xf>
    <xf numFmtId="0" fontId="1" fillId="2" borderId="128" xfId="0" applyFont="1" applyFill="1" applyBorder="1" applyAlignment="1">
      <alignment horizontal="centerContinuous" vertical="center"/>
    </xf>
    <xf numFmtId="0" fontId="1" fillId="2" borderId="134" xfId="0" applyFont="1" applyFill="1" applyBorder="1" applyAlignment="1">
      <alignment horizontal="centerContinuous" vertical="center"/>
    </xf>
    <xf numFmtId="0" fontId="1" fillId="2" borderId="137" xfId="0" applyFont="1" applyFill="1" applyBorder="1" applyAlignment="1">
      <alignment horizontal="centerContinuous" vertical="center"/>
    </xf>
    <xf numFmtId="0" fontId="1" fillId="2" borderId="134" xfId="0" applyFont="1" applyFill="1" applyBorder="1" applyAlignment="1">
      <alignment vertical="center" wrapText="1"/>
    </xf>
    <xf numFmtId="0" fontId="1" fillId="2" borderId="128" xfId="0" applyFont="1" applyFill="1" applyBorder="1" applyAlignment="1">
      <alignment vertical="center" wrapText="1"/>
    </xf>
    <xf numFmtId="14" fontId="0" fillId="0" borderId="141" xfId="0" applyNumberFormat="1" applyFont="1" applyBorder="1" applyAlignment="1">
      <alignment horizontal="center" vertical="center"/>
    </xf>
    <xf numFmtId="2" fontId="0" fillId="0" borderId="140" xfId="0" applyNumberFormat="1" applyFont="1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0" fontId="0" fillId="0" borderId="140" xfId="0" applyFont="1" applyFill="1" applyBorder="1" applyAlignment="1">
      <alignment horizontal="center" vertical="center"/>
    </xf>
    <xf numFmtId="0" fontId="0" fillId="0" borderId="140" xfId="0" applyNumberFormat="1" applyFont="1" applyBorder="1" applyAlignment="1">
      <alignment horizontal="center" vertical="center"/>
    </xf>
    <xf numFmtId="0" fontId="0" fillId="17" borderId="139" xfId="0" applyFont="1" applyFill="1" applyBorder="1" applyAlignment="1">
      <alignment horizontal="center" vertical="center"/>
    </xf>
    <xf numFmtId="0" fontId="0" fillId="0" borderId="140" xfId="2" applyNumberFormat="1" applyFont="1" applyBorder="1" applyAlignment="1">
      <alignment horizontal="center" vertical="center"/>
    </xf>
    <xf numFmtId="0" fontId="0" fillId="0" borderId="139" xfId="0" applyFill="1" applyBorder="1" applyAlignment="1">
      <alignment horizontal="center" vertical="center"/>
    </xf>
    <xf numFmtId="9" fontId="0" fillId="0" borderId="140" xfId="2" applyFont="1" applyBorder="1" applyAlignment="1">
      <alignment horizontal="center" vertical="center"/>
    </xf>
    <xf numFmtId="0" fontId="0" fillId="17" borderId="139" xfId="0" applyFill="1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2" fontId="0" fillId="0" borderId="140" xfId="0" applyNumberFormat="1" applyBorder="1" applyAlignment="1">
      <alignment horizontal="center" vertical="center"/>
    </xf>
    <xf numFmtId="14" fontId="4" fillId="0" borderId="140" xfId="0" applyNumberFormat="1" applyFont="1" applyBorder="1" applyAlignment="1">
      <alignment horizontal="center" vertical="center"/>
    </xf>
    <xf numFmtId="0" fontId="10" fillId="11" borderId="142" xfId="0" applyFont="1" applyFill="1" applyBorder="1" applyAlignment="1">
      <alignment horizontal="center" vertical="center" wrapText="1"/>
    </xf>
    <xf numFmtId="0" fontId="9" fillId="11" borderId="142" xfId="0" applyFont="1" applyFill="1" applyBorder="1" applyAlignment="1">
      <alignment horizontal="center" vertical="center" wrapText="1"/>
    </xf>
    <xf numFmtId="0" fontId="11" fillId="0" borderId="142" xfId="0" applyFont="1" applyFill="1" applyBorder="1" applyAlignment="1">
      <alignment horizontal="center" vertical="center" wrapText="1"/>
    </xf>
    <xf numFmtId="0" fontId="9" fillId="14" borderId="142" xfId="0" applyFont="1" applyFill="1" applyBorder="1" applyAlignment="1">
      <alignment horizontal="center" vertical="center" wrapText="1"/>
    </xf>
    <xf numFmtId="0" fontId="9" fillId="12" borderId="142" xfId="0" applyFont="1" applyFill="1" applyBorder="1" applyAlignment="1">
      <alignment horizontal="center" vertical="center" wrapText="1"/>
    </xf>
    <xf numFmtId="0" fontId="9" fillId="8" borderId="142" xfId="0" applyFont="1" applyFill="1" applyBorder="1" applyAlignment="1">
      <alignment horizontal="center" vertical="center" wrapText="1"/>
    </xf>
    <xf numFmtId="0" fontId="10" fillId="8" borderId="142" xfId="0" applyFont="1" applyFill="1" applyBorder="1" applyAlignment="1">
      <alignment horizontal="center" vertical="center" wrapText="1"/>
    </xf>
    <xf numFmtId="0" fontId="9" fillId="13" borderId="142" xfId="0" applyFont="1" applyFill="1" applyBorder="1" applyAlignment="1">
      <alignment horizontal="center" vertical="center" wrapText="1"/>
    </xf>
    <xf numFmtId="0" fontId="9" fillId="0" borderId="142" xfId="0" applyFont="1" applyFill="1" applyBorder="1" applyAlignment="1">
      <alignment horizontal="center" vertical="center" wrapText="1"/>
    </xf>
    <xf numFmtId="0" fontId="9" fillId="15" borderId="142" xfId="0" applyFont="1" applyFill="1" applyBorder="1" applyAlignment="1">
      <alignment horizontal="center" vertical="center" wrapText="1"/>
    </xf>
    <xf numFmtId="0" fontId="9" fillId="8" borderId="142" xfId="0" applyFont="1" applyFill="1" applyBorder="1" applyAlignment="1">
      <alignment vertical="center"/>
    </xf>
    <xf numFmtId="0" fontId="11" fillId="0" borderId="143" xfId="0" applyFont="1" applyFill="1" applyBorder="1" applyAlignment="1">
      <alignment horizontal="center" vertical="center" wrapText="1"/>
    </xf>
    <xf numFmtId="0" fontId="9" fillId="7" borderId="143" xfId="0" applyFont="1" applyFill="1" applyBorder="1" applyAlignment="1">
      <alignment horizontal="center" vertical="center" wrapText="1"/>
    </xf>
    <xf numFmtId="0" fontId="0" fillId="0" borderId="144" xfId="0" applyFont="1" applyFill="1" applyBorder="1" applyAlignment="1">
      <alignment horizontal="center" vertical="center"/>
    </xf>
    <xf numFmtId="166" fontId="0" fillId="0" borderId="145" xfId="0" applyNumberFormat="1" applyFont="1" applyBorder="1" applyAlignment="1">
      <alignment horizontal="center" vertical="center"/>
    </xf>
    <xf numFmtId="165" fontId="0" fillId="0" borderId="146" xfId="0" applyNumberFormat="1" applyFont="1" applyBorder="1" applyAlignment="1">
      <alignment horizontal="center" vertical="center"/>
    </xf>
    <xf numFmtId="14" fontId="0" fillId="0" borderId="146" xfId="0" applyNumberFormat="1" applyFont="1" applyBorder="1" applyAlignment="1">
      <alignment horizontal="center" vertical="center"/>
    </xf>
    <xf numFmtId="1" fontId="22" fillId="0" borderId="146" xfId="0" applyNumberFormat="1" applyFont="1" applyBorder="1" applyAlignment="1">
      <alignment horizontal="center" vertical="center"/>
    </xf>
    <xf numFmtId="1" fontId="0" fillId="0" borderId="146" xfId="0" applyNumberFormat="1" applyFont="1" applyBorder="1" applyAlignment="1">
      <alignment horizontal="center" vertical="center"/>
    </xf>
    <xf numFmtId="14" fontId="0" fillId="0" borderId="146" xfId="0" applyNumberFormat="1" applyBorder="1" applyAlignment="1">
      <alignment horizontal="center" vertical="center"/>
    </xf>
    <xf numFmtId="165" fontId="0" fillId="0" borderId="146" xfId="0" applyNumberForma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893">
    <dxf>
      <numFmt numFmtId="0" formatCode="General"/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99"/>
      <color rgb="FFFF6600"/>
      <color rgb="FFC5DCF1"/>
      <color rgb="FFFF7C80"/>
      <color rgb="FF9BC2E6"/>
      <color rgb="FFFF9C85"/>
      <color rgb="FFFF9999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28575</xdr:colOff>
      <xdr:row>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3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41" name="Drop Down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42" name="Drop Down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43" name="Drop Down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45" name="Drop Down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47" name="Drop Down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2" name="Drop Down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3" name="Drop Down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4" name="Drop Down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5" name="Drop Down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6" name="Drop Down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7" name="Drop Down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8" name="Drop Down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59" name="Drop Down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0" name="Drop Down 236" hidden="1">
          <a:extLst>
            <a:ext uri="{63B3BB69-23CF-44E3-9099-C40C66FF867C}">
              <a14:compatExt xmlns:a14="http://schemas.microsoft.com/office/drawing/2010/main" spid="_x0000_s1260"/>
            </a:ex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1" name="Drop Down 237" hidden="1">
          <a:extLst>
            <a:ext uri="{63B3BB69-23CF-44E3-9099-C40C66FF867C}">
              <a14:compatExt xmlns:a14="http://schemas.microsoft.com/office/drawing/2010/main" spid="_x0000_s1261"/>
            </a:ex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2" name="Drop Down 238" hidden="1">
          <a:extLst>
            <a:ext uri="{63B3BB69-23CF-44E3-9099-C40C66FF867C}">
              <a14:compatExt xmlns:a14="http://schemas.microsoft.com/office/drawing/2010/main" spid="_x0000_s1262"/>
            </a:ex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3" name="Drop Down 239" hidden="1">
          <a:extLst>
            <a:ext uri="{63B3BB69-23CF-44E3-9099-C40C66FF867C}">
              <a14:compatExt xmlns:a14="http://schemas.microsoft.com/office/drawing/2010/main" spid="_x0000_s1263"/>
            </a:ex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4" name="Drop Down 240" hidden="1">
          <a:extLst>
            <a:ext uri="{63B3BB69-23CF-44E3-9099-C40C66FF867C}">
              <a14:compatExt xmlns:a14="http://schemas.microsoft.com/office/drawing/2010/main" spid="_x0000_s1264"/>
            </a:ex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5" name="Drop Down 241" hidden="1">
          <a:extLst>
            <a:ext uri="{63B3BB69-23CF-44E3-9099-C40C66FF867C}">
              <a14:compatExt xmlns:a14="http://schemas.microsoft.com/office/drawing/2010/main" spid="_x0000_s1265"/>
            </a:ex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6" name="Drop Down 242" hidden="1">
          <a:extLst>
            <a:ext uri="{63B3BB69-23CF-44E3-9099-C40C66FF867C}">
              <a14:compatExt xmlns:a14="http://schemas.microsoft.com/office/drawing/2010/main" spid="_x0000_s1266"/>
            </a:ex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7" name="Drop Down 243" hidden="1">
          <a:extLst>
            <a:ext uri="{63B3BB69-23CF-44E3-9099-C40C66FF867C}">
              <a14:compatExt xmlns:a14="http://schemas.microsoft.com/office/drawing/2010/main" spid="_x0000_s1267"/>
            </a:ex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8" name="Drop Down 244" hidden="1">
          <a:extLst>
            <a:ext uri="{63B3BB69-23CF-44E3-9099-C40C66FF867C}">
              <a14:compatExt xmlns:a14="http://schemas.microsoft.com/office/drawing/2010/main" spid="_x0000_s1268"/>
            </a:ex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69" name="Drop Down 245" hidden="1">
          <a:extLst>
            <a:ext uri="{63B3BB69-23CF-44E3-9099-C40C66FF867C}">
              <a14:compatExt xmlns:a14="http://schemas.microsoft.com/office/drawing/2010/main" spid="_x0000_s1269"/>
            </a:ex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70" name="Drop Down 246" hidden="1">
          <a:extLst>
            <a:ext uri="{63B3BB69-23CF-44E3-9099-C40C66FF867C}">
              <a14:compatExt xmlns:a14="http://schemas.microsoft.com/office/drawing/2010/main" spid="_x0000_s1270"/>
            </a:ex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271" name="Drop Down 247" hidden="1">
          <a:extLst>
            <a:ext uri="{63B3BB69-23CF-44E3-9099-C40C66FF867C}">
              <a14:compatExt xmlns:a14="http://schemas.microsoft.com/office/drawing/2010/main" spid="_x0000_s1271"/>
            </a:ex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32</xdr:row>
      <xdr:rowOff>9525</xdr:rowOff>
    </xdr:from>
    <xdr:to>
      <xdr:col>23</xdr:col>
      <xdr:colOff>257175</xdr:colOff>
      <xdr:row>32</xdr:row>
      <xdr:rowOff>47625</xdr:rowOff>
    </xdr:to>
    <xdr:sp macro="" textlink="">
      <xdr:nvSpPr>
        <xdr:cNvPr id="1272" name="Drop Down 248" hidden="1">
          <a:extLst>
            <a:ext uri="{63B3BB69-23CF-44E3-9099-C40C66FF867C}">
              <a14:compatExt xmlns:a14="http://schemas.microsoft.com/office/drawing/2010/main" spid="_x0000_s1272"/>
            </a:ex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33</xdr:row>
      <xdr:rowOff>9525</xdr:rowOff>
    </xdr:from>
    <xdr:to>
      <xdr:col>23</xdr:col>
      <xdr:colOff>257175</xdr:colOff>
      <xdr:row>34</xdr:row>
      <xdr:rowOff>28575</xdr:rowOff>
    </xdr:to>
    <xdr:sp macro="" textlink="">
      <xdr:nvSpPr>
        <xdr:cNvPr id="1273" name="Drop Down 249" hidden="1">
          <a:extLst>
            <a:ext uri="{63B3BB69-23CF-44E3-9099-C40C66FF867C}">
              <a14:compatExt xmlns:a14="http://schemas.microsoft.com/office/drawing/2010/main" spid="_x0000_s1273"/>
            </a:ex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34</xdr:row>
      <xdr:rowOff>9525</xdr:rowOff>
    </xdr:from>
    <xdr:to>
      <xdr:col>23</xdr:col>
      <xdr:colOff>257175</xdr:colOff>
      <xdr:row>36</xdr:row>
      <xdr:rowOff>19050</xdr:rowOff>
    </xdr:to>
    <xdr:sp macro="" textlink="">
      <xdr:nvSpPr>
        <xdr:cNvPr id="1274" name="Drop Down 250" hidden="1">
          <a:extLst>
            <a:ext uri="{63B3BB69-23CF-44E3-9099-C40C66FF867C}">
              <a14:compatExt xmlns:a14="http://schemas.microsoft.com/office/drawing/2010/main" spid="_x0000_s1274"/>
            </a:ex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19050</xdr:rowOff>
    </xdr:from>
    <xdr:to>
      <xdr:col>23</xdr:col>
      <xdr:colOff>257175</xdr:colOff>
      <xdr:row>38</xdr:row>
      <xdr:rowOff>38100</xdr:rowOff>
    </xdr:to>
    <xdr:sp macro="" textlink="">
      <xdr:nvSpPr>
        <xdr:cNvPr id="1275" name="Drop Down 251" hidden="1">
          <a:extLst>
            <a:ext uri="{63B3BB69-23CF-44E3-9099-C40C66FF867C}">
              <a14:compatExt xmlns:a14="http://schemas.microsoft.com/office/drawing/2010/main" spid="_x0000_s1275"/>
            </a:ex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36</xdr:row>
      <xdr:rowOff>9525</xdr:rowOff>
    </xdr:from>
    <xdr:to>
      <xdr:col>23</xdr:col>
      <xdr:colOff>257175</xdr:colOff>
      <xdr:row>40</xdr:row>
      <xdr:rowOff>19050</xdr:rowOff>
    </xdr:to>
    <xdr:sp macro="" textlink="">
      <xdr:nvSpPr>
        <xdr:cNvPr id="1276" name="Drop Down 252" hidden="1">
          <a:extLst>
            <a:ext uri="{63B3BB69-23CF-44E3-9099-C40C66FF867C}">
              <a14:compatExt xmlns:a14="http://schemas.microsoft.com/office/drawing/2010/main" spid="_x0000_s1276"/>
            </a:ex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37</xdr:row>
      <xdr:rowOff>9525</xdr:rowOff>
    </xdr:from>
    <xdr:to>
      <xdr:col>23</xdr:col>
      <xdr:colOff>257175</xdr:colOff>
      <xdr:row>41</xdr:row>
      <xdr:rowOff>161925</xdr:rowOff>
    </xdr:to>
    <xdr:sp macro="" textlink="">
      <xdr:nvSpPr>
        <xdr:cNvPr id="1277" name="Drop Down 253" hidden="1">
          <a:extLst>
            <a:ext uri="{63B3BB69-23CF-44E3-9099-C40C66FF867C}">
              <a14:compatExt xmlns:a14="http://schemas.microsoft.com/office/drawing/2010/main" spid="_x0000_s1277"/>
            </a:ex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38</xdr:row>
      <xdr:rowOff>9525</xdr:rowOff>
    </xdr:from>
    <xdr:to>
      <xdr:col>23</xdr:col>
      <xdr:colOff>257175</xdr:colOff>
      <xdr:row>43</xdr:row>
      <xdr:rowOff>114300</xdr:rowOff>
    </xdr:to>
    <xdr:sp macro="" textlink="">
      <xdr:nvSpPr>
        <xdr:cNvPr id="1278" name="Drop Down 254" hidden="1">
          <a:extLst>
            <a:ext uri="{63B3BB69-23CF-44E3-9099-C40C66FF867C}">
              <a14:compatExt xmlns:a14="http://schemas.microsoft.com/office/drawing/2010/main" spid="_x0000_s1278"/>
            </a:ex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39</xdr:row>
      <xdr:rowOff>9525</xdr:rowOff>
    </xdr:from>
    <xdr:to>
      <xdr:col>23</xdr:col>
      <xdr:colOff>257175</xdr:colOff>
      <xdr:row>45</xdr:row>
      <xdr:rowOff>123825</xdr:rowOff>
    </xdr:to>
    <xdr:sp macro="" textlink="">
      <xdr:nvSpPr>
        <xdr:cNvPr id="1279" name="Drop Down 255" hidden="1">
          <a:extLst>
            <a:ext uri="{63B3BB69-23CF-44E3-9099-C40C66FF867C}">
              <a14:compatExt xmlns:a14="http://schemas.microsoft.com/office/drawing/2010/main" spid="_x0000_s1279"/>
            </a:ex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47</xdr:row>
      <xdr:rowOff>161925</xdr:rowOff>
    </xdr:to>
    <xdr:sp macro="" textlink="">
      <xdr:nvSpPr>
        <xdr:cNvPr id="1280" name="Drop Down 256" hidden="1">
          <a:extLst>
            <a:ext uri="{63B3BB69-23CF-44E3-9099-C40C66FF867C}">
              <a14:compatExt xmlns:a14="http://schemas.microsoft.com/office/drawing/2010/main" spid="_x0000_s1280"/>
            </a:ex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41</xdr:row>
      <xdr:rowOff>9525</xdr:rowOff>
    </xdr:from>
    <xdr:to>
      <xdr:col>23</xdr:col>
      <xdr:colOff>257175</xdr:colOff>
      <xdr:row>50</xdr:row>
      <xdr:rowOff>28575</xdr:rowOff>
    </xdr:to>
    <xdr:sp macro="" textlink="">
      <xdr:nvSpPr>
        <xdr:cNvPr id="1281" name="Drop Down 257" hidden="1">
          <a:extLst>
            <a:ext uri="{63B3BB69-23CF-44E3-9099-C40C66FF867C}">
              <a14:compatExt xmlns:a14="http://schemas.microsoft.com/office/drawing/2010/main" spid="_x0000_s1281"/>
            </a:ex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42</xdr:row>
      <xdr:rowOff>9525</xdr:rowOff>
    </xdr:from>
    <xdr:to>
      <xdr:col>23</xdr:col>
      <xdr:colOff>257175</xdr:colOff>
      <xdr:row>52</xdr:row>
      <xdr:rowOff>28575</xdr:rowOff>
    </xdr:to>
    <xdr:sp macro="" textlink="">
      <xdr:nvSpPr>
        <xdr:cNvPr id="1282" name="Drop Down 258" hidden="1">
          <a:extLst>
            <a:ext uri="{63B3BB69-23CF-44E3-9099-C40C66FF867C}">
              <a14:compatExt xmlns:a14="http://schemas.microsoft.com/office/drawing/2010/main" spid="_x0000_s1282"/>
            </a:ex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43</xdr:row>
      <xdr:rowOff>9525</xdr:rowOff>
    </xdr:from>
    <xdr:to>
      <xdr:col>23</xdr:col>
      <xdr:colOff>257175</xdr:colOff>
      <xdr:row>82</xdr:row>
      <xdr:rowOff>47625</xdr:rowOff>
    </xdr:to>
    <xdr:sp macro="" textlink="">
      <xdr:nvSpPr>
        <xdr:cNvPr id="1283" name="Drop Down 259" hidden="1">
          <a:extLst>
            <a:ext uri="{63B3BB69-23CF-44E3-9099-C40C66FF867C}">
              <a14:compatExt xmlns:a14="http://schemas.microsoft.com/office/drawing/2010/main" spid="_x0000_s1283"/>
            </a:ex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44</xdr:row>
      <xdr:rowOff>9525</xdr:rowOff>
    </xdr:from>
    <xdr:to>
      <xdr:col>23</xdr:col>
      <xdr:colOff>257175</xdr:colOff>
      <xdr:row>84</xdr:row>
      <xdr:rowOff>28575</xdr:rowOff>
    </xdr:to>
    <xdr:sp macro="" textlink="">
      <xdr:nvSpPr>
        <xdr:cNvPr id="1284" name="Drop Down 260" hidden="1">
          <a:extLst>
            <a:ext uri="{63B3BB69-23CF-44E3-9099-C40C66FF867C}">
              <a14:compatExt xmlns:a14="http://schemas.microsoft.com/office/drawing/2010/main" spid="_x0000_s1284"/>
            </a:ex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45</xdr:row>
      <xdr:rowOff>9525</xdr:rowOff>
    </xdr:from>
    <xdr:to>
      <xdr:col>23</xdr:col>
      <xdr:colOff>257175</xdr:colOff>
      <xdr:row>86</xdr:row>
      <xdr:rowOff>9525</xdr:rowOff>
    </xdr:to>
    <xdr:sp macro="" textlink="">
      <xdr:nvSpPr>
        <xdr:cNvPr id="1285" name="Drop Down 261" hidden="1">
          <a:extLst>
            <a:ext uri="{63B3BB69-23CF-44E3-9099-C40C66FF867C}">
              <a14:compatExt xmlns:a14="http://schemas.microsoft.com/office/drawing/2010/main" spid="_x0000_s1285"/>
            </a:ex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46</xdr:row>
      <xdr:rowOff>9525</xdr:rowOff>
    </xdr:from>
    <xdr:to>
      <xdr:col>23</xdr:col>
      <xdr:colOff>257175</xdr:colOff>
      <xdr:row>88</xdr:row>
      <xdr:rowOff>9525</xdr:rowOff>
    </xdr:to>
    <xdr:sp macro="" textlink="">
      <xdr:nvSpPr>
        <xdr:cNvPr id="1286" name="Drop Down 262" hidden="1">
          <a:extLst>
            <a:ext uri="{63B3BB69-23CF-44E3-9099-C40C66FF867C}">
              <a14:compatExt xmlns:a14="http://schemas.microsoft.com/office/drawing/2010/main" spid="_x0000_s1286"/>
            </a:ex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89</xdr:row>
      <xdr:rowOff>180975</xdr:rowOff>
    </xdr:to>
    <xdr:sp macro="" textlink="">
      <xdr:nvSpPr>
        <xdr:cNvPr id="1287" name="Drop Down 263" hidden="1">
          <a:extLst>
            <a:ext uri="{63B3BB69-23CF-44E3-9099-C40C66FF867C}">
              <a14:compatExt xmlns:a14="http://schemas.microsoft.com/office/drawing/2010/main" spid="_x0000_s1287"/>
            </a:ex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48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1288" name="Drop Down 264" hidden="1">
          <a:extLst>
            <a:ext uri="{63B3BB69-23CF-44E3-9099-C40C66FF867C}">
              <a14:compatExt xmlns:a14="http://schemas.microsoft.com/office/drawing/2010/main" spid="_x0000_s1288"/>
            </a:ex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49</xdr:row>
      <xdr:rowOff>9525</xdr:rowOff>
    </xdr:from>
    <xdr:to>
      <xdr:col>23</xdr:col>
      <xdr:colOff>257175</xdr:colOff>
      <xdr:row>95</xdr:row>
      <xdr:rowOff>171450</xdr:rowOff>
    </xdr:to>
    <xdr:sp macro="" textlink="">
      <xdr:nvSpPr>
        <xdr:cNvPr id="1289" name="Drop Down 265" hidden="1">
          <a:extLst>
            <a:ext uri="{63B3BB69-23CF-44E3-9099-C40C66FF867C}">
              <a14:compatExt xmlns:a14="http://schemas.microsoft.com/office/drawing/2010/main" spid="_x0000_s1289"/>
            </a:ex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50</xdr:row>
      <xdr:rowOff>9525</xdr:rowOff>
    </xdr:from>
    <xdr:to>
      <xdr:col>23</xdr:col>
      <xdr:colOff>257175</xdr:colOff>
      <xdr:row>97</xdr:row>
      <xdr:rowOff>171450</xdr:rowOff>
    </xdr:to>
    <xdr:sp macro="" textlink="">
      <xdr:nvSpPr>
        <xdr:cNvPr id="1290" name="Drop Down 266" hidden="1">
          <a:extLst>
            <a:ext uri="{63B3BB69-23CF-44E3-9099-C40C66FF867C}">
              <a14:compatExt xmlns:a14="http://schemas.microsoft.com/office/drawing/2010/main" spid="_x0000_s1290"/>
            </a:ex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51</xdr:row>
      <xdr:rowOff>9525</xdr:rowOff>
    </xdr:from>
    <xdr:to>
      <xdr:col>23</xdr:col>
      <xdr:colOff>257175</xdr:colOff>
      <xdr:row>99</xdr:row>
      <xdr:rowOff>161925</xdr:rowOff>
    </xdr:to>
    <xdr:sp macro="" textlink="">
      <xdr:nvSpPr>
        <xdr:cNvPr id="1291" name="Drop Down 267" hidden="1">
          <a:extLst>
            <a:ext uri="{63B3BB69-23CF-44E3-9099-C40C66FF867C}">
              <a14:compatExt xmlns:a14="http://schemas.microsoft.com/office/drawing/2010/main" spid="_x0000_s1291"/>
            </a:ex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101</xdr:row>
      <xdr:rowOff>161925</xdr:rowOff>
    </xdr:to>
    <xdr:sp macro="" textlink="">
      <xdr:nvSpPr>
        <xdr:cNvPr id="1293" name="Drop Down 269" hidden="1">
          <a:extLst>
            <a:ext uri="{63B3BB69-23CF-44E3-9099-C40C66FF867C}">
              <a14:compatExt xmlns:a14="http://schemas.microsoft.com/office/drawing/2010/main" spid="_x0000_s1293"/>
            </a:ex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294" name="Drop Down 270" hidden="1">
          <a:extLst>
            <a:ext uri="{63B3BB69-23CF-44E3-9099-C40C66FF867C}">
              <a14:compatExt xmlns:a14="http://schemas.microsoft.com/office/drawing/2010/main" spid="_x0000_s1294"/>
            </a:ex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295" name="Drop Down 271" hidden="1">
          <a:extLst>
            <a:ext uri="{63B3BB69-23CF-44E3-9099-C40C66FF867C}">
              <a14:compatExt xmlns:a14="http://schemas.microsoft.com/office/drawing/2010/main" spid="_x0000_s1295"/>
            </a:ex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296" name="Drop Down 272" hidden="1">
          <a:extLst>
            <a:ext uri="{63B3BB69-23CF-44E3-9099-C40C66FF867C}">
              <a14:compatExt xmlns:a14="http://schemas.microsoft.com/office/drawing/2010/main" spid="_x0000_s1296"/>
            </a:ex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297" name="Drop Down 273" hidden="1">
          <a:extLst>
            <a:ext uri="{63B3BB69-23CF-44E3-9099-C40C66FF867C}">
              <a14:compatExt xmlns:a14="http://schemas.microsoft.com/office/drawing/2010/main" spid="_x0000_s1297"/>
            </a:ex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57</xdr:row>
      <xdr:rowOff>19050</xdr:rowOff>
    </xdr:from>
    <xdr:to>
      <xdr:col>23</xdr:col>
      <xdr:colOff>257175</xdr:colOff>
      <xdr:row>81</xdr:row>
      <xdr:rowOff>161925</xdr:rowOff>
    </xdr:to>
    <xdr:sp macro="" textlink="">
      <xdr:nvSpPr>
        <xdr:cNvPr id="1298" name="Drop Down 274" hidden="1">
          <a:extLst>
            <a:ext uri="{63B3BB69-23CF-44E3-9099-C40C66FF867C}">
              <a14:compatExt xmlns:a14="http://schemas.microsoft.com/office/drawing/2010/main" spid="_x0000_s1298"/>
            </a:ex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299" name="Drop Down 275" hidden="1">
          <a:extLst>
            <a:ext uri="{63B3BB69-23CF-44E3-9099-C40C66FF867C}">
              <a14:compatExt xmlns:a14="http://schemas.microsoft.com/office/drawing/2010/main" spid="_x0000_s1299"/>
            </a:ex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0" name="Drop Down 276" hidden="1">
          <a:extLst>
            <a:ext uri="{63B3BB69-23CF-44E3-9099-C40C66FF867C}">
              <a14:compatExt xmlns:a14="http://schemas.microsoft.com/office/drawing/2010/main" spid="_x0000_s1300"/>
            </a:ex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1" name="Drop Down 277" hidden="1">
          <a:extLst>
            <a:ext uri="{63B3BB69-23CF-44E3-9099-C40C66FF867C}">
              <a14:compatExt xmlns:a14="http://schemas.microsoft.com/office/drawing/2010/main" spid="_x0000_s1301"/>
            </a:ex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2" name="Drop Down 278" hidden="1">
          <a:extLst>
            <a:ext uri="{63B3BB69-23CF-44E3-9099-C40C66FF867C}">
              <a14:compatExt xmlns:a14="http://schemas.microsoft.com/office/drawing/2010/main" spid="_x0000_s1302"/>
            </a:ex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3" name="Drop Down 279" hidden="1">
          <a:extLst>
            <a:ext uri="{63B3BB69-23CF-44E3-9099-C40C66FF867C}">
              <a14:compatExt xmlns:a14="http://schemas.microsoft.com/office/drawing/2010/main" spid="_x0000_s1303"/>
            </a:ex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4" name="Drop Down 280" hidden="1">
          <a:extLst>
            <a:ext uri="{63B3BB69-23CF-44E3-9099-C40C66FF867C}">
              <a14:compatExt xmlns:a14="http://schemas.microsoft.com/office/drawing/2010/main" spid="_x0000_s1304"/>
            </a:ex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5" name="Drop Down 281" hidden="1">
          <a:extLst>
            <a:ext uri="{63B3BB69-23CF-44E3-9099-C40C66FF867C}">
              <a14:compatExt xmlns:a14="http://schemas.microsoft.com/office/drawing/2010/main" spid="_x0000_s1305"/>
            </a:ex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6" name="Drop Down 282" hidden="1">
          <a:extLst>
            <a:ext uri="{63B3BB69-23CF-44E3-9099-C40C66FF867C}">
              <a14:compatExt xmlns:a14="http://schemas.microsoft.com/office/drawing/2010/main" spid="_x0000_s1306"/>
            </a:ex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7" name="Drop Down 283" hidden="1">
          <a:extLst>
            <a:ext uri="{63B3BB69-23CF-44E3-9099-C40C66FF867C}">
              <a14:compatExt xmlns:a14="http://schemas.microsoft.com/office/drawing/2010/main" spid="_x0000_s1307"/>
            </a:ex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28575</xdr:colOff>
      <xdr:row>73</xdr:row>
      <xdr:rowOff>9525</xdr:rowOff>
    </xdr:from>
    <xdr:ext cx="833438" cy="161925"/>
    <xdr:sp macro="" textlink="">
      <xdr:nvSpPr>
        <xdr:cNvPr id="4" name="Drop Down 284" hidden="1">
          <a:extLst>
            <a:ext uri="{63B3BB69-23CF-44E3-9099-C40C66FF867C}">
              <a14:compatExt xmlns:a14="http://schemas.microsoft.com/office/drawing/2010/main" spid="_x0000_s1308"/>
            </a:ex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22</xdr:col>
      <xdr:colOff>28575</xdr:colOff>
      <xdr:row>74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09" name="Drop Down 285" hidden="1">
          <a:extLst>
            <a:ext uri="{63B3BB69-23CF-44E3-9099-C40C66FF867C}">
              <a14:compatExt xmlns:a14="http://schemas.microsoft.com/office/drawing/2010/main" spid="_x0000_s1309"/>
            </a:ex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10" name="Drop Down 286" hidden="1">
          <a:extLst>
            <a:ext uri="{63B3BB69-23CF-44E3-9099-C40C66FF867C}">
              <a14:compatExt xmlns:a14="http://schemas.microsoft.com/office/drawing/2010/main" spid="_x0000_s1310"/>
            </a:ex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11" name="Drop Down 287" hidden="1">
          <a:extLst>
            <a:ext uri="{63B3BB69-23CF-44E3-9099-C40C66FF867C}">
              <a14:compatExt xmlns:a14="http://schemas.microsoft.com/office/drawing/2010/main" spid="_x0000_s1311"/>
            </a:ex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12" name="Drop Down 288" hidden="1">
          <a:extLst>
            <a:ext uri="{63B3BB69-23CF-44E3-9099-C40C66FF867C}">
              <a14:compatExt xmlns:a14="http://schemas.microsoft.com/office/drawing/2010/main" spid="_x0000_s1312"/>
            </a:ex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13" name="Drop Down 289" hidden="1">
          <a:extLst>
            <a:ext uri="{63B3BB69-23CF-44E3-9099-C40C66FF867C}">
              <a14:compatExt xmlns:a14="http://schemas.microsoft.com/office/drawing/2010/main" spid="_x0000_s1313"/>
            </a:ex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1314" name="Drop Down 290" hidden="1">
          <a:extLst>
            <a:ext uri="{63B3BB69-23CF-44E3-9099-C40C66FF867C}">
              <a14:compatExt xmlns:a14="http://schemas.microsoft.com/office/drawing/2010/main" spid="_x0000_s1314"/>
            </a:ex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81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15" name="Drop Down 291" hidden="1">
          <a:extLst>
            <a:ext uri="{63B3BB69-23CF-44E3-9099-C40C66FF867C}">
              <a14:compatExt xmlns:a14="http://schemas.microsoft.com/office/drawing/2010/main" spid="_x0000_s1315"/>
            </a:ex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82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16" name="Drop Down 292" hidden="1">
          <a:extLst>
            <a:ext uri="{63B3BB69-23CF-44E3-9099-C40C66FF867C}">
              <a14:compatExt xmlns:a14="http://schemas.microsoft.com/office/drawing/2010/main" spid="_x0000_s1316"/>
            </a:ex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83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17" name="Drop Down 293" hidden="1">
          <a:extLst>
            <a:ext uri="{63B3BB69-23CF-44E3-9099-C40C66FF867C}">
              <a14:compatExt xmlns:a14="http://schemas.microsoft.com/office/drawing/2010/main" spid="_x0000_s1317"/>
            </a:ex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84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18" name="Drop Down 294" hidden="1">
          <a:extLst>
            <a:ext uri="{63B3BB69-23CF-44E3-9099-C40C66FF867C}">
              <a14:compatExt xmlns:a14="http://schemas.microsoft.com/office/drawing/2010/main" spid="_x0000_s1318"/>
            </a:ex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85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19" name="Drop Down 295" hidden="1">
          <a:extLst>
            <a:ext uri="{63B3BB69-23CF-44E3-9099-C40C66FF867C}">
              <a14:compatExt xmlns:a14="http://schemas.microsoft.com/office/drawing/2010/main" spid="_x0000_s1319"/>
            </a:ex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86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20" name="Drop Down 296" hidden="1">
          <a:extLst>
            <a:ext uri="{63B3BB69-23CF-44E3-9099-C40C66FF867C}">
              <a14:compatExt xmlns:a14="http://schemas.microsoft.com/office/drawing/2010/main" spid="_x0000_s1320"/>
            </a:ex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87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21" name="Drop Down 297" hidden="1">
          <a:extLst>
            <a:ext uri="{63B3BB69-23CF-44E3-9099-C40C66FF867C}">
              <a14:compatExt xmlns:a14="http://schemas.microsoft.com/office/drawing/2010/main" spid="_x0000_s1321"/>
            </a:ex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88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22" name="Drop Down 298" hidden="1">
          <a:extLst>
            <a:ext uri="{63B3BB69-23CF-44E3-9099-C40C66FF867C}">
              <a14:compatExt xmlns:a14="http://schemas.microsoft.com/office/drawing/2010/main" spid="_x0000_s1322"/>
            </a:ex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89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23" name="Drop Down 299" hidden="1">
          <a:extLst>
            <a:ext uri="{63B3BB69-23CF-44E3-9099-C40C66FF867C}">
              <a14:compatExt xmlns:a14="http://schemas.microsoft.com/office/drawing/2010/main" spid="_x0000_s1323"/>
            </a:ex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24" name="Drop Down 300" hidden="1">
          <a:extLst>
            <a:ext uri="{63B3BB69-23CF-44E3-9099-C40C66FF867C}">
              <a14:compatExt xmlns:a14="http://schemas.microsoft.com/office/drawing/2010/main" spid="_x0000_s1324"/>
            </a:ex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1325" name="Drop Down 301" hidden="1">
          <a:extLst>
            <a:ext uri="{63B3BB69-23CF-44E3-9099-C40C66FF867C}">
              <a14:compatExt xmlns:a14="http://schemas.microsoft.com/office/drawing/2010/main" spid="_x0000_s1325"/>
            </a:ex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92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1326" name="Drop Down 302" hidden="1">
          <a:extLst>
            <a:ext uri="{63B3BB69-23CF-44E3-9099-C40C66FF867C}">
              <a14:compatExt xmlns:a14="http://schemas.microsoft.com/office/drawing/2010/main" spid="_x0000_s1326"/>
            </a:ex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93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1327" name="Drop Down 303" hidden="1">
          <a:extLst>
            <a:ext uri="{63B3BB69-23CF-44E3-9099-C40C66FF867C}">
              <a14:compatExt xmlns:a14="http://schemas.microsoft.com/office/drawing/2010/main" spid="_x0000_s1327"/>
            </a:ex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94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28" name="Drop Down 304" hidden="1">
          <a:extLst>
            <a:ext uri="{63B3BB69-23CF-44E3-9099-C40C66FF867C}">
              <a14:compatExt xmlns:a14="http://schemas.microsoft.com/office/drawing/2010/main" spid="_x0000_s1328"/>
            </a:ex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95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29" name="Drop Down 305" hidden="1">
          <a:extLst>
            <a:ext uri="{63B3BB69-23CF-44E3-9099-C40C66FF867C}">
              <a14:compatExt xmlns:a14="http://schemas.microsoft.com/office/drawing/2010/main" spid="_x0000_s1329"/>
            </a:ex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96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0" name="Drop Down 306" hidden="1">
          <a:extLst>
            <a:ext uri="{63B3BB69-23CF-44E3-9099-C40C66FF867C}">
              <a14:compatExt xmlns:a14="http://schemas.microsoft.com/office/drawing/2010/main" spid="_x0000_s1330"/>
            </a:ex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97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1" name="Drop Down 307" hidden="1">
          <a:extLst>
            <a:ext uri="{63B3BB69-23CF-44E3-9099-C40C66FF867C}">
              <a14:compatExt xmlns:a14="http://schemas.microsoft.com/office/drawing/2010/main" spid="_x0000_s1331"/>
            </a:ex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98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2" name="Drop Down 308" hidden="1">
          <a:extLst>
            <a:ext uri="{63B3BB69-23CF-44E3-9099-C40C66FF867C}">
              <a14:compatExt xmlns:a14="http://schemas.microsoft.com/office/drawing/2010/main" spid="_x0000_s1332"/>
            </a:ex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99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3" name="Drop Down 309" hidden="1">
          <a:extLst>
            <a:ext uri="{63B3BB69-23CF-44E3-9099-C40C66FF867C}">
              <a14:compatExt xmlns:a14="http://schemas.microsoft.com/office/drawing/2010/main" spid="_x0000_s1333"/>
            </a:ex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100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4" name="Drop Down 310" hidden="1">
          <a:extLst>
            <a:ext uri="{63B3BB69-23CF-44E3-9099-C40C66FF867C}">
              <a14:compatExt xmlns:a14="http://schemas.microsoft.com/office/drawing/2010/main" spid="_x0000_s1334"/>
            </a:ex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101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5" name="Drop Down 311" hidden="1">
          <a:extLst>
            <a:ext uri="{63B3BB69-23CF-44E3-9099-C40C66FF867C}">
              <a14:compatExt xmlns:a14="http://schemas.microsoft.com/office/drawing/2010/main" spid="_x0000_s1335"/>
            </a:ex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102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6" name="Drop Down 312" hidden="1">
          <a:extLst>
            <a:ext uri="{63B3BB69-23CF-44E3-9099-C40C66FF867C}">
              <a14:compatExt xmlns:a14="http://schemas.microsoft.com/office/drawing/2010/main" spid="_x0000_s1336"/>
            </a:ex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103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7" name="Drop Down 313" hidden="1">
          <a:extLst>
            <a:ext uri="{63B3BB69-23CF-44E3-9099-C40C66FF867C}">
              <a14:compatExt xmlns:a14="http://schemas.microsoft.com/office/drawing/2010/main" spid="_x0000_s1337"/>
            </a:ex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8" name="Drop Down 314" hidden="1">
          <a:extLst>
            <a:ext uri="{63B3BB69-23CF-44E3-9099-C40C66FF867C}">
              <a14:compatExt xmlns:a14="http://schemas.microsoft.com/office/drawing/2010/main" spid="_x0000_s1338"/>
            </a:ex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105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39" name="Drop Down 315" hidden="1">
          <a:extLst>
            <a:ext uri="{63B3BB69-23CF-44E3-9099-C40C66FF867C}">
              <a14:compatExt xmlns:a14="http://schemas.microsoft.com/office/drawing/2010/main" spid="_x0000_s1339"/>
            </a:ex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106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0" name="Drop Down 316" hidden="1">
          <a:extLst>
            <a:ext uri="{63B3BB69-23CF-44E3-9099-C40C66FF867C}">
              <a14:compatExt xmlns:a14="http://schemas.microsoft.com/office/drawing/2010/main" spid="_x0000_s1340"/>
            </a:ex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107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1" name="Drop Down 317" hidden="1">
          <a:extLst>
            <a:ext uri="{63B3BB69-23CF-44E3-9099-C40C66FF867C}">
              <a14:compatExt xmlns:a14="http://schemas.microsoft.com/office/drawing/2010/main" spid="_x0000_s1341"/>
            </a:ex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108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2" name="Drop Down 318" hidden="1">
          <a:extLst>
            <a:ext uri="{63B3BB69-23CF-44E3-9099-C40C66FF867C}">
              <a14:compatExt xmlns:a14="http://schemas.microsoft.com/office/drawing/2010/main" spid="_x0000_s1342"/>
            </a:ex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3" name="Drop Down 319" hidden="1">
          <a:extLst>
            <a:ext uri="{63B3BB69-23CF-44E3-9099-C40C66FF867C}">
              <a14:compatExt xmlns:a14="http://schemas.microsoft.com/office/drawing/2010/main" spid="_x0000_s1343"/>
            </a:ex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110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4" name="Drop Down 320" hidden="1">
          <a:extLst>
            <a:ext uri="{63B3BB69-23CF-44E3-9099-C40C66FF867C}">
              <a14:compatExt xmlns:a14="http://schemas.microsoft.com/office/drawing/2010/main" spid="_x0000_s1344"/>
            </a:ex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111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5" name="Drop Down 321" hidden="1">
          <a:extLst>
            <a:ext uri="{63B3BB69-23CF-44E3-9099-C40C66FF867C}">
              <a14:compatExt xmlns:a14="http://schemas.microsoft.com/office/drawing/2010/main" spid="_x0000_s1345"/>
            </a:ex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112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6" name="Drop Down 322" hidden="1">
          <a:extLst>
            <a:ext uri="{63B3BB69-23CF-44E3-9099-C40C66FF867C}">
              <a14:compatExt xmlns:a14="http://schemas.microsoft.com/office/drawing/2010/main" spid="_x0000_s1346"/>
            </a:ex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113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7" name="Drop Down 323" hidden="1">
          <a:extLst>
            <a:ext uri="{63B3BB69-23CF-44E3-9099-C40C66FF867C}">
              <a14:compatExt xmlns:a14="http://schemas.microsoft.com/office/drawing/2010/main" spid="_x0000_s1347"/>
            </a:ex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114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8" name="Drop Down 324" hidden="1">
          <a:extLst>
            <a:ext uri="{63B3BB69-23CF-44E3-9099-C40C66FF867C}">
              <a14:compatExt xmlns:a14="http://schemas.microsoft.com/office/drawing/2010/main" spid="_x0000_s1348"/>
            </a:ex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115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49" name="Drop Down 325" hidden="1">
          <a:extLst>
            <a:ext uri="{63B3BB69-23CF-44E3-9099-C40C66FF867C}">
              <a14:compatExt xmlns:a14="http://schemas.microsoft.com/office/drawing/2010/main" spid="_x0000_s1349"/>
            </a:ex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116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1350" name="Drop Down 326" hidden="1">
          <a:extLst>
            <a:ext uri="{63B3BB69-23CF-44E3-9099-C40C66FF867C}">
              <a14:compatExt xmlns:a14="http://schemas.microsoft.com/office/drawing/2010/main" spid="_x0000_s1350"/>
            </a:ex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117</xdr:row>
      <xdr:rowOff>9525</xdr:rowOff>
    </xdr:from>
    <xdr:to>
      <xdr:col>23</xdr:col>
      <xdr:colOff>257175</xdr:colOff>
      <xdr:row>134</xdr:row>
      <xdr:rowOff>66675</xdr:rowOff>
    </xdr:to>
    <xdr:sp macro="" textlink="">
      <xdr:nvSpPr>
        <xdr:cNvPr id="1351" name="Drop Down 327" hidden="1">
          <a:extLst>
            <a:ext uri="{63B3BB69-23CF-44E3-9099-C40C66FF867C}">
              <a14:compatExt xmlns:a14="http://schemas.microsoft.com/office/drawing/2010/main" spid="_x0000_s1351"/>
            </a:ex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118</xdr:row>
      <xdr:rowOff>9525</xdr:rowOff>
    </xdr:from>
    <xdr:to>
      <xdr:col>23</xdr:col>
      <xdr:colOff>257175</xdr:colOff>
      <xdr:row>134</xdr:row>
      <xdr:rowOff>76200</xdr:rowOff>
    </xdr:to>
    <xdr:sp macro="" textlink="">
      <xdr:nvSpPr>
        <xdr:cNvPr id="1352" name="Drop Down 328" hidden="1">
          <a:extLst>
            <a:ext uri="{63B3BB69-23CF-44E3-9099-C40C66FF867C}">
              <a14:compatExt xmlns:a14="http://schemas.microsoft.com/office/drawing/2010/main" spid="_x0000_s1352"/>
            </a:ex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119</xdr:row>
      <xdr:rowOff>9525</xdr:rowOff>
    </xdr:from>
    <xdr:to>
      <xdr:col>23</xdr:col>
      <xdr:colOff>257175</xdr:colOff>
      <xdr:row>134</xdr:row>
      <xdr:rowOff>85725</xdr:rowOff>
    </xdr:to>
    <xdr:sp macro="" textlink="">
      <xdr:nvSpPr>
        <xdr:cNvPr id="1353" name="Drop Down 329" hidden="1">
          <a:extLst>
            <a:ext uri="{63B3BB69-23CF-44E3-9099-C40C66FF867C}">
              <a14:compatExt xmlns:a14="http://schemas.microsoft.com/office/drawing/2010/main" spid="_x0000_s1353"/>
            </a:ex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120</xdr:row>
      <xdr:rowOff>9525</xdr:rowOff>
    </xdr:from>
    <xdr:to>
      <xdr:col>23</xdr:col>
      <xdr:colOff>257175</xdr:colOff>
      <xdr:row>134</xdr:row>
      <xdr:rowOff>95250</xdr:rowOff>
    </xdr:to>
    <xdr:sp macro="" textlink="">
      <xdr:nvSpPr>
        <xdr:cNvPr id="1354" name="Drop Down 330" hidden="1">
          <a:extLst>
            <a:ext uri="{63B3BB69-23CF-44E3-9099-C40C66FF867C}">
              <a14:compatExt xmlns:a14="http://schemas.microsoft.com/office/drawing/2010/main" spid="_x0000_s1354"/>
            </a:ex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121</xdr:row>
      <xdr:rowOff>9525</xdr:rowOff>
    </xdr:from>
    <xdr:to>
      <xdr:col>23</xdr:col>
      <xdr:colOff>257175</xdr:colOff>
      <xdr:row>134</xdr:row>
      <xdr:rowOff>104775</xdr:rowOff>
    </xdr:to>
    <xdr:sp macro="" textlink="">
      <xdr:nvSpPr>
        <xdr:cNvPr id="1355" name="Drop Down 331" hidden="1">
          <a:extLst>
            <a:ext uri="{63B3BB69-23CF-44E3-9099-C40C66FF867C}">
              <a14:compatExt xmlns:a14="http://schemas.microsoft.com/office/drawing/2010/main" spid="_x0000_s1355"/>
            </a:ex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122</xdr:row>
      <xdr:rowOff>9525</xdr:rowOff>
    </xdr:from>
    <xdr:to>
      <xdr:col>23</xdr:col>
      <xdr:colOff>257175</xdr:colOff>
      <xdr:row>134</xdr:row>
      <xdr:rowOff>114300</xdr:rowOff>
    </xdr:to>
    <xdr:sp macro="" textlink="">
      <xdr:nvSpPr>
        <xdr:cNvPr id="1356" name="Drop Down 332" hidden="1">
          <a:extLst>
            <a:ext uri="{63B3BB69-23CF-44E3-9099-C40C66FF867C}">
              <a14:compatExt xmlns:a14="http://schemas.microsoft.com/office/drawing/2010/main" spid="_x0000_s1356"/>
            </a:ex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123</xdr:row>
      <xdr:rowOff>9525</xdr:rowOff>
    </xdr:from>
    <xdr:to>
      <xdr:col>23</xdr:col>
      <xdr:colOff>257175</xdr:colOff>
      <xdr:row>134</xdr:row>
      <xdr:rowOff>123825</xdr:rowOff>
    </xdr:to>
    <xdr:sp macro="" textlink="">
      <xdr:nvSpPr>
        <xdr:cNvPr id="1357" name="Drop Down 333" hidden="1">
          <a:extLst>
            <a:ext uri="{63B3BB69-23CF-44E3-9099-C40C66FF867C}">
              <a14:compatExt xmlns:a14="http://schemas.microsoft.com/office/drawing/2010/main" spid="_x0000_s1357"/>
            </a:ex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124</xdr:row>
      <xdr:rowOff>9525</xdr:rowOff>
    </xdr:from>
    <xdr:to>
      <xdr:col>23</xdr:col>
      <xdr:colOff>257175</xdr:colOff>
      <xdr:row>134</xdr:row>
      <xdr:rowOff>133350</xdr:rowOff>
    </xdr:to>
    <xdr:sp macro="" textlink="">
      <xdr:nvSpPr>
        <xdr:cNvPr id="1358" name="Drop Down 334" hidden="1">
          <a:extLst>
            <a:ext uri="{63B3BB69-23CF-44E3-9099-C40C66FF867C}">
              <a14:compatExt xmlns:a14="http://schemas.microsoft.com/office/drawing/2010/main" spid="_x0000_s1358"/>
            </a:ex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125</xdr:row>
      <xdr:rowOff>9525</xdr:rowOff>
    </xdr:from>
    <xdr:to>
      <xdr:col>23</xdr:col>
      <xdr:colOff>257175</xdr:colOff>
      <xdr:row>134</xdr:row>
      <xdr:rowOff>152400</xdr:rowOff>
    </xdr:to>
    <xdr:sp macro="" textlink="">
      <xdr:nvSpPr>
        <xdr:cNvPr id="1359" name="Drop Down 335" hidden="1">
          <a:extLst>
            <a:ext uri="{63B3BB69-23CF-44E3-9099-C40C66FF867C}">
              <a14:compatExt xmlns:a14="http://schemas.microsoft.com/office/drawing/2010/main" spid="_x0000_s1359"/>
            </a:ex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126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0" name="Drop Down 336" hidden="1">
          <a:extLst>
            <a:ext uri="{63B3BB69-23CF-44E3-9099-C40C66FF867C}">
              <a14:compatExt xmlns:a14="http://schemas.microsoft.com/office/drawing/2010/main" spid="_x0000_s1360"/>
            </a:ex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127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1" name="Drop Down 337" hidden="1">
          <a:extLst>
            <a:ext uri="{63B3BB69-23CF-44E3-9099-C40C66FF867C}">
              <a14:compatExt xmlns:a14="http://schemas.microsoft.com/office/drawing/2010/main" spid="_x0000_s1361"/>
            </a:ex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128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2" name="Drop Down 338" hidden="1">
          <a:extLst>
            <a:ext uri="{63B3BB69-23CF-44E3-9099-C40C66FF867C}">
              <a14:compatExt xmlns:a14="http://schemas.microsoft.com/office/drawing/2010/main" spid="_x0000_s1362"/>
            </a:ex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129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3" name="Drop Down 339" hidden="1">
          <a:extLst>
            <a:ext uri="{63B3BB69-23CF-44E3-9099-C40C66FF867C}">
              <a14:compatExt xmlns:a14="http://schemas.microsoft.com/office/drawing/2010/main" spid="_x0000_s1363"/>
            </a:ex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130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4" name="Drop Down 340" hidden="1">
          <a:extLst>
            <a:ext uri="{63B3BB69-23CF-44E3-9099-C40C66FF867C}">
              <a14:compatExt xmlns:a14="http://schemas.microsoft.com/office/drawing/2010/main" spid="_x0000_s1364"/>
            </a:ex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131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5" name="Drop Down 341" hidden="1">
          <a:extLst>
            <a:ext uri="{63B3BB69-23CF-44E3-9099-C40C66FF867C}">
              <a14:compatExt xmlns:a14="http://schemas.microsoft.com/office/drawing/2010/main" spid="_x0000_s1365"/>
            </a:ex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133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1366" name="Drop Down 342" hidden="1">
          <a:extLst>
            <a:ext uri="{63B3BB69-23CF-44E3-9099-C40C66FF867C}">
              <a14:compatExt xmlns:a14="http://schemas.microsoft.com/office/drawing/2010/main" spid="_x0000_s1366"/>
            </a:ex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383" name="Drop Down 359" hidden="1">
          <a:extLst>
            <a:ext uri="{63B3BB69-23CF-44E3-9099-C40C66FF867C}">
              <a14:compatExt xmlns:a14="http://schemas.microsoft.com/office/drawing/2010/main" spid="_x0000_s1383"/>
            </a:ex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84" name="Drop Down 360" hidden="1">
          <a:extLst>
            <a:ext uri="{63B3BB69-23CF-44E3-9099-C40C66FF867C}">
              <a14:compatExt xmlns:a14="http://schemas.microsoft.com/office/drawing/2010/main" spid="_x0000_s1384"/>
            </a:ex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85" name="Drop Down 361" hidden="1">
          <a:extLst>
            <a:ext uri="{63B3BB69-23CF-44E3-9099-C40C66FF867C}">
              <a14:compatExt xmlns:a14="http://schemas.microsoft.com/office/drawing/2010/main" spid="_x0000_s1385"/>
            </a:ex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86" name="Drop Down 362" hidden="1">
          <a:extLst>
            <a:ext uri="{63B3BB69-23CF-44E3-9099-C40C66FF867C}">
              <a14:compatExt xmlns:a14="http://schemas.microsoft.com/office/drawing/2010/main" spid="_x0000_s1386"/>
            </a:ex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87" name="Drop Down 363" hidden="1">
          <a:extLst>
            <a:ext uri="{63B3BB69-23CF-44E3-9099-C40C66FF867C}">
              <a14:compatExt xmlns:a14="http://schemas.microsoft.com/office/drawing/2010/main" spid="_x0000_s1387"/>
            </a:ex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88" name="Drop Down 364" hidden="1">
          <a:extLst>
            <a:ext uri="{63B3BB69-23CF-44E3-9099-C40C66FF867C}">
              <a14:compatExt xmlns:a14="http://schemas.microsoft.com/office/drawing/2010/main" spid="_x0000_s1388"/>
            </a:ex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89" name="Drop Down 365" hidden="1">
          <a:extLst>
            <a:ext uri="{63B3BB69-23CF-44E3-9099-C40C66FF867C}">
              <a14:compatExt xmlns:a14="http://schemas.microsoft.com/office/drawing/2010/main" spid="_x0000_s1389"/>
            </a:ex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0" name="Drop Down 366" hidden="1">
          <a:extLst>
            <a:ext uri="{63B3BB69-23CF-44E3-9099-C40C66FF867C}">
              <a14:compatExt xmlns:a14="http://schemas.microsoft.com/office/drawing/2010/main" spid="_x0000_s1390"/>
            </a:ex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13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1" name="Drop Down 367" hidden="1">
          <a:extLst>
            <a:ext uri="{63B3BB69-23CF-44E3-9099-C40C66FF867C}">
              <a14:compatExt xmlns:a14="http://schemas.microsoft.com/office/drawing/2010/main" spid="_x0000_s1391"/>
            </a:ex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14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2" name="Drop Down 368" hidden="1">
          <a:extLst>
            <a:ext uri="{63B3BB69-23CF-44E3-9099-C40C66FF867C}">
              <a14:compatExt xmlns:a14="http://schemas.microsoft.com/office/drawing/2010/main" spid="_x0000_s1392"/>
            </a:ex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15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3" name="Drop Down 369" hidden="1">
          <a:extLst>
            <a:ext uri="{63B3BB69-23CF-44E3-9099-C40C66FF867C}">
              <a14:compatExt xmlns:a14="http://schemas.microsoft.com/office/drawing/2010/main" spid="_x0000_s1393"/>
            </a:ex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17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4" name="Drop Down 370" hidden="1">
          <a:extLst>
            <a:ext uri="{63B3BB69-23CF-44E3-9099-C40C66FF867C}">
              <a14:compatExt xmlns:a14="http://schemas.microsoft.com/office/drawing/2010/main" spid="_x0000_s1394"/>
            </a:ex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16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5" name="Drop Down 371" hidden="1">
          <a:extLst>
            <a:ext uri="{63B3BB69-23CF-44E3-9099-C40C66FF867C}">
              <a14:compatExt xmlns:a14="http://schemas.microsoft.com/office/drawing/2010/main" spid="_x0000_s1395"/>
            </a:ex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18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6" name="Drop Down 372" hidden="1">
          <a:extLst>
            <a:ext uri="{63B3BB69-23CF-44E3-9099-C40C66FF867C}">
              <a14:compatExt xmlns:a14="http://schemas.microsoft.com/office/drawing/2010/main" spid="_x0000_s1396"/>
            </a:ex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19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7" name="Drop Down 373" hidden="1">
          <a:extLst>
            <a:ext uri="{63B3BB69-23CF-44E3-9099-C40C66FF867C}">
              <a14:compatExt xmlns:a14="http://schemas.microsoft.com/office/drawing/2010/main" spid="_x0000_s1397"/>
            </a:ex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20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8" name="Drop Down 374" hidden="1">
          <a:extLst>
            <a:ext uri="{63B3BB69-23CF-44E3-9099-C40C66FF867C}">
              <a14:compatExt xmlns:a14="http://schemas.microsoft.com/office/drawing/2010/main" spid="_x0000_s1398"/>
            </a:ex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21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399" name="Drop Down 375" hidden="1">
          <a:extLst>
            <a:ext uri="{63B3BB69-23CF-44E3-9099-C40C66FF867C}">
              <a14:compatExt xmlns:a14="http://schemas.microsoft.com/office/drawing/2010/main" spid="_x0000_s1399"/>
            </a:ex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22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0" name="Drop Down 376" hidden="1">
          <a:extLst>
            <a:ext uri="{63B3BB69-23CF-44E3-9099-C40C66FF867C}">
              <a14:compatExt xmlns:a14="http://schemas.microsoft.com/office/drawing/2010/main" spid="_x0000_s1400"/>
            </a:ex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23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1" name="Drop Down 377" hidden="1">
          <a:extLst>
            <a:ext uri="{63B3BB69-23CF-44E3-9099-C40C66FF867C}">
              <a14:compatExt xmlns:a14="http://schemas.microsoft.com/office/drawing/2010/main" spid="_x0000_s1401"/>
            </a:ex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24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2" name="Drop Down 378" hidden="1">
          <a:extLst>
            <a:ext uri="{63B3BB69-23CF-44E3-9099-C40C66FF867C}">
              <a14:compatExt xmlns:a14="http://schemas.microsoft.com/office/drawing/2010/main" spid="_x0000_s1402"/>
            </a:ex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25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3" name="Drop Down 379" hidden="1">
          <a:extLst>
            <a:ext uri="{63B3BB69-23CF-44E3-9099-C40C66FF867C}">
              <a14:compatExt xmlns:a14="http://schemas.microsoft.com/office/drawing/2010/main" spid="_x0000_s1403"/>
            </a:ex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26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4" name="Drop Down 380" hidden="1">
          <a:extLst>
            <a:ext uri="{63B3BB69-23CF-44E3-9099-C40C66FF867C}">
              <a14:compatExt xmlns:a14="http://schemas.microsoft.com/office/drawing/2010/main" spid="_x0000_s1404"/>
            </a:ex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27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5" name="Drop Down 381" hidden="1">
          <a:extLst>
            <a:ext uri="{63B3BB69-23CF-44E3-9099-C40C66FF867C}">
              <a14:compatExt xmlns:a14="http://schemas.microsoft.com/office/drawing/2010/main" spid="_x0000_s1405"/>
            </a:ex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28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6" name="Drop Down 382" hidden="1">
          <a:extLst>
            <a:ext uri="{63B3BB69-23CF-44E3-9099-C40C66FF867C}">
              <a14:compatExt xmlns:a14="http://schemas.microsoft.com/office/drawing/2010/main" spid="_x0000_s1406"/>
            </a:ex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29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7" name="Drop Down 383" hidden="1">
          <a:extLst>
            <a:ext uri="{63B3BB69-23CF-44E3-9099-C40C66FF867C}">
              <a14:compatExt xmlns:a14="http://schemas.microsoft.com/office/drawing/2010/main" spid="_x0000_s1407"/>
            </a:ex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30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8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31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409" name="Drop Down 385" hidden="1">
          <a:extLst>
            <a:ext uri="{63B3BB69-23CF-44E3-9099-C40C66FF867C}">
              <a14:compatExt xmlns:a14="http://schemas.microsoft.com/office/drawing/2010/main" spid="_x0000_s1409"/>
            </a:ex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32</xdr:row>
      <xdr:rowOff>9525</xdr:rowOff>
    </xdr:from>
    <xdr:to>
      <xdr:col>47</xdr:col>
      <xdr:colOff>28575</xdr:colOff>
      <xdr:row>32</xdr:row>
      <xdr:rowOff>47625</xdr:rowOff>
    </xdr:to>
    <xdr:sp macro="" textlink="">
      <xdr:nvSpPr>
        <xdr:cNvPr id="1410" name="Drop Down 386" hidden="1">
          <a:extLst>
            <a:ext uri="{63B3BB69-23CF-44E3-9099-C40C66FF867C}">
              <a14:compatExt xmlns:a14="http://schemas.microsoft.com/office/drawing/2010/main" spid="_x0000_s1410"/>
            </a:ex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33</xdr:row>
      <xdr:rowOff>9525</xdr:rowOff>
    </xdr:from>
    <xdr:to>
      <xdr:col>47</xdr:col>
      <xdr:colOff>28575</xdr:colOff>
      <xdr:row>34</xdr:row>
      <xdr:rowOff>28575</xdr:rowOff>
    </xdr:to>
    <xdr:sp macro="" textlink="">
      <xdr:nvSpPr>
        <xdr:cNvPr id="1411" name="Drop Down 387" hidden="1">
          <a:extLst>
            <a:ext uri="{63B3BB69-23CF-44E3-9099-C40C66FF867C}">
              <a14:compatExt xmlns:a14="http://schemas.microsoft.com/office/drawing/2010/main" spid="_x0000_s1411"/>
            </a:ex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34</xdr:row>
      <xdr:rowOff>9525</xdr:rowOff>
    </xdr:from>
    <xdr:to>
      <xdr:col>47</xdr:col>
      <xdr:colOff>28575</xdr:colOff>
      <xdr:row>36</xdr:row>
      <xdr:rowOff>19050</xdr:rowOff>
    </xdr:to>
    <xdr:sp macro="" textlink="">
      <xdr:nvSpPr>
        <xdr:cNvPr id="1412" name="Drop Down 388" hidden="1">
          <a:extLst>
            <a:ext uri="{63B3BB69-23CF-44E3-9099-C40C66FF867C}">
              <a14:compatExt xmlns:a14="http://schemas.microsoft.com/office/drawing/2010/main" spid="_x0000_s1412"/>
            </a:ex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35</xdr:row>
      <xdr:rowOff>19050</xdr:rowOff>
    </xdr:from>
    <xdr:to>
      <xdr:col>47</xdr:col>
      <xdr:colOff>28575</xdr:colOff>
      <xdr:row>38</xdr:row>
      <xdr:rowOff>38100</xdr:rowOff>
    </xdr:to>
    <xdr:sp macro="" textlink="">
      <xdr:nvSpPr>
        <xdr:cNvPr id="1413" name="Drop Down 389" hidden="1">
          <a:extLst>
            <a:ext uri="{63B3BB69-23CF-44E3-9099-C40C66FF867C}">
              <a14:compatExt xmlns:a14="http://schemas.microsoft.com/office/drawing/2010/main" spid="_x0000_s1413"/>
            </a:ex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36</xdr:row>
      <xdr:rowOff>9525</xdr:rowOff>
    </xdr:from>
    <xdr:to>
      <xdr:col>47</xdr:col>
      <xdr:colOff>28575</xdr:colOff>
      <xdr:row>40</xdr:row>
      <xdr:rowOff>19050</xdr:rowOff>
    </xdr:to>
    <xdr:sp macro="" textlink="">
      <xdr:nvSpPr>
        <xdr:cNvPr id="1414" name="Drop Down 390" hidden="1">
          <a:extLst>
            <a:ext uri="{63B3BB69-23CF-44E3-9099-C40C66FF867C}">
              <a14:compatExt xmlns:a14="http://schemas.microsoft.com/office/drawing/2010/main" spid="_x0000_s1414"/>
            </a:ex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37</xdr:row>
      <xdr:rowOff>9525</xdr:rowOff>
    </xdr:from>
    <xdr:to>
      <xdr:col>47</xdr:col>
      <xdr:colOff>28575</xdr:colOff>
      <xdr:row>41</xdr:row>
      <xdr:rowOff>161925</xdr:rowOff>
    </xdr:to>
    <xdr:sp macro="" textlink="">
      <xdr:nvSpPr>
        <xdr:cNvPr id="1415" name="Drop Down 391" hidden="1">
          <a:extLst>
            <a:ext uri="{63B3BB69-23CF-44E3-9099-C40C66FF867C}">
              <a14:compatExt xmlns:a14="http://schemas.microsoft.com/office/drawing/2010/main" spid="_x0000_s1415"/>
            </a:ex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38</xdr:row>
      <xdr:rowOff>9525</xdr:rowOff>
    </xdr:from>
    <xdr:to>
      <xdr:col>47</xdr:col>
      <xdr:colOff>28575</xdr:colOff>
      <xdr:row>43</xdr:row>
      <xdr:rowOff>114300</xdr:rowOff>
    </xdr:to>
    <xdr:sp macro="" textlink="">
      <xdr:nvSpPr>
        <xdr:cNvPr id="1416" name="Drop Down 392" hidden="1">
          <a:extLst>
            <a:ext uri="{63B3BB69-23CF-44E3-9099-C40C66FF867C}">
              <a14:compatExt xmlns:a14="http://schemas.microsoft.com/office/drawing/2010/main" spid="_x0000_s1416"/>
            </a:ex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39</xdr:row>
      <xdr:rowOff>9525</xdr:rowOff>
    </xdr:from>
    <xdr:to>
      <xdr:col>47</xdr:col>
      <xdr:colOff>28575</xdr:colOff>
      <xdr:row>45</xdr:row>
      <xdr:rowOff>123825</xdr:rowOff>
    </xdr:to>
    <xdr:sp macro="" textlink="">
      <xdr:nvSpPr>
        <xdr:cNvPr id="1417" name="Drop Down 393" hidden="1">
          <a:extLst>
            <a:ext uri="{63B3BB69-23CF-44E3-9099-C40C66FF867C}">
              <a14:compatExt xmlns:a14="http://schemas.microsoft.com/office/drawing/2010/main" spid="_x0000_s1417"/>
            </a:ex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40</xdr:row>
      <xdr:rowOff>9525</xdr:rowOff>
    </xdr:from>
    <xdr:to>
      <xdr:col>47</xdr:col>
      <xdr:colOff>28575</xdr:colOff>
      <xdr:row>47</xdr:row>
      <xdr:rowOff>161925</xdr:rowOff>
    </xdr:to>
    <xdr:sp macro="" textlink="">
      <xdr:nvSpPr>
        <xdr:cNvPr id="1418" name="Drop Down 394" hidden="1">
          <a:extLst>
            <a:ext uri="{63B3BB69-23CF-44E3-9099-C40C66FF867C}">
              <a14:compatExt xmlns:a14="http://schemas.microsoft.com/office/drawing/2010/main" spid="_x0000_s1418"/>
            </a:ex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41</xdr:row>
      <xdr:rowOff>9525</xdr:rowOff>
    </xdr:from>
    <xdr:to>
      <xdr:col>47</xdr:col>
      <xdr:colOff>28575</xdr:colOff>
      <xdr:row>50</xdr:row>
      <xdr:rowOff>28575</xdr:rowOff>
    </xdr:to>
    <xdr:sp macro="" textlink="">
      <xdr:nvSpPr>
        <xdr:cNvPr id="1419" name="Drop Down 395" hidden="1">
          <a:extLst>
            <a:ext uri="{63B3BB69-23CF-44E3-9099-C40C66FF867C}">
              <a14:compatExt xmlns:a14="http://schemas.microsoft.com/office/drawing/2010/main" spid="_x0000_s1419"/>
            </a:ex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42</xdr:row>
      <xdr:rowOff>9525</xdr:rowOff>
    </xdr:from>
    <xdr:to>
      <xdr:col>47</xdr:col>
      <xdr:colOff>28575</xdr:colOff>
      <xdr:row>52</xdr:row>
      <xdr:rowOff>28575</xdr:rowOff>
    </xdr:to>
    <xdr:sp macro="" textlink="">
      <xdr:nvSpPr>
        <xdr:cNvPr id="1420" name="Drop Down 396" hidden="1">
          <a:extLst>
            <a:ext uri="{63B3BB69-23CF-44E3-9099-C40C66FF867C}">
              <a14:compatExt xmlns:a14="http://schemas.microsoft.com/office/drawing/2010/main" spid="_x0000_s1420"/>
            </a:ex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43</xdr:row>
      <xdr:rowOff>9525</xdr:rowOff>
    </xdr:from>
    <xdr:to>
      <xdr:col>47</xdr:col>
      <xdr:colOff>28575</xdr:colOff>
      <xdr:row>82</xdr:row>
      <xdr:rowOff>47625</xdr:rowOff>
    </xdr:to>
    <xdr:sp macro="" textlink="">
      <xdr:nvSpPr>
        <xdr:cNvPr id="1421" name="Drop Down 397" hidden="1">
          <a:extLst>
            <a:ext uri="{63B3BB69-23CF-44E3-9099-C40C66FF867C}">
              <a14:compatExt xmlns:a14="http://schemas.microsoft.com/office/drawing/2010/main" spid="_x0000_s1421"/>
            </a:ex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44</xdr:row>
      <xdr:rowOff>9525</xdr:rowOff>
    </xdr:from>
    <xdr:to>
      <xdr:col>47</xdr:col>
      <xdr:colOff>28575</xdr:colOff>
      <xdr:row>84</xdr:row>
      <xdr:rowOff>28575</xdr:rowOff>
    </xdr:to>
    <xdr:sp macro="" textlink="">
      <xdr:nvSpPr>
        <xdr:cNvPr id="1422" name="Drop Down 398" hidden="1">
          <a:extLst>
            <a:ext uri="{63B3BB69-23CF-44E3-9099-C40C66FF867C}">
              <a14:compatExt xmlns:a14="http://schemas.microsoft.com/office/drawing/2010/main" spid="_x0000_s1422"/>
            </a:ex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45</xdr:row>
      <xdr:rowOff>9525</xdr:rowOff>
    </xdr:from>
    <xdr:to>
      <xdr:col>47</xdr:col>
      <xdr:colOff>28575</xdr:colOff>
      <xdr:row>86</xdr:row>
      <xdr:rowOff>9525</xdr:rowOff>
    </xdr:to>
    <xdr:sp macro="" textlink="">
      <xdr:nvSpPr>
        <xdr:cNvPr id="1423" name="Drop Down 399" hidden="1">
          <a:extLst>
            <a:ext uri="{63B3BB69-23CF-44E3-9099-C40C66FF867C}">
              <a14:compatExt xmlns:a14="http://schemas.microsoft.com/office/drawing/2010/main" spid="_x0000_s1423"/>
            </a:ex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46</xdr:row>
      <xdr:rowOff>9525</xdr:rowOff>
    </xdr:from>
    <xdr:to>
      <xdr:col>47</xdr:col>
      <xdr:colOff>28575</xdr:colOff>
      <xdr:row>88</xdr:row>
      <xdr:rowOff>9525</xdr:rowOff>
    </xdr:to>
    <xdr:sp macro="" textlink="">
      <xdr:nvSpPr>
        <xdr:cNvPr id="1424" name="Drop Down 400" hidden="1">
          <a:extLst>
            <a:ext uri="{63B3BB69-23CF-44E3-9099-C40C66FF867C}">
              <a14:compatExt xmlns:a14="http://schemas.microsoft.com/office/drawing/2010/main" spid="_x0000_s1424"/>
            </a:ex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47</xdr:row>
      <xdr:rowOff>9525</xdr:rowOff>
    </xdr:from>
    <xdr:to>
      <xdr:col>47</xdr:col>
      <xdr:colOff>28575</xdr:colOff>
      <xdr:row>89</xdr:row>
      <xdr:rowOff>180975</xdr:rowOff>
    </xdr:to>
    <xdr:sp macro="" textlink="">
      <xdr:nvSpPr>
        <xdr:cNvPr id="1425" name="Drop Down 401" hidden="1">
          <a:extLst>
            <a:ext uri="{63B3BB69-23CF-44E3-9099-C40C66FF867C}">
              <a14:compatExt xmlns:a14="http://schemas.microsoft.com/office/drawing/2010/main" spid="_x0000_s1425"/>
            </a:ex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48</xdr:row>
      <xdr:rowOff>9525</xdr:rowOff>
    </xdr:from>
    <xdr:to>
      <xdr:col>47</xdr:col>
      <xdr:colOff>28575</xdr:colOff>
      <xdr:row>91</xdr:row>
      <xdr:rowOff>171450</xdr:rowOff>
    </xdr:to>
    <xdr:sp macro="" textlink="">
      <xdr:nvSpPr>
        <xdr:cNvPr id="1426" name="Drop Down 402" hidden="1">
          <a:extLst>
            <a:ext uri="{63B3BB69-23CF-44E3-9099-C40C66FF867C}">
              <a14:compatExt xmlns:a14="http://schemas.microsoft.com/office/drawing/2010/main" spid="_x0000_s1426"/>
            </a:ex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49</xdr:row>
      <xdr:rowOff>9525</xdr:rowOff>
    </xdr:from>
    <xdr:to>
      <xdr:col>47</xdr:col>
      <xdr:colOff>28575</xdr:colOff>
      <xdr:row>95</xdr:row>
      <xdr:rowOff>171450</xdr:rowOff>
    </xdr:to>
    <xdr:sp macro="" textlink="">
      <xdr:nvSpPr>
        <xdr:cNvPr id="1427" name="Drop Down 403" hidden="1">
          <a:extLst>
            <a:ext uri="{63B3BB69-23CF-44E3-9099-C40C66FF867C}">
              <a14:compatExt xmlns:a14="http://schemas.microsoft.com/office/drawing/2010/main" spid="_x0000_s1427"/>
            </a:ex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50</xdr:row>
      <xdr:rowOff>9525</xdr:rowOff>
    </xdr:from>
    <xdr:to>
      <xdr:col>47</xdr:col>
      <xdr:colOff>28575</xdr:colOff>
      <xdr:row>97</xdr:row>
      <xdr:rowOff>171450</xdr:rowOff>
    </xdr:to>
    <xdr:sp macro="" textlink="">
      <xdr:nvSpPr>
        <xdr:cNvPr id="1428" name="Drop Down 404" hidden="1">
          <a:extLst>
            <a:ext uri="{63B3BB69-23CF-44E3-9099-C40C66FF867C}">
              <a14:compatExt xmlns:a14="http://schemas.microsoft.com/office/drawing/2010/main" spid="_x0000_s1428"/>
            </a:ex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51</xdr:row>
      <xdr:rowOff>9525</xdr:rowOff>
    </xdr:from>
    <xdr:to>
      <xdr:col>47</xdr:col>
      <xdr:colOff>28575</xdr:colOff>
      <xdr:row>99</xdr:row>
      <xdr:rowOff>161925</xdr:rowOff>
    </xdr:to>
    <xdr:sp macro="" textlink="">
      <xdr:nvSpPr>
        <xdr:cNvPr id="1429" name="Drop Down 405" hidden="1">
          <a:extLst>
            <a:ext uri="{63B3BB69-23CF-44E3-9099-C40C66FF867C}">
              <a14:compatExt xmlns:a14="http://schemas.microsoft.com/office/drawing/2010/main" spid="_x0000_s1429"/>
            </a:ex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52</xdr:row>
      <xdr:rowOff>9525</xdr:rowOff>
    </xdr:from>
    <xdr:to>
      <xdr:col>47</xdr:col>
      <xdr:colOff>28575</xdr:colOff>
      <xdr:row>101</xdr:row>
      <xdr:rowOff>161925</xdr:rowOff>
    </xdr:to>
    <xdr:sp macro="" textlink="">
      <xdr:nvSpPr>
        <xdr:cNvPr id="1430" name="Drop Down 406" hidden="1">
          <a:extLst>
            <a:ext uri="{63B3BB69-23CF-44E3-9099-C40C66FF867C}">
              <a14:compatExt xmlns:a14="http://schemas.microsoft.com/office/drawing/2010/main" spid="_x0000_s1430"/>
            </a:ex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53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1" name="Drop Down 407" hidden="1">
          <a:extLst>
            <a:ext uri="{63B3BB69-23CF-44E3-9099-C40C66FF867C}">
              <a14:compatExt xmlns:a14="http://schemas.microsoft.com/office/drawing/2010/main" spid="_x0000_s1431"/>
            </a:ex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54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2" name="Drop Down 408" hidden="1">
          <a:extLst>
            <a:ext uri="{63B3BB69-23CF-44E3-9099-C40C66FF867C}">
              <a14:compatExt xmlns:a14="http://schemas.microsoft.com/office/drawing/2010/main" spid="_x0000_s1432"/>
            </a:ex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55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3" name="Drop Down 409" hidden="1">
          <a:extLst>
            <a:ext uri="{63B3BB69-23CF-44E3-9099-C40C66FF867C}">
              <a14:compatExt xmlns:a14="http://schemas.microsoft.com/office/drawing/2010/main" spid="_x0000_s1433"/>
            </a:ex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56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4" name="Drop Down 410" hidden="1">
          <a:extLst>
            <a:ext uri="{63B3BB69-23CF-44E3-9099-C40C66FF867C}">
              <a14:compatExt xmlns:a14="http://schemas.microsoft.com/office/drawing/2010/main" spid="_x0000_s1434"/>
            </a:ex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57</xdr:row>
      <xdr:rowOff>19050</xdr:rowOff>
    </xdr:from>
    <xdr:to>
      <xdr:col>47</xdr:col>
      <xdr:colOff>28575</xdr:colOff>
      <xdr:row>81</xdr:row>
      <xdr:rowOff>161925</xdr:rowOff>
    </xdr:to>
    <xdr:sp macro="" textlink="">
      <xdr:nvSpPr>
        <xdr:cNvPr id="1435" name="Drop Down 411" hidden="1">
          <a:extLst>
            <a:ext uri="{63B3BB69-23CF-44E3-9099-C40C66FF867C}">
              <a14:compatExt xmlns:a14="http://schemas.microsoft.com/office/drawing/2010/main" spid="_x0000_s1435"/>
            </a:ex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58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6" name="Drop Down 412" hidden="1">
          <a:extLst>
            <a:ext uri="{63B3BB69-23CF-44E3-9099-C40C66FF867C}">
              <a14:compatExt xmlns:a14="http://schemas.microsoft.com/office/drawing/2010/main" spid="_x0000_s1436"/>
            </a:ex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59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7" name="Drop Down 413" hidden="1">
          <a:extLst>
            <a:ext uri="{63B3BB69-23CF-44E3-9099-C40C66FF867C}">
              <a14:compatExt xmlns:a14="http://schemas.microsoft.com/office/drawing/2010/main" spid="_x0000_s1437"/>
            </a:ex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60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8" name="Drop Down 414" hidden="1">
          <a:extLst>
            <a:ext uri="{63B3BB69-23CF-44E3-9099-C40C66FF867C}">
              <a14:compatExt xmlns:a14="http://schemas.microsoft.com/office/drawing/2010/main" spid="_x0000_s1438"/>
            </a:ex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61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39" name="Drop Down 415" hidden="1">
          <a:extLst>
            <a:ext uri="{63B3BB69-23CF-44E3-9099-C40C66FF867C}">
              <a14:compatExt xmlns:a14="http://schemas.microsoft.com/office/drawing/2010/main" spid="_x0000_s1439"/>
            </a:ex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62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0" name="Drop Down 416" hidden="1">
          <a:extLst>
            <a:ext uri="{63B3BB69-23CF-44E3-9099-C40C66FF867C}">
              <a14:compatExt xmlns:a14="http://schemas.microsoft.com/office/drawing/2010/main" spid="_x0000_s1440"/>
            </a:ex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63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1" name="Drop Down 417" hidden="1">
          <a:extLst>
            <a:ext uri="{63B3BB69-23CF-44E3-9099-C40C66FF867C}">
              <a14:compatExt xmlns:a14="http://schemas.microsoft.com/office/drawing/2010/main" spid="_x0000_s1441"/>
            </a:ex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64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2" name="Drop Down 418" hidden="1">
          <a:extLst>
            <a:ext uri="{63B3BB69-23CF-44E3-9099-C40C66FF867C}">
              <a14:compatExt xmlns:a14="http://schemas.microsoft.com/office/drawing/2010/main" spid="_x0000_s1442"/>
            </a:ex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65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3" name="Drop Down 419" hidden="1">
          <a:extLst>
            <a:ext uri="{63B3BB69-23CF-44E3-9099-C40C66FF867C}">
              <a14:compatExt xmlns:a14="http://schemas.microsoft.com/office/drawing/2010/main" spid="_x0000_s1443"/>
            </a:ex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66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4" name="Drop Down 420" hidden="1">
          <a:extLst>
            <a:ext uri="{63B3BB69-23CF-44E3-9099-C40C66FF867C}">
              <a14:compatExt xmlns:a14="http://schemas.microsoft.com/office/drawing/2010/main" spid="_x0000_s1444"/>
            </a:ex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45</xdr:col>
      <xdr:colOff>28575</xdr:colOff>
      <xdr:row>73</xdr:row>
      <xdr:rowOff>9525</xdr:rowOff>
    </xdr:from>
    <xdr:ext cx="828675" cy="161925"/>
    <xdr:sp macro="" textlink="">
      <xdr:nvSpPr>
        <xdr:cNvPr id="2" name="Drop Down 421" hidden="1">
          <a:extLst>
            <a:ext uri="{63B3BB69-23CF-44E3-9099-C40C66FF867C}">
              <a14:compatExt xmlns:a14="http://schemas.microsoft.com/office/drawing/2010/main" spid="_x0000_s1445"/>
            </a:ex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45</xdr:col>
      <xdr:colOff>28575</xdr:colOff>
      <xdr:row>74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6" name="Drop Down 422" hidden="1">
          <a:extLst>
            <a:ext uri="{63B3BB69-23CF-44E3-9099-C40C66FF867C}">
              <a14:compatExt xmlns:a14="http://schemas.microsoft.com/office/drawing/2010/main" spid="_x0000_s1446"/>
            </a:ex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75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7" name="Drop Down 423" hidden="1">
          <a:extLst>
            <a:ext uri="{63B3BB69-23CF-44E3-9099-C40C66FF867C}">
              <a14:compatExt xmlns:a14="http://schemas.microsoft.com/office/drawing/2010/main" spid="_x0000_s1447"/>
            </a:ex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76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8" name="Drop Down 424" hidden="1">
          <a:extLst>
            <a:ext uri="{63B3BB69-23CF-44E3-9099-C40C66FF867C}">
              <a14:compatExt xmlns:a14="http://schemas.microsoft.com/office/drawing/2010/main" spid="_x0000_s1448"/>
            </a:ex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77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49" name="Drop Down 425" hidden="1">
          <a:extLst>
            <a:ext uri="{63B3BB69-23CF-44E3-9099-C40C66FF867C}">
              <a14:compatExt xmlns:a14="http://schemas.microsoft.com/office/drawing/2010/main" spid="_x0000_s1449"/>
            </a:ex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78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50" name="Drop Down 426" hidden="1">
          <a:extLst>
            <a:ext uri="{63B3BB69-23CF-44E3-9099-C40C66FF867C}">
              <a14:compatExt xmlns:a14="http://schemas.microsoft.com/office/drawing/2010/main" spid="_x0000_s1450"/>
            </a:ex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80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1451" name="Drop Down 427" hidden="1">
          <a:extLst>
            <a:ext uri="{63B3BB69-23CF-44E3-9099-C40C66FF867C}">
              <a14:compatExt xmlns:a14="http://schemas.microsoft.com/office/drawing/2010/main" spid="_x0000_s1451"/>
            </a:ex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81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2" name="Drop Down 428" hidden="1">
          <a:extLst>
            <a:ext uri="{63B3BB69-23CF-44E3-9099-C40C66FF867C}">
              <a14:compatExt xmlns:a14="http://schemas.microsoft.com/office/drawing/2010/main" spid="_x0000_s1452"/>
            </a:ex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82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3" name="Drop Down 429" hidden="1">
          <a:extLst>
            <a:ext uri="{63B3BB69-23CF-44E3-9099-C40C66FF867C}">
              <a14:compatExt xmlns:a14="http://schemas.microsoft.com/office/drawing/2010/main" spid="_x0000_s1453"/>
            </a:ex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83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4" name="Drop Down 430" hidden="1">
          <a:extLst>
            <a:ext uri="{63B3BB69-23CF-44E3-9099-C40C66FF867C}">
              <a14:compatExt xmlns:a14="http://schemas.microsoft.com/office/drawing/2010/main" spid="_x0000_s1454"/>
            </a:ex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84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5" name="Drop Down 431" hidden="1">
          <a:extLst>
            <a:ext uri="{63B3BB69-23CF-44E3-9099-C40C66FF867C}">
              <a14:compatExt xmlns:a14="http://schemas.microsoft.com/office/drawing/2010/main" spid="_x0000_s1455"/>
            </a:ex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85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6" name="Drop Down 432" hidden="1">
          <a:extLst>
            <a:ext uri="{63B3BB69-23CF-44E3-9099-C40C66FF867C}">
              <a14:compatExt xmlns:a14="http://schemas.microsoft.com/office/drawing/2010/main" spid="_x0000_s1456"/>
            </a:ex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86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7" name="Drop Down 433" hidden="1">
          <a:extLst>
            <a:ext uri="{63B3BB69-23CF-44E3-9099-C40C66FF867C}">
              <a14:compatExt xmlns:a14="http://schemas.microsoft.com/office/drawing/2010/main" spid="_x0000_s1457"/>
            </a:ex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87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8" name="Drop Down 434" hidden="1">
          <a:extLst>
            <a:ext uri="{63B3BB69-23CF-44E3-9099-C40C66FF867C}">
              <a14:compatExt xmlns:a14="http://schemas.microsoft.com/office/drawing/2010/main" spid="_x0000_s1458"/>
            </a:ex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88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59" name="Drop Down 435" hidden="1">
          <a:extLst>
            <a:ext uri="{63B3BB69-23CF-44E3-9099-C40C66FF867C}">
              <a14:compatExt xmlns:a14="http://schemas.microsoft.com/office/drawing/2010/main" spid="_x0000_s1459"/>
            </a:ex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89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60" name="Drop Down 436" hidden="1">
          <a:extLst>
            <a:ext uri="{63B3BB69-23CF-44E3-9099-C40C66FF867C}">
              <a14:compatExt xmlns:a14="http://schemas.microsoft.com/office/drawing/2010/main" spid="_x0000_s1460"/>
            </a:ex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90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61" name="Drop Down 437" hidden="1">
          <a:extLst>
            <a:ext uri="{63B3BB69-23CF-44E3-9099-C40C66FF867C}">
              <a14:compatExt xmlns:a14="http://schemas.microsoft.com/office/drawing/2010/main" spid="_x0000_s1461"/>
            </a:ex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91</xdr:row>
      <xdr:rowOff>9525</xdr:rowOff>
    </xdr:from>
    <xdr:to>
      <xdr:col>47</xdr:col>
      <xdr:colOff>28575</xdr:colOff>
      <xdr:row>94</xdr:row>
      <xdr:rowOff>171450</xdr:rowOff>
    </xdr:to>
    <xdr:sp macro="" textlink="">
      <xdr:nvSpPr>
        <xdr:cNvPr id="1462" name="Drop Down 438" hidden="1">
          <a:extLst>
            <a:ext uri="{63B3BB69-23CF-44E3-9099-C40C66FF867C}">
              <a14:compatExt xmlns:a14="http://schemas.microsoft.com/office/drawing/2010/main" spid="_x0000_s1462"/>
            </a:ex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92</xdr:row>
      <xdr:rowOff>9525</xdr:rowOff>
    </xdr:from>
    <xdr:to>
      <xdr:col>47</xdr:col>
      <xdr:colOff>28575</xdr:colOff>
      <xdr:row>94</xdr:row>
      <xdr:rowOff>161925</xdr:rowOff>
    </xdr:to>
    <xdr:sp macro="" textlink="">
      <xdr:nvSpPr>
        <xdr:cNvPr id="1463" name="Drop Down 439" hidden="1">
          <a:extLst>
            <a:ext uri="{63B3BB69-23CF-44E3-9099-C40C66FF867C}">
              <a14:compatExt xmlns:a14="http://schemas.microsoft.com/office/drawing/2010/main" spid="_x0000_s1463"/>
            </a:ex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93</xdr:row>
      <xdr:rowOff>9525</xdr:rowOff>
    </xdr:from>
    <xdr:to>
      <xdr:col>47</xdr:col>
      <xdr:colOff>28575</xdr:colOff>
      <xdr:row>94</xdr:row>
      <xdr:rowOff>161925</xdr:rowOff>
    </xdr:to>
    <xdr:sp macro="" textlink="">
      <xdr:nvSpPr>
        <xdr:cNvPr id="1464" name="Drop Down 440" hidden="1">
          <a:extLst>
            <a:ext uri="{63B3BB69-23CF-44E3-9099-C40C66FF867C}">
              <a14:compatExt xmlns:a14="http://schemas.microsoft.com/office/drawing/2010/main" spid="_x0000_s1464"/>
            </a:ex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94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65" name="Drop Down 441" hidden="1">
          <a:extLst>
            <a:ext uri="{63B3BB69-23CF-44E3-9099-C40C66FF867C}">
              <a14:compatExt xmlns:a14="http://schemas.microsoft.com/office/drawing/2010/main" spid="_x0000_s1465"/>
            </a:ex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95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66" name="Drop Down 442" hidden="1">
          <a:extLst>
            <a:ext uri="{63B3BB69-23CF-44E3-9099-C40C66FF867C}">
              <a14:compatExt xmlns:a14="http://schemas.microsoft.com/office/drawing/2010/main" spid="_x0000_s1466"/>
            </a:ex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96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67" name="Drop Down 443" hidden="1">
          <a:extLst>
            <a:ext uri="{63B3BB69-23CF-44E3-9099-C40C66FF867C}">
              <a14:compatExt xmlns:a14="http://schemas.microsoft.com/office/drawing/2010/main" spid="_x0000_s1467"/>
            </a:ex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97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68" name="Drop Down 444" hidden="1">
          <a:extLst>
            <a:ext uri="{63B3BB69-23CF-44E3-9099-C40C66FF867C}">
              <a14:compatExt xmlns:a14="http://schemas.microsoft.com/office/drawing/2010/main" spid="_x0000_s1468"/>
            </a:ex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98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69" name="Drop Down 445" hidden="1">
          <a:extLst>
            <a:ext uri="{63B3BB69-23CF-44E3-9099-C40C66FF867C}">
              <a14:compatExt xmlns:a14="http://schemas.microsoft.com/office/drawing/2010/main" spid="_x0000_s1469"/>
            </a:ex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99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0" name="Drop Down 446" hidden="1">
          <a:extLst>
            <a:ext uri="{63B3BB69-23CF-44E3-9099-C40C66FF867C}">
              <a14:compatExt xmlns:a14="http://schemas.microsoft.com/office/drawing/2010/main" spid="_x0000_s1470"/>
            </a:ex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100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1" name="Drop Down 447" hidden="1">
          <a:extLst>
            <a:ext uri="{63B3BB69-23CF-44E3-9099-C40C66FF867C}">
              <a14:compatExt xmlns:a14="http://schemas.microsoft.com/office/drawing/2010/main" spid="_x0000_s1471"/>
            </a:ex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101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2" name="Drop Down 448" hidden="1">
          <a:extLst>
            <a:ext uri="{63B3BB69-23CF-44E3-9099-C40C66FF867C}">
              <a14:compatExt xmlns:a14="http://schemas.microsoft.com/office/drawing/2010/main" spid="_x0000_s1472"/>
            </a:ex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102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3" name="Drop Down 449" hidden="1">
          <a:extLst>
            <a:ext uri="{63B3BB69-23CF-44E3-9099-C40C66FF867C}">
              <a14:compatExt xmlns:a14="http://schemas.microsoft.com/office/drawing/2010/main" spid="_x0000_s1473"/>
            </a:ex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103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4" name="Drop Down 450" hidden="1">
          <a:extLst>
            <a:ext uri="{63B3BB69-23CF-44E3-9099-C40C66FF867C}">
              <a14:compatExt xmlns:a14="http://schemas.microsoft.com/office/drawing/2010/main" spid="_x0000_s1474"/>
            </a:ex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104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5" name="Drop Down 451" hidden="1">
          <a:extLst>
            <a:ext uri="{63B3BB69-23CF-44E3-9099-C40C66FF867C}">
              <a14:compatExt xmlns:a14="http://schemas.microsoft.com/office/drawing/2010/main" spid="_x0000_s1475"/>
            </a:ex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105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6" name="Drop Down 452" hidden="1">
          <a:extLst>
            <a:ext uri="{63B3BB69-23CF-44E3-9099-C40C66FF867C}">
              <a14:compatExt xmlns:a14="http://schemas.microsoft.com/office/drawing/2010/main" spid="_x0000_s1476"/>
            </a:ex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106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7" name="Drop Down 453" hidden="1">
          <a:extLst>
            <a:ext uri="{63B3BB69-23CF-44E3-9099-C40C66FF867C}">
              <a14:compatExt xmlns:a14="http://schemas.microsoft.com/office/drawing/2010/main" spid="_x0000_s1477"/>
            </a:ex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107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8" name="Drop Down 454" hidden="1">
          <a:extLst>
            <a:ext uri="{63B3BB69-23CF-44E3-9099-C40C66FF867C}">
              <a14:compatExt xmlns:a14="http://schemas.microsoft.com/office/drawing/2010/main" spid="_x0000_s1478"/>
            </a:ex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108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79" name="Drop Down 455" hidden="1">
          <a:extLst>
            <a:ext uri="{63B3BB69-23CF-44E3-9099-C40C66FF867C}">
              <a14:compatExt xmlns:a14="http://schemas.microsoft.com/office/drawing/2010/main" spid="_x0000_s1479"/>
            </a:ex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109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0" name="Drop Down 456" hidden="1">
          <a:extLst>
            <a:ext uri="{63B3BB69-23CF-44E3-9099-C40C66FF867C}">
              <a14:compatExt xmlns:a14="http://schemas.microsoft.com/office/drawing/2010/main" spid="_x0000_s1480"/>
            </a:ex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110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1" name="Drop Down 457" hidden="1">
          <a:extLst>
            <a:ext uri="{63B3BB69-23CF-44E3-9099-C40C66FF867C}">
              <a14:compatExt xmlns:a14="http://schemas.microsoft.com/office/drawing/2010/main" spid="_x0000_s1481"/>
            </a:ex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111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2" name="Drop Down 458" hidden="1">
          <a:extLst>
            <a:ext uri="{63B3BB69-23CF-44E3-9099-C40C66FF867C}">
              <a14:compatExt xmlns:a14="http://schemas.microsoft.com/office/drawing/2010/main" spid="_x0000_s1482"/>
            </a:ex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112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3" name="Drop Down 459" hidden="1">
          <a:extLst>
            <a:ext uri="{63B3BB69-23CF-44E3-9099-C40C66FF867C}">
              <a14:compatExt xmlns:a14="http://schemas.microsoft.com/office/drawing/2010/main" spid="_x0000_s1483"/>
            </a:ex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113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4" name="Drop Down 460" hidden="1">
          <a:extLst>
            <a:ext uri="{63B3BB69-23CF-44E3-9099-C40C66FF867C}">
              <a14:compatExt xmlns:a14="http://schemas.microsoft.com/office/drawing/2010/main" spid="_x0000_s1484"/>
            </a:ex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114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5" name="Drop Down 461" hidden="1">
          <a:extLst>
            <a:ext uri="{63B3BB69-23CF-44E3-9099-C40C66FF867C}">
              <a14:compatExt xmlns:a14="http://schemas.microsoft.com/office/drawing/2010/main" spid="_x0000_s1485"/>
            </a:ex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115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6" name="Drop Down 462" hidden="1">
          <a:extLst>
            <a:ext uri="{63B3BB69-23CF-44E3-9099-C40C66FF867C}">
              <a14:compatExt xmlns:a14="http://schemas.microsoft.com/office/drawing/2010/main" spid="_x0000_s1486"/>
            </a:ex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116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1487" name="Drop Down 463" hidden="1">
          <a:extLst>
            <a:ext uri="{63B3BB69-23CF-44E3-9099-C40C66FF867C}">
              <a14:compatExt xmlns:a14="http://schemas.microsoft.com/office/drawing/2010/main" spid="_x0000_s1487"/>
            </a:ex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117</xdr:row>
      <xdr:rowOff>9525</xdr:rowOff>
    </xdr:from>
    <xdr:to>
      <xdr:col>47</xdr:col>
      <xdr:colOff>28575</xdr:colOff>
      <xdr:row>134</xdr:row>
      <xdr:rowOff>66675</xdr:rowOff>
    </xdr:to>
    <xdr:sp macro="" textlink="">
      <xdr:nvSpPr>
        <xdr:cNvPr id="1488" name="Drop Down 464" hidden="1">
          <a:extLst>
            <a:ext uri="{63B3BB69-23CF-44E3-9099-C40C66FF867C}">
              <a14:compatExt xmlns:a14="http://schemas.microsoft.com/office/drawing/2010/main" spid="_x0000_s1488"/>
            </a:ex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118</xdr:row>
      <xdr:rowOff>9525</xdr:rowOff>
    </xdr:from>
    <xdr:to>
      <xdr:col>47</xdr:col>
      <xdr:colOff>28575</xdr:colOff>
      <xdr:row>134</xdr:row>
      <xdr:rowOff>76200</xdr:rowOff>
    </xdr:to>
    <xdr:sp macro="" textlink="">
      <xdr:nvSpPr>
        <xdr:cNvPr id="1489" name="Drop Down 465" hidden="1">
          <a:extLst>
            <a:ext uri="{63B3BB69-23CF-44E3-9099-C40C66FF867C}">
              <a14:compatExt xmlns:a14="http://schemas.microsoft.com/office/drawing/2010/main" spid="_x0000_s1489"/>
            </a:ex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119</xdr:row>
      <xdr:rowOff>9525</xdr:rowOff>
    </xdr:from>
    <xdr:to>
      <xdr:col>47</xdr:col>
      <xdr:colOff>28575</xdr:colOff>
      <xdr:row>134</xdr:row>
      <xdr:rowOff>85725</xdr:rowOff>
    </xdr:to>
    <xdr:sp macro="" textlink="">
      <xdr:nvSpPr>
        <xdr:cNvPr id="1490" name="Drop Down 466" hidden="1">
          <a:extLst>
            <a:ext uri="{63B3BB69-23CF-44E3-9099-C40C66FF867C}">
              <a14:compatExt xmlns:a14="http://schemas.microsoft.com/office/drawing/2010/main" spid="_x0000_s1490"/>
            </a:ex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120</xdr:row>
      <xdr:rowOff>9525</xdr:rowOff>
    </xdr:from>
    <xdr:to>
      <xdr:col>47</xdr:col>
      <xdr:colOff>28575</xdr:colOff>
      <xdr:row>134</xdr:row>
      <xdr:rowOff>95250</xdr:rowOff>
    </xdr:to>
    <xdr:sp macro="" textlink="">
      <xdr:nvSpPr>
        <xdr:cNvPr id="1491" name="Drop Down 467" hidden="1">
          <a:extLst>
            <a:ext uri="{63B3BB69-23CF-44E3-9099-C40C66FF867C}">
              <a14:compatExt xmlns:a14="http://schemas.microsoft.com/office/drawing/2010/main" spid="_x0000_s1491"/>
            </a:ex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121</xdr:row>
      <xdr:rowOff>9525</xdr:rowOff>
    </xdr:from>
    <xdr:to>
      <xdr:col>47</xdr:col>
      <xdr:colOff>28575</xdr:colOff>
      <xdr:row>134</xdr:row>
      <xdr:rowOff>104775</xdr:rowOff>
    </xdr:to>
    <xdr:sp macro="" textlink="">
      <xdr:nvSpPr>
        <xdr:cNvPr id="1492" name="Drop Down 468" hidden="1">
          <a:extLst>
            <a:ext uri="{63B3BB69-23CF-44E3-9099-C40C66FF867C}">
              <a14:compatExt xmlns:a14="http://schemas.microsoft.com/office/drawing/2010/main" spid="_x0000_s1492"/>
            </a:ex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122</xdr:row>
      <xdr:rowOff>9525</xdr:rowOff>
    </xdr:from>
    <xdr:to>
      <xdr:col>47</xdr:col>
      <xdr:colOff>28575</xdr:colOff>
      <xdr:row>134</xdr:row>
      <xdr:rowOff>114300</xdr:rowOff>
    </xdr:to>
    <xdr:sp macro="" textlink="">
      <xdr:nvSpPr>
        <xdr:cNvPr id="1493" name="Drop Down 469" hidden="1">
          <a:extLst>
            <a:ext uri="{63B3BB69-23CF-44E3-9099-C40C66FF867C}">
              <a14:compatExt xmlns:a14="http://schemas.microsoft.com/office/drawing/2010/main" spid="_x0000_s1493"/>
            </a:ex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123</xdr:row>
      <xdr:rowOff>9525</xdr:rowOff>
    </xdr:from>
    <xdr:to>
      <xdr:col>47</xdr:col>
      <xdr:colOff>28575</xdr:colOff>
      <xdr:row>134</xdr:row>
      <xdr:rowOff>123825</xdr:rowOff>
    </xdr:to>
    <xdr:sp macro="" textlink="">
      <xdr:nvSpPr>
        <xdr:cNvPr id="1494" name="Drop Down 470" hidden="1">
          <a:extLst>
            <a:ext uri="{63B3BB69-23CF-44E3-9099-C40C66FF867C}">
              <a14:compatExt xmlns:a14="http://schemas.microsoft.com/office/drawing/2010/main" spid="_x0000_s1494"/>
            </a:ex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124</xdr:row>
      <xdr:rowOff>9525</xdr:rowOff>
    </xdr:from>
    <xdr:to>
      <xdr:col>47</xdr:col>
      <xdr:colOff>28575</xdr:colOff>
      <xdr:row>134</xdr:row>
      <xdr:rowOff>133350</xdr:rowOff>
    </xdr:to>
    <xdr:sp macro="" textlink="">
      <xdr:nvSpPr>
        <xdr:cNvPr id="1495" name="Drop Down 471" hidden="1">
          <a:extLst>
            <a:ext uri="{63B3BB69-23CF-44E3-9099-C40C66FF867C}">
              <a14:compatExt xmlns:a14="http://schemas.microsoft.com/office/drawing/2010/main" spid="_x0000_s1495"/>
            </a:ex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125</xdr:row>
      <xdr:rowOff>9525</xdr:rowOff>
    </xdr:from>
    <xdr:to>
      <xdr:col>47</xdr:col>
      <xdr:colOff>28575</xdr:colOff>
      <xdr:row>134</xdr:row>
      <xdr:rowOff>152400</xdr:rowOff>
    </xdr:to>
    <xdr:sp macro="" textlink="">
      <xdr:nvSpPr>
        <xdr:cNvPr id="1496" name="Drop Down 472" hidden="1">
          <a:extLst>
            <a:ext uri="{63B3BB69-23CF-44E3-9099-C40C66FF867C}">
              <a14:compatExt xmlns:a14="http://schemas.microsoft.com/office/drawing/2010/main" spid="_x0000_s1496"/>
            </a:ex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126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497" name="Drop Down 473" hidden="1">
          <a:extLst>
            <a:ext uri="{63B3BB69-23CF-44E3-9099-C40C66FF867C}">
              <a14:compatExt xmlns:a14="http://schemas.microsoft.com/office/drawing/2010/main" spid="_x0000_s1497"/>
            </a:ex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127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498" name="Drop Down 474" hidden="1">
          <a:extLst>
            <a:ext uri="{63B3BB69-23CF-44E3-9099-C40C66FF867C}">
              <a14:compatExt xmlns:a14="http://schemas.microsoft.com/office/drawing/2010/main" spid="_x0000_s1498"/>
            </a:ex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128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499" name="Drop Down 475" hidden="1">
          <a:extLst>
            <a:ext uri="{63B3BB69-23CF-44E3-9099-C40C66FF867C}">
              <a14:compatExt xmlns:a14="http://schemas.microsoft.com/office/drawing/2010/main" spid="_x0000_s1499"/>
            </a:ex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129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500" name="Drop Down 476" hidden="1">
          <a:extLst>
            <a:ext uri="{63B3BB69-23CF-44E3-9099-C40C66FF867C}">
              <a14:compatExt xmlns:a14="http://schemas.microsoft.com/office/drawing/2010/main" spid="_x0000_s1500"/>
            </a:ex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130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501" name="Drop Down 477" hidden="1">
          <a:extLst>
            <a:ext uri="{63B3BB69-23CF-44E3-9099-C40C66FF867C}">
              <a14:compatExt xmlns:a14="http://schemas.microsoft.com/office/drawing/2010/main" spid="_x0000_s1501"/>
            </a:ex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131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502" name="Drop Down 478" hidden="1">
          <a:extLst>
            <a:ext uri="{63B3BB69-23CF-44E3-9099-C40C66FF867C}">
              <a14:compatExt xmlns:a14="http://schemas.microsoft.com/office/drawing/2010/main" spid="_x0000_s1502"/>
            </a:ex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133</xdr:row>
      <xdr:rowOff>9525</xdr:rowOff>
    </xdr:from>
    <xdr:to>
      <xdr:col>47</xdr:col>
      <xdr:colOff>28575</xdr:colOff>
      <xdr:row>134</xdr:row>
      <xdr:rowOff>161925</xdr:rowOff>
    </xdr:to>
    <xdr:sp macro="" textlink="">
      <xdr:nvSpPr>
        <xdr:cNvPr id="1503" name="Drop Down 479" hidden="1">
          <a:extLst>
            <a:ext uri="{63B3BB69-23CF-44E3-9099-C40C66FF867C}">
              <a14:compatExt xmlns:a14="http://schemas.microsoft.com/office/drawing/2010/main" spid="_x0000_s1503"/>
            </a:ex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4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504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1730" name="Drop Down 706" hidden="1">
          <a:extLst>
            <a:ext uri="{63B3BB69-23CF-44E3-9099-C40C66FF867C}">
              <a14:compatExt xmlns:a14="http://schemas.microsoft.com/office/drawing/2010/main" spid="_x0000_s1730"/>
            </a:ex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5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1731" name="Drop Down 707" hidden="1">
          <a:extLst>
            <a:ext uri="{63B3BB69-23CF-44E3-9099-C40C66FF867C}">
              <a14:compatExt xmlns:a14="http://schemas.microsoft.com/office/drawing/2010/main" spid="_x0000_s1731"/>
            </a:ex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</xdr:row>
      <xdr:rowOff>9525</xdr:rowOff>
    </xdr:from>
    <xdr:to>
      <xdr:col>47</xdr:col>
      <xdr:colOff>28575</xdr:colOff>
      <xdr:row>31</xdr:row>
      <xdr:rowOff>161925</xdr:rowOff>
    </xdr:to>
    <xdr:sp macro="" textlink="">
      <xdr:nvSpPr>
        <xdr:cNvPr id="246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5B8154E2-911B-420F-B293-D158492DDE3F}"/>
            </a:ext>
            <a:ext uri="{147F2762-F138-4A5C-976F-8EAC2B608ADB}">
              <a16:predDERef xmlns:a16="http://schemas.microsoft.com/office/drawing/2014/main" pred="{00000000-0008-0000-0100-0000C3060000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110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47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2A3746A0-21F1-434B-84C4-7F426CEEAC1B}"/>
            </a:ext>
            <a:ext uri="{147F2762-F138-4A5C-976F-8EAC2B608ADB}">
              <a16:predDERef xmlns:a16="http://schemas.microsoft.com/office/drawing/2014/main" pred="{5B8154E2-911B-420F-B293-D158492DDE3F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110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49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AB693B89-ECCC-4077-92A1-5512E1DB1FF4}"/>
            </a:ext>
            <a:ext uri="{147F2762-F138-4A5C-976F-8EAC2B608ADB}">
              <a16:predDERef xmlns:a16="http://schemas.microsoft.com/office/drawing/2014/main" pred="{2A3746A0-21F1-434B-84C4-7F426CEEAC1B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111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50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24509EF8-033D-4634-9D25-A33B17D9FD9D}"/>
            </a:ext>
            <a:ext uri="{147F2762-F138-4A5C-976F-8EAC2B608ADB}">
              <a16:predDERef xmlns:a16="http://schemas.microsoft.com/office/drawing/2014/main" pred="{AB693B89-ECCC-4077-92A1-5512E1DB1FF4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112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51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BB8E912F-222F-4BC2-8074-4A9B0C1B663C}"/>
            </a:ext>
            <a:ext uri="{147F2762-F138-4A5C-976F-8EAC2B608ADB}">
              <a16:predDERef xmlns:a16="http://schemas.microsoft.com/office/drawing/2014/main" pred="{24509EF8-033D-4634-9D25-A33B17D9FD9D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113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52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F61319B1-A2EB-4C85-AF36-0B7C2EEB52C3}"/>
            </a:ext>
            <a:ext uri="{147F2762-F138-4A5C-976F-8EAC2B608ADB}">
              <a16:predDERef xmlns:a16="http://schemas.microsoft.com/office/drawing/2014/main" pred="{BB8E912F-222F-4BC2-8074-4A9B0C1B663C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114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53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69005089-7C52-4235-9F79-2F422267C151}"/>
            </a:ext>
            <a:ext uri="{147F2762-F138-4A5C-976F-8EAC2B608ADB}">
              <a16:predDERef xmlns:a16="http://schemas.microsoft.com/office/drawing/2014/main" pred="{F61319B1-A2EB-4C85-AF36-0B7C2EEB52C3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115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54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12D1F9DB-21BC-44B2-BCDA-18BCD79C34EB}"/>
            </a:ext>
            <a:ext uri="{147F2762-F138-4A5C-976F-8EAC2B608ADB}">
              <a16:predDERef xmlns:a16="http://schemas.microsoft.com/office/drawing/2014/main" pred="{69005089-7C52-4235-9F79-2F422267C151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116</xdr:row>
      <xdr:rowOff>9525</xdr:rowOff>
    </xdr:from>
    <xdr:to>
      <xdr:col>47</xdr:col>
      <xdr:colOff>28575</xdr:colOff>
      <xdr:row>117</xdr:row>
      <xdr:rowOff>161925</xdr:rowOff>
    </xdr:to>
    <xdr:sp macro="" textlink="">
      <xdr:nvSpPr>
        <xdr:cNvPr id="255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AEED5AB6-9183-4310-9946-19ED886CF5CA}"/>
            </a:ext>
            <a:ext uri="{147F2762-F138-4A5C-976F-8EAC2B608ADB}">
              <a16:predDERef xmlns:a16="http://schemas.microsoft.com/office/drawing/2014/main" pred="{12D1F9DB-21BC-44B2-BCDA-18BCD79C34EB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60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56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87487B32-8AB2-47DB-9538-830ADFD21F6D}"/>
            </a:ext>
            <a:ext uri="{147F2762-F138-4A5C-976F-8EAC2B608ADB}">
              <a16:predDERef xmlns:a16="http://schemas.microsoft.com/office/drawing/2014/main" pred="{AEED5AB6-9183-4310-9946-19ED886CF5CA}"/>
            </a:ext>
          </a:extLst>
        </xdr:cNvPr>
        <xdr:cNvSpPr/>
      </xdr:nvSpPr>
      <xdr:spPr bwMode="auto">
        <a:xfrm>
          <a:off x="21155025" y="6543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61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57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3F0C1790-A5DD-4755-8942-DBFCE124F8B3}"/>
            </a:ext>
            <a:ext uri="{147F2762-F138-4A5C-976F-8EAC2B608ADB}">
              <a16:predDERef xmlns:a16="http://schemas.microsoft.com/office/drawing/2014/main" pred="{87487B32-8AB2-47DB-9538-830ADFD21F6D}"/>
            </a:ext>
          </a:extLst>
        </xdr:cNvPr>
        <xdr:cNvSpPr/>
      </xdr:nvSpPr>
      <xdr:spPr bwMode="auto">
        <a:xfrm>
          <a:off x="21155025" y="6543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62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58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BD3A6DE8-AADD-4145-A207-BC6F1BB709DC}"/>
            </a:ext>
            <a:ext uri="{147F2762-F138-4A5C-976F-8EAC2B608ADB}">
              <a16:predDERef xmlns:a16="http://schemas.microsoft.com/office/drawing/2014/main" pred="{3F0C1790-A5DD-4755-8942-DBFCE124F8B3}"/>
            </a:ext>
          </a:extLst>
        </xdr:cNvPr>
        <xdr:cNvSpPr/>
      </xdr:nvSpPr>
      <xdr:spPr bwMode="auto">
        <a:xfrm>
          <a:off x="21155025" y="6543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65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59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17A50690-0BF0-472E-822F-DC5D63B8795A}"/>
            </a:ext>
            <a:ext uri="{147F2762-F138-4A5C-976F-8EAC2B608ADB}">
              <a16:predDERef xmlns:a16="http://schemas.microsoft.com/office/drawing/2014/main" pred="{BD3A6DE8-AADD-4145-A207-BC6F1BB709DC}"/>
            </a:ext>
          </a:extLst>
        </xdr:cNvPr>
        <xdr:cNvSpPr/>
      </xdr:nvSpPr>
      <xdr:spPr bwMode="auto">
        <a:xfrm>
          <a:off x="21155025" y="6543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66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0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6B94B21E-C5B3-42F7-ADE8-B62A7E589308}"/>
            </a:ext>
            <a:ext uri="{147F2762-F138-4A5C-976F-8EAC2B608ADB}">
              <a16:predDERef xmlns:a16="http://schemas.microsoft.com/office/drawing/2014/main" pred="{17A50690-0BF0-472E-822F-DC5D63B8795A}"/>
            </a:ext>
          </a:extLst>
        </xdr:cNvPr>
        <xdr:cNvSpPr/>
      </xdr:nvSpPr>
      <xdr:spPr bwMode="auto">
        <a:xfrm>
          <a:off x="21155025" y="6543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45</xdr:col>
      <xdr:colOff>28575</xdr:colOff>
      <xdr:row>73</xdr:row>
      <xdr:rowOff>9525</xdr:rowOff>
    </xdr:from>
    <xdr:ext cx="828675" cy="161925"/>
    <xdr:sp macro="" textlink="">
      <xdr:nvSpPr>
        <xdr:cNvPr id="3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897C6C17-5035-41BF-89EF-44A95CB14664}"/>
            </a:ext>
            <a:ext uri="{147F2762-F138-4A5C-976F-8EAC2B608ADB}">
              <a16:predDERef xmlns:a16="http://schemas.microsoft.com/office/drawing/2014/main" pred="{6B94B21E-C5B3-42F7-ADE8-B62A7E589308}"/>
            </a:ext>
          </a:extLst>
        </xdr:cNvPr>
        <xdr:cNvSpPr/>
      </xdr:nvSpPr>
      <xdr:spPr bwMode="auto">
        <a:xfrm>
          <a:off x="21155025" y="6543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45</xdr:col>
      <xdr:colOff>28575</xdr:colOff>
      <xdr:row>63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2" name="Drop Down 416" hidden="1">
          <a:extLst>
            <a:ext uri="{63B3BB69-23CF-44E3-9099-C40C66FF867C}">
              <a14:compatExt xmlns:a14="http://schemas.microsoft.com/office/drawing/2010/main" spid="_x0000_s1440"/>
            </a:ext>
            <a:ext uri="{FF2B5EF4-FFF2-40B4-BE49-F238E27FC236}">
              <a16:creationId xmlns:a16="http://schemas.microsoft.com/office/drawing/2014/main" id="{181F7F57-E274-49D8-8FA8-780F17010876}"/>
            </a:ext>
            <a:ext uri="{147F2762-F138-4A5C-976F-8EAC2B608ADB}">
              <a16:predDERef xmlns:a16="http://schemas.microsoft.com/office/drawing/2014/main" pred="{897C6C17-5035-41BF-89EF-44A95CB14664}"/>
            </a:ext>
          </a:extLst>
        </xdr:cNvPr>
        <xdr:cNvSpPr/>
      </xdr:nvSpPr>
      <xdr:spPr bwMode="auto">
        <a:xfrm>
          <a:off x="21155025" y="84963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63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3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1F125672-8C88-4629-957F-0BAFBC0EC317}"/>
            </a:ext>
            <a:ext uri="{147F2762-F138-4A5C-976F-8EAC2B608ADB}">
              <a16:predDERef xmlns:a16="http://schemas.microsoft.com/office/drawing/2014/main" pred="{181F7F57-E274-49D8-8FA8-780F17010876}"/>
            </a:ext>
          </a:extLst>
        </xdr:cNvPr>
        <xdr:cNvSpPr/>
      </xdr:nvSpPr>
      <xdr:spPr bwMode="auto">
        <a:xfrm>
          <a:off x="21155025" y="84963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64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4" name="Drop Down 416" hidden="1">
          <a:extLst>
            <a:ext uri="{63B3BB69-23CF-44E3-9099-C40C66FF867C}">
              <a14:compatExt xmlns:a14="http://schemas.microsoft.com/office/drawing/2010/main" spid="_x0000_s1440"/>
            </a:ext>
            <a:ext uri="{FF2B5EF4-FFF2-40B4-BE49-F238E27FC236}">
              <a16:creationId xmlns:a16="http://schemas.microsoft.com/office/drawing/2014/main" id="{4EE02392-2ECC-4BA1-B706-235AA513EDEB}"/>
            </a:ext>
            <a:ext uri="{147F2762-F138-4A5C-976F-8EAC2B608ADB}">
              <a16:predDERef xmlns:a16="http://schemas.microsoft.com/office/drawing/2014/main" pred="{1F125672-8C88-4629-957F-0BAFBC0EC317}"/>
            </a:ext>
          </a:extLst>
        </xdr:cNvPr>
        <xdr:cNvSpPr/>
      </xdr:nvSpPr>
      <xdr:spPr bwMode="auto">
        <a:xfrm>
          <a:off x="21155025" y="84963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64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5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3E61728A-B309-498C-8E7A-2DE99D1FFDB7}"/>
            </a:ext>
            <a:ext uri="{147F2762-F138-4A5C-976F-8EAC2B608ADB}">
              <a16:predDERef xmlns:a16="http://schemas.microsoft.com/office/drawing/2014/main" pred="{4EE02392-2ECC-4BA1-B706-235AA513EDEB}"/>
            </a:ext>
          </a:extLst>
        </xdr:cNvPr>
        <xdr:cNvSpPr/>
      </xdr:nvSpPr>
      <xdr:spPr bwMode="auto">
        <a:xfrm>
          <a:off x="21155025" y="84963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79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6" name="Drop Down 416" hidden="1">
          <a:extLst>
            <a:ext uri="{63B3BB69-23CF-44E3-9099-C40C66FF867C}">
              <a14:compatExt xmlns:a14="http://schemas.microsoft.com/office/drawing/2010/main" spid="_x0000_s1440"/>
            </a:ext>
            <a:ext uri="{FF2B5EF4-FFF2-40B4-BE49-F238E27FC236}">
              <a16:creationId xmlns:a16="http://schemas.microsoft.com/office/drawing/2014/main" id="{22230A72-E701-4BA1-8C7D-4E201BF7CB98}"/>
            </a:ext>
            <a:ext uri="{147F2762-F138-4A5C-976F-8EAC2B608ADB}">
              <a16:predDERef xmlns:a16="http://schemas.microsoft.com/office/drawing/2014/main" pred="{3E61728A-B309-498C-8E7A-2DE99D1FFDB7}"/>
            </a:ext>
          </a:extLst>
        </xdr:cNvPr>
        <xdr:cNvSpPr/>
      </xdr:nvSpPr>
      <xdr:spPr bwMode="auto">
        <a:xfrm>
          <a:off x="21155025" y="84963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79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67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04A3469E-F90C-488A-B429-F0FD9512395B}"/>
            </a:ext>
            <a:ext uri="{147F2762-F138-4A5C-976F-8EAC2B608ADB}">
              <a16:predDERef xmlns:a16="http://schemas.microsoft.com/office/drawing/2014/main" pred="{22230A72-E701-4BA1-8C7D-4E201BF7CB98}"/>
            </a:ext>
          </a:extLst>
        </xdr:cNvPr>
        <xdr:cNvSpPr/>
      </xdr:nvSpPr>
      <xdr:spPr bwMode="auto">
        <a:xfrm>
          <a:off x="21155025" y="84963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92</xdr:row>
      <xdr:rowOff>9525</xdr:rowOff>
    </xdr:from>
    <xdr:to>
      <xdr:col>47</xdr:col>
      <xdr:colOff>28575</xdr:colOff>
      <xdr:row>94</xdr:row>
      <xdr:rowOff>161925</xdr:rowOff>
    </xdr:to>
    <xdr:sp macro="" textlink="">
      <xdr:nvSpPr>
        <xdr:cNvPr id="268" name="Drop Down 421" hidden="1">
          <a:extLst>
            <a:ext uri="{63B3BB69-23CF-44E3-9099-C40C66FF867C}">
              <a14:compatExt xmlns:a14="http://schemas.microsoft.com/office/drawing/2010/main" spid="_x0000_s1445"/>
            </a:ext>
            <a:ext uri="{FF2B5EF4-FFF2-40B4-BE49-F238E27FC236}">
              <a16:creationId xmlns:a16="http://schemas.microsoft.com/office/drawing/2014/main" id="{C0D40004-5CAF-4B01-95A0-B3F5BB53BFD4}"/>
            </a:ext>
            <a:ext uri="{147F2762-F138-4A5C-976F-8EAC2B608ADB}">
              <a16:predDERef xmlns:a16="http://schemas.microsoft.com/office/drawing/2014/main" pred="{04A3469E-F90C-488A-B429-F0FD9512395B}"/>
            </a:ext>
          </a:extLst>
        </xdr:cNvPr>
        <xdr:cNvSpPr/>
      </xdr:nvSpPr>
      <xdr:spPr bwMode="auto">
        <a:xfrm>
          <a:off x="21155025" y="94964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92</xdr:row>
      <xdr:rowOff>9525</xdr:rowOff>
    </xdr:from>
    <xdr:to>
      <xdr:col>47</xdr:col>
      <xdr:colOff>28575</xdr:colOff>
      <xdr:row>94</xdr:row>
      <xdr:rowOff>161925</xdr:rowOff>
    </xdr:to>
    <xdr:sp macro="" textlink="">
      <xdr:nvSpPr>
        <xdr:cNvPr id="269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99B5484A-47B2-48E4-80F3-70ACDD961445}"/>
            </a:ext>
            <a:ext uri="{147F2762-F138-4A5C-976F-8EAC2B608ADB}">
              <a16:predDERef xmlns:a16="http://schemas.microsoft.com/office/drawing/2014/main" pred="{C0D40004-5CAF-4B01-95A0-B3F5BB53BFD4}"/>
            </a:ext>
          </a:extLst>
        </xdr:cNvPr>
        <xdr:cNvSpPr/>
      </xdr:nvSpPr>
      <xdr:spPr bwMode="auto">
        <a:xfrm>
          <a:off x="21155025" y="94964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270" name="Drop Down 359" hidden="1">
          <a:extLst>
            <a:ext uri="{63B3BB69-23CF-44E3-9099-C40C66FF867C}">
              <a14:compatExt xmlns:a14="http://schemas.microsoft.com/office/drawing/2010/main" spid="_x0000_s1383"/>
            </a:ext>
            <a:ext uri="{FF2B5EF4-FFF2-40B4-BE49-F238E27FC236}">
              <a16:creationId xmlns:a16="http://schemas.microsoft.com/office/drawing/2014/main" id="{9A148A40-E38B-49E9-ACDE-FA0A43098A24}"/>
            </a:ext>
            <a:ext uri="{147F2762-F138-4A5C-976F-8EAC2B608ADB}">
              <a16:predDERef xmlns:a16="http://schemas.microsoft.com/office/drawing/2014/main" pred="{99B5484A-47B2-48E4-80F3-70ACDD961445}"/>
            </a:ext>
          </a:extLst>
        </xdr:cNvPr>
        <xdr:cNvSpPr/>
      </xdr:nvSpPr>
      <xdr:spPr bwMode="auto">
        <a:xfrm>
          <a:off x="84677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79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71" name="Drop Down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27B238B4-E45E-4F34-908B-1264F030A6F0}"/>
            </a:ext>
            <a:ext uri="{147F2762-F138-4A5C-976F-8EAC2B608ADB}">
              <a16:predDERef xmlns:a16="http://schemas.microsoft.com/office/drawing/2014/main" pred="{9A148A40-E38B-49E9-ACDE-FA0A43098A24}"/>
            </a:ext>
          </a:extLst>
        </xdr:cNvPr>
        <xdr:cNvSpPr/>
      </xdr:nvSpPr>
      <xdr:spPr bwMode="auto">
        <a:xfrm>
          <a:off x="21155025" y="15906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272" name="Drop Down 290" hidden="1">
          <a:extLst>
            <a:ext uri="{63B3BB69-23CF-44E3-9099-C40C66FF867C}">
              <a14:compatExt xmlns:a14="http://schemas.microsoft.com/office/drawing/2010/main" spid="_x0000_s1314"/>
            </a:ext>
            <a:ext uri="{FF2B5EF4-FFF2-40B4-BE49-F238E27FC236}">
              <a16:creationId xmlns:a16="http://schemas.microsoft.com/office/drawing/2014/main" id="{EDBD2FF0-2A1E-4B6E-AF62-66F7B97E596F}"/>
            </a:ext>
            <a:ext uri="{147F2762-F138-4A5C-976F-8EAC2B608ADB}">
              <a16:predDERef xmlns:a16="http://schemas.microsoft.com/office/drawing/2014/main" pred="{27B238B4-E45E-4F34-908B-1264F030A6F0}"/>
            </a:ext>
          </a:extLst>
        </xdr:cNvPr>
        <xdr:cNvSpPr/>
      </xdr:nvSpPr>
      <xdr:spPr bwMode="auto">
        <a:xfrm>
          <a:off x="8467725" y="108775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28575</xdr:colOff>
      <xdr:row>79</xdr:row>
      <xdr:rowOff>9525</xdr:rowOff>
    </xdr:from>
    <xdr:to>
      <xdr:col>47</xdr:col>
      <xdr:colOff>28575</xdr:colOff>
      <xdr:row>81</xdr:row>
      <xdr:rowOff>161925</xdr:rowOff>
    </xdr:to>
    <xdr:sp macro="" textlink="">
      <xdr:nvSpPr>
        <xdr:cNvPr id="273" name="Drop Down 427" hidden="1">
          <a:extLst>
            <a:ext uri="{63B3BB69-23CF-44E3-9099-C40C66FF867C}">
              <a14:compatExt xmlns:a14="http://schemas.microsoft.com/office/drawing/2010/main" spid="_x0000_s1451"/>
            </a:ext>
            <a:ext uri="{FF2B5EF4-FFF2-40B4-BE49-F238E27FC236}">
              <a16:creationId xmlns:a16="http://schemas.microsoft.com/office/drawing/2014/main" id="{5D39BEFE-857C-428F-88CA-36C16F48E5E3}"/>
            </a:ext>
            <a:ext uri="{147F2762-F138-4A5C-976F-8EAC2B608ADB}">
              <a16:predDERef xmlns:a16="http://schemas.microsoft.com/office/drawing/2014/main" pred="{EDBD2FF0-2A1E-4B6E-AF62-66F7B97E596F}"/>
            </a:ext>
          </a:extLst>
        </xdr:cNvPr>
        <xdr:cNvSpPr/>
      </xdr:nvSpPr>
      <xdr:spPr bwMode="auto">
        <a:xfrm>
          <a:off x="21155025" y="108775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28575</xdr:colOff>
      <xdr:row>67</xdr:row>
      <xdr:rowOff>9525</xdr:rowOff>
    </xdr:from>
    <xdr:ext cx="833438" cy="161925"/>
    <xdr:sp macro="" textlink="">
      <xdr:nvSpPr>
        <xdr:cNvPr id="274" name="Drop Down 284" hidden="1">
          <a:extLst>
            <a:ext uri="{63B3BB69-23CF-44E3-9099-C40C66FF867C}">
              <a14:compatExt xmlns:a14="http://schemas.microsoft.com/office/drawing/2010/main" spid="_x0000_s1308"/>
            </a:ext>
            <a:ext uri="{FF2B5EF4-FFF2-40B4-BE49-F238E27FC236}">
              <a16:creationId xmlns:a16="http://schemas.microsoft.com/office/drawing/2014/main" id="{CE20645F-6462-4403-8BE9-F11FFB4A9FDC}"/>
            </a:ext>
          </a:extLst>
        </xdr:cNvPr>
        <xdr:cNvSpPr/>
      </xdr:nvSpPr>
      <xdr:spPr bwMode="auto">
        <a:xfrm>
          <a:off x="8458200" y="14773275"/>
          <a:ext cx="833438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45</xdr:col>
      <xdr:colOff>28575</xdr:colOff>
      <xdr:row>67</xdr:row>
      <xdr:rowOff>9525</xdr:rowOff>
    </xdr:from>
    <xdr:ext cx="828675" cy="161925"/>
    <xdr:sp macro="" textlink="">
      <xdr:nvSpPr>
        <xdr:cNvPr id="275" name="Drop Down 421" hidden="1">
          <a:extLst>
            <a:ext uri="{63B3BB69-23CF-44E3-9099-C40C66FF867C}">
              <a14:compatExt xmlns:a14="http://schemas.microsoft.com/office/drawing/2010/main" spid="_x0000_s1445"/>
            </a:ext>
            <a:ext uri="{FF2B5EF4-FFF2-40B4-BE49-F238E27FC236}">
              <a16:creationId xmlns:a16="http://schemas.microsoft.com/office/drawing/2014/main" id="{B6AE2F2F-CB40-457F-8E8B-6C7E896BEBFF}"/>
            </a:ext>
          </a:extLst>
        </xdr:cNvPr>
        <xdr:cNvSpPr/>
      </xdr:nvSpPr>
      <xdr:spPr bwMode="auto">
        <a:xfrm>
          <a:off x="21185981" y="147732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45</xdr:col>
      <xdr:colOff>28575</xdr:colOff>
      <xdr:row>67</xdr:row>
      <xdr:rowOff>9525</xdr:rowOff>
    </xdr:from>
    <xdr:ext cx="828675" cy="161925"/>
    <xdr:sp macro="" textlink="">
      <xdr:nvSpPr>
        <xdr:cNvPr id="276" name="Drop Down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9C75CD96-25D9-4B34-A090-DE3DD49B0EF1}"/>
            </a:ext>
            <a:ext uri="{147F2762-F138-4A5C-976F-8EAC2B608ADB}">
              <a16:predDERef xmlns:a16="http://schemas.microsoft.com/office/drawing/2014/main" pred="{6B94B21E-C5B3-42F7-ADE8-B62A7E589308}"/>
            </a:ext>
          </a:extLst>
        </xdr:cNvPr>
        <xdr:cNvSpPr/>
      </xdr:nvSpPr>
      <xdr:spPr bwMode="auto">
        <a:xfrm>
          <a:off x="21185981" y="1477327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22</xdr:col>
      <xdr:colOff>28575</xdr:colOff>
      <xdr:row>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7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F713A9A-49A4-4717-AC9E-0745CD51C58D}"/>
            </a:ext>
            <a:ext uri="{147F2762-F138-4A5C-976F-8EAC2B608ADB}">
              <a16:predDERef xmlns:a16="http://schemas.microsoft.com/office/drawing/2014/main" pred="{9C75CD96-25D9-4B34-A090-DE3DD49B0EF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7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1E0C4C3-D957-46E8-987D-A1990FE61CC5}"/>
            </a:ext>
            <a:ext uri="{147F2762-F138-4A5C-976F-8EAC2B608ADB}">
              <a16:predDERef xmlns:a16="http://schemas.microsoft.com/office/drawing/2014/main" pred="{0F713A9A-49A4-4717-AC9E-0745CD51C58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7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40B0D85-9618-425B-8590-58064F9EAF6E}"/>
            </a:ext>
            <a:ext uri="{147F2762-F138-4A5C-976F-8EAC2B608ADB}">
              <a16:predDERef xmlns:a16="http://schemas.microsoft.com/office/drawing/2014/main" pred="{51E0C4C3-D957-46E8-987D-A1990FE61CC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85B19EA-2C98-4EF5-86F0-23C5989A7D49}"/>
            </a:ext>
            <a:ext uri="{147F2762-F138-4A5C-976F-8EAC2B608ADB}">
              <a16:predDERef xmlns:a16="http://schemas.microsoft.com/office/drawing/2014/main" pred="{040B0D85-9618-425B-8590-58064F9EAF6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AB0267C-329F-4192-AEFD-BCBFFC151D53}"/>
            </a:ext>
            <a:ext uri="{147F2762-F138-4A5C-976F-8EAC2B608ADB}">
              <a16:predDERef xmlns:a16="http://schemas.microsoft.com/office/drawing/2014/main" pred="{685B19EA-2C98-4EF5-86F0-23C5989A7D4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B267E13-5F06-4877-9D79-248980997729}"/>
            </a:ext>
            <a:ext uri="{147F2762-F138-4A5C-976F-8EAC2B608ADB}">
              <a16:predDERef xmlns:a16="http://schemas.microsoft.com/office/drawing/2014/main" pred="{DAB0267C-329F-4192-AEFD-BCBFFC151D5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AB646D5-F07C-4F14-8562-04BC700C57C1}"/>
            </a:ext>
            <a:ext uri="{147F2762-F138-4A5C-976F-8EAC2B608ADB}">
              <a16:predDERef xmlns:a16="http://schemas.microsoft.com/office/drawing/2014/main" pred="{2B267E13-5F06-4877-9D79-24898099772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54D9CB3-EB9D-46B6-8D52-E5D69784291E}"/>
            </a:ext>
            <a:ext uri="{147F2762-F138-4A5C-976F-8EAC2B608ADB}">
              <a16:predDERef xmlns:a16="http://schemas.microsoft.com/office/drawing/2014/main" pred="{3AB646D5-F07C-4F14-8562-04BC700C57C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CAE1E70-A572-4C1D-884C-A3177F3F6F90}"/>
            </a:ext>
            <a:ext uri="{147F2762-F138-4A5C-976F-8EAC2B608ADB}">
              <a16:predDERef xmlns:a16="http://schemas.microsoft.com/office/drawing/2014/main" pred="{A54D9CB3-EB9D-46B6-8D52-E5D69784291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709B873-72D2-446A-A4B5-F5077E6EC987}"/>
            </a:ext>
            <a:ext uri="{147F2762-F138-4A5C-976F-8EAC2B608ADB}">
              <a16:predDERef xmlns:a16="http://schemas.microsoft.com/office/drawing/2014/main" pred="{8CAE1E70-A572-4C1D-884C-A3177F3F6F9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43C6DDA-0E6C-4B66-87F1-239E5AA5BE1F}"/>
            </a:ext>
            <a:ext uri="{147F2762-F138-4A5C-976F-8EAC2B608ADB}">
              <a16:predDERef xmlns:a16="http://schemas.microsoft.com/office/drawing/2014/main" pred="{C709B873-72D2-446A-A4B5-F5077E6EC98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23AC0F5-55ED-41FF-B879-A9228F1CA066}"/>
            </a:ext>
            <a:ext uri="{147F2762-F138-4A5C-976F-8EAC2B608ADB}">
              <a16:predDERef xmlns:a16="http://schemas.microsoft.com/office/drawing/2014/main" pred="{E43C6DDA-0E6C-4B66-87F1-239E5AA5BE1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8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9785B87-1F92-4293-8105-D8704C382DAE}"/>
            </a:ext>
            <a:ext uri="{147F2762-F138-4A5C-976F-8EAC2B608ADB}">
              <a16:predDERef xmlns:a16="http://schemas.microsoft.com/office/drawing/2014/main" pred="{D23AC0F5-55ED-41FF-B879-A9228F1CA06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B78184F-A21E-4DA5-93B8-D2B09731573E}"/>
            </a:ext>
            <a:ext uri="{147F2762-F138-4A5C-976F-8EAC2B608ADB}">
              <a16:predDERef xmlns:a16="http://schemas.microsoft.com/office/drawing/2014/main" pred="{F9785B87-1F92-4293-8105-D8704C382DA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E6E9D80-437B-40F2-9B18-52BE0404DEDB}"/>
            </a:ext>
            <a:ext uri="{147F2762-F138-4A5C-976F-8EAC2B608ADB}">
              <a16:predDERef xmlns:a16="http://schemas.microsoft.com/office/drawing/2014/main" pred="{DB78184F-A21E-4DA5-93B8-D2B09731573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3022AE1-6002-4635-B206-71BA5E533D75}"/>
            </a:ext>
            <a:ext uri="{147F2762-F138-4A5C-976F-8EAC2B608ADB}">
              <a16:predDERef xmlns:a16="http://schemas.microsoft.com/office/drawing/2014/main" pred="{DE6E9D80-437B-40F2-9B18-52BE0404DED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440AC33-2472-4797-BFC0-895FF936F092}"/>
            </a:ext>
            <a:ext uri="{147F2762-F138-4A5C-976F-8EAC2B608ADB}">
              <a16:predDERef xmlns:a16="http://schemas.microsoft.com/office/drawing/2014/main" pred="{03022AE1-6002-4635-B206-71BA5E533D7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C5C2DDD-26C2-4558-B7D9-1E23DBC824AD}"/>
            </a:ext>
            <a:ext uri="{147F2762-F138-4A5C-976F-8EAC2B608ADB}">
              <a16:predDERef xmlns:a16="http://schemas.microsoft.com/office/drawing/2014/main" pred="{3440AC33-2472-4797-BFC0-895FF936F09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F9097A0-87CA-46F5-9E75-561B45843983}"/>
            </a:ext>
            <a:ext uri="{147F2762-F138-4A5C-976F-8EAC2B608ADB}">
              <a16:predDERef xmlns:a16="http://schemas.microsoft.com/office/drawing/2014/main" pred="{5C5C2DDD-26C2-4558-B7D9-1E23DBC824A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4FBC0F-BF7B-4825-81CA-9001C939060E}"/>
            </a:ext>
            <a:ext uri="{147F2762-F138-4A5C-976F-8EAC2B608ADB}">
              <a16:predDERef xmlns:a16="http://schemas.microsoft.com/office/drawing/2014/main" pred="{DF9097A0-87CA-46F5-9E75-561B4584398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4774366-F881-47C2-8B1C-3993B182097B}"/>
            </a:ext>
            <a:ext uri="{147F2762-F138-4A5C-976F-8EAC2B608ADB}">
              <a16:predDERef xmlns:a16="http://schemas.microsoft.com/office/drawing/2014/main" pred="{594FBC0F-BF7B-4825-81CA-9001C939060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6B5EFA8-4D75-4F5F-AD4D-37D025F05B00}"/>
            </a:ext>
            <a:ext uri="{147F2762-F138-4A5C-976F-8EAC2B608ADB}">
              <a16:predDERef xmlns:a16="http://schemas.microsoft.com/office/drawing/2014/main" pred="{A4774366-F881-47C2-8B1C-3993B182097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29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8AF9EA5-23D8-4307-A7C3-312244F940F5}"/>
            </a:ext>
            <a:ext uri="{147F2762-F138-4A5C-976F-8EAC2B608ADB}">
              <a16:predDERef xmlns:a16="http://schemas.microsoft.com/office/drawing/2014/main" pred="{E6B5EFA8-4D75-4F5F-AD4D-37D025F05B0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30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421DC3-BF9B-4563-9EC1-3A0F764F756D}"/>
            </a:ext>
            <a:ext uri="{147F2762-F138-4A5C-976F-8EAC2B608ADB}">
              <a16:predDERef xmlns:a16="http://schemas.microsoft.com/office/drawing/2014/main" pred="{18AF9EA5-23D8-4307-A7C3-312244F940F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31</xdr:row>
      <xdr:rowOff>9525</xdr:rowOff>
    </xdr:from>
    <xdr:to>
      <xdr:col>23</xdr:col>
      <xdr:colOff>257175</xdr:colOff>
      <xdr:row>31</xdr:row>
      <xdr:rowOff>171450</xdr:rowOff>
    </xdr:to>
    <xdr:sp macro="" textlink="">
      <xdr:nvSpPr>
        <xdr:cNvPr id="30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7E0138E-00B2-44D8-8A5F-197F292A1F3B}"/>
            </a:ext>
            <a:ext uri="{147F2762-F138-4A5C-976F-8EAC2B608ADB}">
              <a16:predDERef xmlns:a16="http://schemas.microsoft.com/office/drawing/2014/main" pred="{00421DC3-BF9B-4563-9EC1-3A0F764F756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32</xdr:row>
      <xdr:rowOff>9525</xdr:rowOff>
    </xdr:from>
    <xdr:to>
      <xdr:col>23</xdr:col>
      <xdr:colOff>257175</xdr:colOff>
      <xdr:row>32</xdr:row>
      <xdr:rowOff>171450</xdr:rowOff>
    </xdr:to>
    <xdr:sp macro="" textlink="">
      <xdr:nvSpPr>
        <xdr:cNvPr id="30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C752F05-C8EA-45D2-B8CE-27D40091B3B1}"/>
            </a:ext>
            <a:ext uri="{147F2762-F138-4A5C-976F-8EAC2B608ADB}">
              <a16:predDERef xmlns:a16="http://schemas.microsoft.com/office/drawing/2014/main" pred="{37E0138E-00B2-44D8-8A5F-197F292A1F3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33</xdr:row>
      <xdr:rowOff>9525</xdr:rowOff>
    </xdr:from>
    <xdr:to>
      <xdr:col>23</xdr:col>
      <xdr:colOff>257175</xdr:colOff>
      <xdr:row>33</xdr:row>
      <xdr:rowOff>171450</xdr:rowOff>
    </xdr:to>
    <xdr:sp macro="" textlink="">
      <xdr:nvSpPr>
        <xdr:cNvPr id="30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7D17AA0-D79F-4BC1-8232-86060F174095}"/>
            </a:ext>
            <a:ext uri="{147F2762-F138-4A5C-976F-8EAC2B608ADB}">
              <a16:predDERef xmlns:a16="http://schemas.microsoft.com/office/drawing/2014/main" pred="{1C752F05-C8EA-45D2-B8CE-27D40091B3B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34</xdr:row>
      <xdr:rowOff>9525</xdr:rowOff>
    </xdr:from>
    <xdr:to>
      <xdr:col>23</xdr:col>
      <xdr:colOff>257175</xdr:colOff>
      <xdr:row>34</xdr:row>
      <xdr:rowOff>171450</xdr:rowOff>
    </xdr:to>
    <xdr:sp macro="" textlink="">
      <xdr:nvSpPr>
        <xdr:cNvPr id="30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5FA2DAA-E379-4F21-9C2A-4497096D1D25}"/>
            </a:ext>
            <a:ext uri="{147F2762-F138-4A5C-976F-8EAC2B608ADB}">
              <a16:predDERef xmlns:a16="http://schemas.microsoft.com/office/drawing/2014/main" pred="{07D17AA0-D79F-4BC1-8232-86060F17409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30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5AB9995-B136-4322-A6F3-4F2DF0F12017}"/>
            </a:ext>
            <a:ext uri="{147F2762-F138-4A5C-976F-8EAC2B608ADB}">
              <a16:predDERef xmlns:a16="http://schemas.microsoft.com/office/drawing/2014/main" pred="{E5FA2DAA-E379-4F21-9C2A-4497096D1D2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36</xdr:row>
      <xdr:rowOff>9525</xdr:rowOff>
    </xdr:from>
    <xdr:to>
      <xdr:col>23</xdr:col>
      <xdr:colOff>257175</xdr:colOff>
      <xdr:row>36</xdr:row>
      <xdr:rowOff>171450</xdr:rowOff>
    </xdr:to>
    <xdr:sp macro="" textlink="">
      <xdr:nvSpPr>
        <xdr:cNvPr id="30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EC3ABB8-676E-4FB3-844D-E79772D862DF}"/>
            </a:ext>
            <a:ext uri="{147F2762-F138-4A5C-976F-8EAC2B608ADB}">
              <a16:predDERef xmlns:a16="http://schemas.microsoft.com/office/drawing/2014/main" pred="{D5AB9995-B136-4322-A6F3-4F2DF0F1201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37</xdr:row>
      <xdr:rowOff>9525</xdr:rowOff>
    </xdr:from>
    <xdr:to>
      <xdr:col>23</xdr:col>
      <xdr:colOff>257175</xdr:colOff>
      <xdr:row>37</xdr:row>
      <xdr:rowOff>171450</xdr:rowOff>
    </xdr:to>
    <xdr:sp macro="" textlink="">
      <xdr:nvSpPr>
        <xdr:cNvPr id="30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E4EA461-FB5D-4E13-81AB-CAE33F2FD904}"/>
            </a:ext>
            <a:ext uri="{147F2762-F138-4A5C-976F-8EAC2B608ADB}">
              <a16:predDERef xmlns:a16="http://schemas.microsoft.com/office/drawing/2014/main" pred="{0EC3ABB8-676E-4FB3-844D-E79772D862D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38</xdr:row>
      <xdr:rowOff>9525</xdr:rowOff>
    </xdr:from>
    <xdr:to>
      <xdr:col>23</xdr:col>
      <xdr:colOff>257175</xdr:colOff>
      <xdr:row>38</xdr:row>
      <xdr:rowOff>171450</xdr:rowOff>
    </xdr:to>
    <xdr:sp macro="" textlink="">
      <xdr:nvSpPr>
        <xdr:cNvPr id="30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F098799-BA4B-45F3-96B8-DAA940A78EBF}"/>
            </a:ext>
            <a:ext uri="{147F2762-F138-4A5C-976F-8EAC2B608ADB}">
              <a16:predDERef xmlns:a16="http://schemas.microsoft.com/office/drawing/2014/main" pred="{9E4EA461-FB5D-4E13-81AB-CAE33F2FD90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39</xdr:row>
      <xdr:rowOff>9525</xdr:rowOff>
    </xdr:from>
    <xdr:to>
      <xdr:col>23</xdr:col>
      <xdr:colOff>257175</xdr:colOff>
      <xdr:row>39</xdr:row>
      <xdr:rowOff>171450</xdr:rowOff>
    </xdr:to>
    <xdr:sp macro="" textlink="">
      <xdr:nvSpPr>
        <xdr:cNvPr id="30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FBE4202-DA9D-4FB1-BAC1-0B0C3B4C6A9A}"/>
            </a:ext>
            <a:ext uri="{147F2762-F138-4A5C-976F-8EAC2B608ADB}">
              <a16:predDERef xmlns:a16="http://schemas.microsoft.com/office/drawing/2014/main" pred="{0F098799-BA4B-45F3-96B8-DAA940A78EB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31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422051B-125D-4AE5-9AA4-C916A345FB36}"/>
            </a:ext>
            <a:ext uri="{147F2762-F138-4A5C-976F-8EAC2B608ADB}">
              <a16:predDERef xmlns:a16="http://schemas.microsoft.com/office/drawing/2014/main" pred="{0FBE4202-DA9D-4FB1-BAC1-0B0C3B4C6A9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41</xdr:row>
      <xdr:rowOff>9525</xdr:rowOff>
    </xdr:from>
    <xdr:to>
      <xdr:col>23</xdr:col>
      <xdr:colOff>257175</xdr:colOff>
      <xdr:row>41</xdr:row>
      <xdr:rowOff>171450</xdr:rowOff>
    </xdr:to>
    <xdr:sp macro="" textlink="">
      <xdr:nvSpPr>
        <xdr:cNvPr id="31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911A0B4-BF8D-40E7-94F4-258A764F7914}"/>
            </a:ext>
            <a:ext uri="{147F2762-F138-4A5C-976F-8EAC2B608ADB}">
              <a16:predDERef xmlns:a16="http://schemas.microsoft.com/office/drawing/2014/main" pred="{B422051B-125D-4AE5-9AA4-C916A345FB3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42</xdr:row>
      <xdr:rowOff>9525</xdr:rowOff>
    </xdr:from>
    <xdr:to>
      <xdr:col>23</xdr:col>
      <xdr:colOff>257175</xdr:colOff>
      <xdr:row>42</xdr:row>
      <xdr:rowOff>171450</xdr:rowOff>
    </xdr:to>
    <xdr:sp macro="" textlink="">
      <xdr:nvSpPr>
        <xdr:cNvPr id="31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89F32BF-6396-48DD-9870-0DF33578F4A8}"/>
            </a:ext>
            <a:ext uri="{147F2762-F138-4A5C-976F-8EAC2B608ADB}">
              <a16:predDERef xmlns:a16="http://schemas.microsoft.com/office/drawing/2014/main" pred="{0911A0B4-BF8D-40E7-94F4-258A764F791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43</xdr:row>
      <xdr:rowOff>9525</xdr:rowOff>
    </xdr:from>
    <xdr:to>
      <xdr:col>23</xdr:col>
      <xdr:colOff>257175</xdr:colOff>
      <xdr:row>43</xdr:row>
      <xdr:rowOff>171450</xdr:rowOff>
    </xdr:to>
    <xdr:sp macro="" textlink="">
      <xdr:nvSpPr>
        <xdr:cNvPr id="31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ED3F934-F759-4C74-BD27-BF38EFC6FF00}"/>
            </a:ext>
            <a:ext uri="{147F2762-F138-4A5C-976F-8EAC2B608ADB}">
              <a16:predDERef xmlns:a16="http://schemas.microsoft.com/office/drawing/2014/main" pred="{B89F32BF-6396-48DD-9870-0DF33578F4A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44</xdr:row>
      <xdr:rowOff>9525</xdr:rowOff>
    </xdr:from>
    <xdr:to>
      <xdr:col>23</xdr:col>
      <xdr:colOff>257175</xdr:colOff>
      <xdr:row>44</xdr:row>
      <xdr:rowOff>171450</xdr:rowOff>
    </xdr:to>
    <xdr:sp macro="" textlink="">
      <xdr:nvSpPr>
        <xdr:cNvPr id="31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EA8359F-6EB5-42EF-988C-0759E417FDBC}"/>
            </a:ext>
            <a:ext uri="{147F2762-F138-4A5C-976F-8EAC2B608ADB}">
              <a16:predDERef xmlns:a16="http://schemas.microsoft.com/office/drawing/2014/main" pred="{CED3F934-F759-4C74-BD27-BF38EFC6FF0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45</xdr:row>
      <xdr:rowOff>9525</xdr:rowOff>
    </xdr:from>
    <xdr:to>
      <xdr:col>23</xdr:col>
      <xdr:colOff>257175</xdr:colOff>
      <xdr:row>45</xdr:row>
      <xdr:rowOff>171450</xdr:rowOff>
    </xdr:to>
    <xdr:sp macro="" textlink="">
      <xdr:nvSpPr>
        <xdr:cNvPr id="31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90B1A9D-C43C-46D1-8D56-A16A46FB42A9}"/>
            </a:ext>
            <a:ext uri="{147F2762-F138-4A5C-976F-8EAC2B608ADB}">
              <a16:predDERef xmlns:a16="http://schemas.microsoft.com/office/drawing/2014/main" pred="{DEA8359F-6EB5-42EF-988C-0759E417FDB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46</xdr:row>
      <xdr:rowOff>9525</xdr:rowOff>
    </xdr:from>
    <xdr:to>
      <xdr:col>23</xdr:col>
      <xdr:colOff>257175</xdr:colOff>
      <xdr:row>46</xdr:row>
      <xdr:rowOff>171450</xdr:rowOff>
    </xdr:to>
    <xdr:sp macro="" textlink="">
      <xdr:nvSpPr>
        <xdr:cNvPr id="31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966E3A0-FC51-4777-BE9C-92F610BD6F33}"/>
            </a:ext>
            <a:ext uri="{147F2762-F138-4A5C-976F-8EAC2B608ADB}">
              <a16:predDERef xmlns:a16="http://schemas.microsoft.com/office/drawing/2014/main" pred="{E90B1A9D-C43C-46D1-8D56-A16A46FB42A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31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756B9C3-9545-4DDC-AAE4-ECA29AA624AB}"/>
            </a:ext>
            <a:ext uri="{147F2762-F138-4A5C-976F-8EAC2B608ADB}">
              <a16:predDERef xmlns:a16="http://schemas.microsoft.com/office/drawing/2014/main" pred="{4966E3A0-FC51-4777-BE9C-92F610BD6F3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48</xdr:row>
      <xdr:rowOff>9525</xdr:rowOff>
    </xdr:from>
    <xdr:to>
      <xdr:col>23</xdr:col>
      <xdr:colOff>257175</xdr:colOff>
      <xdr:row>48</xdr:row>
      <xdr:rowOff>171450</xdr:rowOff>
    </xdr:to>
    <xdr:sp macro="" textlink="">
      <xdr:nvSpPr>
        <xdr:cNvPr id="31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D61A566-8AEE-4631-84E5-D1797AD59823}"/>
            </a:ext>
            <a:ext uri="{147F2762-F138-4A5C-976F-8EAC2B608ADB}">
              <a16:predDERef xmlns:a16="http://schemas.microsoft.com/office/drawing/2014/main" pred="{5756B9C3-9545-4DDC-AAE4-ECA29AA624A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49</xdr:row>
      <xdr:rowOff>9525</xdr:rowOff>
    </xdr:from>
    <xdr:to>
      <xdr:col>23</xdr:col>
      <xdr:colOff>257175</xdr:colOff>
      <xdr:row>49</xdr:row>
      <xdr:rowOff>171450</xdr:rowOff>
    </xdr:to>
    <xdr:sp macro="" textlink="">
      <xdr:nvSpPr>
        <xdr:cNvPr id="31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EC378C9-4B78-4730-80C6-6A1A3CBFF243}"/>
            </a:ext>
            <a:ext uri="{147F2762-F138-4A5C-976F-8EAC2B608ADB}">
              <a16:predDERef xmlns:a16="http://schemas.microsoft.com/office/drawing/2014/main" pred="{7D61A566-8AEE-4631-84E5-D1797AD5982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50</xdr:row>
      <xdr:rowOff>9525</xdr:rowOff>
    </xdr:from>
    <xdr:to>
      <xdr:col>23</xdr:col>
      <xdr:colOff>257175</xdr:colOff>
      <xdr:row>50</xdr:row>
      <xdr:rowOff>171450</xdr:rowOff>
    </xdr:to>
    <xdr:sp macro="" textlink="">
      <xdr:nvSpPr>
        <xdr:cNvPr id="32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C09F378-9766-4AB7-96B9-EF87948275A2}"/>
            </a:ext>
            <a:ext uri="{147F2762-F138-4A5C-976F-8EAC2B608ADB}">
              <a16:predDERef xmlns:a16="http://schemas.microsoft.com/office/drawing/2014/main" pred="{5EC378C9-4B78-4730-80C6-6A1A3CBFF24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51</xdr:row>
      <xdr:rowOff>9525</xdr:rowOff>
    </xdr:from>
    <xdr:to>
      <xdr:col>23</xdr:col>
      <xdr:colOff>257175</xdr:colOff>
      <xdr:row>51</xdr:row>
      <xdr:rowOff>171450</xdr:rowOff>
    </xdr:to>
    <xdr:sp macro="" textlink="">
      <xdr:nvSpPr>
        <xdr:cNvPr id="32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B741093-94F4-4847-AA8F-A68A059C43EB}"/>
            </a:ext>
            <a:ext uri="{147F2762-F138-4A5C-976F-8EAC2B608ADB}">
              <a16:predDERef xmlns:a16="http://schemas.microsoft.com/office/drawing/2014/main" pred="{5C09F378-9766-4AB7-96B9-EF87948275A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32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44C922E-B5D0-44A8-B0DE-05DBE3D6410F}"/>
            </a:ext>
            <a:ext uri="{147F2762-F138-4A5C-976F-8EAC2B608ADB}">
              <a16:predDERef xmlns:a16="http://schemas.microsoft.com/office/drawing/2014/main" pred="{3B741093-94F4-4847-AA8F-A68A059C43E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B4DE0C6-E612-4AFB-983C-292684008E25}"/>
            </a:ext>
            <a:ext uri="{147F2762-F138-4A5C-976F-8EAC2B608ADB}">
              <a16:predDERef xmlns:a16="http://schemas.microsoft.com/office/drawing/2014/main" pred="{244C922E-B5D0-44A8-B0DE-05DBE3D6410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3880115-3B5E-4F17-BD40-5A2081FC73E6}"/>
            </a:ext>
            <a:ext uri="{147F2762-F138-4A5C-976F-8EAC2B608ADB}">
              <a16:predDERef xmlns:a16="http://schemas.microsoft.com/office/drawing/2014/main" pred="{CB4DE0C6-E612-4AFB-983C-292684008E2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3C684D7-88BD-493E-AF36-BEFC512F311C}"/>
            </a:ext>
            <a:ext uri="{147F2762-F138-4A5C-976F-8EAC2B608ADB}">
              <a16:predDERef xmlns:a16="http://schemas.microsoft.com/office/drawing/2014/main" pred="{A3880115-3B5E-4F17-BD40-5A2081FC73E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28C0C44-4281-41E2-A93B-34730DCDDA1D}"/>
            </a:ext>
            <a:ext uri="{147F2762-F138-4A5C-976F-8EAC2B608ADB}">
              <a16:predDERef xmlns:a16="http://schemas.microsoft.com/office/drawing/2014/main" pred="{F3C684D7-88BD-493E-AF36-BEFC512F311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7958B4A-F015-4016-B5CF-E35EEE1FFF2A}"/>
            </a:ext>
            <a:ext uri="{147F2762-F138-4A5C-976F-8EAC2B608ADB}">
              <a16:predDERef xmlns:a16="http://schemas.microsoft.com/office/drawing/2014/main" pred="{F28C0C44-4281-41E2-A93B-34730DCDDA1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129FC63-6825-409C-AD27-D6CE6123BC66}"/>
            </a:ext>
            <a:ext uri="{147F2762-F138-4A5C-976F-8EAC2B608ADB}">
              <a16:predDERef xmlns:a16="http://schemas.microsoft.com/office/drawing/2014/main" pred="{C7958B4A-F015-4016-B5CF-E35EEE1FFF2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2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EF41C11-8273-46D4-935A-77FCDD642FA6}"/>
            </a:ext>
            <a:ext uri="{147F2762-F138-4A5C-976F-8EAC2B608ADB}">
              <a16:predDERef xmlns:a16="http://schemas.microsoft.com/office/drawing/2014/main" pred="{B129FC63-6825-409C-AD27-D6CE6123BC6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7212387-BD02-4402-9A58-6AC95094889A}"/>
            </a:ext>
            <a:ext uri="{147F2762-F138-4A5C-976F-8EAC2B608ADB}">
              <a16:predDERef xmlns:a16="http://schemas.microsoft.com/office/drawing/2014/main" pred="{0EF41C11-8273-46D4-935A-77FCDD642FA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69AA719-1843-4BC5-B98C-E9BF56EC13FC}"/>
            </a:ext>
            <a:ext uri="{147F2762-F138-4A5C-976F-8EAC2B608ADB}">
              <a16:predDERef xmlns:a16="http://schemas.microsoft.com/office/drawing/2014/main" pred="{77212387-BD02-4402-9A58-6AC95094889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2E977DB-93B2-4205-A89A-E235B62C08C9}"/>
            </a:ext>
            <a:ext uri="{147F2762-F138-4A5C-976F-8EAC2B608ADB}">
              <a16:predDERef xmlns:a16="http://schemas.microsoft.com/office/drawing/2014/main" pred="{569AA719-1843-4BC5-B98C-E9BF56EC13F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545823D-592F-41A5-BDF1-44F663BA6FCF}"/>
            </a:ext>
            <a:ext uri="{147F2762-F138-4A5C-976F-8EAC2B608ADB}">
              <a16:predDERef xmlns:a16="http://schemas.microsoft.com/office/drawing/2014/main" pred="{B2E977DB-93B2-4205-A89A-E235B62C08C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AAA667D-6A1B-421E-9306-A76CD49552D0}"/>
            </a:ext>
            <a:ext uri="{147F2762-F138-4A5C-976F-8EAC2B608ADB}">
              <a16:predDERef xmlns:a16="http://schemas.microsoft.com/office/drawing/2014/main" pred="{A545823D-592F-41A5-BDF1-44F663BA6FC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1F9F0F4-0734-49B1-B8A8-9E6EB77583AC}"/>
            </a:ext>
            <a:ext uri="{147F2762-F138-4A5C-976F-8EAC2B608ADB}">
              <a16:predDERef xmlns:a16="http://schemas.microsoft.com/office/drawing/2014/main" pred="{EAAA667D-6A1B-421E-9306-A76CD49552D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67A88B9-1E47-490B-83CE-B22E5B101768}"/>
            </a:ext>
            <a:ext uri="{147F2762-F138-4A5C-976F-8EAC2B608ADB}">
              <a16:predDERef xmlns:a16="http://schemas.microsoft.com/office/drawing/2014/main" pred="{41F9F0F4-0734-49B1-B8A8-9E6EB77583A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51E7A33-E62E-4196-A956-CC663401B94F}"/>
            </a:ext>
            <a:ext uri="{147F2762-F138-4A5C-976F-8EAC2B608ADB}">
              <a16:predDERef xmlns:a16="http://schemas.microsoft.com/office/drawing/2014/main" pred="{F67A88B9-1E47-490B-83CE-B22E5B10176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308B21B-2305-4083-BAA7-121AFF11045B}"/>
            </a:ext>
            <a:ext uri="{147F2762-F138-4A5C-976F-8EAC2B608ADB}">
              <a16:predDERef xmlns:a16="http://schemas.microsoft.com/office/drawing/2014/main" pred="{551E7A33-E62E-4196-A956-CC663401B94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3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53C08B-130F-4D66-A1D8-20B0BAAEE6CD}"/>
            </a:ext>
            <a:ext uri="{147F2762-F138-4A5C-976F-8EAC2B608ADB}">
              <a16:predDERef xmlns:a16="http://schemas.microsoft.com/office/drawing/2014/main" pred="{7308B21B-2305-4083-BAA7-121AFF11045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D7F0D69-841C-4462-BD7C-6BF52BABB31C}"/>
            </a:ext>
            <a:ext uri="{147F2762-F138-4A5C-976F-8EAC2B608ADB}">
              <a16:predDERef xmlns:a16="http://schemas.microsoft.com/office/drawing/2014/main" pred="{7B53C08B-130F-4D66-A1D8-20B0BAAEE6C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C490FC9-61E1-4E24-AC52-86EEDF657C3B}"/>
            </a:ext>
            <a:ext uri="{147F2762-F138-4A5C-976F-8EAC2B608ADB}">
              <a16:predDERef xmlns:a16="http://schemas.microsoft.com/office/drawing/2014/main" pred="{DD7F0D69-841C-4462-BD7C-6BF52BABB31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49E1945-98C2-4EEE-8083-EAA742C06B6A}"/>
            </a:ext>
            <a:ext uri="{147F2762-F138-4A5C-976F-8EAC2B608ADB}">
              <a16:predDERef xmlns:a16="http://schemas.microsoft.com/office/drawing/2014/main" pred="{2C490FC9-61E1-4E24-AC52-86EEDF657C3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B9A3120-67D0-450D-A6BE-42DCDAEF7293}"/>
            </a:ext>
            <a:ext uri="{147F2762-F138-4A5C-976F-8EAC2B608ADB}">
              <a16:predDERef xmlns:a16="http://schemas.microsoft.com/office/drawing/2014/main" pred="{749E1945-98C2-4EEE-8083-EAA742C06B6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C5B72A6-4738-4F31-8932-92A741C91E37}"/>
            </a:ext>
            <a:ext uri="{147F2762-F138-4A5C-976F-8EAC2B608ADB}">
              <a16:predDERef xmlns:a16="http://schemas.microsoft.com/office/drawing/2014/main" pred="{2B9A3120-67D0-450D-A6BE-42DCDAEF729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54E4BF7-8035-4068-9EE4-4DE0AA2A6700}"/>
            </a:ext>
            <a:ext uri="{147F2762-F138-4A5C-976F-8EAC2B608ADB}">
              <a16:predDERef xmlns:a16="http://schemas.microsoft.com/office/drawing/2014/main" pred="{CC5B72A6-4738-4F31-8932-92A741C91E3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E8233C1-FFF4-4DB1-B419-B16783C176A7}"/>
            </a:ext>
            <a:ext uri="{147F2762-F138-4A5C-976F-8EAC2B608ADB}">
              <a16:predDERef xmlns:a16="http://schemas.microsoft.com/office/drawing/2014/main" pred="{654E4BF7-8035-4068-9EE4-4DE0AA2A670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A812198-B79C-4544-9175-A40B75D6CA18}"/>
            </a:ext>
            <a:ext uri="{147F2762-F138-4A5C-976F-8EAC2B608ADB}">
              <a16:predDERef xmlns:a16="http://schemas.microsoft.com/office/drawing/2014/main" pred="{9E8233C1-FFF4-4DB1-B419-B16783C176A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307B373-AC18-4377-9341-4973499C13D3}"/>
            </a:ext>
            <a:ext uri="{147F2762-F138-4A5C-976F-8EAC2B608ADB}">
              <a16:predDERef xmlns:a16="http://schemas.microsoft.com/office/drawing/2014/main" pred="{3A812198-B79C-4544-9175-A40B75D6CA1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4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36F92BB-F216-42D7-9DEF-FC0245B49E63}"/>
            </a:ext>
            <a:ext uri="{147F2762-F138-4A5C-976F-8EAC2B608ADB}">
              <a16:predDERef xmlns:a16="http://schemas.microsoft.com/office/drawing/2014/main" pred="{5307B373-AC18-4377-9341-4973499C13D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35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F617794-B425-4C0A-AA49-25B9C30377B2}"/>
            </a:ext>
            <a:ext uri="{147F2762-F138-4A5C-976F-8EAC2B608ADB}">
              <a16:predDERef xmlns:a16="http://schemas.microsoft.com/office/drawing/2014/main" pred="{536F92BB-F216-42D7-9DEF-FC0245B49E6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81</xdr:row>
      <xdr:rowOff>9525</xdr:rowOff>
    </xdr:from>
    <xdr:to>
      <xdr:col>23</xdr:col>
      <xdr:colOff>257175</xdr:colOff>
      <xdr:row>81</xdr:row>
      <xdr:rowOff>171450</xdr:rowOff>
    </xdr:to>
    <xdr:sp macro="" textlink="">
      <xdr:nvSpPr>
        <xdr:cNvPr id="35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498A939-D933-48EE-91C6-A2D88E130C14}"/>
            </a:ext>
            <a:ext uri="{147F2762-F138-4A5C-976F-8EAC2B608ADB}">
              <a16:predDERef xmlns:a16="http://schemas.microsoft.com/office/drawing/2014/main" pred="{CF617794-B425-4C0A-AA49-25B9C30377B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82</xdr:row>
      <xdr:rowOff>9525</xdr:rowOff>
    </xdr:from>
    <xdr:to>
      <xdr:col>23</xdr:col>
      <xdr:colOff>257175</xdr:colOff>
      <xdr:row>82</xdr:row>
      <xdr:rowOff>171450</xdr:rowOff>
    </xdr:to>
    <xdr:sp macro="" textlink="">
      <xdr:nvSpPr>
        <xdr:cNvPr id="35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0408D72-4313-4FAF-A9EA-2BD867C6FFD4}"/>
            </a:ext>
            <a:ext uri="{147F2762-F138-4A5C-976F-8EAC2B608ADB}">
              <a16:predDERef xmlns:a16="http://schemas.microsoft.com/office/drawing/2014/main" pred="{D498A939-D933-48EE-91C6-A2D88E130C1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83</xdr:row>
      <xdr:rowOff>9525</xdr:rowOff>
    </xdr:from>
    <xdr:to>
      <xdr:col>23</xdr:col>
      <xdr:colOff>257175</xdr:colOff>
      <xdr:row>83</xdr:row>
      <xdr:rowOff>171450</xdr:rowOff>
    </xdr:to>
    <xdr:sp macro="" textlink="">
      <xdr:nvSpPr>
        <xdr:cNvPr id="35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7184F4E-6CB3-4C41-8D1E-15746E47880D}"/>
            </a:ext>
            <a:ext uri="{147F2762-F138-4A5C-976F-8EAC2B608ADB}">
              <a16:predDERef xmlns:a16="http://schemas.microsoft.com/office/drawing/2014/main" pred="{60408D72-4313-4FAF-A9EA-2BD867C6FFD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84</xdr:row>
      <xdr:rowOff>9525</xdr:rowOff>
    </xdr:from>
    <xdr:to>
      <xdr:col>23</xdr:col>
      <xdr:colOff>257175</xdr:colOff>
      <xdr:row>84</xdr:row>
      <xdr:rowOff>171450</xdr:rowOff>
    </xdr:to>
    <xdr:sp macro="" textlink="">
      <xdr:nvSpPr>
        <xdr:cNvPr id="35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C0E9D36-8347-43ED-BA53-956E187A4EED}"/>
            </a:ext>
            <a:ext uri="{147F2762-F138-4A5C-976F-8EAC2B608ADB}">
              <a16:predDERef xmlns:a16="http://schemas.microsoft.com/office/drawing/2014/main" pred="{07184F4E-6CB3-4C41-8D1E-15746E47880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85</xdr:row>
      <xdr:rowOff>9525</xdr:rowOff>
    </xdr:from>
    <xdr:to>
      <xdr:col>23</xdr:col>
      <xdr:colOff>257175</xdr:colOff>
      <xdr:row>85</xdr:row>
      <xdr:rowOff>171450</xdr:rowOff>
    </xdr:to>
    <xdr:sp macro="" textlink="">
      <xdr:nvSpPr>
        <xdr:cNvPr id="35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4100174-54B9-4CA8-92CD-6B76A083102D}"/>
            </a:ext>
            <a:ext uri="{147F2762-F138-4A5C-976F-8EAC2B608ADB}">
              <a16:predDERef xmlns:a16="http://schemas.microsoft.com/office/drawing/2014/main" pred="{9C0E9D36-8347-43ED-BA53-956E187A4EE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86</xdr:row>
      <xdr:rowOff>9525</xdr:rowOff>
    </xdr:from>
    <xdr:to>
      <xdr:col>23</xdr:col>
      <xdr:colOff>257175</xdr:colOff>
      <xdr:row>86</xdr:row>
      <xdr:rowOff>171450</xdr:rowOff>
    </xdr:to>
    <xdr:sp macro="" textlink="">
      <xdr:nvSpPr>
        <xdr:cNvPr id="35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E49139D-9BD1-423E-B50D-2DD07AB20C09}"/>
            </a:ext>
            <a:ext uri="{147F2762-F138-4A5C-976F-8EAC2B608ADB}">
              <a16:predDERef xmlns:a16="http://schemas.microsoft.com/office/drawing/2014/main" pred="{C4100174-54B9-4CA8-92CD-6B76A083102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87</xdr:row>
      <xdr:rowOff>9525</xdr:rowOff>
    </xdr:from>
    <xdr:to>
      <xdr:col>23</xdr:col>
      <xdr:colOff>257175</xdr:colOff>
      <xdr:row>87</xdr:row>
      <xdr:rowOff>171450</xdr:rowOff>
    </xdr:to>
    <xdr:sp macro="" textlink="">
      <xdr:nvSpPr>
        <xdr:cNvPr id="35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83EE07E-3ABB-4275-885D-A23DE7740626}"/>
            </a:ext>
            <a:ext uri="{147F2762-F138-4A5C-976F-8EAC2B608ADB}">
              <a16:predDERef xmlns:a16="http://schemas.microsoft.com/office/drawing/2014/main" pred="{FE49139D-9BD1-423E-B50D-2DD07AB20C0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88</xdr:row>
      <xdr:rowOff>9525</xdr:rowOff>
    </xdr:from>
    <xdr:to>
      <xdr:col>23</xdr:col>
      <xdr:colOff>257175</xdr:colOff>
      <xdr:row>88</xdr:row>
      <xdr:rowOff>171450</xdr:rowOff>
    </xdr:to>
    <xdr:sp macro="" textlink="">
      <xdr:nvSpPr>
        <xdr:cNvPr id="35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D765089-8FF3-40CB-852D-1317933BE086}"/>
            </a:ext>
            <a:ext uri="{147F2762-F138-4A5C-976F-8EAC2B608ADB}">
              <a16:predDERef xmlns:a16="http://schemas.microsoft.com/office/drawing/2014/main" pred="{D83EE07E-3ABB-4275-885D-A23DE774062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89</xdr:row>
      <xdr:rowOff>9525</xdr:rowOff>
    </xdr:from>
    <xdr:to>
      <xdr:col>23</xdr:col>
      <xdr:colOff>257175</xdr:colOff>
      <xdr:row>89</xdr:row>
      <xdr:rowOff>171450</xdr:rowOff>
    </xdr:to>
    <xdr:sp macro="" textlink="">
      <xdr:nvSpPr>
        <xdr:cNvPr id="35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D916ECB-05B2-485E-B77A-3A774F8244D7}"/>
            </a:ext>
            <a:ext uri="{147F2762-F138-4A5C-976F-8EAC2B608ADB}">
              <a16:predDERef xmlns:a16="http://schemas.microsoft.com/office/drawing/2014/main" pred="{6D765089-8FF3-40CB-852D-1317933BE08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90</xdr:row>
      <xdr:rowOff>171450</xdr:rowOff>
    </xdr:to>
    <xdr:sp macro="" textlink="">
      <xdr:nvSpPr>
        <xdr:cNvPr id="36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61313E9-9653-45C0-9487-A94F8222C506}"/>
            </a:ext>
            <a:ext uri="{147F2762-F138-4A5C-976F-8EAC2B608ADB}">
              <a16:predDERef xmlns:a16="http://schemas.microsoft.com/office/drawing/2014/main" pred="{6D916ECB-05B2-485E-B77A-3A774F8244D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36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1050A7F-AD7D-4D8F-833C-208CF27F0666}"/>
            </a:ext>
            <a:ext uri="{147F2762-F138-4A5C-976F-8EAC2B608ADB}">
              <a16:predDERef xmlns:a16="http://schemas.microsoft.com/office/drawing/2014/main" pred="{B61313E9-9653-45C0-9487-A94F8222C50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92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36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26E4461-4C68-40F6-AB29-C64E6DCCE220}"/>
            </a:ext>
            <a:ext uri="{147F2762-F138-4A5C-976F-8EAC2B608ADB}">
              <a16:predDERef xmlns:a16="http://schemas.microsoft.com/office/drawing/2014/main" pred="{C1050A7F-AD7D-4D8F-833C-208CF27F066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93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36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D7BF650-8EC0-4B2B-B84B-E469072F3E81}"/>
            </a:ext>
            <a:ext uri="{147F2762-F138-4A5C-976F-8EAC2B608ADB}">
              <a16:predDERef xmlns:a16="http://schemas.microsoft.com/office/drawing/2014/main" pred="{D26E4461-4C68-40F6-AB29-C64E6DCCE22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94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36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118D70-731B-4648-BB88-3235B15E1613}"/>
            </a:ext>
            <a:ext uri="{147F2762-F138-4A5C-976F-8EAC2B608ADB}">
              <a16:predDERef xmlns:a16="http://schemas.microsoft.com/office/drawing/2014/main" pred="{2D7BF650-8EC0-4B2B-B84B-E469072F3E8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95</xdr:row>
      <xdr:rowOff>9525</xdr:rowOff>
    </xdr:from>
    <xdr:to>
      <xdr:col>23</xdr:col>
      <xdr:colOff>257175</xdr:colOff>
      <xdr:row>95</xdr:row>
      <xdr:rowOff>171450</xdr:rowOff>
    </xdr:to>
    <xdr:sp macro="" textlink="">
      <xdr:nvSpPr>
        <xdr:cNvPr id="36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674BBF8-FEAE-464A-9778-B330DE5BA8F9}"/>
            </a:ext>
            <a:ext uri="{147F2762-F138-4A5C-976F-8EAC2B608ADB}">
              <a16:predDERef xmlns:a16="http://schemas.microsoft.com/office/drawing/2014/main" pred="{7B118D70-731B-4648-BB88-3235B15E161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96</xdr:row>
      <xdr:rowOff>9525</xdr:rowOff>
    </xdr:from>
    <xdr:to>
      <xdr:col>23</xdr:col>
      <xdr:colOff>257175</xdr:colOff>
      <xdr:row>96</xdr:row>
      <xdr:rowOff>171450</xdr:rowOff>
    </xdr:to>
    <xdr:sp macro="" textlink="">
      <xdr:nvSpPr>
        <xdr:cNvPr id="36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87E5D28-02C7-4607-9B63-C9E425EE03AE}"/>
            </a:ext>
            <a:ext uri="{147F2762-F138-4A5C-976F-8EAC2B608ADB}">
              <a16:predDERef xmlns:a16="http://schemas.microsoft.com/office/drawing/2014/main" pred="{2674BBF8-FEAE-464A-9778-B330DE5BA8F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97</xdr:row>
      <xdr:rowOff>9525</xdr:rowOff>
    </xdr:from>
    <xdr:to>
      <xdr:col>23</xdr:col>
      <xdr:colOff>257175</xdr:colOff>
      <xdr:row>97</xdr:row>
      <xdr:rowOff>171450</xdr:rowOff>
    </xdr:to>
    <xdr:sp macro="" textlink="">
      <xdr:nvSpPr>
        <xdr:cNvPr id="36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55158A5-EA2A-4548-B8E3-DBEA5C2906F6}"/>
            </a:ext>
            <a:ext uri="{147F2762-F138-4A5C-976F-8EAC2B608ADB}">
              <a16:predDERef xmlns:a16="http://schemas.microsoft.com/office/drawing/2014/main" pred="{787E5D28-02C7-4607-9B63-C9E425EE03A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98</xdr:row>
      <xdr:rowOff>9525</xdr:rowOff>
    </xdr:from>
    <xdr:to>
      <xdr:col>23</xdr:col>
      <xdr:colOff>257175</xdr:colOff>
      <xdr:row>98</xdr:row>
      <xdr:rowOff>171450</xdr:rowOff>
    </xdr:to>
    <xdr:sp macro="" textlink="">
      <xdr:nvSpPr>
        <xdr:cNvPr id="36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785622E-1E61-4A5D-9BAD-F507837B205F}"/>
            </a:ext>
            <a:ext uri="{147F2762-F138-4A5C-976F-8EAC2B608ADB}">
              <a16:predDERef xmlns:a16="http://schemas.microsoft.com/office/drawing/2014/main" pred="{A55158A5-EA2A-4548-B8E3-DBEA5C2906F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99</xdr:row>
      <xdr:rowOff>9525</xdr:rowOff>
    </xdr:from>
    <xdr:to>
      <xdr:col>23</xdr:col>
      <xdr:colOff>257175</xdr:colOff>
      <xdr:row>99</xdr:row>
      <xdr:rowOff>171450</xdr:rowOff>
    </xdr:to>
    <xdr:sp macro="" textlink="">
      <xdr:nvSpPr>
        <xdr:cNvPr id="36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BA02197-257B-46D4-A8A1-323E3D6C1370}"/>
            </a:ext>
            <a:ext uri="{147F2762-F138-4A5C-976F-8EAC2B608ADB}">
              <a16:predDERef xmlns:a16="http://schemas.microsoft.com/office/drawing/2014/main" pred="{1785622E-1E61-4A5D-9BAD-F507837B205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100</xdr:row>
      <xdr:rowOff>9525</xdr:rowOff>
    </xdr:from>
    <xdr:to>
      <xdr:col>23</xdr:col>
      <xdr:colOff>257175</xdr:colOff>
      <xdr:row>100</xdr:row>
      <xdr:rowOff>171450</xdr:rowOff>
    </xdr:to>
    <xdr:sp macro="" textlink="">
      <xdr:nvSpPr>
        <xdr:cNvPr id="37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E50AD10-7CFD-479A-88FC-1C238264B5D1}"/>
            </a:ext>
            <a:ext uri="{147F2762-F138-4A5C-976F-8EAC2B608ADB}">
              <a16:predDERef xmlns:a16="http://schemas.microsoft.com/office/drawing/2014/main" pred="{3BA02197-257B-46D4-A8A1-323E3D6C137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101</xdr:row>
      <xdr:rowOff>9525</xdr:rowOff>
    </xdr:from>
    <xdr:to>
      <xdr:col>23</xdr:col>
      <xdr:colOff>257175</xdr:colOff>
      <xdr:row>101</xdr:row>
      <xdr:rowOff>171450</xdr:rowOff>
    </xdr:to>
    <xdr:sp macro="" textlink="">
      <xdr:nvSpPr>
        <xdr:cNvPr id="37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398C71C-E40D-4074-8742-CA3F36212D02}"/>
            </a:ext>
            <a:ext uri="{147F2762-F138-4A5C-976F-8EAC2B608ADB}">
              <a16:predDERef xmlns:a16="http://schemas.microsoft.com/office/drawing/2014/main" pred="{7E50AD10-7CFD-479A-88FC-1C238264B5D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102</xdr:row>
      <xdr:rowOff>9525</xdr:rowOff>
    </xdr:from>
    <xdr:to>
      <xdr:col>23</xdr:col>
      <xdr:colOff>257175</xdr:colOff>
      <xdr:row>102</xdr:row>
      <xdr:rowOff>171450</xdr:rowOff>
    </xdr:to>
    <xdr:sp macro="" textlink="">
      <xdr:nvSpPr>
        <xdr:cNvPr id="37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1C9EB02-80B6-4713-A7A1-24BBD704CAB8}"/>
            </a:ext>
            <a:ext uri="{147F2762-F138-4A5C-976F-8EAC2B608ADB}">
              <a16:predDERef xmlns:a16="http://schemas.microsoft.com/office/drawing/2014/main" pred="{4398C71C-E40D-4074-8742-CA3F36212D0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103</xdr:row>
      <xdr:rowOff>9525</xdr:rowOff>
    </xdr:from>
    <xdr:to>
      <xdr:col>23</xdr:col>
      <xdr:colOff>257175</xdr:colOff>
      <xdr:row>103</xdr:row>
      <xdr:rowOff>171450</xdr:rowOff>
    </xdr:to>
    <xdr:sp macro="" textlink="">
      <xdr:nvSpPr>
        <xdr:cNvPr id="37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F291B38-671E-44BA-A7B0-D6C207ECF76F}"/>
            </a:ext>
            <a:ext uri="{147F2762-F138-4A5C-976F-8EAC2B608ADB}">
              <a16:predDERef xmlns:a16="http://schemas.microsoft.com/office/drawing/2014/main" pred="{A1C9EB02-80B6-4713-A7A1-24BBD704CAB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37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0944616-3B43-4501-AA0B-D582D5761F29}"/>
            </a:ext>
            <a:ext uri="{147F2762-F138-4A5C-976F-8EAC2B608ADB}">
              <a16:predDERef xmlns:a16="http://schemas.microsoft.com/office/drawing/2014/main" pred="{AF291B38-671E-44BA-A7B0-D6C207ECF76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105</xdr:row>
      <xdr:rowOff>9525</xdr:rowOff>
    </xdr:from>
    <xdr:to>
      <xdr:col>23</xdr:col>
      <xdr:colOff>257175</xdr:colOff>
      <xdr:row>105</xdr:row>
      <xdr:rowOff>171450</xdr:rowOff>
    </xdr:to>
    <xdr:sp macro="" textlink="">
      <xdr:nvSpPr>
        <xdr:cNvPr id="37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EDEB2FC-BF44-4741-AA94-4331464E0EA4}"/>
            </a:ext>
            <a:ext uri="{147F2762-F138-4A5C-976F-8EAC2B608ADB}">
              <a16:predDERef xmlns:a16="http://schemas.microsoft.com/office/drawing/2014/main" pred="{30944616-3B43-4501-AA0B-D582D5761F2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106</xdr:row>
      <xdr:rowOff>9525</xdr:rowOff>
    </xdr:from>
    <xdr:to>
      <xdr:col>23</xdr:col>
      <xdr:colOff>257175</xdr:colOff>
      <xdr:row>106</xdr:row>
      <xdr:rowOff>171450</xdr:rowOff>
    </xdr:to>
    <xdr:sp macro="" textlink="">
      <xdr:nvSpPr>
        <xdr:cNvPr id="37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EF7A517-8AA4-4E23-9E02-6B342B45C2F0}"/>
            </a:ext>
            <a:ext uri="{147F2762-F138-4A5C-976F-8EAC2B608ADB}">
              <a16:predDERef xmlns:a16="http://schemas.microsoft.com/office/drawing/2014/main" pred="{5EDEB2FC-BF44-4741-AA94-4331464E0EA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107</xdr:row>
      <xdr:rowOff>9525</xdr:rowOff>
    </xdr:from>
    <xdr:to>
      <xdr:col>23</xdr:col>
      <xdr:colOff>257175</xdr:colOff>
      <xdr:row>107</xdr:row>
      <xdr:rowOff>171450</xdr:rowOff>
    </xdr:to>
    <xdr:sp macro="" textlink="">
      <xdr:nvSpPr>
        <xdr:cNvPr id="37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22D1D87-CF5A-4777-9008-973439795FA9}"/>
            </a:ext>
            <a:ext uri="{147F2762-F138-4A5C-976F-8EAC2B608ADB}">
              <a16:predDERef xmlns:a16="http://schemas.microsoft.com/office/drawing/2014/main" pred="{9EF7A517-8AA4-4E23-9E02-6B342B45C2F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108</xdr:row>
      <xdr:rowOff>9525</xdr:rowOff>
    </xdr:from>
    <xdr:to>
      <xdr:col>23</xdr:col>
      <xdr:colOff>257175</xdr:colOff>
      <xdr:row>108</xdr:row>
      <xdr:rowOff>171450</xdr:rowOff>
    </xdr:to>
    <xdr:sp macro="" textlink="">
      <xdr:nvSpPr>
        <xdr:cNvPr id="37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4DEDF9F-2A2F-42B7-9235-443B02ECEEF6}"/>
            </a:ext>
            <a:ext uri="{147F2762-F138-4A5C-976F-8EAC2B608ADB}">
              <a16:predDERef xmlns:a16="http://schemas.microsoft.com/office/drawing/2014/main" pred="{222D1D87-CF5A-4777-9008-973439795FA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109</xdr:row>
      <xdr:rowOff>171450</xdr:rowOff>
    </xdr:to>
    <xdr:sp macro="" textlink="">
      <xdr:nvSpPr>
        <xdr:cNvPr id="37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B8389E-E708-441B-BCB5-347C5D9B7627}"/>
            </a:ext>
            <a:ext uri="{147F2762-F138-4A5C-976F-8EAC2B608ADB}">
              <a16:predDERef xmlns:a16="http://schemas.microsoft.com/office/drawing/2014/main" pred="{04DEDF9F-2A2F-42B7-9235-443B02ECEEF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110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BEC3780-410A-468C-B11C-263F4C007460}"/>
            </a:ext>
            <a:ext uri="{147F2762-F138-4A5C-976F-8EAC2B608ADB}">
              <a16:predDERef xmlns:a16="http://schemas.microsoft.com/office/drawing/2014/main" pred="{59B8389E-E708-441B-BCB5-347C5D9B762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111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2F5B962-827E-4819-88EE-BE7096EA7B0E}"/>
            </a:ext>
            <a:ext uri="{147F2762-F138-4A5C-976F-8EAC2B608ADB}">
              <a16:predDERef xmlns:a16="http://schemas.microsoft.com/office/drawing/2014/main" pred="{FBEC3780-410A-468C-B11C-263F4C00746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112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0459040-67C4-4217-BD29-96F127D30FDA}"/>
            </a:ext>
            <a:ext uri="{147F2762-F138-4A5C-976F-8EAC2B608ADB}">
              <a16:predDERef xmlns:a16="http://schemas.microsoft.com/office/drawing/2014/main" pred="{32F5B962-827E-4819-88EE-BE7096EA7B0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113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3983D84-F7AB-4FEF-A793-C3586F92B98A}"/>
            </a:ext>
            <a:ext uri="{147F2762-F138-4A5C-976F-8EAC2B608ADB}">
              <a16:predDERef xmlns:a16="http://schemas.microsoft.com/office/drawing/2014/main" pred="{70459040-67C4-4217-BD29-96F127D30FD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114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F9EFE24-F41C-4C81-9E90-DB8CD3AE8311}"/>
            </a:ext>
            <a:ext uri="{147F2762-F138-4A5C-976F-8EAC2B608ADB}">
              <a16:predDERef xmlns:a16="http://schemas.microsoft.com/office/drawing/2014/main" pred="{A3983D84-F7AB-4FEF-A793-C3586F92B98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115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BF2334A-1AE5-4FB1-863E-EA0258C34BF5}"/>
            </a:ext>
            <a:ext uri="{147F2762-F138-4A5C-976F-8EAC2B608ADB}">
              <a16:predDERef xmlns:a16="http://schemas.microsoft.com/office/drawing/2014/main" pred="{9F9EFE24-F41C-4C81-9E90-DB8CD3AE831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116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38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819F23D-1FC2-4633-B5F2-F41E663A3AA6}"/>
            </a:ext>
            <a:ext uri="{147F2762-F138-4A5C-976F-8EAC2B608ADB}">
              <a16:predDERef xmlns:a16="http://schemas.microsoft.com/office/drawing/2014/main" pred="{EBF2334A-1AE5-4FB1-863E-EA0258C34BF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117</xdr:row>
      <xdr:rowOff>9525</xdr:rowOff>
    </xdr:from>
    <xdr:to>
      <xdr:col>23</xdr:col>
      <xdr:colOff>257175</xdr:colOff>
      <xdr:row>117</xdr:row>
      <xdr:rowOff>171450</xdr:rowOff>
    </xdr:to>
    <xdr:sp macro="" textlink="">
      <xdr:nvSpPr>
        <xdr:cNvPr id="38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B96319E-6490-4805-A47E-852082F75B34}"/>
            </a:ext>
            <a:ext uri="{147F2762-F138-4A5C-976F-8EAC2B608ADB}">
              <a16:predDERef xmlns:a16="http://schemas.microsoft.com/office/drawing/2014/main" pred="{6819F23D-1FC2-4633-B5F2-F41E663A3AA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118</xdr:row>
      <xdr:rowOff>9525</xdr:rowOff>
    </xdr:from>
    <xdr:to>
      <xdr:col>23</xdr:col>
      <xdr:colOff>257175</xdr:colOff>
      <xdr:row>118</xdr:row>
      <xdr:rowOff>171450</xdr:rowOff>
    </xdr:to>
    <xdr:sp macro="" textlink="">
      <xdr:nvSpPr>
        <xdr:cNvPr id="38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9CEF265-8D1C-4305-9DF1-0E34A326E667}"/>
            </a:ext>
            <a:ext uri="{147F2762-F138-4A5C-976F-8EAC2B608ADB}">
              <a16:predDERef xmlns:a16="http://schemas.microsoft.com/office/drawing/2014/main" pred="{5B96319E-6490-4805-A47E-852082F75B3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119</xdr:row>
      <xdr:rowOff>9525</xdr:rowOff>
    </xdr:from>
    <xdr:to>
      <xdr:col>23</xdr:col>
      <xdr:colOff>257175</xdr:colOff>
      <xdr:row>119</xdr:row>
      <xdr:rowOff>171450</xdr:rowOff>
    </xdr:to>
    <xdr:sp macro="" textlink="">
      <xdr:nvSpPr>
        <xdr:cNvPr id="38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1795DA-B619-4F8B-8CC5-5CB3F33E10F0}"/>
            </a:ext>
            <a:ext uri="{147F2762-F138-4A5C-976F-8EAC2B608ADB}">
              <a16:predDERef xmlns:a16="http://schemas.microsoft.com/office/drawing/2014/main" pred="{A9CEF265-8D1C-4305-9DF1-0E34A326E66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120</xdr:row>
      <xdr:rowOff>9525</xdr:rowOff>
    </xdr:from>
    <xdr:to>
      <xdr:col>23</xdr:col>
      <xdr:colOff>257175</xdr:colOff>
      <xdr:row>120</xdr:row>
      <xdr:rowOff>171450</xdr:rowOff>
    </xdr:to>
    <xdr:sp macro="" textlink="">
      <xdr:nvSpPr>
        <xdr:cNvPr id="39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F17F5F9-470A-4B9F-83F5-95457FB15F3B}"/>
            </a:ext>
            <a:ext uri="{147F2762-F138-4A5C-976F-8EAC2B608ADB}">
              <a16:predDERef xmlns:a16="http://schemas.microsoft.com/office/drawing/2014/main" pred="{591795DA-B619-4F8B-8CC5-5CB3F33E10F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121</xdr:row>
      <xdr:rowOff>9525</xdr:rowOff>
    </xdr:from>
    <xdr:to>
      <xdr:col>23</xdr:col>
      <xdr:colOff>257175</xdr:colOff>
      <xdr:row>121</xdr:row>
      <xdr:rowOff>171450</xdr:rowOff>
    </xdr:to>
    <xdr:sp macro="" textlink="">
      <xdr:nvSpPr>
        <xdr:cNvPr id="39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CC2524B-779E-45D9-A53F-0C88DB722447}"/>
            </a:ext>
            <a:ext uri="{147F2762-F138-4A5C-976F-8EAC2B608ADB}">
              <a16:predDERef xmlns:a16="http://schemas.microsoft.com/office/drawing/2014/main" pred="{AF17F5F9-470A-4B9F-83F5-95457FB15F3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122</xdr:row>
      <xdr:rowOff>9525</xdr:rowOff>
    </xdr:from>
    <xdr:to>
      <xdr:col>23</xdr:col>
      <xdr:colOff>257175</xdr:colOff>
      <xdr:row>122</xdr:row>
      <xdr:rowOff>171450</xdr:rowOff>
    </xdr:to>
    <xdr:sp macro="" textlink="">
      <xdr:nvSpPr>
        <xdr:cNvPr id="39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15FEC71-EAA4-4490-86AA-0AC8FFCFFC1C}"/>
            </a:ext>
            <a:ext uri="{147F2762-F138-4A5C-976F-8EAC2B608ADB}">
              <a16:predDERef xmlns:a16="http://schemas.microsoft.com/office/drawing/2014/main" pred="{BCC2524B-779E-45D9-A53F-0C88DB72244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123</xdr:row>
      <xdr:rowOff>9525</xdr:rowOff>
    </xdr:from>
    <xdr:to>
      <xdr:col>23</xdr:col>
      <xdr:colOff>257175</xdr:colOff>
      <xdr:row>123</xdr:row>
      <xdr:rowOff>171450</xdr:rowOff>
    </xdr:to>
    <xdr:sp macro="" textlink="">
      <xdr:nvSpPr>
        <xdr:cNvPr id="39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5D620D7-BF90-453F-8AAC-B1F8B6C44FA5}"/>
            </a:ext>
            <a:ext uri="{147F2762-F138-4A5C-976F-8EAC2B608ADB}">
              <a16:predDERef xmlns:a16="http://schemas.microsoft.com/office/drawing/2014/main" pred="{215FEC71-EAA4-4490-86AA-0AC8FFCFFC1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124</xdr:row>
      <xdr:rowOff>9525</xdr:rowOff>
    </xdr:from>
    <xdr:to>
      <xdr:col>23</xdr:col>
      <xdr:colOff>257175</xdr:colOff>
      <xdr:row>124</xdr:row>
      <xdr:rowOff>171450</xdr:rowOff>
    </xdr:to>
    <xdr:sp macro="" textlink="">
      <xdr:nvSpPr>
        <xdr:cNvPr id="39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0A89113-4242-4DD2-9838-B3912FCCF6F4}"/>
            </a:ext>
            <a:ext uri="{147F2762-F138-4A5C-976F-8EAC2B608ADB}">
              <a16:predDERef xmlns:a16="http://schemas.microsoft.com/office/drawing/2014/main" pred="{C5D620D7-BF90-453F-8AAC-B1F8B6C44FA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125</xdr:row>
      <xdr:rowOff>9525</xdr:rowOff>
    </xdr:from>
    <xdr:to>
      <xdr:col>23</xdr:col>
      <xdr:colOff>257175</xdr:colOff>
      <xdr:row>125</xdr:row>
      <xdr:rowOff>171450</xdr:rowOff>
    </xdr:to>
    <xdr:sp macro="" textlink="">
      <xdr:nvSpPr>
        <xdr:cNvPr id="39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3691985-D83F-41DB-8123-9C6445A26A18}"/>
            </a:ext>
            <a:ext uri="{147F2762-F138-4A5C-976F-8EAC2B608ADB}">
              <a16:predDERef xmlns:a16="http://schemas.microsoft.com/office/drawing/2014/main" pred="{60A89113-4242-4DD2-9838-B3912FCCF6F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126</xdr:row>
      <xdr:rowOff>9525</xdr:rowOff>
    </xdr:from>
    <xdr:to>
      <xdr:col>23</xdr:col>
      <xdr:colOff>257175</xdr:colOff>
      <xdr:row>126</xdr:row>
      <xdr:rowOff>171450</xdr:rowOff>
    </xdr:to>
    <xdr:sp macro="" textlink="">
      <xdr:nvSpPr>
        <xdr:cNvPr id="39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7236CD5-31A1-4B3E-A116-906854376BCD}"/>
            </a:ext>
            <a:ext uri="{147F2762-F138-4A5C-976F-8EAC2B608ADB}">
              <a16:predDERef xmlns:a16="http://schemas.microsoft.com/office/drawing/2014/main" pred="{43691985-D83F-41DB-8123-9C6445A26A1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127</xdr:row>
      <xdr:rowOff>9525</xdr:rowOff>
    </xdr:from>
    <xdr:to>
      <xdr:col>23</xdr:col>
      <xdr:colOff>257175</xdr:colOff>
      <xdr:row>127</xdr:row>
      <xdr:rowOff>171450</xdr:rowOff>
    </xdr:to>
    <xdr:sp macro="" textlink="">
      <xdr:nvSpPr>
        <xdr:cNvPr id="39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954574A-AE16-48F0-AF27-E184790A2CF8}"/>
            </a:ext>
            <a:ext uri="{147F2762-F138-4A5C-976F-8EAC2B608ADB}">
              <a16:predDERef xmlns:a16="http://schemas.microsoft.com/office/drawing/2014/main" pred="{07236CD5-31A1-4B3E-A116-906854376BC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128</xdr:row>
      <xdr:rowOff>9525</xdr:rowOff>
    </xdr:from>
    <xdr:to>
      <xdr:col>23</xdr:col>
      <xdr:colOff>257175</xdr:colOff>
      <xdr:row>128</xdr:row>
      <xdr:rowOff>171450</xdr:rowOff>
    </xdr:to>
    <xdr:sp macro="" textlink="">
      <xdr:nvSpPr>
        <xdr:cNvPr id="39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E2DAC47-F00D-49AA-9F0F-53056D3EDF71}"/>
            </a:ext>
            <a:ext uri="{147F2762-F138-4A5C-976F-8EAC2B608ADB}">
              <a16:predDERef xmlns:a16="http://schemas.microsoft.com/office/drawing/2014/main" pred="{9954574A-AE16-48F0-AF27-E184790A2CF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129</xdr:row>
      <xdr:rowOff>9525</xdr:rowOff>
    </xdr:from>
    <xdr:to>
      <xdr:col>23</xdr:col>
      <xdr:colOff>257175</xdr:colOff>
      <xdr:row>129</xdr:row>
      <xdr:rowOff>171450</xdr:rowOff>
    </xdr:to>
    <xdr:sp macro="" textlink="">
      <xdr:nvSpPr>
        <xdr:cNvPr id="39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0B3431E-357E-4E32-BD41-03A0D3131055}"/>
            </a:ext>
            <a:ext uri="{147F2762-F138-4A5C-976F-8EAC2B608ADB}">
              <a16:predDERef xmlns:a16="http://schemas.microsoft.com/office/drawing/2014/main" pred="{EE2DAC47-F00D-49AA-9F0F-53056D3EDF7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130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40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FE383DA-C379-418B-A665-286AB92F4BA4}"/>
            </a:ext>
            <a:ext uri="{147F2762-F138-4A5C-976F-8EAC2B608ADB}">
              <a16:predDERef xmlns:a16="http://schemas.microsoft.com/office/drawing/2014/main" pred="{10B3431E-357E-4E32-BD41-03A0D313105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131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40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BDE0C27-D51C-454D-A163-5FC82F003C09}"/>
            </a:ext>
            <a:ext uri="{147F2762-F138-4A5C-976F-8EAC2B608ADB}">
              <a16:predDERef xmlns:a16="http://schemas.microsoft.com/office/drawing/2014/main" pred="{AFE383DA-C379-418B-A665-286AB92F4BA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1461103-0AE7-4BE7-BADB-0FE6A6BD1803}"/>
            </a:ext>
            <a:ext uri="{147F2762-F138-4A5C-976F-8EAC2B608ADB}">
              <a16:predDERef xmlns:a16="http://schemas.microsoft.com/office/drawing/2014/main" pred="{0BDE0C27-D51C-454D-A163-5FC82F003C0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2543757-3D5F-4261-9D46-D187CCEE9E5A}"/>
            </a:ext>
            <a:ext uri="{147F2762-F138-4A5C-976F-8EAC2B608ADB}">
              <a16:predDERef xmlns:a16="http://schemas.microsoft.com/office/drawing/2014/main" pred="{31461103-0AE7-4BE7-BADB-0FE6A6BD180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1A9B7FD-D5C0-446C-BE3D-1D9F9C33E4E7}"/>
            </a:ext>
            <a:ext uri="{147F2762-F138-4A5C-976F-8EAC2B608ADB}">
              <a16:predDERef xmlns:a16="http://schemas.microsoft.com/office/drawing/2014/main" pred="{12543757-3D5F-4261-9D46-D187CCEE9E5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1B37FA8-0651-40ED-91B6-98F795075B02}"/>
            </a:ext>
            <a:ext uri="{147F2762-F138-4A5C-976F-8EAC2B608ADB}">
              <a16:predDERef xmlns:a16="http://schemas.microsoft.com/office/drawing/2014/main" pred="{E1A9B7FD-D5C0-446C-BE3D-1D9F9C33E4E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144B1C5-3C00-474D-9A66-44442BEE9B31}"/>
            </a:ext>
            <a:ext uri="{147F2762-F138-4A5C-976F-8EAC2B608ADB}">
              <a16:predDERef xmlns:a16="http://schemas.microsoft.com/office/drawing/2014/main" pred="{11B37FA8-0651-40ED-91B6-98F795075B0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5A83B46-5172-44A2-BFB9-78C04F220C07}"/>
            </a:ext>
            <a:ext uri="{147F2762-F138-4A5C-976F-8EAC2B608ADB}">
              <a16:predDERef xmlns:a16="http://schemas.microsoft.com/office/drawing/2014/main" pred="{A144B1C5-3C00-474D-9A66-44442BEE9B3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549F640-71DC-427D-9C5C-DA122EDD690C}"/>
            </a:ext>
            <a:ext uri="{147F2762-F138-4A5C-976F-8EAC2B608ADB}">
              <a16:predDERef xmlns:a16="http://schemas.microsoft.com/office/drawing/2014/main" pred="{85A83B46-5172-44A2-BFB9-78C04F220C0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0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7EBAC1-6797-4C85-BC42-54DED9187AEA}"/>
            </a:ext>
            <a:ext uri="{147F2762-F138-4A5C-976F-8EAC2B608ADB}">
              <a16:predDERef xmlns:a16="http://schemas.microsoft.com/office/drawing/2014/main" pred="{1549F640-71DC-427D-9C5C-DA122EDD690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87E3DFC-295B-46F2-B637-251C53DDAAF6}"/>
            </a:ext>
            <a:ext uri="{147F2762-F138-4A5C-976F-8EAC2B608ADB}">
              <a16:predDERef xmlns:a16="http://schemas.microsoft.com/office/drawing/2014/main" pred="{7B7EBAC1-6797-4C85-BC42-54DED9187AE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1395B4-6E60-4BF7-A790-6374840BE3DB}"/>
            </a:ext>
            <a:ext uri="{147F2762-F138-4A5C-976F-8EAC2B608ADB}">
              <a16:predDERef xmlns:a16="http://schemas.microsoft.com/office/drawing/2014/main" pred="{F87E3DFC-295B-46F2-B637-251C53DDAAF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7450684-795A-4EF4-8D56-4945736FBD59}"/>
            </a:ext>
            <a:ext uri="{147F2762-F138-4A5C-976F-8EAC2B608ADB}">
              <a16:predDERef xmlns:a16="http://schemas.microsoft.com/office/drawing/2014/main" pred="{7B1395B4-6E60-4BF7-A790-6374840BE3D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A411AA9-5DC4-4F78-9B01-7FDA58CCE7AB}"/>
            </a:ext>
            <a:ext uri="{147F2762-F138-4A5C-976F-8EAC2B608ADB}">
              <a16:predDERef xmlns:a16="http://schemas.microsoft.com/office/drawing/2014/main" pred="{27450684-795A-4EF4-8D56-4945736FBD5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9CD7C4C-D365-4F41-A1BF-2777BB93042B}"/>
            </a:ext>
            <a:ext uri="{147F2762-F138-4A5C-976F-8EAC2B608ADB}">
              <a16:predDERef xmlns:a16="http://schemas.microsoft.com/office/drawing/2014/main" pred="{AA411AA9-5DC4-4F78-9B01-7FDA58CCE7A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E01471C-D448-4412-BA0F-F4CEC706800A}"/>
            </a:ext>
            <a:ext uri="{147F2762-F138-4A5C-976F-8EAC2B608ADB}">
              <a16:predDERef xmlns:a16="http://schemas.microsoft.com/office/drawing/2014/main" pred="{99CD7C4C-D365-4F41-A1BF-2777BB93042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CF88827-016D-4DCD-BCF6-DDC7E8E28CC3}"/>
            </a:ext>
            <a:ext uri="{147F2762-F138-4A5C-976F-8EAC2B608ADB}">
              <a16:predDERef xmlns:a16="http://schemas.microsoft.com/office/drawing/2014/main" pred="{9E01471C-D448-4412-BA0F-F4CEC706800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EB0FCC4-9F40-45AC-AA24-053E248E38A9}"/>
            </a:ext>
            <a:ext uri="{147F2762-F138-4A5C-976F-8EAC2B608ADB}">
              <a16:predDERef xmlns:a16="http://schemas.microsoft.com/office/drawing/2014/main" pred="{5CF88827-016D-4DCD-BCF6-DDC7E8E28CC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2E24C89-A64D-484E-9588-E84A2884B122}"/>
            </a:ext>
            <a:ext uri="{147F2762-F138-4A5C-976F-8EAC2B608ADB}">
              <a16:predDERef xmlns:a16="http://schemas.microsoft.com/office/drawing/2014/main" pred="{3EB0FCC4-9F40-45AC-AA24-053E248E38A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1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89CFC41-ECBB-4D64-9223-0F7497E3195C}"/>
            </a:ext>
            <a:ext uri="{147F2762-F138-4A5C-976F-8EAC2B608ADB}">
              <a16:predDERef xmlns:a16="http://schemas.microsoft.com/office/drawing/2014/main" pred="{22E24C89-A64D-484E-9588-E84A2884B12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2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1027FEF-E71C-44BA-9E8A-E2704AD4351B}"/>
            </a:ext>
            <a:ext uri="{147F2762-F138-4A5C-976F-8EAC2B608ADB}">
              <a16:predDERef xmlns:a16="http://schemas.microsoft.com/office/drawing/2014/main" pred="{A89CFC41-ECBB-4D64-9223-0F7497E3195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2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1D44FC9-E854-438C-935C-B336B478E007}"/>
            </a:ext>
            <a:ext uri="{147F2762-F138-4A5C-976F-8EAC2B608ADB}">
              <a16:predDERef xmlns:a16="http://schemas.microsoft.com/office/drawing/2014/main" pred="{21027FEF-E71C-44BA-9E8A-E2704AD4351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2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AF81448-8337-41D1-A554-1CA72C678064}"/>
            </a:ext>
            <a:ext uri="{147F2762-F138-4A5C-976F-8EAC2B608ADB}">
              <a16:predDERef xmlns:a16="http://schemas.microsoft.com/office/drawing/2014/main" pred="{71D44FC9-E854-438C-935C-B336B478E00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2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5ED1A06-A075-458C-B133-B9A341025E7E}"/>
            </a:ext>
            <a:ext uri="{147F2762-F138-4A5C-976F-8EAC2B608ADB}">
              <a16:predDERef xmlns:a16="http://schemas.microsoft.com/office/drawing/2014/main" pred="{EAF81448-8337-41D1-A554-1CA72C67806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2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754533A-A9D6-4CB8-884E-ED8AC25C8D35}"/>
            </a:ext>
            <a:ext uri="{147F2762-F138-4A5C-976F-8EAC2B608ADB}">
              <a16:predDERef xmlns:a16="http://schemas.microsoft.com/office/drawing/2014/main" pred="{35ED1A06-A075-458C-B133-B9A341025E7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42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23EB777-E693-42A7-B183-C2901EDDCA07}"/>
            </a:ext>
            <a:ext uri="{147F2762-F138-4A5C-976F-8EAC2B608ADB}">
              <a16:predDERef xmlns:a16="http://schemas.microsoft.com/office/drawing/2014/main" pred="{F754533A-A9D6-4CB8-884E-ED8AC25C8D3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31</xdr:row>
      <xdr:rowOff>9525</xdr:rowOff>
    </xdr:from>
    <xdr:to>
      <xdr:col>23</xdr:col>
      <xdr:colOff>257175</xdr:colOff>
      <xdr:row>31</xdr:row>
      <xdr:rowOff>171450</xdr:rowOff>
    </xdr:to>
    <xdr:sp macro="" textlink="">
      <xdr:nvSpPr>
        <xdr:cNvPr id="42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70F12A2-71D0-4FBC-BB93-BB167A87B2A2}"/>
            </a:ext>
            <a:ext uri="{147F2762-F138-4A5C-976F-8EAC2B608ADB}">
              <a16:predDERef xmlns:a16="http://schemas.microsoft.com/office/drawing/2014/main" pred="{F23EB777-E693-42A7-B183-C2901EDDCA0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32</xdr:row>
      <xdr:rowOff>9525</xdr:rowOff>
    </xdr:from>
    <xdr:to>
      <xdr:col>23</xdr:col>
      <xdr:colOff>257175</xdr:colOff>
      <xdr:row>32</xdr:row>
      <xdr:rowOff>171450</xdr:rowOff>
    </xdr:to>
    <xdr:sp macro="" textlink="">
      <xdr:nvSpPr>
        <xdr:cNvPr id="42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83DB0C0-3C41-4F76-9F65-D67C8B2191B3}"/>
            </a:ext>
            <a:ext uri="{147F2762-F138-4A5C-976F-8EAC2B608ADB}">
              <a16:predDERef xmlns:a16="http://schemas.microsoft.com/office/drawing/2014/main" pred="{970F12A2-71D0-4FBC-BB93-BB167A87B2A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33</xdr:row>
      <xdr:rowOff>9525</xdr:rowOff>
    </xdr:from>
    <xdr:to>
      <xdr:col>23</xdr:col>
      <xdr:colOff>257175</xdr:colOff>
      <xdr:row>33</xdr:row>
      <xdr:rowOff>171450</xdr:rowOff>
    </xdr:to>
    <xdr:sp macro="" textlink="">
      <xdr:nvSpPr>
        <xdr:cNvPr id="42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768FF02-DA2C-48BB-95B2-AD0F1D788B68}"/>
            </a:ext>
            <a:ext uri="{147F2762-F138-4A5C-976F-8EAC2B608ADB}">
              <a16:predDERef xmlns:a16="http://schemas.microsoft.com/office/drawing/2014/main" pred="{683DB0C0-3C41-4F76-9F65-D67C8B2191B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34</xdr:row>
      <xdr:rowOff>9525</xdr:rowOff>
    </xdr:from>
    <xdr:to>
      <xdr:col>23</xdr:col>
      <xdr:colOff>257175</xdr:colOff>
      <xdr:row>34</xdr:row>
      <xdr:rowOff>171450</xdr:rowOff>
    </xdr:to>
    <xdr:sp macro="" textlink="">
      <xdr:nvSpPr>
        <xdr:cNvPr id="42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6C0BA99-549A-4819-AF48-7D250E5D223B}"/>
            </a:ext>
            <a:ext uri="{147F2762-F138-4A5C-976F-8EAC2B608ADB}">
              <a16:predDERef xmlns:a16="http://schemas.microsoft.com/office/drawing/2014/main" pred="{F768FF02-DA2C-48BB-95B2-AD0F1D788B6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43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3B065D1-2CA2-4B50-BC84-6D73E94BC5FF}"/>
            </a:ext>
            <a:ext uri="{147F2762-F138-4A5C-976F-8EAC2B608ADB}">
              <a16:predDERef xmlns:a16="http://schemas.microsoft.com/office/drawing/2014/main" pred="{D6C0BA99-549A-4819-AF48-7D250E5D223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36</xdr:row>
      <xdr:rowOff>9525</xdr:rowOff>
    </xdr:from>
    <xdr:to>
      <xdr:col>23</xdr:col>
      <xdr:colOff>257175</xdr:colOff>
      <xdr:row>36</xdr:row>
      <xdr:rowOff>171450</xdr:rowOff>
    </xdr:to>
    <xdr:sp macro="" textlink="">
      <xdr:nvSpPr>
        <xdr:cNvPr id="43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C8604DF-7316-4C2D-B383-7A8A8B9B7A60}"/>
            </a:ext>
            <a:ext uri="{147F2762-F138-4A5C-976F-8EAC2B608ADB}">
              <a16:predDERef xmlns:a16="http://schemas.microsoft.com/office/drawing/2014/main" pred="{93B065D1-2CA2-4B50-BC84-6D73E94BC5F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37</xdr:row>
      <xdr:rowOff>9525</xdr:rowOff>
    </xdr:from>
    <xdr:to>
      <xdr:col>23</xdr:col>
      <xdr:colOff>257175</xdr:colOff>
      <xdr:row>37</xdr:row>
      <xdr:rowOff>171450</xdr:rowOff>
    </xdr:to>
    <xdr:sp macro="" textlink="">
      <xdr:nvSpPr>
        <xdr:cNvPr id="43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1B9B217-4F3D-40D7-970F-DA0B87712F68}"/>
            </a:ext>
            <a:ext uri="{147F2762-F138-4A5C-976F-8EAC2B608ADB}">
              <a16:predDERef xmlns:a16="http://schemas.microsoft.com/office/drawing/2014/main" pred="{EC8604DF-7316-4C2D-B383-7A8A8B9B7A6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38</xdr:row>
      <xdr:rowOff>9525</xdr:rowOff>
    </xdr:from>
    <xdr:to>
      <xdr:col>23</xdr:col>
      <xdr:colOff>257175</xdr:colOff>
      <xdr:row>38</xdr:row>
      <xdr:rowOff>171450</xdr:rowOff>
    </xdr:to>
    <xdr:sp macro="" textlink="">
      <xdr:nvSpPr>
        <xdr:cNvPr id="43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2006C64-8863-479A-98E9-EEDFA3353610}"/>
            </a:ext>
            <a:ext uri="{147F2762-F138-4A5C-976F-8EAC2B608ADB}">
              <a16:predDERef xmlns:a16="http://schemas.microsoft.com/office/drawing/2014/main" pred="{F1B9B217-4F3D-40D7-970F-DA0B87712F6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39</xdr:row>
      <xdr:rowOff>9525</xdr:rowOff>
    </xdr:from>
    <xdr:to>
      <xdr:col>23</xdr:col>
      <xdr:colOff>257175</xdr:colOff>
      <xdr:row>39</xdr:row>
      <xdr:rowOff>171450</xdr:rowOff>
    </xdr:to>
    <xdr:sp macro="" textlink="">
      <xdr:nvSpPr>
        <xdr:cNvPr id="43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6058ED0-08C5-41FB-940D-973867A114F8}"/>
            </a:ext>
            <a:ext uri="{147F2762-F138-4A5C-976F-8EAC2B608ADB}">
              <a16:predDERef xmlns:a16="http://schemas.microsoft.com/office/drawing/2014/main" pred="{62006C64-8863-479A-98E9-EEDFA335361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43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18FFAE4-E705-4094-A18F-93D8229268CE}"/>
            </a:ext>
            <a:ext uri="{147F2762-F138-4A5C-976F-8EAC2B608ADB}">
              <a16:predDERef xmlns:a16="http://schemas.microsoft.com/office/drawing/2014/main" pred="{76058ED0-08C5-41FB-940D-973867A114F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41</xdr:row>
      <xdr:rowOff>9525</xdr:rowOff>
    </xdr:from>
    <xdr:to>
      <xdr:col>23</xdr:col>
      <xdr:colOff>257175</xdr:colOff>
      <xdr:row>41</xdr:row>
      <xdr:rowOff>171450</xdr:rowOff>
    </xdr:to>
    <xdr:sp macro="" textlink="">
      <xdr:nvSpPr>
        <xdr:cNvPr id="43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CF55E08-FB78-45BE-97A4-3FC4773C24E5}"/>
            </a:ext>
            <a:ext uri="{147F2762-F138-4A5C-976F-8EAC2B608ADB}">
              <a16:predDERef xmlns:a16="http://schemas.microsoft.com/office/drawing/2014/main" pred="{F18FFAE4-E705-4094-A18F-93D8229268C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42</xdr:row>
      <xdr:rowOff>9525</xdr:rowOff>
    </xdr:from>
    <xdr:to>
      <xdr:col>23</xdr:col>
      <xdr:colOff>257175</xdr:colOff>
      <xdr:row>42</xdr:row>
      <xdr:rowOff>171450</xdr:rowOff>
    </xdr:to>
    <xdr:sp macro="" textlink="">
      <xdr:nvSpPr>
        <xdr:cNvPr id="43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DC6E65E-23AF-484D-9531-77A6736305CD}"/>
            </a:ext>
            <a:ext uri="{147F2762-F138-4A5C-976F-8EAC2B608ADB}">
              <a16:predDERef xmlns:a16="http://schemas.microsoft.com/office/drawing/2014/main" pred="{BCF55E08-FB78-45BE-97A4-3FC4773C24E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43</xdr:row>
      <xdr:rowOff>9525</xdr:rowOff>
    </xdr:from>
    <xdr:to>
      <xdr:col>23</xdr:col>
      <xdr:colOff>257175</xdr:colOff>
      <xdr:row>43</xdr:row>
      <xdr:rowOff>171450</xdr:rowOff>
    </xdr:to>
    <xdr:sp macro="" textlink="">
      <xdr:nvSpPr>
        <xdr:cNvPr id="43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156C08D-5C8A-450B-9485-8FA883DA2C0F}"/>
            </a:ext>
            <a:ext uri="{147F2762-F138-4A5C-976F-8EAC2B608ADB}">
              <a16:predDERef xmlns:a16="http://schemas.microsoft.com/office/drawing/2014/main" pred="{5DC6E65E-23AF-484D-9531-77A6736305C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44</xdr:row>
      <xdr:rowOff>9525</xdr:rowOff>
    </xdr:from>
    <xdr:to>
      <xdr:col>23</xdr:col>
      <xdr:colOff>257175</xdr:colOff>
      <xdr:row>44</xdr:row>
      <xdr:rowOff>171450</xdr:rowOff>
    </xdr:to>
    <xdr:sp macro="" textlink="">
      <xdr:nvSpPr>
        <xdr:cNvPr id="43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2D24DE3-F600-44F6-8455-7AEFAC8D4905}"/>
            </a:ext>
            <a:ext uri="{147F2762-F138-4A5C-976F-8EAC2B608ADB}">
              <a16:predDERef xmlns:a16="http://schemas.microsoft.com/office/drawing/2014/main" pred="{3156C08D-5C8A-450B-9485-8FA883DA2C0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45</xdr:row>
      <xdr:rowOff>9525</xdr:rowOff>
    </xdr:from>
    <xdr:to>
      <xdr:col>23</xdr:col>
      <xdr:colOff>257175</xdr:colOff>
      <xdr:row>45</xdr:row>
      <xdr:rowOff>171450</xdr:rowOff>
    </xdr:to>
    <xdr:sp macro="" textlink="">
      <xdr:nvSpPr>
        <xdr:cNvPr id="44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8724F73-D37D-45E8-A836-2C89392693C1}"/>
            </a:ext>
            <a:ext uri="{147F2762-F138-4A5C-976F-8EAC2B608ADB}">
              <a16:predDERef xmlns:a16="http://schemas.microsoft.com/office/drawing/2014/main" pred="{32D24DE3-F600-44F6-8455-7AEFAC8D490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46</xdr:row>
      <xdr:rowOff>9525</xdr:rowOff>
    </xdr:from>
    <xdr:to>
      <xdr:col>23</xdr:col>
      <xdr:colOff>257175</xdr:colOff>
      <xdr:row>46</xdr:row>
      <xdr:rowOff>171450</xdr:rowOff>
    </xdr:to>
    <xdr:sp macro="" textlink="">
      <xdr:nvSpPr>
        <xdr:cNvPr id="44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A5A751A-E2CE-4BD3-8D6F-3923C3640EA1}"/>
            </a:ext>
            <a:ext uri="{147F2762-F138-4A5C-976F-8EAC2B608ADB}">
              <a16:predDERef xmlns:a16="http://schemas.microsoft.com/office/drawing/2014/main" pred="{88724F73-D37D-45E8-A836-2C89392693C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44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FE8118A-F79A-4C5B-9175-5F40A5D98919}"/>
            </a:ext>
            <a:ext uri="{147F2762-F138-4A5C-976F-8EAC2B608ADB}">
              <a16:predDERef xmlns:a16="http://schemas.microsoft.com/office/drawing/2014/main" pred="{8A5A751A-E2CE-4BD3-8D6F-3923C3640EA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48</xdr:row>
      <xdr:rowOff>9525</xdr:rowOff>
    </xdr:from>
    <xdr:to>
      <xdr:col>23</xdr:col>
      <xdr:colOff>257175</xdr:colOff>
      <xdr:row>48</xdr:row>
      <xdr:rowOff>171450</xdr:rowOff>
    </xdr:to>
    <xdr:sp macro="" textlink="">
      <xdr:nvSpPr>
        <xdr:cNvPr id="44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420B89C-3A98-487D-9F1E-3D62701D5632}"/>
            </a:ext>
            <a:ext uri="{147F2762-F138-4A5C-976F-8EAC2B608ADB}">
              <a16:predDERef xmlns:a16="http://schemas.microsoft.com/office/drawing/2014/main" pred="{7FE8118A-F79A-4C5B-9175-5F40A5D9891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49</xdr:row>
      <xdr:rowOff>9525</xdr:rowOff>
    </xdr:from>
    <xdr:to>
      <xdr:col>23</xdr:col>
      <xdr:colOff>257175</xdr:colOff>
      <xdr:row>49</xdr:row>
      <xdr:rowOff>171450</xdr:rowOff>
    </xdr:to>
    <xdr:sp macro="" textlink="">
      <xdr:nvSpPr>
        <xdr:cNvPr id="44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0D68173-CDD3-4E1E-805F-18FAF2EF2F29}"/>
            </a:ext>
            <a:ext uri="{147F2762-F138-4A5C-976F-8EAC2B608ADB}">
              <a16:predDERef xmlns:a16="http://schemas.microsoft.com/office/drawing/2014/main" pred="{5420B89C-3A98-487D-9F1E-3D62701D563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50</xdr:row>
      <xdr:rowOff>9525</xdr:rowOff>
    </xdr:from>
    <xdr:to>
      <xdr:col>23</xdr:col>
      <xdr:colOff>257175</xdr:colOff>
      <xdr:row>50</xdr:row>
      <xdr:rowOff>171450</xdr:rowOff>
    </xdr:to>
    <xdr:sp macro="" textlink="">
      <xdr:nvSpPr>
        <xdr:cNvPr id="44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8E4B8B-B259-445B-A0E4-E56786ABC9B3}"/>
            </a:ext>
            <a:ext uri="{147F2762-F138-4A5C-976F-8EAC2B608ADB}">
              <a16:predDERef xmlns:a16="http://schemas.microsoft.com/office/drawing/2014/main" pred="{40D68173-CDD3-4E1E-805F-18FAF2EF2F2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51</xdr:row>
      <xdr:rowOff>9525</xdr:rowOff>
    </xdr:from>
    <xdr:to>
      <xdr:col>23</xdr:col>
      <xdr:colOff>257175</xdr:colOff>
      <xdr:row>51</xdr:row>
      <xdr:rowOff>171450</xdr:rowOff>
    </xdr:to>
    <xdr:sp macro="" textlink="">
      <xdr:nvSpPr>
        <xdr:cNvPr id="44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E8AA121-1EB9-4C39-8BFC-55ADF870B931}"/>
            </a:ext>
            <a:ext uri="{147F2762-F138-4A5C-976F-8EAC2B608ADB}">
              <a16:predDERef xmlns:a16="http://schemas.microsoft.com/office/drawing/2014/main" pred="{7B8E4B8B-B259-445B-A0E4-E56786ABC9B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44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7F61154-2089-4D78-8F89-7B84CDAB13D2}"/>
            </a:ext>
            <a:ext uri="{147F2762-F138-4A5C-976F-8EAC2B608ADB}">
              <a16:predDERef xmlns:a16="http://schemas.microsoft.com/office/drawing/2014/main" pred="{1E8AA121-1EB9-4C39-8BFC-55ADF870B93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4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85B9144-D627-4C11-9A7C-D89B6F3FDED7}"/>
            </a:ext>
            <a:ext uri="{147F2762-F138-4A5C-976F-8EAC2B608ADB}">
              <a16:predDERef xmlns:a16="http://schemas.microsoft.com/office/drawing/2014/main" pred="{C7F61154-2089-4D78-8F89-7B84CDAB13D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4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50713EF-6BAE-40D3-8C5A-9B1C4EEDE775}"/>
            </a:ext>
            <a:ext uri="{147F2762-F138-4A5C-976F-8EAC2B608ADB}">
              <a16:predDERef xmlns:a16="http://schemas.microsoft.com/office/drawing/2014/main" pred="{F85B9144-D627-4C11-9A7C-D89B6F3FDED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1EA5262-A88C-4D59-9EDC-B2D61498BFE0}"/>
            </a:ext>
            <a:ext uri="{147F2762-F138-4A5C-976F-8EAC2B608ADB}">
              <a16:predDERef xmlns:a16="http://schemas.microsoft.com/office/drawing/2014/main" pred="{550713EF-6BAE-40D3-8C5A-9B1C4EEDE77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EBDEB9C-4444-409B-884F-03CEE0754B14}"/>
            </a:ext>
            <a:ext uri="{147F2762-F138-4A5C-976F-8EAC2B608ADB}">
              <a16:predDERef xmlns:a16="http://schemas.microsoft.com/office/drawing/2014/main" pred="{91EA5262-A88C-4D59-9EDC-B2D61498BFE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A9784E3-D73B-4E08-BFA3-895A9196C7F6}"/>
            </a:ext>
            <a:ext uri="{147F2762-F138-4A5C-976F-8EAC2B608ADB}">
              <a16:predDERef xmlns:a16="http://schemas.microsoft.com/office/drawing/2014/main" pred="{8EBDEB9C-4444-409B-884F-03CEE0754B1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6FD943F-9430-4441-AE7C-33D8007A5E6E}"/>
            </a:ext>
            <a:ext uri="{147F2762-F138-4A5C-976F-8EAC2B608ADB}">
              <a16:predDERef xmlns:a16="http://schemas.microsoft.com/office/drawing/2014/main" pred="{8A9784E3-D73B-4E08-BFA3-895A9196C7F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6EE319D-0D2D-405F-8F75-5295475A3654}"/>
            </a:ext>
            <a:ext uri="{147F2762-F138-4A5C-976F-8EAC2B608ADB}">
              <a16:predDERef xmlns:a16="http://schemas.microsoft.com/office/drawing/2014/main" pred="{A6FD943F-9430-4441-AE7C-33D8007A5E6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D63DC25-F51D-4B71-90C7-EBC56593C5C4}"/>
            </a:ext>
            <a:ext uri="{147F2762-F138-4A5C-976F-8EAC2B608ADB}">
              <a16:predDERef xmlns:a16="http://schemas.microsoft.com/office/drawing/2014/main" pred="{C6EE319D-0D2D-405F-8F75-5295475A365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42E391C-74B0-4221-A613-A6F0E62DABAA}"/>
            </a:ext>
            <a:ext uri="{147F2762-F138-4A5C-976F-8EAC2B608ADB}">
              <a16:predDERef xmlns:a16="http://schemas.microsoft.com/office/drawing/2014/main" pred="{2D63DC25-F51D-4B71-90C7-EBC56593C5C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B958CD0-BB35-4637-BC25-6ECA2D878C4E}"/>
            </a:ext>
            <a:ext uri="{147F2762-F138-4A5C-976F-8EAC2B608ADB}">
              <a16:predDERef xmlns:a16="http://schemas.microsoft.com/office/drawing/2014/main" pred="{D42E391C-74B0-4221-A613-A6F0E62DABA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FB47237-84FC-48FB-A3D9-AB389E7080C0}"/>
            </a:ext>
            <a:ext uri="{147F2762-F138-4A5C-976F-8EAC2B608ADB}">
              <a16:predDERef xmlns:a16="http://schemas.microsoft.com/office/drawing/2014/main" pred="{CB958CD0-BB35-4637-BC25-6ECA2D878C4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5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EA33509-84C7-40AD-8A1C-B92A6C1DE6BC}"/>
            </a:ext>
            <a:ext uri="{147F2762-F138-4A5C-976F-8EAC2B608ADB}">
              <a16:predDERef xmlns:a16="http://schemas.microsoft.com/office/drawing/2014/main" pred="{AFB47237-84FC-48FB-A3D9-AB389E7080C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4F7752D-A452-4A1E-8E29-698DEE242161}"/>
            </a:ext>
            <a:ext uri="{147F2762-F138-4A5C-976F-8EAC2B608ADB}">
              <a16:predDERef xmlns:a16="http://schemas.microsoft.com/office/drawing/2014/main" pred="{EEA33509-84C7-40AD-8A1C-B92A6C1DE6B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14C91E6-48F5-46A4-B80E-24D980E89A47}"/>
            </a:ext>
            <a:ext uri="{147F2762-F138-4A5C-976F-8EAC2B608ADB}">
              <a16:predDERef xmlns:a16="http://schemas.microsoft.com/office/drawing/2014/main" pred="{34F7752D-A452-4A1E-8E29-698DEE24216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AA8251B-5502-4870-B7B1-E94CE6298FBB}"/>
            </a:ext>
            <a:ext uri="{147F2762-F138-4A5C-976F-8EAC2B608ADB}">
              <a16:predDERef xmlns:a16="http://schemas.microsoft.com/office/drawing/2014/main" pred="{314C91E6-48F5-46A4-B80E-24D980E89A4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199F7B8-40DC-4ABB-B2C3-CDD0531291E0}"/>
            </a:ext>
            <a:ext uri="{147F2762-F138-4A5C-976F-8EAC2B608ADB}">
              <a16:predDERef xmlns:a16="http://schemas.microsoft.com/office/drawing/2014/main" pred="{7AA8251B-5502-4870-B7B1-E94CE6298FB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B8F7B45-4B2B-4DDC-B55F-756300D9BBE8}"/>
            </a:ext>
            <a:ext uri="{147F2762-F138-4A5C-976F-8EAC2B608ADB}">
              <a16:predDERef xmlns:a16="http://schemas.microsoft.com/office/drawing/2014/main" pred="{E199F7B8-40DC-4ABB-B2C3-CDD0531291E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09594D7-4F9D-4C7F-83ED-5560C708D2AB}"/>
            </a:ext>
            <a:ext uri="{147F2762-F138-4A5C-976F-8EAC2B608ADB}">
              <a16:predDERef xmlns:a16="http://schemas.microsoft.com/office/drawing/2014/main" pred="{CB8F7B45-4B2B-4DDC-B55F-756300D9BBE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9854619-08B8-4FED-AA22-2F9BF9534AAB}"/>
            </a:ext>
            <a:ext uri="{147F2762-F138-4A5C-976F-8EAC2B608ADB}">
              <a16:predDERef xmlns:a16="http://schemas.microsoft.com/office/drawing/2014/main" pred="{509594D7-4F9D-4C7F-83ED-5560C708D2A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1448FC9-59C5-475C-BEEA-6928DBE7E45D}"/>
            </a:ext>
            <a:ext uri="{147F2762-F138-4A5C-976F-8EAC2B608ADB}">
              <a16:predDERef xmlns:a16="http://schemas.microsoft.com/office/drawing/2014/main" pred="{B9854619-08B8-4FED-AA22-2F9BF9534AA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2CE52D7-FE31-484A-BED4-75B4C8897B64}"/>
            </a:ext>
            <a:ext uri="{147F2762-F138-4A5C-976F-8EAC2B608ADB}">
              <a16:predDERef xmlns:a16="http://schemas.microsoft.com/office/drawing/2014/main" pred="{11448FC9-59C5-475C-BEEA-6928DBE7E45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6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8323FDC-795D-4E73-879F-0FC670332786}"/>
            </a:ext>
            <a:ext uri="{147F2762-F138-4A5C-976F-8EAC2B608ADB}">
              <a16:predDERef xmlns:a16="http://schemas.microsoft.com/office/drawing/2014/main" pred="{42CE52D7-FE31-484A-BED4-75B4C8897B6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7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A36E4E6-8700-46D5-A17E-ADE827BF1F5D}"/>
            </a:ext>
            <a:ext uri="{147F2762-F138-4A5C-976F-8EAC2B608ADB}">
              <a16:predDERef xmlns:a16="http://schemas.microsoft.com/office/drawing/2014/main" pred="{48323FDC-795D-4E73-879F-0FC67033278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7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63C6E50-A634-483D-A3DE-221635A4C298}"/>
            </a:ext>
            <a:ext uri="{147F2762-F138-4A5C-976F-8EAC2B608ADB}">
              <a16:predDERef xmlns:a16="http://schemas.microsoft.com/office/drawing/2014/main" pred="{3A36E4E6-8700-46D5-A17E-ADE827BF1F5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7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7257862-0D20-42D4-9961-D0D1C88B783F}"/>
            </a:ext>
            <a:ext uri="{147F2762-F138-4A5C-976F-8EAC2B608ADB}">
              <a16:predDERef xmlns:a16="http://schemas.microsoft.com/office/drawing/2014/main" pred="{E63C6E50-A634-483D-A3DE-221635A4C29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7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B548901-7564-440C-91C6-92DF2FC9F625}"/>
            </a:ext>
            <a:ext uri="{147F2762-F138-4A5C-976F-8EAC2B608ADB}">
              <a16:predDERef xmlns:a16="http://schemas.microsoft.com/office/drawing/2014/main" pred="{17257862-0D20-42D4-9961-D0D1C88B783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7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A9B5229-18DB-46CF-A1DE-F8839A294068}"/>
            </a:ext>
            <a:ext uri="{147F2762-F138-4A5C-976F-8EAC2B608ADB}">
              <a16:predDERef xmlns:a16="http://schemas.microsoft.com/office/drawing/2014/main" pred="{2B548901-7564-440C-91C6-92DF2FC9F62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47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9EC8F0C-D490-4857-9F50-BA5CBA416898}"/>
            </a:ext>
            <a:ext uri="{147F2762-F138-4A5C-976F-8EAC2B608ADB}">
              <a16:predDERef xmlns:a16="http://schemas.microsoft.com/office/drawing/2014/main" pred="{3A9B5229-18DB-46CF-A1DE-F8839A29406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81</xdr:row>
      <xdr:rowOff>9525</xdr:rowOff>
    </xdr:from>
    <xdr:to>
      <xdr:col>23</xdr:col>
      <xdr:colOff>257175</xdr:colOff>
      <xdr:row>81</xdr:row>
      <xdr:rowOff>171450</xdr:rowOff>
    </xdr:to>
    <xdr:sp macro="" textlink="">
      <xdr:nvSpPr>
        <xdr:cNvPr id="47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040789F-0802-42D8-9312-8393F828EE03}"/>
            </a:ext>
            <a:ext uri="{147F2762-F138-4A5C-976F-8EAC2B608ADB}">
              <a16:predDERef xmlns:a16="http://schemas.microsoft.com/office/drawing/2014/main" pred="{A9EC8F0C-D490-4857-9F50-BA5CBA41689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82</xdr:row>
      <xdr:rowOff>9525</xdr:rowOff>
    </xdr:from>
    <xdr:to>
      <xdr:col>23</xdr:col>
      <xdr:colOff>257175</xdr:colOff>
      <xdr:row>82</xdr:row>
      <xdr:rowOff>171450</xdr:rowOff>
    </xdr:to>
    <xdr:sp macro="" textlink="">
      <xdr:nvSpPr>
        <xdr:cNvPr id="47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F56C334-6E30-415E-AC7F-7D586FAFC9E2}"/>
            </a:ext>
            <a:ext uri="{147F2762-F138-4A5C-976F-8EAC2B608ADB}">
              <a16:predDERef xmlns:a16="http://schemas.microsoft.com/office/drawing/2014/main" pred="{C040789F-0802-42D8-9312-8393F828EE0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83</xdr:row>
      <xdr:rowOff>9525</xdr:rowOff>
    </xdr:from>
    <xdr:to>
      <xdr:col>23</xdr:col>
      <xdr:colOff>257175</xdr:colOff>
      <xdr:row>83</xdr:row>
      <xdr:rowOff>171450</xdr:rowOff>
    </xdr:to>
    <xdr:sp macro="" textlink="">
      <xdr:nvSpPr>
        <xdr:cNvPr id="47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246F948-365D-4505-80B6-B65AE2DC9B26}"/>
            </a:ext>
            <a:ext uri="{147F2762-F138-4A5C-976F-8EAC2B608ADB}">
              <a16:predDERef xmlns:a16="http://schemas.microsoft.com/office/drawing/2014/main" pred="{EF56C334-6E30-415E-AC7F-7D586FAFC9E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84</xdr:row>
      <xdr:rowOff>9525</xdr:rowOff>
    </xdr:from>
    <xdr:to>
      <xdr:col>23</xdr:col>
      <xdr:colOff>257175</xdr:colOff>
      <xdr:row>84</xdr:row>
      <xdr:rowOff>171450</xdr:rowOff>
    </xdr:to>
    <xdr:sp macro="" textlink="">
      <xdr:nvSpPr>
        <xdr:cNvPr id="47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B3BEB75-59AF-47FE-B4D5-0B591911A9E3}"/>
            </a:ext>
            <a:ext uri="{147F2762-F138-4A5C-976F-8EAC2B608ADB}">
              <a16:predDERef xmlns:a16="http://schemas.microsoft.com/office/drawing/2014/main" pred="{B246F948-365D-4505-80B6-B65AE2DC9B2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85</xdr:row>
      <xdr:rowOff>9525</xdr:rowOff>
    </xdr:from>
    <xdr:to>
      <xdr:col>23</xdr:col>
      <xdr:colOff>257175</xdr:colOff>
      <xdr:row>85</xdr:row>
      <xdr:rowOff>171450</xdr:rowOff>
    </xdr:to>
    <xdr:sp macro="" textlink="">
      <xdr:nvSpPr>
        <xdr:cNvPr id="48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9242008-4A1B-4317-871F-94F4DEE31C54}"/>
            </a:ext>
            <a:ext uri="{147F2762-F138-4A5C-976F-8EAC2B608ADB}">
              <a16:predDERef xmlns:a16="http://schemas.microsoft.com/office/drawing/2014/main" pred="{8B3BEB75-59AF-47FE-B4D5-0B591911A9E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86</xdr:row>
      <xdr:rowOff>9525</xdr:rowOff>
    </xdr:from>
    <xdr:to>
      <xdr:col>23</xdr:col>
      <xdr:colOff>257175</xdr:colOff>
      <xdr:row>86</xdr:row>
      <xdr:rowOff>171450</xdr:rowOff>
    </xdr:to>
    <xdr:sp macro="" textlink="">
      <xdr:nvSpPr>
        <xdr:cNvPr id="48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9051BA2-F55D-4BF1-82C4-2AFCA35351B0}"/>
            </a:ext>
            <a:ext uri="{147F2762-F138-4A5C-976F-8EAC2B608ADB}">
              <a16:predDERef xmlns:a16="http://schemas.microsoft.com/office/drawing/2014/main" pred="{39242008-4A1B-4317-871F-94F4DEE31C5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87</xdr:row>
      <xdr:rowOff>9525</xdr:rowOff>
    </xdr:from>
    <xdr:to>
      <xdr:col>23</xdr:col>
      <xdr:colOff>257175</xdr:colOff>
      <xdr:row>87</xdr:row>
      <xdr:rowOff>171450</xdr:rowOff>
    </xdr:to>
    <xdr:sp macro="" textlink="">
      <xdr:nvSpPr>
        <xdr:cNvPr id="48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D96A80F-1F3A-4B6E-A3BE-E7AE16F61BFC}"/>
            </a:ext>
            <a:ext uri="{147F2762-F138-4A5C-976F-8EAC2B608ADB}">
              <a16:predDERef xmlns:a16="http://schemas.microsoft.com/office/drawing/2014/main" pred="{C9051BA2-F55D-4BF1-82C4-2AFCA35351B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88</xdr:row>
      <xdr:rowOff>9525</xdr:rowOff>
    </xdr:from>
    <xdr:to>
      <xdr:col>23</xdr:col>
      <xdr:colOff>257175</xdr:colOff>
      <xdr:row>88</xdr:row>
      <xdr:rowOff>171450</xdr:rowOff>
    </xdr:to>
    <xdr:sp macro="" textlink="">
      <xdr:nvSpPr>
        <xdr:cNvPr id="48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DEB800D-6D3F-4DA0-83F1-FBFAD38AC349}"/>
            </a:ext>
            <a:ext uri="{147F2762-F138-4A5C-976F-8EAC2B608ADB}">
              <a16:predDERef xmlns:a16="http://schemas.microsoft.com/office/drawing/2014/main" pred="{4D96A80F-1F3A-4B6E-A3BE-E7AE16F61BF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89</xdr:row>
      <xdr:rowOff>9525</xdr:rowOff>
    </xdr:from>
    <xdr:to>
      <xdr:col>23</xdr:col>
      <xdr:colOff>257175</xdr:colOff>
      <xdr:row>89</xdr:row>
      <xdr:rowOff>171450</xdr:rowOff>
    </xdr:to>
    <xdr:sp macro="" textlink="">
      <xdr:nvSpPr>
        <xdr:cNvPr id="48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B82F6D9-ABBB-4C69-8BF7-92986F829AFF}"/>
            </a:ext>
            <a:ext uri="{147F2762-F138-4A5C-976F-8EAC2B608ADB}">
              <a16:predDERef xmlns:a16="http://schemas.microsoft.com/office/drawing/2014/main" pred="{7DEB800D-6D3F-4DA0-83F1-FBFAD38AC34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90</xdr:row>
      <xdr:rowOff>171450</xdr:rowOff>
    </xdr:to>
    <xdr:sp macro="" textlink="">
      <xdr:nvSpPr>
        <xdr:cNvPr id="48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6695A43-DCC2-4690-A3F4-1662FEF0173E}"/>
            </a:ext>
            <a:ext uri="{147F2762-F138-4A5C-976F-8EAC2B608ADB}">
              <a16:predDERef xmlns:a16="http://schemas.microsoft.com/office/drawing/2014/main" pred="{FB82F6D9-ABBB-4C69-8BF7-92986F829AF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48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B306CB4-395A-4E4D-BF79-269DD7AF0C01}"/>
            </a:ext>
            <a:ext uri="{147F2762-F138-4A5C-976F-8EAC2B608ADB}">
              <a16:predDERef xmlns:a16="http://schemas.microsoft.com/office/drawing/2014/main" pred="{F6695A43-DCC2-4690-A3F4-1662FEF0173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92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48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918C272-335B-49BF-B308-CDAADD0089C1}"/>
            </a:ext>
            <a:ext uri="{147F2762-F138-4A5C-976F-8EAC2B608ADB}">
              <a16:predDERef xmlns:a16="http://schemas.microsoft.com/office/drawing/2014/main" pred="{6B306CB4-395A-4E4D-BF79-269DD7AF0C0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93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48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35E493E-5F90-4D41-AB10-8DCA1D8A381E}"/>
            </a:ext>
            <a:ext uri="{147F2762-F138-4A5C-976F-8EAC2B608ADB}">
              <a16:predDERef xmlns:a16="http://schemas.microsoft.com/office/drawing/2014/main" pred="{6918C272-335B-49BF-B308-CDAADD0089C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94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48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21C53F3-74E9-410B-B69D-07C76F7904CE}"/>
            </a:ext>
            <a:ext uri="{147F2762-F138-4A5C-976F-8EAC2B608ADB}">
              <a16:predDERef xmlns:a16="http://schemas.microsoft.com/office/drawing/2014/main" pred="{D35E493E-5F90-4D41-AB10-8DCA1D8A381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95</xdr:row>
      <xdr:rowOff>9525</xdr:rowOff>
    </xdr:from>
    <xdr:to>
      <xdr:col>23</xdr:col>
      <xdr:colOff>257175</xdr:colOff>
      <xdr:row>95</xdr:row>
      <xdr:rowOff>171450</xdr:rowOff>
    </xdr:to>
    <xdr:sp macro="" textlink="">
      <xdr:nvSpPr>
        <xdr:cNvPr id="49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900C714-110A-4989-AF1E-ACAB6D3F20BA}"/>
            </a:ext>
            <a:ext uri="{147F2762-F138-4A5C-976F-8EAC2B608ADB}">
              <a16:predDERef xmlns:a16="http://schemas.microsoft.com/office/drawing/2014/main" pred="{721C53F3-74E9-410B-B69D-07C76F7904C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96</xdr:row>
      <xdr:rowOff>9525</xdr:rowOff>
    </xdr:from>
    <xdr:to>
      <xdr:col>23</xdr:col>
      <xdr:colOff>257175</xdr:colOff>
      <xdr:row>96</xdr:row>
      <xdr:rowOff>171450</xdr:rowOff>
    </xdr:to>
    <xdr:sp macro="" textlink="">
      <xdr:nvSpPr>
        <xdr:cNvPr id="49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795043D-5742-4F2D-B7BF-9FDE48612457}"/>
            </a:ext>
            <a:ext uri="{147F2762-F138-4A5C-976F-8EAC2B608ADB}">
              <a16:predDERef xmlns:a16="http://schemas.microsoft.com/office/drawing/2014/main" pred="{3900C714-110A-4989-AF1E-ACAB6D3F20B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97</xdr:row>
      <xdr:rowOff>9525</xdr:rowOff>
    </xdr:from>
    <xdr:to>
      <xdr:col>23</xdr:col>
      <xdr:colOff>257175</xdr:colOff>
      <xdr:row>97</xdr:row>
      <xdr:rowOff>171450</xdr:rowOff>
    </xdr:to>
    <xdr:sp macro="" textlink="">
      <xdr:nvSpPr>
        <xdr:cNvPr id="49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B27581B-FE90-4730-A6AE-B82DBF8428B4}"/>
            </a:ext>
            <a:ext uri="{147F2762-F138-4A5C-976F-8EAC2B608ADB}">
              <a16:predDERef xmlns:a16="http://schemas.microsoft.com/office/drawing/2014/main" pred="{B795043D-5742-4F2D-B7BF-9FDE4861245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98</xdr:row>
      <xdr:rowOff>9525</xdr:rowOff>
    </xdr:from>
    <xdr:to>
      <xdr:col>23</xdr:col>
      <xdr:colOff>257175</xdr:colOff>
      <xdr:row>98</xdr:row>
      <xdr:rowOff>171450</xdr:rowOff>
    </xdr:to>
    <xdr:sp macro="" textlink="">
      <xdr:nvSpPr>
        <xdr:cNvPr id="49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41862B0-F1B2-49AC-8243-79E2A3F62EE2}"/>
            </a:ext>
            <a:ext uri="{147F2762-F138-4A5C-976F-8EAC2B608ADB}">
              <a16:predDERef xmlns:a16="http://schemas.microsoft.com/office/drawing/2014/main" pred="{FB27581B-FE90-4730-A6AE-B82DBF8428B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99</xdr:row>
      <xdr:rowOff>9525</xdr:rowOff>
    </xdr:from>
    <xdr:to>
      <xdr:col>23</xdr:col>
      <xdr:colOff>257175</xdr:colOff>
      <xdr:row>99</xdr:row>
      <xdr:rowOff>171450</xdr:rowOff>
    </xdr:to>
    <xdr:sp macro="" textlink="">
      <xdr:nvSpPr>
        <xdr:cNvPr id="49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4DA23B6-DDC6-4E45-B384-EDD525FF6DD9}"/>
            </a:ext>
            <a:ext uri="{147F2762-F138-4A5C-976F-8EAC2B608ADB}">
              <a16:predDERef xmlns:a16="http://schemas.microsoft.com/office/drawing/2014/main" pred="{441862B0-F1B2-49AC-8243-79E2A3F62EE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100</xdr:row>
      <xdr:rowOff>9525</xdr:rowOff>
    </xdr:from>
    <xdr:to>
      <xdr:col>23</xdr:col>
      <xdr:colOff>257175</xdr:colOff>
      <xdr:row>100</xdr:row>
      <xdr:rowOff>171450</xdr:rowOff>
    </xdr:to>
    <xdr:sp macro="" textlink="">
      <xdr:nvSpPr>
        <xdr:cNvPr id="49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52A88C2-4890-4FDF-ADC3-2B925CD13901}"/>
            </a:ext>
            <a:ext uri="{147F2762-F138-4A5C-976F-8EAC2B608ADB}">
              <a16:predDERef xmlns:a16="http://schemas.microsoft.com/office/drawing/2014/main" pred="{E4DA23B6-DDC6-4E45-B384-EDD525FF6DD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101</xdr:row>
      <xdr:rowOff>9525</xdr:rowOff>
    </xdr:from>
    <xdr:to>
      <xdr:col>23</xdr:col>
      <xdr:colOff>257175</xdr:colOff>
      <xdr:row>101</xdr:row>
      <xdr:rowOff>171450</xdr:rowOff>
    </xdr:to>
    <xdr:sp macro="" textlink="">
      <xdr:nvSpPr>
        <xdr:cNvPr id="49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B902DBD-5424-420E-9385-F1629F52D908}"/>
            </a:ext>
            <a:ext uri="{147F2762-F138-4A5C-976F-8EAC2B608ADB}">
              <a16:predDERef xmlns:a16="http://schemas.microsoft.com/office/drawing/2014/main" pred="{A52A88C2-4890-4FDF-ADC3-2B925CD1390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102</xdr:row>
      <xdr:rowOff>9525</xdr:rowOff>
    </xdr:from>
    <xdr:to>
      <xdr:col>23</xdr:col>
      <xdr:colOff>257175</xdr:colOff>
      <xdr:row>102</xdr:row>
      <xdr:rowOff>171450</xdr:rowOff>
    </xdr:to>
    <xdr:sp macro="" textlink="">
      <xdr:nvSpPr>
        <xdr:cNvPr id="49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F2CDBAD-F61F-488E-B5B4-DAEFF461E701}"/>
            </a:ext>
            <a:ext uri="{147F2762-F138-4A5C-976F-8EAC2B608ADB}">
              <a16:predDERef xmlns:a16="http://schemas.microsoft.com/office/drawing/2014/main" pred="{EB902DBD-5424-420E-9385-F1629F52D90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103</xdr:row>
      <xdr:rowOff>9525</xdr:rowOff>
    </xdr:from>
    <xdr:to>
      <xdr:col>23</xdr:col>
      <xdr:colOff>257175</xdr:colOff>
      <xdr:row>103</xdr:row>
      <xdr:rowOff>171450</xdr:rowOff>
    </xdr:to>
    <xdr:sp macro="" textlink="">
      <xdr:nvSpPr>
        <xdr:cNvPr id="49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E252511-0E84-4543-8900-E60463381A07}"/>
            </a:ext>
            <a:ext uri="{147F2762-F138-4A5C-976F-8EAC2B608ADB}">
              <a16:predDERef xmlns:a16="http://schemas.microsoft.com/office/drawing/2014/main" pred="{3F2CDBAD-F61F-488E-B5B4-DAEFF461E70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49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9E146A4-96F6-4CEB-83FC-C133187E327C}"/>
            </a:ext>
            <a:ext uri="{147F2762-F138-4A5C-976F-8EAC2B608ADB}">
              <a16:predDERef xmlns:a16="http://schemas.microsoft.com/office/drawing/2014/main" pred="{0E252511-0E84-4543-8900-E60463381A0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105</xdr:row>
      <xdr:rowOff>9525</xdr:rowOff>
    </xdr:from>
    <xdr:to>
      <xdr:col>23</xdr:col>
      <xdr:colOff>257175</xdr:colOff>
      <xdr:row>105</xdr:row>
      <xdr:rowOff>171450</xdr:rowOff>
    </xdr:to>
    <xdr:sp macro="" textlink="">
      <xdr:nvSpPr>
        <xdr:cNvPr id="50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67CBE35-462B-42D0-9F7F-80F339051AF5}"/>
            </a:ext>
            <a:ext uri="{147F2762-F138-4A5C-976F-8EAC2B608ADB}">
              <a16:predDERef xmlns:a16="http://schemas.microsoft.com/office/drawing/2014/main" pred="{A9E146A4-96F6-4CEB-83FC-C133187E327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106</xdr:row>
      <xdr:rowOff>9525</xdr:rowOff>
    </xdr:from>
    <xdr:to>
      <xdr:col>23</xdr:col>
      <xdr:colOff>257175</xdr:colOff>
      <xdr:row>106</xdr:row>
      <xdr:rowOff>171450</xdr:rowOff>
    </xdr:to>
    <xdr:sp macro="" textlink="">
      <xdr:nvSpPr>
        <xdr:cNvPr id="50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2538114-C4C8-48D9-B112-44BB9563EFA2}"/>
            </a:ext>
            <a:ext uri="{147F2762-F138-4A5C-976F-8EAC2B608ADB}">
              <a16:predDERef xmlns:a16="http://schemas.microsoft.com/office/drawing/2014/main" pred="{C67CBE35-462B-42D0-9F7F-80F339051AF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107</xdr:row>
      <xdr:rowOff>9525</xdr:rowOff>
    </xdr:from>
    <xdr:to>
      <xdr:col>23</xdr:col>
      <xdr:colOff>257175</xdr:colOff>
      <xdr:row>107</xdr:row>
      <xdr:rowOff>171450</xdr:rowOff>
    </xdr:to>
    <xdr:sp macro="" textlink="">
      <xdr:nvSpPr>
        <xdr:cNvPr id="50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2AD7A1D-CFF1-4825-A1BB-9BBC26B394D5}"/>
            </a:ext>
            <a:ext uri="{147F2762-F138-4A5C-976F-8EAC2B608ADB}">
              <a16:predDERef xmlns:a16="http://schemas.microsoft.com/office/drawing/2014/main" pred="{A2538114-C4C8-48D9-B112-44BB9563EFA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108</xdr:row>
      <xdr:rowOff>9525</xdr:rowOff>
    </xdr:from>
    <xdr:to>
      <xdr:col>23</xdr:col>
      <xdr:colOff>257175</xdr:colOff>
      <xdr:row>108</xdr:row>
      <xdr:rowOff>171450</xdr:rowOff>
    </xdr:to>
    <xdr:sp macro="" textlink="">
      <xdr:nvSpPr>
        <xdr:cNvPr id="50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6755FA2-00C1-490B-8923-16B1F4D4EFA9}"/>
            </a:ext>
            <a:ext uri="{147F2762-F138-4A5C-976F-8EAC2B608ADB}">
              <a16:predDERef xmlns:a16="http://schemas.microsoft.com/office/drawing/2014/main" pred="{52AD7A1D-CFF1-4825-A1BB-9BBC26B394D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109</xdr:row>
      <xdr:rowOff>171450</xdr:rowOff>
    </xdr:to>
    <xdr:sp macro="" textlink="">
      <xdr:nvSpPr>
        <xdr:cNvPr id="50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572DB95-C2A1-452B-A2CE-D912E007A229}"/>
            </a:ext>
            <a:ext uri="{147F2762-F138-4A5C-976F-8EAC2B608ADB}">
              <a16:predDERef xmlns:a16="http://schemas.microsoft.com/office/drawing/2014/main" pred="{36755FA2-00C1-490B-8923-16B1F4D4EFA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110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0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4CCB743-02A5-4241-A2DA-5546AAEF1023}"/>
            </a:ext>
            <a:ext uri="{147F2762-F138-4A5C-976F-8EAC2B608ADB}">
              <a16:predDERef xmlns:a16="http://schemas.microsoft.com/office/drawing/2014/main" pred="{6572DB95-C2A1-452B-A2CE-D912E007A22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111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0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0F013EE-DB93-40CC-963E-762E5DC9580A}"/>
            </a:ext>
            <a:ext uri="{147F2762-F138-4A5C-976F-8EAC2B608ADB}">
              <a16:predDERef xmlns:a16="http://schemas.microsoft.com/office/drawing/2014/main" pred="{04CCB743-02A5-4241-A2DA-5546AAEF102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112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0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E40D20A-7C1D-4A99-9D47-A71E170AC601}"/>
            </a:ext>
            <a:ext uri="{147F2762-F138-4A5C-976F-8EAC2B608ADB}">
              <a16:predDERef xmlns:a16="http://schemas.microsoft.com/office/drawing/2014/main" pred="{10F013EE-DB93-40CC-963E-762E5DC9580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113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0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E593473-5416-4FF3-97B2-8DECE5BF49C5}"/>
            </a:ext>
            <a:ext uri="{147F2762-F138-4A5C-976F-8EAC2B608ADB}">
              <a16:predDERef xmlns:a16="http://schemas.microsoft.com/office/drawing/2014/main" pred="{CE40D20A-7C1D-4A99-9D47-A71E170AC60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114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0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C0A3710-EDEF-48B1-A45E-F9E64AE7B132}"/>
            </a:ext>
            <a:ext uri="{147F2762-F138-4A5C-976F-8EAC2B608ADB}">
              <a16:predDERef xmlns:a16="http://schemas.microsoft.com/office/drawing/2014/main" pred="{8E593473-5416-4FF3-97B2-8DECE5BF49C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115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1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710276F-BE8E-42E6-8862-07436BA1A36E}"/>
            </a:ext>
            <a:ext uri="{147F2762-F138-4A5C-976F-8EAC2B608ADB}">
              <a16:predDERef xmlns:a16="http://schemas.microsoft.com/office/drawing/2014/main" pred="{DC0A3710-EDEF-48B1-A45E-F9E64AE7B13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116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51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5745219-BEB5-43AE-B24C-EB71990722FF}"/>
            </a:ext>
            <a:ext uri="{147F2762-F138-4A5C-976F-8EAC2B608ADB}">
              <a16:predDERef xmlns:a16="http://schemas.microsoft.com/office/drawing/2014/main" pred="{D710276F-BE8E-42E6-8862-07436BA1A36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117</xdr:row>
      <xdr:rowOff>9525</xdr:rowOff>
    </xdr:from>
    <xdr:to>
      <xdr:col>23</xdr:col>
      <xdr:colOff>257175</xdr:colOff>
      <xdr:row>117</xdr:row>
      <xdr:rowOff>171450</xdr:rowOff>
    </xdr:to>
    <xdr:sp macro="" textlink="">
      <xdr:nvSpPr>
        <xdr:cNvPr id="51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3471FD8-0A6A-4174-9589-D27DB1F67E4A}"/>
            </a:ext>
            <a:ext uri="{147F2762-F138-4A5C-976F-8EAC2B608ADB}">
              <a16:predDERef xmlns:a16="http://schemas.microsoft.com/office/drawing/2014/main" pred="{05745219-BEB5-43AE-B24C-EB71990722F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118</xdr:row>
      <xdr:rowOff>9525</xdr:rowOff>
    </xdr:from>
    <xdr:to>
      <xdr:col>23</xdr:col>
      <xdr:colOff>257175</xdr:colOff>
      <xdr:row>118</xdr:row>
      <xdr:rowOff>171450</xdr:rowOff>
    </xdr:to>
    <xdr:sp macro="" textlink="">
      <xdr:nvSpPr>
        <xdr:cNvPr id="51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0FDF2E7-CBE2-4361-8C7F-C150D7725BEA}"/>
            </a:ext>
            <a:ext uri="{147F2762-F138-4A5C-976F-8EAC2B608ADB}">
              <a16:predDERef xmlns:a16="http://schemas.microsoft.com/office/drawing/2014/main" pred="{A3471FD8-0A6A-4174-9589-D27DB1F67E4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119</xdr:row>
      <xdr:rowOff>9525</xdr:rowOff>
    </xdr:from>
    <xdr:to>
      <xdr:col>23</xdr:col>
      <xdr:colOff>257175</xdr:colOff>
      <xdr:row>119</xdr:row>
      <xdr:rowOff>171450</xdr:rowOff>
    </xdr:to>
    <xdr:sp macro="" textlink="">
      <xdr:nvSpPr>
        <xdr:cNvPr id="51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9406B01-C950-471A-9A9D-D2DD1E0B963D}"/>
            </a:ext>
            <a:ext uri="{147F2762-F138-4A5C-976F-8EAC2B608ADB}">
              <a16:predDERef xmlns:a16="http://schemas.microsoft.com/office/drawing/2014/main" pred="{E0FDF2E7-CBE2-4361-8C7F-C150D7725BE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120</xdr:row>
      <xdr:rowOff>9525</xdr:rowOff>
    </xdr:from>
    <xdr:to>
      <xdr:col>23</xdr:col>
      <xdr:colOff>257175</xdr:colOff>
      <xdr:row>120</xdr:row>
      <xdr:rowOff>171450</xdr:rowOff>
    </xdr:to>
    <xdr:sp macro="" textlink="">
      <xdr:nvSpPr>
        <xdr:cNvPr id="51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FC168E6-E9FE-44F1-8190-381DE24C9E35}"/>
            </a:ext>
            <a:ext uri="{147F2762-F138-4A5C-976F-8EAC2B608ADB}">
              <a16:predDERef xmlns:a16="http://schemas.microsoft.com/office/drawing/2014/main" pred="{19406B01-C950-471A-9A9D-D2DD1E0B963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121</xdr:row>
      <xdr:rowOff>9525</xdr:rowOff>
    </xdr:from>
    <xdr:to>
      <xdr:col>23</xdr:col>
      <xdr:colOff>257175</xdr:colOff>
      <xdr:row>121</xdr:row>
      <xdr:rowOff>171450</xdr:rowOff>
    </xdr:to>
    <xdr:sp macro="" textlink="">
      <xdr:nvSpPr>
        <xdr:cNvPr id="51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9991CB3-04B2-457C-828A-0C7337D85CCB}"/>
            </a:ext>
            <a:ext uri="{147F2762-F138-4A5C-976F-8EAC2B608ADB}">
              <a16:predDERef xmlns:a16="http://schemas.microsoft.com/office/drawing/2014/main" pred="{3FC168E6-E9FE-44F1-8190-381DE24C9E3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122</xdr:row>
      <xdr:rowOff>9525</xdr:rowOff>
    </xdr:from>
    <xdr:to>
      <xdr:col>23</xdr:col>
      <xdr:colOff>257175</xdr:colOff>
      <xdr:row>122</xdr:row>
      <xdr:rowOff>171450</xdr:rowOff>
    </xdr:to>
    <xdr:sp macro="" textlink="">
      <xdr:nvSpPr>
        <xdr:cNvPr id="51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E36C71C-3D82-41A2-9FF1-D0E5BAD3684E}"/>
            </a:ext>
            <a:ext uri="{147F2762-F138-4A5C-976F-8EAC2B608ADB}">
              <a16:predDERef xmlns:a16="http://schemas.microsoft.com/office/drawing/2014/main" pred="{E9991CB3-04B2-457C-828A-0C7337D85CC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123</xdr:row>
      <xdr:rowOff>9525</xdr:rowOff>
    </xdr:from>
    <xdr:to>
      <xdr:col>23</xdr:col>
      <xdr:colOff>257175</xdr:colOff>
      <xdr:row>123</xdr:row>
      <xdr:rowOff>171450</xdr:rowOff>
    </xdr:to>
    <xdr:sp macro="" textlink="">
      <xdr:nvSpPr>
        <xdr:cNvPr id="51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0B7B298-2805-42EB-9FEC-C8BAA66DDAD0}"/>
            </a:ext>
            <a:ext uri="{147F2762-F138-4A5C-976F-8EAC2B608ADB}">
              <a16:predDERef xmlns:a16="http://schemas.microsoft.com/office/drawing/2014/main" pred="{DE36C71C-3D82-41A2-9FF1-D0E5BAD3684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124</xdr:row>
      <xdr:rowOff>9525</xdr:rowOff>
    </xdr:from>
    <xdr:to>
      <xdr:col>23</xdr:col>
      <xdr:colOff>257175</xdr:colOff>
      <xdr:row>124</xdr:row>
      <xdr:rowOff>171450</xdr:rowOff>
    </xdr:to>
    <xdr:sp macro="" textlink="">
      <xdr:nvSpPr>
        <xdr:cNvPr id="51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BD8E87-B658-499D-BE3C-26EF2F4547F4}"/>
            </a:ext>
            <a:ext uri="{147F2762-F138-4A5C-976F-8EAC2B608ADB}">
              <a16:predDERef xmlns:a16="http://schemas.microsoft.com/office/drawing/2014/main" pred="{10B7B298-2805-42EB-9FEC-C8BAA66DDAD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125</xdr:row>
      <xdr:rowOff>9525</xdr:rowOff>
    </xdr:from>
    <xdr:to>
      <xdr:col>23</xdr:col>
      <xdr:colOff>257175</xdr:colOff>
      <xdr:row>125</xdr:row>
      <xdr:rowOff>171450</xdr:rowOff>
    </xdr:to>
    <xdr:sp macro="" textlink="">
      <xdr:nvSpPr>
        <xdr:cNvPr id="52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F0705BA-DFA4-4589-A785-3787CC1976DC}"/>
            </a:ext>
            <a:ext uri="{147F2762-F138-4A5C-976F-8EAC2B608ADB}">
              <a16:predDERef xmlns:a16="http://schemas.microsoft.com/office/drawing/2014/main" pred="{7BBD8E87-B658-499D-BE3C-26EF2F4547F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126</xdr:row>
      <xdr:rowOff>9525</xdr:rowOff>
    </xdr:from>
    <xdr:to>
      <xdr:col>23</xdr:col>
      <xdr:colOff>257175</xdr:colOff>
      <xdr:row>126</xdr:row>
      <xdr:rowOff>171450</xdr:rowOff>
    </xdr:to>
    <xdr:sp macro="" textlink="">
      <xdr:nvSpPr>
        <xdr:cNvPr id="52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73B67D1-E3A7-4C60-9843-741E59BA49F4}"/>
            </a:ext>
            <a:ext uri="{147F2762-F138-4A5C-976F-8EAC2B608ADB}">
              <a16:predDERef xmlns:a16="http://schemas.microsoft.com/office/drawing/2014/main" pred="{FF0705BA-DFA4-4589-A785-3787CC1976D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127</xdr:row>
      <xdr:rowOff>9525</xdr:rowOff>
    </xdr:from>
    <xdr:to>
      <xdr:col>23</xdr:col>
      <xdr:colOff>257175</xdr:colOff>
      <xdr:row>127</xdr:row>
      <xdr:rowOff>171450</xdr:rowOff>
    </xdr:to>
    <xdr:sp macro="" textlink="">
      <xdr:nvSpPr>
        <xdr:cNvPr id="52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CAB6E58-0DD8-4B5F-AFD1-420C73322E8E}"/>
            </a:ext>
            <a:ext uri="{147F2762-F138-4A5C-976F-8EAC2B608ADB}">
              <a16:predDERef xmlns:a16="http://schemas.microsoft.com/office/drawing/2014/main" pred="{773B67D1-E3A7-4C60-9843-741E59BA49F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128</xdr:row>
      <xdr:rowOff>9525</xdr:rowOff>
    </xdr:from>
    <xdr:to>
      <xdr:col>23</xdr:col>
      <xdr:colOff>257175</xdr:colOff>
      <xdr:row>128</xdr:row>
      <xdr:rowOff>171450</xdr:rowOff>
    </xdr:to>
    <xdr:sp macro="" textlink="">
      <xdr:nvSpPr>
        <xdr:cNvPr id="52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D8CF1F3-C87F-4FAD-AF48-83127B23EF66}"/>
            </a:ext>
            <a:ext uri="{147F2762-F138-4A5C-976F-8EAC2B608ADB}">
              <a16:predDERef xmlns:a16="http://schemas.microsoft.com/office/drawing/2014/main" pred="{7CAB6E58-0DD8-4B5F-AFD1-420C73322E8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129</xdr:row>
      <xdr:rowOff>9525</xdr:rowOff>
    </xdr:from>
    <xdr:to>
      <xdr:col>23</xdr:col>
      <xdr:colOff>257175</xdr:colOff>
      <xdr:row>129</xdr:row>
      <xdr:rowOff>171450</xdr:rowOff>
    </xdr:to>
    <xdr:sp macro="" textlink="">
      <xdr:nvSpPr>
        <xdr:cNvPr id="52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4EEC480-9713-45B7-BAE5-59FEF17FECC5}"/>
            </a:ext>
            <a:ext uri="{147F2762-F138-4A5C-976F-8EAC2B608ADB}">
              <a16:predDERef xmlns:a16="http://schemas.microsoft.com/office/drawing/2014/main" pred="{0D8CF1F3-C87F-4FAD-AF48-83127B23EF6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130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52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1BA216D-6763-43E8-A18F-DE01D15E59F5}"/>
            </a:ext>
            <a:ext uri="{147F2762-F138-4A5C-976F-8EAC2B608ADB}">
              <a16:predDERef xmlns:a16="http://schemas.microsoft.com/office/drawing/2014/main" pred="{94EEC480-9713-45B7-BAE5-59FEF17FECC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131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52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3681AFB-A3AF-4F78-B6CC-8D9C279267E7}"/>
            </a:ext>
            <a:ext uri="{147F2762-F138-4A5C-976F-8EAC2B608ADB}">
              <a16:predDERef xmlns:a16="http://schemas.microsoft.com/office/drawing/2014/main" pred="{91BA216D-6763-43E8-A18F-DE01D15E59F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2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9804930-B090-44E6-B0B6-C61E67009B96}"/>
            </a:ext>
            <a:ext uri="{147F2762-F138-4A5C-976F-8EAC2B608ADB}">
              <a16:predDERef xmlns:a16="http://schemas.microsoft.com/office/drawing/2014/main" pred="{A3681AFB-A3AF-4F78-B6CC-8D9C279267E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2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9B1F55E-9CA3-48DF-B0FD-46775E9474FB}"/>
            </a:ext>
            <a:ext uri="{147F2762-F138-4A5C-976F-8EAC2B608ADB}">
              <a16:predDERef xmlns:a16="http://schemas.microsoft.com/office/drawing/2014/main" pred="{09804930-B090-44E6-B0B6-C61E67009B9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2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CA11F98-8E81-4843-9538-1F1E5787D056}"/>
            </a:ext>
            <a:ext uri="{147F2762-F138-4A5C-976F-8EAC2B608ADB}">
              <a16:predDERef xmlns:a16="http://schemas.microsoft.com/office/drawing/2014/main" pred="{09B1F55E-9CA3-48DF-B0FD-46775E9474F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B0CA82E-5923-4F6D-97B7-B46D92129711}"/>
            </a:ext>
            <a:ext uri="{147F2762-F138-4A5C-976F-8EAC2B608ADB}">
              <a16:predDERef xmlns:a16="http://schemas.microsoft.com/office/drawing/2014/main" pred="{0CA11F98-8E81-4843-9538-1F1E5787D05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98D881F-3967-44D9-9D3F-F206FA985A77}"/>
            </a:ext>
            <a:ext uri="{147F2762-F138-4A5C-976F-8EAC2B608ADB}">
              <a16:predDERef xmlns:a16="http://schemas.microsoft.com/office/drawing/2014/main" pred="{4B0CA82E-5923-4F6D-97B7-B46D9212971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4682521-9F77-41C6-9C4B-2503005CF5A8}"/>
            </a:ext>
            <a:ext uri="{147F2762-F138-4A5C-976F-8EAC2B608ADB}">
              <a16:predDERef xmlns:a16="http://schemas.microsoft.com/office/drawing/2014/main" pred="{898D881F-3967-44D9-9D3F-F206FA985A7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B263D64-1AF7-4515-9136-F1EE4531C088}"/>
            </a:ext>
            <a:ext uri="{147F2762-F138-4A5C-976F-8EAC2B608ADB}">
              <a16:predDERef xmlns:a16="http://schemas.microsoft.com/office/drawing/2014/main" pred="{74682521-9F77-41C6-9C4B-2503005CF5A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ED59404-C422-4C4A-9706-4AEBD876BA2B}"/>
            </a:ext>
            <a:ext uri="{147F2762-F138-4A5C-976F-8EAC2B608ADB}">
              <a16:predDERef xmlns:a16="http://schemas.microsoft.com/office/drawing/2014/main" pred="{BB263D64-1AF7-4515-9136-F1EE4531C08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1A6FDFD-ED22-4594-A738-9FB80656B8C6}"/>
            </a:ext>
            <a:ext uri="{147F2762-F138-4A5C-976F-8EAC2B608ADB}">
              <a16:predDERef xmlns:a16="http://schemas.microsoft.com/office/drawing/2014/main" pred="{4ED59404-C422-4C4A-9706-4AEBD876BA2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D524859-6EFB-4E53-9B2F-D9063CD52859}"/>
            </a:ext>
            <a:ext uri="{147F2762-F138-4A5C-976F-8EAC2B608ADB}">
              <a16:predDERef xmlns:a16="http://schemas.microsoft.com/office/drawing/2014/main" pred="{91A6FDFD-ED22-4594-A738-9FB80656B8C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7408CD1-DEAE-404A-8972-BFC36A5897A6}"/>
            </a:ext>
            <a:ext uri="{147F2762-F138-4A5C-976F-8EAC2B608ADB}">
              <a16:predDERef xmlns:a16="http://schemas.microsoft.com/office/drawing/2014/main" pred="{4D524859-6EFB-4E53-9B2F-D9063CD5285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73957F8-BC19-43EB-B6F5-111BA9B792E6}"/>
            </a:ext>
            <a:ext uri="{147F2762-F138-4A5C-976F-8EAC2B608ADB}">
              <a16:predDERef xmlns:a16="http://schemas.microsoft.com/office/drawing/2014/main" pred="{B7408CD1-DEAE-404A-8972-BFC36A5897A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3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DF5CAA1-0B30-4401-82E4-009854C8F2D8}"/>
            </a:ext>
            <a:ext uri="{147F2762-F138-4A5C-976F-8EAC2B608ADB}">
              <a16:predDERef xmlns:a16="http://schemas.microsoft.com/office/drawing/2014/main" pred="{F73957F8-BC19-43EB-B6F5-111BA9B792E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416177B-A9DC-4C4E-BEB1-6F9BB6359732}"/>
            </a:ext>
            <a:ext uri="{147F2762-F138-4A5C-976F-8EAC2B608ADB}">
              <a16:predDERef xmlns:a16="http://schemas.microsoft.com/office/drawing/2014/main" pred="{7DF5CAA1-0B30-4401-82E4-009854C8F2D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21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77AD5E9-3DB1-4610-9A15-E9E58A8A0DB1}"/>
            </a:ext>
            <a:ext uri="{147F2762-F138-4A5C-976F-8EAC2B608ADB}">
              <a16:predDERef xmlns:a16="http://schemas.microsoft.com/office/drawing/2014/main" pred="{1416177B-A9DC-4C4E-BEB1-6F9BB635973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22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18D1E00-2599-4B2E-B343-93FB16E17CDA}"/>
            </a:ext>
            <a:ext uri="{147F2762-F138-4A5C-976F-8EAC2B608ADB}">
              <a16:predDERef xmlns:a16="http://schemas.microsoft.com/office/drawing/2014/main" pred="{877AD5E9-3DB1-4610-9A15-E9E58A8A0DB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23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BB9698B-EBC1-40CC-BB91-B52C59140AC6}"/>
            </a:ext>
            <a:ext uri="{147F2762-F138-4A5C-976F-8EAC2B608ADB}">
              <a16:predDERef xmlns:a16="http://schemas.microsoft.com/office/drawing/2014/main" pred="{D18D1E00-2599-4B2E-B343-93FB16E17CD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24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AFC023B-EE1B-4393-A5BE-A5368E9E4ABA}"/>
            </a:ext>
            <a:ext uri="{147F2762-F138-4A5C-976F-8EAC2B608ADB}">
              <a16:predDERef xmlns:a16="http://schemas.microsoft.com/office/drawing/2014/main" pred="{7BB9698B-EBC1-40CC-BB91-B52C59140AC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25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9BF52F6-C63E-4E13-94C0-52DD4E8FD0AF}"/>
            </a:ext>
            <a:ext uri="{147F2762-F138-4A5C-976F-8EAC2B608ADB}">
              <a16:predDERef xmlns:a16="http://schemas.microsoft.com/office/drawing/2014/main" pred="{AAFC023B-EE1B-4393-A5BE-A5368E9E4AB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26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D570998-15B5-48A2-A020-EDCA200AC420}"/>
            </a:ext>
            <a:ext uri="{147F2762-F138-4A5C-976F-8EAC2B608ADB}">
              <a16:predDERef xmlns:a16="http://schemas.microsoft.com/office/drawing/2014/main" pred="{39BF52F6-C63E-4E13-94C0-52DD4E8FD0A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27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E753320-4709-47DB-B699-CA28CC64022E}"/>
            </a:ext>
            <a:ext uri="{147F2762-F138-4A5C-976F-8EAC2B608ADB}">
              <a16:predDERef xmlns:a16="http://schemas.microsoft.com/office/drawing/2014/main" pred="{9D570998-15B5-48A2-A020-EDCA200AC42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28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4177303-3405-46A3-8C96-963CD8B4D1CB}"/>
            </a:ext>
            <a:ext uri="{147F2762-F138-4A5C-976F-8EAC2B608ADB}">
              <a16:predDERef xmlns:a16="http://schemas.microsoft.com/office/drawing/2014/main" pred="{3E753320-4709-47DB-B699-CA28CC64022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29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4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6DF374A-A037-4F73-8A61-949701078938}"/>
            </a:ext>
            <a:ext uri="{147F2762-F138-4A5C-976F-8EAC2B608ADB}">
              <a16:predDERef xmlns:a16="http://schemas.microsoft.com/office/drawing/2014/main" pred="{64177303-3405-46A3-8C96-963CD8B4D1C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30</xdr:row>
      <xdr:rowOff>9525</xdr:rowOff>
    </xdr:from>
    <xdr:to>
      <xdr:col>23</xdr:col>
      <xdr:colOff>257175</xdr:colOff>
      <xdr:row>31</xdr:row>
      <xdr:rowOff>161925</xdr:rowOff>
    </xdr:to>
    <xdr:sp macro="" textlink="">
      <xdr:nvSpPr>
        <xdr:cNvPr id="55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B9A6A99-5A88-4FE9-8666-3AB2ADA8D989}"/>
            </a:ext>
            <a:ext uri="{147F2762-F138-4A5C-976F-8EAC2B608ADB}">
              <a16:predDERef xmlns:a16="http://schemas.microsoft.com/office/drawing/2014/main" pred="{D6DF374A-A037-4F73-8A61-94970107893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31</xdr:row>
      <xdr:rowOff>9525</xdr:rowOff>
    </xdr:from>
    <xdr:to>
      <xdr:col>23</xdr:col>
      <xdr:colOff>257175</xdr:colOff>
      <xdr:row>31</xdr:row>
      <xdr:rowOff>171450</xdr:rowOff>
    </xdr:to>
    <xdr:sp macro="" textlink="">
      <xdr:nvSpPr>
        <xdr:cNvPr id="55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101F70A-0958-4F65-9EF9-246B572CBF50}"/>
            </a:ext>
            <a:ext uri="{147F2762-F138-4A5C-976F-8EAC2B608ADB}">
              <a16:predDERef xmlns:a16="http://schemas.microsoft.com/office/drawing/2014/main" pred="{8B9A6A99-5A88-4FE9-8666-3AB2ADA8D98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32</xdr:row>
      <xdr:rowOff>9525</xdr:rowOff>
    </xdr:from>
    <xdr:to>
      <xdr:col>23</xdr:col>
      <xdr:colOff>257175</xdr:colOff>
      <xdr:row>32</xdr:row>
      <xdr:rowOff>171450</xdr:rowOff>
    </xdr:to>
    <xdr:sp macro="" textlink="">
      <xdr:nvSpPr>
        <xdr:cNvPr id="55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C4E4E2A-A670-424A-8313-C490D15FC837}"/>
            </a:ext>
            <a:ext uri="{147F2762-F138-4A5C-976F-8EAC2B608ADB}">
              <a16:predDERef xmlns:a16="http://schemas.microsoft.com/office/drawing/2014/main" pred="{3101F70A-0958-4F65-9EF9-246B572CBF5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33</xdr:row>
      <xdr:rowOff>9525</xdr:rowOff>
    </xdr:from>
    <xdr:to>
      <xdr:col>23</xdr:col>
      <xdr:colOff>257175</xdr:colOff>
      <xdr:row>33</xdr:row>
      <xdr:rowOff>171450</xdr:rowOff>
    </xdr:to>
    <xdr:sp macro="" textlink="">
      <xdr:nvSpPr>
        <xdr:cNvPr id="55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91E6704-B8CA-450F-BB8C-C82E00A2F4B5}"/>
            </a:ext>
            <a:ext uri="{147F2762-F138-4A5C-976F-8EAC2B608ADB}">
              <a16:predDERef xmlns:a16="http://schemas.microsoft.com/office/drawing/2014/main" pred="{4C4E4E2A-A670-424A-8313-C490D15FC83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34</xdr:row>
      <xdr:rowOff>9525</xdr:rowOff>
    </xdr:from>
    <xdr:to>
      <xdr:col>23</xdr:col>
      <xdr:colOff>257175</xdr:colOff>
      <xdr:row>34</xdr:row>
      <xdr:rowOff>171450</xdr:rowOff>
    </xdr:to>
    <xdr:sp macro="" textlink="">
      <xdr:nvSpPr>
        <xdr:cNvPr id="55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8D529F9-8D18-43F9-A219-7E824D4A12C4}"/>
            </a:ext>
            <a:ext uri="{147F2762-F138-4A5C-976F-8EAC2B608ADB}">
              <a16:predDERef xmlns:a16="http://schemas.microsoft.com/office/drawing/2014/main" pred="{791E6704-B8CA-450F-BB8C-C82E00A2F4B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55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85BBAE0-2172-4276-A599-FE451F411A39}"/>
            </a:ext>
            <a:ext uri="{147F2762-F138-4A5C-976F-8EAC2B608ADB}">
              <a16:predDERef xmlns:a16="http://schemas.microsoft.com/office/drawing/2014/main" pred="{68D529F9-8D18-43F9-A219-7E824D4A12C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36</xdr:row>
      <xdr:rowOff>9525</xdr:rowOff>
    </xdr:from>
    <xdr:to>
      <xdr:col>23</xdr:col>
      <xdr:colOff>257175</xdr:colOff>
      <xdr:row>36</xdr:row>
      <xdr:rowOff>171450</xdr:rowOff>
    </xdr:to>
    <xdr:sp macro="" textlink="">
      <xdr:nvSpPr>
        <xdr:cNvPr id="55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34EAA23-40E3-4EEC-B959-0ECC76988873}"/>
            </a:ext>
            <a:ext uri="{147F2762-F138-4A5C-976F-8EAC2B608ADB}">
              <a16:predDERef xmlns:a16="http://schemas.microsoft.com/office/drawing/2014/main" pred="{C85BBAE0-2172-4276-A599-FE451F411A3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37</xdr:row>
      <xdr:rowOff>9525</xdr:rowOff>
    </xdr:from>
    <xdr:to>
      <xdr:col>23</xdr:col>
      <xdr:colOff>257175</xdr:colOff>
      <xdr:row>37</xdr:row>
      <xdr:rowOff>171450</xdr:rowOff>
    </xdr:to>
    <xdr:sp macro="" textlink="">
      <xdr:nvSpPr>
        <xdr:cNvPr id="55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8FC2286-56F4-493E-A450-684EF22F9EF3}"/>
            </a:ext>
            <a:ext uri="{147F2762-F138-4A5C-976F-8EAC2B608ADB}">
              <a16:predDERef xmlns:a16="http://schemas.microsoft.com/office/drawing/2014/main" pred="{B34EAA23-40E3-4EEC-B959-0ECC7698887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38</xdr:row>
      <xdr:rowOff>9525</xdr:rowOff>
    </xdr:from>
    <xdr:to>
      <xdr:col>23</xdr:col>
      <xdr:colOff>257175</xdr:colOff>
      <xdr:row>38</xdr:row>
      <xdr:rowOff>171450</xdr:rowOff>
    </xdr:to>
    <xdr:sp macro="" textlink="">
      <xdr:nvSpPr>
        <xdr:cNvPr id="55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877CD4E-0CBB-489D-BD72-ED6AC08FF35F}"/>
            </a:ext>
            <a:ext uri="{147F2762-F138-4A5C-976F-8EAC2B608ADB}">
              <a16:predDERef xmlns:a16="http://schemas.microsoft.com/office/drawing/2014/main" pred="{88FC2286-56F4-493E-A450-684EF22F9EF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39</xdr:row>
      <xdr:rowOff>9525</xdr:rowOff>
    </xdr:from>
    <xdr:to>
      <xdr:col>23</xdr:col>
      <xdr:colOff>257175</xdr:colOff>
      <xdr:row>39</xdr:row>
      <xdr:rowOff>171450</xdr:rowOff>
    </xdr:to>
    <xdr:sp macro="" textlink="">
      <xdr:nvSpPr>
        <xdr:cNvPr id="55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7AB7DB8-9598-43BD-850D-FF180C7C7E35}"/>
            </a:ext>
            <a:ext uri="{147F2762-F138-4A5C-976F-8EAC2B608ADB}">
              <a16:predDERef xmlns:a16="http://schemas.microsoft.com/office/drawing/2014/main" pred="{E877CD4E-0CBB-489D-BD72-ED6AC08FF35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56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615E62C-7B29-489B-ACA0-9BCC62141FB4}"/>
            </a:ext>
            <a:ext uri="{147F2762-F138-4A5C-976F-8EAC2B608ADB}">
              <a16:predDERef xmlns:a16="http://schemas.microsoft.com/office/drawing/2014/main" pred="{17AB7DB8-9598-43BD-850D-FF180C7C7E3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41</xdr:row>
      <xdr:rowOff>9525</xdr:rowOff>
    </xdr:from>
    <xdr:to>
      <xdr:col>23</xdr:col>
      <xdr:colOff>257175</xdr:colOff>
      <xdr:row>41</xdr:row>
      <xdr:rowOff>171450</xdr:rowOff>
    </xdr:to>
    <xdr:sp macro="" textlink="">
      <xdr:nvSpPr>
        <xdr:cNvPr id="56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5734E77-03A8-4181-AEC3-554FC701A737}"/>
            </a:ext>
            <a:ext uri="{147F2762-F138-4A5C-976F-8EAC2B608ADB}">
              <a16:predDERef xmlns:a16="http://schemas.microsoft.com/office/drawing/2014/main" pred="{0615E62C-7B29-489B-ACA0-9BCC62141FB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42</xdr:row>
      <xdr:rowOff>9525</xdr:rowOff>
    </xdr:from>
    <xdr:to>
      <xdr:col>23</xdr:col>
      <xdr:colOff>257175</xdr:colOff>
      <xdr:row>42</xdr:row>
      <xdr:rowOff>171450</xdr:rowOff>
    </xdr:to>
    <xdr:sp macro="" textlink="">
      <xdr:nvSpPr>
        <xdr:cNvPr id="56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95CF623-4222-44F6-90CE-BD3170043B8A}"/>
            </a:ext>
            <a:ext uri="{147F2762-F138-4A5C-976F-8EAC2B608ADB}">
              <a16:predDERef xmlns:a16="http://schemas.microsoft.com/office/drawing/2014/main" pred="{45734E77-03A8-4181-AEC3-554FC701A73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43</xdr:row>
      <xdr:rowOff>9525</xdr:rowOff>
    </xdr:from>
    <xdr:to>
      <xdr:col>23</xdr:col>
      <xdr:colOff>257175</xdr:colOff>
      <xdr:row>43</xdr:row>
      <xdr:rowOff>171450</xdr:rowOff>
    </xdr:to>
    <xdr:sp macro="" textlink="">
      <xdr:nvSpPr>
        <xdr:cNvPr id="56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C6A254C-82DA-4A40-8DDD-CA6353D136B3}"/>
            </a:ext>
            <a:ext uri="{147F2762-F138-4A5C-976F-8EAC2B608ADB}">
              <a16:predDERef xmlns:a16="http://schemas.microsoft.com/office/drawing/2014/main" pred="{895CF623-4222-44F6-90CE-BD3170043B8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44</xdr:row>
      <xdr:rowOff>9525</xdr:rowOff>
    </xdr:from>
    <xdr:to>
      <xdr:col>23</xdr:col>
      <xdr:colOff>257175</xdr:colOff>
      <xdr:row>44</xdr:row>
      <xdr:rowOff>171450</xdr:rowOff>
    </xdr:to>
    <xdr:sp macro="" textlink="">
      <xdr:nvSpPr>
        <xdr:cNvPr id="56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DC20801-60A5-421E-B6AF-A3709D7DAC85}"/>
            </a:ext>
            <a:ext uri="{147F2762-F138-4A5C-976F-8EAC2B608ADB}">
              <a16:predDERef xmlns:a16="http://schemas.microsoft.com/office/drawing/2014/main" pred="{7C6A254C-82DA-4A40-8DDD-CA6353D136B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45</xdr:row>
      <xdr:rowOff>9525</xdr:rowOff>
    </xdr:from>
    <xdr:to>
      <xdr:col>23</xdr:col>
      <xdr:colOff>257175</xdr:colOff>
      <xdr:row>45</xdr:row>
      <xdr:rowOff>171450</xdr:rowOff>
    </xdr:to>
    <xdr:sp macro="" textlink="">
      <xdr:nvSpPr>
        <xdr:cNvPr id="56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767A604-53AB-4EF5-A0DD-4C04228F2F0E}"/>
            </a:ext>
            <a:ext uri="{147F2762-F138-4A5C-976F-8EAC2B608ADB}">
              <a16:predDERef xmlns:a16="http://schemas.microsoft.com/office/drawing/2014/main" pred="{ADC20801-60A5-421E-B6AF-A3709D7DAC8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46</xdr:row>
      <xdr:rowOff>9525</xdr:rowOff>
    </xdr:from>
    <xdr:to>
      <xdr:col>23</xdr:col>
      <xdr:colOff>257175</xdr:colOff>
      <xdr:row>46</xdr:row>
      <xdr:rowOff>171450</xdr:rowOff>
    </xdr:to>
    <xdr:sp macro="" textlink="">
      <xdr:nvSpPr>
        <xdr:cNvPr id="56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DF92F00-766D-41D9-83ED-E3701A56155B}"/>
            </a:ext>
            <a:ext uri="{147F2762-F138-4A5C-976F-8EAC2B608ADB}">
              <a16:predDERef xmlns:a16="http://schemas.microsoft.com/office/drawing/2014/main" pred="{A767A604-53AB-4EF5-A0DD-4C04228F2F0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56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87BBF02-387C-4BC4-8191-1721FF2A8EC2}"/>
            </a:ext>
            <a:ext uri="{147F2762-F138-4A5C-976F-8EAC2B608ADB}">
              <a16:predDERef xmlns:a16="http://schemas.microsoft.com/office/drawing/2014/main" pred="{1DF92F00-766D-41D9-83ED-E3701A56155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48</xdr:row>
      <xdr:rowOff>9525</xdr:rowOff>
    </xdr:from>
    <xdr:to>
      <xdr:col>23</xdr:col>
      <xdr:colOff>257175</xdr:colOff>
      <xdr:row>48</xdr:row>
      <xdr:rowOff>171450</xdr:rowOff>
    </xdr:to>
    <xdr:sp macro="" textlink="">
      <xdr:nvSpPr>
        <xdr:cNvPr id="56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50B39DC-EB09-45FB-99BA-DF1EB05DD2AB}"/>
            </a:ext>
            <a:ext uri="{147F2762-F138-4A5C-976F-8EAC2B608ADB}">
              <a16:predDERef xmlns:a16="http://schemas.microsoft.com/office/drawing/2014/main" pred="{F87BBF02-387C-4BC4-8191-1721FF2A8EC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49</xdr:row>
      <xdr:rowOff>9525</xdr:rowOff>
    </xdr:from>
    <xdr:to>
      <xdr:col>23</xdr:col>
      <xdr:colOff>257175</xdr:colOff>
      <xdr:row>49</xdr:row>
      <xdr:rowOff>171450</xdr:rowOff>
    </xdr:to>
    <xdr:sp macro="" textlink="">
      <xdr:nvSpPr>
        <xdr:cNvPr id="56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D591A8C-B771-4229-975F-0435C3A9F735}"/>
            </a:ext>
            <a:ext uri="{147F2762-F138-4A5C-976F-8EAC2B608ADB}">
              <a16:predDERef xmlns:a16="http://schemas.microsoft.com/office/drawing/2014/main" pred="{A50B39DC-EB09-45FB-99BA-DF1EB05DD2A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50</xdr:row>
      <xdr:rowOff>9525</xdr:rowOff>
    </xdr:from>
    <xdr:to>
      <xdr:col>23</xdr:col>
      <xdr:colOff>257175</xdr:colOff>
      <xdr:row>50</xdr:row>
      <xdr:rowOff>171450</xdr:rowOff>
    </xdr:to>
    <xdr:sp macro="" textlink="">
      <xdr:nvSpPr>
        <xdr:cNvPr id="57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8BF8705-68BC-44B8-9DFF-73317258E8F2}"/>
            </a:ext>
            <a:ext uri="{147F2762-F138-4A5C-976F-8EAC2B608ADB}">
              <a16:predDERef xmlns:a16="http://schemas.microsoft.com/office/drawing/2014/main" pred="{FD591A8C-B771-4229-975F-0435C3A9F73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51</xdr:row>
      <xdr:rowOff>9525</xdr:rowOff>
    </xdr:from>
    <xdr:to>
      <xdr:col>23</xdr:col>
      <xdr:colOff>257175</xdr:colOff>
      <xdr:row>51</xdr:row>
      <xdr:rowOff>171450</xdr:rowOff>
    </xdr:to>
    <xdr:sp macro="" textlink="">
      <xdr:nvSpPr>
        <xdr:cNvPr id="57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63A5D77-DA20-40F5-8A41-B0691E24D8D5}"/>
            </a:ext>
            <a:ext uri="{147F2762-F138-4A5C-976F-8EAC2B608ADB}">
              <a16:predDERef xmlns:a16="http://schemas.microsoft.com/office/drawing/2014/main" pred="{98BF8705-68BC-44B8-9DFF-73317258E8F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57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0D3D214-1FEC-4A0F-B3C7-C2945D905351}"/>
            </a:ext>
            <a:ext uri="{147F2762-F138-4A5C-976F-8EAC2B608ADB}">
              <a16:predDERef xmlns:a16="http://schemas.microsoft.com/office/drawing/2014/main" pred="{963A5D77-DA20-40F5-8A41-B0691E24D8D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CC662E9-C870-4E92-8C08-14CF6251D903}"/>
            </a:ext>
            <a:ext uri="{147F2762-F138-4A5C-976F-8EAC2B608ADB}">
              <a16:predDERef xmlns:a16="http://schemas.microsoft.com/office/drawing/2014/main" pred="{70D3D214-1FEC-4A0F-B3C7-C2945D90535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D2DF479-B292-4D3D-8566-C444F68ABEFD}"/>
            </a:ext>
            <a:ext uri="{147F2762-F138-4A5C-976F-8EAC2B608ADB}">
              <a16:predDERef xmlns:a16="http://schemas.microsoft.com/office/drawing/2014/main" pred="{1CC662E9-C870-4E92-8C08-14CF6251D90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027FDCA-15A3-463A-B4A5-4F60EFE64000}"/>
            </a:ext>
            <a:ext uri="{147F2762-F138-4A5C-976F-8EAC2B608ADB}">
              <a16:predDERef xmlns:a16="http://schemas.microsoft.com/office/drawing/2014/main" pred="{5D2DF479-B292-4D3D-8566-C444F68ABEF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FE8EB6F-6628-4B05-8B6D-19F59AB6C2CB}"/>
            </a:ext>
            <a:ext uri="{147F2762-F138-4A5C-976F-8EAC2B608ADB}">
              <a16:predDERef xmlns:a16="http://schemas.microsoft.com/office/drawing/2014/main" pred="{2027FDCA-15A3-463A-B4A5-4F60EFE6400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342A2C4-3E3E-48C2-B7EB-7E52E0F2D7A2}"/>
            </a:ext>
            <a:ext uri="{147F2762-F138-4A5C-976F-8EAC2B608ADB}">
              <a16:predDERef xmlns:a16="http://schemas.microsoft.com/office/drawing/2014/main" pred="{9FE8EB6F-6628-4B05-8B6D-19F59AB6C2C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B8590AF-DB9A-4A24-A18F-4E332401A454}"/>
            </a:ext>
            <a:ext uri="{147F2762-F138-4A5C-976F-8EAC2B608ADB}">
              <a16:predDERef xmlns:a16="http://schemas.microsoft.com/office/drawing/2014/main" pred="{3342A2C4-3E3E-48C2-B7EB-7E52E0F2D7A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7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AE7A9DA-3C19-4281-A5E1-86EFF1655D1B}"/>
            </a:ext>
            <a:ext uri="{147F2762-F138-4A5C-976F-8EAC2B608ADB}">
              <a16:predDERef xmlns:a16="http://schemas.microsoft.com/office/drawing/2014/main" pred="{3B8590AF-DB9A-4A24-A18F-4E332401A45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893A732-CF59-4D6F-82A8-21A164AF5E87}"/>
            </a:ext>
            <a:ext uri="{147F2762-F138-4A5C-976F-8EAC2B608ADB}">
              <a16:predDERef xmlns:a16="http://schemas.microsoft.com/office/drawing/2014/main" pred="{8AE7A9DA-3C19-4281-A5E1-86EFF1655D1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BD3B9E8-883F-48E1-A73D-54A69FFA62F5}"/>
            </a:ext>
            <a:ext uri="{147F2762-F138-4A5C-976F-8EAC2B608ADB}">
              <a16:predDERef xmlns:a16="http://schemas.microsoft.com/office/drawing/2014/main" pred="{5893A732-CF59-4D6F-82A8-21A164AF5E8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8228236-C360-435C-86C4-5B650A8BB2F4}"/>
            </a:ext>
            <a:ext uri="{147F2762-F138-4A5C-976F-8EAC2B608ADB}">
              <a16:predDERef xmlns:a16="http://schemas.microsoft.com/office/drawing/2014/main" pred="{1BD3B9E8-883F-48E1-A73D-54A69FFA62F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0BBAD2-7A7B-4978-B472-7458FE953A90}"/>
            </a:ext>
            <a:ext uri="{147F2762-F138-4A5C-976F-8EAC2B608ADB}">
              <a16:predDERef xmlns:a16="http://schemas.microsoft.com/office/drawing/2014/main" pred="{18228236-C360-435C-86C4-5B650A8BB2F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56E1F10-715F-410A-A4A4-B08AB16CCAD0}"/>
            </a:ext>
            <a:ext uri="{147F2762-F138-4A5C-976F-8EAC2B608ADB}">
              <a16:predDERef xmlns:a16="http://schemas.microsoft.com/office/drawing/2014/main" pred="{590BBAD2-7A7B-4978-B472-7458FE953A9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C7BD447-A057-418A-9071-8814BBE989C5}"/>
            </a:ext>
            <a:ext uri="{147F2762-F138-4A5C-976F-8EAC2B608ADB}">
              <a16:predDERef xmlns:a16="http://schemas.microsoft.com/office/drawing/2014/main" pred="{A56E1F10-715F-410A-A4A4-B08AB16CCAD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3AE6A93-0B20-4A71-B8E9-641C51A4C37A}"/>
            </a:ext>
            <a:ext uri="{147F2762-F138-4A5C-976F-8EAC2B608ADB}">
              <a16:predDERef xmlns:a16="http://schemas.microsoft.com/office/drawing/2014/main" pred="{DC7BD447-A057-418A-9071-8814BBE989C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3849105-E1AF-488E-A13B-AC971FBF3D2E}"/>
            </a:ext>
            <a:ext uri="{147F2762-F138-4A5C-976F-8EAC2B608ADB}">
              <a16:predDERef xmlns:a16="http://schemas.microsoft.com/office/drawing/2014/main" pred="{E3AE6A93-0B20-4A71-B8E9-641C51A4C37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2B1A68E-C6A4-44E6-ADEA-146B5E1C27EB}"/>
            </a:ext>
            <a:ext uri="{147F2762-F138-4A5C-976F-8EAC2B608ADB}">
              <a16:predDERef xmlns:a16="http://schemas.microsoft.com/office/drawing/2014/main" pred="{03849105-E1AF-488E-A13B-AC971FBF3D2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69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8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E009A5F-DE13-4A96-BCF1-9A330193F4E9}"/>
            </a:ext>
            <a:ext uri="{147F2762-F138-4A5C-976F-8EAC2B608ADB}">
              <a16:predDERef xmlns:a16="http://schemas.microsoft.com/office/drawing/2014/main" pred="{72B1A68E-C6A4-44E6-ADEA-146B5E1C27E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A238B8C-212B-494F-A539-48394BE3677B}"/>
            </a:ext>
            <a:ext uri="{147F2762-F138-4A5C-976F-8EAC2B608ADB}">
              <a16:predDERef xmlns:a16="http://schemas.microsoft.com/office/drawing/2014/main" pred="{5E009A5F-DE13-4A96-BCF1-9A330193F4E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71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70E7426-C23B-49CE-B242-E56EFC0A1A1E}"/>
            </a:ext>
            <a:ext uri="{147F2762-F138-4A5C-976F-8EAC2B608ADB}">
              <a16:predDERef xmlns:a16="http://schemas.microsoft.com/office/drawing/2014/main" pred="{7A238B8C-212B-494F-A539-48394BE3677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72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CDF57B2-9139-4A3B-A6B7-61440F45D112}"/>
            </a:ext>
            <a:ext uri="{147F2762-F138-4A5C-976F-8EAC2B608ADB}">
              <a16:predDERef xmlns:a16="http://schemas.microsoft.com/office/drawing/2014/main" pred="{270E7426-C23B-49CE-B242-E56EFC0A1A1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73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8BB87B2-48FD-4BF2-8867-3DF2FC60755A}"/>
            </a:ext>
            <a:ext uri="{147F2762-F138-4A5C-976F-8EAC2B608ADB}">
              <a16:predDERef xmlns:a16="http://schemas.microsoft.com/office/drawing/2014/main" pred="{5CDF57B2-9139-4A3B-A6B7-61440F45D11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74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92E9762-8ECF-4121-AAE9-4462394EEA16}"/>
            </a:ext>
            <a:ext uri="{147F2762-F138-4A5C-976F-8EAC2B608ADB}">
              <a16:predDERef xmlns:a16="http://schemas.microsoft.com/office/drawing/2014/main" pred="{98BB87B2-48FD-4BF2-8867-3DF2FC60755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75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3E14A05-A09F-4567-8888-FE29C5341C82}"/>
            </a:ext>
            <a:ext uri="{147F2762-F138-4A5C-976F-8EAC2B608ADB}">
              <a16:predDERef xmlns:a16="http://schemas.microsoft.com/office/drawing/2014/main" pred="{C92E9762-8ECF-4121-AAE9-4462394EEA1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76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1D28DFA-3021-47EF-9245-44D685606766}"/>
            </a:ext>
            <a:ext uri="{147F2762-F138-4A5C-976F-8EAC2B608ADB}">
              <a16:predDERef xmlns:a16="http://schemas.microsoft.com/office/drawing/2014/main" pred="{03E14A05-A09F-4567-8888-FE29C5341C8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77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4E63671-34E5-40F1-B3A7-9527370B0024}"/>
            </a:ext>
            <a:ext uri="{147F2762-F138-4A5C-976F-8EAC2B608ADB}">
              <a16:predDERef xmlns:a16="http://schemas.microsoft.com/office/drawing/2014/main" pred="{61D28DFA-3021-47EF-9245-44D68560676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78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45C535F-C835-497F-B94A-086C4BF99CB5}"/>
            </a:ext>
            <a:ext uri="{147F2762-F138-4A5C-976F-8EAC2B608ADB}">
              <a16:predDERef xmlns:a16="http://schemas.microsoft.com/office/drawing/2014/main" pred="{24E63671-34E5-40F1-B3A7-9527370B002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79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59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9DFA769-85BF-4346-ABEE-5B9CF7A8FFD5}"/>
            </a:ext>
            <a:ext uri="{147F2762-F138-4A5C-976F-8EAC2B608ADB}">
              <a16:predDERef xmlns:a16="http://schemas.microsoft.com/office/drawing/2014/main" pred="{D45C535F-C835-497F-B94A-086C4BF99CB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80</xdr:row>
      <xdr:rowOff>9525</xdr:rowOff>
    </xdr:from>
    <xdr:to>
      <xdr:col>23</xdr:col>
      <xdr:colOff>257175</xdr:colOff>
      <xdr:row>81</xdr:row>
      <xdr:rowOff>161925</xdr:rowOff>
    </xdr:to>
    <xdr:sp macro="" textlink="">
      <xdr:nvSpPr>
        <xdr:cNvPr id="60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4DD59AD-C74A-4846-98A7-620710989F22}"/>
            </a:ext>
            <a:ext uri="{147F2762-F138-4A5C-976F-8EAC2B608ADB}">
              <a16:predDERef xmlns:a16="http://schemas.microsoft.com/office/drawing/2014/main" pred="{39DFA769-85BF-4346-ABEE-5B9CF7A8FFD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81</xdr:row>
      <xdr:rowOff>9525</xdr:rowOff>
    </xdr:from>
    <xdr:to>
      <xdr:col>23</xdr:col>
      <xdr:colOff>257175</xdr:colOff>
      <xdr:row>81</xdr:row>
      <xdr:rowOff>171450</xdr:rowOff>
    </xdr:to>
    <xdr:sp macro="" textlink="">
      <xdr:nvSpPr>
        <xdr:cNvPr id="60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9C55DD3-EB22-45EF-BDC3-5490AD3F4D23}"/>
            </a:ext>
            <a:ext uri="{147F2762-F138-4A5C-976F-8EAC2B608ADB}">
              <a16:predDERef xmlns:a16="http://schemas.microsoft.com/office/drawing/2014/main" pred="{E4DD59AD-C74A-4846-98A7-620710989F2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82</xdr:row>
      <xdr:rowOff>9525</xdr:rowOff>
    </xdr:from>
    <xdr:to>
      <xdr:col>23</xdr:col>
      <xdr:colOff>257175</xdr:colOff>
      <xdr:row>82</xdr:row>
      <xdr:rowOff>171450</xdr:rowOff>
    </xdr:to>
    <xdr:sp macro="" textlink="">
      <xdr:nvSpPr>
        <xdr:cNvPr id="60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37B366A-DFA6-48C8-A0A3-97AC8CEA826A}"/>
            </a:ext>
            <a:ext uri="{147F2762-F138-4A5C-976F-8EAC2B608ADB}">
              <a16:predDERef xmlns:a16="http://schemas.microsoft.com/office/drawing/2014/main" pred="{39C55DD3-EB22-45EF-BDC3-5490AD3F4D2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83</xdr:row>
      <xdr:rowOff>9525</xdr:rowOff>
    </xdr:from>
    <xdr:to>
      <xdr:col>23</xdr:col>
      <xdr:colOff>257175</xdr:colOff>
      <xdr:row>83</xdr:row>
      <xdr:rowOff>171450</xdr:rowOff>
    </xdr:to>
    <xdr:sp macro="" textlink="">
      <xdr:nvSpPr>
        <xdr:cNvPr id="60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DCAEA23-53A8-4584-9164-864BECC9D89A}"/>
            </a:ext>
            <a:ext uri="{147F2762-F138-4A5C-976F-8EAC2B608ADB}">
              <a16:predDERef xmlns:a16="http://schemas.microsoft.com/office/drawing/2014/main" pred="{F37B366A-DFA6-48C8-A0A3-97AC8CEA826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84</xdr:row>
      <xdr:rowOff>9525</xdr:rowOff>
    </xdr:from>
    <xdr:to>
      <xdr:col>23</xdr:col>
      <xdr:colOff>257175</xdr:colOff>
      <xdr:row>84</xdr:row>
      <xdr:rowOff>171450</xdr:rowOff>
    </xdr:to>
    <xdr:sp macro="" textlink="">
      <xdr:nvSpPr>
        <xdr:cNvPr id="60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9C2A504-F866-4330-B819-72029E99F609}"/>
            </a:ext>
            <a:ext uri="{147F2762-F138-4A5C-976F-8EAC2B608ADB}">
              <a16:predDERef xmlns:a16="http://schemas.microsoft.com/office/drawing/2014/main" pred="{FDCAEA23-53A8-4584-9164-864BECC9D89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85</xdr:row>
      <xdr:rowOff>9525</xdr:rowOff>
    </xdr:from>
    <xdr:to>
      <xdr:col>23</xdr:col>
      <xdr:colOff>257175</xdr:colOff>
      <xdr:row>85</xdr:row>
      <xdr:rowOff>171450</xdr:rowOff>
    </xdr:to>
    <xdr:sp macro="" textlink="">
      <xdr:nvSpPr>
        <xdr:cNvPr id="60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FF4B2FE-91EF-4519-8B44-984F8C9AA58B}"/>
            </a:ext>
            <a:ext uri="{147F2762-F138-4A5C-976F-8EAC2B608ADB}">
              <a16:predDERef xmlns:a16="http://schemas.microsoft.com/office/drawing/2014/main" pred="{79C2A504-F866-4330-B819-72029E99F60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86</xdr:row>
      <xdr:rowOff>9525</xdr:rowOff>
    </xdr:from>
    <xdr:to>
      <xdr:col>23</xdr:col>
      <xdr:colOff>257175</xdr:colOff>
      <xdr:row>86</xdr:row>
      <xdr:rowOff>171450</xdr:rowOff>
    </xdr:to>
    <xdr:sp macro="" textlink="">
      <xdr:nvSpPr>
        <xdr:cNvPr id="60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EA4F8CD-A4AF-4D4F-8FB3-D602B02B0752}"/>
            </a:ext>
            <a:ext uri="{147F2762-F138-4A5C-976F-8EAC2B608ADB}">
              <a16:predDERef xmlns:a16="http://schemas.microsoft.com/office/drawing/2014/main" pred="{0FF4B2FE-91EF-4519-8B44-984F8C9AA58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87</xdr:row>
      <xdr:rowOff>9525</xdr:rowOff>
    </xdr:from>
    <xdr:to>
      <xdr:col>23</xdr:col>
      <xdr:colOff>257175</xdr:colOff>
      <xdr:row>87</xdr:row>
      <xdr:rowOff>171450</xdr:rowOff>
    </xdr:to>
    <xdr:sp macro="" textlink="">
      <xdr:nvSpPr>
        <xdr:cNvPr id="60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564756A-EF0E-4498-BC93-9E51C8E49E26}"/>
            </a:ext>
            <a:ext uri="{147F2762-F138-4A5C-976F-8EAC2B608ADB}">
              <a16:predDERef xmlns:a16="http://schemas.microsoft.com/office/drawing/2014/main" pred="{1EA4F8CD-A4AF-4D4F-8FB3-D602B02B075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88</xdr:row>
      <xdr:rowOff>9525</xdr:rowOff>
    </xdr:from>
    <xdr:to>
      <xdr:col>23</xdr:col>
      <xdr:colOff>257175</xdr:colOff>
      <xdr:row>88</xdr:row>
      <xdr:rowOff>171450</xdr:rowOff>
    </xdr:to>
    <xdr:sp macro="" textlink="">
      <xdr:nvSpPr>
        <xdr:cNvPr id="60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6BD78B0-B5FE-4FC6-9DCB-7BF09F590D3C}"/>
            </a:ext>
            <a:ext uri="{147F2762-F138-4A5C-976F-8EAC2B608ADB}">
              <a16:predDERef xmlns:a16="http://schemas.microsoft.com/office/drawing/2014/main" pred="{2564756A-EF0E-4498-BC93-9E51C8E49E2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89</xdr:row>
      <xdr:rowOff>9525</xdr:rowOff>
    </xdr:from>
    <xdr:to>
      <xdr:col>23</xdr:col>
      <xdr:colOff>257175</xdr:colOff>
      <xdr:row>89</xdr:row>
      <xdr:rowOff>171450</xdr:rowOff>
    </xdr:to>
    <xdr:sp macro="" textlink="">
      <xdr:nvSpPr>
        <xdr:cNvPr id="60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0124E53-FF34-432B-BBB0-BE9037F6BD97}"/>
            </a:ext>
            <a:ext uri="{147F2762-F138-4A5C-976F-8EAC2B608ADB}">
              <a16:predDERef xmlns:a16="http://schemas.microsoft.com/office/drawing/2014/main" pred="{46BD78B0-B5FE-4FC6-9DCB-7BF09F590D3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90</xdr:row>
      <xdr:rowOff>171450</xdr:rowOff>
    </xdr:to>
    <xdr:sp macro="" textlink="">
      <xdr:nvSpPr>
        <xdr:cNvPr id="61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61D45CC-82CF-4553-8096-4CD57462EEFD}"/>
            </a:ext>
            <a:ext uri="{147F2762-F138-4A5C-976F-8EAC2B608ADB}">
              <a16:predDERef xmlns:a16="http://schemas.microsoft.com/office/drawing/2014/main" pred="{30124E53-FF34-432B-BBB0-BE9037F6BD9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1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C148485-8CC1-4360-A883-1D39B816170C}"/>
            </a:ext>
            <a:ext uri="{147F2762-F138-4A5C-976F-8EAC2B608ADB}">
              <a16:predDERef xmlns:a16="http://schemas.microsoft.com/office/drawing/2014/main" pred="{461D45CC-82CF-4553-8096-4CD57462EEF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92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61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6FDAA21-FCCD-4CB4-9FFD-238089F991DC}"/>
            </a:ext>
            <a:ext uri="{147F2762-F138-4A5C-976F-8EAC2B608ADB}">
              <a16:predDERef xmlns:a16="http://schemas.microsoft.com/office/drawing/2014/main" pred="{2C148485-8CC1-4360-A883-1D39B816170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93</xdr:row>
      <xdr:rowOff>9525</xdr:rowOff>
    </xdr:from>
    <xdr:to>
      <xdr:col>23</xdr:col>
      <xdr:colOff>257175</xdr:colOff>
      <xdr:row>94</xdr:row>
      <xdr:rowOff>161925</xdr:rowOff>
    </xdr:to>
    <xdr:sp macro="" textlink="">
      <xdr:nvSpPr>
        <xdr:cNvPr id="61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1FBCEFC-9874-42BB-A13F-699803FBEAD4}"/>
            </a:ext>
            <a:ext uri="{147F2762-F138-4A5C-976F-8EAC2B608ADB}">
              <a16:predDERef xmlns:a16="http://schemas.microsoft.com/office/drawing/2014/main" pred="{06FDAA21-FCCD-4CB4-9FFD-238089F991D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94</xdr:row>
      <xdr:rowOff>9525</xdr:rowOff>
    </xdr:from>
    <xdr:to>
      <xdr:col>23</xdr:col>
      <xdr:colOff>257175</xdr:colOff>
      <xdr:row>94</xdr:row>
      <xdr:rowOff>171450</xdr:rowOff>
    </xdr:to>
    <xdr:sp macro="" textlink="">
      <xdr:nvSpPr>
        <xdr:cNvPr id="61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0AA6F45-7B87-4913-8D75-83E17DD5D925}"/>
            </a:ext>
            <a:ext uri="{147F2762-F138-4A5C-976F-8EAC2B608ADB}">
              <a16:predDERef xmlns:a16="http://schemas.microsoft.com/office/drawing/2014/main" pred="{21FBCEFC-9874-42BB-A13F-699803FBEAD4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95</xdr:row>
      <xdr:rowOff>9525</xdr:rowOff>
    </xdr:from>
    <xdr:to>
      <xdr:col>23</xdr:col>
      <xdr:colOff>257175</xdr:colOff>
      <xdr:row>95</xdr:row>
      <xdr:rowOff>171450</xdr:rowOff>
    </xdr:to>
    <xdr:sp macro="" textlink="">
      <xdr:nvSpPr>
        <xdr:cNvPr id="61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FA11EBB-61FD-4CAE-87B2-8B5CF1F6A17B}"/>
            </a:ext>
            <a:ext uri="{147F2762-F138-4A5C-976F-8EAC2B608ADB}">
              <a16:predDERef xmlns:a16="http://schemas.microsoft.com/office/drawing/2014/main" pred="{F0AA6F45-7B87-4913-8D75-83E17DD5D92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96</xdr:row>
      <xdr:rowOff>9525</xdr:rowOff>
    </xdr:from>
    <xdr:to>
      <xdr:col>23</xdr:col>
      <xdr:colOff>257175</xdr:colOff>
      <xdr:row>96</xdr:row>
      <xdr:rowOff>171450</xdr:rowOff>
    </xdr:to>
    <xdr:sp macro="" textlink="">
      <xdr:nvSpPr>
        <xdr:cNvPr id="61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BCAD3FD-1CEB-4BE2-9BED-B3709AA695E0}"/>
            </a:ext>
            <a:ext uri="{147F2762-F138-4A5C-976F-8EAC2B608ADB}">
              <a16:predDERef xmlns:a16="http://schemas.microsoft.com/office/drawing/2014/main" pred="{3FA11EBB-61FD-4CAE-87B2-8B5CF1F6A17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97</xdr:row>
      <xdr:rowOff>9525</xdr:rowOff>
    </xdr:from>
    <xdr:to>
      <xdr:col>23</xdr:col>
      <xdr:colOff>257175</xdr:colOff>
      <xdr:row>97</xdr:row>
      <xdr:rowOff>171450</xdr:rowOff>
    </xdr:to>
    <xdr:sp macro="" textlink="">
      <xdr:nvSpPr>
        <xdr:cNvPr id="61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3F8DF67-7187-4961-87C7-C3F25AEFD1CE}"/>
            </a:ext>
            <a:ext uri="{147F2762-F138-4A5C-976F-8EAC2B608ADB}">
              <a16:predDERef xmlns:a16="http://schemas.microsoft.com/office/drawing/2014/main" pred="{4BCAD3FD-1CEB-4BE2-9BED-B3709AA695E0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98</xdr:row>
      <xdr:rowOff>9525</xdr:rowOff>
    </xdr:from>
    <xdr:to>
      <xdr:col>23</xdr:col>
      <xdr:colOff>257175</xdr:colOff>
      <xdr:row>98</xdr:row>
      <xdr:rowOff>171450</xdr:rowOff>
    </xdr:to>
    <xdr:sp macro="" textlink="">
      <xdr:nvSpPr>
        <xdr:cNvPr id="61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08B4893-B312-4205-A1ED-D0090527A15A}"/>
            </a:ext>
            <a:ext uri="{147F2762-F138-4A5C-976F-8EAC2B608ADB}">
              <a16:predDERef xmlns:a16="http://schemas.microsoft.com/office/drawing/2014/main" pred="{A3F8DF67-7187-4961-87C7-C3F25AEFD1CE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99</xdr:row>
      <xdr:rowOff>9525</xdr:rowOff>
    </xdr:from>
    <xdr:to>
      <xdr:col>23</xdr:col>
      <xdr:colOff>257175</xdr:colOff>
      <xdr:row>99</xdr:row>
      <xdr:rowOff>171450</xdr:rowOff>
    </xdr:to>
    <xdr:sp macro="" textlink="">
      <xdr:nvSpPr>
        <xdr:cNvPr id="61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169197F-486E-4A30-9F79-6C8A64095ACD}"/>
            </a:ext>
            <a:ext uri="{147F2762-F138-4A5C-976F-8EAC2B608ADB}">
              <a16:predDERef xmlns:a16="http://schemas.microsoft.com/office/drawing/2014/main" pred="{E08B4893-B312-4205-A1ED-D0090527A15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100</xdr:row>
      <xdr:rowOff>9525</xdr:rowOff>
    </xdr:from>
    <xdr:to>
      <xdr:col>23</xdr:col>
      <xdr:colOff>257175</xdr:colOff>
      <xdr:row>100</xdr:row>
      <xdr:rowOff>171450</xdr:rowOff>
    </xdr:to>
    <xdr:sp macro="" textlink="">
      <xdr:nvSpPr>
        <xdr:cNvPr id="62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5700C1-A18D-4D96-9FDE-9733A25B2E58}"/>
            </a:ext>
            <a:ext uri="{147F2762-F138-4A5C-976F-8EAC2B608ADB}">
              <a16:predDERef xmlns:a16="http://schemas.microsoft.com/office/drawing/2014/main" pred="{2169197F-486E-4A30-9F79-6C8A64095AC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101</xdr:row>
      <xdr:rowOff>9525</xdr:rowOff>
    </xdr:from>
    <xdr:to>
      <xdr:col>23</xdr:col>
      <xdr:colOff>257175</xdr:colOff>
      <xdr:row>101</xdr:row>
      <xdr:rowOff>171450</xdr:rowOff>
    </xdr:to>
    <xdr:sp macro="" textlink="">
      <xdr:nvSpPr>
        <xdr:cNvPr id="62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C01E1FE-D586-442C-A148-5EA18E594AF1}"/>
            </a:ext>
            <a:ext uri="{147F2762-F138-4A5C-976F-8EAC2B608ADB}">
              <a16:predDERef xmlns:a16="http://schemas.microsoft.com/office/drawing/2014/main" pred="{595700C1-A18D-4D96-9FDE-9733A25B2E5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102</xdr:row>
      <xdr:rowOff>9525</xdr:rowOff>
    </xdr:from>
    <xdr:to>
      <xdr:col>23</xdr:col>
      <xdr:colOff>257175</xdr:colOff>
      <xdr:row>102</xdr:row>
      <xdr:rowOff>171450</xdr:rowOff>
    </xdr:to>
    <xdr:sp macro="" textlink="">
      <xdr:nvSpPr>
        <xdr:cNvPr id="62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7566D13-225C-4357-9ED1-D8428460B635}"/>
            </a:ext>
            <a:ext uri="{147F2762-F138-4A5C-976F-8EAC2B608ADB}">
              <a16:predDERef xmlns:a16="http://schemas.microsoft.com/office/drawing/2014/main" pred="{AC01E1FE-D586-442C-A148-5EA18E594AF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103</xdr:row>
      <xdr:rowOff>9525</xdr:rowOff>
    </xdr:from>
    <xdr:to>
      <xdr:col>23</xdr:col>
      <xdr:colOff>257175</xdr:colOff>
      <xdr:row>103</xdr:row>
      <xdr:rowOff>171450</xdr:rowOff>
    </xdr:to>
    <xdr:sp macro="" textlink="">
      <xdr:nvSpPr>
        <xdr:cNvPr id="62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27647A1-579A-4E46-B2F6-98CEE44C7F38}"/>
            </a:ext>
            <a:ext uri="{147F2762-F138-4A5C-976F-8EAC2B608ADB}">
              <a16:predDERef xmlns:a16="http://schemas.microsoft.com/office/drawing/2014/main" pred="{37566D13-225C-4357-9ED1-D8428460B63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2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39FAF1D-24BF-4145-B1B5-6F08DC579225}"/>
            </a:ext>
            <a:ext uri="{147F2762-F138-4A5C-976F-8EAC2B608ADB}">
              <a16:predDERef xmlns:a16="http://schemas.microsoft.com/office/drawing/2014/main" pred="{627647A1-579A-4E46-B2F6-98CEE44C7F3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105</xdr:row>
      <xdr:rowOff>9525</xdr:rowOff>
    </xdr:from>
    <xdr:to>
      <xdr:col>23</xdr:col>
      <xdr:colOff>257175</xdr:colOff>
      <xdr:row>105</xdr:row>
      <xdr:rowOff>171450</xdr:rowOff>
    </xdr:to>
    <xdr:sp macro="" textlink="">
      <xdr:nvSpPr>
        <xdr:cNvPr id="62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ED6AD80-E656-4774-B5FB-E132F167A375}"/>
            </a:ext>
            <a:ext uri="{147F2762-F138-4A5C-976F-8EAC2B608ADB}">
              <a16:predDERef xmlns:a16="http://schemas.microsoft.com/office/drawing/2014/main" pred="{F39FAF1D-24BF-4145-B1B5-6F08DC57922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106</xdr:row>
      <xdr:rowOff>9525</xdr:rowOff>
    </xdr:from>
    <xdr:to>
      <xdr:col>23</xdr:col>
      <xdr:colOff>257175</xdr:colOff>
      <xdr:row>106</xdr:row>
      <xdr:rowOff>171450</xdr:rowOff>
    </xdr:to>
    <xdr:sp macro="" textlink="">
      <xdr:nvSpPr>
        <xdr:cNvPr id="62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9A3B34C-BD3B-48B6-9ABA-2A880B28AE12}"/>
            </a:ext>
            <a:ext uri="{147F2762-F138-4A5C-976F-8EAC2B608ADB}">
              <a16:predDERef xmlns:a16="http://schemas.microsoft.com/office/drawing/2014/main" pred="{3ED6AD80-E656-4774-B5FB-E132F167A37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107</xdr:row>
      <xdr:rowOff>9525</xdr:rowOff>
    </xdr:from>
    <xdr:to>
      <xdr:col>23</xdr:col>
      <xdr:colOff>257175</xdr:colOff>
      <xdr:row>107</xdr:row>
      <xdr:rowOff>171450</xdr:rowOff>
    </xdr:to>
    <xdr:sp macro="" textlink="">
      <xdr:nvSpPr>
        <xdr:cNvPr id="62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BBD1D5B-E286-4873-842B-52615E0F3BE1}"/>
            </a:ext>
            <a:ext uri="{147F2762-F138-4A5C-976F-8EAC2B608ADB}">
              <a16:predDERef xmlns:a16="http://schemas.microsoft.com/office/drawing/2014/main" pred="{79A3B34C-BD3B-48B6-9ABA-2A880B28AE1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108</xdr:row>
      <xdr:rowOff>9525</xdr:rowOff>
    </xdr:from>
    <xdr:to>
      <xdr:col>23</xdr:col>
      <xdr:colOff>257175</xdr:colOff>
      <xdr:row>108</xdr:row>
      <xdr:rowOff>171450</xdr:rowOff>
    </xdr:to>
    <xdr:sp macro="" textlink="">
      <xdr:nvSpPr>
        <xdr:cNvPr id="62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3AD4F67-6B97-410D-98FE-B22C6265E2C9}"/>
            </a:ext>
            <a:ext uri="{147F2762-F138-4A5C-976F-8EAC2B608ADB}">
              <a16:predDERef xmlns:a16="http://schemas.microsoft.com/office/drawing/2014/main" pred="{FBBD1D5B-E286-4873-842B-52615E0F3BE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109</xdr:row>
      <xdr:rowOff>171450</xdr:rowOff>
    </xdr:to>
    <xdr:sp macro="" textlink="">
      <xdr:nvSpPr>
        <xdr:cNvPr id="62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C82FB92-2422-453D-9005-AF355592C392}"/>
            </a:ext>
            <a:ext uri="{147F2762-F138-4A5C-976F-8EAC2B608ADB}">
              <a16:predDERef xmlns:a16="http://schemas.microsoft.com/office/drawing/2014/main" pred="{43AD4F67-6B97-410D-98FE-B22C6265E2C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110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7DDCF9E-8796-430A-92DF-5EBB8D95DABD}"/>
            </a:ext>
            <a:ext uri="{147F2762-F138-4A5C-976F-8EAC2B608ADB}">
              <a16:predDERef xmlns:a16="http://schemas.microsoft.com/office/drawing/2014/main" pred="{1C82FB92-2422-453D-9005-AF355592C39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111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47B0F55-1457-4D7A-8B10-413315DA406A}"/>
            </a:ext>
            <a:ext uri="{147F2762-F138-4A5C-976F-8EAC2B608ADB}">
              <a16:predDERef xmlns:a16="http://schemas.microsoft.com/office/drawing/2014/main" pred="{17DDCF9E-8796-430A-92DF-5EBB8D95DABD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112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8656356-1AE7-41CD-8BC6-37864F95ED52}"/>
            </a:ext>
            <a:ext uri="{147F2762-F138-4A5C-976F-8EAC2B608ADB}">
              <a16:predDERef xmlns:a16="http://schemas.microsoft.com/office/drawing/2014/main" pred="{847B0F55-1457-4D7A-8B10-413315DA406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113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024CD2-1E14-4311-8336-86FD2DF45B55}"/>
            </a:ext>
            <a:ext uri="{147F2762-F138-4A5C-976F-8EAC2B608ADB}">
              <a16:predDERef xmlns:a16="http://schemas.microsoft.com/office/drawing/2014/main" pred="{A8656356-1AE7-41CD-8BC6-37864F95ED52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114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28E7FB6-228B-4F34-9CAB-792791509A16}"/>
            </a:ext>
            <a:ext uri="{147F2762-F138-4A5C-976F-8EAC2B608ADB}">
              <a16:predDERef xmlns:a16="http://schemas.microsoft.com/office/drawing/2014/main" pred="{59024CD2-1E14-4311-8336-86FD2DF45B5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115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4F383FC-3363-4AAC-B785-1C855550863B}"/>
            </a:ext>
            <a:ext uri="{147F2762-F138-4A5C-976F-8EAC2B608ADB}">
              <a16:predDERef xmlns:a16="http://schemas.microsoft.com/office/drawing/2014/main" pred="{428E7FB6-228B-4F34-9CAB-792791509A1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116</xdr:row>
      <xdr:rowOff>9525</xdr:rowOff>
    </xdr:from>
    <xdr:to>
      <xdr:col>23</xdr:col>
      <xdr:colOff>257175</xdr:colOff>
      <xdr:row>117</xdr:row>
      <xdr:rowOff>161925</xdr:rowOff>
    </xdr:to>
    <xdr:sp macro="" textlink="">
      <xdr:nvSpPr>
        <xdr:cNvPr id="63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C48C13B-AE53-4041-B4A3-CF0253B3485B}"/>
            </a:ext>
            <a:ext uri="{147F2762-F138-4A5C-976F-8EAC2B608ADB}">
              <a16:predDERef xmlns:a16="http://schemas.microsoft.com/office/drawing/2014/main" pred="{C4F383FC-3363-4AAC-B785-1C855550863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117</xdr:row>
      <xdr:rowOff>9525</xdr:rowOff>
    </xdr:from>
    <xdr:to>
      <xdr:col>23</xdr:col>
      <xdr:colOff>257175</xdr:colOff>
      <xdr:row>117</xdr:row>
      <xdr:rowOff>171450</xdr:rowOff>
    </xdr:to>
    <xdr:sp macro="" textlink="">
      <xdr:nvSpPr>
        <xdr:cNvPr id="63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B3C217F-9738-42EE-A769-A2384850938F}"/>
            </a:ext>
            <a:ext uri="{147F2762-F138-4A5C-976F-8EAC2B608ADB}">
              <a16:predDERef xmlns:a16="http://schemas.microsoft.com/office/drawing/2014/main" pred="{1C48C13B-AE53-4041-B4A3-CF0253B3485B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118</xdr:row>
      <xdr:rowOff>9525</xdr:rowOff>
    </xdr:from>
    <xdr:to>
      <xdr:col>23</xdr:col>
      <xdr:colOff>257175</xdr:colOff>
      <xdr:row>118</xdr:row>
      <xdr:rowOff>171450</xdr:rowOff>
    </xdr:to>
    <xdr:sp macro="" textlink="">
      <xdr:nvSpPr>
        <xdr:cNvPr id="63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EFECFD5-C414-43B8-97C3-A220F33D6FD7}"/>
            </a:ext>
            <a:ext uri="{147F2762-F138-4A5C-976F-8EAC2B608ADB}">
              <a16:predDERef xmlns:a16="http://schemas.microsoft.com/office/drawing/2014/main" pred="{FB3C217F-9738-42EE-A769-A2384850938F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119</xdr:row>
      <xdr:rowOff>9525</xdr:rowOff>
    </xdr:from>
    <xdr:to>
      <xdr:col>23</xdr:col>
      <xdr:colOff>257175</xdr:colOff>
      <xdr:row>119</xdr:row>
      <xdr:rowOff>171450</xdr:rowOff>
    </xdr:to>
    <xdr:sp macro="" textlink="">
      <xdr:nvSpPr>
        <xdr:cNvPr id="63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35A2FC7-0692-47E7-A66D-8680A3C89B0C}"/>
            </a:ext>
            <a:ext uri="{147F2762-F138-4A5C-976F-8EAC2B608ADB}">
              <a16:predDERef xmlns:a16="http://schemas.microsoft.com/office/drawing/2014/main" pred="{DEFECFD5-C414-43B8-97C3-A220F33D6FD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120</xdr:row>
      <xdr:rowOff>9525</xdr:rowOff>
    </xdr:from>
    <xdr:to>
      <xdr:col>23</xdr:col>
      <xdr:colOff>257175</xdr:colOff>
      <xdr:row>120</xdr:row>
      <xdr:rowOff>171450</xdr:rowOff>
    </xdr:to>
    <xdr:sp macro="" textlink="">
      <xdr:nvSpPr>
        <xdr:cNvPr id="64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E7F0F6E-7812-458B-BF6C-9227EB87DBFA}"/>
            </a:ext>
            <a:ext uri="{147F2762-F138-4A5C-976F-8EAC2B608ADB}">
              <a16:predDERef xmlns:a16="http://schemas.microsoft.com/office/drawing/2014/main" pred="{135A2FC7-0692-47E7-A66D-8680A3C89B0C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121</xdr:row>
      <xdr:rowOff>9525</xdr:rowOff>
    </xdr:from>
    <xdr:to>
      <xdr:col>23</xdr:col>
      <xdr:colOff>257175</xdr:colOff>
      <xdr:row>121</xdr:row>
      <xdr:rowOff>171450</xdr:rowOff>
    </xdr:to>
    <xdr:sp macro="" textlink="">
      <xdr:nvSpPr>
        <xdr:cNvPr id="64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E303900-B79D-49E2-B814-FE21C347CEF6}"/>
            </a:ext>
            <a:ext uri="{147F2762-F138-4A5C-976F-8EAC2B608ADB}">
              <a16:predDERef xmlns:a16="http://schemas.microsoft.com/office/drawing/2014/main" pred="{6E7F0F6E-7812-458B-BF6C-9227EB87DBF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122</xdr:row>
      <xdr:rowOff>9525</xdr:rowOff>
    </xdr:from>
    <xdr:to>
      <xdr:col>23</xdr:col>
      <xdr:colOff>257175</xdr:colOff>
      <xdr:row>122</xdr:row>
      <xdr:rowOff>171450</xdr:rowOff>
    </xdr:to>
    <xdr:sp macro="" textlink="">
      <xdr:nvSpPr>
        <xdr:cNvPr id="64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8D958ED-999F-4807-8906-6C19E4C3DA45}"/>
            </a:ext>
            <a:ext uri="{147F2762-F138-4A5C-976F-8EAC2B608ADB}">
              <a16:predDERef xmlns:a16="http://schemas.microsoft.com/office/drawing/2014/main" pred="{6E303900-B79D-49E2-B814-FE21C347CEF6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123</xdr:row>
      <xdr:rowOff>9525</xdr:rowOff>
    </xdr:from>
    <xdr:to>
      <xdr:col>23</xdr:col>
      <xdr:colOff>257175</xdr:colOff>
      <xdr:row>123</xdr:row>
      <xdr:rowOff>171450</xdr:rowOff>
    </xdr:to>
    <xdr:sp macro="" textlink="">
      <xdr:nvSpPr>
        <xdr:cNvPr id="64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DD27E0D-CF7F-40FB-9249-263A24E762D8}"/>
            </a:ext>
            <a:ext uri="{147F2762-F138-4A5C-976F-8EAC2B608ADB}">
              <a16:predDERef xmlns:a16="http://schemas.microsoft.com/office/drawing/2014/main" pred="{38D958ED-999F-4807-8906-6C19E4C3DA4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124</xdr:row>
      <xdr:rowOff>9525</xdr:rowOff>
    </xdr:from>
    <xdr:to>
      <xdr:col>23</xdr:col>
      <xdr:colOff>257175</xdr:colOff>
      <xdr:row>124</xdr:row>
      <xdr:rowOff>171450</xdr:rowOff>
    </xdr:to>
    <xdr:sp macro="" textlink="">
      <xdr:nvSpPr>
        <xdr:cNvPr id="64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3E1B0D8-3976-4318-ABEC-6BE871600DE7}"/>
            </a:ext>
            <a:ext uri="{147F2762-F138-4A5C-976F-8EAC2B608ADB}">
              <a16:predDERef xmlns:a16="http://schemas.microsoft.com/office/drawing/2014/main" pred="{1DD27E0D-CF7F-40FB-9249-263A24E762D8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125</xdr:row>
      <xdr:rowOff>9525</xdr:rowOff>
    </xdr:from>
    <xdr:to>
      <xdr:col>23</xdr:col>
      <xdr:colOff>257175</xdr:colOff>
      <xdr:row>125</xdr:row>
      <xdr:rowOff>171450</xdr:rowOff>
    </xdr:to>
    <xdr:sp macro="" textlink="">
      <xdr:nvSpPr>
        <xdr:cNvPr id="64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F5190AE-7F36-48E1-9844-949260182595}"/>
            </a:ext>
            <a:ext uri="{147F2762-F138-4A5C-976F-8EAC2B608ADB}">
              <a16:predDERef xmlns:a16="http://schemas.microsoft.com/office/drawing/2014/main" pred="{93E1B0D8-3976-4318-ABEC-6BE871600DE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126</xdr:row>
      <xdr:rowOff>9525</xdr:rowOff>
    </xdr:from>
    <xdr:to>
      <xdr:col>23</xdr:col>
      <xdr:colOff>257175</xdr:colOff>
      <xdr:row>126</xdr:row>
      <xdr:rowOff>171450</xdr:rowOff>
    </xdr:to>
    <xdr:sp macro="" textlink="">
      <xdr:nvSpPr>
        <xdr:cNvPr id="64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FC486A1-B08A-4F35-AA01-269CF1705EE3}"/>
            </a:ext>
            <a:ext uri="{147F2762-F138-4A5C-976F-8EAC2B608ADB}">
              <a16:predDERef xmlns:a16="http://schemas.microsoft.com/office/drawing/2014/main" pred="{CF5190AE-7F36-48E1-9844-949260182595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127</xdr:row>
      <xdr:rowOff>9525</xdr:rowOff>
    </xdr:from>
    <xdr:to>
      <xdr:col>23</xdr:col>
      <xdr:colOff>257175</xdr:colOff>
      <xdr:row>127</xdr:row>
      <xdr:rowOff>171450</xdr:rowOff>
    </xdr:to>
    <xdr:sp macro="" textlink="">
      <xdr:nvSpPr>
        <xdr:cNvPr id="64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082299A-ADF7-44BB-BD6D-B6F06761571A}"/>
            </a:ext>
            <a:ext uri="{147F2762-F138-4A5C-976F-8EAC2B608ADB}">
              <a16:predDERef xmlns:a16="http://schemas.microsoft.com/office/drawing/2014/main" pred="{4FC486A1-B08A-4F35-AA01-269CF1705EE3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128</xdr:row>
      <xdr:rowOff>9525</xdr:rowOff>
    </xdr:from>
    <xdr:to>
      <xdr:col>23</xdr:col>
      <xdr:colOff>257175</xdr:colOff>
      <xdr:row>128</xdr:row>
      <xdr:rowOff>171450</xdr:rowOff>
    </xdr:to>
    <xdr:sp macro="" textlink="">
      <xdr:nvSpPr>
        <xdr:cNvPr id="64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B745CC5-32A4-45BA-AC35-6E7B1DD39D89}"/>
            </a:ext>
            <a:ext uri="{147F2762-F138-4A5C-976F-8EAC2B608ADB}">
              <a16:predDERef xmlns:a16="http://schemas.microsoft.com/office/drawing/2014/main" pred="{8082299A-ADF7-44BB-BD6D-B6F06761571A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129</xdr:row>
      <xdr:rowOff>9525</xdr:rowOff>
    </xdr:from>
    <xdr:to>
      <xdr:col>23</xdr:col>
      <xdr:colOff>257175</xdr:colOff>
      <xdr:row>129</xdr:row>
      <xdr:rowOff>171450</xdr:rowOff>
    </xdr:to>
    <xdr:sp macro="" textlink="">
      <xdr:nvSpPr>
        <xdr:cNvPr id="64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00E5104-DB77-4B30-A2E6-83483B4D95E7}"/>
            </a:ext>
            <a:ext uri="{147F2762-F138-4A5C-976F-8EAC2B608ADB}">
              <a16:predDERef xmlns:a16="http://schemas.microsoft.com/office/drawing/2014/main" pred="{0B745CC5-32A4-45BA-AC35-6E7B1DD39D89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130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65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C3DD673-B5FB-4709-8896-28E8E7E12F61}"/>
            </a:ext>
            <a:ext uri="{147F2762-F138-4A5C-976F-8EAC2B608ADB}">
              <a16:predDERef xmlns:a16="http://schemas.microsoft.com/office/drawing/2014/main" pred="{300E5104-DB77-4B30-A2E6-83483B4D95E7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131</xdr:row>
      <xdr:rowOff>9525</xdr:rowOff>
    </xdr:from>
    <xdr:to>
      <xdr:col>23</xdr:col>
      <xdr:colOff>257175</xdr:colOff>
      <xdr:row>134</xdr:row>
      <xdr:rowOff>161925</xdr:rowOff>
    </xdr:to>
    <xdr:sp macro="" textlink="">
      <xdr:nvSpPr>
        <xdr:cNvPr id="65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22ABE82-79B4-4C23-9B16-7A4F35F233F0}"/>
            </a:ext>
            <a:ext uri="{147F2762-F138-4A5C-976F-8EAC2B608ADB}">
              <a16:predDERef xmlns:a16="http://schemas.microsoft.com/office/drawing/2014/main" pred="{1C3DD673-B5FB-4709-8896-28E8E7E12F61}"/>
            </a:ext>
          </a:extLst>
        </xdr:cNvPr>
        <xdr:cNvSpPr/>
      </xdr:nvSpPr>
      <xdr:spPr bwMode="auto">
        <a:xfrm>
          <a:off x="8553450" y="1952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109</xdr:row>
      <xdr:rowOff>171450</xdr:rowOff>
    </xdr:to>
    <xdr:sp macro="" textlink="">
      <xdr:nvSpPr>
        <xdr:cNvPr id="65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429F3F8-6264-4858-88C4-8F511B7303D3}"/>
            </a:ext>
            <a:ext uri="{147F2762-F138-4A5C-976F-8EAC2B608ADB}">
              <a16:predDERef xmlns:a16="http://schemas.microsoft.com/office/drawing/2014/main" pred="{522ABE82-79B4-4C23-9B16-7A4F35F233F0}"/>
            </a:ext>
          </a:extLst>
        </xdr:cNvPr>
        <xdr:cNvSpPr/>
      </xdr:nvSpPr>
      <xdr:spPr bwMode="auto">
        <a:xfrm>
          <a:off x="8553450" y="10334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109</xdr:row>
      <xdr:rowOff>171450</xdr:rowOff>
    </xdr:to>
    <xdr:sp macro="" textlink="">
      <xdr:nvSpPr>
        <xdr:cNvPr id="65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997A4F2-F4D0-4938-98CB-25769015079F}"/>
            </a:ext>
            <a:ext uri="{147F2762-F138-4A5C-976F-8EAC2B608ADB}">
              <a16:predDERef xmlns:a16="http://schemas.microsoft.com/office/drawing/2014/main" pred="{D429F3F8-6264-4858-88C4-8F511B7303D3}"/>
            </a:ext>
          </a:extLst>
        </xdr:cNvPr>
        <xdr:cNvSpPr/>
      </xdr:nvSpPr>
      <xdr:spPr bwMode="auto">
        <a:xfrm>
          <a:off x="8553450" y="10334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109</xdr:row>
      <xdr:rowOff>9525</xdr:rowOff>
    </xdr:from>
    <xdr:to>
      <xdr:col>23</xdr:col>
      <xdr:colOff>257175</xdr:colOff>
      <xdr:row>109</xdr:row>
      <xdr:rowOff>171450</xdr:rowOff>
    </xdr:to>
    <xdr:sp macro="" textlink="">
      <xdr:nvSpPr>
        <xdr:cNvPr id="65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875DAAC-3759-4D84-905D-679343575FA9}"/>
            </a:ext>
            <a:ext uri="{147F2762-F138-4A5C-976F-8EAC2B608ADB}">
              <a16:predDERef xmlns:a16="http://schemas.microsoft.com/office/drawing/2014/main" pred="{8997A4F2-F4D0-4938-98CB-25769015079F}"/>
            </a:ext>
          </a:extLst>
        </xdr:cNvPr>
        <xdr:cNvSpPr/>
      </xdr:nvSpPr>
      <xdr:spPr bwMode="auto">
        <a:xfrm>
          <a:off x="8553450" y="103346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5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AC31563-C6EE-41E6-B476-FDDF3753D2A9}"/>
            </a:ext>
            <a:ext uri="{147F2762-F138-4A5C-976F-8EAC2B608ADB}">
              <a16:predDERef xmlns:a16="http://schemas.microsoft.com/office/drawing/2014/main" pred="{E875DAAC-3759-4D84-905D-679343575FA9}"/>
            </a:ext>
          </a:extLst>
        </xdr:cNvPr>
        <xdr:cNvSpPr/>
      </xdr:nvSpPr>
      <xdr:spPr bwMode="auto">
        <a:xfrm>
          <a:off x="8553450" y="77438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5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8840630-A2FD-4042-8346-68727359CD56}"/>
            </a:ext>
            <a:ext uri="{147F2762-F138-4A5C-976F-8EAC2B608ADB}">
              <a16:predDERef xmlns:a16="http://schemas.microsoft.com/office/drawing/2014/main" pred="{CAC31563-C6EE-41E6-B476-FDDF3753D2A9}"/>
            </a:ext>
          </a:extLst>
        </xdr:cNvPr>
        <xdr:cNvSpPr/>
      </xdr:nvSpPr>
      <xdr:spPr bwMode="auto">
        <a:xfrm>
          <a:off x="8553450" y="77438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5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9CBD9A2-6854-471F-B22A-8C34B9097E27}"/>
            </a:ext>
            <a:ext uri="{147F2762-F138-4A5C-976F-8EAC2B608ADB}">
              <a16:predDERef xmlns:a16="http://schemas.microsoft.com/office/drawing/2014/main" pred="{D8840630-A2FD-4042-8346-68727359CD56}"/>
            </a:ext>
          </a:extLst>
        </xdr:cNvPr>
        <xdr:cNvSpPr/>
      </xdr:nvSpPr>
      <xdr:spPr bwMode="auto">
        <a:xfrm>
          <a:off x="8553450" y="77438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5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B180550-EFEB-4F49-81BE-5FA50263104F}"/>
            </a:ext>
            <a:ext uri="{147F2762-F138-4A5C-976F-8EAC2B608ADB}">
              <a16:predDERef xmlns:a16="http://schemas.microsoft.com/office/drawing/2014/main" pred="{49CBD9A2-6854-471F-B22A-8C34B9097E27}"/>
            </a:ext>
          </a:extLst>
        </xdr:cNvPr>
        <xdr:cNvSpPr/>
      </xdr:nvSpPr>
      <xdr:spPr bwMode="auto">
        <a:xfrm>
          <a:off x="8553450" y="77438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5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00EA770-1D3D-4520-8249-327274A538AA}"/>
            </a:ext>
            <a:ext uri="{147F2762-F138-4A5C-976F-8EAC2B608ADB}">
              <a16:predDERef xmlns:a16="http://schemas.microsoft.com/office/drawing/2014/main" pred="{CB180550-EFEB-4F49-81BE-5FA50263104F}"/>
            </a:ext>
          </a:extLst>
        </xdr:cNvPr>
        <xdr:cNvSpPr/>
      </xdr:nvSpPr>
      <xdr:spPr bwMode="auto">
        <a:xfrm>
          <a:off x="8553450" y="77438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104</xdr:row>
      <xdr:rowOff>9525</xdr:rowOff>
    </xdr:from>
    <xdr:to>
      <xdr:col>23</xdr:col>
      <xdr:colOff>257175</xdr:colOff>
      <xdr:row>104</xdr:row>
      <xdr:rowOff>171450</xdr:rowOff>
    </xdr:to>
    <xdr:sp macro="" textlink="">
      <xdr:nvSpPr>
        <xdr:cNvPr id="66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412CD07-E0E5-4CEC-9016-492E1CD0365F}"/>
            </a:ext>
            <a:ext uri="{147F2762-F138-4A5C-976F-8EAC2B608ADB}">
              <a16:predDERef xmlns:a16="http://schemas.microsoft.com/office/drawing/2014/main" pred="{300EA770-1D3D-4520-8249-327274A538AA}"/>
            </a:ext>
          </a:extLst>
        </xdr:cNvPr>
        <xdr:cNvSpPr/>
      </xdr:nvSpPr>
      <xdr:spPr bwMode="auto">
        <a:xfrm>
          <a:off x="8553450" y="77438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90</xdr:row>
      <xdr:rowOff>171450</xdr:rowOff>
    </xdr:to>
    <xdr:sp macro="" textlink="">
      <xdr:nvSpPr>
        <xdr:cNvPr id="66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41A91C7-6526-4F94-AEF7-AC29E5731CB2}"/>
            </a:ext>
            <a:ext uri="{147F2762-F138-4A5C-976F-8EAC2B608ADB}">
              <a16:predDERef xmlns:a16="http://schemas.microsoft.com/office/drawing/2014/main" pred="{3412CD07-E0E5-4CEC-9016-492E1CD0365F}"/>
            </a:ext>
          </a:extLst>
        </xdr:cNvPr>
        <xdr:cNvSpPr/>
      </xdr:nvSpPr>
      <xdr:spPr bwMode="auto">
        <a:xfrm>
          <a:off x="8553450" y="7162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6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18C5DA9-9F18-494D-B5EB-262A733DACB1}"/>
            </a:ext>
            <a:ext uri="{147F2762-F138-4A5C-976F-8EAC2B608ADB}">
              <a16:predDERef xmlns:a16="http://schemas.microsoft.com/office/drawing/2014/main" pred="{041A91C7-6526-4F94-AEF7-AC29E5731CB2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90</xdr:row>
      <xdr:rowOff>171450</xdr:rowOff>
    </xdr:to>
    <xdr:sp macro="" textlink="">
      <xdr:nvSpPr>
        <xdr:cNvPr id="66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E6D033-D069-4EA5-A628-2BDA2FDE54C8}"/>
            </a:ext>
            <a:ext uri="{147F2762-F138-4A5C-976F-8EAC2B608ADB}">
              <a16:predDERef xmlns:a16="http://schemas.microsoft.com/office/drawing/2014/main" pred="{A18C5DA9-9F18-494D-B5EB-262A733DACB1}"/>
            </a:ext>
          </a:extLst>
        </xdr:cNvPr>
        <xdr:cNvSpPr/>
      </xdr:nvSpPr>
      <xdr:spPr bwMode="auto">
        <a:xfrm>
          <a:off x="8553450" y="7162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6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8DEEC44-9AA0-4DD8-BDC1-B553D3B917E4}"/>
            </a:ext>
            <a:ext uri="{147F2762-F138-4A5C-976F-8EAC2B608ADB}">
              <a16:predDERef xmlns:a16="http://schemas.microsoft.com/office/drawing/2014/main" pred="{59E6D033-D069-4EA5-A628-2BDA2FDE54C8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90</xdr:row>
      <xdr:rowOff>9525</xdr:rowOff>
    </xdr:from>
    <xdr:to>
      <xdr:col>23</xdr:col>
      <xdr:colOff>257175</xdr:colOff>
      <xdr:row>90</xdr:row>
      <xdr:rowOff>171450</xdr:rowOff>
    </xdr:to>
    <xdr:sp macro="" textlink="">
      <xdr:nvSpPr>
        <xdr:cNvPr id="66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9DC9262-6A27-4B0E-B766-766F4D5A095A}"/>
            </a:ext>
            <a:ext uri="{147F2762-F138-4A5C-976F-8EAC2B608ADB}">
              <a16:predDERef xmlns:a16="http://schemas.microsoft.com/office/drawing/2014/main" pred="{E8DEEC44-9AA0-4DD8-BDC1-B553D3B917E4}"/>
            </a:ext>
          </a:extLst>
        </xdr:cNvPr>
        <xdr:cNvSpPr/>
      </xdr:nvSpPr>
      <xdr:spPr bwMode="auto">
        <a:xfrm>
          <a:off x="8553450" y="7162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6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B0F902E-2B4D-4CF9-8475-9908B934F9F3}"/>
            </a:ext>
            <a:ext uri="{147F2762-F138-4A5C-976F-8EAC2B608ADB}">
              <a16:predDERef xmlns:a16="http://schemas.microsoft.com/office/drawing/2014/main" pred="{69DC9262-6A27-4B0E-B766-766F4D5A095A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6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FBBF66B-D9DF-4B67-99A0-DF33141F8CC8}"/>
            </a:ext>
            <a:ext uri="{147F2762-F138-4A5C-976F-8EAC2B608ADB}">
              <a16:predDERef xmlns:a16="http://schemas.microsoft.com/office/drawing/2014/main" pred="{6B0F902E-2B4D-4CF9-8475-9908B934F9F3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6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A45297D-39FC-4D04-9C93-53912B66E9AB}"/>
            </a:ext>
            <a:ext uri="{147F2762-F138-4A5C-976F-8EAC2B608ADB}">
              <a16:predDERef xmlns:a16="http://schemas.microsoft.com/office/drawing/2014/main" pred="{6FBBF66B-D9DF-4B67-99A0-DF33141F8CC8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6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E7FC4BC-D89F-4093-83EC-A92415BDF001}"/>
            </a:ext>
            <a:ext uri="{147F2762-F138-4A5C-976F-8EAC2B608ADB}">
              <a16:predDERef xmlns:a16="http://schemas.microsoft.com/office/drawing/2014/main" pred="{7A45297D-39FC-4D04-9C93-53912B66E9AB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7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1BA3287-DB5A-495A-8EBD-BF2896282C72}"/>
            </a:ext>
            <a:ext uri="{147F2762-F138-4A5C-976F-8EAC2B608ADB}">
              <a16:predDERef xmlns:a16="http://schemas.microsoft.com/office/drawing/2014/main" pred="{6E7FC4BC-D89F-4093-83EC-A92415BDF001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7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BA2E019-FFE7-4C4C-8171-791B6AA57F47}"/>
            </a:ext>
            <a:ext uri="{147F2762-F138-4A5C-976F-8EAC2B608ADB}">
              <a16:predDERef xmlns:a16="http://schemas.microsoft.com/office/drawing/2014/main" pred="{01BA3287-DB5A-495A-8EBD-BF2896282C72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91</xdr:row>
      <xdr:rowOff>9525</xdr:rowOff>
    </xdr:from>
    <xdr:to>
      <xdr:col>23</xdr:col>
      <xdr:colOff>257175</xdr:colOff>
      <xdr:row>91</xdr:row>
      <xdr:rowOff>171450</xdr:rowOff>
    </xdr:to>
    <xdr:sp macro="" textlink="">
      <xdr:nvSpPr>
        <xdr:cNvPr id="67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84435BB-E5E9-4553-80AF-ACB715DD46F0}"/>
            </a:ext>
            <a:ext uri="{147F2762-F138-4A5C-976F-8EAC2B608ADB}">
              <a16:predDERef xmlns:a16="http://schemas.microsoft.com/office/drawing/2014/main" pred="{3BA2E019-FFE7-4C4C-8171-791B6AA57F47}"/>
            </a:ext>
          </a:extLst>
        </xdr:cNvPr>
        <xdr:cNvSpPr/>
      </xdr:nvSpPr>
      <xdr:spPr bwMode="auto">
        <a:xfrm>
          <a:off x="8553450" y="71723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8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AB3B0A5-FDFC-45C3-B922-432655888B8B}"/>
            </a:ext>
            <a:ext uri="{147F2762-F138-4A5C-976F-8EAC2B608ADB}">
              <a16:predDERef xmlns:a16="http://schemas.microsoft.com/office/drawing/2014/main" pred="{484435BB-E5E9-4553-80AF-ACB715DD46F0}"/>
            </a:ext>
          </a:extLst>
        </xdr:cNvPr>
        <xdr:cNvSpPr/>
      </xdr:nvSpPr>
      <xdr:spPr bwMode="auto">
        <a:xfrm>
          <a:off x="8553450" y="38957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8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35EBF95-DB60-4140-BD8F-5F9A6FE6CFA3}"/>
            </a:ext>
            <a:ext uri="{147F2762-F138-4A5C-976F-8EAC2B608ADB}">
              <a16:predDERef xmlns:a16="http://schemas.microsoft.com/office/drawing/2014/main" pred="{0AB3B0A5-FDFC-45C3-B922-432655888B8B}"/>
            </a:ext>
          </a:extLst>
        </xdr:cNvPr>
        <xdr:cNvSpPr/>
      </xdr:nvSpPr>
      <xdr:spPr bwMode="auto">
        <a:xfrm>
          <a:off x="8553450" y="38957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8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8111789-9915-48D6-BB2C-AD41C51DBF25}"/>
            </a:ext>
            <a:ext uri="{147F2762-F138-4A5C-976F-8EAC2B608ADB}">
              <a16:predDERef xmlns:a16="http://schemas.microsoft.com/office/drawing/2014/main" pred="{D35EBF95-DB60-4140-BD8F-5F9A6FE6CFA3}"/>
            </a:ext>
          </a:extLst>
        </xdr:cNvPr>
        <xdr:cNvSpPr/>
      </xdr:nvSpPr>
      <xdr:spPr bwMode="auto">
        <a:xfrm>
          <a:off x="8553450" y="38957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68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9B6FE69-0644-43F3-BCE4-39343F6FD616}"/>
            </a:ext>
            <a:ext uri="{147F2762-F138-4A5C-976F-8EAC2B608ADB}">
              <a16:predDERef xmlns:a16="http://schemas.microsoft.com/office/drawing/2014/main" pred="{B8111789-9915-48D6-BB2C-AD41C51DBF25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68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D73ABE7-33E9-4CFE-96B1-68A1E2A78ECE}"/>
            </a:ext>
            <a:ext uri="{147F2762-F138-4A5C-976F-8EAC2B608ADB}">
              <a16:predDERef xmlns:a16="http://schemas.microsoft.com/office/drawing/2014/main" pred="{29B6FE69-0644-43F3-BCE4-39343F6FD616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69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93D9985-585E-4471-9873-96E2B47A34E6}"/>
            </a:ext>
            <a:ext uri="{147F2762-F138-4A5C-976F-8EAC2B608ADB}">
              <a16:predDERef xmlns:a16="http://schemas.microsoft.com/office/drawing/2014/main" pred="{8D73ABE7-33E9-4CFE-96B1-68A1E2A78ECE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69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6ABA1B01-7DE5-4A48-B788-BA0B03735CE5}"/>
            </a:ext>
            <a:ext uri="{147F2762-F138-4A5C-976F-8EAC2B608ADB}">
              <a16:predDERef xmlns:a16="http://schemas.microsoft.com/office/drawing/2014/main" pred="{893D9985-585E-4471-9873-96E2B47A34E6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69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8FAFA79-E5E4-4200-9DDC-EC895796514F}"/>
            </a:ext>
            <a:ext uri="{147F2762-F138-4A5C-976F-8EAC2B608ADB}">
              <a16:predDERef xmlns:a16="http://schemas.microsoft.com/office/drawing/2014/main" pred="{6ABA1B01-7DE5-4A48-B788-BA0B03735CE5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69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D8FB058-6040-4290-BA1C-14795971F2E1}"/>
            </a:ext>
            <a:ext uri="{147F2762-F138-4A5C-976F-8EAC2B608ADB}">
              <a16:predDERef xmlns:a16="http://schemas.microsoft.com/office/drawing/2014/main" pred="{F8FAFA79-E5E4-4200-9DDC-EC895796514F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9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9E04EE1-821B-4267-B7DE-C68662A6DACD}"/>
            </a:ext>
            <a:ext uri="{147F2762-F138-4A5C-976F-8EAC2B608ADB}">
              <a16:predDERef xmlns:a16="http://schemas.microsoft.com/office/drawing/2014/main" pred="{0D8FB058-6040-4290-BA1C-14795971F2E1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9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093B894-4D3F-47C3-A879-D1A1BE45C684}"/>
            </a:ext>
            <a:ext uri="{147F2762-F138-4A5C-976F-8EAC2B608ADB}">
              <a16:predDERef xmlns:a16="http://schemas.microsoft.com/office/drawing/2014/main" pred="{F9E04EE1-821B-4267-B7DE-C68662A6DACD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9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B594B32-9834-420A-9BCD-4E2730C7B3A8}"/>
            </a:ext>
            <a:ext uri="{147F2762-F138-4A5C-976F-8EAC2B608ADB}">
              <a16:predDERef xmlns:a16="http://schemas.microsoft.com/office/drawing/2014/main" pred="{2093B894-4D3F-47C3-A879-D1A1BE45C684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9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A3E8D4A-BC73-48E1-B261-843A5C1D8115}"/>
            </a:ext>
            <a:ext uri="{147F2762-F138-4A5C-976F-8EAC2B608ADB}">
              <a16:predDERef xmlns:a16="http://schemas.microsoft.com/office/drawing/2014/main" pred="{5B594B32-9834-420A-9BCD-4E2730C7B3A8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9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45B93ED-0343-496D-AF41-8EB778F4D642}"/>
            </a:ext>
            <a:ext uri="{147F2762-F138-4A5C-976F-8EAC2B608ADB}">
              <a16:predDERef xmlns:a16="http://schemas.microsoft.com/office/drawing/2014/main" pred="{8A3E8D4A-BC73-48E1-B261-843A5C1D8115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69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CC8059F-81F8-4CFB-9E6F-527CC0FE81EA}"/>
            </a:ext>
            <a:ext uri="{147F2762-F138-4A5C-976F-8EAC2B608ADB}">
              <a16:predDERef xmlns:a16="http://schemas.microsoft.com/office/drawing/2014/main" pred="{B45B93ED-0343-496D-AF41-8EB778F4D642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70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00D7836-D73B-4C60-966C-9E2E0ACF3067}"/>
            </a:ext>
            <a:ext uri="{147F2762-F138-4A5C-976F-8EAC2B608ADB}">
              <a16:predDERef xmlns:a16="http://schemas.microsoft.com/office/drawing/2014/main" pred="{ACC8059F-81F8-4CFB-9E6F-527CC0FE81EA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70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728FFBA-3A65-4DE1-88E6-5AEFFB1979A2}"/>
            </a:ext>
            <a:ext uri="{147F2762-F138-4A5C-976F-8EAC2B608ADB}">
              <a16:predDERef xmlns:a16="http://schemas.microsoft.com/office/drawing/2014/main" pred="{900D7836-D73B-4C60-966C-9E2E0ACF3067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70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A9980F7-016F-4377-9B90-47DD4277C64F}"/>
            </a:ext>
            <a:ext uri="{147F2762-F138-4A5C-976F-8EAC2B608ADB}">
              <a16:predDERef xmlns:a16="http://schemas.microsoft.com/office/drawing/2014/main" pred="{0728FFBA-3A65-4DE1-88E6-5AEFFB1979A2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70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10393B3-6475-4F1B-BCB9-0A28B6378B35}"/>
            </a:ext>
            <a:ext uri="{147F2762-F138-4A5C-976F-8EAC2B608ADB}">
              <a16:predDERef xmlns:a16="http://schemas.microsoft.com/office/drawing/2014/main" pred="{DA9980F7-016F-4377-9B90-47DD4277C64F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70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3D284BF-9B0D-431A-A8DA-10C7E6C3528E}"/>
            </a:ext>
            <a:ext uri="{147F2762-F138-4A5C-976F-8EAC2B608ADB}">
              <a16:predDERef xmlns:a16="http://schemas.microsoft.com/office/drawing/2014/main" pred="{B10393B3-6475-4F1B-BCB9-0A28B6378B35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47</xdr:row>
      <xdr:rowOff>9525</xdr:rowOff>
    </xdr:from>
    <xdr:to>
      <xdr:col>23</xdr:col>
      <xdr:colOff>257175</xdr:colOff>
      <xdr:row>47</xdr:row>
      <xdr:rowOff>171450</xdr:rowOff>
    </xdr:to>
    <xdr:sp macro="" textlink="">
      <xdr:nvSpPr>
        <xdr:cNvPr id="70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E59959C-4720-46BD-BE9A-914FDC8BCA52}"/>
            </a:ext>
            <a:ext uri="{147F2762-F138-4A5C-976F-8EAC2B608ADB}">
              <a16:predDERef xmlns:a16="http://schemas.microsoft.com/office/drawing/2014/main" pred="{73D284BF-9B0D-431A-A8DA-10C7E6C3528E}"/>
            </a:ext>
          </a:extLst>
        </xdr:cNvPr>
        <xdr:cNvSpPr/>
      </xdr:nvSpPr>
      <xdr:spPr bwMode="auto">
        <a:xfrm>
          <a:off x="8553450" y="563880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0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EE074D8-F384-44CB-A06A-DAC63E6053FE}"/>
            </a:ext>
            <a:ext uri="{147F2762-F138-4A5C-976F-8EAC2B608ADB}">
              <a16:predDERef xmlns:a16="http://schemas.microsoft.com/office/drawing/2014/main" pred="{9E59959C-4720-46BD-BE9A-914FDC8BCA52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0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D030D85-A312-4EA3-BFA5-8CE5ADE69F7F}"/>
            </a:ext>
            <a:ext uri="{147F2762-F138-4A5C-976F-8EAC2B608ADB}">
              <a16:predDERef xmlns:a16="http://schemas.microsoft.com/office/drawing/2014/main" pred="{DEE074D8-F384-44CB-A06A-DAC63E6053FE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0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D7ED1AE-3682-4794-9EE4-8C290E871841}"/>
            </a:ext>
            <a:ext uri="{147F2762-F138-4A5C-976F-8EAC2B608ADB}">
              <a16:predDERef xmlns:a16="http://schemas.microsoft.com/office/drawing/2014/main" pred="{BD030D85-A312-4EA3-BFA5-8CE5ADE69F7F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0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88748F7-CBFD-4B2D-82CD-724EFC46A0D7}"/>
            </a:ext>
            <a:ext uri="{147F2762-F138-4A5C-976F-8EAC2B608ADB}">
              <a16:predDERef xmlns:a16="http://schemas.microsoft.com/office/drawing/2014/main" pred="{9D7ED1AE-3682-4794-9EE4-8C290E871841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3BD4F36-B8C6-4809-9E33-0AE7C8D41FB3}"/>
            </a:ext>
            <a:ext uri="{147F2762-F138-4A5C-976F-8EAC2B608ADB}">
              <a16:predDERef xmlns:a16="http://schemas.microsoft.com/office/drawing/2014/main" pred="{788748F7-CBFD-4B2D-82CD-724EFC46A0D7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101051E-D1DA-40B2-A3DA-C3E90BC34E81}"/>
            </a:ext>
            <a:ext uri="{147F2762-F138-4A5C-976F-8EAC2B608ADB}">
              <a16:predDERef xmlns:a16="http://schemas.microsoft.com/office/drawing/2014/main" pred="{43BD4F36-B8C6-4809-9E33-0AE7C8D41FB3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5E95305-77BC-4337-933E-344F350E48E6}"/>
            </a:ext>
            <a:ext uri="{147F2762-F138-4A5C-976F-8EAC2B608ADB}">
              <a16:predDERef xmlns:a16="http://schemas.microsoft.com/office/drawing/2014/main" pred="{7101051E-D1DA-40B2-A3DA-C3E90BC34E81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B487C4C-B868-44EF-8BF9-B8A5FBC4B73F}"/>
            </a:ext>
            <a:ext uri="{147F2762-F138-4A5C-976F-8EAC2B608ADB}">
              <a16:predDERef xmlns:a16="http://schemas.microsoft.com/office/drawing/2014/main" pred="{45E95305-77BC-4337-933E-344F350E48E6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91F27755-200C-4EA4-8104-0F0D59C8734E}"/>
            </a:ext>
            <a:ext uri="{147F2762-F138-4A5C-976F-8EAC2B608ADB}">
              <a16:predDERef xmlns:a16="http://schemas.microsoft.com/office/drawing/2014/main" pred="{EB487C4C-B868-44EF-8BF9-B8A5FBC4B73F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7D09D28-55C4-47DB-8F99-CF36DDB79D48}"/>
            </a:ext>
            <a:ext uri="{147F2762-F138-4A5C-976F-8EAC2B608ADB}">
              <a16:predDERef xmlns:a16="http://schemas.microsoft.com/office/drawing/2014/main" pred="{91F27755-200C-4EA4-8104-0F0D59C8734E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6D114DD-0531-4A97-8896-4CB5998AE7E7}"/>
            </a:ext>
            <a:ext uri="{147F2762-F138-4A5C-976F-8EAC2B608ADB}">
              <a16:predDERef xmlns:a16="http://schemas.microsoft.com/office/drawing/2014/main" pred="{77D09D28-55C4-47DB-8F99-CF36DDB79D48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4AB07BF-3DE8-4EE4-AD3E-CC830268C519}"/>
            </a:ext>
            <a:ext uri="{147F2762-F138-4A5C-976F-8EAC2B608ADB}">
              <a16:predDERef xmlns:a16="http://schemas.microsoft.com/office/drawing/2014/main" pred="{D6D114DD-0531-4A97-8896-4CB5998AE7E7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6782B5E-EE85-472D-AD11-2972F10E1B6C}"/>
            </a:ext>
            <a:ext uri="{147F2762-F138-4A5C-976F-8EAC2B608ADB}">
              <a16:predDERef xmlns:a16="http://schemas.microsoft.com/office/drawing/2014/main" pred="{84AB07BF-3DE8-4EE4-AD3E-CC830268C519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1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9496D5B-352E-4D66-99B0-678DE4651744}"/>
            </a:ext>
            <a:ext uri="{147F2762-F138-4A5C-976F-8EAC2B608ADB}">
              <a16:predDERef xmlns:a16="http://schemas.microsoft.com/office/drawing/2014/main" pred="{E6782B5E-EE85-472D-AD11-2972F10E1B6C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2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9DB4E42-D5FC-424E-886E-6F25AE31BA70}"/>
            </a:ext>
            <a:ext uri="{147F2762-F138-4A5C-976F-8EAC2B608ADB}">
              <a16:predDERef xmlns:a16="http://schemas.microsoft.com/office/drawing/2014/main" pred="{A9496D5B-352E-4D66-99B0-678DE4651744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2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F43E377-F163-4821-A253-315EC977FC8A}"/>
            </a:ext>
            <a:ext uri="{147F2762-F138-4A5C-976F-8EAC2B608ADB}">
              <a16:predDERef xmlns:a16="http://schemas.microsoft.com/office/drawing/2014/main" pred="{F9DB4E42-D5FC-424E-886E-6F25AE31BA70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2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86479CC-44A6-4D58-888C-0EF22855833F}"/>
            </a:ext>
            <a:ext uri="{147F2762-F138-4A5C-976F-8EAC2B608ADB}">
              <a16:predDERef xmlns:a16="http://schemas.microsoft.com/office/drawing/2014/main" pred="{2F43E377-F163-4821-A253-315EC977FC8A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40</xdr:row>
      <xdr:rowOff>9525</xdr:rowOff>
    </xdr:from>
    <xdr:to>
      <xdr:col>23</xdr:col>
      <xdr:colOff>257175</xdr:colOff>
      <xdr:row>40</xdr:row>
      <xdr:rowOff>171450</xdr:rowOff>
    </xdr:to>
    <xdr:sp macro="" textlink="">
      <xdr:nvSpPr>
        <xdr:cNvPr id="72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6C0A135-B08A-48CC-B785-559071EF6FF9}"/>
            </a:ext>
            <a:ext uri="{147F2762-F138-4A5C-976F-8EAC2B608ADB}">
              <a16:predDERef xmlns:a16="http://schemas.microsoft.com/office/drawing/2014/main" pred="{C86479CC-44A6-4D58-888C-0EF22855833F}"/>
            </a:ext>
          </a:extLst>
        </xdr:cNvPr>
        <xdr:cNvSpPr/>
      </xdr:nvSpPr>
      <xdr:spPr bwMode="auto">
        <a:xfrm>
          <a:off x="8553450" y="3324225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2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A34D0D39-5820-40AC-95E0-AF1D9543E7E7}"/>
            </a:ext>
            <a:ext uri="{147F2762-F138-4A5C-976F-8EAC2B608ADB}">
              <a16:predDERef xmlns:a16="http://schemas.microsoft.com/office/drawing/2014/main" pred="{26C0A135-B08A-48CC-B785-559071EF6FF9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2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4FAD1C7-35CC-46B1-AEC5-109019C3F7C1}"/>
            </a:ext>
            <a:ext uri="{147F2762-F138-4A5C-976F-8EAC2B608ADB}">
              <a16:predDERef xmlns:a16="http://schemas.microsoft.com/office/drawing/2014/main" pred="{A34D0D39-5820-40AC-95E0-AF1D9543E7E7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2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F3E7BB0-DD94-4CB6-8FB6-A1CE34277F1F}"/>
            </a:ext>
            <a:ext uri="{147F2762-F138-4A5C-976F-8EAC2B608ADB}">
              <a16:predDERef xmlns:a16="http://schemas.microsoft.com/office/drawing/2014/main" pred="{F4FAD1C7-35CC-46B1-AEC5-109019C3F7C1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2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B9DA0B4-A6EE-4CBF-AC80-5CFB75351824}"/>
            </a:ext>
            <a:ext uri="{147F2762-F138-4A5C-976F-8EAC2B608ADB}">
              <a16:predDERef xmlns:a16="http://schemas.microsoft.com/office/drawing/2014/main" pred="{3F3E7BB0-DD94-4CB6-8FB6-A1CE34277F1F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2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2666165-7D76-42AB-A62D-E42D6550B652}"/>
            </a:ext>
            <a:ext uri="{147F2762-F138-4A5C-976F-8EAC2B608ADB}">
              <a16:predDERef xmlns:a16="http://schemas.microsoft.com/office/drawing/2014/main" pred="{EB9DA0B4-A6EE-4CBF-AC80-5CFB75351824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2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1579AB1-1EA7-4931-8A40-610175DFD913}"/>
            </a:ext>
            <a:ext uri="{147F2762-F138-4A5C-976F-8EAC2B608ADB}">
              <a16:predDERef xmlns:a16="http://schemas.microsoft.com/office/drawing/2014/main" pred="{C2666165-7D76-42AB-A62D-E42D6550B652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5846529-1857-41E8-8CEE-32DB88F78217}"/>
            </a:ext>
            <a:ext uri="{147F2762-F138-4A5C-976F-8EAC2B608ADB}">
              <a16:predDERef xmlns:a16="http://schemas.microsoft.com/office/drawing/2014/main" pred="{51579AB1-1EA7-4931-8A40-610175DFD913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E0CC1E1-6037-4314-91BE-393661967DCA}"/>
            </a:ext>
            <a:ext uri="{147F2762-F138-4A5C-976F-8EAC2B608ADB}">
              <a16:predDERef xmlns:a16="http://schemas.microsoft.com/office/drawing/2014/main" pred="{05846529-1857-41E8-8CEE-32DB88F78217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71C4DA6-2A94-4FB9-9772-1C6E90BF73D3}"/>
            </a:ext>
            <a:ext uri="{147F2762-F138-4A5C-976F-8EAC2B608ADB}">
              <a16:predDERef xmlns:a16="http://schemas.microsoft.com/office/drawing/2014/main" pred="{7E0CC1E1-6037-4314-91BE-393661967DCA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0EEB35C-134D-4BE8-9412-5BF0AD9727BF}"/>
            </a:ext>
            <a:ext uri="{147F2762-F138-4A5C-976F-8EAC2B608ADB}">
              <a16:predDERef xmlns:a16="http://schemas.microsoft.com/office/drawing/2014/main" pred="{871C4DA6-2A94-4FB9-9772-1C6E90BF73D3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F9B966E-C32F-41C3-AEB8-62759C685BC4}"/>
            </a:ext>
            <a:ext uri="{147F2762-F138-4A5C-976F-8EAC2B608ADB}">
              <a16:predDERef xmlns:a16="http://schemas.microsoft.com/office/drawing/2014/main" pred="{50EEB35C-134D-4BE8-9412-5BF0AD9727BF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F423E61-63C4-45D6-8739-CDE45BFD7EB4}"/>
            </a:ext>
            <a:ext uri="{147F2762-F138-4A5C-976F-8EAC2B608ADB}">
              <a16:predDERef xmlns:a16="http://schemas.microsoft.com/office/drawing/2014/main" pred="{BF9B966E-C32F-41C3-AEB8-62759C685BC4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3F5788F4-BC74-4735-96F1-62EA0A2EDEBF}"/>
            </a:ext>
            <a:ext uri="{147F2762-F138-4A5C-976F-8EAC2B608ADB}">
              <a16:predDERef xmlns:a16="http://schemas.microsoft.com/office/drawing/2014/main" pred="{EF423E61-63C4-45D6-8739-CDE45BFD7EB4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B8484DEB-7634-4D3D-A629-784AA6240450}"/>
            </a:ext>
            <a:ext uri="{147F2762-F138-4A5C-976F-8EAC2B608ADB}">
              <a16:predDERef xmlns:a16="http://schemas.microsoft.com/office/drawing/2014/main" pred="{3F5788F4-BC74-4735-96F1-62EA0A2EDEBF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C277EBD-5A15-4DDE-B928-2C6201D63FC9}"/>
            </a:ext>
            <a:ext uri="{147F2762-F138-4A5C-976F-8EAC2B608ADB}">
              <a16:predDERef xmlns:a16="http://schemas.microsoft.com/office/drawing/2014/main" pred="{B8484DEB-7634-4D3D-A629-784AA6240450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3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6B438EC-3EC7-4AC1-A234-6ACA070A6EF6}"/>
            </a:ext>
            <a:ext uri="{147F2762-F138-4A5C-976F-8EAC2B608ADB}">
              <a16:predDERef xmlns:a16="http://schemas.microsoft.com/office/drawing/2014/main" pred="{0C277EBD-5A15-4DDE-B928-2C6201D63FC9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4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FA10D5E-C185-4F69-89AB-E55A40D69EB9}"/>
            </a:ext>
            <a:ext uri="{147F2762-F138-4A5C-976F-8EAC2B608ADB}">
              <a16:predDERef xmlns:a16="http://schemas.microsoft.com/office/drawing/2014/main" pred="{86B438EC-3EC7-4AC1-A234-6ACA070A6EF6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35</xdr:row>
      <xdr:rowOff>9525</xdr:rowOff>
    </xdr:from>
    <xdr:to>
      <xdr:col>23</xdr:col>
      <xdr:colOff>257175</xdr:colOff>
      <xdr:row>35</xdr:row>
      <xdr:rowOff>171450</xdr:rowOff>
    </xdr:to>
    <xdr:sp macro="" textlink="">
      <xdr:nvSpPr>
        <xdr:cNvPr id="74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D8E302D-89D8-4542-AA73-0C7A64EFAD87}"/>
            </a:ext>
            <a:ext uri="{147F2762-F138-4A5C-976F-8EAC2B608ADB}">
              <a16:predDERef xmlns:a16="http://schemas.microsoft.com/office/drawing/2014/main" pred="{7FA10D5E-C185-4F69-89AB-E55A40D69EB9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8C8F29C-E994-4FA2-9C26-95B76D0C2FCA}"/>
            </a:ext>
            <a:ext uri="{147F2762-F138-4A5C-976F-8EAC2B608ADB}">
              <a16:predDERef xmlns:a16="http://schemas.microsoft.com/office/drawing/2014/main" pred="{4D8E302D-89D8-4542-AA73-0C7A64EFAD87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2F926617-837A-416C-9BE9-22F5D769E74F}"/>
            </a:ext>
            <a:ext uri="{147F2762-F138-4A5C-976F-8EAC2B608ADB}">
              <a16:predDERef xmlns:a16="http://schemas.microsoft.com/office/drawing/2014/main" pred="{88C8F29C-E994-4FA2-9C26-95B76D0C2FCA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59D2F718-46F1-4776-AC01-352E7231929D}"/>
            </a:ext>
            <a:ext uri="{147F2762-F138-4A5C-976F-8EAC2B608ADB}">
              <a16:predDERef xmlns:a16="http://schemas.microsoft.com/office/drawing/2014/main" pred="{2F926617-837A-416C-9BE9-22F5D769E74F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7594B1A-8586-46CA-9651-6A9FF0752E07}"/>
            </a:ext>
            <a:ext uri="{147F2762-F138-4A5C-976F-8EAC2B608ADB}">
              <a16:predDERef xmlns:a16="http://schemas.microsoft.com/office/drawing/2014/main" pred="{59D2F718-46F1-4776-AC01-352E7231929D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153F9546-9F5E-4967-8BDF-EB642C255737}"/>
            </a:ext>
            <a:ext uri="{147F2762-F138-4A5C-976F-8EAC2B608ADB}">
              <a16:predDERef xmlns:a16="http://schemas.microsoft.com/office/drawing/2014/main" pred="{77594B1A-8586-46CA-9651-6A9FF0752E07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752DB942-7E0D-44D9-A963-43C99736F9EF}"/>
            </a:ext>
            <a:ext uri="{147F2762-F138-4A5C-976F-8EAC2B608ADB}">
              <a16:predDERef xmlns:a16="http://schemas.microsoft.com/office/drawing/2014/main" pred="{153F9546-9F5E-4967-8BDF-EB642C255737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06F7E3A-0FBF-47A0-ACD4-CA8F4A89ACA1}"/>
            </a:ext>
            <a:ext uri="{147F2762-F138-4A5C-976F-8EAC2B608ADB}">
              <a16:predDERef xmlns:a16="http://schemas.microsoft.com/office/drawing/2014/main" pred="{752DB942-7E0D-44D9-A963-43C99736F9EF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4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85B2470-814A-46AD-B01D-C9DDDB69D463}"/>
            </a:ext>
            <a:ext uri="{147F2762-F138-4A5C-976F-8EAC2B608ADB}">
              <a16:predDERef xmlns:a16="http://schemas.microsoft.com/office/drawing/2014/main" pred="{D06F7E3A-0FBF-47A0-ACD4-CA8F4A89ACA1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0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A34CAE6-210D-4183-8E6E-2313C37715C9}"/>
            </a:ext>
            <a:ext uri="{147F2762-F138-4A5C-976F-8EAC2B608ADB}">
              <a16:predDERef xmlns:a16="http://schemas.microsoft.com/office/drawing/2014/main" pred="{085B2470-814A-46AD-B01D-C9DDDB69D463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1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09EB05B-CC5D-4E8D-9E07-DFC205AA7C64}"/>
            </a:ext>
            <a:ext uri="{147F2762-F138-4A5C-976F-8EAC2B608ADB}">
              <a16:predDERef xmlns:a16="http://schemas.microsoft.com/office/drawing/2014/main" pred="{FA34CAE6-210D-4183-8E6E-2313C37715C9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2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7FBB618-F59E-4429-BEA7-B9873BE5F692}"/>
            </a:ext>
            <a:ext uri="{147F2762-F138-4A5C-976F-8EAC2B608ADB}">
              <a16:predDERef xmlns:a16="http://schemas.microsoft.com/office/drawing/2014/main" pred="{F09EB05B-CC5D-4E8D-9E07-DFC205AA7C64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3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F5AF6905-E42F-49C6-A2DB-9D6FE42141E8}"/>
            </a:ext>
            <a:ext uri="{147F2762-F138-4A5C-976F-8EAC2B608ADB}">
              <a16:predDERef xmlns:a16="http://schemas.microsoft.com/office/drawing/2014/main" pred="{C7FBB618-F59E-4429-BEA7-B9873BE5F692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4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EB496B53-C603-4BA4-BE4D-62A5E3CBEB2B}"/>
            </a:ext>
            <a:ext uri="{147F2762-F138-4A5C-976F-8EAC2B608ADB}">
              <a16:predDERef xmlns:a16="http://schemas.microsoft.com/office/drawing/2014/main" pred="{F5AF6905-E42F-49C6-A2DB-9D6FE42141E8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5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4023E792-150D-46D0-8BDF-8FCB411C4CF5}"/>
            </a:ext>
            <a:ext uri="{147F2762-F138-4A5C-976F-8EAC2B608ADB}">
              <a16:predDERef xmlns:a16="http://schemas.microsoft.com/office/drawing/2014/main" pred="{EB496B53-C603-4BA4-BE4D-62A5E3CBEB2B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6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7F5B3AF-BACA-437B-AB98-2344DBB1BA47}"/>
            </a:ext>
            <a:ext uri="{147F2762-F138-4A5C-976F-8EAC2B608ADB}">
              <a16:predDERef xmlns:a16="http://schemas.microsoft.com/office/drawing/2014/main" pred="{4023E792-150D-46D0-8BDF-8FCB411C4CF5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7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86A7375A-E543-40DF-AF73-79664B32E3F8}"/>
            </a:ext>
            <a:ext uri="{147F2762-F138-4A5C-976F-8EAC2B608ADB}">
              <a16:predDERef xmlns:a16="http://schemas.microsoft.com/office/drawing/2014/main" pred="{07F5B3AF-BACA-437B-AB98-2344DBB1BA47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8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D1D5C1F9-0FDD-43D1-AF5A-C748699D4FF3}"/>
            </a:ext>
            <a:ext uri="{147F2762-F138-4A5C-976F-8EAC2B608ADB}">
              <a16:predDERef xmlns:a16="http://schemas.microsoft.com/office/drawing/2014/main" pred="{86A7375A-E543-40DF-AF73-79664B32E3F8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28575</xdr:colOff>
      <xdr:row>52</xdr:row>
      <xdr:rowOff>9525</xdr:rowOff>
    </xdr:from>
    <xdr:to>
      <xdr:col>23</xdr:col>
      <xdr:colOff>257175</xdr:colOff>
      <xdr:row>52</xdr:row>
      <xdr:rowOff>171450</xdr:rowOff>
    </xdr:to>
    <xdr:sp macro="" textlink="">
      <xdr:nvSpPr>
        <xdr:cNvPr id="759" name="Drop Dow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CAECF50A-354F-4ECE-A199-8C894EB78818}"/>
            </a:ext>
            <a:ext uri="{147F2762-F138-4A5C-976F-8EAC2B608ADB}">
              <a16:predDERef xmlns:a16="http://schemas.microsoft.com/office/drawing/2014/main" pred="{D1D5C1F9-0FDD-43D1-AF5A-C748699D4FF3}"/>
            </a:ext>
          </a:extLst>
        </xdr:cNvPr>
        <xdr:cNvSpPr/>
      </xdr:nvSpPr>
      <xdr:spPr bwMode="auto">
        <a:xfrm>
          <a:off x="8553450" y="4933950"/>
          <a:ext cx="828675" cy="1619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b-Rema/Work%20Folders/Documenten/Fifthnet/Overview%20FH%20Planning%20Retrofit%20pas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ning"/>
      <sheetName val="Hollydays"/>
    </sheetNames>
    <sheetDataSet>
      <sheetData sheetId="0" refreshError="1"/>
      <sheetData sheetId="1" refreshError="1"/>
      <sheetData sheetId="2" refreshError="1">
        <row r="2">
          <cell r="B2">
            <v>43661</v>
          </cell>
        </row>
        <row r="3">
          <cell r="B3">
            <v>43662</v>
          </cell>
        </row>
        <row r="4">
          <cell r="B4">
            <v>43663</v>
          </cell>
        </row>
        <row r="5">
          <cell r="B5">
            <v>43664</v>
          </cell>
        </row>
        <row r="6">
          <cell r="B6">
            <v>43665</v>
          </cell>
        </row>
        <row r="7">
          <cell r="B7">
            <v>43666</v>
          </cell>
        </row>
        <row r="8">
          <cell r="B8">
            <v>43667</v>
          </cell>
        </row>
        <row r="9">
          <cell r="B9">
            <v>43668</v>
          </cell>
        </row>
        <row r="10">
          <cell r="B10">
            <v>43669</v>
          </cell>
        </row>
        <row r="11">
          <cell r="B11">
            <v>43670</v>
          </cell>
        </row>
        <row r="12">
          <cell r="B12">
            <v>43671</v>
          </cell>
        </row>
        <row r="13">
          <cell r="B13">
            <v>43672</v>
          </cell>
        </row>
        <row r="14">
          <cell r="B14">
            <v>43692</v>
          </cell>
        </row>
        <row r="15">
          <cell r="B15">
            <v>43693</v>
          </cell>
        </row>
        <row r="16">
          <cell r="B16">
            <v>43770</v>
          </cell>
        </row>
        <row r="17">
          <cell r="B17">
            <v>43780</v>
          </cell>
        </row>
        <row r="18">
          <cell r="B18">
            <v>43822</v>
          </cell>
        </row>
        <row r="19">
          <cell r="B19">
            <v>43823</v>
          </cell>
        </row>
        <row r="20">
          <cell r="B20">
            <v>43824</v>
          </cell>
        </row>
        <row r="21">
          <cell r="B21">
            <v>43825</v>
          </cell>
        </row>
        <row r="22">
          <cell r="B22">
            <v>43826</v>
          </cell>
        </row>
        <row r="23">
          <cell r="B23">
            <v>43829</v>
          </cell>
        </row>
        <row r="24">
          <cell r="B24">
            <v>43830</v>
          </cell>
        </row>
        <row r="25">
          <cell r="B25">
            <v>43831</v>
          </cell>
        </row>
        <row r="26">
          <cell r="B26">
            <v>43832</v>
          </cell>
        </row>
        <row r="27">
          <cell r="B27">
            <v>43833</v>
          </cell>
        </row>
      </sheetData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ESAS INFRA" id="{1365625F-3EAF-4640-B717-63E3D7E05E74}">
    <nsvFilter filterId="{00000000-0009-0000-0000-000001000000}" ref="A4:GZ134" tableId="0">
      <columnFilter colId="5">
        <filter colId="5">
          <x:filters blank="1">
            <x:filter val="EI"/>
          </x:filters>
        </filter>
      </columnFilter>
      <sortRules>
        <sortRule colId="3">
          <dxf>
            <x:fill>
              <x:patternFill patternType="solid">
                <x:fgColor rgb="FF92D050"/>
                <x:bgColor rgb="FF000000"/>
              </x:patternFill>
            </x:fill>
          </dxf>
          <sortCondition sortBy="cellColor" ref="D4:D134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Filip Van Dyck" id="{5881E7F7-5FDA-41FC-9D1C-3B689E9D71DD}" userId="S::Filip.vanDyck@fifthnet.eu::a55c2833-9bb5-4816-b581-84b80de131c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B5D64-55C7-4710-B33E-580D1E7DC347}" name="Tabel1" displayName="Tabel1" ref="B3:R136" totalsRowShown="0">
  <autoFilter ref="B3:R136" xr:uid="{A25825F9-3440-4F90-89F5-232A848D74A2}"/>
  <sortState xmlns:xlrd2="http://schemas.microsoft.com/office/spreadsheetml/2017/richdata2" ref="B4:O131">
    <sortCondition ref="B3:B131"/>
  </sortState>
  <tableColumns count="17">
    <tableColumn id="1" xr3:uid="{5AA729A3-80AC-471B-BA94-E68E8F70A5F1}" name="ZONE_NAME"/>
    <tableColumn id="2" xr3:uid="{65958996-1551-41B4-89D9-0BBAB7BBAE6C}" name="FIS_MDU"/>
    <tableColumn id="3" xr3:uid="{B41EB91E-8AA1-478F-BFE1-0167A38476F7}" name="FIS_SDU"/>
    <tableColumn id="4" xr3:uid="{6C6DA564-6DA1-4305-A112-5191A8C4F397}" name="MDU_TOTAL"/>
    <tableColumn id="5" xr3:uid="{D65FE77B-5AAA-43D5-A710-19C552F90B3D}" name="SDU_TOTAL"/>
    <tableColumn id="6" xr3:uid="{BFC7483F-E202-4178-BFEA-0A687A6F1CDA}" name="BUILDINGS_TOTAL"/>
    <tableColumn id="7" xr3:uid="{91522858-59CC-4F73-8082-12BEEEFE8267}" name="FIS_PROCENT" dataDxfId="0"/>
    <tableColumn id="8" xr3:uid="{6CF5D6C5-EA48-4DC3-9663-562B15ACDE49}" name="UNITS_TOTAL"/>
    <tableColumn id="9" xr3:uid="{172B3EDB-D35C-4192-8392-9EAFC25D7361}" name="FTS"/>
    <tableColumn id="10" xr3:uid="{1F32C740-4E43-43A7-AFC1-5D4EB5ACF26D}" name="FTS_TOTAL"/>
    <tableColumn id="11" xr3:uid="{275A885A-1F9A-4B27-B639-5088CB2FB9EA}" name="FTS_PROCENT"/>
    <tableColumn id="12" xr3:uid="{F73B8673-CC89-46FF-B13F-A3EA53343A3B}" name="MDU_SSV"/>
    <tableColumn id="13" xr3:uid="{90A28248-B5F6-498E-8EE5-F8F5041E046D}" name="SSV_PROCENT"/>
    <tableColumn id="14" xr3:uid="{A4D38FD3-2E1A-45F3-A081-48D8A385D80F}" name="STS"/>
    <tableColumn id="15" xr3:uid="{A4DFDA51-7E12-49B1-8989-CEAACF54C83D}" name="STS_PROCENT"/>
    <tableColumn id="16" xr3:uid="{96741DD8-EF98-42F0-B152-F0E342CD021D}" name="STS_TODO"/>
    <tableColumn id="17" xr3:uid="{A1B0DA59-A6BB-4B12-849C-419727672E2C}" name="SSV_TOD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09" dT="2020-06-15T19:21:41.92" personId="{5881E7F7-5FDA-41FC-9D1C-3B689E9D71DD}" id="{76FC4D73-3AE1-40AB-969F-043ED5CC9BB6}">
    <text>HLD2C on Hold wegens overleg met stad // Underground &lt;-&gt; Facade aanpassingen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9/04/relationships/namedSheetView" Target="../namedSheetViews/namedSheetView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A18" sqref="A18"/>
    </sheetView>
  </sheetViews>
  <sheetFormatPr defaultRowHeight="15"/>
  <cols>
    <col min="1" max="1" width="51.42578125" customWidth="1"/>
  </cols>
  <sheetData>
    <row r="1" spans="1:8" ht="18.75">
      <c r="A1" s="6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s="39" t="s">
        <v>8</v>
      </c>
      <c r="B9" s="39"/>
      <c r="C9" s="39"/>
      <c r="D9" s="39"/>
    </row>
    <row r="10" spans="1:8">
      <c r="A10" t="s">
        <v>9</v>
      </c>
    </row>
    <row r="11" spans="1:8">
      <c r="A11" s="40" t="s">
        <v>10</v>
      </c>
      <c r="B11" s="40"/>
      <c r="C11" s="40"/>
      <c r="D11" s="40"/>
    </row>
    <row r="12" spans="1:8" ht="15.75" thickBot="1"/>
    <row r="13" spans="1:8">
      <c r="A13" s="4" t="s">
        <v>11</v>
      </c>
      <c r="B13" t="s">
        <v>12</v>
      </c>
      <c r="H13" s="7"/>
    </row>
    <row r="14" spans="1:8">
      <c r="A14" s="5" t="s">
        <v>13</v>
      </c>
      <c r="B14" t="s">
        <v>14</v>
      </c>
    </row>
    <row r="15" spans="1:8">
      <c r="A15" s="5" t="s">
        <v>15</v>
      </c>
      <c r="B15" t="s">
        <v>16</v>
      </c>
    </row>
    <row r="16" spans="1:8" ht="30">
      <c r="A16" s="5" t="s">
        <v>17</v>
      </c>
      <c r="B16" t="s">
        <v>18</v>
      </c>
    </row>
    <row r="17" spans="1:8">
      <c r="A17" s="5" t="s">
        <v>19</v>
      </c>
      <c r="B17" t="s">
        <v>20</v>
      </c>
    </row>
    <row r="18" spans="1:8">
      <c r="A18" s="5" t="s">
        <v>21</v>
      </c>
      <c r="B18" t="s">
        <v>22</v>
      </c>
      <c r="C18" s="7"/>
      <c r="D18" s="7"/>
      <c r="E18" s="7"/>
      <c r="F18" s="7"/>
      <c r="G18" s="7"/>
      <c r="H18" s="7"/>
    </row>
    <row r="19" spans="1:8">
      <c r="A19" s="5" t="s">
        <v>23</v>
      </c>
      <c r="B19" t="s">
        <v>24</v>
      </c>
      <c r="C19" s="7"/>
      <c r="D19" s="7"/>
      <c r="E19" s="7"/>
      <c r="F19" s="7"/>
      <c r="G19" s="7"/>
      <c r="H19" s="7"/>
    </row>
    <row r="20" spans="1:8">
      <c r="A20" s="5" t="s">
        <v>25</v>
      </c>
      <c r="B20" t="s">
        <v>26</v>
      </c>
      <c r="C20" s="7"/>
      <c r="D20" s="7"/>
      <c r="E20" s="7"/>
      <c r="F20" s="7"/>
      <c r="G20" s="7"/>
      <c r="H20" s="7"/>
    </row>
    <row r="21" spans="1:8">
      <c r="A21" s="5" t="s">
        <v>27</v>
      </c>
      <c r="B21" t="s">
        <v>28</v>
      </c>
      <c r="C21" s="7"/>
      <c r="D21" s="7"/>
      <c r="E21" s="7"/>
      <c r="F21" s="7"/>
      <c r="G21" s="7"/>
      <c r="H21" s="7"/>
    </row>
    <row r="22" spans="1:8">
      <c r="A22" s="5" t="s">
        <v>29</v>
      </c>
      <c r="B22" t="s">
        <v>30</v>
      </c>
      <c r="C22" s="7"/>
      <c r="D22" s="7"/>
      <c r="E22" s="7"/>
      <c r="F22" s="7"/>
      <c r="G22" s="7"/>
      <c r="H22" s="7"/>
    </row>
    <row r="23" spans="1:8">
      <c r="A23" s="5" t="s">
        <v>31</v>
      </c>
      <c r="B23" t="s">
        <v>32</v>
      </c>
      <c r="C23" s="7"/>
      <c r="D23" s="7"/>
      <c r="E23" s="7"/>
      <c r="F23" s="7"/>
      <c r="G23" s="7"/>
      <c r="H23" s="7"/>
    </row>
    <row r="24" spans="1:8">
      <c r="A24" s="5" t="s">
        <v>33</v>
      </c>
      <c r="B24" t="s">
        <v>34</v>
      </c>
      <c r="C24" s="7"/>
      <c r="D24" s="7"/>
      <c r="E24" s="7"/>
      <c r="F24" s="7"/>
      <c r="G24" s="7"/>
      <c r="H24" s="7"/>
    </row>
    <row r="25" spans="1:8">
      <c r="A25" s="5" t="s">
        <v>35</v>
      </c>
      <c r="B25" t="s">
        <v>36</v>
      </c>
      <c r="C25" s="7"/>
      <c r="D25" s="7"/>
      <c r="E25" s="7"/>
      <c r="F25" s="7"/>
      <c r="G25" s="7"/>
      <c r="H25" s="7"/>
    </row>
    <row r="26" spans="1:8">
      <c r="A26" s="5" t="s">
        <v>37</v>
      </c>
      <c r="B26" t="s">
        <v>38</v>
      </c>
      <c r="C26" s="7"/>
      <c r="D26" s="7"/>
      <c r="E26" s="7"/>
      <c r="F26" s="7"/>
      <c r="G26" s="7"/>
      <c r="H26" s="7"/>
    </row>
    <row r="27" spans="1:8" ht="30">
      <c r="A27" s="5" t="s">
        <v>39</v>
      </c>
      <c r="B27" t="s">
        <v>40</v>
      </c>
      <c r="C27" s="7"/>
      <c r="D27" s="7"/>
      <c r="E27" s="7"/>
      <c r="F27" s="7"/>
      <c r="G27" s="7"/>
      <c r="H27" s="7"/>
    </row>
    <row r="28" spans="1:8" ht="30">
      <c r="A28" s="5" t="s">
        <v>41</v>
      </c>
      <c r="B28" t="s">
        <v>42</v>
      </c>
      <c r="C28" s="7"/>
      <c r="D28" s="7"/>
      <c r="E28" s="7"/>
      <c r="F28" s="7"/>
      <c r="G28" s="7"/>
      <c r="H28" s="7"/>
    </row>
    <row r="29" spans="1:8">
      <c r="A29" s="5" t="s">
        <v>23</v>
      </c>
      <c r="B29" t="s">
        <v>43</v>
      </c>
      <c r="C29" s="7"/>
      <c r="D29" s="7"/>
      <c r="E29" s="7"/>
      <c r="F29" s="7"/>
      <c r="G29" s="7"/>
      <c r="H29" s="7"/>
    </row>
    <row r="30" spans="1:8">
      <c r="A30" s="5" t="s">
        <v>44</v>
      </c>
      <c r="B30" t="s">
        <v>45</v>
      </c>
      <c r="C30" s="7"/>
      <c r="D30" s="7"/>
      <c r="E30" s="7"/>
      <c r="F30" s="7"/>
      <c r="G30" s="7"/>
      <c r="H30" s="7"/>
    </row>
    <row r="31" spans="1:8">
      <c r="A31" s="5" t="s">
        <v>46</v>
      </c>
      <c r="B31" t="s">
        <v>47</v>
      </c>
      <c r="C31" s="7"/>
      <c r="D31" s="7"/>
      <c r="E31" s="7"/>
      <c r="F31" s="7"/>
      <c r="G31" s="7"/>
      <c r="H31" s="7"/>
    </row>
    <row r="32" spans="1:8" ht="15.75" thickBot="1">
      <c r="A32" s="3" t="s">
        <v>48</v>
      </c>
      <c r="B32" t="s">
        <v>49</v>
      </c>
      <c r="C32" s="7"/>
      <c r="D32" s="7"/>
      <c r="E32" s="7"/>
      <c r="F32" s="7"/>
      <c r="G32" s="7"/>
      <c r="H32" s="7"/>
    </row>
  </sheetData>
  <sortState xmlns:xlrd2="http://schemas.microsoft.com/office/spreadsheetml/2017/richdata2" ref="A26:B69">
    <sortCondition ref="B26:B6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D10" sqref="D10"/>
    </sheetView>
  </sheetViews>
  <sheetFormatPr defaultRowHeight="15"/>
  <cols>
    <col min="1" max="1" width="5.42578125" customWidth="1"/>
    <col min="2" max="2" width="10" customWidth="1"/>
    <col min="3" max="3" width="22.5703125" customWidth="1"/>
    <col min="4" max="4" width="35.85546875" customWidth="1"/>
    <col min="5" max="5" width="77.42578125" customWidth="1"/>
  </cols>
  <sheetData>
    <row r="1" spans="1:7" ht="15.75" thickBot="1">
      <c r="A1" s="41" t="s">
        <v>50</v>
      </c>
      <c r="B1" s="42" t="s">
        <v>51</v>
      </c>
      <c r="C1" s="42" t="s">
        <v>52</v>
      </c>
      <c r="D1" s="43" t="s">
        <v>53</v>
      </c>
      <c r="E1" s="43"/>
      <c r="F1" s="42" t="s">
        <v>54</v>
      </c>
      <c r="G1" s="44" t="s">
        <v>55</v>
      </c>
    </row>
    <row r="2" spans="1:7" ht="30">
      <c r="A2" s="45">
        <v>1</v>
      </c>
      <c r="B2" s="46"/>
      <c r="C2" s="46" t="s">
        <v>56</v>
      </c>
      <c r="D2" s="47" t="s">
        <v>11</v>
      </c>
      <c r="E2" s="49" t="s">
        <v>57</v>
      </c>
      <c r="F2" s="46">
        <v>5</v>
      </c>
      <c r="G2" s="48">
        <f>+F2</f>
        <v>5</v>
      </c>
    </row>
    <row r="3" spans="1:7">
      <c r="A3" s="318">
        <v>2</v>
      </c>
      <c r="B3" s="319" t="s">
        <v>58</v>
      </c>
      <c r="C3" s="319" t="s">
        <v>59</v>
      </c>
      <c r="D3" s="320" t="s">
        <v>13</v>
      </c>
      <c r="E3" s="321" t="s">
        <v>60</v>
      </c>
      <c r="F3" s="319">
        <v>3</v>
      </c>
      <c r="G3" s="322">
        <f>+F3+G2</f>
        <v>8</v>
      </c>
    </row>
    <row r="4" spans="1:7">
      <c r="A4" s="318">
        <v>3</v>
      </c>
      <c r="B4" s="319"/>
      <c r="C4" s="319" t="s">
        <v>61</v>
      </c>
      <c r="D4" s="320" t="s">
        <v>15</v>
      </c>
      <c r="E4" s="321" t="s">
        <v>62</v>
      </c>
      <c r="F4" s="319">
        <v>2</v>
      </c>
      <c r="G4" s="322">
        <f t="shared" ref="G4:G16" si="0">+F4+G3</f>
        <v>10</v>
      </c>
    </row>
    <row r="5" spans="1:7" ht="30">
      <c r="A5" s="318">
        <v>4</v>
      </c>
      <c r="B5" s="319"/>
      <c r="C5" s="319" t="s">
        <v>63</v>
      </c>
      <c r="D5" s="321" t="s">
        <v>64</v>
      </c>
      <c r="E5" s="321" t="s">
        <v>65</v>
      </c>
      <c r="F5" s="319">
        <v>10</v>
      </c>
      <c r="G5" s="322">
        <f t="shared" si="0"/>
        <v>20</v>
      </c>
    </row>
    <row r="6" spans="1:7" ht="30">
      <c r="A6" s="318">
        <v>5</v>
      </c>
      <c r="B6" s="319" t="s">
        <v>66</v>
      </c>
      <c r="C6" s="319" t="s">
        <v>67</v>
      </c>
      <c r="D6" s="320" t="s">
        <v>68</v>
      </c>
      <c r="E6" s="321" t="s">
        <v>69</v>
      </c>
      <c r="F6" s="319">
        <v>5</v>
      </c>
      <c r="G6" s="322">
        <f t="shared" si="0"/>
        <v>25</v>
      </c>
    </row>
    <row r="7" spans="1:7">
      <c r="A7" s="318">
        <v>6</v>
      </c>
      <c r="B7" s="319"/>
      <c r="C7" s="319" t="s">
        <v>61</v>
      </c>
      <c r="D7" s="321" t="s">
        <v>70</v>
      </c>
      <c r="E7" s="321" t="s">
        <v>71</v>
      </c>
      <c r="F7" s="319">
        <v>2</v>
      </c>
      <c r="G7" s="322">
        <f t="shared" si="0"/>
        <v>27</v>
      </c>
    </row>
    <row r="8" spans="1:7">
      <c r="A8" s="318">
        <v>7</v>
      </c>
      <c r="B8" s="319"/>
      <c r="C8" s="319" t="s">
        <v>61</v>
      </c>
      <c r="D8" s="320" t="s">
        <v>23</v>
      </c>
      <c r="E8" s="321" t="s">
        <v>72</v>
      </c>
      <c r="F8" s="319">
        <v>3</v>
      </c>
      <c r="G8" s="322">
        <f t="shared" si="0"/>
        <v>30</v>
      </c>
    </row>
    <row r="9" spans="1:7">
      <c r="A9" s="318">
        <v>8</v>
      </c>
      <c r="B9" s="319"/>
      <c r="C9" s="319" t="s">
        <v>61</v>
      </c>
      <c r="D9" s="320" t="s">
        <v>39</v>
      </c>
      <c r="E9" s="321" t="s">
        <v>62</v>
      </c>
      <c r="F9" s="319">
        <v>1</v>
      </c>
      <c r="G9" s="322">
        <f t="shared" si="0"/>
        <v>31</v>
      </c>
    </row>
    <row r="10" spans="1:7">
      <c r="A10" s="318">
        <v>9</v>
      </c>
      <c r="B10" s="319" t="s">
        <v>73</v>
      </c>
      <c r="C10" s="319" t="s">
        <v>59</v>
      </c>
      <c r="D10" s="320" t="s">
        <v>25</v>
      </c>
      <c r="E10" s="321" t="s">
        <v>74</v>
      </c>
      <c r="F10" s="319">
        <v>10</v>
      </c>
      <c r="G10" s="322">
        <f t="shared" si="0"/>
        <v>41</v>
      </c>
    </row>
    <row r="11" spans="1:7">
      <c r="A11" s="318">
        <v>10</v>
      </c>
      <c r="B11" s="319"/>
      <c r="C11" s="319" t="s">
        <v>75</v>
      </c>
      <c r="D11" s="320" t="s">
        <v>27</v>
      </c>
      <c r="E11" s="321" t="s">
        <v>76</v>
      </c>
      <c r="F11" s="319">
        <v>5</v>
      </c>
      <c r="G11" s="322">
        <f t="shared" si="0"/>
        <v>46</v>
      </c>
    </row>
    <row r="12" spans="1:7" ht="30">
      <c r="A12" s="318">
        <v>11</v>
      </c>
      <c r="B12" s="319"/>
      <c r="C12" s="319" t="s">
        <v>77</v>
      </c>
      <c r="D12" s="320" t="s">
        <v>29</v>
      </c>
      <c r="E12" s="321" t="s">
        <v>78</v>
      </c>
      <c r="F12" s="319">
        <v>5</v>
      </c>
      <c r="G12" s="322">
        <f t="shared" si="0"/>
        <v>51</v>
      </c>
    </row>
    <row r="13" spans="1:7">
      <c r="A13" s="318">
        <v>12</v>
      </c>
      <c r="B13" s="319" t="s">
        <v>79</v>
      </c>
      <c r="C13" s="319" t="s">
        <v>59</v>
      </c>
      <c r="D13" s="320" t="s">
        <v>31</v>
      </c>
      <c r="E13" s="321" t="s">
        <v>80</v>
      </c>
      <c r="F13" s="319">
        <v>10</v>
      </c>
      <c r="G13" s="322">
        <f t="shared" si="0"/>
        <v>61</v>
      </c>
    </row>
    <row r="14" spans="1:7">
      <c r="A14" s="318">
        <v>13</v>
      </c>
      <c r="B14" s="319" t="s">
        <v>81</v>
      </c>
      <c r="C14" s="319" t="s">
        <v>77</v>
      </c>
      <c r="D14" s="320" t="s">
        <v>33</v>
      </c>
      <c r="E14" s="320" t="s">
        <v>82</v>
      </c>
      <c r="F14" s="319">
        <v>10</v>
      </c>
      <c r="G14" s="322">
        <f t="shared" si="0"/>
        <v>71</v>
      </c>
    </row>
    <row r="15" spans="1:7">
      <c r="A15" s="318">
        <v>14</v>
      </c>
      <c r="B15" s="319"/>
      <c r="C15" s="319" t="s">
        <v>83</v>
      </c>
      <c r="D15" s="320" t="s">
        <v>35</v>
      </c>
      <c r="E15" s="321" t="s">
        <v>84</v>
      </c>
      <c r="F15" s="319">
        <v>5</v>
      </c>
      <c r="G15" s="322">
        <f t="shared" si="0"/>
        <v>76</v>
      </c>
    </row>
    <row r="16" spans="1:7">
      <c r="A16" s="318">
        <v>15</v>
      </c>
      <c r="B16" s="319"/>
      <c r="C16" s="319" t="s">
        <v>56</v>
      </c>
      <c r="D16" s="320" t="s">
        <v>37</v>
      </c>
      <c r="E16" s="320" t="s">
        <v>85</v>
      </c>
      <c r="F16" s="319">
        <v>5</v>
      </c>
      <c r="G16" s="322">
        <f t="shared" si="0"/>
        <v>81</v>
      </c>
    </row>
    <row r="17" spans="1:7">
      <c r="A17" s="318">
        <v>16</v>
      </c>
      <c r="B17" s="319"/>
      <c r="C17" s="319" t="s">
        <v>63</v>
      </c>
      <c r="D17" s="321" t="s">
        <v>86</v>
      </c>
      <c r="E17" s="321" t="s">
        <v>87</v>
      </c>
      <c r="F17" s="319"/>
      <c r="G17" s="322"/>
    </row>
    <row r="18" spans="1:7">
      <c r="A18" s="318">
        <v>17</v>
      </c>
      <c r="B18" s="319"/>
      <c r="C18" s="319" t="s">
        <v>61</v>
      </c>
      <c r="D18" s="320" t="s">
        <v>88</v>
      </c>
      <c r="E18" s="321" t="s">
        <v>89</v>
      </c>
      <c r="F18" s="319">
        <v>5</v>
      </c>
      <c r="G18" s="322">
        <f>+F18+G17</f>
        <v>5</v>
      </c>
    </row>
    <row r="19" spans="1:7">
      <c r="A19" s="318">
        <v>18</v>
      </c>
      <c r="B19" s="319"/>
      <c r="C19" s="319" t="s">
        <v>61</v>
      </c>
      <c r="D19" s="320" t="s">
        <v>90</v>
      </c>
      <c r="E19" s="321" t="s">
        <v>62</v>
      </c>
      <c r="F19" s="319">
        <v>5</v>
      </c>
      <c r="G19" s="322">
        <f>+F19+G18</f>
        <v>10</v>
      </c>
    </row>
    <row r="20" spans="1:7">
      <c r="A20" s="318">
        <v>19</v>
      </c>
      <c r="B20" s="319" t="s">
        <v>91</v>
      </c>
      <c r="C20" s="319" t="s">
        <v>59</v>
      </c>
      <c r="D20" s="320" t="s">
        <v>44</v>
      </c>
      <c r="E20" s="321" t="s">
        <v>80</v>
      </c>
      <c r="F20" s="319">
        <v>15</v>
      </c>
      <c r="G20" s="322">
        <f>+F20+G19</f>
        <v>25</v>
      </c>
    </row>
    <row r="21" spans="1:7" ht="30">
      <c r="A21" s="318">
        <v>20</v>
      </c>
      <c r="B21" s="319"/>
      <c r="C21" s="319" t="s">
        <v>83</v>
      </c>
      <c r="D21" s="320" t="s">
        <v>92</v>
      </c>
      <c r="E21" s="321" t="s">
        <v>93</v>
      </c>
      <c r="F21" s="319"/>
      <c r="G21" s="322"/>
    </row>
    <row r="22" spans="1:7" ht="30">
      <c r="A22" s="318">
        <v>21</v>
      </c>
      <c r="B22" s="319"/>
      <c r="C22" s="319" t="s">
        <v>83</v>
      </c>
      <c r="D22" s="320" t="s">
        <v>94</v>
      </c>
      <c r="E22" s="321" t="s">
        <v>95</v>
      </c>
      <c r="F22" s="319"/>
      <c r="G22" s="322"/>
    </row>
    <row r="23" spans="1:7" ht="30">
      <c r="A23" s="318">
        <v>22</v>
      </c>
      <c r="B23" s="319"/>
      <c r="C23" s="319" t="s">
        <v>75</v>
      </c>
      <c r="D23" s="320" t="s">
        <v>96</v>
      </c>
      <c r="E23" s="321" t="s">
        <v>97</v>
      </c>
      <c r="F23" s="319"/>
      <c r="G23" s="322"/>
    </row>
    <row r="24" spans="1:7" ht="30">
      <c r="A24" s="318">
        <v>23</v>
      </c>
      <c r="B24" s="319"/>
      <c r="C24" s="319" t="s">
        <v>83</v>
      </c>
      <c r="D24" s="320" t="s">
        <v>98</v>
      </c>
      <c r="E24" s="321" t="s">
        <v>99</v>
      </c>
      <c r="F24" s="319"/>
      <c r="G24" s="322"/>
    </row>
    <row r="25" spans="1:7">
      <c r="A25" s="318">
        <v>21</v>
      </c>
      <c r="B25" s="319"/>
      <c r="C25" s="319" t="s">
        <v>75</v>
      </c>
      <c r="D25" s="320" t="s">
        <v>100</v>
      </c>
      <c r="E25" s="321" t="s">
        <v>101</v>
      </c>
      <c r="F25" s="319"/>
      <c r="G25" s="322"/>
    </row>
    <row r="26" spans="1:7">
      <c r="A26" s="318">
        <v>20</v>
      </c>
      <c r="B26" s="319" t="s">
        <v>102</v>
      </c>
      <c r="C26" s="319" t="s">
        <v>103</v>
      </c>
      <c r="D26" s="320" t="s">
        <v>104</v>
      </c>
      <c r="E26" s="321" t="s">
        <v>105</v>
      </c>
      <c r="F26" s="319" t="s">
        <v>106</v>
      </c>
      <c r="G26" s="322"/>
    </row>
    <row r="27" spans="1:7" ht="15.75" thickBot="1">
      <c r="A27" s="50">
        <v>21</v>
      </c>
      <c r="B27" s="51" t="s">
        <v>107</v>
      </c>
      <c r="C27" s="51" t="s">
        <v>103</v>
      </c>
      <c r="D27" s="52" t="s">
        <v>48</v>
      </c>
      <c r="E27" s="102" t="s">
        <v>108</v>
      </c>
      <c r="F27" s="51">
        <v>40</v>
      </c>
      <c r="G27" s="53">
        <f>+F27+G26</f>
        <v>40</v>
      </c>
    </row>
  </sheetData>
  <sortState xmlns:xlrd2="http://schemas.microsoft.com/office/spreadsheetml/2017/richdata2" ref="A1:D42">
    <sortCondition ref="A1:A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 filterMode="1"/>
  <dimension ref="A1:XFC142"/>
  <sheetViews>
    <sheetView tabSelected="1" zoomScaleNormal="100" workbookViewId="0">
      <pane xSplit="8" ySplit="4" topLeftCell="Q32" activePane="bottomRight" state="frozen"/>
      <selection pane="bottomRight" activeCell="W53" sqref="W53"/>
      <selection pane="bottomLeft" activeCell="A4" sqref="A4"/>
      <selection pane="topRight" activeCell="H1" sqref="H1"/>
    </sheetView>
  </sheetViews>
  <sheetFormatPr defaultColWidth="9.140625" defaultRowHeight="15" outlineLevelCol="1"/>
  <cols>
    <col min="1" max="1" width="6.42578125" style="1" customWidth="1"/>
    <col min="2" max="2" width="6.5703125" style="1" customWidth="1"/>
    <col min="3" max="3" width="28.28515625" style="1" hidden="1" customWidth="1"/>
    <col min="4" max="4" width="25.140625" style="2" customWidth="1"/>
    <col min="5" max="5" width="10.5703125" style="2" bestFit="1" customWidth="1"/>
    <col min="6" max="6" width="7.28515625" style="2" customWidth="1"/>
    <col min="7" max="8" width="10.42578125" style="2" customWidth="1"/>
    <col min="9" max="16" width="7.5703125" style="2" hidden="1" customWidth="1" outlineLevel="1"/>
    <col min="17" max="17" width="5.140625" style="1" customWidth="1" collapsed="1"/>
    <col min="18" max="18" width="11.85546875" style="1" customWidth="1"/>
    <col min="19" max="19" width="5.140625" style="1" customWidth="1"/>
    <col min="20" max="20" width="11.85546875" style="1" customWidth="1"/>
    <col min="21" max="21" width="5.140625" style="1" customWidth="1"/>
    <col min="22" max="22" width="11.85546875" style="1" customWidth="1"/>
    <col min="23" max="23" width="9" style="1" customWidth="1"/>
    <col min="24" max="24" width="5.140625" style="1" customWidth="1"/>
    <col min="25" max="25" width="11.85546875" style="1" customWidth="1"/>
    <col min="26" max="26" width="5.140625" style="1" customWidth="1"/>
    <col min="27" max="27" width="11.85546875" style="1" customWidth="1"/>
    <col min="28" max="28" width="5.140625" style="1" customWidth="1"/>
    <col min="29" max="29" width="11.85546875" style="1" customWidth="1"/>
    <col min="30" max="30" width="5.140625" style="1" customWidth="1"/>
    <col min="31" max="31" width="11.85546875" style="1" customWidth="1"/>
    <col min="32" max="32" width="5.140625" style="1" customWidth="1"/>
    <col min="33" max="33" width="11.85546875" style="1" customWidth="1"/>
    <col min="34" max="34" width="5.140625" style="1" customWidth="1"/>
    <col min="35" max="35" width="11.85546875" style="1" customWidth="1"/>
    <col min="36" max="36" width="5.140625" style="1" customWidth="1"/>
    <col min="37" max="37" width="10.85546875" style="1" bestFit="1" customWidth="1"/>
    <col min="38" max="38" width="5.140625" style="1" customWidth="1"/>
    <col min="39" max="39" width="11.85546875" style="1" customWidth="1"/>
    <col min="40" max="40" width="5.140625" style="1" customWidth="1"/>
    <col min="41" max="41" width="11.85546875" style="1" customWidth="1"/>
    <col min="42" max="42" width="5.140625" style="1" customWidth="1"/>
    <col min="43" max="43" width="11.85546875" style="1" customWidth="1"/>
    <col min="44" max="44" width="5.140625" style="1" customWidth="1"/>
    <col min="45" max="45" width="11.85546875" style="1" customWidth="1"/>
    <col min="46" max="46" width="7.28515625" style="1" customWidth="1"/>
    <col min="47" max="47" width="5.140625" style="1" customWidth="1"/>
    <col min="48" max="48" width="11.85546875" style="1" customWidth="1"/>
    <col min="49" max="49" width="5.140625" style="1" customWidth="1"/>
    <col min="50" max="50" width="11.85546875" style="1" customWidth="1"/>
    <col min="51" max="51" width="5.140625" style="1" customWidth="1"/>
    <col min="52" max="52" width="11.85546875" style="1" customWidth="1"/>
    <col min="53" max="53" width="5.140625" style="1" customWidth="1"/>
    <col min="54" max="54" width="11.85546875" style="1" customWidth="1"/>
    <col min="55" max="55" width="5.42578125" style="1" customWidth="1"/>
    <col min="56" max="56" width="5.140625" style="1" customWidth="1"/>
    <col min="57" max="57" width="10.85546875" style="1" bestFit="1" customWidth="1"/>
    <col min="58" max="58" width="3.5703125" style="1" bestFit="1" customWidth="1"/>
    <col min="59" max="59" width="14.140625" style="1" customWidth="1"/>
    <col min="60" max="60" width="3.5703125" style="1" bestFit="1" customWidth="1"/>
    <col min="61" max="61" width="10" style="277" customWidth="1"/>
    <col min="62" max="62" width="3.5703125" style="1" bestFit="1" customWidth="1"/>
    <col min="63" max="63" width="9.42578125" style="277" customWidth="1"/>
    <col min="64" max="64" width="3.5703125" style="1" bestFit="1" customWidth="1"/>
    <col min="65" max="65" width="18.85546875" style="1" customWidth="1"/>
    <col min="66" max="66" width="4.140625" style="1" customWidth="1"/>
    <col min="67" max="67" width="10.85546875" style="1" bestFit="1" customWidth="1"/>
    <col min="68" max="68" width="5.140625" style="1" hidden="1" customWidth="1"/>
    <col min="69" max="69" width="11.85546875" style="1" hidden="1" customWidth="1"/>
    <col min="70" max="73" width="11.42578125" style="1" hidden="1" customWidth="1"/>
    <col min="74" max="16384" width="9.140625" style="1"/>
  </cols>
  <sheetData>
    <row r="1" spans="1:208" ht="22.5" customHeight="1">
      <c r="A1" s="26"/>
      <c r="B1" s="27"/>
      <c r="C1" s="27"/>
      <c r="D1" s="18" t="s">
        <v>109</v>
      </c>
      <c r="E1" s="29"/>
      <c r="F1" s="33"/>
      <c r="G1" s="36">
        <v>44047</v>
      </c>
      <c r="H1" s="279"/>
      <c r="I1" s="33"/>
      <c r="J1" s="25"/>
      <c r="K1" s="25"/>
      <c r="L1" s="25"/>
      <c r="M1" s="25"/>
      <c r="N1" s="25"/>
      <c r="O1" s="25"/>
      <c r="P1" s="28"/>
      <c r="Q1" s="294" t="s">
        <v>58</v>
      </c>
      <c r="R1" s="294"/>
      <c r="S1" s="294"/>
      <c r="T1" s="294"/>
      <c r="U1" s="323"/>
      <c r="V1" s="201"/>
      <c r="W1" s="295"/>
      <c r="X1" s="295"/>
      <c r="Y1" s="295"/>
      <c r="Z1" s="324"/>
      <c r="AA1" s="296"/>
      <c r="AB1" s="324" t="s">
        <v>66</v>
      </c>
      <c r="AC1" s="324"/>
      <c r="AD1" s="323"/>
      <c r="AE1" s="201"/>
      <c r="AF1" s="295"/>
      <c r="AG1" s="297"/>
      <c r="AH1" s="324" t="s">
        <v>73</v>
      </c>
      <c r="AI1" s="296"/>
      <c r="AJ1" s="323"/>
      <c r="AK1" s="297"/>
      <c r="AL1" s="323"/>
      <c r="AM1" s="297"/>
      <c r="AN1" s="323"/>
      <c r="AO1" s="297"/>
      <c r="AP1" s="324" t="s">
        <v>79</v>
      </c>
      <c r="AQ1" s="296"/>
      <c r="AR1" s="323"/>
      <c r="AS1" s="297"/>
      <c r="AT1" s="295"/>
      <c r="AU1" s="323"/>
      <c r="AV1" s="297"/>
      <c r="AW1" s="323"/>
      <c r="AX1" s="297"/>
      <c r="AY1" s="323"/>
      <c r="AZ1" s="297"/>
      <c r="BA1" s="324" t="s">
        <v>91</v>
      </c>
      <c r="BB1" s="296"/>
      <c r="BC1" s="298" t="s">
        <v>110</v>
      </c>
      <c r="BD1" s="324" t="s">
        <v>111</v>
      </c>
      <c r="BE1" s="296"/>
      <c r="BF1" s="355" t="s">
        <v>102</v>
      </c>
      <c r="BG1" s="296"/>
      <c r="BH1" s="324"/>
      <c r="BI1" s="299"/>
      <c r="BJ1" s="324"/>
      <c r="BK1" s="299"/>
      <c r="BL1" s="324"/>
      <c r="BM1" s="296"/>
      <c r="BN1" s="324"/>
      <c r="BO1" s="296"/>
      <c r="BP1" s="324" t="s">
        <v>107</v>
      </c>
      <c r="BQ1" s="296"/>
      <c r="BR1" s="296"/>
      <c r="BS1" s="296"/>
      <c r="BT1" s="296"/>
      <c r="BU1" s="296"/>
    </row>
    <row r="2" spans="1:208" ht="15.75" customHeight="1">
      <c r="A2" s="19"/>
      <c r="B2" s="21"/>
      <c r="C2" s="21"/>
      <c r="D2" s="21" t="s">
        <v>52</v>
      </c>
      <c r="E2" s="30"/>
      <c r="F2" s="325"/>
      <c r="G2" s="300">
        <f>SUM(G7:G133)</f>
        <v>396659</v>
      </c>
      <c r="H2" s="300">
        <f>SUM(H7:H133)</f>
        <v>48943</v>
      </c>
      <c r="I2" s="325"/>
      <c r="J2" s="301" t="s">
        <v>112</v>
      </c>
      <c r="K2" s="301"/>
      <c r="L2" s="301"/>
      <c r="M2" s="301"/>
      <c r="N2" s="301"/>
      <c r="O2" s="301"/>
      <c r="P2" s="302"/>
      <c r="Q2" s="294" t="s">
        <v>113</v>
      </c>
      <c r="R2" s="303"/>
      <c r="S2" s="324" t="s">
        <v>113</v>
      </c>
      <c r="T2" s="296"/>
      <c r="U2" s="355" t="s">
        <v>114</v>
      </c>
      <c r="V2" s="200"/>
      <c r="W2" s="298"/>
      <c r="X2" s="298"/>
      <c r="Y2" s="298"/>
      <c r="Z2" s="324" t="s">
        <v>113</v>
      </c>
      <c r="AA2" s="296"/>
      <c r="AB2" s="324" t="s">
        <v>115</v>
      </c>
      <c r="AC2" s="296"/>
      <c r="AD2" s="324" t="s">
        <v>113</v>
      </c>
      <c r="AE2" s="296"/>
      <c r="AF2" s="324" t="s">
        <v>113</v>
      </c>
      <c r="AG2" s="296"/>
      <c r="AH2" s="324" t="s">
        <v>116</v>
      </c>
      <c r="AI2" s="296"/>
      <c r="AJ2" s="324" t="s">
        <v>75</v>
      </c>
      <c r="AK2" s="296"/>
      <c r="AL2" s="324" t="s">
        <v>75</v>
      </c>
      <c r="AM2" s="296"/>
      <c r="AN2" s="324" t="s">
        <v>77</v>
      </c>
      <c r="AO2" s="296"/>
      <c r="AP2" s="324" t="s">
        <v>116</v>
      </c>
      <c r="AQ2" s="296"/>
      <c r="AR2" s="355" t="s">
        <v>114</v>
      </c>
      <c r="AS2" s="296"/>
      <c r="AT2" s="298"/>
      <c r="AU2" s="324"/>
      <c r="AV2" s="296"/>
      <c r="AW2" s="324" t="s">
        <v>113</v>
      </c>
      <c r="AX2" s="296"/>
      <c r="AY2" s="324" t="s">
        <v>113</v>
      </c>
      <c r="AZ2" s="296"/>
      <c r="BA2" s="324" t="s">
        <v>116</v>
      </c>
      <c r="BB2" s="296"/>
      <c r="BC2" s="298" t="s">
        <v>110</v>
      </c>
      <c r="BD2" s="355" t="s">
        <v>117</v>
      </c>
      <c r="BE2" s="296"/>
      <c r="BF2" s="355" t="s">
        <v>118</v>
      </c>
      <c r="BG2" s="296"/>
      <c r="BH2" s="355" t="s">
        <v>113</v>
      </c>
      <c r="BI2" s="299"/>
      <c r="BJ2" s="355" t="s">
        <v>113</v>
      </c>
      <c r="BK2" s="299"/>
      <c r="BL2" s="355" t="s">
        <v>113</v>
      </c>
      <c r="BM2" s="296"/>
      <c r="BN2" s="355" t="s">
        <v>113</v>
      </c>
      <c r="BO2" s="296"/>
      <c r="BP2" s="324" t="s">
        <v>103</v>
      </c>
      <c r="BQ2" s="296"/>
    </row>
    <row r="3" spans="1:208" ht="15.75" customHeight="1">
      <c r="A3" s="19"/>
      <c r="B3" s="21"/>
      <c r="C3" s="21"/>
      <c r="D3" s="21" t="s">
        <v>119</v>
      </c>
      <c r="E3" s="30"/>
      <c r="F3" s="325"/>
      <c r="G3" s="300"/>
      <c r="H3" s="300"/>
      <c r="I3" s="325"/>
      <c r="J3" s="301" t="s">
        <v>112</v>
      </c>
      <c r="K3" s="301"/>
      <c r="L3" s="301"/>
      <c r="M3" s="301"/>
      <c r="N3" s="301"/>
      <c r="O3" s="301"/>
      <c r="P3" s="302"/>
      <c r="Q3" s="294"/>
      <c r="R3" s="303"/>
      <c r="S3" s="326">
        <f>DaysDeskproces</f>
        <v>10</v>
      </c>
      <c r="T3" s="296"/>
      <c r="U3" s="326">
        <v>1</v>
      </c>
      <c r="V3" s="200"/>
      <c r="W3" s="298"/>
      <c r="X3" s="304">
        <v>10</v>
      </c>
      <c r="Y3" s="298"/>
      <c r="Z3" s="326">
        <v>1</v>
      </c>
      <c r="AA3" s="296"/>
      <c r="AB3" s="326">
        <v>2</v>
      </c>
      <c r="AC3" s="296"/>
      <c r="AD3" s="326">
        <v>14</v>
      </c>
      <c r="AE3" s="305"/>
      <c r="AF3" s="326">
        <v>5</v>
      </c>
      <c r="AG3" s="305"/>
      <c r="AH3" s="326">
        <v>21</v>
      </c>
      <c r="AI3" s="305"/>
      <c r="AJ3" s="326">
        <v>1</v>
      </c>
      <c r="AK3" s="296"/>
      <c r="AL3" s="326">
        <v>14</v>
      </c>
      <c r="AM3" s="296"/>
      <c r="AN3" s="326">
        <v>5</v>
      </c>
      <c r="AO3" s="296"/>
      <c r="AP3" s="326">
        <v>14</v>
      </c>
      <c r="AQ3" s="296"/>
      <c r="AR3" s="326">
        <v>1</v>
      </c>
      <c r="AS3" s="296"/>
      <c r="AT3" s="298"/>
      <c r="AU3" s="326">
        <v>90</v>
      </c>
      <c r="AV3" s="296"/>
      <c r="AW3" s="326">
        <v>1</v>
      </c>
      <c r="AX3" s="296"/>
      <c r="AY3" s="326">
        <v>5</v>
      </c>
      <c r="AZ3" s="296"/>
      <c r="BA3" s="326">
        <v>14</v>
      </c>
      <c r="BB3" s="296"/>
      <c r="BC3" s="298" t="s">
        <v>110</v>
      </c>
      <c r="BD3" s="326">
        <v>30</v>
      </c>
      <c r="BE3" s="296"/>
      <c r="BF3" s="324" t="s">
        <v>120</v>
      </c>
      <c r="BG3" s="296"/>
      <c r="BH3" s="324"/>
      <c r="BI3" s="299"/>
      <c r="BJ3" s="324"/>
      <c r="BK3" s="299"/>
      <c r="BL3" s="324"/>
      <c r="BM3" s="296"/>
      <c r="BN3" s="324"/>
      <c r="BO3" s="296"/>
      <c r="BP3" s="324"/>
      <c r="BQ3" s="296"/>
    </row>
    <row r="4" spans="1:208" ht="76.5" customHeight="1">
      <c r="A4" s="20" t="s">
        <v>121</v>
      </c>
      <c r="B4" s="24" t="s">
        <v>122</v>
      </c>
      <c r="C4" s="24" t="s">
        <v>123</v>
      </c>
      <c r="D4" s="125" t="s">
        <v>124</v>
      </c>
      <c r="E4" s="306" t="s">
        <v>125</v>
      </c>
      <c r="F4" s="307" t="s">
        <v>126</v>
      </c>
      <c r="G4" s="308" t="s">
        <v>127</v>
      </c>
      <c r="H4" s="309" t="s">
        <v>128</v>
      </c>
      <c r="I4" s="310" t="s">
        <v>129</v>
      </c>
      <c r="J4" s="311" t="s">
        <v>18</v>
      </c>
      <c r="K4" s="312" t="s">
        <v>130</v>
      </c>
      <c r="L4" s="312" t="s">
        <v>131</v>
      </c>
      <c r="M4" s="312" t="s">
        <v>132</v>
      </c>
      <c r="N4" s="312" t="s">
        <v>133</v>
      </c>
      <c r="O4" s="312" t="s">
        <v>134</v>
      </c>
      <c r="P4" s="313" t="s">
        <v>135</v>
      </c>
      <c r="Q4" s="337" t="s">
        <v>136</v>
      </c>
      <c r="R4" s="338"/>
      <c r="S4" s="337" t="s">
        <v>137</v>
      </c>
      <c r="T4" s="338"/>
      <c r="U4" s="337" t="s">
        <v>138</v>
      </c>
      <c r="V4" s="338"/>
      <c r="W4" s="314" t="s">
        <v>139</v>
      </c>
      <c r="X4" s="337" t="s">
        <v>140</v>
      </c>
      <c r="Y4" s="338"/>
      <c r="Z4" s="337" t="s">
        <v>141</v>
      </c>
      <c r="AA4" s="338"/>
      <c r="AB4" s="337" t="s">
        <v>142</v>
      </c>
      <c r="AC4" s="338"/>
      <c r="AD4" s="337" t="s">
        <v>143</v>
      </c>
      <c r="AE4" s="338"/>
      <c r="AF4" s="337" t="s">
        <v>144</v>
      </c>
      <c r="AG4" s="338"/>
      <c r="AH4" s="337" t="s">
        <v>25</v>
      </c>
      <c r="AI4" s="338"/>
      <c r="AJ4" s="337" t="s">
        <v>145</v>
      </c>
      <c r="AK4" s="338"/>
      <c r="AL4" s="337" t="s">
        <v>146</v>
      </c>
      <c r="AM4" s="338"/>
      <c r="AN4" s="337" t="s">
        <v>147</v>
      </c>
      <c r="AO4" s="338"/>
      <c r="AP4" s="337" t="s">
        <v>31</v>
      </c>
      <c r="AQ4" s="338"/>
      <c r="AR4" s="337" t="s">
        <v>148</v>
      </c>
      <c r="AS4" s="338"/>
      <c r="AT4" s="314" t="s">
        <v>139</v>
      </c>
      <c r="AU4" s="356"/>
      <c r="AV4" s="357" t="s">
        <v>149</v>
      </c>
      <c r="AW4" s="337" t="s">
        <v>150</v>
      </c>
      <c r="AX4" s="338"/>
      <c r="AY4" s="337" t="s">
        <v>151</v>
      </c>
      <c r="AZ4" s="338"/>
      <c r="BA4" s="356"/>
      <c r="BB4" s="357" t="s">
        <v>44</v>
      </c>
      <c r="BC4" s="298" t="s">
        <v>110</v>
      </c>
      <c r="BD4" s="315" t="s">
        <v>133</v>
      </c>
      <c r="BE4" s="316"/>
      <c r="BF4" s="354" t="s">
        <v>152</v>
      </c>
      <c r="BG4" s="353"/>
      <c r="BH4" s="354" t="s">
        <v>153</v>
      </c>
      <c r="BI4" s="317"/>
      <c r="BJ4" s="354" t="s">
        <v>154</v>
      </c>
      <c r="BK4" s="317"/>
      <c r="BL4" s="354" t="s">
        <v>155</v>
      </c>
      <c r="BM4" s="316"/>
      <c r="BN4" s="354" t="s">
        <v>156</v>
      </c>
      <c r="BO4" s="316"/>
      <c r="BP4" s="315" t="s">
        <v>48</v>
      </c>
      <c r="BQ4" s="316"/>
      <c r="BR4" s="316" t="s">
        <v>157</v>
      </c>
      <c r="BS4" s="316" t="s">
        <v>158</v>
      </c>
      <c r="BT4" s="316" t="s">
        <v>159</v>
      </c>
      <c r="BU4" s="316" t="s">
        <v>131</v>
      </c>
    </row>
    <row r="5" spans="1:208" ht="14.25" hidden="1" customHeight="1">
      <c r="A5" s="126" t="s">
        <v>160</v>
      </c>
      <c r="B5" s="127" t="s">
        <v>161</v>
      </c>
      <c r="C5" s="127"/>
      <c r="D5" s="128" t="s">
        <v>162</v>
      </c>
      <c r="E5" s="129" t="s">
        <v>163</v>
      </c>
      <c r="F5" s="130"/>
      <c r="G5" s="131"/>
      <c r="H5" s="280"/>
      <c r="I5" s="130"/>
      <c r="J5" s="131"/>
      <c r="K5" s="128"/>
      <c r="L5" s="128"/>
      <c r="M5" s="128"/>
      <c r="N5" s="128"/>
      <c r="O5" s="128"/>
      <c r="P5" s="132"/>
      <c r="Q5" s="133"/>
      <c r="R5" s="251">
        <v>43466</v>
      </c>
      <c r="S5" s="254" t="s">
        <v>164</v>
      </c>
      <c r="T5" s="255">
        <f>WORKDAY(R5,DaysDeskproces,Holidays!$B$2:$B$57)</f>
        <v>43480</v>
      </c>
      <c r="U5" s="254" t="s">
        <v>164</v>
      </c>
      <c r="V5" s="254">
        <f>IFERROR(IF(R5&gt;0,WORKDAY(T5,DaysStartStreetSurvey,Holidays!$B$2:$B$57),""),"")</f>
        <v>43481</v>
      </c>
      <c r="W5" s="250"/>
      <c r="X5" s="254" t="s">
        <v>165</v>
      </c>
      <c r="Y5" s="254">
        <f>IFERROR(IF(R5&gt;0,WORKDAY(V5,DaysStreetSurvey,Holidays!$B$2:$B$57),""),"")</f>
        <v>43495</v>
      </c>
      <c r="Z5" s="254" t="s">
        <v>164</v>
      </c>
      <c r="AA5" s="254">
        <f>IFERROR(IF(Y5&gt;0,WORKDAY(Y5,DaysStartHld2Aprep,Holidays!$B$2:$B$57),""),"")</f>
        <v>43496</v>
      </c>
      <c r="AB5" s="254" t="s">
        <v>164</v>
      </c>
      <c r="AC5" s="254">
        <f>IFERROR(IF(AA5&gt;0,WORKDAY(AA5,DaysPrepValidationplan,Holidays!$B$2:$B$57),""),"")</f>
        <v>43500</v>
      </c>
      <c r="AD5" s="254" t="s">
        <v>164</v>
      </c>
      <c r="AE5" s="254">
        <f>IFERROR(IF(AC5&gt;0,WORKDAY(AC5,DaysCommentsValidation,Holidays!$B$2:$B$57),""),"")</f>
        <v>43518</v>
      </c>
      <c r="AF5" s="254" t="s">
        <v>164</v>
      </c>
      <c r="AG5" s="254">
        <f>IFERROR(IF(AE5&gt;0,WORKDAY(AE5,DaysUploadHld2A,Holidays!$B$2:$B$57),""),"")</f>
        <v>43525</v>
      </c>
      <c r="AH5" s="254" t="s">
        <v>164</v>
      </c>
      <c r="AI5" s="254">
        <f>IFERROR(IF(AG5&gt;0,WORKDAY(AG5,DaysHLD2A,Holidays!$B$2:$B$57),""),"")</f>
        <v>43556</v>
      </c>
      <c r="AJ5" s="254" t="s">
        <v>164</v>
      </c>
      <c r="AK5" s="254">
        <f>IFERROR(IF(AI5&gt;0,WORKDAY(AI5,DaysStartInfra,Holidays!$B$2:$B$57),""),"")</f>
        <v>43557</v>
      </c>
      <c r="AL5" s="254" t="s">
        <v>164</v>
      </c>
      <c r="AM5" s="254">
        <f>IFERROR(IF(AK5&gt;0,WORKDAY(AK5,DaysInfra,Holidays!$B$2:$B$57),""),"")</f>
        <v>43577</v>
      </c>
      <c r="AN5" s="254" t="s">
        <v>164</v>
      </c>
      <c r="AO5" s="254">
        <f>IFERROR(IF(AM5&gt;0,WORKDAY(AM5,GO4HLD2B,Holidays!$B$2:$B$57),""),"")</f>
        <v>43584</v>
      </c>
      <c r="AP5" s="254" t="s">
        <v>164</v>
      </c>
      <c r="AQ5" s="254">
        <f>IFERROR(IF(AO5&gt;0,WORKDAY(AO5,HLD2B,Holidays!$B$2:$B$57),""),"")</f>
        <v>43602</v>
      </c>
      <c r="AR5" s="254" t="s">
        <v>164</v>
      </c>
      <c r="AS5" s="254">
        <f>IFERROR(IF(AQ5&gt;0,WORKDAY(AQ5,StartSSV,Holidays!$B$2:$B$57),""),"")</f>
        <v>43605</v>
      </c>
      <c r="AT5" s="250"/>
      <c r="AU5" s="254" t="s">
        <v>164</v>
      </c>
      <c r="AV5" s="254">
        <f>IFERROR(IF(AS5&gt;0,WORKDAY(AS5,StopSSV,Holidays!$B$2:$B$57),""),"")</f>
        <v>43747</v>
      </c>
      <c r="AW5" s="254" t="s">
        <v>164</v>
      </c>
      <c r="AX5" s="254">
        <f>IFERROR(IF(AV5&gt;0,WORKDAY(AV5,HLD2Cstart,Holidays!$B$2:$B$57),""),"")</f>
        <v>43748</v>
      </c>
      <c r="AY5" s="254" t="s">
        <v>164</v>
      </c>
      <c r="AZ5" s="254">
        <f>IFERROR(IF(AX5&gt;0,WORKDAY(AX5,HLD2Cstop,Holidays!$B$2:$B$57),""),"")</f>
        <v>43755</v>
      </c>
      <c r="BA5" s="254" t="s">
        <v>164</v>
      </c>
      <c r="BB5" s="254">
        <f>IFERROR(IF(AZ5&gt;0,WORKDAY(AZ5,HLD2C,Holidays!$B$2:$B$57),""),"")</f>
        <v>43776</v>
      </c>
      <c r="BC5" s="134" t="s">
        <v>110</v>
      </c>
      <c r="BD5" s="134"/>
      <c r="BE5" s="254">
        <f>IFERROR(IF(BB5&gt;0,WORKDAY(BB5,DaysHp,Holidays!$B$2:$B$57),""),"")</f>
        <v>43819</v>
      </c>
      <c r="BF5" s="134"/>
      <c r="BG5" s="134"/>
      <c r="BH5" s="134"/>
      <c r="BI5" s="270"/>
      <c r="BJ5" s="134"/>
      <c r="BK5" s="270"/>
      <c r="BL5" s="134"/>
      <c r="BM5" s="134"/>
      <c r="BN5" s="134"/>
      <c r="BO5" s="134"/>
      <c r="BP5" s="134"/>
      <c r="BQ5" s="135"/>
      <c r="BR5" s="136"/>
      <c r="BS5" s="136"/>
      <c r="BT5" s="136"/>
      <c r="BU5" s="136"/>
    </row>
    <row r="6" spans="1:208" ht="14.25" hidden="1" customHeight="1">
      <c r="A6" s="246" t="s">
        <v>160</v>
      </c>
      <c r="B6" s="247" t="s">
        <v>161</v>
      </c>
      <c r="C6" s="247"/>
      <c r="D6" s="104" t="s">
        <v>166</v>
      </c>
      <c r="E6" s="248" t="s">
        <v>163</v>
      </c>
      <c r="F6" s="105"/>
      <c r="G6" s="108"/>
      <c r="H6" s="281"/>
      <c r="I6" s="105"/>
      <c r="J6" s="108"/>
      <c r="K6" s="104"/>
      <c r="L6" s="104"/>
      <c r="M6" s="104"/>
      <c r="N6" s="104"/>
      <c r="O6" s="104"/>
      <c r="P6" s="109"/>
      <c r="Q6" s="110"/>
      <c r="R6" s="255">
        <f>WORKDAY(T6,-DaysDeskproces,Holidays!$B$2:$B$57)</f>
        <v>43622</v>
      </c>
      <c r="S6" s="255" t="s">
        <v>164</v>
      </c>
      <c r="T6" s="255">
        <f>IFERROR(IF(V6&gt;0,WORKDAY(V6,-DaysStartStreetSurvey,Holidays!$B$2:$B$57),""),"")</f>
        <v>43636</v>
      </c>
      <c r="U6" s="255" t="s">
        <v>164</v>
      </c>
      <c r="V6" s="255">
        <f>IFERROR(IF(Y6&gt;0,WORKDAY(Y6,-DaysStreetSurvey,Holidays!$B$2:$B$57),""),"")</f>
        <v>43637</v>
      </c>
      <c r="W6" s="253"/>
      <c r="X6" s="255" t="s">
        <v>164</v>
      </c>
      <c r="Y6" s="255">
        <f>IFERROR(IF(AA6&gt;0,WORKDAY(AA6,-DaysStartHld2Aprep,Holidays!$B$2:$B$57),""),"")</f>
        <v>43651</v>
      </c>
      <c r="Z6" s="255" t="s">
        <v>164</v>
      </c>
      <c r="AA6" s="255">
        <f>IFERROR(IF(AC6&gt;0,WORKDAY(AC6,-DaysPrepValidationplan,Holidays!$B$2:$B$57),""),"")</f>
        <v>43654</v>
      </c>
      <c r="AB6" s="255" t="s">
        <v>164</v>
      </c>
      <c r="AC6" s="255">
        <f>IFERROR(IF(AE6&gt;0,WORKDAY(AE6,-DaysCommentsValidation,Holidays!$B$2:$B$57),""),"")</f>
        <v>43656</v>
      </c>
      <c r="AD6" s="255" t="s">
        <v>164</v>
      </c>
      <c r="AE6" s="255">
        <f>IFERROR(IF(AG6&gt;0,WORKDAY(AG6,-DaysUploadHld2A,Holidays!$B$2:$B$57),""),"")</f>
        <v>43690</v>
      </c>
      <c r="AF6" s="255" t="s">
        <v>164</v>
      </c>
      <c r="AG6" s="255">
        <f>IFERROR(IF(AI6&gt;0,WORKDAY(AI6,-DaysHLD2A,Holidays!$B$2:$B$57),""),"")</f>
        <v>43699</v>
      </c>
      <c r="AH6" s="255" t="s">
        <v>164</v>
      </c>
      <c r="AI6" s="255">
        <f>IFERROR(IF(AK6&gt;0,WORKDAY(AK6,-DaysStartInfra,Holidays!$B$2:$B$57),""),"")</f>
        <v>43728</v>
      </c>
      <c r="AJ6" s="255" t="s">
        <v>164</v>
      </c>
      <c r="AK6" s="255">
        <f>IFERROR(IF(AM6&gt;0,WORKDAY(AM6,-DaysInfra,Holidays!$B$2:$B$57),""),"")</f>
        <v>43731</v>
      </c>
      <c r="AL6" s="255" t="s">
        <v>164</v>
      </c>
      <c r="AM6" s="255">
        <f>IFERROR(IF(AO6&gt;0,WORKDAY(AO6,-GO4HLD2B,Holidays!$B$2:$B$57),""),"")</f>
        <v>43749</v>
      </c>
      <c r="AN6" s="255" t="s">
        <v>164</v>
      </c>
      <c r="AO6" s="255">
        <f>IFERROR(IF(AQ6&gt;0,WORKDAY(AQ6,-HLD2B,Holidays!$B$2:$B$57),""),"")</f>
        <v>43756</v>
      </c>
      <c r="AP6" s="255" t="s">
        <v>164</v>
      </c>
      <c r="AQ6" s="255">
        <f>IFERROR(IF(AS6&gt;0,WORKDAY(AS6,-StartSSV,Holidays!$B$2:$B$57),""),"")</f>
        <v>43777</v>
      </c>
      <c r="AR6" s="255" t="s">
        <v>164</v>
      </c>
      <c r="AS6" s="255">
        <f>IFERROR(IF(AV6&gt;0,WORKDAY(AV6,-StopSSV,Holidays!$B$2:$B$57),""),"")</f>
        <v>43781</v>
      </c>
      <c r="AT6" s="253"/>
      <c r="AU6" s="255" t="s">
        <v>164</v>
      </c>
      <c r="AV6" s="255">
        <f>IFERROR(IF(AX6&gt;0,WORKDAY(AX6,-HLD2Cstart,Holidays!$B$2:$B$57),""),"")</f>
        <v>43921</v>
      </c>
      <c r="AW6" s="255" t="s">
        <v>164</v>
      </c>
      <c r="AX6" s="255">
        <f>IFERROR(IF(AZ6&gt;0,WORKDAY(AZ6,-HLD2Cstop,Holidays!$B$2:$B$57),""),"")</f>
        <v>43922</v>
      </c>
      <c r="AY6" s="255" t="s">
        <v>164</v>
      </c>
      <c r="AZ6" s="255">
        <f>IFERROR(IF(BB6&gt;0,WORKDAY(BB6,-HLD2C,Holidays!$B$2:$B$57),""),"")</f>
        <v>43929</v>
      </c>
      <c r="BA6" s="255" t="s">
        <v>164</v>
      </c>
      <c r="BB6" s="255">
        <f>IFERROR(IF(BE6&gt;0,WORKDAY(BE6,-DaysHp,Holidays!$B$2:$B$57),""),"")</f>
        <v>43957</v>
      </c>
      <c r="BC6" s="111" t="s">
        <v>110</v>
      </c>
      <c r="BD6" s="111"/>
      <c r="BE6" s="252">
        <v>44003</v>
      </c>
      <c r="BF6" s="111"/>
      <c r="BG6" s="111"/>
      <c r="BH6" s="111"/>
      <c r="BI6" s="271"/>
      <c r="BJ6" s="111"/>
      <c r="BK6" s="271"/>
      <c r="BL6" s="111"/>
      <c r="BM6" s="111"/>
      <c r="BN6" s="111"/>
      <c r="BO6" s="111"/>
      <c r="BP6" s="111"/>
      <c r="BQ6" s="112"/>
      <c r="BR6" s="249"/>
      <c r="BS6" s="249"/>
      <c r="BT6" s="249"/>
      <c r="BU6" s="249"/>
    </row>
    <row r="7" spans="1:208" ht="13.5" hidden="1" customHeight="1">
      <c r="A7" s="126">
        <v>1</v>
      </c>
      <c r="B7" s="127" t="s">
        <v>161</v>
      </c>
      <c r="C7" s="127" t="s">
        <v>167</v>
      </c>
      <c r="D7" s="128" t="s">
        <v>168</v>
      </c>
      <c r="E7" s="129" t="s">
        <v>169</v>
      </c>
      <c r="F7" s="130" t="s">
        <v>170</v>
      </c>
      <c r="G7" s="131">
        <v>1444</v>
      </c>
      <c r="H7" s="280">
        <f>_xlfn.IFNA(VLOOKUP(C7,Tabel1[#All],4,0),"")</f>
        <v>194</v>
      </c>
      <c r="I7" s="130">
        <v>1</v>
      </c>
      <c r="J7" s="131">
        <v>1</v>
      </c>
      <c r="K7" s="128">
        <v>1</v>
      </c>
      <c r="L7" s="128">
        <v>1</v>
      </c>
      <c r="M7" s="128">
        <v>2</v>
      </c>
      <c r="N7" s="128">
        <v>2</v>
      </c>
      <c r="O7" s="128">
        <v>3</v>
      </c>
      <c r="P7" s="132"/>
      <c r="Q7" s="134" t="s">
        <v>171</v>
      </c>
      <c r="R7" s="134">
        <v>43466</v>
      </c>
      <c r="S7" s="134" t="s">
        <v>171</v>
      </c>
      <c r="T7" s="134">
        <f>WORKDAY(R7,DaysDeskproces,Holidays!$B$2:$B$57)</f>
        <v>43480</v>
      </c>
      <c r="U7" s="134" t="s">
        <v>171</v>
      </c>
      <c r="V7" s="134">
        <f>IFERROR(IF(R7&gt;0,WORKDAY(T7,DaysStartStreetSurvey,Holidays!$B$2:$B$57),""),"")</f>
        <v>43481</v>
      </c>
      <c r="W7" s="359" t="str">
        <f>_xlfn.IFNA(VLOOKUP(C7,Tabel1[#All],15,0),"")</f>
        <v>44.48</v>
      </c>
      <c r="X7" s="134" t="s">
        <v>171</v>
      </c>
      <c r="Y7" s="134">
        <f>IFERROR(IF(R7&gt;0,WORKDAY(V7,DaysStreetSurvey,Holidays!$B$2:$B$57),""),"")</f>
        <v>43495</v>
      </c>
      <c r="Z7" s="134" t="s">
        <v>171</v>
      </c>
      <c r="AA7" s="134">
        <f>IFERROR(IF(Y7&gt;0,WORKDAY(Y7,DaysStartHld2Aprep,Holidays!$B$2:$B$57),""),"")</f>
        <v>43496</v>
      </c>
      <c r="AB7" s="134" t="s">
        <v>171</v>
      </c>
      <c r="AC7" s="134">
        <f>IFERROR(IF(AA7&gt;0,WORKDAY(AA7,DaysPrepValidationplan,Holidays!$B$2:$B$57),""),"")</f>
        <v>43500</v>
      </c>
      <c r="AD7" s="134" t="s">
        <v>171</v>
      </c>
      <c r="AE7" s="134">
        <f>IFERROR(IF(AC7&gt;0,WORKDAY(AC7,DaysCommentsValidation,Holidays!$B$2:$B$57),""),"")</f>
        <v>43518</v>
      </c>
      <c r="AF7" s="134" t="s">
        <v>171</v>
      </c>
      <c r="AG7" s="134">
        <f>IFERROR(IF(AE7&gt;0,WORKDAY(AE7,DaysUploadHld2A,Holidays!$B$2:$B$57),""),"")</f>
        <v>43525</v>
      </c>
      <c r="AH7" s="134" t="s">
        <v>171</v>
      </c>
      <c r="AI7" s="134">
        <f>IFERROR(IF(AG7&gt;0,WORKDAY(AG7,DaysHLD2A,Holidays!$B$2:$B$57),""),"")</f>
        <v>43556</v>
      </c>
      <c r="AJ7" s="134" t="s">
        <v>171</v>
      </c>
      <c r="AK7" s="134">
        <f>IFERROR(IF(AI7&gt;0,WORKDAY(AI7,DaysStartInfra,Holidays!$B$2:$B$57),""),"")</f>
        <v>43557</v>
      </c>
      <c r="AL7" s="134" t="s">
        <v>171</v>
      </c>
      <c r="AM7" s="134">
        <f>IFERROR(IF(AK7&gt;0,WORKDAY(AK7,DaysInfra,Holidays!$B$2:$B$57),""),"")</f>
        <v>43577</v>
      </c>
      <c r="AN7" s="134" t="s">
        <v>171</v>
      </c>
      <c r="AO7" s="134">
        <f>IFERROR(IF(AM7&gt;0,WORKDAY(AM7,GO4HLD2B,Holidays!$B$2:$B$57),""),"")</f>
        <v>43584</v>
      </c>
      <c r="AP7" s="134" t="s">
        <v>171</v>
      </c>
      <c r="AQ7" s="134">
        <f>IFERROR(IF(AO7&gt;0,WORKDAY(AO7,HLD2B,Holidays!$B$2:$B$57),""),"")</f>
        <v>43602</v>
      </c>
      <c r="AR7" s="134" t="s">
        <v>171</v>
      </c>
      <c r="AS7" s="134">
        <f>IFERROR(IF(AQ7&gt;0,WORKDAY(AQ7,StartSSV,Holidays!$B$2:$B$57),""),"")</f>
        <v>43605</v>
      </c>
      <c r="AT7" s="359" t="str">
        <f>_xlfn.IFNA(VLOOKUP(C7,Tabel1[#All],13,0),"")</f>
        <v>86.08</v>
      </c>
      <c r="AU7" s="134" t="s">
        <v>171</v>
      </c>
      <c r="AV7" s="134">
        <f>IFERROR(IF(AS7&gt;0,WORKDAY(AS7,StopSSV,Holidays!$B$2:$B$57),""),"")</f>
        <v>43747</v>
      </c>
      <c r="AW7" s="134"/>
      <c r="AX7" s="134" t="s">
        <v>172</v>
      </c>
      <c r="AY7" s="134"/>
      <c r="AZ7" s="134" t="s">
        <v>172</v>
      </c>
      <c r="BA7" s="134"/>
      <c r="BB7" s="134" t="s">
        <v>172</v>
      </c>
      <c r="BC7" s="134" t="s">
        <v>110</v>
      </c>
      <c r="BD7" s="134"/>
      <c r="BE7" s="134"/>
      <c r="BF7" s="134" t="s">
        <v>171</v>
      </c>
      <c r="BG7" s="134">
        <v>43980</v>
      </c>
      <c r="BH7" s="134"/>
      <c r="BI7" s="270" t="str">
        <f>_xlfn.IFNA(VLOOKUP(C7,Tabel1[#All],7,0),"")</f>
        <v>0.0</v>
      </c>
      <c r="BJ7" s="134"/>
      <c r="BK7" s="270" t="str">
        <f>_xlfn.IFNA(VLOOKUP(C7,Tabel1[#All],11,0),"")</f>
        <v>70.42</v>
      </c>
      <c r="BL7" s="134"/>
      <c r="BM7" s="134"/>
      <c r="BN7" s="134"/>
      <c r="BO7" s="134"/>
      <c r="BP7" s="134"/>
      <c r="BQ7" s="135"/>
      <c r="BR7" s="136"/>
      <c r="BS7" s="136"/>
      <c r="BT7" s="136"/>
      <c r="BU7" s="136"/>
    </row>
    <row r="8" spans="1:208" ht="15" hidden="1" customHeight="1">
      <c r="A8" s="137">
        <v>1</v>
      </c>
      <c r="B8" s="360" t="s">
        <v>161</v>
      </c>
      <c r="C8" s="360" t="s">
        <v>173</v>
      </c>
      <c r="D8" s="332" t="s">
        <v>168</v>
      </c>
      <c r="E8" s="138" t="s">
        <v>174</v>
      </c>
      <c r="F8" s="361" t="s">
        <v>170</v>
      </c>
      <c r="G8" s="139">
        <v>2155</v>
      </c>
      <c r="H8" s="282">
        <f>_xlfn.IFNA(VLOOKUP(C8,Tabel1[#All],4,0),"")</f>
        <v>303</v>
      </c>
      <c r="I8" s="361">
        <v>1</v>
      </c>
      <c r="J8" s="139">
        <v>2</v>
      </c>
      <c r="K8" s="332">
        <v>1</v>
      </c>
      <c r="L8" s="332">
        <v>1</v>
      </c>
      <c r="M8" s="332">
        <v>2</v>
      </c>
      <c r="N8" s="332">
        <v>1</v>
      </c>
      <c r="O8" s="332">
        <v>1</v>
      </c>
      <c r="P8" s="141"/>
      <c r="Q8" s="333" t="s">
        <v>171</v>
      </c>
      <c r="R8" s="333">
        <v>43466</v>
      </c>
      <c r="S8" s="333" t="s">
        <v>171</v>
      </c>
      <c r="T8" s="333">
        <v>43480</v>
      </c>
      <c r="U8" s="333" t="s">
        <v>171</v>
      </c>
      <c r="V8" s="333">
        <v>43481</v>
      </c>
      <c r="W8" s="359" t="str">
        <f>_xlfn.IFNA(VLOOKUP(C8,Tabel1[#All],15,0),"")</f>
        <v>58.25</v>
      </c>
      <c r="X8" s="333" t="s">
        <v>171</v>
      </c>
      <c r="Y8" s="333">
        <f>IFERROR(IF(R8&gt;0,WORKDAY(V8,DaysStreetSurvey,Holidays!$B$2:$B$57),""),"")</f>
        <v>43495</v>
      </c>
      <c r="Z8" s="333" t="s">
        <v>171</v>
      </c>
      <c r="AA8" s="333">
        <v>43496</v>
      </c>
      <c r="AB8" s="333" t="s">
        <v>171</v>
      </c>
      <c r="AC8" s="333">
        <v>43500</v>
      </c>
      <c r="AD8" s="333" t="s">
        <v>171</v>
      </c>
      <c r="AE8" s="333">
        <v>43518</v>
      </c>
      <c r="AF8" s="333" t="s">
        <v>171</v>
      </c>
      <c r="AG8" s="333">
        <v>43525</v>
      </c>
      <c r="AH8" s="333" t="s">
        <v>171</v>
      </c>
      <c r="AI8" s="333">
        <v>43556</v>
      </c>
      <c r="AJ8" s="333" t="s">
        <v>171</v>
      </c>
      <c r="AK8" s="333">
        <v>43557</v>
      </c>
      <c r="AL8" s="333" t="s">
        <v>171</v>
      </c>
      <c r="AM8" s="333">
        <v>43577</v>
      </c>
      <c r="AN8" s="333" t="s">
        <v>171</v>
      </c>
      <c r="AO8" s="333">
        <v>43584</v>
      </c>
      <c r="AP8" s="333" t="s">
        <v>171</v>
      </c>
      <c r="AQ8" s="333">
        <v>43602</v>
      </c>
      <c r="AR8" s="333" t="s">
        <v>171</v>
      </c>
      <c r="AS8" s="333">
        <v>43605</v>
      </c>
      <c r="AT8" s="359" t="str">
        <f>_xlfn.IFNA(VLOOKUP(C8,Tabel1[#All],13,0),"")</f>
        <v>85.81</v>
      </c>
      <c r="AU8" s="333" t="s">
        <v>171</v>
      </c>
      <c r="AV8" s="333">
        <v>43747</v>
      </c>
      <c r="AW8" s="333"/>
      <c r="AX8" s="333" t="s">
        <v>172</v>
      </c>
      <c r="AY8" s="333"/>
      <c r="AZ8" s="333" t="s">
        <v>172</v>
      </c>
      <c r="BA8" s="333"/>
      <c r="BB8" s="333" t="s">
        <v>172</v>
      </c>
      <c r="BC8" s="333" t="s">
        <v>110</v>
      </c>
      <c r="BD8" s="333"/>
      <c r="BE8" s="333">
        <v>43819</v>
      </c>
      <c r="BF8" s="333"/>
      <c r="BG8" s="333">
        <v>44012</v>
      </c>
      <c r="BH8" s="333"/>
      <c r="BI8" s="359" t="str">
        <f>_xlfn.IFNA(VLOOKUP(C8,Tabel1[#All],7,0),"")</f>
        <v>0.0</v>
      </c>
      <c r="BJ8" s="333"/>
      <c r="BK8" s="359" t="str">
        <f>_xlfn.IFNA(VLOOKUP(C8,Tabel1[#All],11,0),"")</f>
        <v>60.47</v>
      </c>
      <c r="BL8" s="333"/>
      <c r="BM8" s="333"/>
      <c r="BN8" s="333"/>
      <c r="BO8" s="333"/>
      <c r="BP8" s="333"/>
      <c r="BQ8" s="143"/>
      <c r="BR8" s="362"/>
      <c r="BS8" s="362"/>
      <c r="BT8" s="362"/>
      <c r="BU8" s="362"/>
    </row>
    <row r="9" spans="1:208" ht="15" hidden="1" customHeight="1">
      <c r="A9" s="137">
        <v>1</v>
      </c>
      <c r="B9" s="360" t="s">
        <v>161</v>
      </c>
      <c r="C9" s="360" t="s">
        <v>175</v>
      </c>
      <c r="D9" s="332" t="s">
        <v>168</v>
      </c>
      <c r="E9" s="138" t="s">
        <v>176</v>
      </c>
      <c r="F9" s="361" t="s">
        <v>170</v>
      </c>
      <c r="G9" s="139">
        <v>1974</v>
      </c>
      <c r="H9" s="282">
        <f>_xlfn.IFNA(VLOOKUP(C9,Tabel1[#All],4,0),"")</f>
        <v>287</v>
      </c>
      <c r="I9" s="361">
        <v>1</v>
      </c>
      <c r="J9" s="139">
        <v>2</v>
      </c>
      <c r="K9" s="332">
        <v>1</v>
      </c>
      <c r="L9" s="332">
        <v>1</v>
      </c>
      <c r="M9" s="332">
        <v>2</v>
      </c>
      <c r="N9" s="332">
        <v>2</v>
      </c>
      <c r="O9" s="332">
        <v>2</v>
      </c>
      <c r="P9" s="141"/>
      <c r="Q9" s="333" t="s">
        <v>171</v>
      </c>
      <c r="R9" s="333">
        <v>43466</v>
      </c>
      <c r="S9" s="333" t="s">
        <v>171</v>
      </c>
      <c r="T9" s="333">
        <v>43480</v>
      </c>
      <c r="U9" s="333" t="s">
        <v>171</v>
      </c>
      <c r="V9" s="333">
        <v>43481</v>
      </c>
      <c r="W9" s="359" t="str">
        <f>_xlfn.IFNA(VLOOKUP(C9,Tabel1[#All],15,0),"")</f>
        <v>79.78</v>
      </c>
      <c r="X9" s="333" t="s">
        <v>171</v>
      </c>
      <c r="Y9" s="333">
        <f>IFERROR(IF(R9&gt;0,WORKDAY(V9,DaysStreetSurvey,Holidays!$B$2:$B$57),""),"")</f>
        <v>43495</v>
      </c>
      <c r="Z9" s="333" t="s">
        <v>171</v>
      </c>
      <c r="AA9" s="333">
        <v>43496</v>
      </c>
      <c r="AB9" s="333" t="s">
        <v>171</v>
      </c>
      <c r="AC9" s="333">
        <v>43500</v>
      </c>
      <c r="AD9" s="333" t="s">
        <v>171</v>
      </c>
      <c r="AE9" s="333">
        <v>43518</v>
      </c>
      <c r="AF9" s="333" t="s">
        <v>171</v>
      </c>
      <c r="AG9" s="333">
        <v>43525</v>
      </c>
      <c r="AH9" s="333" t="s">
        <v>171</v>
      </c>
      <c r="AI9" s="333">
        <v>43556</v>
      </c>
      <c r="AJ9" s="333" t="s">
        <v>171</v>
      </c>
      <c r="AK9" s="333">
        <v>43557</v>
      </c>
      <c r="AL9" s="333" t="s">
        <v>171</v>
      </c>
      <c r="AM9" s="333">
        <v>43577</v>
      </c>
      <c r="AN9" s="333" t="s">
        <v>171</v>
      </c>
      <c r="AO9" s="333">
        <v>43584</v>
      </c>
      <c r="AP9" s="333" t="s">
        <v>171</v>
      </c>
      <c r="AQ9" s="333">
        <v>43602</v>
      </c>
      <c r="AR9" s="333" t="s">
        <v>171</v>
      </c>
      <c r="AS9" s="333">
        <v>43605</v>
      </c>
      <c r="AT9" s="359" t="str">
        <f>_xlfn.IFNA(VLOOKUP(C9,Tabel1[#All],13,0),"")</f>
        <v>100.0</v>
      </c>
      <c r="AU9" s="333" t="s">
        <v>171</v>
      </c>
      <c r="AV9" s="333">
        <v>43747</v>
      </c>
      <c r="AW9" s="333"/>
      <c r="AX9" s="333" t="s">
        <v>172</v>
      </c>
      <c r="AY9" s="333"/>
      <c r="AZ9" s="333" t="s">
        <v>172</v>
      </c>
      <c r="BA9" s="333"/>
      <c r="BB9" s="333" t="s">
        <v>172</v>
      </c>
      <c r="BC9" s="333" t="s">
        <v>110</v>
      </c>
      <c r="BD9" s="333"/>
      <c r="BE9" s="333">
        <v>43819</v>
      </c>
      <c r="BF9" s="333" t="s">
        <v>171</v>
      </c>
      <c r="BG9" s="333">
        <v>43861</v>
      </c>
      <c r="BH9" s="333"/>
      <c r="BI9" s="359" t="str">
        <f>_xlfn.IFNA(VLOOKUP(C9,Tabel1[#All],7,0),"")</f>
        <v>84.32</v>
      </c>
      <c r="BJ9" s="333"/>
      <c r="BK9" s="359" t="str">
        <f>_xlfn.IFNA(VLOOKUP(C9,Tabel1[#All],11,0),"")</f>
        <v>57.23</v>
      </c>
      <c r="BL9" s="333"/>
      <c r="BM9" s="333"/>
      <c r="BN9" s="333"/>
      <c r="BO9" s="333"/>
      <c r="BP9" s="333"/>
      <c r="BQ9" s="143"/>
      <c r="BR9" s="362"/>
      <c r="BS9" s="362"/>
      <c r="BT9" s="362"/>
      <c r="BU9" s="362"/>
    </row>
    <row r="10" spans="1:208" ht="15" hidden="1" customHeight="1">
      <c r="A10" s="137">
        <v>1</v>
      </c>
      <c r="B10" s="360" t="s">
        <v>161</v>
      </c>
      <c r="C10" s="360" t="s">
        <v>177</v>
      </c>
      <c r="D10" s="332" t="s">
        <v>168</v>
      </c>
      <c r="E10" s="138" t="s">
        <v>178</v>
      </c>
      <c r="F10" s="361" t="s">
        <v>170</v>
      </c>
      <c r="G10" s="139">
        <v>1281</v>
      </c>
      <c r="H10" s="282">
        <f>_xlfn.IFNA(VLOOKUP(C10,Tabel1[#All],4,0),"")</f>
        <v>152</v>
      </c>
      <c r="I10" s="361">
        <v>1</v>
      </c>
      <c r="J10" s="139">
        <v>2</v>
      </c>
      <c r="K10" s="332">
        <v>1</v>
      </c>
      <c r="L10" s="332">
        <v>1</v>
      </c>
      <c r="M10" s="332">
        <v>2</v>
      </c>
      <c r="N10" s="332">
        <v>2</v>
      </c>
      <c r="O10" s="332">
        <v>1</v>
      </c>
      <c r="P10" s="141"/>
      <c r="Q10" s="333" t="s">
        <v>171</v>
      </c>
      <c r="R10" s="333">
        <v>43466</v>
      </c>
      <c r="S10" s="333" t="s">
        <v>171</v>
      </c>
      <c r="T10" s="333">
        <v>43480</v>
      </c>
      <c r="U10" s="333" t="s">
        <v>171</v>
      </c>
      <c r="V10" s="333">
        <v>43481</v>
      </c>
      <c r="W10" s="359" t="str">
        <f>_xlfn.IFNA(VLOOKUP(C10,Tabel1[#All],15,0),"")</f>
        <v>94.36</v>
      </c>
      <c r="X10" s="333" t="s">
        <v>171</v>
      </c>
      <c r="Y10" s="333">
        <f>IFERROR(IF(R10&gt;0,WORKDAY(V10,DaysStreetSurvey,Holidays!$B$2:$B$57),""),"")</f>
        <v>43495</v>
      </c>
      <c r="Z10" s="333" t="s">
        <v>171</v>
      </c>
      <c r="AA10" s="333">
        <v>43496</v>
      </c>
      <c r="AB10" s="333" t="s">
        <v>171</v>
      </c>
      <c r="AC10" s="333">
        <v>43500</v>
      </c>
      <c r="AD10" s="333" t="s">
        <v>171</v>
      </c>
      <c r="AE10" s="333">
        <v>43518</v>
      </c>
      <c r="AF10" s="333" t="s">
        <v>171</v>
      </c>
      <c r="AG10" s="333">
        <v>43525</v>
      </c>
      <c r="AH10" s="333" t="s">
        <v>171</v>
      </c>
      <c r="AI10" s="333">
        <v>43556</v>
      </c>
      <c r="AJ10" s="333" t="s">
        <v>171</v>
      </c>
      <c r="AK10" s="333">
        <v>43557</v>
      </c>
      <c r="AL10" s="333" t="s">
        <v>171</v>
      </c>
      <c r="AM10" s="333">
        <v>43577</v>
      </c>
      <c r="AN10" s="333" t="s">
        <v>171</v>
      </c>
      <c r="AO10" s="333">
        <v>43584</v>
      </c>
      <c r="AP10" s="333" t="s">
        <v>171</v>
      </c>
      <c r="AQ10" s="333">
        <v>43602</v>
      </c>
      <c r="AR10" s="333" t="s">
        <v>171</v>
      </c>
      <c r="AS10" s="333">
        <v>43605</v>
      </c>
      <c r="AT10" s="359" t="str">
        <f>_xlfn.IFNA(VLOOKUP(C10,Tabel1[#All],13,0),"")</f>
        <v>84.21</v>
      </c>
      <c r="AU10" s="333" t="s">
        <v>171</v>
      </c>
      <c r="AV10" s="333">
        <v>43747</v>
      </c>
      <c r="AW10" s="333"/>
      <c r="AX10" s="333" t="s">
        <v>172</v>
      </c>
      <c r="AY10" s="333"/>
      <c r="AZ10" s="333" t="s">
        <v>172</v>
      </c>
      <c r="BA10" s="333"/>
      <c r="BB10" s="333" t="s">
        <v>172</v>
      </c>
      <c r="BC10" s="333" t="s">
        <v>110</v>
      </c>
      <c r="BD10" s="333"/>
      <c r="BE10" s="333">
        <v>43819</v>
      </c>
      <c r="BF10" s="333"/>
      <c r="BG10" s="333">
        <v>44012</v>
      </c>
      <c r="BH10" s="333"/>
      <c r="BI10" s="359" t="str">
        <f>_xlfn.IFNA(VLOOKUP(C10,Tabel1[#All],7,0),"")</f>
        <v>0.0</v>
      </c>
      <c r="BJ10" s="333"/>
      <c r="BK10" s="359" t="str">
        <f>_xlfn.IFNA(VLOOKUP(C10,Tabel1[#All],11,0),"")</f>
        <v>50.77</v>
      </c>
      <c r="BL10" s="333"/>
      <c r="BM10" s="333"/>
      <c r="BN10" s="333"/>
      <c r="BO10" s="333"/>
      <c r="BP10" s="333"/>
      <c r="BQ10" s="143"/>
      <c r="BR10" s="362"/>
      <c r="BS10" s="362"/>
      <c r="BT10" s="362"/>
      <c r="BU10" s="362"/>
    </row>
    <row r="11" spans="1:208" ht="15" hidden="1" customHeight="1">
      <c r="A11" s="137">
        <v>1</v>
      </c>
      <c r="B11" s="360" t="s">
        <v>161</v>
      </c>
      <c r="C11" s="360" t="s">
        <v>179</v>
      </c>
      <c r="D11" s="332" t="s">
        <v>168</v>
      </c>
      <c r="E11" s="138" t="s">
        <v>180</v>
      </c>
      <c r="F11" s="361" t="s">
        <v>170</v>
      </c>
      <c r="G11" s="139">
        <v>518</v>
      </c>
      <c r="H11" s="282">
        <f>_xlfn.IFNA(VLOOKUP(C11,Tabel1[#All],4,0),"")</f>
        <v>58</v>
      </c>
      <c r="I11" s="361">
        <v>1</v>
      </c>
      <c r="J11" s="139">
        <v>1</v>
      </c>
      <c r="K11" s="332">
        <v>1</v>
      </c>
      <c r="L11" s="332">
        <v>1</v>
      </c>
      <c r="M11" s="332">
        <v>2</v>
      </c>
      <c r="N11" s="332">
        <v>1</v>
      </c>
      <c r="O11" s="332">
        <v>1</v>
      </c>
      <c r="P11" s="141">
        <v>1</v>
      </c>
      <c r="Q11" s="333" t="s">
        <v>171</v>
      </c>
      <c r="R11" s="333">
        <v>43466</v>
      </c>
      <c r="S11" s="333" t="s">
        <v>171</v>
      </c>
      <c r="T11" s="333">
        <v>43480</v>
      </c>
      <c r="U11" s="333" t="s">
        <v>171</v>
      </c>
      <c r="V11" s="333">
        <v>43481</v>
      </c>
      <c r="W11" s="359" t="str">
        <f>_xlfn.IFNA(VLOOKUP(C11,Tabel1[#All],15,0),"")</f>
        <v>55.06</v>
      </c>
      <c r="X11" s="333" t="s">
        <v>171</v>
      </c>
      <c r="Y11" s="333">
        <f>IFERROR(IF(R11&gt;0,WORKDAY(V11,DaysStreetSurvey,Holidays!$B$2:$B$57),""),"")</f>
        <v>43495</v>
      </c>
      <c r="Z11" s="333" t="s">
        <v>171</v>
      </c>
      <c r="AA11" s="333">
        <v>43496</v>
      </c>
      <c r="AB11" s="333" t="s">
        <v>171</v>
      </c>
      <c r="AC11" s="333">
        <v>43500</v>
      </c>
      <c r="AD11" s="333" t="s">
        <v>171</v>
      </c>
      <c r="AE11" s="333">
        <v>43518</v>
      </c>
      <c r="AF11" s="333" t="s">
        <v>171</v>
      </c>
      <c r="AG11" s="333">
        <v>43525</v>
      </c>
      <c r="AH11" s="333" t="s">
        <v>171</v>
      </c>
      <c r="AI11" s="333">
        <v>43556</v>
      </c>
      <c r="AJ11" s="333" t="s">
        <v>171</v>
      </c>
      <c r="AK11" s="333">
        <v>43557</v>
      </c>
      <c r="AL11" s="333" t="s">
        <v>171</v>
      </c>
      <c r="AM11" s="333">
        <v>43577</v>
      </c>
      <c r="AN11" s="333" t="s">
        <v>171</v>
      </c>
      <c r="AO11" s="333">
        <v>43584</v>
      </c>
      <c r="AP11" s="333" t="s">
        <v>171</v>
      </c>
      <c r="AQ11" s="333">
        <v>43602</v>
      </c>
      <c r="AR11" s="333" t="s">
        <v>171</v>
      </c>
      <c r="AS11" s="333">
        <v>43605</v>
      </c>
      <c r="AT11" s="359" t="str">
        <f>_xlfn.IFNA(VLOOKUP(C11,Tabel1[#All],13,0),"")</f>
        <v>100.0</v>
      </c>
      <c r="AU11" s="333" t="s">
        <v>171</v>
      </c>
      <c r="AV11" s="333">
        <v>43747</v>
      </c>
      <c r="AW11" s="333"/>
      <c r="AX11" s="333" t="s">
        <v>172</v>
      </c>
      <c r="AY11" s="333"/>
      <c r="AZ11" s="333" t="s">
        <v>172</v>
      </c>
      <c r="BA11" s="333"/>
      <c r="BB11" s="333" t="s">
        <v>172</v>
      </c>
      <c r="BC11" s="333" t="s">
        <v>110</v>
      </c>
      <c r="BD11" s="333"/>
      <c r="BE11" s="333">
        <v>43819</v>
      </c>
      <c r="BF11" s="333"/>
      <c r="BG11" s="333">
        <v>44012</v>
      </c>
      <c r="BH11" s="333"/>
      <c r="BI11" s="359" t="str">
        <f>_xlfn.IFNA(VLOOKUP(C11,Tabel1[#All],7,0),"")</f>
        <v>0.0</v>
      </c>
      <c r="BJ11" s="333"/>
      <c r="BK11" s="359" t="str">
        <f>_xlfn.IFNA(VLOOKUP(C11,Tabel1[#All],11,0),"")</f>
        <v>37.5</v>
      </c>
      <c r="BL11" s="333"/>
      <c r="BM11" s="333"/>
      <c r="BN11" s="333"/>
      <c r="BO11" s="333"/>
      <c r="BP11" s="333"/>
      <c r="BQ11" s="143"/>
      <c r="BR11" s="362"/>
      <c r="BS11" s="362"/>
      <c r="BT11" s="362"/>
      <c r="BU11" s="362"/>
    </row>
    <row r="12" spans="1:208" ht="15" hidden="1" customHeight="1">
      <c r="A12" s="137">
        <v>3</v>
      </c>
      <c r="B12" s="360" t="s">
        <v>161</v>
      </c>
      <c r="C12" s="360" t="s">
        <v>181</v>
      </c>
      <c r="D12" s="363" t="s">
        <v>168</v>
      </c>
      <c r="E12" s="144" t="s">
        <v>182</v>
      </c>
      <c r="F12" s="361" t="s">
        <v>170</v>
      </c>
      <c r="G12" s="139">
        <v>1034</v>
      </c>
      <c r="H12" s="282">
        <f>_xlfn.IFNA(VLOOKUP(C12,Tabel1[#All],4,0),"")</f>
        <v>104</v>
      </c>
      <c r="I12" s="361"/>
      <c r="J12" s="139">
        <v>1</v>
      </c>
      <c r="K12" s="332"/>
      <c r="L12" s="332"/>
      <c r="M12" s="332"/>
      <c r="N12" s="332"/>
      <c r="O12" s="332"/>
      <c r="P12" s="141"/>
      <c r="Q12" s="142" t="s">
        <v>171</v>
      </c>
      <c r="R12" s="333"/>
      <c r="S12" s="333" t="s">
        <v>171</v>
      </c>
      <c r="T12" s="333"/>
      <c r="U12" s="333" t="s">
        <v>171</v>
      </c>
      <c r="V12" s="333" t="str">
        <f>IFERROR(IF(R12&gt;0,WORKDAY(T12,1,Holidays!$B$2:$B$57),""),"")</f>
        <v/>
      </c>
      <c r="W12" s="359" t="str">
        <f>_xlfn.IFNA(VLOOKUP(C12,Tabel1[#All],15,0),"")</f>
        <v>100.0</v>
      </c>
      <c r="X12" s="333" t="s">
        <v>171</v>
      </c>
      <c r="Y12" s="333">
        <v>43992</v>
      </c>
      <c r="Z12" s="333" t="s">
        <v>164</v>
      </c>
      <c r="AA12" s="333">
        <f>IFERROR(IF(Y12&gt;0,WORKDAY(Y12,DaysStartHld2Aprep,Holidays!$B$2:$B$57),""),"")</f>
        <v>43993</v>
      </c>
      <c r="AB12" s="333" t="s">
        <v>164</v>
      </c>
      <c r="AC12" s="333">
        <f>IFERROR(IF(AA12&gt;0,WORKDAY(AA12,DaysPrepValidationplan,Holidays!$B$2:$B$57),""),"")</f>
        <v>43997</v>
      </c>
      <c r="AD12" s="333" t="s">
        <v>164</v>
      </c>
      <c r="AE12" s="333">
        <f>IFERROR(IF(AC12&gt;0,WORKDAY(AC12,DaysCommentsValidation,Holidays!$B$2:$B$57),""),"")</f>
        <v>44015</v>
      </c>
      <c r="AF12" s="333" t="s">
        <v>164</v>
      </c>
      <c r="AG12" s="333">
        <f>IFERROR(IF(AE12&gt;0,WORKDAY(AE12,DaysUploadHld2A,Holidays!$B$2:$B$57),""),"")</f>
        <v>44022</v>
      </c>
      <c r="AH12" s="333" t="s">
        <v>164</v>
      </c>
      <c r="AI12" s="333">
        <f>IFERROR(IF(AG12&gt;0,WORKDAY(AG12,DaysHLD2A,Holidays!$B$2:$B$57),""),"")</f>
        <v>44067</v>
      </c>
      <c r="AJ12" s="333" t="s">
        <v>164</v>
      </c>
      <c r="AK12" s="333">
        <f>IFERROR(IF(AI12&gt;0,WORKDAY(AI12,DaysStartInfra,Holidays!$B$2:$B$57),""),"")</f>
        <v>44068</v>
      </c>
      <c r="AL12" s="333" t="s">
        <v>164</v>
      </c>
      <c r="AM12" s="333">
        <f>IFERROR(IF(AK12&gt;0,WORKDAY(AK12,DaysInfra,Holidays!$B$2:$B$57),""),"")</f>
        <v>44088</v>
      </c>
      <c r="AN12" s="333" t="s">
        <v>164</v>
      </c>
      <c r="AO12" s="333">
        <f>IFERROR(IF(AM12&gt;0,WORKDAY(AM12,GO4HLD2B,Holidays!$B$2:$B$57),""),"")</f>
        <v>44095</v>
      </c>
      <c r="AP12" s="333" t="s">
        <v>164</v>
      </c>
      <c r="AQ12" s="333">
        <f>IFERROR(IF(AO12&gt;0,WORKDAY(AO12,HLD2B,Holidays!$B$2:$B$57),""),"")</f>
        <v>44113</v>
      </c>
      <c r="AR12" s="333" t="s">
        <v>164</v>
      </c>
      <c r="AS12" s="333">
        <f>IFERROR(IF(AQ12&gt;0,WORKDAY(AQ12,StartSSV,Holidays!$B$2:$B$57),""),"")</f>
        <v>44116</v>
      </c>
      <c r="AT12" s="359" t="str">
        <f>_xlfn.IFNA(VLOOKUP(C12,Tabel1[#All],13,0),"")</f>
        <v>0.0</v>
      </c>
      <c r="AU12" s="333" t="s">
        <v>164</v>
      </c>
      <c r="AV12" s="333">
        <f>IFERROR(IF(AS12&gt;0,WORKDAY(AS12,StopSSV,Holidays!$B$2:$B$57),""),"")</f>
        <v>44257</v>
      </c>
      <c r="AW12" s="333" t="s">
        <v>164</v>
      </c>
      <c r="AX12" s="333">
        <f>IFERROR(IF(AV12&gt;0,WORKDAY(AV12,HLD2Cstart,Holidays!$B$2:$B$57),""),"")</f>
        <v>44258</v>
      </c>
      <c r="AY12" s="333" t="s">
        <v>164</v>
      </c>
      <c r="AZ12" s="333">
        <f>IFERROR(IF(AX12&gt;0,WORKDAY(AX12,HLD2Cstop,Holidays!$B$2:$B$57),""),"")</f>
        <v>44265</v>
      </c>
      <c r="BA12" s="333" t="s">
        <v>164</v>
      </c>
      <c r="BB12" s="333">
        <f>IFERROR(IF(AZ12&gt;0,WORKDAY(AZ12,HLD2C,Holidays!$B$2:$B$57),""),"")</f>
        <v>44285</v>
      </c>
      <c r="BC12" s="333" t="s">
        <v>110</v>
      </c>
      <c r="BD12" s="333"/>
      <c r="BE12" s="333">
        <f>IFERROR(IF(BB12&gt;0,WORKDAY(BB12,DaysHp,Holidays!$B$2:$B$57),""),"")</f>
        <v>44327</v>
      </c>
      <c r="BF12" s="333"/>
      <c r="BG12" s="333"/>
      <c r="BH12" s="333"/>
      <c r="BI12" s="359" t="str">
        <f>_xlfn.IFNA(VLOOKUP(C12,Tabel1[#All],7,0),"")</f>
        <v>0.0</v>
      </c>
      <c r="BJ12" s="333"/>
      <c r="BK12" s="359" t="str">
        <f>_xlfn.IFNA(VLOOKUP(C12,Tabel1[#All],11,0),"")</f>
        <v>0.0</v>
      </c>
      <c r="BL12" s="333"/>
      <c r="BM12" s="333"/>
      <c r="BN12" s="333"/>
      <c r="BO12" s="333"/>
      <c r="BP12" s="333"/>
      <c r="BQ12" s="143"/>
      <c r="BR12" s="362"/>
      <c r="BS12" s="362"/>
      <c r="BT12" s="362"/>
      <c r="BU12" s="362"/>
    </row>
    <row r="13" spans="1:208" ht="15" hidden="1" customHeight="1">
      <c r="A13" s="137">
        <v>3</v>
      </c>
      <c r="B13" s="360" t="s">
        <v>161</v>
      </c>
      <c r="C13" s="360" t="s">
        <v>183</v>
      </c>
      <c r="D13" s="363" t="s">
        <v>168</v>
      </c>
      <c r="E13" s="144" t="s">
        <v>184</v>
      </c>
      <c r="F13" s="361" t="s">
        <v>170</v>
      </c>
      <c r="G13" s="139">
        <v>2822</v>
      </c>
      <c r="H13" s="282">
        <f>_xlfn.IFNA(VLOOKUP(C13,Tabel1[#All],4,0),"")</f>
        <v>0</v>
      </c>
      <c r="I13" s="361"/>
      <c r="J13" s="139">
        <v>1</v>
      </c>
      <c r="K13" s="332"/>
      <c r="L13" s="332"/>
      <c r="M13" s="332"/>
      <c r="N13" s="332"/>
      <c r="O13" s="332"/>
      <c r="P13" s="141"/>
      <c r="Q13" s="142" t="s">
        <v>171</v>
      </c>
      <c r="R13" s="333"/>
      <c r="S13" s="333" t="s">
        <v>171</v>
      </c>
      <c r="T13" s="333"/>
      <c r="U13" s="333" t="s">
        <v>171</v>
      </c>
      <c r="V13" s="333" t="str">
        <f>IFERROR(IF(R13&gt;0,WORKDAY(T13,1,Holidays!$B$2:$B$57),""),"")</f>
        <v/>
      </c>
      <c r="W13" s="359" t="str">
        <f>_xlfn.IFNA(VLOOKUP(C13,Tabel1[#All],15,0),"")</f>
        <v>0.0</v>
      </c>
      <c r="X13" s="333" t="s">
        <v>171</v>
      </c>
      <c r="Y13" s="333">
        <v>43976</v>
      </c>
      <c r="Z13" s="333" t="s">
        <v>164</v>
      </c>
      <c r="AA13" s="333">
        <f>IFERROR(IF(Y13&gt;0,WORKDAY(Y13,1,Holidays!$B$2:$B$57),""),"")</f>
        <v>43977</v>
      </c>
      <c r="AB13" s="333" t="s">
        <v>164</v>
      </c>
      <c r="AC13" s="333">
        <v>44011</v>
      </c>
      <c r="AD13" s="333" t="s">
        <v>164</v>
      </c>
      <c r="AE13" s="333">
        <f>IFERROR(IF(AC13&gt;0,WORKDAY(AC13,DaysCommentsValidation,Holidays!$B$2:$B$57),""),"")</f>
        <v>44043</v>
      </c>
      <c r="AF13" s="333" t="s">
        <v>164</v>
      </c>
      <c r="AG13" s="333">
        <f>IFERROR(IF(AE13&gt;0,WORKDAY(AE13,DaysUploadHld2A,Holidays!$B$2:$B$57),""),"")</f>
        <v>44050</v>
      </c>
      <c r="AH13" s="333" t="s">
        <v>164</v>
      </c>
      <c r="AI13" s="333">
        <f>IFERROR(IF(AG13&gt;0,WORKDAY(AG13,DaysHLD2A,Holidays!$B$2:$B$57),""),"")</f>
        <v>44081</v>
      </c>
      <c r="AJ13" s="333" t="s">
        <v>164</v>
      </c>
      <c r="AK13" s="333">
        <f>IFERROR(IF(AI13&gt;0,WORKDAY(AI13,DaysStartInfra,Holidays!$B$2:$B$57),""),"")</f>
        <v>44082</v>
      </c>
      <c r="AL13" s="333" t="s">
        <v>164</v>
      </c>
      <c r="AM13" s="333">
        <f>IFERROR(IF(AK13&gt;0,WORKDAY(AK13,DaysInfra,Holidays!$B$2:$B$57),""),"")</f>
        <v>44102</v>
      </c>
      <c r="AN13" s="333" t="s">
        <v>164</v>
      </c>
      <c r="AO13" s="333">
        <f>IFERROR(IF(AM13&gt;0,WORKDAY(AM13,GO4HLD2B,Holidays!$B$2:$B$57),""),"")</f>
        <v>44109</v>
      </c>
      <c r="AP13" s="333" t="s">
        <v>164</v>
      </c>
      <c r="AQ13" s="333">
        <f>IFERROR(IF(AO13&gt;0,WORKDAY(AO13,HLD2B,Holidays!$B$2:$B$57),""),"")</f>
        <v>44127</v>
      </c>
      <c r="AR13" s="333" t="s">
        <v>164</v>
      </c>
      <c r="AS13" s="333">
        <f>IFERROR(IF(AQ13&gt;0,WORKDAY(AQ13,StartSSV,Holidays!$B$2:$B$57),""),"")</f>
        <v>44130</v>
      </c>
      <c r="AT13" s="359" t="str">
        <f>_xlfn.IFNA(VLOOKUP(C13,Tabel1[#All],13,0),"")</f>
        <v>0.0</v>
      </c>
      <c r="AU13" s="333" t="s">
        <v>164</v>
      </c>
      <c r="AV13" s="333">
        <f>IFERROR(IF(AS13&gt;0,WORKDAY(AS13,StopSSV,Holidays!$B$2:$B$57),""),"")</f>
        <v>44271</v>
      </c>
      <c r="AW13" s="333" t="s">
        <v>164</v>
      </c>
      <c r="AX13" s="333">
        <f>IFERROR(IF(AV13&gt;0,WORKDAY(AV13,HLD2Cstart,Holidays!$B$2:$B$57),""),"")</f>
        <v>44272</v>
      </c>
      <c r="AY13" s="333" t="s">
        <v>164</v>
      </c>
      <c r="AZ13" s="333">
        <f>IFERROR(IF(AX13&gt;0,WORKDAY(AX13,HLD2Cstop,Holidays!$B$2:$B$57),""),"")</f>
        <v>44279</v>
      </c>
      <c r="BA13" s="333" t="s">
        <v>164</v>
      </c>
      <c r="BB13" s="333">
        <f>IFERROR(IF(AZ13&gt;0,WORKDAY(AZ13,HLD2C,Holidays!$B$2:$B$57),""),"")</f>
        <v>44299</v>
      </c>
      <c r="BC13" s="333" t="s">
        <v>110</v>
      </c>
      <c r="BD13" s="333"/>
      <c r="BE13" s="333">
        <f>IFERROR(IF(BB13&gt;0,WORKDAY(BB13,DaysHp,Holidays!$B$2:$B$57),""),"")</f>
        <v>44341</v>
      </c>
      <c r="BF13" s="333"/>
      <c r="BG13" s="333"/>
      <c r="BH13" s="333"/>
      <c r="BI13" s="359" t="str">
        <f>_xlfn.IFNA(VLOOKUP(C13,Tabel1[#All],7,0),"")</f>
        <v>0.0</v>
      </c>
      <c r="BJ13" s="333"/>
      <c r="BK13" s="359" t="str">
        <f>_xlfn.IFNA(VLOOKUP(C13,Tabel1[#All],11,0),"")</f>
        <v>0.0</v>
      </c>
      <c r="BL13" s="333"/>
      <c r="BM13" s="333"/>
      <c r="BN13" s="333"/>
      <c r="BO13" s="333"/>
      <c r="BP13" s="333"/>
      <c r="BQ13" s="143"/>
      <c r="BR13" s="362"/>
      <c r="BS13" s="362"/>
      <c r="BT13" s="362"/>
      <c r="BU13" s="362"/>
    </row>
    <row r="14" spans="1:208" ht="15" hidden="1" customHeight="1">
      <c r="A14" s="137">
        <v>3</v>
      </c>
      <c r="B14" s="360" t="s">
        <v>161</v>
      </c>
      <c r="C14" s="360" t="s">
        <v>185</v>
      </c>
      <c r="D14" s="363" t="s">
        <v>168</v>
      </c>
      <c r="E14" s="144" t="s">
        <v>186</v>
      </c>
      <c r="F14" s="361" t="s">
        <v>170</v>
      </c>
      <c r="G14" s="139">
        <v>1829</v>
      </c>
      <c r="H14" s="282">
        <f>_xlfn.IFNA(VLOOKUP(C14,Tabel1[#All],4,0),"")</f>
        <v>193</v>
      </c>
      <c r="I14" s="361"/>
      <c r="J14" s="139">
        <v>1</v>
      </c>
      <c r="K14" s="332"/>
      <c r="L14" s="332"/>
      <c r="M14" s="332"/>
      <c r="N14" s="332"/>
      <c r="O14" s="332"/>
      <c r="P14" s="141"/>
      <c r="Q14" s="142" t="s">
        <v>171</v>
      </c>
      <c r="R14" s="333"/>
      <c r="S14" s="333" t="s">
        <v>171</v>
      </c>
      <c r="T14" s="333"/>
      <c r="U14" s="333" t="s">
        <v>171</v>
      </c>
      <c r="V14" s="333" t="str">
        <f>IFERROR(IF(R14&gt;0,WORKDAY(T14,1,Holidays!$B$2:$B$57),""),"")</f>
        <v/>
      </c>
      <c r="W14" s="359" t="str">
        <f>_xlfn.IFNA(VLOOKUP(C14,Tabel1[#All],15,0),"")</f>
        <v>100.0</v>
      </c>
      <c r="X14" s="333" t="s">
        <v>171</v>
      </c>
      <c r="Y14" s="333">
        <v>43980</v>
      </c>
      <c r="Z14" s="333" t="s">
        <v>164</v>
      </c>
      <c r="AA14" s="333">
        <f>IFERROR(IF(Y14&gt;0,WORKDAY(Y14,1,Holidays!$B$2:$B$57),""),"")</f>
        <v>43984</v>
      </c>
      <c r="AB14" s="333" t="s">
        <v>164</v>
      </c>
      <c r="AC14" s="333">
        <v>44011</v>
      </c>
      <c r="AD14" s="333" t="s">
        <v>164</v>
      </c>
      <c r="AE14" s="333">
        <f>IFERROR(IF(AC14&gt;0,WORKDAY(AC14,DaysCommentsValidation,Holidays!$B$2:$B$57),""),"")</f>
        <v>44043</v>
      </c>
      <c r="AF14" s="333" t="s">
        <v>164</v>
      </c>
      <c r="AG14" s="333">
        <f>IFERROR(IF(AE14&gt;0,WORKDAY(AE14,DaysUploadHld2A,Holidays!$B$2:$B$57),""),"")</f>
        <v>44050</v>
      </c>
      <c r="AH14" s="333" t="s">
        <v>164</v>
      </c>
      <c r="AI14" s="333">
        <f>IFERROR(IF(AG14&gt;0,WORKDAY(AG14,DaysHLD2A,Holidays!$B$2:$B$57),""),"")</f>
        <v>44081</v>
      </c>
      <c r="AJ14" s="333" t="s">
        <v>164</v>
      </c>
      <c r="AK14" s="333">
        <f>IFERROR(IF(AI14&gt;0,WORKDAY(AI14,DaysStartInfra,Holidays!$B$2:$B$57),""),"")</f>
        <v>44082</v>
      </c>
      <c r="AL14" s="333" t="s">
        <v>164</v>
      </c>
      <c r="AM14" s="333">
        <f>IFERROR(IF(AK14&gt;0,WORKDAY(AK14,DaysInfra,Holidays!$B$2:$B$57),""),"")</f>
        <v>44102</v>
      </c>
      <c r="AN14" s="333" t="s">
        <v>164</v>
      </c>
      <c r="AO14" s="333">
        <f>IFERROR(IF(AM14&gt;0,WORKDAY(AM14,GO4HLD2B,Holidays!$B$2:$B$57),""),"")</f>
        <v>44109</v>
      </c>
      <c r="AP14" s="333" t="s">
        <v>164</v>
      </c>
      <c r="AQ14" s="333">
        <f>IFERROR(IF(AO14&gt;0,WORKDAY(AO14,HLD2B,Holidays!$B$2:$B$57),""),"")</f>
        <v>44127</v>
      </c>
      <c r="AR14" s="333" t="s">
        <v>164</v>
      </c>
      <c r="AS14" s="333">
        <f>IFERROR(IF(AQ14&gt;0,WORKDAY(AQ14,StartSSV,Holidays!$B$2:$B$57),""),"")</f>
        <v>44130</v>
      </c>
      <c r="AT14" s="359" t="str">
        <f>_xlfn.IFNA(VLOOKUP(C14,Tabel1[#All],13,0),"")</f>
        <v>0.0</v>
      </c>
      <c r="AU14" s="333" t="s">
        <v>164</v>
      </c>
      <c r="AV14" s="333">
        <f>IFERROR(IF(AS14&gt;0,WORKDAY(AS14,StopSSV,Holidays!$B$2:$B$57),""),"")</f>
        <v>44271</v>
      </c>
      <c r="AW14" s="333" t="s">
        <v>164</v>
      </c>
      <c r="AX14" s="333">
        <f>IFERROR(IF(AV14&gt;0,WORKDAY(AV14,HLD2Cstart,Holidays!$B$2:$B$57),""),"")</f>
        <v>44272</v>
      </c>
      <c r="AY14" s="333" t="s">
        <v>164</v>
      </c>
      <c r="AZ14" s="333">
        <f>IFERROR(IF(AX14&gt;0,WORKDAY(AX14,HLD2Cstop,Holidays!$B$2:$B$57),""),"")</f>
        <v>44279</v>
      </c>
      <c r="BA14" s="333" t="s">
        <v>164</v>
      </c>
      <c r="BB14" s="333">
        <f>IFERROR(IF(AZ14&gt;0,WORKDAY(AZ14,HLD2C,Holidays!$B$2:$B$57),""),"")</f>
        <v>44299</v>
      </c>
      <c r="BC14" s="333" t="s">
        <v>110</v>
      </c>
      <c r="BD14" s="333"/>
      <c r="BE14" s="333">
        <f>IFERROR(IF(BB14&gt;0,WORKDAY(BB14,DaysHp,Holidays!$B$2:$B$57),""),"")</f>
        <v>44341</v>
      </c>
      <c r="BF14" s="333"/>
      <c r="BG14" s="333"/>
      <c r="BH14" s="333"/>
      <c r="BI14" s="359" t="str">
        <f>_xlfn.IFNA(VLOOKUP(C14,Tabel1[#All],7,0),"")</f>
        <v>0.0</v>
      </c>
      <c r="BJ14" s="333"/>
      <c r="BK14" s="359" t="str">
        <f>_xlfn.IFNA(VLOOKUP(C14,Tabel1[#All],11,0),"")</f>
        <v>0.0</v>
      </c>
      <c r="BL14" s="333"/>
      <c r="BM14" s="333"/>
      <c r="BN14" s="333"/>
      <c r="BO14" s="333"/>
      <c r="BP14" s="333"/>
      <c r="BQ14" s="143"/>
      <c r="BR14" s="362"/>
      <c r="BS14" s="362"/>
      <c r="BT14" s="362"/>
      <c r="BU14" s="362"/>
    </row>
    <row r="15" spans="1:208" ht="15" hidden="1" customHeight="1">
      <c r="A15" s="137">
        <v>3</v>
      </c>
      <c r="B15" s="360" t="s">
        <v>161</v>
      </c>
      <c r="C15" s="360" t="s">
        <v>187</v>
      </c>
      <c r="D15" s="363" t="s">
        <v>168</v>
      </c>
      <c r="E15" s="144" t="s">
        <v>188</v>
      </c>
      <c r="F15" s="361" t="s">
        <v>170</v>
      </c>
      <c r="G15" s="139">
        <v>2429</v>
      </c>
      <c r="H15" s="282">
        <f>_xlfn.IFNA(VLOOKUP(C15,Tabel1[#All],4,0),"")</f>
        <v>394</v>
      </c>
      <c r="I15" s="361"/>
      <c r="J15" s="139">
        <v>1</v>
      </c>
      <c r="K15" s="332"/>
      <c r="L15" s="332"/>
      <c r="M15" s="332"/>
      <c r="N15" s="332"/>
      <c r="O15" s="332"/>
      <c r="P15" s="141"/>
      <c r="Q15" s="142" t="s">
        <v>171</v>
      </c>
      <c r="R15" s="333"/>
      <c r="S15" s="333" t="s">
        <v>171</v>
      </c>
      <c r="T15" s="333"/>
      <c r="U15" s="333" t="s">
        <v>171</v>
      </c>
      <c r="V15" s="333" t="str">
        <f>IFERROR(IF(R15&gt;0,WORKDAY(T15,1,Holidays!$B$2:$B$57),""),"")</f>
        <v/>
      </c>
      <c r="W15" s="359" t="str">
        <f>_xlfn.IFNA(VLOOKUP(C15,Tabel1[#All],15,0),"")</f>
        <v>100.0</v>
      </c>
      <c r="X15" s="333" t="s">
        <v>171</v>
      </c>
      <c r="Y15" s="333">
        <v>44001</v>
      </c>
      <c r="Z15" s="333" t="s">
        <v>164</v>
      </c>
      <c r="AA15" s="333">
        <f>IFERROR(IF(Y15&gt;0,WORKDAY(Y15,DaysStartHld2Aprep,Holidays!$B$2:$B$57),""),"")</f>
        <v>44004</v>
      </c>
      <c r="AB15" s="333" t="s">
        <v>164</v>
      </c>
      <c r="AC15" s="333">
        <f>IFERROR(IF(AA15&gt;0,WORKDAY(AA15,DaysPrepValidationplan,Holidays!$B$2:$B$57),""),"")</f>
        <v>44006</v>
      </c>
      <c r="AD15" s="333" t="s">
        <v>164</v>
      </c>
      <c r="AE15" s="333">
        <f>IFERROR(IF(AC15&gt;0,WORKDAY(AC15,DaysCommentsValidation,Holidays!$B$2:$B$57),""),"")</f>
        <v>44040</v>
      </c>
      <c r="AF15" s="333" t="s">
        <v>164</v>
      </c>
      <c r="AG15" s="333">
        <f>IFERROR(IF(AE15&gt;0,WORKDAY(AE15,DaysUploadHld2A,Holidays!$B$2:$B$57),""),"")</f>
        <v>44047</v>
      </c>
      <c r="AH15" s="333" t="s">
        <v>164</v>
      </c>
      <c r="AI15" s="333">
        <f>IFERROR(IF(AG15&gt;0,WORKDAY(AG15,DaysHLD2A,Holidays!$B$2:$B$57),""),"")</f>
        <v>44076</v>
      </c>
      <c r="AJ15" s="333" t="s">
        <v>164</v>
      </c>
      <c r="AK15" s="333">
        <f>IFERROR(IF(AI15&gt;0,WORKDAY(AI15,DaysStartInfra,Holidays!$B$2:$B$57),""),"")</f>
        <v>44077</v>
      </c>
      <c r="AL15" s="333" t="s">
        <v>164</v>
      </c>
      <c r="AM15" s="333">
        <f>IFERROR(IF(AK15&gt;0,WORKDAY(AK15,DaysInfra,Holidays!$B$2:$B$57),""),"")</f>
        <v>44097</v>
      </c>
      <c r="AN15" s="333" t="s">
        <v>164</v>
      </c>
      <c r="AO15" s="333">
        <f>IFERROR(IF(AM15&gt;0,WORKDAY(AM15,GO4HLD2B,Holidays!$B$2:$B$57),""),"")</f>
        <v>44104</v>
      </c>
      <c r="AP15" s="333" t="s">
        <v>164</v>
      </c>
      <c r="AQ15" s="333">
        <f>IFERROR(IF(AO15&gt;0,WORKDAY(AO15,HLD2B,Holidays!$B$2:$B$57),""),"")</f>
        <v>44124</v>
      </c>
      <c r="AR15" s="333" t="s">
        <v>164</v>
      </c>
      <c r="AS15" s="333">
        <f>IFERROR(IF(AQ15&gt;0,WORKDAY(AQ15,StartSSV,Holidays!$B$2:$B$57),""),"")</f>
        <v>44125</v>
      </c>
      <c r="AT15" s="359" t="str">
        <f>_xlfn.IFNA(VLOOKUP(C15,Tabel1[#All],13,0),"")</f>
        <v>0.0</v>
      </c>
      <c r="AU15" s="333" t="s">
        <v>164</v>
      </c>
      <c r="AV15" s="333">
        <f>IFERROR(IF(AS15&gt;0,WORKDAY(AS15,StopSSV,Holidays!$B$2:$B$57),""),"")</f>
        <v>44266</v>
      </c>
      <c r="AW15" s="333" t="s">
        <v>164</v>
      </c>
      <c r="AX15" s="333">
        <f>IFERROR(IF(AV15&gt;0,WORKDAY(AV15,HLD2Cstart,Holidays!$B$2:$B$57),""),"")</f>
        <v>44267</v>
      </c>
      <c r="AY15" s="333" t="s">
        <v>164</v>
      </c>
      <c r="AZ15" s="333">
        <f>IFERROR(IF(AX15&gt;0,WORKDAY(AX15,HLD2Cstop,Holidays!$B$2:$B$57),""),"")</f>
        <v>44274</v>
      </c>
      <c r="BA15" s="333" t="s">
        <v>164</v>
      </c>
      <c r="BB15" s="333">
        <f>IFERROR(IF(AZ15&gt;0,WORKDAY(AZ15,HLD2C,Holidays!$B$2:$B$57),""),"")</f>
        <v>44294</v>
      </c>
      <c r="BC15" s="333" t="s">
        <v>110</v>
      </c>
      <c r="BD15" s="333"/>
      <c r="BE15" s="333">
        <f>IFERROR(IF(BB15&gt;0,WORKDAY(BB15,DaysHp,Holidays!$B$2:$B$57),""),"")</f>
        <v>44336</v>
      </c>
      <c r="BF15" s="333"/>
      <c r="BG15" s="333"/>
      <c r="BH15" s="333"/>
      <c r="BI15" s="359" t="str">
        <f>_xlfn.IFNA(VLOOKUP(C15,Tabel1[#All],7,0),"")</f>
        <v>0.0</v>
      </c>
      <c r="BJ15" s="333"/>
      <c r="BK15" s="359" t="str">
        <f>_xlfn.IFNA(VLOOKUP(C15,Tabel1[#All],11,0),"")</f>
        <v>0.0</v>
      </c>
      <c r="BL15" s="333"/>
      <c r="BM15" s="333"/>
      <c r="BN15" s="333"/>
      <c r="BO15" s="333"/>
      <c r="BP15" s="333"/>
      <c r="BQ15" s="143"/>
      <c r="BR15" s="362"/>
      <c r="BS15" s="362"/>
      <c r="BT15" s="362"/>
      <c r="BU15" s="362"/>
    </row>
    <row r="16" spans="1:208" ht="15" hidden="1" customHeight="1">
      <c r="A16" s="137">
        <v>3</v>
      </c>
      <c r="B16" s="360" t="s">
        <v>161</v>
      </c>
      <c r="C16" s="360" t="s">
        <v>189</v>
      </c>
      <c r="D16" s="363" t="s">
        <v>168</v>
      </c>
      <c r="E16" s="138" t="s">
        <v>190</v>
      </c>
      <c r="F16" s="361" t="s">
        <v>170</v>
      </c>
      <c r="G16" s="139">
        <v>3522</v>
      </c>
      <c r="H16" s="282">
        <f>_xlfn.IFNA(VLOOKUP(C16,Tabel1[#All],4,0),"")</f>
        <v>327</v>
      </c>
      <c r="I16" s="361">
        <v>1</v>
      </c>
      <c r="J16" s="139">
        <v>1</v>
      </c>
      <c r="K16" s="332">
        <v>1</v>
      </c>
      <c r="L16" s="332">
        <v>1</v>
      </c>
      <c r="M16" s="332">
        <v>1</v>
      </c>
      <c r="N16" s="332">
        <v>1</v>
      </c>
      <c r="O16" s="332">
        <v>1</v>
      </c>
      <c r="P16" s="141"/>
      <c r="Q16" s="142" t="s">
        <v>171</v>
      </c>
      <c r="R16" s="333">
        <v>43466</v>
      </c>
      <c r="S16" s="333" t="s">
        <v>171</v>
      </c>
      <c r="T16" s="333">
        <v>43480</v>
      </c>
      <c r="U16" s="333" t="s">
        <v>171</v>
      </c>
      <c r="V16" s="333">
        <v>43481</v>
      </c>
      <c r="W16" s="359" t="str">
        <f>_xlfn.IFNA(VLOOKUP(C16,Tabel1[#All],15,0),"")</f>
        <v>97.28</v>
      </c>
      <c r="X16" s="333" t="s">
        <v>171</v>
      </c>
      <c r="Y16" s="333">
        <f>IFERROR(IF(R16&gt;0,WORKDAY(V16,DaysStreetSurvey,Holidays!$B$2:$B$57),""),"")</f>
        <v>43495</v>
      </c>
      <c r="Z16" s="333" t="s">
        <v>171</v>
      </c>
      <c r="AA16" s="333">
        <v>43496</v>
      </c>
      <c r="AB16" s="333" t="s">
        <v>171</v>
      </c>
      <c r="AC16" s="333">
        <v>43500</v>
      </c>
      <c r="AD16" s="333" t="s">
        <v>171</v>
      </c>
      <c r="AE16" s="333">
        <v>43518</v>
      </c>
      <c r="AF16" s="333" t="s">
        <v>171</v>
      </c>
      <c r="AG16" s="333">
        <v>43525</v>
      </c>
      <c r="AH16" s="333" t="s">
        <v>171</v>
      </c>
      <c r="AI16" s="333">
        <v>43556</v>
      </c>
      <c r="AJ16" s="333" t="s">
        <v>171</v>
      </c>
      <c r="AK16" s="333">
        <v>43557</v>
      </c>
      <c r="AL16" s="333" t="s">
        <v>171</v>
      </c>
      <c r="AM16" s="333">
        <v>43577</v>
      </c>
      <c r="AN16" s="333" t="s">
        <v>171</v>
      </c>
      <c r="AO16" s="333">
        <v>43584</v>
      </c>
      <c r="AP16" s="333" t="s">
        <v>171</v>
      </c>
      <c r="AQ16" s="333">
        <v>43602</v>
      </c>
      <c r="AR16" s="333" t="s">
        <v>171</v>
      </c>
      <c r="AS16" s="333">
        <v>43605</v>
      </c>
      <c r="AT16" s="359" t="str">
        <f>_xlfn.IFNA(VLOOKUP(C16,Tabel1[#All],13,0),"")</f>
        <v>93.58</v>
      </c>
      <c r="AU16" s="333" t="s">
        <v>171</v>
      </c>
      <c r="AV16" s="333">
        <v>43747</v>
      </c>
      <c r="AW16" s="333"/>
      <c r="AX16" s="333" t="s">
        <v>172</v>
      </c>
      <c r="AY16" s="333"/>
      <c r="AZ16" s="333" t="s">
        <v>172</v>
      </c>
      <c r="BA16" s="333"/>
      <c r="BB16" s="333" t="s">
        <v>172</v>
      </c>
      <c r="BC16" s="333" t="s">
        <v>110</v>
      </c>
      <c r="BD16" s="333"/>
      <c r="BE16" s="333" t="str">
        <f>IFERROR(IF(BB16&gt;0,WORKDAY(BB16,DaysHp,Holidays!$B$2:$B$57),""),"")</f>
        <v/>
      </c>
      <c r="BF16" s="333"/>
      <c r="BG16" s="333">
        <v>44165</v>
      </c>
      <c r="BH16" s="333"/>
      <c r="BI16" s="359" t="str">
        <f>_xlfn.IFNA(VLOOKUP(C16,Tabel1[#All],7,0),"")</f>
        <v>0.0</v>
      </c>
      <c r="BJ16" s="333"/>
      <c r="BK16" s="359" t="str">
        <f>_xlfn.IFNA(VLOOKUP(C16,Tabel1[#All],11,0),"")</f>
        <v>37.7</v>
      </c>
      <c r="BL16" s="333"/>
      <c r="BM16" s="333"/>
      <c r="BN16" s="333"/>
      <c r="BO16" s="333"/>
      <c r="BP16" s="333"/>
      <c r="BQ16" s="143"/>
      <c r="BR16" s="362"/>
      <c r="BS16" s="362"/>
      <c r="BT16" s="362"/>
      <c r="BU16" s="362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</row>
    <row r="17" spans="1:208" ht="15" hidden="1" customHeight="1">
      <c r="A17" s="137">
        <v>3</v>
      </c>
      <c r="B17" s="360" t="s">
        <v>161</v>
      </c>
      <c r="C17" s="360" t="s">
        <v>191</v>
      </c>
      <c r="D17" s="363" t="s">
        <v>168</v>
      </c>
      <c r="E17" s="144" t="s">
        <v>192</v>
      </c>
      <c r="F17" s="361" t="s">
        <v>170</v>
      </c>
      <c r="G17" s="139">
        <v>2936</v>
      </c>
      <c r="H17" s="282">
        <f>_xlfn.IFNA(VLOOKUP(C17,Tabel1[#All],4,0),"")</f>
        <v>293</v>
      </c>
      <c r="I17" s="361">
        <v>1</v>
      </c>
      <c r="J17" s="139">
        <v>1</v>
      </c>
      <c r="K17" s="332">
        <v>1</v>
      </c>
      <c r="L17" s="332">
        <v>1</v>
      </c>
      <c r="M17" s="332">
        <v>1</v>
      </c>
      <c r="N17" s="332">
        <v>1</v>
      </c>
      <c r="O17" s="332">
        <v>1</v>
      </c>
      <c r="P17" s="141"/>
      <c r="Q17" s="142" t="s">
        <v>171</v>
      </c>
      <c r="R17" s="333"/>
      <c r="S17" s="333" t="s">
        <v>171</v>
      </c>
      <c r="T17" s="333"/>
      <c r="U17" s="333" t="s">
        <v>171</v>
      </c>
      <c r="V17" s="333">
        <v>43677</v>
      </c>
      <c r="W17" s="359" t="str">
        <f>_xlfn.IFNA(VLOOKUP(C17,Tabel1[#All],15,0),"")</f>
        <v>100.42</v>
      </c>
      <c r="X17" s="333" t="s">
        <v>171</v>
      </c>
      <c r="Y17" s="333" t="str">
        <f>IFERROR(IF(R17&gt;0,WORKDAY(V17,DaysStreetSurvey,Holidays!$B$2:$B$57),""),"")</f>
        <v/>
      </c>
      <c r="Z17" s="333" t="s">
        <v>171</v>
      </c>
      <c r="AA17" s="333"/>
      <c r="AB17" s="333" t="s">
        <v>171</v>
      </c>
      <c r="AC17" s="333"/>
      <c r="AD17" s="333" t="s">
        <v>171</v>
      </c>
      <c r="AE17" s="333"/>
      <c r="AF17" s="333" t="s">
        <v>171</v>
      </c>
      <c r="AG17" s="333"/>
      <c r="AH17" s="333" t="s">
        <v>171</v>
      </c>
      <c r="AI17" s="333"/>
      <c r="AJ17" s="333" t="s">
        <v>171</v>
      </c>
      <c r="AK17" s="333"/>
      <c r="AL17" s="333" t="s">
        <v>171</v>
      </c>
      <c r="AM17" s="333"/>
      <c r="AN17" s="333" t="s">
        <v>171</v>
      </c>
      <c r="AO17" s="333"/>
      <c r="AP17" s="333" t="s">
        <v>171</v>
      </c>
      <c r="AQ17" s="333">
        <v>43706</v>
      </c>
      <c r="AR17" s="333" t="s">
        <v>171</v>
      </c>
      <c r="AS17" s="333"/>
      <c r="AT17" s="359" t="str">
        <f>_xlfn.IFNA(VLOOKUP(C17,Tabel1[#All],13,0),"")</f>
        <v>93.52</v>
      </c>
      <c r="AU17" s="333" t="s">
        <v>164</v>
      </c>
      <c r="AV17" s="333" t="str">
        <f>IFERROR(IF(AS17&gt;0,WORKDAY(AS17,StopSSV,Holidays!$B$2:$B$57),""),"")</f>
        <v/>
      </c>
      <c r="AW17" s="333"/>
      <c r="AX17" s="333" t="s">
        <v>172</v>
      </c>
      <c r="AY17" s="333"/>
      <c r="AZ17" s="333" t="s">
        <v>172</v>
      </c>
      <c r="BA17" s="333"/>
      <c r="BB17" s="333" t="s">
        <v>172</v>
      </c>
      <c r="BC17" s="333" t="s">
        <v>110</v>
      </c>
      <c r="BD17" s="333"/>
      <c r="BE17" s="333" t="str">
        <f>IFERROR(IF(BB17&gt;0,WORKDAY(BB17,DaysHp,Holidays!$B$2:$B$57),""),"")</f>
        <v/>
      </c>
      <c r="BF17" s="333"/>
      <c r="BG17" s="333">
        <v>44196</v>
      </c>
      <c r="BH17" s="333"/>
      <c r="BI17" s="359" t="str">
        <f>_xlfn.IFNA(VLOOKUP(C17,Tabel1[#All],7,0),"")</f>
        <v>0.0</v>
      </c>
      <c r="BJ17" s="333"/>
      <c r="BK17" s="359" t="str">
        <f>_xlfn.IFNA(VLOOKUP(C17,Tabel1[#All],11,0),"")</f>
        <v>59.18</v>
      </c>
      <c r="BL17" s="333"/>
      <c r="BM17" s="333"/>
      <c r="BN17" s="333"/>
      <c r="BO17" s="333"/>
      <c r="BP17" s="333"/>
      <c r="BQ17" s="143"/>
      <c r="BR17" s="362"/>
      <c r="BS17" s="362"/>
      <c r="BT17" s="362"/>
      <c r="BU17" s="362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</row>
    <row r="18" spans="1:208" ht="15" hidden="1" customHeight="1">
      <c r="A18" s="137">
        <v>3</v>
      </c>
      <c r="B18" s="360" t="s">
        <v>161</v>
      </c>
      <c r="C18" s="360" t="s">
        <v>193</v>
      </c>
      <c r="D18" s="363" t="s">
        <v>168</v>
      </c>
      <c r="E18" s="144" t="s">
        <v>194</v>
      </c>
      <c r="F18" s="361" t="s">
        <v>170</v>
      </c>
      <c r="G18" s="139">
        <v>2553</v>
      </c>
      <c r="H18" s="282">
        <f>_xlfn.IFNA(VLOOKUP(C18,Tabel1[#All],4,0),"")</f>
        <v>183</v>
      </c>
      <c r="I18" s="361">
        <v>1</v>
      </c>
      <c r="J18" s="139">
        <v>1</v>
      </c>
      <c r="K18" s="332"/>
      <c r="L18" s="332"/>
      <c r="M18" s="332"/>
      <c r="N18" s="332"/>
      <c r="O18" s="332"/>
      <c r="P18" s="141"/>
      <c r="Q18" s="142" t="s">
        <v>171</v>
      </c>
      <c r="R18" s="333">
        <v>43678</v>
      </c>
      <c r="S18" s="333" t="s">
        <v>171</v>
      </c>
      <c r="T18" s="333"/>
      <c r="U18" s="333" t="s">
        <v>171</v>
      </c>
      <c r="V18" s="333">
        <v>43714</v>
      </c>
      <c r="W18" s="359" t="str">
        <f>_xlfn.IFNA(VLOOKUP(C18,Tabel1[#All],15,0),"")</f>
        <v>99.72</v>
      </c>
      <c r="X18" s="333" t="s">
        <v>171</v>
      </c>
      <c r="Y18" s="333">
        <f>IFERROR(IF(R18&gt;0,WORKDAY(V18,DaysStreetSurvey,Holidays!$B$2:$B$57),""),"")</f>
        <v>43728</v>
      </c>
      <c r="Z18" s="333" t="s">
        <v>171</v>
      </c>
      <c r="AA18" s="333">
        <f>IFERROR(IF(Y18&gt;0,WORKDAY(Y18,1,Holidays!$B$2:$B$57),""),"")</f>
        <v>43731</v>
      </c>
      <c r="AB18" s="333" t="s">
        <v>171</v>
      </c>
      <c r="AC18" s="333">
        <v>43721</v>
      </c>
      <c r="AD18" s="333" t="s">
        <v>171</v>
      </c>
      <c r="AE18" s="333">
        <v>43721</v>
      </c>
      <c r="AF18" s="333" t="s">
        <v>171</v>
      </c>
      <c r="AG18" s="333">
        <f>IFERROR(IF(AE18&gt;0,WORKDAY(AE18,5,Holidays!$B$2:$B$57),""),"")</f>
        <v>43728</v>
      </c>
      <c r="AH18" s="333" t="s">
        <v>171</v>
      </c>
      <c r="AI18" s="333">
        <f>WORKDAY(AG18,9,[1]Hollydays!$B$2:$B$27)</f>
        <v>43741</v>
      </c>
      <c r="AJ18" s="333" t="s">
        <v>171</v>
      </c>
      <c r="AK18" s="333">
        <f>WORKDAY(AG18,5,[1]Hollydays!$B$2:$B$27)</f>
        <v>43735</v>
      </c>
      <c r="AL18" s="333" t="s">
        <v>171</v>
      </c>
      <c r="AM18" s="333"/>
      <c r="AN18" s="333" t="s">
        <v>171</v>
      </c>
      <c r="AO18" s="333"/>
      <c r="AP18" s="333" t="s">
        <v>171</v>
      </c>
      <c r="AQ18" s="333"/>
      <c r="AR18" s="333" t="s">
        <v>171</v>
      </c>
      <c r="AS18" s="333">
        <v>43997</v>
      </c>
      <c r="AT18" s="359" t="str">
        <f>_xlfn.IFNA(VLOOKUP(C18,Tabel1[#All],13,0),"")</f>
        <v>84.7</v>
      </c>
      <c r="AU18" s="333" t="s">
        <v>164</v>
      </c>
      <c r="AV18" s="333">
        <f>IFERROR(IF(AS18&gt;0,WORKDAY(AS18,StopSSV,Holidays!$B$2:$B$57),""),"")</f>
        <v>44137</v>
      </c>
      <c r="AW18" s="333" t="s">
        <v>164</v>
      </c>
      <c r="AX18" s="333">
        <f>IFERROR(IF(AV18&gt;0,WORKDAY(AV18,HLD2Cstart,Holidays!$B$2:$B$57),""),"")</f>
        <v>44138</v>
      </c>
      <c r="AY18" s="333" t="s">
        <v>164</v>
      </c>
      <c r="AZ18" s="333">
        <f>IFERROR(IF(AX18&gt;0,WORKDAY(AX18,HLD2Cstop,Holidays!$B$2:$B$57),""),"")</f>
        <v>44145</v>
      </c>
      <c r="BA18" s="333" t="s">
        <v>164</v>
      </c>
      <c r="BB18" s="333">
        <f>IFERROR(IF(AZ18&gt;0,WORKDAY(AZ18,HLD2C,Holidays!$B$2:$B$57),""),"")</f>
        <v>44166</v>
      </c>
      <c r="BC18" s="333" t="s">
        <v>110</v>
      </c>
      <c r="BD18" s="333"/>
      <c r="BE18" s="333">
        <f>IFERROR(IF(BB18&gt;0,WORKDAY(BB18,DaysHp,Holidays!$B$2:$B$57),""),"")</f>
        <v>44222</v>
      </c>
      <c r="BF18" s="333"/>
      <c r="BG18" s="333">
        <v>44286</v>
      </c>
      <c r="BH18" s="333"/>
      <c r="BI18" s="359" t="str">
        <f>_xlfn.IFNA(VLOOKUP(C18,Tabel1[#All],7,0),"")</f>
        <v>0.0</v>
      </c>
      <c r="BJ18" s="333"/>
      <c r="BK18" s="359" t="str">
        <f>_xlfn.IFNA(VLOOKUP(C18,Tabel1[#All],11,0),"")</f>
        <v>2.94</v>
      </c>
      <c r="BL18" s="333"/>
      <c r="BM18" s="333"/>
      <c r="BN18" s="333"/>
      <c r="BO18" s="333"/>
      <c r="BP18" s="333"/>
      <c r="BQ18" s="143"/>
      <c r="BR18" s="362"/>
      <c r="BS18" s="362"/>
      <c r="BT18" s="362"/>
      <c r="BU18" s="362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</row>
    <row r="19" spans="1:208" ht="15" hidden="1" customHeight="1">
      <c r="A19" s="137">
        <v>3</v>
      </c>
      <c r="B19" s="360" t="s">
        <v>161</v>
      </c>
      <c r="C19" s="360" t="s">
        <v>195</v>
      </c>
      <c r="D19" s="363" t="s">
        <v>168</v>
      </c>
      <c r="E19" s="144" t="s">
        <v>196</v>
      </c>
      <c r="F19" s="361" t="s">
        <v>170</v>
      </c>
      <c r="G19" s="139">
        <v>2410</v>
      </c>
      <c r="H19" s="282">
        <f>_xlfn.IFNA(VLOOKUP(C19,Tabel1[#All],4,0),"")</f>
        <v>339</v>
      </c>
      <c r="I19" s="361"/>
      <c r="J19" s="139">
        <v>1</v>
      </c>
      <c r="K19" s="332"/>
      <c r="L19" s="332"/>
      <c r="M19" s="332"/>
      <c r="N19" s="332"/>
      <c r="O19" s="332"/>
      <c r="P19" s="141"/>
      <c r="Q19" s="142" t="s">
        <v>171</v>
      </c>
      <c r="R19" s="333"/>
      <c r="S19" s="333" t="s">
        <v>171</v>
      </c>
      <c r="T19" s="333"/>
      <c r="U19" s="333" t="s">
        <v>171</v>
      </c>
      <c r="V19" s="333" t="str">
        <f>IFERROR(IF(R19&gt;0,WORKDAY(T19,1,Holidays!$B$2:$B$57),""),"")</f>
        <v/>
      </c>
      <c r="W19" s="359" t="str">
        <f>_xlfn.IFNA(VLOOKUP(C19,Tabel1[#All],15,0),"")</f>
        <v>99.62</v>
      </c>
      <c r="X19" s="333" t="s">
        <v>171</v>
      </c>
      <c r="Y19" s="333">
        <v>43990</v>
      </c>
      <c r="Z19" s="333" t="s">
        <v>164</v>
      </c>
      <c r="AA19" s="333">
        <f>IFERROR(IF(Y19&gt;0,WORKDAY(Y19,DaysStartHld2Aprep,Holidays!$B$2:$B$57),""),"")</f>
        <v>43991</v>
      </c>
      <c r="AB19" s="333" t="s">
        <v>164</v>
      </c>
      <c r="AC19" s="333">
        <f>IFERROR(IF(AA19&gt;0,WORKDAY(AA19,DaysPrepValidationplan,Holidays!$B$2:$B$57),""),"")</f>
        <v>43993</v>
      </c>
      <c r="AD19" s="333" t="s">
        <v>164</v>
      </c>
      <c r="AE19" s="333">
        <f>IFERROR(IF(AC19&gt;0,WORKDAY(AC19,DaysCommentsValidation,Holidays!$B$2:$B$57),""),"")</f>
        <v>44013</v>
      </c>
      <c r="AF19" s="333" t="s">
        <v>164</v>
      </c>
      <c r="AG19" s="333">
        <f>IFERROR(IF(AE19&gt;0,WORKDAY(AE19,DaysUploadHld2A,Holidays!$B$2:$B$57),""),"")</f>
        <v>44020</v>
      </c>
      <c r="AH19" s="333" t="s">
        <v>164</v>
      </c>
      <c r="AI19" s="333">
        <f>IFERROR(IF(AG19&gt;0,WORKDAY(AG19,DaysHLD2A,Holidays!$B$2:$B$57),""),"")</f>
        <v>44063</v>
      </c>
      <c r="AJ19" s="333" t="s">
        <v>164</v>
      </c>
      <c r="AK19" s="333">
        <f>IFERROR(IF(AI19&gt;0,WORKDAY(AI19,DaysStartInfra,Holidays!$B$2:$B$57),""),"")</f>
        <v>44064</v>
      </c>
      <c r="AL19" s="333" t="s">
        <v>164</v>
      </c>
      <c r="AM19" s="333">
        <f>IFERROR(IF(AK19&gt;0,WORKDAY(AK19,DaysInfra,Holidays!$B$2:$B$57),""),"")</f>
        <v>44084</v>
      </c>
      <c r="AN19" s="333" t="s">
        <v>164</v>
      </c>
      <c r="AO19" s="333">
        <f>IFERROR(IF(AM19&gt;0,WORKDAY(AM19,GO4HLD2B,Holidays!$B$2:$B$57),""),"")</f>
        <v>44091</v>
      </c>
      <c r="AP19" s="333" t="s">
        <v>164</v>
      </c>
      <c r="AQ19" s="333">
        <f>IFERROR(IF(AO19&gt;0,WORKDAY(AO19,HLD2B,Holidays!$B$2:$B$57),""),"")</f>
        <v>44111</v>
      </c>
      <c r="AR19" s="333" t="s">
        <v>164</v>
      </c>
      <c r="AS19" s="333">
        <f>IFERROR(IF(AQ19&gt;0,WORKDAY(AQ19,StartSSV,Holidays!$B$2:$B$57),""),"")</f>
        <v>44112</v>
      </c>
      <c r="AT19" s="359" t="str">
        <f>_xlfn.IFNA(VLOOKUP(C19,Tabel1[#All],13,0),"")</f>
        <v>0.88</v>
      </c>
      <c r="AU19" s="333" t="s">
        <v>164</v>
      </c>
      <c r="AV19" s="333">
        <f>IFERROR(IF(AS19&gt;0,WORKDAY(AS19,StopSSV,Holidays!$B$2:$B$57),""),"")</f>
        <v>44253</v>
      </c>
      <c r="AW19" s="333" t="s">
        <v>164</v>
      </c>
      <c r="AX19" s="333">
        <f>IFERROR(IF(AV19&gt;0,WORKDAY(AV19,HLD2Cstart,Holidays!$B$2:$B$57),""),"")</f>
        <v>44256</v>
      </c>
      <c r="AY19" s="333" t="s">
        <v>164</v>
      </c>
      <c r="AZ19" s="333">
        <f>IFERROR(IF(AX19&gt;0,WORKDAY(AX19,HLD2Cstop,Holidays!$B$2:$B$57),""),"")</f>
        <v>44263</v>
      </c>
      <c r="BA19" s="333" t="s">
        <v>164</v>
      </c>
      <c r="BB19" s="333">
        <f>IFERROR(IF(AZ19&gt;0,WORKDAY(AZ19,HLD2C,Holidays!$B$2:$B$57),""),"")</f>
        <v>44281</v>
      </c>
      <c r="BC19" s="333" t="s">
        <v>110</v>
      </c>
      <c r="BD19" s="333"/>
      <c r="BE19" s="333">
        <f>IFERROR(IF(BB19&gt;0,WORKDAY(BB19,DaysHp,Holidays!$B$2:$B$57),""),"")</f>
        <v>44323</v>
      </c>
      <c r="BF19" s="333"/>
      <c r="BG19" s="333"/>
      <c r="BH19" s="333"/>
      <c r="BI19" s="359" t="str">
        <f>_xlfn.IFNA(VLOOKUP(C19,Tabel1[#All],7,0),"")</f>
        <v>0.0</v>
      </c>
      <c r="BJ19" s="333"/>
      <c r="BK19" s="359" t="str">
        <f>_xlfn.IFNA(VLOOKUP(C19,Tabel1[#All],11,0),"")</f>
        <v>0.0</v>
      </c>
      <c r="BL19" s="333"/>
      <c r="BM19" s="333"/>
      <c r="BN19" s="333"/>
      <c r="BO19" s="333"/>
      <c r="BP19" s="333"/>
      <c r="BQ19" s="143"/>
      <c r="BR19" s="362"/>
      <c r="BS19" s="362"/>
      <c r="BT19" s="362"/>
      <c r="BU19" s="362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</row>
    <row r="20" spans="1:208" ht="15" hidden="1" customHeight="1">
      <c r="A20" s="137">
        <v>3</v>
      </c>
      <c r="B20" s="360" t="s">
        <v>161</v>
      </c>
      <c r="C20" s="360" t="s">
        <v>197</v>
      </c>
      <c r="D20" s="363" t="s">
        <v>168</v>
      </c>
      <c r="E20" s="144" t="s">
        <v>198</v>
      </c>
      <c r="F20" s="361" t="s">
        <v>170</v>
      </c>
      <c r="G20" s="139">
        <v>1470</v>
      </c>
      <c r="H20" s="282">
        <f>_xlfn.IFNA(VLOOKUP(C20,Tabel1[#All],4,0),"")</f>
        <v>182</v>
      </c>
      <c r="I20" s="361"/>
      <c r="J20" s="139">
        <v>1</v>
      </c>
      <c r="K20" s="332"/>
      <c r="L20" s="332"/>
      <c r="M20" s="332"/>
      <c r="N20" s="332"/>
      <c r="O20" s="332"/>
      <c r="P20" s="141"/>
      <c r="Q20" s="142" t="s">
        <v>171</v>
      </c>
      <c r="R20" s="333"/>
      <c r="S20" s="333" t="s">
        <v>171</v>
      </c>
      <c r="T20" s="333"/>
      <c r="U20" s="333" t="s">
        <v>171</v>
      </c>
      <c r="V20" s="333" t="str">
        <f>IFERROR(IF(R20&gt;0,WORKDAY(T20,1,Holidays!$B$2:$B$57),""),"")</f>
        <v/>
      </c>
      <c r="W20" s="359" t="str">
        <f>_xlfn.IFNA(VLOOKUP(C20,Tabel1[#All],15,0),"")</f>
        <v>100.0</v>
      </c>
      <c r="X20" s="333" t="s">
        <v>171</v>
      </c>
      <c r="Y20" s="333">
        <v>43956</v>
      </c>
      <c r="Z20" s="333" t="s">
        <v>171</v>
      </c>
      <c r="AA20" s="333">
        <v>44000</v>
      </c>
      <c r="AB20" s="333" t="s">
        <v>164</v>
      </c>
      <c r="AC20" s="333">
        <v>44012</v>
      </c>
      <c r="AD20" s="333" t="s">
        <v>164</v>
      </c>
      <c r="AE20" s="333">
        <f>IFERROR(IF(AC20&gt;0,WORKDAY(AC20,DaysCommentsValidation,Holidays!$B$2:$B$57),""),"")</f>
        <v>44046</v>
      </c>
      <c r="AF20" s="333" t="s">
        <v>164</v>
      </c>
      <c r="AG20" s="333">
        <f>IFERROR(IF(AE20&gt;0,WORKDAY(AE20,DaysUploadHld2A,Holidays!$B$2:$B$57),""),"")</f>
        <v>44053</v>
      </c>
      <c r="AH20" s="333" t="s">
        <v>164</v>
      </c>
      <c r="AI20" s="333">
        <f>IFERROR(IF(AG20&gt;0,WORKDAY(AG20,DaysHLD2A,Holidays!$B$2:$B$57),""),"")</f>
        <v>44082</v>
      </c>
      <c r="AJ20" s="333" t="s">
        <v>164</v>
      </c>
      <c r="AK20" s="333">
        <f>IFERROR(IF(AI20&gt;0,WORKDAY(AI20,DaysStartInfra,Holidays!$B$2:$B$57),""),"")</f>
        <v>44083</v>
      </c>
      <c r="AL20" s="333" t="s">
        <v>164</v>
      </c>
      <c r="AM20" s="333">
        <f>IFERROR(IF(AK20&gt;0,WORKDAY(AK20,DaysInfra,Holidays!$B$2:$B$57),""),"")</f>
        <v>44103</v>
      </c>
      <c r="AN20" s="333" t="s">
        <v>164</v>
      </c>
      <c r="AO20" s="333">
        <f>IFERROR(IF(AM20&gt;0,WORKDAY(AM20,GO4HLD2B,Holidays!$B$2:$B$57),""),"")</f>
        <v>44110</v>
      </c>
      <c r="AP20" s="333" t="s">
        <v>164</v>
      </c>
      <c r="AQ20" s="333">
        <f>IFERROR(IF(AO20&gt;0,WORKDAY(AO20,HLD2B,Holidays!$B$2:$B$57),""),"")</f>
        <v>44130</v>
      </c>
      <c r="AR20" s="333" t="s">
        <v>164</v>
      </c>
      <c r="AS20" s="333">
        <f>IFERROR(IF(AQ20&gt;0,WORKDAY(AQ20,StartSSV,Holidays!$B$2:$B$57),""),"")</f>
        <v>44131</v>
      </c>
      <c r="AT20" s="359" t="str">
        <f>_xlfn.IFNA(VLOOKUP(C20,Tabel1[#All],13,0),"")</f>
        <v>0.0</v>
      </c>
      <c r="AU20" s="333" t="s">
        <v>164</v>
      </c>
      <c r="AV20" s="333">
        <f>IFERROR(IF(AS20&gt;0,WORKDAY(AS20,StopSSV,Holidays!$B$2:$B$57),""),"")</f>
        <v>44272</v>
      </c>
      <c r="AW20" s="333" t="s">
        <v>164</v>
      </c>
      <c r="AX20" s="333">
        <f>IFERROR(IF(AV20&gt;0,WORKDAY(AV20,HLD2Cstart,Holidays!$B$2:$B$57),""),"")</f>
        <v>44273</v>
      </c>
      <c r="AY20" s="333" t="s">
        <v>164</v>
      </c>
      <c r="AZ20" s="333">
        <f>IFERROR(IF(AX20&gt;0,WORKDAY(AX20,HLD2Cstop,Holidays!$B$2:$B$57),""),"")</f>
        <v>44280</v>
      </c>
      <c r="BA20" s="333" t="s">
        <v>164</v>
      </c>
      <c r="BB20" s="333">
        <f>IFERROR(IF(AZ20&gt;0,WORKDAY(AZ20,HLD2C,Holidays!$B$2:$B$57),""),"")</f>
        <v>44300</v>
      </c>
      <c r="BC20" s="333" t="s">
        <v>110</v>
      </c>
      <c r="BD20" s="333"/>
      <c r="BE20" s="333">
        <f>IFERROR(IF(BB20&gt;0,WORKDAY(BB20,DaysHp,Holidays!$B$2:$B$57),""),"")</f>
        <v>44342</v>
      </c>
      <c r="BF20" s="333"/>
      <c r="BG20" s="333"/>
      <c r="BH20" s="333"/>
      <c r="BI20" s="359" t="str">
        <f>_xlfn.IFNA(VLOOKUP(C20,Tabel1[#All],7,0),"")</f>
        <v>0.0</v>
      </c>
      <c r="BJ20" s="333"/>
      <c r="BK20" s="359" t="str">
        <f>_xlfn.IFNA(VLOOKUP(C20,Tabel1[#All],11,0),"")</f>
        <v>0.0</v>
      </c>
      <c r="BL20" s="333"/>
      <c r="BM20" s="333"/>
      <c r="BN20" s="333"/>
      <c r="BO20" s="333"/>
      <c r="BP20" s="333"/>
      <c r="BQ20" s="143"/>
      <c r="BR20" s="362"/>
      <c r="BS20" s="362"/>
      <c r="BT20" s="362"/>
      <c r="BU20" s="362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</row>
    <row r="21" spans="1:208" ht="15" hidden="1" customHeight="1">
      <c r="A21" s="137">
        <v>3</v>
      </c>
      <c r="B21" s="360" t="s">
        <v>161</v>
      </c>
      <c r="C21" s="360" t="s">
        <v>199</v>
      </c>
      <c r="D21" s="363" t="s">
        <v>168</v>
      </c>
      <c r="E21" s="144" t="s">
        <v>200</v>
      </c>
      <c r="F21" s="361" t="s">
        <v>170</v>
      </c>
      <c r="G21" s="139">
        <v>1955</v>
      </c>
      <c r="H21" s="282">
        <f>_xlfn.IFNA(VLOOKUP(C21,Tabel1[#All],4,0),"")</f>
        <v>230</v>
      </c>
      <c r="I21" s="361"/>
      <c r="J21" s="139">
        <v>1</v>
      </c>
      <c r="K21" s="332"/>
      <c r="L21" s="332"/>
      <c r="M21" s="332"/>
      <c r="N21" s="332"/>
      <c r="O21" s="332"/>
      <c r="P21" s="141"/>
      <c r="Q21" s="142" t="s">
        <v>171</v>
      </c>
      <c r="R21" s="333"/>
      <c r="S21" s="333" t="s">
        <v>171</v>
      </c>
      <c r="T21" s="333"/>
      <c r="U21" s="333" t="s">
        <v>171</v>
      </c>
      <c r="V21" s="333" t="str">
        <f>IFERROR(IF(R21&gt;0,WORKDAY(T21,1,Holidays!$B$2:$B$57),""),"")</f>
        <v/>
      </c>
      <c r="W21" s="359" t="str">
        <f>_xlfn.IFNA(VLOOKUP(C21,Tabel1[#All],15,0),"")</f>
        <v>100.0</v>
      </c>
      <c r="X21" s="333" t="s">
        <v>171</v>
      </c>
      <c r="Y21" s="333">
        <v>44000</v>
      </c>
      <c r="Z21" s="333" t="s">
        <v>164</v>
      </c>
      <c r="AA21" s="333">
        <f>IFERROR(IF(Y21&gt;0,WORKDAY(Y21,DaysStartHld2Aprep,Holidays!$B$2:$B$57),""),"")</f>
        <v>44001</v>
      </c>
      <c r="AB21" s="333" t="s">
        <v>164</v>
      </c>
      <c r="AC21" s="333">
        <f>IFERROR(IF(AA21&gt;0,WORKDAY(AA21,DaysPrepValidationplan,Holidays!$B$2:$B$57),""),"")</f>
        <v>44005</v>
      </c>
      <c r="AD21" s="333" t="s">
        <v>164</v>
      </c>
      <c r="AE21" s="333">
        <f>IFERROR(IF(AC21&gt;0,WORKDAY(AC21,DaysCommentsValidation,Holidays!$B$2:$B$57),""),"")</f>
        <v>44039</v>
      </c>
      <c r="AF21" s="333" t="s">
        <v>164</v>
      </c>
      <c r="AG21" s="333">
        <f>IFERROR(IF(AE21&gt;0,WORKDAY(AE21,DaysUploadHld2A,Holidays!$B$2:$B$57),""),"")</f>
        <v>44046</v>
      </c>
      <c r="AH21" s="333" t="s">
        <v>164</v>
      </c>
      <c r="AI21" s="333">
        <f>IFERROR(IF(AG21&gt;0,WORKDAY(AG21,DaysHLD2A,Holidays!$B$2:$B$57),""),"")</f>
        <v>44075</v>
      </c>
      <c r="AJ21" s="333" t="s">
        <v>164</v>
      </c>
      <c r="AK21" s="333">
        <f>IFERROR(IF(AI21&gt;0,WORKDAY(AI21,DaysStartInfra,Holidays!$B$2:$B$57),""),"")</f>
        <v>44076</v>
      </c>
      <c r="AL21" s="333" t="s">
        <v>164</v>
      </c>
      <c r="AM21" s="333">
        <f>IFERROR(IF(AK21&gt;0,WORKDAY(AK21,DaysInfra,Holidays!$B$2:$B$57),""),"")</f>
        <v>44096</v>
      </c>
      <c r="AN21" s="333" t="s">
        <v>164</v>
      </c>
      <c r="AO21" s="333">
        <f>IFERROR(IF(AM21&gt;0,WORKDAY(AM21,GO4HLD2B,Holidays!$B$2:$B$57),""),"")</f>
        <v>44103</v>
      </c>
      <c r="AP21" s="333" t="s">
        <v>164</v>
      </c>
      <c r="AQ21" s="333">
        <f>IFERROR(IF(AO21&gt;0,WORKDAY(AO21,HLD2B,Holidays!$B$2:$B$57),""),"")</f>
        <v>44123</v>
      </c>
      <c r="AR21" s="333" t="s">
        <v>164</v>
      </c>
      <c r="AS21" s="333">
        <f>IFERROR(IF(AQ21&gt;0,WORKDAY(AQ21,StartSSV,Holidays!$B$2:$B$57),""),"")</f>
        <v>44124</v>
      </c>
      <c r="AT21" s="359" t="str">
        <f>_xlfn.IFNA(VLOOKUP(C21,Tabel1[#All],13,0),"")</f>
        <v>0.0</v>
      </c>
      <c r="AU21" s="333" t="s">
        <v>164</v>
      </c>
      <c r="AV21" s="333">
        <f>IFERROR(IF(AS21&gt;0,WORKDAY(AS21,StopSSV,Holidays!$B$2:$B$57),""),"")</f>
        <v>44265</v>
      </c>
      <c r="AW21" s="333" t="s">
        <v>164</v>
      </c>
      <c r="AX21" s="333">
        <f>IFERROR(IF(AV21&gt;0,WORKDAY(AV21,HLD2Cstart,Holidays!$B$2:$B$57),""),"")</f>
        <v>44266</v>
      </c>
      <c r="AY21" s="333" t="s">
        <v>164</v>
      </c>
      <c r="AZ21" s="333">
        <f>IFERROR(IF(AX21&gt;0,WORKDAY(AX21,HLD2Cstop,Holidays!$B$2:$B$57),""),"")</f>
        <v>44273</v>
      </c>
      <c r="BA21" s="333" t="s">
        <v>164</v>
      </c>
      <c r="BB21" s="333">
        <f>IFERROR(IF(AZ21&gt;0,WORKDAY(AZ21,HLD2C,Holidays!$B$2:$B$57),""),"")</f>
        <v>44293</v>
      </c>
      <c r="BC21" s="333" t="s">
        <v>110</v>
      </c>
      <c r="BD21" s="333"/>
      <c r="BE21" s="333">
        <f>IFERROR(IF(BB21&gt;0,WORKDAY(BB21,DaysHp,Holidays!$B$2:$B$57),""),"")</f>
        <v>44335</v>
      </c>
      <c r="BF21" s="333"/>
      <c r="BG21" s="333"/>
      <c r="BH21" s="333"/>
      <c r="BI21" s="359" t="str">
        <f>_xlfn.IFNA(VLOOKUP(C21,Tabel1[#All],7,0),"")</f>
        <v>0.0</v>
      </c>
      <c r="BJ21" s="333"/>
      <c r="BK21" s="359" t="str">
        <f>_xlfn.IFNA(VLOOKUP(C21,Tabel1[#All],11,0),"")</f>
        <v>0.0</v>
      </c>
      <c r="BL21" s="333"/>
      <c r="BM21" s="333"/>
      <c r="BN21" s="333"/>
      <c r="BO21" s="333"/>
      <c r="BP21" s="333"/>
      <c r="BQ21" s="143"/>
      <c r="BR21" s="362"/>
      <c r="BS21" s="362"/>
      <c r="BT21" s="362"/>
      <c r="BU21" s="362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</row>
    <row r="22" spans="1:208" ht="15" hidden="1" customHeight="1">
      <c r="A22" s="137">
        <v>3</v>
      </c>
      <c r="B22" s="360" t="s">
        <v>161</v>
      </c>
      <c r="C22" s="360" t="s">
        <v>201</v>
      </c>
      <c r="D22" s="363" t="s">
        <v>168</v>
      </c>
      <c r="E22" s="144" t="s">
        <v>202</v>
      </c>
      <c r="F22" s="361" t="s">
        <v>170</v>
      </c>
      <c r="G22" s="139">
        <v>2338</v>
      </c>
      <c r="H22" s="282">
        <f>_xlfn.IFNA(VLOOKUP(C22,Tabel1[#All],4,0),"")</f>
        <v>175</v>
      </c>
      <c r="I22" s="361"/>
      <c r="J22" s="139">
        <v>1</v>
      </c>
      <c r="K22" s="332"/>
      <c r="L22" s="332"/>
      <c r="M22" s="332"/>
      <c r="N22" s="332"/>
      <c r="O22" s="332"/>
      <c r="P22" s="141"/>
      <c r="Q22" s="142" t="s">
        <v>171</v>
      </c>
      <c r="R22" s="333"/>
      <c r="S22" s="333" t="s">
        <v>171</v>
      </c>
      <c r="T22" s="333"/>
      <c r="U22" s="333" t="s">
        <v>171</v>
      </c>
      <c r="V22" s="333" t="str">
        <f>IFERROR(IF(R22&gt;0,WORKDAY(T22,1,Holidays!$B$2:$B$57),""),"")</f>
        <v/>
      </c>
      <c r="W22" s="359" t="str">
        <f>_xlfn.IFNA(VLOOKUP(C22,Tabel1[#All],15,0),"")</f>
        <v>100.0</v>
      </c>
      <c r="X22" s="333" t="s">
        <v>171</v>
      </c>
      <c r="Y22" s="333">
        <v>44007</v>
      </c>
      <c r="Z22" s="333" t="s">
        <v>164</v>
      </c>
      <c r="AA22" s="333">
        <f>IFERROR(IF(Y22&gt;0,WORKDAY(Y22,DaysStartHld2Aprep,Holidays!$B$2:$B$57),""),"")</f>
        <v>44008</v>
      </c>
      <c r="AB22" s="333" t="s">
        <v>164</v>
      </c>
      <c r="AC22" s="333">
        <f>IFERROR(IF(AA22&gt;0,WORKDAY(AA22,DaysPrepValidationplan,Holidays!$B$2:$B$57),""),"")</f>
        <v>44012</v>
      </c>
      <c r="AD22" s="333" t="s">
        <v>164</v>
      </c>
      <c r="AE22" s="333">
        <f>IFERROR(IF(AC22&gt;0,WORKDAY(AC22,DaysCommentsValidation,Holidays!$B$2:$B$57),""),"")</f>
        <v>44046</v>
      </c>
      <c r="AF22" s="333" t="s">
        <v>164</v>
      </c>
      <c r="AG22" s="333">
        <f>IFERROR(IF(AE22&gt;0,WORKDAY(AE22,DaysUploadHld2A,Holidays!$B$2:$B$57),""),"")</f>
        <v>44053</v>
      </c>
      <c r="AH22" s="333" t="s">
        <v>164</v>
      </c>
      <c r="AI22" s="333">
        <f>IFERROR(IF(AG22&gt;0,WORKDAY(AG22,DaysHLD2A,Holidays!$B$2:$B$57),""),"")</f>
        <v>44082</v>
      </c>
      <c r="AJ22" s="333" t="s">
        <v>164</v>
      </c>
      <c r="AK22" s="333">
        <f>IFERROR(IF(AI22&gt;0,WORKDAY(AI22,DaysStartInfra,Holidays!$B$2:$B$57),""),"")</f>
        <v>44083</v>
      </c>
      <c r="AL22" s="333" t="s">
        <v>164</v>
      </c>
      <c r="AM22" s="333">
        <f>IFERROR(IF(AK22&gt;0,WORKDAY(AK22,DaysInfra,Holidays!$B$2:$B$57),""),"")</f>
        <v>44103</v>
      </c>
      <c r="AN22" s="333" t="s">
        <v>164</v>
      </c>
      <c r="AO22" s="333">
        <f>IFERROR(IF(AM22&gt;0,WORKDAY(AM22,GO4HLD2B,Holidays!$B$2:$B$57),""),"")</f>
        <v>44110</v>
      </c>
      <c r="AP22" s="333" t="s">
        <v>164</v>
      </c>
      <c r="AQ22" s="333">
        <f>IFERROR(IF(AO22&gt;0,WORKDAY(AO22,HLD2B,Holidays!$B$2:$B$57),""),"")</f>
        <v>44130</v>
      </c>
      <c r="AR22" s="333" t="s">
        <v>164</v>
      </c>
      <c r="AS22" s="333">
        <f>IFERROR(IF(AQ22&gt;0,WORKDAY(AQ22,StartSSV,Holidays!$B$2:$B$57),""),"")</f>
        <v>44131</v>
      </c>
      <c r="AT22" s="359" t="str">
        <f>_xlfn.IFNA(VLOOKUP(C22,Tabel1[#All],13,0),"")</f>
        <v>0.0</v>
      </c>
      <c r="AU22" s="333" t="s">
        <v>164</v>
      </c>
      <c r="AV22" s="333">
        <f>IFERROR(IF(AS22&gt;0,WORKDAY(AS22,StopSSV,Holidays!$B$2:$B$57),""),"")</f>
        <v>44272</v>
      </c>
      <c r="AW22" s="333" t="s">
        <v>164</v>
      </c>
      <c r="AX22" s="333">
        <f>IFERROR(IF(AV22&gt;0,WORKDAY(AV22,HLD2Cstart,Holidays!$B$2:$B$57),""),"")</f>
        <v>44273</v>
      </c>
      <c r="AY22" s="333" t="s">
        <v>164</v>
      </c>
      <c r="AZ22" s="333">
        <f>IFERROR(IF(AX22&gt;0,WORKDAY(AX22,HLD2Cstop,Holidays!$B$2:$B$57),""),"")</f>
        <v>44280</v>
      </c>
      <c r="BA22" s="333" t="s">
        <v>164</v>
      </c>
      <c r="BB22" s="333">
        <f>IFERROR(IF(AZ22&gt;0,WORKDAY(AZ22,HLD2C,Holidays!$B$2:$B$57),""),"")</f>
        <v>44300</v>
      </c>
      <c r="BC22" s="333" t="s">
        <v>110</v>
      </c>
      <c r="BD22" s="333"/>
      <c r="BE22" s="333">
        <f>IFERROR(IF(BB22&gt;0,WORKDAY(BB22,DaysHp,Holidays!$B$2:$B$57),""),"")</f>
        <v>44342</v>
      </c>
      <c r="BF22" s="333"/>
      <c r="BG22" s="333"/>
      <c r="BH22" s="333"/>
      <c r="BI22" s="359" t="str">
        <f>_xlfn.IFNA(VLOOKUP(C22,Tabel1[#All],7,0),"")</f>
        <v>0.0</v>
      </c>
      <c r="BJ22" s="333"/>
      <c r="BK22" s="359" t="str">
        <f>_xlfn.IFNA(VLOOKUP(C22,Tabel1[#All],11,0),"")</f>
        <v>0.0</v>
      </c>
      <c r="BL22" s="333"/>
      <c r="BM22" s="333"/>
      <c r="BN22" s="333"/>
      <c r="BO22" s="333"/>
      <c r="BP22" s="333"/>
      <c r="BQ22" s="143"/>
      <c r="BR22" s="362"/>
      <c r="BS22" s="362"/>
      <c r="BT22" s="362"/>
      <c r="BU22" s="362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</row>
    <row r="23" spans="1:208" ht="15" hidden="1" customHeight="1">
      <c r="A23" s="137">
        <v>3</v>
      </c>
      <c r="B23" s="360" t="s">
        <v>161</v>
      </c>
      <c r="C23" s="360" t="s">
        <v>203</v>
      </c>
      <c r="D23" s="363" t="s">
        <v>168</v>
      </c>
      <c r="E23" s="144" t="s">
        <v>204</v>
      </c>
      <c r="F23" s="361" t="s">
        <v>170</v>
      </c>
      <c r="G23" s="139">
        <v>1181</v>
      </c>
      <c r="H23" s="282">
        <f>_xlfn.IFNA(VLOOKUP(C23,Tabel1[#All],4,0),"")</f>
        <v>87</v>
      </c>
      <c r="I23" s="361"/>
      <c r="J23" s="139">
        <v>1</v>
      </c>
      <c r="K23" s="332"/>
      <c r="L23" s="332"/>
      <c r="M23" s="332"/>
      <c r="N23" s="332"/>
      <c r="O23" s="332"/>
      <c r="P23" s="141"/>
      <c r="Q23" s="142" t="s">
        <v>171</v>
      </c>
      <c r="R23" s="333"/>
      <c r="S23" s="333" t="s">
        <v>171</v>
      </c>
      <c r="T23" s="333"/>
      <c r="U23" s="333" t="s">
        <v>171</v>
      </c>
      <c r="V23" s="333" t="str">
        <f>IFERROR(IF(R23&gt;0,WORKDAY(T23,1,Holidays!$B$2:$B$57),""),"")</f>
        <v/>
      </c>
      <c r="W23" s="359" t="str">
        <f>_xlfn.IFNA(VLOOKUP(C23,Tabel1[#All],15,0),"")</f>
        <v>100.0</v>
      </c>
      <c r="X23" s="333" t="s">
        <v>171</v>
      </c>
      <c r="Y23" s="333">
        <v>43963</v>
      </c>
      <c r="Z23" s="333" t="s">
        <v>171</v>
      </c>
      <c r="AA23" s="333">
        <f>IFERROR(IF(Y23&gt;0,WORKDAY(Y23,1,Holidays!$B$2:$B$57),""),"")</f>
        <v>43964</v>
      </c>
      <c r="AB23" s="333" t="s">
        <v>171</v>
      </c>
      <c r="AC23" s="333">
        <f>IFERROR(IF(AA23&gt;0,WORKDAY(AA23,2,Holidays!$B$2:$B$57),""),"")</f>
        <v>43966</v>
      </c>
      <c r="AD23" s="333" t="s">
        <v>171</v>
      </c>
      <c r="AE23" s="333">
        <f>IFERROR(IF(AC23&gt;0,WORKDAY(AC23,14,Holidays!$B$2:$B$57),""),"")</f>
        <v>43991</v>
      </c>
      <c r="AF23" s="333" t="s">
        <v>171</v>
      </c>
      <c r="AG23" s="333">
        <f>IFERROR(IF(AE23&gt;0,WORKDAY(AE23,5,Holidays!$B$2:$B$57),""),"")</f>
        <v>43998</v>
      </c>
      <c r="AH23" s="333" t="s">
        <v>171</v>
      </c>
      <c r="AI23" s="333">
        <v>44011</v>
      </c>
      <c r="AJ23" s="333" t="s">
        <v>164</v>
      </c>
      <c r="AK23" s="333">
        <f>IFERROR(IF(AI23&gt;0,WORKDAY(AI23,DaysStartInfra,Holidays!$B$2:$B$57),""),"")</f>
        <v>44012</v>
      </c>
      <c r="AL23" s="333" t="s">
        <v>164</v>
      </c>
      <c r="AM23" s="333">
        <f>IFERROR(IF(AK23&gt;0,WORKDAY(AK23,DaysInfra,Holidays!$B$2:$B$57),""),"")</f>
        <v>44046</v>
      </c>
      <c r="AN23" s="333" t="s">
        <v>164</v>
      </c>
      <c r="AO23" s="333">
        <f>IFERROR(IF(AM23&gt;0,WORKDAY(AM23,GO4HLD2B,Holidays!$B$2:$B$57),""),"")</f>
        <v>44053</v>
      </c>
      <c r="AP23" s="333" t="s">
        <v>164</v>
      </c>
      <c r="AQ23" s="333">
        <f>IFERROR(IF(AO23&gt;0,WORKDAY(AO23,HLD2B,Holidays!$B$2:$B$57),""),"")</f>
        <v>44071</v>
      </c>
      <c r="AR23" s="333" t="s">
        <v>164</v>
      </c>
      <c r="AS23" s="333">
        <f>IFERROR(IF(AQ23&gt;0,WORKDAY(AQ23,StartSSV,Holidays!$B$2:$B$57),""),"")</f>
        <v>44074</v>
      </c>
      <c r="AT23" s="359" t="str">
        <f>_xlfn.IFNA(VLOOKUP(C23,Tabel1[#All],13,0),"")</f>
        <v>0.0</v>
      </c>
      <c r="AU23" s="333" t="s">
        <v>164</v>
      </c>
      <c r="AV23" s="333">
        <f>IFERROR(IF(AS23&gt;0,WORKDAY(AS23,StopSSV,Holidays!$B$2:$B$57),""),"")</f>
        <v>44215</v>
      </c>
      <c r="AW23" s="333" t="s">
        <v>164</v>
      </c>
      <c r="AX23" s="333">
        <f>IFERROR(IF(AV23&gt;0,WORKDAY(AV23,HLD2Cstart,Holidays!$B$2:$B$57),""),"")</f>
        <v>44216</v>
      </c>
      <c r="AY23" s="333" t="s">
        <v>164</v>
      </c>
      <c r="AZ23" s="333">
        <f>IFERROR(IF(AX23&gt;0,WORKDAY(AX23,HLD2Cstop,Holidays!$B$2:$B$57),""),"")</f>
        <v>44223</v>
      </c>
      <c r="BA23" s="333" t="s">
        <v>164</v>
      </c>
      <c r="BB23" s="333">
        <f>IFERROR(IF(AZ23&gt;0,WORKDAY(AZ23,HLD2C,Holidays!$B$2:$B$57),""),"")</f>
        <v>44243</v>
      </c>
      <c r="BC23" s="333" t="s">
        <v>110</v>
      </c>
      <c r="BD23" s="333"/>
      <c r="BE23" s="333">
        <f>IFERROR(IF(BB23&gt;0,WORKDAY(BB23,DaysHp,Holidays!$B$2:$B$57),""),"")</f>
        <v>44285</v>
      </c>
      <c r="BF23" s="333"/>
      <c r="BG23" s="333"/>
      <c r="BH23" s="333"/>
      <c r="BI23" s="359" t="str">
        <f>_xlfn.IFNA(VLOOKUP(C23,Tabel1[#All],7,0),"")</f>
        <v>0.0</v>
      </c>
      <c r="BJ23" s="333"/>
      <c r="BK23" s="359" t="str">
        <f>_xlfn.IFNA(VLOOKUP(C23,Tabel1[#All],11,0),"")</f>
        <v>0.0</v>
      </c>
      <c r="BL23" s="333"/>
      <c r="BM23" s="333"/>
      <c r="BN23" s="333"/>
      <c r="BO23" s="333"/>
      <c r="BP23" s="333"/>
      <c r="BQ23" s="143"/>
      <c r="BR23" s="362"/>
      <c r="BS23" s="362"/>
      <c r="BT23" s="362"/>
      <c r="BU23" s="362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</row>
    <row r="24" spans="1:208" s="8" customFormat="1" ht="15.75" hidden="1" customHeight="1">
      <c r="A24" s="173">
        <v>3</v>
      </c>
      <c r="B24" s="155" t="s">
        <v>161</v>
      </c>
      <c r="C24" s="155" t="s">
        <v>205</v>
      </c>
      <c r="D24" s="155" t="s">
        <v>168</v>
      </c>
      <c r="E24" s="174" t="s">
        <v>206</v>
      </c>
      <c r="F24" s="153" t="s">
        <v>170</v>
      </c>
      <c r="G24" s="154">
        <v>3211</v>
      </c>
      <c r="H24" s="283">
        <f>_xlfn.IFNA(VLOOKUP(C24,Tabel1[#All],4,0),"")</f>
        <v>573</v>
      </c>
      <c r="I24" s="153"/>
      <c r="J24" s="175"/>
      <c r="K24" s="155"/>
      <c r="L24" s="155"/>
      <c r="M24" s="155">
        <v>1</v>
      </c>
      <c r="N24" s="155"/>
      <c r="O24" s="155"/>
      <c r="P24" s="156"/>
      <c r="Q24" s="157" t="s">
        <v>171</v>
      </c>
      <c r="R24" s="158"/>
      <c r="S24" s="158" t="s">
        <v>171</v>
      </c>
      <c r="T24" s="158"/>
      <c r="U24" s="158" t="s">
        <v>171</v>
      </c>
      <c r="V24" s="158" t="str">
        <f>IFERROR(IF(R24&gt;0,WORKDAY(T24,1,Holidays!$B$2:$B$57),""),"")</f>
        <v/>
      </c>
      <c r="W24" s="359" t="str">
        <f>_xlfn.IFNA(VLOOKUP(C24,Tabel1[#All],15,0),"")</f>
        <v>61.02</v>
      </c>
      <c r="X24" s="158" t="s">
        <v>171</v>
      </c>
      <c r="Y24" s="158" t="str">
        <f>IFERROR(IF(R24&gt;0,WORKDAY(V24,DaysStreetSurvey,Holidays!$B$2:$B$57),""),"")</f>
        <v/>
      </c>
      <c r="Z24" s="158" t="s">
        <v>171</v>
      </c>
      <c r="AA24" s="158" t="str">
        <f>IFERROR(IF(Y24&gt;0,WORKDAY(Y24,1,Holidays!$B$2:$B$57),""),"")</f>
        <v/>
      </c>
      <c r="AB24" s="158" t="s">
        <v>171</v>
      </c>
      <c r="AC24" s="158" t="str">
        <f>IFERROR(IF(AA24&gt;0,WORKDAY(AA24,2,Holidays!$B$2:$B$57),""),"")</f>
        <v/>
      </c>
      <c r="AD24" s="158" t="s">
        <v>171</v>
      </c>
      <c r="AE24" s="158" t="str">
        <f>IFERROR(IF(AC24&gt;0,WORKDAY(AC24,14,Holidays!$B$2:$B$57),""),"")</f>
        <v/>
      </c>
      <c r="AF24" s="158" t="s">
        <v>171</v>
      </c>
      <c r="AG24" s="158" t="str">
        <f>IFERROR(IF(AE24&gt;0,WORKDAY(AE24,5,Holidays!$B$2:$B$57),""),"")</f>
        <v/>
      </c>
      <c r="AH24" s="158" t="s">
        <v>171</v>
      </c>
      <c r="AI24" s="158" t="str">
        <f>IFERROR(IF(AG24&gt;0,WORKDAY(AG24,DaysHLD2A,Holidays!$B$2:$B$57),""),"")</f>
        <v/>
      </c>
      <c r="AJ24" s="158" t="s">
        <v>171</v>
      </c>
      <c r="AK24" s="158"/>
      <c r="AL24" s="158" t="s">
        <v>171</v>
      </c>
      <c r="AM24" s="158"/>
      <c r="AN24" s="158" t="s">
        <v>171</v>
      </c>
      <c r="AO24" s="158"/>
      <c r="AP24" s="158" t="s">
        <v>171</v>
      </c>
      <c r="AQ24" s="158"/>
      <c r="AR24" s="158" t="s">
        <v>171</v>
      </c>
      <c r="AS24" s="158"/>
      <c r="AT24" s="272" t="str">
        <f>_xlfn.IFNA(VLOOKUP(C24,Tabel1[#All],13,0),"")</f>
        <v>89.01</v>
      </c>
      <c r="AU24" s="158" t="s">
        <v>164</v>
      </c>
      <c r="AV24" s="158" t="str">
        <f>IFERROR(IF(AS24&gt;0,WORKDAY(AS24,StopSSV,Holidays!$B$2:$B$57),""),"")</f>
        <v/>
      </c>
      <c r="AW24" s="158" t="s">
        <v>164</v>
      </c>
      <c r="AX24" s="158" t="str">
        <f>IFERROR(IF(AV24&gt;0,WORKDAY(AV24,HLD2Cstart,Holidays!$B$2:$B$57),""),"")</f>
        <v/>
      </c>
      <c r="AY24" s="158" t="s">
        <v>164</v>
      </c>
      <c r="AZ24" s="158" t="str">
        <f>IFERROR(IF(AX24&gt;0,WORKDAY(AX24,HLD2Cstop,Holidays!$B$2:$B$57),""),"")</f>
        <v/>
      </c>
      <c r="BA24" s="158" t="s">
        <v>164</v>
      </c>
      <c r="BB24" s="158" t="str">
        <f>IFERROR(IF(AZ24&gt;0,WORKDAY(AZ24,HLD2C,Holidays!$B$2:$B$57),""),"")</f>
        <v/>
      </c>
      <c r="BC24" s="158" t="s">
        <v>110</v>
      </c>
      <c r="BD24" s="158"/>
      <c r="BE24" s="158" t="str">
        <f>IFERROR(IF(BB24&gt;0,WORKDAY(BB24,DaysHp,Holidays!$B$2:$B$57),""),"")</f>
        <v/>
      </c>
      <c r="BF24" s="158"/>
      <c r="BG24" s="158"/>
      <c r="BH24" s="158"/>
      <c r="BI24" s="272" t="str">
        <f>_xlfn.IFNA(VLOOKUP(C24,Tabel1[#All],7,0),"")</f>
        <v>0.0</v>
      </c>
      <c r="BJ24" s="158"/>
      <c r="BK24" s="272" t="str">
        <f>_xlfn.IFNA(VLOOKUP(C24,Tabel1[#All],11,0),"")</f>
        <v>21.51</v>
      </c>
      <c r="BL24" s="158"/>
      <c r="BM24" s="158"/>
      <c r="BN24" s="158"/>
      <c r="BO24" s="158"/>
      <c r="BP24" s="158"/>
      <c r="BQ24" s="159"/>
      <c r="BR24" s="160"/>
      <c r="BS24" s="160"/>
      <c r="BT24" s="160"/>
      <c r="BU24" s="160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208" ht="15.75" hidden="1" customHeight="1">
      <c r="A25" s="161">
        <v>1</v>
      </c>
      <c r="B25" s="162" t="s">
        <v>161</v>
      </c>
      <c r="C25" s="162" t="s">
        <v>207</v>
      </c>
      <c r="D25" s="163" t="s">
        <v>208</v>
      </c>
      <c r="E25" s="164" t="s">
        <v>169</v>
      </c>
      <c r="F25" s="165" t="s">
        <v>170</v>
      </c>
      <c r="G25" s="166">
        <v>5126</v>
      </c>
      <c r="H25" s="192">
        <f>_xlfn.IFNA(VLOOKUP(C25,Tabel1[#All],4,0),"")</f>
        <v>813</v>
      </c>
      <c r="I25" s="165"/>
      <c r="J25" s="166">
        <v>2</v>
      </c>
      <c r="K25" s="162">
        <v>1</v>
      </c>
      <c r="L25" s="162">
        <v>1</v>
      </c>
      <c r="M25" s="162">
        <v>1</v>
      </c>
      <c r="N25" s="162"/>
      <c r="O25" s="162"/>
      <c r="P25" s="168"/>
      <c r="Q25" s="169" t="s">
        <v>171</v>
      </c>
      <c r="R25" s="170"/>
      <c r="S25" s="170" t="s">
        <v>171</v>
      </c>
      <c r="T25" s="170"/>
      <c r="U25" s="170" t="s">
        <v>171</v>
      </c>
      <c r="V25" s="170" t="str">
        <f>IFERROR(IF(R25&gt;0,WORKDAY(T25,1,Holidays!$B$2:$B$57),""),"")</f>
        <v/>
      </c>
      <c r="W25" s="359" t="str">
        <f>_xlfn.IFNA(VLOOKUP(C25,Tabel1[#All],15,0),"")</f>
        <v>99.37</v>
      </c>
      <c r="X25" s="170" t="s">
        <v>171</v>
      </c>
      <c r="Y25" s="170" t="str">
        <f>IFERROR(IF(R25&gt;0,WORKDAY(V25,DaysStreetSurvey,Holidays!$B$2:$B$57),""),"")</f>
        <v/>
      </c>
      <c r="Z25" s="170" t="s">
        <v>171</v>
      </c>
      <c r="AA25" s="170" t="str">
        <f>IFERROR(IF(Y25&gt;0,WORKDAY(Y25,1,Holidays!$B$2:$B$57),""),"")</f>
        <v/>
      </c>
      <c r="AB25" s="170" t="s">
        <v>171</v>
      </c>
      <c r="AC25" s="170" t="str">
        <f>IFERROR(IF(AA25&gt;0,WORKDAY(AA25,2,Holidays!$B$2:$B$57),""),"")</f>
        <v/>
      </c>
      <c r="AD25" s="170" t="s">
        <v>171</v>
      </c>
      <c r="AE25" s="170" t="str">
        <f>IFERROR(IF(AC25&gt;0,WORKDAY(AC25,14,Holidays!$B$2:$B$57),""),"")</f>
        <v/>
      </c>
      <c r="AF25" s="170" t="s">
        <v>171</v>
      </c>
      <c r="AG25" s="170" t="str">
        <f>IFERROR(IF(AE25&gt;0,WORKDAY(AE25,5,Holidays!$B$2:$B$57),""),"")</f>
        <v/>
      </c>
      <c r="AH25" s="170" t="s">
        <v>171</v>
      </c>
      <c r="AI25" s="170" t="str">
        <f>IFERROR(IF(AG25&gt;0,WORKDAY(AG25,DaysHLD2A,Holidays!$B$2:$B$57),""),"")</f>
        <v/>
      </c>
      <c r="AJ25" s="170" t="s">
        <v>171</v>
      </c>
      <c r="AK25" s="170"/>
      <c r="AL25" s="170" t="s">
        <v>171</v>
      </c>
      <c r="AM25" s="170"/>
      <c r="AN25" s="170" t="s">
        <v>171</v>
      </c>
      <c r="AO25" s="170"/>
      <c r="AP25" s="170" t="s">
        <v>171</v>
      </c>
      <c r="AQ25" s="170"/>
      <c r="AR25" s="170" t="s">
        <v>171</v>
      </c>
      <c r="AS25" s="170"/>
      <c r="AT25" s="273" t="str">
        <f>_xlfn.IFNA(VLOOKUP(C25,Tabel1[#All],13,0),"")</f>
        <v>92.5</v>
      </c>
      <c r="AU25" s="170" t="s">
        <v>164</v>
      </c>
      <c r="AV25" s="170" t="str">
        <f>IFERROR(IF(AS25&gt;0,WORKDAY(AS25,StopSSV,Holidays!$B$2:$B$57),""),"")</f>
        <v/>
      </c>
      <c r="AW25" s="170" t="s">
        <v>164</v>
      </c>
      <c r="AX25" s="170" t="str">
        <f>IFERROR(IF(AV25&gt;0,WORKDAY(AV25,HLD2Cstart,Holidays!$B$2:$B$57),""),"")</f>
        <v/>
      </c>
      <c r="AY25" s="170" t="s">
        <v>164</v>
      </c>
      <c r="AZ25" s="170" t="str">
        <f>IFERROR(IF(AX25&gt;0,WORKDAY(AX25,HLD2Cstop,Holidays!$B$2:$B$57),""),"")</f>
        <v/>
      </c>
      <c r="BA25" s="170" t="s">
        <v>164</v>
      </c>
      <c r="BB25" s="170" t="str">
        <f>IFERROR(IF(AZ25&gt;0,WORKDAY(AZ25,HLD2C,Holidays!$B$2:$B$57),""),"")</f>
        <v/>
      </c>
      <c r="BC25" s="170" t="s">
        <v>110</v>
      </c>
      <c r="BD25" s="170"/>
      <c r="BE25" s="170" t="str">
        <f>IFERROR(IF(BB25&gt;0,WORKDAY(BB25,DaysHp,Holidays!$B$2:$B$57),""),"")</f>
        <v/>
      </c>
      <c r="BF25" s="170"/>
      <c r="BG25" s="170">
        <v>44316</v>
      </c>
      <c r="BH25" s="170"/>
      <c r="BI25" s="273" t="str">
        <f>_xlfn.IFNA(VLOOKUP(C25,Tabel1[#All],7,0),"")</f>
        <v>3.44</v>
      </c>
      <c r="BJ25" s="170"/>
      <c r="BK25" s="273" t="str">
        <f>_xlfn.IFNA(VLOOKUP(C25,Tabel1[#All],11,0),"")</f>
        <v>51.65</v>
      </c>
      <c r="BL25" s="170"/>
      <c r="BM25" s="170"/>
      <c r="BN25" s="170"/>
      <c r="BO25" s="170"/>
      <c r="BP25" s="170"/>
      <c r="BQ25" s="171"/>
      <c r="BR25" s="172"/>
      <c r="BS25" s="172"/>
      <c r="BT25" s="172"/>
      <c r="BU25" s="172"/>
    </row>
    <row r="26" spans="1:208" ht="15.75" hidden="1" customHeight="1">
      <c r="A26" s="145">
        <v>1</v>
      </c>
      <c r="B26" s="332" t="s">
        <v>161</v>
      </c>
      <c r="C26" s="332" t="s">
        <v>209</v>
      </c>
      <c r="D26" s="332" t="s">
        <v>208</v>
      </c>
      <c r="E26" s="138" t="s">
        <v>176</v>
      </c>
      <c r="F26" s="361" t="s">
        <v>170</v>
      </c>
      <c r="G26" s="139">
        <v>2963</v>
      </c>
      <c r="H26" s="282">
        <f>_xlfn.IFNA(VLOOKUP(C26,Tabel1[#All],4,0),"")</f>
        <v>352</v>
      </c>
      <c r="I26" s="361"/>
      <c r="J26" s="139">
        <v>1</v>
      </c>
      <c r="K26" s="332">
        <v>1</v>
      </c>
      <c r="L26" s="332">
        <v>1</v>
      </c>
      <c r="M26" s="332">
        <v>1</v>
      </c>
      <c r="N26" s="332">
        <v>1</v>
      </c>
      <c r="O26" s="332">
        <v>1</v>
      </c>
      <c r="P26" s="141"/>
      <c r="Q26" s="142" t="s">
        <v>171</v>
      </c>
      <c r="R26" s="333"/>
      <c r="S26" s="333" t="s">
        <v>171</v>
      </c>
      <c r="T26" s="333"/>
      <c r="U26" s="333" t="s">
        <v>171</v>
      </c>
      <c r="V26" s="333" t="str">
        <f>IFERROR(IF(R26&gt;0,WORKDAY(T26,1,Holidays!$B$2:$B$57),""),"")</f>
        <v/>
      </c>
      <c r="W26" s="359" t="str">
        <f>_xlfn.IFNA(VLOOKUP(C26,Tabel1[#All],15,0),"")</f>
        <v>100.57</v>
      </c>
      <c r="X26" s="333" t="s">
        <v>171</v>
      </c>
      <c r="Y26" s="333" t="str">
        <f>IFERROR(IF(R26&gt;0,WORKDAY(V26,DaysStreetSurvey,Holidays!$B$2:$B$57),""),"")</f>
        <v/>
      </c>
      <c r="Z26" s="333" t="s">
        <v>171</v>
      </c>
      <c r="AA26" s="333" t="str">
        <f>IFERROR(IF(Y26&gt;0,WORKDAY(Y26,1,Holidays!$B$2:$B$57),""),"")</f>
        <v/>
      </c>
      <c r="AB26" s="333" t="s">
        <v>171</v>
      </c>
      <c r="AC26" s="333" t="str">
        <f>IFERROR(IF(AA26&gt;0,WORKDAY(AA26,2,Holidays!$B$2:$B$57),""),"")</f>
        <v/>
      </c>
      <c r="AD26" s="333" t="s">
        <v>171</v>
      </c>
      <c r="AE26" s="333" t="str">
        <f>IFERROR(IF(AC26&gt;0,WORKDAY(AC26,14,Holidays!$B$2:$B$57),""),"")</f>
        <v/>
      </c>
      <c r="AF26" s="333" t="s">
        <v>171</v>
      </c>
      <c r="AG26" s="333" t="str">
        <f>IFERROR(IF(AE26&gt;0,WORKDAY(AE26,5,Holidays!$B$2:$B$57),""),"")</f>
        <v/>
      </c>
      <c r="AH26" s="333" t="s">
        <v>171</v>
      </c>
      <c r="AI26" s="333" t="str">
        <f>IFERROR(IF(AG26&gt;0,WORKDAY(AG26,DaysHLD2A,Holidays!$B$2:$B$57),""),"")</f>
        <v/>
      </c>
      <c r="AJ26" s="333" t="s">
        <v>171</v>
      </c>
      <c r="AK26" s="333"/>
      <c r="AL26" s="333" t="s">
        <v>171</v>
      </c>
      <c r="AM26" s="333"/>
      <c r="AN26" s="333" t="s">
        <v>171</v>
      </c>
      <c r="AO26" s="333"/>
      <c r="AP26" s="333" t="s">
        <v>171</v>
      </c>
      <c r="AQ26" s="333"/>
      <c r="AR26" s="333" t="s">
        <v>171</v>
      </c>
      <c r="AS26" s="333"/>
      <c r="AT26" s="359" t="str">
        <f>_xlfn.IFNA(VLOOKUP(C26,Tabel1[#All],13,0),"")</f>
        <v>95.45</v>
      </c>
      <c r="AU26" s="333" t="s">
        <v>171</v>
      </c>
      <c r="AV26" s="333" t="str">
        <f>IFERROR(IF(AS26&gt;0,WORKDAY(AS26,StopSSV,Holidays!$B$2:$B$57),""),"")</f>
        <v/>
      </c>
      <c r="AW26" s="333"/>
      <c r="AX26" s="333" t="s">
        <v>172</v>
      </c>
      <c r="AY26" s="333"/>
      <c r="AZ26" s="333" t="s">
        <v>172</v>
      </c>
      <c r="BA26" s="333"/>
      <c r="BB26" s="333" t="s">
        <v>172</v>
      </c>
      <c r="BC26" s="333" t="s">
        <v>110</v>
      </c>
      <c r="BD26" s="333"/>
      <c r="BE26" s="333" t="str">
        <f>IFERROR(IF(BB26&gt;0,WORKDAY(BB26,DaysHp,Holidays!$B$2:$B$57),""),"")</f>
        <v/>
      </c>
      <c r="BF26" s="333" t="s">
        <v>171</v>
      </c>
      <c r="BG26" s="333">
        <v>43977</v>
      </c>
      <c r="BH26" s="333"/>
      <c r="BI26" s="359" t="str">
        <f>_xlfn.IFNA(VLOOKUP(C26,Tabel1[#All],7,0),"")</f>
        <v>0.28</v>
      </c>
      <c r="BJ26" s="333"/>
      <c r="BK26" s="359" t="str">
        <f>_xlfn.IFNA(VLOOKUP(C26,Tabel1[#All],11,0),"")</f>
        <v>78.9</v>
      </c>
      <c r="BL26" s="333"/>
      <c r="BM26" s="333"/>
      <c r="BN26" s="333"/>
      <c r="BO26" s="333"/>
      <c r="BP26" s="333"/>
      <c r="BQ26" s="143"/>
      <c r="BR26" s="362"/>
      <c r="BS26" s="362"/>
      <c r="BT26" s="362"/>
      <c r="BU26" s="362"/>
    </row>
    <row r="27" spans="1:208" ht="15.75" hidden="1" customHeight="1">
      <c r="A27" s="145">
        <v>1</v>
      </c>
      <c r="B27" s="332" t="s">
        <v>161</v>
      </c>
      <c r="C27" s="332" t="s">
        <v>210</v>
      </c>
      <c r="D27" s="332" t="s">
        <v>208</v>
      </c>
      <c r="E27" s="147" t="s">
        <v>178</v>
      </c>
      <c r="F27" s="361" t="s">
        <v>170</v>
      </c>
      <c r="G27" s="139">
        <v>5556</v>
      </c>
      <c r="H27" s="282">
        <f>_xlfn.IFNA(VLOOKUP(C27,Tabel1[#All],4,0),"")</f>
        <v>732</v>
      </c>
      <c r="I27" s="361"/>
      <c r="J27" s="139">
        <v>1</v>
      </c>
      <c r="K27" s="332">
        <v>1</v>
      </c>
      <c r="L27" s="332">
        <v>1</v>
      </c>
      <c r="M27" s="332">
        <v>1</v>
      </c>
      <c r="N27" s="332">
        <v>1</v>
      </c>
      <c r="O27" s="332">
        <v>1</v>
      </c>
      <c r="P27" s="141"/>
      <c r="Q27" s="142" t="s">
        <v>171</v>
      </c>
      <c r="R27" s="333"/>
      <c r="S27" s="333" t="s">
        <v>171</v>
      </c>
      <c r="T27" s="333"/>
      <c r="U27" s="333" t="s">
        <v>171</v>
      </c>
      <c r="V27" s="333" t="str">
        <f>IFERROR(IF(R27&gt;0,WORKDAY(T27,1,Holidays!$B$2:$B$57),""),"")</f>
        <v/>
      </c>
      <c r="W27" s="359" t="str">
        <f>_xlfn.IFNA(VLOOKUP(C27,Tabel1[#All],15,0),"")</f>
        <v>101.88</v>
      </c>
      <c r="X27" s="333" t="s">
        <v>171</v>
      </c>
      <c r="Y27" s="333" t="str">
        <f>IFERROR(IF(R27&gt;0,WORKDAY(V27,DaysStreetSurvey,Holidays!$B$2:$B$57),""),"")</f>
        <v/>
      </c>
      <c r="Z27" s="333" t="s">
        <v>171</v>
      </c>
      <c r="AA27" s="333" t="str">
        <f>IFERROR(IF(Y27&gt;0,WORKDAY(Y27,1,Holidays!$B$2:$B$57),""),"")</f>
        <v/>
      </c>
      <c r="AB27" s="333" t="s">
        <v>171</v>
      </c>
      <c r="AC27" s="333" t="str">
        <f>IFERROR(IF(AA27&gt;0,WORKDAY(AA27,2,Holidays!$B$2:$B$57),""),"")</f>
        <v/>
      </c>
      <c r="AD27" s="333" t="s">
        <v>171</v>
      </c>
      <c r="AE27" s="333" t="str">
        <f>IFERROR(IF(AC27&gt;0,WORKDAY(AC27,14,Holidays!$B$2:$B$57),""),"")</f>
        <v/>
      </c>
      <c r="AF27" s="333" t="s">
        <v>171</v>
      </c>
      <c r="AG27" s="333" t="str">
        <f>IFERROR(IF(AE27&gt;0,WORKDAY(AE27,5,Holidays!$B$2:$B$57),""),"")</f>
        <v/>
      </c>
      <c r="AH27" s="333" t="s">
        <v>171</v>
      </c>
      <c r="AI27" s="333" t="str">
        <f>IFERROR(IF(AG27&gt;0,WORKDAY(AG27,DaysHLD2A,Holidays!$B$2:$B$57),""),"")</f>
        <v/>
      </c>
      <c r="AJ27" s="333" t="s">
        <v>171</v>
      </c>
      <c r="AK27" s="333"/>
      <c r="AL27" s="333" t="s">
        <v>171</v>
      </c>
      <c r="AM27" s="333"/>
      <c r="AN27" s="333" t="s">
        <v>171</v>
      </c>
      <c r="AO27" s="333"/>
      <c r="AP27" s="333" t="s">
        <v>171</v>
      </c>
      <c r="AQ27" s="333"/>
      <c r="AR27" s="333" t="s">
        <v>171</v>
      </c>
      <c r="AS27" s="333"/>
      <c r="AT27" s="359" t="str">
        <f>_xlfn.IFNA(VLOOKUP(C27,Tabel1[#All],13,0),"")</f>
        <v>91.8</v>
      </c>
      <c r="AU27" s="333" t="s">
        <v>164</v>
      </c>
      <c r="AV27" s="333"/>
      <c r="AW27" s="333"/>
      <c r="AX27" s="333"/>
      <c r="AY27" s="333"/>
      <c r="AZ27" s="333"/>
      <c r="BA27" s="333"/>
      <c r="BB27" s="333"/>
      <c r="BC27" s="333" t="s">
        <v>110</v>
      </c>
      <c r="BD27" s="333"/>
      <c r="BE27" s="333" t="str">
        <f>IFERROR(IF(BB27&gt;0,WORKDAY(BB27,DaysHp,Holidays!$B$2:$B$57),""),"")</f>
        <v/>
      </c>
      <c r="BF27" s="333"/>
      <c r="BG27" s="333">
        <v>44104</v>
      </c>
      <c r="BH27" s="333"/>
      <c r="BI27" s="359" t="str">
        <f>_xlfn.IFNA(VLOOKUP(C27,Tabel1[#All],7,0),"")</f>
        <v>0.0</v>
      </c>
      <c r="BJ27" s="333"/>
      <c r="BK27" s="359" t="str">
        <f>_xlfn.IFNA(VLOOKUP(C27,Tabel1[#All],11,0),"")</f>
        <v>25.89</v>
      </c>
      <c r="BL27" s="333"/>
      <c r="BM27" s="333"/>
      <c r="BN27" s="333"/>
      <c r="BO27" s="333"/>
      <c r="BP27" s="333"/>
      <c r="BQ27" s="143"/>
      <c r="BR27" s="362"/>
      <c r="BS27" s="362"/>
      <c r="BT27" s="362"/>
      <c r="BU27" s="362"/>
    </row>
    <row r="28" spans="1:208" ht="15" hidden="1" customHeight="1">
      <c r="A28" s="145">
        <v>1</v>
      </c>
      <c r="B28" s="332" t="s">
        <v>161</v>
      </c>
      <c r="C28" s="332" t="s">
        <v>211</v>
      </c>
      <c r="D28" s="332" t="s">
        <v>208</v>
      </c>
      <c r="E28" s="138" t="s">
        <v>182</v>
      </c>
      <c r="F28" s="361" t="s">
        <v>170</v>
      </c>
      <c r="G28" s="139">
        <v>4695</v>
      </c>
      <c r="H28" s="282">
        <f>_xlfn.IFNA(VLOOKUP(C28,Tabel1[#All],4,0),"")</f>
        <v>541</v>
      </c>
      <c r="I28" s="361">
        <v>1</v>
      </c>
      <c r="J28" s="139">
        <v>1</v>
      </c>
      <c r="K28" s="332">
        <v>1</v>
      </c>
      <c r="L28" s="332">
        <v>1</v>
      </c>
      <c r="M28" s="332">
        <v>2</v>
      </c>
      <c r="N28" s="332">
        <v>2</v>
      </c>
      <c r="O28" s="332">
        <v>2</v>
      </c>
      <c r="P28" s="141"/>
      <c r="Q28" s="142" t="s">
        <v>171</v>
      </c>
      <c r="R28" s="333"/>
      <c r="S28" s="333" t="s">
        <v>171</v>
      </c>
      <c r="T28" s="333"/>
      <c r="U28" s="333" t="s">
        <v>171</v>
      </c>
      <c r="V28" s="333" t="str">
        <f>IFERROR(IF(R28&gt;0,WORKDAY(T28,1,Holidays!$B$2:$B$57),""),"")</f>
        <v/>
      </c>
      <c r="W28" s="359" t="str">
        <f>_xlfn.IFNA(VLOOKUP(C28,Tabel1[#All],15,0),"")</f>
        <v>106.12</v>
      </c>
      <c r="X28" s="333" t="s">
        <v>171</v>
      </c>
      <c r="Y28" s="333" t="str">
        <f>IFERROR(IF(R28&gt;0,WORKDAY(V28,DaysStreetSurvey,Holidays!$B$2:$B$57),""),"")</f>
        <v/>
      </c>
      <c r="Z28" s="333" t="s">
        <v>171</v>
      </c>
      <c r="AA28" s="333" t="str">
        <f>IFERROR(IF(Y28&gt;0,WORKDAY(Y28,1,Holidays!$B$2:$B$57),""),"")</f>
        <v/>
      </c>
      <c r="AB28" s="333" t="s">
        <v>171</v>
      </c>
      <c r="AC28" s="333" t="str">
        <f>IFERROR(IF(AA28&gt;0,WORKDAY(AA28,2,Holidays!$B$2:$B$57),""),"")</f>
        <v/>
      </c>
      <c r="AD28" s="333" t="s">
        <v>171</v>
      </c>
      <c r="AE28" s="333" t="str">
        <f>IFERROR(IF(AC28&gt;0,WORKDAY(AC28,14,Holidays!$B$2:$B$57),""),"")</f>
        <v/>
      </c>
      <c r="AF28" s="333" t="s">
        <v>171</v>
      </c>
      <c r="AG28" s="333" t="str">
        <f>IFERROR(IF(AE28&gt;0,WORKDAY(AE28,5,Holidays!$B$2:$B$57),""),"")</f>
        <v/>
      </c>
      <c r="AH28" s="333" t="s">
        <v>171</v>
      </c>
      <c r="AI28" s="333" t="str">
        <f>IFERROR(IF(AG28&gt;0,WORKDAY(AG28,DaysHLD2A,Holidays!$B$2:$B$57),""),"")</f>
        <v/>
      </c>
      <c r="AJ28" s="333" t="s">
        <v>171</v>
      </c>
      <c r="AK28" s="333"/>
      <c r="AL28" s="333" t="s">
        <v>171</v>
      </c>
      <c r="AM28" s="333"/>
      <c r="AN28" s="333" t="s">
        <v>171</v>
      </c>
      <c r="AO28" s="333"/>
      <c r="AP28" s="333" t="s">
        <v>171</v>
      </c>
      <c r="AQ28" s="333"/>
      <c r="AR28" s="333" t="s">
        <v>171</v>
      </c>
      <c r="AS28" s="333"/>
      <c r="AT28" s="359" t="str">
        <f>_xlfn.IFNA(VLOOKUP(C28,Tabel1[#All],13,0),"")</f>
        <v>98.71</v>
      </c>
      <c r="AU28" s="333" t="s">
        <v>171</v>
      </c>
      <c r="AV28" s="333"/>
      <c r="AW28" s="333"/>
      <c r="AX28" s="333" t="s">
        <v>172</v>
      </c>
      <c r="AY28" s="333"/>
      <c r="AZ28" s="333" t="s">
        <v>172</v>
      </c>
      <c r="BA28" s="333"/>
      <c r="BB28" s="333" t="s">
        <v>172</v>
      </c>
      <c r="BC28" s="333" t="s">
        <v>110</v>
      </c>
      <c r="BD28" s="333"/>
      <c r="BE28" s="333" t="str">
        <f>IFERROR(IF(BB28&gt;0,WORKDAY(BB28,DaysHp,Holidays!$B$2:$B$57),""),"")</f>
        <v/>
      </c>
      <c r="BF28" s="333" t="s">
        <v>171</v>
      </c>
      <c r="BG28" s="333">
        <v>43799</v>
      </c>
      <c r="BH28" s="333"/>
      <c r="BI28" s="359" t="str">
        <f>_xlfn.IFNA(VLOOKUP(C28,Tabel1[#All],7,0),"")</f>
        <v>78.93</v>
      </c>
      <c r="BJ28" s="333"/>
      <c r="BK28" s="359" t="str">
        <f>_xlfn.IFNA(VLOOKUP(C28,Tabel1[#All],11,0),"")</f>
        <v>70.09</v>
      </c>
      <c r="BL28" s="333"/>
      <c r="BM28" s="333"/>
      <c r="BN28" s="333"/>
      <c r="BO28" s="333"/>
      <c r="BP28" s="333"/>
      <c r="BQ28" s="143"/>
      <c r="BR28" s="362"/>
      <c r="BS28" s="362"/>
      <c r="BT28" s="362"/>
      <c r="BU28" s="362"/>
    </row>
    <row r="29" spans="1:208" ht="15" hidden="1" customHeight="1">
      <c r="A29" s="137">
        <v>1</v>
      </c>
      <c r="B29" s="360" t="s">
        <v>161</v>
      </c>
      <c r="C29" s="360" t="s">
        <v>212</v>
      </c>
      <c r="D29" s="332" t="s">
        <v>208</v>
      </c>
      <c r="E29" s="138" t="s">
        <v>184</v>
      </c>
      <c r="F29" s="361" t="s">
        <v>170</v>
      </c>
      <c r="G29" s="139">
        <v>5176</v>
      </c>
      <c r="H29" s="282">
        <f>_xlfn.IFNA(VLOOKUP(C29,Tabel1[#All],4,0),"")</f>
        <v>647</v>
      </c>
      <c r="I29" s="361">
        <v>1</v>
      </c>
      <c r="J29" s="139">
        <v>1</v>
      </c>
      <c r="K29" s="332">
        <v>1</v>
      </c>
      <c r="L29" s="332">
        <v>1</v>
      </c>
      <c r="M29" s="332">
        <v>2</v>
      </c>
      <c r="N29" s="332">
        <v>1</v>
      </c>
      <c r="O29" s="332">
        <v>2</v>
      </c>
      <c r="P29" s="141"/>
      <c r="Q29" s="142" t="s">
        <v>171</v>
      </c>
      <c r="R29" s="333"/>
      <c r="S29" s="333" t="s">
        <v>171</v>
      </c>
      <c r="T29" s="333"/>
      <c r="U29" s="333" t="s">
        <v>171</v>
      </c>
      <c r="V29" s="333" t="str">
        <f>IFERROR(IF(R29&gt;0,WORKDAY(T29,1,Holidays!$B$2:$B$57),""),"")</f>
        <v/>
      </c>
      <c r="W29" s="359" t="str">
        <f>_xlfn.IFNA(VLOOKUP(C29,Tabel1[#All],15,0),"")</f>
        <v>98.26</v>
      </c>
      <c r="X29" s="333" t="s">
        <v>171</v>
      </c>
      <c r="Y29" s="333" t="str">
        <f>IFERROR(IF(R29&gt;0,WORKDAY(V29,DaysStreetSurvey,Holidays!$B$2:$B$57),""),"")</f>
        <v/>
      </c>
      <c r="Z29" s="333" t="s">
        <v>171</v>
      </c>
      <c r="AA29" s="333" t="str">
        <f>IFERROR(IF(Y29&gt;0,WORKDAY(Y29,1,Holidays!$B$2:$B$57),""),"")</f>
        <v/>
      </c>
      <c r="AB29" s="333" t="s">
        <v>171</v>
      </c>
      <c r="AC29" s="333" t="str">
        <f>IFERROR(IF(AA29&gt;0,WORKDAY(AA29,2,Holidays!$B$2:$B$57),""),"")</f>
        <v/>
      </c>
      <c r="AD29" s="333" t="s">
        <v>171</v>
      </c>
      <c r="AE29" s="333" t="str">
        <f>IFERROR(IF(AC29&gt;0,WORKDAY(AC29,14,Holidays!$B$2:$B$57),""),"")</f>
        <v/>
      </c>
      <c r="AF29" s="333" t="s">
        <v>171</v>
      </c>
      <c r="AG29" s="333" t="str">
        <f>IFERROR(IF(AE29&gt;0,WORKDAY(AE29,5,Holidays!$B$2:$B$57),""),"")</f>
        <v/>
      </c>
      <c r="AH29" s="333" t="s">
        <v>171</v>
      </c>
      <c r="AI29" s="333" t="str">
        <f>IFERROR(IF(AG29&gt;0,WORKDAY(AG29,DaysHLD2A,Holidays!$B$2:$B$57),""),"")</f>
        <v/>
      </c>
      <c r="AJ29" s="333" t="s">
        <v>171</v>
      </c>
      <c r="AK29" s="333"/>
      <c r="AL29" s="333" t="s">
        <v>171</v>
      </c>
      <c r="AM29" s="333"/>
      <c r="AN29" s="333" t="s">
        <v>171</v>
      </c>
      <c r="AO29" s="333"/>
      <c r="AP29" s="333" t="s">
        <v>171</v>
      </c>
      <c r="AQ29" s="333"/>
      <c r="AR29" s="333" t="s">
        <v>171</v>
      </c>
      <c r="AS29" s="333"/>
      <c r="AT29" s="359" t="str">
        <f>_xlfn.IFNA(VLOOKUP(C29,Tabel1[#All],13,0),"")</f>
        <v>70.17</v>
      </c>
      <c r="AU29" s="333" t="s">
        <v>171</v>
      </c>
      <c r="AV29" s="333"/>
      <c r="AW29" s="333"/>
      <c r="AX29" s="333" t="s">
        <v>172</v>
      </c>
      <c r="AY29" s="333"/>
      <c r="AZ29" s="333" t="s">
        <v>172</v>
      </c>
      <c r="BA29" s="333"/>
      <c r="BB29" s="333" t="s">
        <v>213</v>
      </c>
      <c r="BC29" s="333" t="s">
        <v>110</v>
      </c>
      <c r="BD29" s="333"/>
      <c r="BE29" s="333" t="str">
        <f>IFERROR(IF(BB29&gt;0,WORKDAY(BB29,DaysHp,Holidays!$B$2:$B$57),""),"")</f>
        <v/>
      </c>
      <c r="BF29" s="333" t="s">
        <v>171</v>
      </c>
      <c r="BG29" s="333">
        <v>43861</v>
      </c>
      <c r="BH29" s="333"/>
      <c r="BI29" s="359" t="str">
        <f>_xlfn.IFNA(VLOOKUP(C29,Tabel1[#All],7,0),"")</f>
        <v>85.47</v>
      </c>
      <c r="BJ29" s="333"/>
      <c r="BK29" s="359" t="str">
        <f>_xlfn.IFNA(VLOOKUP(C29,Tabel1[#All],11,0),"")</f>
        <v>76.27</v>
      </c>
      <c r="BL29" s="333"/>
      <c r="BM29" s="333"/>
      <c r="BN29" s="333"/>
      <c r="BO29" s="333"/>
      <c r="BP29" s="333"/>
      <c r="BQ29" s="143"/>
      <c r="BR29" s="362"/>
      <c r="BS29" s="362"/>
      <c r="BT29" s="362"/>
      <c r="BU29" s="362"/>
    </row>
    <row r="30" spans="1:208" ht="15" hidden="1" customHeight="1">
      <c r="A30" s="137">
        <v>1</v>
      </c>
      <c r="B30" s="360" t="s">
        <v>161</v>
      </c>
      <c r="C30" s="360" t="s">
        <v>214</v>
      </c>
      <c r="D30" s="363" t="s">
        <v>208</v>
      </c>
      <c r="E30" s="146" t="s">
        <v>186</v>
      </c>
      <c r="F30" s="361" t="s">
        <v>170</v>
      </c>
      <c r="G30" s="139">
        <v>4287</v>
      </c>
      <c r="H30" s="282">
        <f>_xlfn.IFNA(VLOOKUP(C30,Tabel1[#All],4,0),"")</f>
        <v>509</v>
      </c>
      <c r="I30" s="361"/>
      <c r="J30" s="139">
        <v>2</v>
      </c>
      <c r="K30" s="332"/>
      <c r="L30" s="332"/>
      <c r="M30" s="332"/>
      <c r="N30" s="332"/>
      <c r="O30" s="332"/>
      <c r="P30" s="141"/>
      <c r="Q30" s="142" t="s">
        <v>171</v>
      </c>
      <c r="R30" s="333"/>
      <c r="S30" s="333" t="s">
        <v>171</v>
      </c>
      <c r="T30" s="333"/>
      <c r="U30" s="333" t="s">
        <v>171</v>
      </c>
      <c r="V30" s="333">
        <v>43709</v>
      </c>
      <c r="W30" s="359" t="str">
        <f>_xlfn.IFNA(VLOOKUP(C30,Tabel1[#All],15,0),"")</f>
        <v>100.53</v>
      </c>
      <c r="X30" s="333" t="s">
        <v>171</v>
      </c>
      <c r="Y30" s="333" t="str">
        <f>IFERROR(IF(R30&gt;0,WORKDAY(V30,DaysStreetSurvey,Holidays!$B$2:$B$57),""),"")</f>
        <v/>
      </c>
      <c r="Z30" s="333" t="s">
        <v>171</v>
      </c>
      <c r="AA30" s="333" t="str">
        <f>IFERROR(IF(Y30&gt;0,WORKDAY(Y30,1,Holidays!$B$2:$B$57),""),"")</f>
        <v/>
      </c>
      <c r="AB30" s="333" t="s">
        <v>171</v>
      </c>
      <c r="AC30" s="333">
        <v>43714</v>
      </c>
      <c r="AD30" s="333" t="s">
        <v>171</v>
      </c>
      <c r="AE30" s="333">
        <v>43714</v>
      </c>
      <c r="AF30" s="333" t="s">
        <v>171</v>
      </c>
      <c r="AG30" s="333"/>
      <c r="AH30" s="333" t="s">
        <v>171</v>
      </c>
      <c r="AI30" s="333"/>
      <c r="AJ30" s="333" t="s">
        <v>164</v>
      </c>
      <c r="AK30" s="333"/>
      <c r="AL30" s="333" t="s">
        <v>164</v>
      </c>
      <c r="AM30" s="333"/>
      <c r="AN30" s="333" t="s">
        <v>164</v>
      </c>
      <c r="AO30" s="333"/>
      <c r="AP30" s="333" t="s">
        <v>164</v>
      </c>
      <c r="AQ30" s="333"/>
      <c r="AR30" s="333" t="s">
        <v>164</v>
      </c>
      <c r="AS30" s="333"/>
      <c r="AT30" s="359" t="str">
        <f>_xlfn.IFNA(VLOOKUP(C30,Tabel1[#All],13,0),"")</f>
        <v>29.08</v>
      </c>
      <c r="AU30" s="333" t="s">
        <v>164</v>
      </c>
      <c r="AV30" s="333"/>
      <c r="AW30" s="333"/>
      <c r="AX30" s="333"/>
      <c r="AY30" s="333"/>
      <c r="AZ30" s="333"/>
      <c r="BA30" s="333"/>
      <c r="BB30" s="333"/>
      <c r="BC30" s="333" t="s">
        <v>110</v>
      </c>
      <c r="BD30" s="333"/>
      <c r="BE30" s="333" t="str">
        <f>IFERROR(IF(BB30&gt;0,WORKDAY(BB30,DaysHp,Holidays!$B$2:$B$57),""),"")</f>
        <v/>
      </c>
      <c r="BF30" s="333"/>
      <c r="BG30" s="333">
        <v>44165</v>
      </c>
      <c r="BH30" s="333"/>
      <c r="BI30" s="359" t="str">
        <f>_xlfn.IFNA(VLOOKUP(C30,Tabel1[#All],7,0),"")</f>
        <v>0.0</v>
      </c>
      <c r="BJ30" s="333"/>
      <c r="BK30" s="359" t="str">
        <f>_xlfn.IFNA(VLOOKUP(C30,Tabel1[#All],11,0),"")</f>
        <v>0.0</v>
      </c>
      <c r="BL30" s="333"/>
      <c r="BM30" s="333"/>
      <c r="BN30" s="333"/>
      <c r="BO30" s="333"/>
      <c r="BP30" s="333"/>
      <c r="BQ30" s="143"/>
      <c r="BR30" s="362"/>
      <c r="BS30" s="362"/>
      <c r="BT30" s="362"/>
      <c r="BU30" s="362"/>
    </row>
    <row r="31" spans="1:208" ht="15.75" hidden="1" customHeight="1">
      <c r="A31" s="173">
        <v>1</v>
      </c>
      <c r="B31" s="155" t="s">
        <v>161</v>
      </c>
      <c r="C31" s="155" t="s">
        <v>215</v>
      </c>
      <c r="D31" s="151" t="s">
        <v>208</v>
      </c>
      <c r="E31" s="174" t="s">
        <v>188</v>
      </c>
      <c r="F31" s="153" t="s">
        <v>170</v>
      </c>
      <c r="G31" s="154">
        <v>4761</v>
      </c>
      <c r="H31" s="283">
        <f>_xlfn.IFNA(VLOOKUP(C31,Tabel1[#All],4,0),"")</f>
        <v>693</v>
      </c>
      <c r="I31" s="153"/>
      <c r="J31" s="154">
        <v>1</v>
      </c>
      <c r="K31" s="155"/>
      <c r="L31" s="155"/>
      <c r="M31" s="155"/>
      <c r="N31" s="155"/>
      <c r="O31" s="155"/>
      <c r="P31" s="156"/>
      <c r="Q31" s="157" t="s">
        <v>171</v>
      </c>
      <c r="R31" s="158"/>
      <c r="S31" s="158" t="s">
        <v>171</v>
      </c>
      <c r="T31" s="158"/>
      <c r="U31" s="158" t="s">
        <v>171</v>
      </c>
      <c r="V31" s="158" t="str">
        <f>IFERROR(IF(R31&gt;0,WORKDAY(T31,1,Holidays!$B$2:$B$57),""),"")</f>
        <v/>
      </c>
      <c r="W31" s="359" t="str">
        <f>_xlfn.IFNA(VLOOKUP(C31,Tabel1[#All],15,0),"")</f>
        <v>100.05</v>
      </c>
      <c r="X31" s="158" t="s">
        <v>171</v>
      </c>
      <c r="Y31" s="158" t="str">
        <f>IFERROR(IF(R31&gt;0,WORKDAY(V31,DaysStreetSurvey,Holidays!$B$2:$B$57),""),"")</f>
        <v/>
      </c>
      <c r="Z31" s="158" t="s">
        <v>171</v>
      </c>
      <c r="AA31" s="158">
        <v>43963</v>
      </c>
      <c r="AB31" s="158" t="s">
        <v>164</v>
      </c>
      <c r="AC31" s="158">
        <v>44011</v>
      </c>
      <c r="AD31" s="158" t="s">
        <v>164</v>
      </c>
      <c r="AE31" s="158">
        <f>IFERROR(IF(AC31&gt;0,WORKDAY(AC31,DaysCommentsValidation,Holidays!$B$2:$B$57),""),"")</f>
        <v>44043</v>
      </c>
      <c r="AF31" s="158" t="s">
        <v>164</v>
      </c>
      <c r="AG31" s="158">
        <f>IFERROR(IF(AE31&gt;0,WORKDAY(AE31,DaysUploadHld2A,Holidays!$B$2:$B$57),""),"")</f>
        <v>44050</v>
      </c>
      <c r="AH31" s="158" t="s">
        <v>164</v>
      </c>
      <c r="AI31" s="158">
        <f>IFERROR(IF(AG31&gt;0,WORKDAY(AG31,DaysHLD2A,Holidays!$B$2:$B$57),""),"")</f>
        <v>44081</v>
      </c>
      <c r="AJ31" s="158" t="s">
        <v>164</v>
      </c>
      <c r="AK31" s="158">
        <f>IFERROR(IF(AI31&gt;0,WORKDAY(AI31,DaysStartInfra,Holidays!$B$2:$B$57),""),"")</f>
        <v>44082</v>
      </c>
      <c r="AL31" s="158" t="s">
        <v>164</v>
      </c>
      <c r="AM31" s="158">
        <f>IFERROR(IF(AK31&gt;0,WORKDAY(AK31,DaysInfra,Holidays!$B$2:$B$57),""),"")</f>
        <v>44102</v>
      </c>
      <c r="AN31" s="158" t="s">
        <v>164</v>
      </c>
      <c r="AO31" s="158">
        <f>IFERROR(IF(AM31&gt;0,WORKDAY(AM31,GO4HLD2B,Holidays!$B$2:$B$57),""),"")</f>
        <v>44109</v>
      </c>
      <c r="AP31" s="158" t="s">
        <v>164</v>
      </c>
      <c r="AQ31" s="158">
        <f>IFERROR(IF(AO31&gt;0,WORKDAY(AO31,HLD2B,Holidays!$B$2:$B$57),""),"")</f>
        <v>44127</v>
      </c>
      <c r="AR31" s="158" t="s">
        <v>164</v>
      </c>
      <c r="AS31" s="158">
        <f>IFERROR(IF(AQ31&gt;0,WORKDAY(AQ31,StartSSV,Holidays!$B$2:$B$57),""),"")</f>
        <v>44130</v>
      </c>
      <c r="AT31" s="272" t="str">
        <f>_xlfn.IFNA(VLOOKUP(C31,Tabel1[#All],13,0),"")</f>
        <v>6.2</v>
      </c>
      <c r="AU31" s="158" t="s">
        <v>164</v>
      </c>
      <c r="AV31" s="158">
        <f>IFERROR(IF(AS31&gt;0,WORKDAY(AS31,StopSSV,Holidays!$B$2:$B$57),""),"")</f>
        <v>44271</v>
      </c>
      <c r="AW31" s="158" t="s">
        <v>164</v>
      </c>
      <c r="AX31" s="158">
        <f>IFERROR(IF(AV31&gt;0,WORKDAY(AV31,HLD2Cstart,Holidays!$B$2:$B$57),""),"")</f>
        <v>44272</v>
      </c>
      <c r="AY31" s="158" t="s">
        <v>164</v>
      </c>
      <c r="AZ31" s="158">
        <f>IFERROR(IF(AX31&gt;0,WORKDAY(AX31,HLD2Cstop,Holidays!$B$2:$B$57),""),"")</f>
        <v>44279</v>
      </c>
      <c r="BA31" s="158" t="s">
        <v>164</v>
      </c>
      <c r="BB31" s="158">
        <f>IFERROR(IF(AZ31&gt;0,WORKDAY(AZ31,HLD2C,Holidays!$B$2:$B$57),""),"")</f>
        <v>44299</v>
      </c>
      <c r="BC31" s="158" t="s">
        <v>110</v>
      </c>
      <c r="BD31" s="158"/>
      <c r="BE31" s="158">
        <f>IFERROR(IF(BB31&gt;0,WORKDAY(BB31,DaysHp,Holidays!$B$2:$B$57),""),"")</f>
        <v>44341</v>
      </c>
      <c r="BF31" s="158"/>
      <c r="BG31" s="158">
        <v>44011</v>
      </c>
      <c r="BH31" s="158"/>
      <c r="BI31" s="272" t="str">
        <f>_xlfn.IFNA(VLOOKUP(C31,Tabel1[#All],7,0),"")</f>
        <v>0.0</v>
      </c>
      <c r="BJ31" s="158"/>
      <c r="BK31" s="272" t="str">
        <f>_xlfn.IFNA(VLOOKUP(C31,Tabel1[#All],11,0),"")</f>
        <v>0.0</v>
      </c>
      <c r="BL31" s="158"/>
      <c r="BM31" s="158"/>
      <c r="BN31" s="158"/>
      <c r="BO31" s="158"/>
      <c r="BP31" s="158"/>
      <c r="BQ31" s="159"/>
      <c r="BR31" s="160"/>
      <c r="BS31" s="160"/>
      <c r="BT31" s="160"/>
      <c r="BU31" s="160"/>
    </row>
    <row r="32" spans="1:208" ht="15" customHeight="1">
      <c r="A32" s="161">
        <v>1</v>
      </c>
      <c r="B32" s="162" t="s">
        <v>161</v>
      </c>
      <c r="C32" s="162" t="s">
        <v>216</v>
      </c>
      <c r="D32" s="163" t="s">
        <v>217</v>
      </c>
      <c r="E32" s="164" t="s">
        <v>169</v>
      </c>
      <c r="F32" s="165" t="s">
        <v>218</v>
      </c>
      <c r="G32" s="166">
        <v>3132</v>
      </c>
      <c r="H32" s="192">
        <f>_xlfn.IFNA(VLOOKUP(C32,Tabel1[#All],4,0),"")</f>
        <v>374</v>
      </c>
      <c r="I32" s="165">
        <v>1</v>
      </c>
      <c r="J32" s="166">
        <v>2</v>
      </c>
      <c r="K32" s="162">
        <v>1</v>
      </c>
      <c r="L32" s="162"/>
      <c r="M32" s="162"/>
      <c r="N32" s="162"/>
      <c r="O32" s="162"/>
      <c r="P32" s="168"/>
      <c r="Q32" s="169" t="s">
        <v>171</v>
      </c>
      <c r="R32" s="170">
        <v>43691</v>
      </c>
      <c r="S32" s="170" t="s">
        <v>171</v>
      </c>
      <c r="T32" s="170">
        <f>WORKDAY(R32,DaysDeskproces,Holidays!$B$2:$B$57)</f>
        <v>43707</v>
      </c>
      <c r="U32" s="170" t="s">
        <v>171</v>
      </c>
      <c r="V32" s="170">
        <v>43707</v>
      </c>
      <c r="W32" s="359" t="str">
        <f>_xlfn.IFNA(VLOOKUP(C32,Tabel1[#All],15,0),"")</f>
        <v>100.0</v>
      </c>
      <c r="X32" s="170" t="s">
        <v>164</v>
      </c>
      <c r="Y32" s="170">
        <v>44013</v>
      </c>
      <c r="Z32" s="170" t="s">
        <v>164</v>
      </c>
      <c r="AA32" s="170">
        <f>IFERROR(IF(Y32&gt;0,WORKDAY(Y32,1,Holidays!$B$2:$B$57),""),"")</f>
        <v>44014</v>
      </c>
      <c r="AB32" s="170" t="s">
        <v>164</v>
      </c>
      <c r="AC32" s="170">
        <f>IFERROR(IF(AA32&gt;0,WORKDAY(AA32,2,Holidays!$B$2:$B$57),""),"")</f>
        <v>44018</v>
      </c>
      <c r="AD32" s="170" t="s">
        <v>164</v>
      </c>
      <c r="AE32" s="170">
        <f>IFERROR(IF(AC32&gt;0,WORKDAY(AC32,2,Holidays!$B$2:$B$57),""),"")</f>
        <v>44020</v>
      </c>
      <c r="AF32" s="170" t="s">
        <v>164</v>
      </c>
      <c r="AG32" s="170">
        <f>IFERROR(IF(AE32&gt;0,WORKDAY(AE32,2,Holidays!$B$2:$B$57),""),"")</f>
        <v>44022</v>
      </c>
      <c r="AH32" s="170" t="s">
        <v>164</v>
      </c>
      <c r="AI32" s="170">
        <f>IFERROR(IF(AG32&gt;0,WORKDAY(AG32,DaysHLD2A,Holidays!$B$2:$B$57),""),"")</f>
        <v>44067</v>
      </c>
      <c r="AJ32" s="170" t="s">
        <v>164</v>
      </c>
      <c r="AK32" s="170">
        <f>IFERROR(IF(AI32&gt;0,WORKDAY(AI32,DaysStartInfra,Holidays!$B$2:$B$57),""),"")</f>
        <v>44068</v>
      </c>
      <c r="AL32" s="170" t="s">
        <v>164</v>
      </c>
      <c r="AM32" s="170">
        <f>IFERROR(IF(AK32&gt;0,WORKDAY(AK32,DaysInfra,Holidays!$B$2:$B$57),""),"")</f>
        <v>44088</v>
      </c>
      <c r="AN32" s="170" t="s">
        <v>164</v>
      </c>
      <c r="AO32" s="170">
        <f>IFERROR(IF(AM32&gt;0,WORKDAY(AM32,GO4HLD2B,Holidays!$B$2:$B$57),""),"")</f>
        <v>44095</v>
      </c>
      <c r="AP32" s="170" t="s">
        <v>164</v>
      </c>
      <c r="AQ32" s="170">
        <f>IFERROR(IF(AO32&gt;0,WORKDAY(AO32,HLD2B,Holidays!$B$2:$B$57),""),"")</f>
        <v>44113</v>
      </c>
      <c r="AR32" s="170" t="s">
        <v>164</v>
      </c>
      <c r="AS32" s="170">
        <f>IFERROR(IF(AI32&gt;0,WORKDAY(AI32,StartSSV,Holidays!$B$2:$B$57),""),"")</f>
        <v>44068</v>
      </c>
      <c r="AT32" s="273" t="str">
        <f>_xlfn.IFNA(VLOOKUP(C32,Tabel1[#All],13,0),"")</f>
        <v>40.11</v>
      </c>
      <c r="AU32" s="170" t="s">
        <v>164</v>
      </c>
      <c r="AV32" s="170">
        <f>IFERROR(IF(AS32&gt;0,WORKDAY(AS32,StopSSV,Holidays!$B$2:$B$57),""),"")</f>
        <v>44209</v>
      </c>
      <c r="AW32" s="170" t="s">
        <v>164</v>
      </c>
      <c r="AX32" s="170">
        <f>IFERROR(IF(AV32&gt;0,WORKDAY(AV32,HLD2Cstart,Holidays!$B$2:$B$57),""),"")</f>
        <v>44210</v>
      </c>
      <c r="AY32" s="170" t="s">
        <v>164</v>
      </c>
      <c r="AZ32" s="170">
        <f>IFERROR(IF(AX32&gt;0,WORKDAY(AX32,HLD2Cstop,Holidays!$B$2:$B$57),""),"")</f>
        <v>44217</v>
      </c>
      <c r="BA32" s="170" t="s">
        <v>164</v>
      </c>
      <c r="BB32" s="170">
        <f>IFERROR(IF(AZ32&gt;0,WORKDAY(AZ32,HLD2C,Holidays!$B$2:$B$57),""),"")</f>
        <v>44237</v>
      </c>
      <c r="BC32" s="170" t="s">
        <v>110</v>
      </c>
      <c r="BD32" s="170"/>
      <c r="BE32" s="170">
        <f>IFERROR(IF(BB32&gt;0,WORKDAY(BB32,DaysHp,Holidays!$B$2:$B$57),""),"")</f>
        <v>44279</v>
      </c>
      <c r="BF32" s="170" t="s">
        <v>164</v>
      </c>
      <c r="BG32" s="170">
        <v>44713</v>
      </c>
      <c r="BH32" s="170"/>
      <c r="BI32" s="273" t="str">
        <f>_xlfn.IFNA(VLOOKUP(C32,Tabel1[#All],7,0),"")</f>
        <v>0.0</v>
      </c>
      <c r="BJ32" s="170"/>
      <c r="BK32" s="273" t="str">
        <f>_xlfn.IFNA(VLOOKUP(C32,Tabel1[#All],11,0),"")</f>
        <v>0.0</v>
      </c>
      <c r="BL32" s="170"/>
      <c r="BM32" s="170"/>
      <c r="BN32" s="170"/>
      <c r="BO32" s="170"/>
      <c r="BP32" s="170" t="s">
        <v>164</v>
      </c>
      <c r="BQ32" s="171">
        <v>44463</v>
      </c>
      <c r="BR32" s="176"/>
      <c r="BS32" s="176"/>
      <c r="BT32" s="176"/>
      <c r="BU32" s="176"/>
    </row>
    <row r="33" spans="1:16383" ht="15" customHeight="1">
      <c r="A33" s="137">
        <v>1</v>
      </c>
      <c r="B33" s="360" t="s">
        <v>161</v>
      </c>
      <c r="C33" s="360" t="s">
        <v>219</v>
      </c>
      <c r="D33" s="332" t="s">
        <v>217</v>
      </c>
      <c r="E33" s="146" t="s">
        <v>174</v>
      </c>
      <c r="F33" s="361" t="s">
        <v>218</v>
      </c>
      <c r="G33" s="139">
        <v>3003</v>
      </c>
      <c r="H33" s="282">
        <f>_xlfn.IFNA(VLOOKUP(C33,Tabel1[#All],4,0),"")</f>
        <v>242</v>
      </c>
      <c r="I33" s="361">
        <v>1</v>
      </c>
      <c r="J33" s="139">
        <v>1</v>
      </c>
      <c r="K33" s="332">
        <v>3</v>
      </c>
      <c r="L33" s="332">
        <v>1</v>
      </c>
      <c r="M33" s="332"/>
      <c r="N33" s="332"/>
      <c r="O33" s="332"/>
      <c r="P33" s="141"/>
      <c r="Q33" s="142" t="s">
        <v>171</v>
      </c>
      <c r="R33" s="333">
        <v>43830</v>
      </c>
      <c r="S33" s="333" t="s">
        <v>171</v>
      </c>
      <c r="T33" s="333">
        <v>43830</v>
      </c>
      <c r="U33" s="333" t="s">
        <v>171</v>
      </c>
      <c r="V33" s="333">
        <f>IFERROR(IF(R33&gt;0,WORKDAY(T33,1,Holidays!$B$2:$B$57),""),"")</f>
        <v>43836</v>
      </c>
      <c r="W33" s="359" t="str">
        <f>_xlfn.IFNA(VLOOKUP(C33,Tabel1[#All],15,0),"")</f>
        <v>100.0</v>
      </c>
      <c r="X33" s="333" t="s">
        <v>171</v>
      </c>
      <c r="Y33" s="333">
        <f>IFERROR(IF(R33&gt;0,WORKDAY(V33,DaysStreetSurvey,Holidays!$B$2:$B$57),""),"")</f>
        <v>43850</v>
      </c>
      <c r="Z33" s="333" t="s">
        <v>171</v>
      </c>
      <c r="AA33" s="333">
        <f>IFERROR(IF(Y33&gt;0,WORKDAY(Y33,1,Holidays!$B$2:$B$57),""),"")</f>
        <v>43851</v>
      </c>
      <c r="AB33" s="333" t="s">
        <v>171</v>
      </c>
      <c r="AC33" s="333">
        <f>IFERROR(IF(AA33&gt;0,WORKDAY(AA33,2,Holidays!$B$2:$B$57),""),"")</f>
        <v>43853</v>
      </c>
      <c r="AD33" s="333" t="s">
        <v>171</v>
      </c>
      <c r="AE33" s="333">
        <f>IFERROR(IF(AC33&gt;0,WORKDAY(AC33,14,Holidays!$B$2:$B$57),""),"")</f>
        <v>43873</v>
      </c>
      <c r="AF33" s="333" t="s">
        <v>171</v>
      </c>
      <c r="AG33" s="333">
        <f>IFERROR(IF(AE33&gt;0,WORKDAY(AE33,5,Holidays!$B$2:$B$57),""),"")</f>
        <v>43880</v>
      </c>
      <c r="AH33" s="333" t="s">
        <v>171</v>
      </c>
      <c r="AI33" s="333">
        <f>IFERROR(IF(AG33&gt;0,WORKDAY(AG33,DaysHLD2A,Holidays!$B$2:$B$57),""),"")</f>
        <v>43909</v>
      </c>
      <c r="AJ33" s="333" t="s">
        <v>164</v>
      </c>
      <c r="AK33" s="333">
        <f>IFERROR(IF(AI33&gt;0,WORKDAY(AI33,DaysStartInfra,Holidays!$B$2:$B$57),""),"")</f>
        <v>43910</v>
      </c>
      <c r="AL33" s="333" t="s">
        <v>164</v>
      </c>
      <c r="AM33" s="333">
        <f>IFERROR(IF(AK33&gt;0,WORKDAY(AK33,DaysInfra,Holidays!$B$2:$B$57),""),"")</f>
        <v>43930</v>
      </c>
      <c r="AN33" s="333" t="s">
        <v>164</v>
      </c>
      <c r="AO33" s="333">
        <f>IFERROR(IF(AM33&gt;0,WORKDAY(AM33,GO4HLD2B,Holidays!$B$2:$B$57),""),"")</f>
        <v>43944</v>
      </c>
      <c r="AP33" s="333" t="s">
        <v>164</v>
      </c>
      <c r="AQ33" s="333">
        <f>IFERROR(IF(AO33&gt;0,WORKDAY(AO33,HLD2B,Holidays!$B$2:$B$57),""),"")</f>
        <v>43965</v>
      </c>
      <c r="AR33" s="333" t="s">
        <v>171</v>
      </c>
      <c r="AS33" s="333">
        <f>IFERROR(IF(AQ33&gt;0,WORKDAY(AQ33,StartSSV,Holidays!$B$2:$B$57),""),"")</f>
        <v>43966</v>
      </c>
      <c r="AT33" s="359" t="str">
        <f>_xlfn.IFNA(VLOOKUP(C33,Tabel1[#All],13,0),"")</f>
        <v>80.99</v>
      </c>
      <c r="AU33" s="333" t="s">
        <v>164</v>
      </c>
      <c r="AV33" s="333">
        <v>44012</v>
      </c>
      <c r="AW33" s="333" t="s">
        <v>164</v>
      </c>
      <c r="AX33" s="333">
        <f>IFERROR(IF(AV33&gt;0,WORKDAY(AV33,HLD2Cstart,Holidays!$B$2:$B$57),""),"")</f>
        <v>44013</v>
      </c>
      <c r="AY33" s="333" t="s">
        <v>164</v>
      </c>
      <c r="AZ33" s="333">
        <f>IFERROR(IF(AX33&gt;0,WORKDAY(AX33,HLD2Cstop,Holidays!$B$2:$B$57),""),"")</f>
        <v>44020</v>
      </c>
      <c r="BA33" s="333" t="s">
        <v>164</v>
      </c>
      <c r="BB33" s="333">
        <f>IFERROR(IF(AZ33&gt;0,WORKDAY(AZ33,HLD2C,Holidays!$B$2:$B$57),""),"")</f>
        <v>44054</v>
      </c>
      <c r="BC33" s="333" t="s">
        <v>110</v>
      </c>
      <c r="BD33" s="333"/>
      <c r="BE33" s="333">
        <f>IFERROR(IF(BB33&gt;0,WORKDAY(BB33,DaysHp,Holidays!$B$2:$B$57),""),"")</f>
        <v>44096</v>
      </c>
      <c r="BF33" s="333" t="s">
        <v>164</v>
      </c>
      <c r="BG33" s="333">
        <v>44531</v>
      </c>
      <c r="BH33" s="333"/>
      <c r="BI33" s="359" t="str">
        <f>_xlfn.IFNA(VLOOKUP(C33,Tabel1[#All],7,0),"")</f>
        <v>49.59</v>
      </c>
      <c r="BJ33" s="333"/>
      <c r="BK33" s="359" t="str">
        <f>_xlfn.IFNA(VLOOKUP(C33,Tabel1[#All],11,0),"")</f>
        <v>13.85</v>
      </c>
      <c r="BL33" s="333"/>
      <c r="BM33" s="333"/>
      <c r="BN33" s="333"/>
      <c r="BO33" s="333"/>
      <c r="BP33" s="333" t="s">
        <v>164</v>
      </c>
      <c r="BQ33" s="143">
        <v>44378</v>
      </c>
      <c r="BR33" s="362"/>
      <c r="BS33" s="362"/>
      <c r="BT33" s="362"/>
      <c r="BU33" s="362"/>
    </row>
    <row r="34" spans="1:16383" ht="16.5" customHeight="1">
      <c r="A34" s="137">
        <v>1</v>
      </c>
      <c r="B34" s="360" t="s">
        <v>161</v>
      </c>
      <c r="C34" s="360" t="s">
        <v>220</v>
      </c>
      <c r="D34" s="363" t="s">
        <v>217</v>
      </c>
      <c r="E34" s="146" t="s">
        <v>176</v>
      </c>
      <c r="F34" s="361" t="s">
        <v>218</v>
      </c>
      <c r="G34" s="139">
        <v>2698</v>
      </c>
      <c r="H34" s="282">
        <f>_xlfn.IFNA(VLOOKUP(C34,Tabel1[#All],4,0),"")</f>
        <v>296</v>
      </c>
      <c r="I34" s="361">
        <v>1</v>
      </c>
      <c r="J34" s="139">
        <v>1</v>
      </c>
      <c r="K34" s="332">
        <v>1</v>
      </c>
      <c r="L34" s="332">
        <v>1</v>
      </c>
      <c r="M34" s="332">
        <v>2</v>
      </c>
      <c r="N34" s="332">
        <v>1</v>
      </c>
      <c r="O34" s="332">
        <v>1</v>
      </c>
      <c r="P34" s="141">
        <v>40</v>
      </c>
      <c r="Q34" s="142" t="s">
        <v>171</v>
      </c>
      <c r="R34" s="333">
        <v>43799</v>
      </c>
      <c r="S34" s="333" t="s">
        <v>171</v>
      </c>
      <c r="T34" s="333">
        <v>43799</v>
      </c>
      <c r="U34" s="333" t="s">
        <v>171</v>
      </c>
      <c r="V34" s="333">
        <f>IFERROR(IF(R34&gt;0,WORKDAY(T34,1,Holidays!$B$2:$B$57),""),"")</f>
        <v>43801</v>
      </c>
      <c r="W34" s="359" t="str">
        <f>_xlfn.IFNA(VLOOKUP(C34,Tabel1[#All],15,0),"")</f>
        <v>28.72</v>
      </c>
      <c r="X34" s="333" t="s">
        <v>171</v>
      </c>
      <c r="Y34" s="333">
        <f>IFERROR(IF(R34&gt;0,WORKDAY(V34,DaysStreetSurvey,Holidays!$B$2:$B$57),""),"")</f>
        <v>43815</v>
      </c>
      <c r="Z34" s="333" t="s">
        <v>171</v>
      </c>
      <c r="AA34" s="333">
        <f>IFERROR(IF(Y34&gt;0,WORKDAY(Y34,1,Holidays!$B$2:$B$57),""),"")</f>
        <v>43816</v>
      </c>
      <c r="AB34" s="333" t="s">
        <v>171</v>
      </c>
      <c r="AC34" s="333">
        <f>IFERROR(IF(AA34&gt;0,WORKDAY(AA34,2,Holidays!$B$2:$B$57),""),"")</f>
        <v>43818</v>
      </c>
      <c r="AD34" s="333" t="s">
        <v>171</v>
      </c>
      <c r="AE34" s="333">
        <f>IFERROR(IF(AC34&gt;0,WORKDAY(AC34,14,Holidays!$B$2:$B$57),""),"")</f>
        <v>43852</v>
      </c>
      <c r="AF34" s="333" t="s">
        <v>171</v>
      </c>
      <c r="AG34" s="333">
        <f>IFERROR(IF(AE34&gt;0,WORKDAY(AE34,5,Holidays!$B$2:$B$57),""),"")</f>
        <v>43859</v>
      </c>
      <c r="AH34" s="333" t="s">
        <v>171</v>
      </c>
      <c r="AI34" s="333">
        <f>IFERROR(IF(AG34&gt;0,WORKDAY(AG34,DaysHLD2A,Holidays!$B$2:$B$57),""),"")</f>
        <v>43888</v>
      </c>
      <c r="AJ34" s="333" t="s">
        <v>171</v>
      </c>
      <c r="AK34" s="333">
        <f>IFERROR(IF(AI34&gt;0,WORKDAY(AI34,DaysStartInfra,Holidays!$B$2:$B$57),""),"")</f>
        <v>43889</v>
      </c>
      <c r="AL34" s="333" t="s">
        <v>171</v>
      </c>
      <c r="AM34" s="333">
        <f>IFERROR(IF(AK34&gt;0,WORKDAY(AK34,DaysInfra,Holidays!$B$2:$B$57),""),"")</f>
        <v>43909</v>
      </c>
      <c r="AN34" s="333" t="s">
        <v>171</v>
      </c>
      <c r="AO34" s="333">
        <f>IFERROR(IF(AM34&gt;0,WORKDAY(AM34,GO4HLD2B,Holidays!$B$2:$B$57),""),"")</f>
        <v>43916</v>
      </c>
      <c r="AP34" s="333" t="s">
        <v>171</v>
      </c>
      <c r="AQ34" s="333">
        <f>IFERROR(IF(AO34&gt;0,WORKDAY(AO34,HLD2B,Holidays!$B$2:$B$57),""),"")</f>
        <v>43943</v>
      </c>
      <c r="AR34" s="333" t="s">
        <v>171</v>
      </c>
      <c r="AS34" s="333">
        <f>IFERROR(IF(AQ34&gt;0,WORKDAY(AQ34,StartSSV,Holidays!$B$2:$B$57),""),"")</f>
        <v>43944</v>
      </c>
      <c r="AT34" s="359" t="str">
        <f>_xlfn.IFNA(VLOOKUP(C34,Tabel1[#All],13,0),"")</f>
        <v>97.3</v>
      </c>
      <c r="AU34" s="333" t="s">
        <v>164</v>
      </c>
      <c r="AV34" s="333">
        <f>IFERROR(IF(AS34&gt;0,WORKDAY(AS34,StopSSV,Holidays!$B$2:$B$57),""),"")</f>
        <v>44090</v>
      </c>
      <c r="AW34" s="333" t="s">
        <v>164</v>
      </c>
      <c r="AX34" s="333">
        <f>IFERROR(IF(AV34&gt;0,WORKDAY(AV34,HLD2Cstart,Holidays!$B$2:$B$57),""),"")</f>
        <v>44091</v>
      </c>
      <c r="AY34" s="333" t="s">
        <v>164</v>
      </c>
      <c r="AZ34" s="333">
        <f>IFERROR(IF(AX34&gt;0,WORKDAY(AX34,HLD2Cstop,Holidays!$B$2:$B$57),""),"")</f>
        <v>44098</v>
      </c>
      <c r="BA34" s="333" t="s">
        <v>164</v>
      </c>
      <c r="BB34" s="333">
        <f>IFERROR(IF(AZ34&gt;0,WORKDAY(AZ34,HLD2C,Holidays!$B$2:$B$57),""),"")</f>
        <v>44118</v>
      </c>
      <c r="BC34" s="333" t="s">
        <v>110</v>
      </c>
      <c r="BD34" s="333"/>
      <c r="BE34" s="333">
        <f>IFERROR(IF(BB34&gt;0,WORKDAY(BB34,DaysHp,Holidays!$B$2:$B$57),""),"")</f>
        <v>44161</v>
      </c>
      <c r="BF34" s="333" t="s">
        <v>164</v>
      </c>
      <c r="BG34" s="333">
        <v>44196</v>
      </c>
      <c r="BH34" s="333"/>
      <c r="BI34" s="359" t="str">
        <f>_xlfn.IFNA(VLOOKUP(C34,Tabel1[#All],7,0),"")</f>
        <v>81.42</v>
      </c>
      <c r="BJ34" s="333"/>
      <c r="BK34" s="359" t="str">
        <f>_xlfn.IFNA(VLOOKUP(C34,Tabel1[#All],11,0),"")</f>
        <v>66.43</v>
      </c>
      <c r="BL34" s="333"/>
      <c r="BM34" s="333"/>
      <c r="BN34" s="333"/>
      <c r="BO34" s="333"/>
      <c r="BP34" s="333" t="s">
        <v>164</v>
      </c>
      <c r="BQ34" s="143">
        <v>44012</v>
      </c>
      <c r="BR34" s="362"/>
      <c r="BS34" s="362"/>
      <c r="BT34" s="362"/>
      <c r="BU34" s="362"/>
    </row>
    <row r="35" spans="1:16383" ht="15" customHeight="1">
      <c r="A35" s="137">
        <v>1</v>
      </c>
      <c r="B35" s="360" t="s">
        <v>161</v>
      </c>
      <c r="C35" s="360" t="s">
        <v>221</v>
      </c>
      <c r="D35" s="332" t="s">
        <v>217</v>
      </c>
      <c r="E35" s="138" t="s">
        <v>178</v>
      </c>
      <c r="F35" s="361" t="s">
        <v>222</v>
      </c>
      <c r="G35" s="139">
        <v>2230</v>
      </c>
      <c r="H35" s="282">
        <f>_xlfn.IFNA(VLOOKUP(C35,Tabel1[#All],4,0),"")</f>
        <v>136</v>
      </c>
      <c r="I35" s="361">
        <v>1</v>
      </c>
      <c r="J35" s="139">
        <v>1</v>
      </c>
      <c r="K35" s="332">
        <v>1</v>
      </c>
      <c r="L35" s="332">
        <v>1</v>
      </c>
      <c r="M35" s="332">
        <v>2</v>
      </c>
      <c r="N35" s="332">
        <v>3</v>
      </c>
      <c r="O35" s="332">
        <v>1</v>
      </c>
      <c r="P35" s="141">
        <v>9</v>
      </c>
      <c r="Q35" s="333" t="s">
        <v>171</v>
      </c>
      <c r="R35" s="333"/>
      <c r="S35" s="333" t="s">
        <v>171</v>
      </c>
      <c r="T35" s="333"/>
      <c r="U35" s="333" t="s">
        <v>171</v>
      </c>
      <c r="V35" s="333" t="str">
        <f>IFERROR(IF(R35&gt;0,WORKDAY(T35,1,Holidays!$B$2:$B$57),""),"")</f>
        <v/>
      </c>
      <c r="W35" s="359" t="str">
        <f>_xlfn.IFNA(VLOOKUP(C35,Tabel1[#All],15,0),"")</f>
        <v>13.73</v>
      </c>
      <c r="X35" s="333" t="s">
        <v>171</v>
      </c>
      <c r="Y35" s="333" t="str">
        <f>IFERROR(IF(R35&gt;0,WORKDAY(V35,DaysStreetSurvey,Holidays!$B$2:$B$57),""),"")</f>
        <v/>
      </c>
      <c r="Z35" s="333" t="s">
        <v>171</v>
      </c>
      <c r="AA35" s="333" t="str">
        <f>IFERROR(IF(Y35&gt;0,WORKDAY(Y35,1,Holidays!$B$2:$B$57),""),"")</f>
        <v/>
      </c>
      <c r="AB35" s="333" t="s">
        <v>171</v>
      </c>
      <c r="AC35" s="333" t="str">
        <f>IFERROR(IF(AA35&gt;0,WORKDAY(AA35,2,Holidays!$B$2:$B$57),""),"")</f>
        <v/>
      </c>
      <c r="AD35" s="333" t="s">
        <v>171</v>
      </c>
      <c r="AE35" s="333" t="str">
        <f>IFERROR(IF(AC35&gt;0,WORKDAY(AC35,14,Holidays!$B$2:$B$57),""),"")</f>
        <v/>
      </c>
      <c r="AF35" s="333" t="s">
        <v>171</v>
      </c>
      <c r="AG35" s="333" t="str">
        <f>IFERROR(IF(AE35&gt;0,WORKDAY(AE35,5,Holidays!$B$2:$B$57),""),"")</f>
        <v/>
      </c>
      <c r="AH35" s="333" t="s">
        <v>171</v>
      </c>
      <c r="AI35" s="333" t="str">
        <f>IFERROR(IF(AG35&gt;0,WORKDAY(AG35,DaysHLD2A,Holidays!$B$2:$B$57),""),"")</f>
        <v/>
      </c>
      <c r="AJ35" s="333" t="s">
        <v>171</v>
      </c>
      <c r="AK35" s="333"/>
      <c r="AL35" s="333" t="s">
        <v>171</v>
      </c>
      <c r="AM35" s="333"/>
      <c r="AN35" s="333" t="s">
        <v>171</v>
      </c>
      <c r="AO35" s="333"/>
      <c r="AP35" s="333" t="s">
        <v>171</v>
      </c>
      <c r="AQ35" s="333"/>
      <c r="AR35" s="333" t="s">
        <v>171</v>
      </c>
      <c r="AS35" s="333"/>
      <c r="AT35" s="359" t="str">
        <f>_xlfn.IFNA(VLOOKUP(C35,Tabel1[#All],13,0),"")</f>
        <v>100.0</v>
      </c>
      <c r="AU35" s="333" t="s">
        <v>171</v>
      </c>
      <c r="AV35" s="333" t="str">
        <f>IFERROR(IF(AS35&gt;0,WORKDAY(AS35,StopSSV,Holidays!$B$2:$B$57),""),"")</f>
        <v/>
      </c>
      <c r="AW35" s="333"/>
      <c r="AX35" s="333" t="s">
        <v>172</v>
      </c>
      <c r="AY35" s="333"/>
      <c r="AZ35" s="333" t="s">
        <v>172</v>
      </c>
      <c r="BA35" s="333"/>
      <c r="BB35" s="333" t="s">
        <v>172</v>
      </c>
      <c r="BC35" s="333" t="s">
        <v>110</v>
      </c>
      <c r="BD35" s="333" t="s">
        <v>171</v>
      </c>
      <c r="BE35" s="333" t="str">
        <f>IFERROR(IF(BB35&gt;0,WORKDAY(BB35,DaysHp,Holidays!$B$2:$B$57),""),"")</f>
        <v/>
      </c>
      <c r="BF35" s="333" t="s">
        <v>164</v>
      </c>
      <c r="BG35" s="333">
        <v>44012</v>
      </c>
      <c r="BH35" s="333"/>
      <c r="BI35" s="359" t="str">
        <f>_xlfn.IFNA(VLOOKUP(C35,Tabel1[#All],7,0),"")</f>
        <v>100.0</v>
      </c>
      <c r="BJ35" s="333"/>
      <c r="BK35" s="359" t="str">
        <f>_xlfn.IFNA(VLOOKUP(C35,Tabel1[#All],11,0),"")</f>
        <v>100.0</v>
      </c>
      <c r="BL35" s="333"/>
      <c r="BM35" s="333"/>
      <c r="BN35" s="333" t="s">
        <v>171</v>
      </c>
      <c r="BO35" s="333">
        <v>44027</v>
      </c>
      <c r="BP35" s="333"/>
      <c r="BQ35" s="143"/>
      <c r="BR35" s="364"/>
      <c r="BS35" s="364"/>
      <c r="BT35" s="364"/>
      <c r="BU35" s="364"/>
    </row>
    <row r="36" spans="1:16383" ht="17.25" customHeight="1">
      <c r="A36" s="173">
        <v>1</v>
      </c>
      <c r="B36" s="155" t="s">
        <v>161</v>
      </c>
      <c r="C36" s="155" t="s">
        <v>223</v>
      </c>
      <c r="D36" s="155" t="s">
        <v>217</v>
      </c>
      <c r="E36" s="178" t="s">
        <v>180</v>
      </c>
      <c r="F36" s="153" t="s">
        <v>218</v>
      </c>
      <c r="G36" s="154">
        <v>1501</v>
      </c>
      <c r="H36" s="283">
        <f>_xlfn.IFNA(VLOOKUP(C36,Tabel1[#All],4,0),"")</f>
        <v>67</v>
      </c>
      <c r="I36" s="153">
        <v>1</v>
      </c>
      <c r="J36" s="154">
        <v>1</v>
      </c>
      <c r="K36" s="155">
        <v>1</v>
      </c>
      <c r="L36" s="155">
        <v>1</v>
      </c>
      <c r="M36" s="155">
        <v>1</v>
      </c>
      <c r="N36" s="155">
        <v>1</v>
      </c>
      <c r="O36" s="155">
        <v>1</v>
      </c>
      <c r="P36" s="156">
        <v>8</v>
      </c>
      <c r="Q36" s="157" t="s">
        <v>171</v>
      </c>
      <c r="R36" s="158">
        <v>43819</v>
      </c>
      <c r="S36" s="158" t="s">
        <v>171</v>
      </c>
      <c r="T36" s="158">
        <v>43819</v>
      </c>
      <c r="U36" s="158" t="s">
        <v>171</v>
      </c>
      <c r="V36" s="158">
        <f>IFERROR(IF(R36&gt;0,WORKDAY(T36,1,Holidays!$B$2:$B$57),""),"")</f>
        <v>43836</v>
      </c>
      <c r="W36" s="158" t="str">
        <f>_xlfn.IFNA(VLOOKUP(C36,Tabel1[#All],15,0),"")</f>
        <v>10.06</v>
      </c>
      <c r="X36" s="158" t="s">
        <v>171</v>
      </c>
      <c r="Y36" s="158">
        <f>IFERROR(IF(R36&gt;0,WORKDAY(V36,DaysStreetSurvey,Holidays!$B$2:$B$57),""),"")</f>
        <v>43850</v>
      </c>
      <c r="Z36" s="158" t="s">
        <v>171</v>
      </c>
      <c r="AA36" s="158">
        <f>IFERROR(IF(Y36&gt;0,WORKDAY(Y36,1,Holidays!$B$2:$B$57),""),"")</f>
        <v>43851</v>
      </c>
      <c r="AB36" s="158" t="s">
        <v>171</v>
      </c>
      <c r="AC36" s="158">
        <f>IFERROR(IF(AA36&gt;0,WORKDAY(AA36,2,Holidays!$B$2:$B$57),""),"")</f>
        <v>43853</v>
      </c>
      <c r="AD36" s="158" t="s">
        <v>171</v>
      </c>
      <c r="AE36" s="158">
        <f>IFERROR(IF(AC36&gt;0,WORKDAY(AC36,14,Holidays!$B$2:$B$57),""),"")</f>
        <v>43873</v>
      </c>
      <c r="AF36" s="158" t="s">
        <v>171</v>
      </c>
      <c r="AG36" s="158">
        <f>IFERROR(IF(AE36&gt;0,WORKDAY(AE36,5,Holidays!$B$2:$B$57),""),"")</f>
        <v>43880</v>
      </c>
      <c r="AH36" s="158" t="s">
        <v>171</v>
      </c>
      <c r="AI36" s="158">
        <f>IFERROR(IF(AG36&gt;0,WORKDAY(AG36,DaysHLD2A,Holidays!$B$2:$B$57),""),"")</f>
        <v>43909</v>
      </c>
      <c r="AJ36" s="158" t="s">
        <v>171</v>
      </c>
      <c r="AK36" s="158">
        <v>43819</v>
      </c>
      <c r="AL36" s="158" t="s">
        <v>171</v>
      </c>
      <c r="AM36" s="158">
        <v>43819</v>
      </c>
      <c r="AN36" s="158" t="s">
        <v>171</v>
      </c>
      <c r="AO36" s="158">
        <f>IFERROR(IF(AM36&gt;0,WORKDAY(AM36,GO4HLD2B,Holidays!$B$2:$B$57),""),"")</f>
        <v>43840</v>
      </c>
      <c r="AP36" s="158" t="s">
        <v>171</v>
      </c>
      <c r="AQ36" s="158">
        <f>IFERROR(IF(AO36&gt;0,WORKDAY(AO36,HLD2B,Holidays!$B$2:$B$57),""),"")</f>
        <v>43860</v>
      </c>
      <c r="AR36" s="158" t="s">
        <v>171</v>
      </c>
      <c r="AS36" s="158">
        <f>IFERROR(IF(AQ36&gt;0,WORKDAY(AQ36,StartSSV,Holidays!$B$2:$B$57),""),"")</f>
        <v>43861</v>
      </c>
      <c r="AT36" s="272" t="str">
        <f>_xlfn.IFNA(VLOOKUP(C36,Tabel1[#All],13,0),"")</f>
        <v>98.51</v>
      </c>
      <c r="AU36" s="158" t="s">
        <v>171</v>
      </c>
      <c r="AV36" s="158">
        <f>IFERROR(IF(AS36&gt;0,WORKDAY(AS36,StopSSV,Holidays!$B$2:$B$57),""),"")</f>
        <v>44000</v>
      </c>
      <c r="AW36" s="158"/>
      <c r="AX36" s="158" t="s">
        <v>172</v>
      </c>
      <c r="AY36" s="158"/>
      <c r="AZ36" s="158" t="s">
        <v>172</v>
      </c>
      <c r="BA36" s="158"/>
      <c r="BB36" s="158" t="s">
        <v>172</v>
      </c>
      <c r="BC36" s="158" t="s">
        <v>110</v>
      </c>
      <c r="BD36" s="158" t="s">
        <v>171</v>
      </c>
      <c r="BE36" s="158" t="str">
        <f>IFERROR(IF(BB36&gt;0,WORKDAY(BB36,DaysHp,Holidays!$B$2:$B$57),""),"")</f>
        <v/>
      </c>
      <c r="BF36" s="158" t="s">
        <v>171</v>
      </c>
      <c r="BG36" s="158">
        <v>43951</v>
      </c>
      <c r="BH36" s="158"/>
      <c r="BI36" s="272" t="str">
        <f>_xlfn.IFNA(VLOOKUP(C36,Tabel1[#All],7,0),"")</f>
        <v>82.09</v>
      </c>
      <c r="BJ36" s="158"/>
      <c r="BK36" s="272" t="str">
        <f>_xlfn.IFNA(VLOOKUP(C36,Tabel1[#All],11,0),"")</f>
        <v>95.24</v>
      </c>
      <c r="BL36" s="158"/>
      <c r="BM36" s="158"/>
      <c r="BN36" s="158"/>
      <c r="BO36" s="158"/>
      <c r="BP36" s="158" t="s">
        <v>164</v>
      </c>
      <c r="BQ36" s="159">
        <v>43881</v>
      </c>
      <c r="BR36" s="160"/>
      <c r="BS36" s="160"/>
      <c r="BT36" s="160"/>
      <c r="BU36" s="160"/>
    </row>
    <row r="37" spans="1:16383" ht="15" customHeight="1">
      <c r="A37" s="161">
        <v>2</v>
      </c>
      <c r="B37" s="162" t="s">
        <v>77</v>
      </c>
      <c r="C37" s="162" t="s">
        <v>224</v>
      </c>
      <c r="D37" s="162" t="s">
        <v>225</v>
      </c>
      <c r="E37" s="164" t="s">
        <v>169</v>
      </c>
      <c r="F37" s="165" t="s">
        <v>226</v>
      </c>
      <c r="G37" s="166">
        <v>5420</v>
      </c>
      <c r="H37" s="192">
        <f>_xlfn.IFNA(VLOOKUP(C37,Tabel1[#All],4,0),"")</f>
        <v>559</v>
      </c>
      <c r="I37" s="165">
        <v>1</v>
      </c>
      <c r="J37" s="166">
        <v>2</v>
      </c>
      <c r="K37" s="162">
        <v>1</v>
      </c>
      <c r="L37" s="162">
        <v>1</v>
      </c>
      <c r="M37" s="162">
        <v>1</v>
      </c>
      <c r="N37" s="162">
        <v>2</v>
      </c>
      <c r="O37" s="162">
        <v>2</v>
      </c>
      <c r="P37" s="168">
        <v>46</v>
      </c>
      <c r="Q37" s="170" t="s">
        <v>171</v>
      </c>
      <c r="R37" s="170">
        <v>43676</v>
      </c>
      <c r="S37" s="170" t="s">
        <v>171</v>
      </c>
      <c r="T37" s="170">
        <v>43690</v>
      </c>
      <c r="U37" s="170" t="s">
        <v>171</v>
      </c>
      <c r="V37" s="170">
        <v>43658</v>
      </c>
      <c r="W37" s="359" t="str">
        <f>_xlfn.IFNA(VLOOKUP(C37,Tabel1[#All],15,0),"")</f>
        <v>95.19</v>
      </c>
      <c r="X37" s="170" t="s">
        <v>171</v>
      </c>
      <c r="Y37" s="170">
        <f>IFERROR(IF(R37&gt;0,WORKDAY(V37,DaysStreetSurvey,Holidays!$B$2:$B$57),""),"")</f>
        <v>43686</v>
      </c>
      <c r="Z37" s="170" t="s">
        <v>171</v>
      </c>
      <c r="AA37" s="170">
        <f>IFERROR(IF(Y37&gt;0,WORKDAY(Y37,1,Holidays!$B$2:$B$57),""),"")</f>
        <v>43689</v>
      </c>
      <c r="AB37" s="170" t="s">
        <v>171</v>
      </c>
      <c r="AC37" s="170">
        <f>IFERROR(IF(AA37&gt;0,WORKDAY(AA37,2,Holidays!$B$2:$B$57),""),"")</f>
        <v>43691</v>
      </c>
      <c r="AD37" s="170" t="s">
        <v>171</v>
      </c>
      <c r="AE37" s="170">
        <f>IFERROR(IF(AC37&gt;0,WORKDAY(AC37,14,Holidays!$B$2:$B$57),""),"")</f>
        <v>43713</v>
      </c>
      <c r="AF37" s="170" t="s">
        <v>171</v>
      </c>
      <c r="AG37" s="170">
        <v>43691</v>
      </c>
      <c r="AH37" s="170" t="s">
        <v>171</v>
      </c>
      <c r="AI37" s="170">
        <f>IFERROR(IF(AG37&gt;0,WORKDAY(AG37,DaysHLD2A,Holidays!$B$2:$B$57),""),"")</f>
        <v>43724</v>
      </c>
      <c r="AJ37" s="170" t="s">
        <v>171</v>
      </c>
      <c r="AK37" s="170"/>
      <c r="AL37" s="170" t="s">
        <v>171</v>
      </c>
      <c r="AM37" s="170"/>
      <c r="AN37" s="170" t="s">
        <v>171</v>
      </c>
      <c r="AO37" s="170"/>
      <c r="AP37" s="170" t="s">
        <v>171</v>
      </c>
      <c r="AQ37" s="170"/>
      <c r="AR37" s="170" t="s">
        <v>171</v>
      </c>
      <c r="AS37" s="170"/>
      <c r="AT37" s="273" t="str">
        <f>_xlfn.IFNA(VLOOKUP(C37,Tabel1[#All],13,0),"")</f>
        <v>100.0</v>
      </c>
      <c r="AU37" s="170" t="s">
        <v>171</v>
      </c>
      <c r="AV37" s="170">
        <v>43902</v>
      </c>
      <c r="AW37" s="170"/>
      <c r="AX37" s="170" t="s">
        <v>172</v>
      </c>
      <c r="AY37" s="170"/>
      <c r="AZ37" s="170" t="s">
        <v>172</v>
      </c>
      <c r="BA37" s="170"/>
      <c r="BB37" s="170" t="s">
        <v>172</v>
      </c>
      <c r="BC37" s="170" t="s">
        <v>110</v>
      </c>
      <c r="BD37" s="170" t="s">
        <v>171</v>
      </c>
      <c r="BE37" s="170" t="str">
        <f>IFERROR(IF(BB37&gt;0,WORKDAY(BB37,DaysHp,Holidays!$B$2:$B$57),""),"")</f>
        <v/>
      </c>
      <c r="BF37" s="170" t="s">
        <v>164</v>
      </c>
      <c r="BG37" s="170">
        <v>44104</v>
      </c>
      <c r="BH37" s="170"/>
      <c r="BI37" s="273" t="str">
        <f>_xlfn.IFNA(VLOOKUP(C37,Tabel1[#All],7,0),"")</f>
        <v>94.45</v>
      </c>
      <c r="BJ37" s="170"/>
      <c r="BK37" s="273" t="str">
        <f>_xlfn.IFNA(VLOOKUP(C37,Tabel1[#All],11,0),"")</f>
        <v>67.89</v>
      </c>
      <c r="BL37" s="170"/>
      <c r="BM37" s="170"/>
      <c r="BN37" s="170"/>
      <c r="BO37" s="170"/>
      <c r="BP37" s="170" t="s">
        <v>164</v>
      </c>
      <c r="BQ37" s="171">
        <v>43887</v>
      </c>
      <c r="BR37" s="177">
        <f>+(31+16)/225</f>
        <v>0.2088888888888889</v>
      </c>
      <c r="BS37" s="177">
        <f>62/565</f>
        <v>0.10973451327433628</v>
      </c>
      <c r="BT37" s="177">
        <f>519/565</f>
        <v>0.91858407079646021</v>
      </c>
      <c r="BU37" s="177">
        <v>3.5714285714285712E-2</v>
      </c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</row>
    <row r="38" spans="1:16383" ht="15" customHeight="1">
      <c r="A38" s="145">
        <v>2</v>
      </c>
      <c r="B38" s="332" t="s">
        <v>77</v>
      </c>
      <c r="C38" s="332" t="s">
        <v>227</v>
      </c>
      <c r="D38" s="363" t="s">
        <v>225</v>
      </c>
      <c r="E38" s="147" t="s">
        <v>174</v>
      </c>
      <c r="F38" s="361" t="s">
        <v>226</v>
      </c>
      <c r="G38" s="139">
        <v>1715</v>
      </c>
      <c r="H38" s="282">
        <f>_xlfn.IFNA(VLOOKUP(C38,Tabel1[#All],4,0),"")</f>
        <v>34</v>
      </c>
      <c r="I38" s="361">
        <v>1</v>
      </c>
      <c r="J38" s="139">
        <v>1</v>
      </c>
      <c r="K38" s="332">
        <v>1</v>
      </c>
      <c r="L38" s="332">
        <v>1</v>
      </c>
      <c r="M38" s="332">
        <v>1</v>
      </c>
      <c r="N38" s="332">
        <v>3</v>
      </c>
      <c r="O38" s="332">
        <v>3</v>
      </c>
      <c r="P38" s="141"/>
      <c r="Q38" s="142" t="s">
        <v>171</v>
      </c>
      <c r="R38" s="333">
        <v>43675</v>
      </c>
      <c r="S38" s="333" t="s">
        <v>171</v>
      </c>
      <c r="T38" s="333">
        <v>43681</v>
      </c>
      <c r="U38" s="333" t="s">
        <v>171</v>
      </c>
      <c r="V38" s="333">
        <v>43691</v>
      </c>
      <c r="W38" s="359" t="str">
        <f>_xlfn.IFNA(VLOOKUP(C38,Tabel1[#All],15,0),"")</f>
        <v>0.0</v>
      </c>
      <c r="X38" s="333" t="s">
        <v>171</v>
      </c>
      <c r="Y38" s="333">
        <f>IFERROR(IF(R38&gt;0,WORKDAY(V38,DaysStreetSurvey,Holidays!$B$2:$B$57),""),"")</f>
        <v>43707</v>
      </c>
      <c r="Z38" s="333" t="s">
        <v>171</v>
      </c>
      <c r="AA38" s="333" t="s">
        <v>172</v>
      </c>
      <c r="AB38" s="333" t="s">
        <v>171</v>
      </c>
      <c r="AC38" s="333" t="s">
        <v>172</v>
      </c>
      <c r="AD38" s="333" t="s">
        <v>171</v>
      </c>
      <c r="AE38" s="333" t="s">
        <v>172</v>
      </c>
      <c r="AF38" s="333" t="s">
        <v>171</v>
      </c>
      <c r="AG38" s="333" t="s">
        <v>172</v>
      </c>
      <c r="AH38" s="333" t="s">
        <v>164</v>
      </c>
      <c r="AI38" s="333" t="s">
        <v>172</v>
      </c>
      <c r="AJ38" s="333" t="s">
        <v>164</v>
      </c>
      <c r="AK38" s="333" t="s">
        <v>172</v>
      </c>
      <c r="AL38" s="333" t="s">
        <v>164</v>
      </c>
      <c r="AM38" s="333" t="s">
        <v>172</v>
      </c>
      <c r="AN38" s="333" t="s">
        <v>164</v>
      </c>
      <c r="AO38" s="333" t="s">
        <v>172</v>
      </c>
      <c r="AP38" s="333" t="s">
        <v>164</v>
      </c>
      <c r="AQ38" s="333" t="s">
        <v>172</v>
      </c>
      <c r="AR38" s="333" t="s">
        <v>171</v>
      </c>
      <c r="AS38" s="333">
        <v>43738</v>
      </c>
      <c r="AT38" s="359" t="str">
        <f>_xlfn.IFNA(VLOOKUP(C38,Tabel1[#All],13,0),"")</f>
        <v>100.0</v>
      </c>
      <c r="AU38" s="333" t="s">
        <v>171</v>
      </c>
      <c r="AV38" s="333">
        <v>43766</v>
      </c>
      <c r="AW38" s="333"/>
      <c r="AX38" s="333">
        <v>43740</v>
      </c>
      <c r="AY38" s="333"/>
      <c r="AZ38" s="333">
        <v>43747</v>
      </c>
      <c r="BA38" s="333"/>
      <c r="BB38" s="333" t="s">
        <v>172</v>
      </c>
      <c r="BC38" s="333" t="s">
        <v>110</v>
      </c>
      <c r="BD38" s="333" t="s">
        <v>228</v>
      </c>
      <c r="BE38" s="333" t="str">
        <f>IFERROR(IF(BB38&gt;0,WORKDAY(BB38,DaysHp,Holidays!$B$2:$B$57),""),"")</f>
        <v/>
      </c>
      <c r="BF38" s="333" t="s">
        <v>164</v>
      </c>
      <c r="BG38" s="170">
        <v>44104</v>
      </c>
      <c r="BH38" s="333"/>
      <c r="BI38" s="359" t="str">
        <f>_xlfn.IFNA(VLOOKUP(C38,Tabel1[#All],7,0),"")</f>
        <v>100.0</v>
      </c>
      <c r="BJ38" s="333"/>
      <c r="BK38" s="359" t="str">
        <f>_xlfn.IFNA(VLOOKUP(C38,Tabel1[#All],11,0),"")</f>
        <v>47.06</v>
      </c>
      <c r="BL38" s="333"/>
      <c r="BM38" s="333"/>
      <c r="BN38" s="333"/>
      <c r="BO38" s="333"/>
      <c r="BP38" s="333" t="s">
        <v>164</v>
      </c>
      <c r="BQ38" s="143">
        <v>43887</v>
      </c>
      <c r="BR38" s="364"/>
      <c r="BS38" s="364"/>
      <c r="BT38" s="364"/>
      <c r="BU38" s="364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</row>
    <row r="39" spans="1:16383" s="9" customFormat="1" ht="15.75" customHeight="1">
      <c r="A39" s="145">
        <v>4</v>
      </c>
      <c r="B39" s="332" t="s">
        <v>161</v>
      </c>
      <c r="C39" s="332" t="s">
        <v>229</v>
      </c>
      <c r="D39" s="363" t="s">
        <v>225</v>
      </c>
      <c r="E39" s="147" t="s">
        <v>176</v>
      </c>
      <c r="F39" s="361" t="s">
        <v>226</v>
      </c>
      <c r="G39" s="139">
        <v>5693</v>
      </c>
      <c r="H39" s="282">
        <f>_xlfn.IFNA(VLOOKUP(C39,Tabel1[#All],4,0),"")</f>
        <v>832</v>
      </c>
      <c r="I39" s="361">
        <v>1</v>
      </c>
      <c r="J39" s="139">
        <v>1</v>
      </c>
      <c r="K39" s="332"/>
      <c r="L39" s="332"/>
      <c r="M39" s="332"/>
      <c r="N39" s="332"/>
      <c r="O39" s="332"/>
      <c r="P39" s="141"/>
      <c r="Q39" s="142" t="s">
        <v>171</v>
      </c>
      <c r="R39" s="333">
        <v>43922</v>
      </c>
      <c r="S39" s="333" t="s">
        <v>171</v>
      </c>
      <c r="T39" s="333">
        <v>43929</v>
      </c>
      <c r="U39" s="333" t="s">
        <v>171</v>
      </c>
      <c r="V39" s="333">
        <v>43949</v>
      </c>
      <c r="W39" s="359" t="str">
        <f>_xlfn.IFNA(VLOOKUP(C39,Tabel1[#All],15,0),"")</f>
        <v>99.7</v>
      </c>
      <c r="X39" s="333" t="s">
        <v>171</v>
      </c>
      <c r="Y39" s="333">
        <f>IFERROR(IF(R39&gt;0,WORKDAY(V39,DaysStreetSurvey,Holidays!$B$2:$B$57),""),"")</f>
        <v>43964</v>
      </c>
      <c r="Z39" s="333" t="s">
        <v>171</v>
      </c>
      <c r="AA39" s="333">
        <v>43974</v>
      </c>
      <c r="AB39" s="333" t="s">
        <v>171</v>
      </c>
      <c r="AC39" s="333">
        <v>43977</v>
      </c>
      <c r="AD39" s="333" t="s">
        <v>171</v>
      </c>
      <c r="AE39" s="333">
        <v>43977</v>
      </c>
      <c r="AF39" s="333" t="s">
        <v>171</v>
      </c>
      <c r="AG39" s="333">
        <v>43987</v>
      </c>
      <c r="AH39" s="333" t="s">
        <v>164</v>
      </c>
      <c r="AI39" s="333">
        <f>IFERROR(IF(AG39&gt;0,WORKDAY(AG39,DaysHLD2A,Holidays!$B$2:$B$57),""),"")</f>
        <v>44018</v>
      </c>
      <c r="AJ39" s="333" t="s">
        <v>164</v>
      </c>
      <c r="AK39" s="333">
        <f>IFERROR(IF(AI39&gt;0,WORKDAY(AI39,DaysStartInfra,Holidays!$B$2:$B$57),""),"")</f>
        <v>44019</v>
      </c>
      <c r="AL39" s="333" t="s">
        <v>164</v>
      </c>
      <c r="AM39" s="333">
        <f>IFERROR(IF(AK39&gt;0,WORKDAY(AK39,DaysInfra,Holidays!$B$2:$B$57),""),"")</f>
        <v>44053</v>
      </c>
      <c r="AN39" s="333" t="s">
        <v>164</v>
      </c>
      <c r="AO39" s="333">
        <f>IFERROR(IF(AM39&gt;0,WORKDAY(AM39,GO4HLD2B,Holidays!$B$2:$B$57),""),"")</f>
        <v>44060</v>
      </c>
      <c r="AP39" s="333" t="s">
        <v>164</v>
      </c>
      <c r="AQ39" s="333">
        <f>IFERROR(IF(AO39&gt;0,WORKDAY(AO39,HLD2B,Holidays!$B$2:$B$57),""),"")</f>
        <v>44078</v>
      </c>
      <c r="AR39" s="333" t="s">
        <v>164</v>
      </c>
      <c r="AS39" s="333">
        <f>IFERROR(IF(AI39&gt;0,WORKDAY(AI39,StartSSV,Holidays!$B$2:$B$57),""),"")</f>
        <v>44019</v>
      </c>
      <c r="AT39" s="359" t="str">
        <f>_xlfn.IFNA(VLOOKUP(C39,Tabel1[#All],13,0),"")</f>
        <v>0.0</v>
      </c>
      <c r="AU39" s="333" t="s">
        <v>164</v>
      </c>
      <c r="AV39" s="333">
        <f>IFERROR(IF(AS39&gt;0,WORKDAY(AS39,StopSSV,Holidays!$B$2:$B$57),""),"")</f>
        <v>44160</v>
      </c>
      <c r="AW39" s="333" t="s">
        <v>164</v>
      </c>
      <c r="AX39" s="243">
        <f>IFERROR(IF(AV39&gt;0,WORKDAY(AV39,HLD2Cstart,Holidays!$B$2:$B$57),""),"")</f>
        <v>44161</v>
      </c>
      <c r="AY39" s="333" t="s">
        <v>164</v>
      </c>
      <c r="AZ39" s="333">
        <f>IFERROR(IF(AX39&gt;0,WORKDAY(AX39,HLD2Cstop,Holidays!$B$2:$B$57),""),"")</f>
        <v>44168</v>
      </c>
      <c r="BA39" s="333" t="s">
        <v>164</v>
      </c>
      <c r="BB39" s="333">
        <f>IFERROR(IF(AZ39&gt;0,WORKDAY(AZ39,HLD2C,Holidays!$B$2:$B$57),""),"")</f>
        <v>44202</v>
      </c>
      <c r="BC39" s="333" t="s">
        <v>110</v>
      </c>
      <c r="BD39" s="333"/>
      <c r="BE39" s="333">
        <f>IFERROR(IF(BB39&gt;0,WORKDAY(BB39,DaysHp,Holidays!$B$2:$B$57),""),"")</f>
        <v>44244</v>
      </c>
      <c r="BF39" s="333"/>
      <c r="BG39" s="333"/>
      <c r="BH39" s="333"/>
      <c r="BI39" s="359" t="str">
        <f>_xlfn.IFNA(VLOOKUP(C39,Tabel1[#All],7,0),"")</f>
        <v>0.0</v>
      </c>
      <c r="BJ39" s="333"/>
      <c r="BK39" s="359" t="str">
        <f>_xlfn.IFNA(VLOOKUP(C39,Tabel1[#All],11,0),"")</f>
        <v>0.0</v>
      </c>
      <c r="BL39" s="333"/>
      <c r="BM39" s="333"/>
      <c r="BN39" s="333"/>
      <c r="BO39" s="333"/>
      <c r="BP39" s="333"/>
      <c r="BQ39" s="143"/>
      <c r="BR39" s="364"/>
      <c r="BS39" s="364"/>
      <c r="BT39" s="364"/>
      <c r="BU39" s="364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</row>
    <row r="40" spans="1:16383" s="124" customFormat="1" ht="18.75">
      <c r="A40" s="145">
        <v>4</v>
      </c>
      <c r="B40" s="332" t="s">
        <v>161</v>
      </c>
      <c r="C40" s="332" t="s">
        <v>230</v>
      </c>
      <c r="D40" s="363" t="s">
        <v>225</v>
      </c>
      <c r="E40" s="144" t="s">
        <v>178</v>
      </c>
      <c r="F40" s="361" t="s">
        <v>226</v>
      </c>
      <c r="G40" s="139">
        <v>5576</v>
      </c>
      <c r="H40" s="282">
        <f>_xlfn.IFNA(VLOOKUP(C40,Tabel1[#All],4,0),"")</f>
        <v>1031</v>
      </c>
      <c r="I40" s="361">
        <v>1</v>
      </c>
      <c r="J40" s="139">
        <v>1</v>
      </c>
      <c r="K40" s="332"/>
      <c r="L40" s="332"/>
      <c r="M40" s="332"/>
      <c r="N40" s="332"/>
      <c r="O40" s="332"/>
      <c r="P40" s="141"/>
      <c r="Q40" s="142" t="s">
        <v>171</v>
      </c>
      <c r="R40" s="333">
        <v>43930</v>
      </c>
      <c r="S40" s="333" t="s">
        <v>171</v>
      </c>
      <c r="T40" s="333">
        <v>43949</v>
      </c>
      <c r="U40" s="333" t="s">
        <v>171</v>
      </c>
      <c r="V40" s="333">
        <v>43976</v>
      </c>
      <c r="W40" s="359" t="str">
        <f>_xlfn.IFNA(VLOOKUP(C40,Tabel1[#All],15,0),"")</f>
        <v>100.0</v>
      </c>
      <c r="X40" s="333" t="s">
        <v>231</v>
      </c>
      <c r="Y40" s="333">
        <v>44012</v>
      </c>
      <c r="Z40" s="333" t="s">
        <v>171</v>
      </c>
      <c r="AA40" s="333">
        <v>44014</v>
      </c>
      <c r="AB40" s="333" t="s">
        <v>171</v>
      </c>
      <c r="AC40" s="333">
        <f>IFERROR(IF(AA40&gt;0,WORKDAY(AA40,2,Holidays!$B$2:$B$57),""),"")</f>
        <v>44018</v>
      </c>
      <c r="AD40" s="333" t="s">
        <v>171</v>
      </c>
      <c r="AE40" s="333">
        <v>44018</v>
      </c>
      <c r="AF40" s="333" t="s">
        <v>171</v>
      </c>
      <c r="AG40" s="333">
        <v>44025</v>
      </c>
      <c r="AH40" s="333" t="s">
        <v>164</v>
      </c>
      <c r="AI40" s="333">
        <f>IFERROR(IF(AG40&gt;0,WORKDAY(AG40,DaysHLD2A,Holidays!$B$2:$B$57),""),"")</f>
        <v>44067</v>
      </c>
      <c r="AJ40" s="333" t="s">
        <v>164</v>
      </c>
      <c r="AK40" s="333">
        <f>IFERROR(IF(AI40&gt;0,WORKDAY(AI40,DaysStartInfra,Holidays!$B$2:$B$57),""),"")</f>
        <v>44068</v>
      </c>
      <c r="AL40" s="333" t="s">
        <v>164</v>
      </c>
      <c r="AM40" s="333">
        <f>IFERROR(IF(AK40&gt;0,WORKDAY(AK40,DaysInfra,Holidays!$B$2:$B$57),""),"")</f>
        <v>44088</v>
      </c>
      <c r="AN40" s="333" t="s">
        <v>164</v>
      </c>
      <c r="AO40" s="333">
        <f>IFERROR(IF(AM40&gt;0,WORKDAY(AM40,GO4HLD2B,Holidays!$B$2:$B$57),""),"")</f>
        <v>44095</v>
      </c>
      <c r="AP40" s="333" t="s">
        <v>164</v>
      </c>
      <c r="AQ40" s="333">
        <f>IFERROR(IF(AO40&gt;0,WORKDAY(AO40,HLD2B,Holidays!$B$2:$B$57),""),"")</f>
        <v>44113</v>
      </c>
      <c r="AR40" s="333" t="s">
        <v>164</v>
      </c>
      <c r="AS40" s="333">
        <f>IFERROR(IF(AI40&gt;0,WORKDAY(AI40,StartSSV,Holidays!$B$2:$B$57),""),"")</f>
        <v>44068</v>
      </c>
      <c r="AT40" s="359" t="str">
        <f>_xlfn.IFNA(VLOOKUP(C40,Tabel1[#All],13,0),"")</f>
        <v>0.0</v>
      </c>
      <c r="AU40" s="333" t="s">
        <v>164</v>
      </c>
      <c r="AV40" s="333">
        <f>IFERROR(IF(AS40&gt;0,WORKDAY(AS40,StopSSV,Holidays!$B$2:$B$57),""),"")</f>
        <v>44209</v>
      </c>
      <c r="AW40" s="148" t="s">
        <v>164</v>
      </c>
      <c r="AX40" s="358">
        <f>IFERROR(IF(AV40&gt;0,WORKDAY(AV40,HLD2Cstart,Holidays!$B$2:$B$57),""),"")</f>
        <v>44210</v>
      </c>
      <c r="AY40" s="142" t="s">
        <v>164</v>
      </c>
      <c r="AZ40" s="333">
        <f>IFERROR(IF(AX40&gt;0,WORKDAY(AX40,HLD2Cstop,Holidays!$B$2:$B$57),""),"")</f>
        <v>44217</v>
      </c>
      <c r="BA40" s="333" t="s">
        <v>164</v>
      </c>
      <c r="BB40" s="333">
        <f>IFERROR(IF(AZ40&gt;0,WORKDAY(AZ40,HLD2C,Holidays!$B$2:$B$57),""),"")</f>
        <v>44237</v>
      </c>
      <c r="BC40" s="333" t="s">
        <v>110</v>
      </c>
      <c r="BD40" s="333"/>
      <c r="BE40" s="333">
        <f>IFERROR(IF(BB40&gt;0,WORKDAY(BB40,DaysHp,Holidays!$B$2:$B$57),""),"")</f>
        <v>44279</v>
      </c>
      <c r="BF40" s="333"/>
      <c r="BG40" s="333"/>
      <c r="BH40" s="333"/>
      <c r="BI40" s="359" t="str">
        <f>_xlfn.IFNA(VLOOKUP(C40,Tabel1[#All],7,0),"")</f>
        <v>0.0</v>
      </c>
      <c r="BJ40" s="333"/>
      <c r="BK40" s="359" t="str">
        <f>_xlfn.IFNA(VLOOKUP(C40,Tabel1[#All],11,0),"")</f>
        <v>0.0</v>
      </c>
      <c r="BL40" s="333"/>
      <c r="BM40" s="333"/>
      <c r="BN40" s="333"/>
      <c r="BO40" s="333"/>
      <c r="BP40" s="333"/>
      <c r="BQ40" s="143"/>
      <c r="BR40" s="364"/>
      <c r="BS40" s="364"/>
      <c r="BT40" s="364"/>
      <c r="BU40" s="364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  <c r="AML40" s="9"/>
      <c r="AMM40" s="9"/>
      <c r="AMN40" s="9"/>
      <c r="AMO40" s="9"/>
      <c r="AMP40" s="9"/>
      <c r="AMQ40" s="9"/>
      <c r="AMR40" s="9"/>
      <c r="AMS40" s="9"/>
      <c r="AMT40" s="9"/>
      <c r="AMU40" s="9"/>
      <c r="AMV40" s="9"/>
      <c r="AMW40" s="9"/>
      <c r="AMX40" s="9"/>
      <c r="AMY40" s="9"/>
      <c r="AMZ40" s="9"/>
      <c r="ANA40" s="9"/>
      <c r="ANB40" s="9"/>
      <c r="ANC40" s="9"/>
      <c r="AND40" s="9"/>
      <c r="ANE40" s="9"/>
      <c r="ANF40" s="9"/>
      <c r="ANG40" s="9"/>
      <c r="ANH40" s="9"/>
      <c r="ANI40" s="9"/>
      <c r="ANJ40" s="9"/>
      <c r="ANK40" s="9"/>
      <c r="ANL40" s="9"/>
      <c r="ANM40" s="9"/>
      <c r="ANN40" s="9"/>
      <c r="ANO40" s="9"/>
      <c r="ANP40" s="9"/>
      <c r="ANQ40" s="9"/>
      <c r="ANR40" s="9"/>
      <c r="ANS40" s="9"/>
      <c r="ANT40" s="9"/>
      <c r="ANU40" s="9"/>
      <c r="ANV40" s="9"/>
      <c r="ANW40" s="9"/>
      <c r="ANX40" s="9"/>
      <c r="ANY40" s="9"/>
      <c r="ANZ40" s="9"/>
      <c r="AOA40" s="9"/>
      <c r="AOB40" s="9"/>
      <c r="AOC40" s="9"/>
      <c r="AOD40" s="9"/>
      <c r="AOE40" s="9"/>
      <c r="AOF40" s="9"/>
      <c r="AOG40" s="9"/>
      <c r="AOH40" s="9"/>
      <c r="AOI40" s="9"/>
      <c r="AOJ40" s="9"/>
      <c r="AOK40" s="9"/>
      <c r="AOL40" s="9"/>
      <c r="AOM40" s="9"/>
      <c r="AON40" s="9"/>
      <c r="AOO40" s="9"/>
      <c r="AOP40" s="9"/>
      <c r="AOQ40" s="9"/>
      <c r="AOR40" s="9"/>
      <c r="AOS40" s="9"/>
      <c r="AOT40" s="9"/>
      <c r="AOU40" s="9"/>
      <c r="AOV40" s="9"/>
      <c r="AOW40" s="9"/>
      <c r="AOX40" s="9"/>
      <c r="AOY40" s="9"/>
      <c r="AOZ40" s="9"/>
      <c r="APA40" s="9"/>
      <c r="APB40" s="9"/>
      <c r="APC40" s="9"/>
      <c r="APD40" s="9"/>
      <c r="APE40" s="9"/>
      <c r="APF40" s="9"/>
      <c r="APG40" s="9"/>
      <c r="APH40" s="9"/>
      <c r="API40" s="9"/>
      <c r="APJ40" s="9"/>
      <c r="APK40" s="9"/>
      <c r="APL40" s="9"/>
      <c r="APM40" s="9"/>
      <c r="APN40" s="9"/>
      <c r="APO40" s="9"/>
      <c r="APP40" s="9"/>
      <c r="APQ40" s="9"/>
      <c r="APR40" s="9"/>
      <c r="APS40" s="9"/>
      <c r="APT40" s="9"/>
      <c r="APU40" s="9"/>
      <c r="APV40" s="9"/>
      <c r="APW40" s="9"/>
      <c r="APX40" s="9"/>
      <c r="APY40" s="9"/>
      <c r="APZ40" s="9"/>
      <c r="AQA40" s="9"/>
      <c r="AQB40" s="9"/>
      <c r="AQC40" s="9"/>
      <c r="AQD40" s="9"/>
      <c r="AQE40" s="9"/>
      <c r="AQF40" s="9"/>
      <c r="AQG40" s="9"/>
      <c r="AQH40" s="9"/>
      <c r="AQI40" s="9"/>
      <c r="AQJ40" s="9"/>
      <c r="AQK40" s="9"/>
      <c r="AQL40" s="9"/>
      <c r="AQM40" s="9"/>
      <c r="AQN40" s="9"/>
      <c r="AQO40" s="9"/>
      <c r="AQP40" s="9"/>
      <c r="AQQ40" s="9"/>
      <c r="AQR40" s="9"/>
      <c r="AQS40" s="9"/>
      <c r="AQT40" s="9"/>
      <c r="AQU40" s="9"/>
      <c r="AQV40" s="9"/>
      <c r="AQW40" s="9"/>
      <c r="AQX40" s="9"/>
      <c r="AQY40" s="9"/>
      <c r="AQZ40" s="9"/>
      <c r="ARA40" s="9"/>
      <c r="ARB40" s="9"/>
      <c r="ARC40" s="9"/>
      <c r="ARD40" s="9"/>
      <c r="ARE40" s="9"/>
      <c r="ARF40" s="9"/>
      <c r="ARG40" s="9"/>
      <c r="ARH40" s="9"/>
      <c r="ARI40" s="9"/>
      <c r="ARJ40" s="9"/>
      <c r="ARK40" s="9"/>
      <c r="ARL40" s="9"/>
      <c r="ARM40" s="9"/>
      <c r="ARN40" s="9"/>
      <c r="ARO40" s="9"/>
      <c r="ARP40" s="9"/>
      <c r="ARQ40" s="9"/>
      <c r="ARR40" s="9"/>
      <c r="ARS40" s="9"/>
      <c r="ART40" s="9"/>
      <c r="ARU40" s="9"/>
      <c r="ARV40" s="9"/>
      <c r="ARW40" s="9"/>
      <c r="ARX40" s="9"/>
      <c r="ARY40" s="9"/>
      <c r="ARZ40" s="9"/>
      <c r="ASA40" s="9"/>
      <c r="ASB40" s="9"/>
      <c r="ASC40" s="9"/>
      <c r="ASD40" s="9"/>
      <c r="ASE40" s="9"/>
      <c r="ASF40" s="9"/>
      <c r="ASG40" s="9"/>
      <c r="ASH40" s="9"/>
      <c r="ASI40" s="9"/>
      <c r="ASJ40" s="9"/>
      <c r="ASK40" s="9"/>
      <c r="ASL40" s="9"/>
      <c r="ASM40" s="9"/>
      <c r="ASN40" s="9"/>
      <c r="ASO40" s="9"/>
      <c r="ASP40" s="9"/>
      <c r="ASQ40" s="9"/>
      <c r="ASR40" s="9"/>
      <c r="ASS40" s="9"/>
      <c r="AST40" s="9"/>
      <c r="ASU40" s="9"/>
      <c r="ASV40" s="9"/>
      <c r="ASW40" s="9"/>
      <c r="ASX40" s="9"/>
      <c r="ASY40" s="9"/>
      <c r="ASZ40" s="9"/>
      <c r="ATA40" s="9"/>
      <c r="ATB40" s="9"/>
      <c r="ATC40" s="9"/>
      <c r="ATD40" s="9"/>
      <c r="ATE40" s="9"/>
      <c r="ATF40" s="9"/>
      <c r="ATG40" s="9"/>
      <c r="ATH40" s="9"/>
      <c r="ATI40" s="9"/>
      <c r="ATJ40" s="9"/>
      <c r="ATK40" s="9"/>
      <c r="ATL40" s="9"/>
      <c r="ATM40" s="9"/>
      <c r="ATN40" s="9"/>
      <c r="ATO40" s="9"/>
      <c r="ATP40" s="9"/>
      <c r="ATQ40" s="9"/>
      <c r="ATR40" s="9"/>
      <c r="ATS40" s="9"/>
      <c r="ATT40" s="9"/>
      <c r="ATU40" s="9"/>
      <c r="ATV40" s="9"/>
      <c r="ATW40" s="9"/>
      <c r="ATX40" s="9"/>
      <c r="ATY40" s="9"/>
      <c r="ATZ40" s="9"/>
      <c r="AUA40" s="9"/>
      <c r="AUB40" s="9"/>
      <c r="AUC40" s="9"/>
      <c r="AUD40" s="9"/>
      <c r="AUE40" s="9"/>
      <c r="AUF40" s="9"/>
      <c r="AUG40" s="9"/>
      <c r="AUH40" s="9"/>
      <c r="AUI40" s="9"/>
      <c r="AUJ40" s="9"/>
      <c r="AUK40" s="9"/>
      <c r="AUL40" s="9"/>
      <c r="AUM40" s="9"/>
      <c r="AUN40" s="9"/>
      <c r="AUO40" s="9"/>
      <c r="AUP40" s="9"/>
      <c r="AUQ40" s="9"/>
      <c r="AUR40" s="9"/>
      <c r="AUS40" s="9"/>
      <c r="AUT40" s="9"/>
      <c r="AUU40" s="9"/>
      <c r="AUV40" s="9"/>
      <c r="AUW40" s="9"/>
      <c r="AUX40" s="9"/>
      <c r="AUY40" s="9"/>
      <c r="AUZ40" s="9"/>
      <c r="AVA40" s="9"/>
      <c r="AVB40" s="9"/>
      <c r="AVC40" s="9"/>
      <c r="AVD40" s="9"/>
      <c r="AVE40" s="9"/>
      <c r="AVF40" s="9"/>
      <c r="AVG40" s="9"/>
      <c r="AVH40" s="9"/>
      <c r="AVI40" s="9"/>
      <c r="AVJ40" s="9"/>
      <c r="AVK40" s="9"/>
      <c r="AVL40" s="9"/>
      <c r="AVM40" s="9"/>
      <c r="AVN40" s="9"/>
      <c r="AVO40" s="9"/>
      <c r="AVP40" s="9"/>
      <c r="AVQ40" s="9"/>
      <c r="AVR40" s="9"/>
      <c r="AVS40" s="9"/>
      <c r="AVT40" s="9"/>
      <c r="AVU40" s="9"/>
      <c r="AVV40" s="9"/>
      <c r="AVW40" s="9"/>
      <c r="AVX40" s="9"/>
      <c r="AVY40" s="9"/>
      <c r="AVZ40" s="9"/>
      <c r="AWA40" s="9"/>
      <c r="AWB40" s="9"/>
      <c r="AWC40" s="9"/>
      <c r="AWD40" s="9"/>
      <c r="AWE40" s="9"/>
      <c r="AWF40" s="9"/>
      <c r="AWG40" s="9"/>
      <c r="AWH40" s="9"/>
      <c r="AWI40" s="9"/>
      <c r="AWJ40" s="9"/>
      <c r="AWK40" s="9"/>
      <c r="AWL40" s="9"/>
      <c r="AWM40" s="9"/>
      <c r="AWN40" s="9"/>
      <c r="AWO40" s="9"/>
      <c r="AWP40" s="9"/>
      <c r="AWQ40" s="9"/>
      <c r="AWR40" s="9"/>
      <c r="AWS40" s="9"/>
      <c r="AWT40" s="9"/>
      <c r="AWU40" s="9"/>
      <c r="AWV40" s="9"/>
      <c r="AWW40" s="9"/>
      <c r="AWX40" s="9"/>
      <c r="AWY40" s="9"/>
      <c r="AWZ40" s="9"/>
      <c r="AXA40" s="9"/>
      <c r="AXB40" s="9"/>
      <c r="AXC40" s="9"/>
      <c r="AXD40" s="9"/>
      <c r="AXE40" s="9"/>
      <c r="AXF40" s="9"/>
      <c r="AXG40" s="9"/>
      <c r="AXH40" s="9"/>
      <c r="AXI40" s="9"/>
      <c r="AXJ40" s="9"/>
      <c r="AXK40" s="9"/>
      <c r="AXL40" s="9"/>
      <c r="AXM40" s="9"/>
      <c r="AXN40" s="9"/>
      <c r="AXO40" s="9"/>
      <c r="AXP40" s="9"/>
      <c r="AXQ40" s="9"/>
      <c r="AXR40" s="9"/>
      <c r="AXS40" s="9"/>
      <c r="AXT40" s="9"/>
      <c r="AXU40" s="9"/>
      <c r="AXV40" s="9"/>
      <c r="AXW40" s="9"/>
      <c r="AXX40" s="9"/>
      <c r="AXY40" s="9"/>
      <c r="AXZ40" s="9"/>
      <c r="AYA40" s="9"/>
      <c r="AYB40" s="9"/>
      <c r="AYC40" s="9"/>
      <c r="AYD40" s="9"/>
      <c r="AYE40" s="9"/>
      <c r="AYF40" s="9"/>
      <c r="AYG40" s="9"/>
      <c r="AYH40" s="9"/>
      <c r="AYI40" s="9"/>
      <c r="AYJ40" s="9"/>
      <c r="AYK40" s="9"/>
      <c r="AYL40" s="9"/>
      <c r="AYM40" s="9"/>
      <c r="AYN40" s="9"/>
      <c r="AYO40" s="9"/>
      <c r="AYP40" s="9"/>
      <c r="AYQ40" s="9"/>
      <c r="AYR40" s="9"/>
      <c r="AYS40" s="9"/>
      <c r="AYT40" s="9"/>
      <c r="AYU40" s="9"/>
      <c r="AYV40" s="9"/>
      <c r="AYW40" s="9"/>
      <c r="AYX40" s="9"/>
      <c r="AYY40" s="9"/>
      <c r="AYZ40" s="9"/>
      <c r="AZA40" s="9"/>
      <c r="AZB40" s="9"/>
      <c r="AZC40" s="9"/>
      <c r="AZD40" s="9"/>
      <c r="AZE40" s="9"/>
      <c r="AZF40" s="9"/>
      <c r="AZG40" s="9"/>
      <c r="AZH40" s="9"/>
      <c r="AZI40" s="9"/>
      <c r="AZJ40" s="9"/>
      <c r="AZK40" s="9"/>
      <c r="AZL40" s="9"/>
      <c r="AZM40" s="9"/>
      <c r="AZN40" s="9"/>
      <c r="AZO40" s="9"/>
      <c r="AZP40" s="9"/>
      <c r="AZQ40" s="9"/>
      <c r="AZR40" s="9"/>
      <c r="AZS40" s="9"/>
      <c r="AZT40" s="9"/>
      <c r="AZU40" s="9"/>
      <c r="AZV40" s="9"/>
      <c r="AZW40" s="9"/>
      <c r="AZX40" s="9"/>
      <c r="AZY40" s="9"/>
      <c r="AZZ40" s="9"/>
      <c r="BAA40" s="9"/>
      <c r="BAB40" s="9"/>
      <c r="BAC40" s="9"/>
      <c r="BAD40" s="9"/>
      <c r="BAE40" s="9"/>
      <c r="BAF40" s="9"/>
      <c r="BAG40" s="9"/>
      <c r="BAH40" s="9"/>
      <c r="BAI40" s="9"/>
      <c r="BAJ40" s="9"/>
      <c r="BAK40" s="9"/>
      <c r="BAL40" s="9"/>
      <c r="BAM40" s="9"/>
      <c r="BAN40" s="9"/>
      <c r="BAO40" s="9"/>
      <c r="BAP40" s="9"/>
      <c r="BAQ40" s="9"/>
      <c r="BAR40" s="9"/>
      <c r="BAS40" s="9"/>
      <c r="BAT40" s="9"/>
      <c r="BAU40" s="9"/>
      <c r="BAV40" s="9"/>
      <c r="BAW40" s="9"/>
      <c r="BAX40" s="9"/>
      <c r="BAY40" s="9"/>
      <c r="BAZ40" s="9"/>
      <c r="BBA40" s="9"/>
      <c r="BBB40" s="9"/>
      <c r="BBC40" s="9"/>
      <c r="BBD40" s="9"/>
      <c r="BBE40" s="9"/>
      <c r="BBF40" s="9"/>
      <c r="BBG40" s="9"/>
      <c r="BBH40" s="9"/>
      <c r="BBI40" s="9"/>
      <c r="BBJ40" s="9"/>
      <c r="BBK40" s="9"/>
      <c r="BBL40" s="9"/>
      <c r="BBM40" s="9"/>
      <c r="BBN40" s="9"/>
      <c r="BBO40" s="9"/>
      <c r="BBP40" s="9"/>
      <c r="BBQ40" s="9"/>
      <c r="BBR40" s="9"/>
      <c r="BBS40" s="9"/>
      <c r="BBT40" s="9"/>
      <c r="BBU40" s="9"/>
      <c r="BBV40" s="9"/>
      <c r="BBW40" s="9"/>
      <c r="BBX40" s="9"/>
      <c r="BBY40" s="9"/>
      <c r="BBZ40" s="9"/>
      <c r="BCA40" s="9"/>
      <c r="BCB40" s="9"/>
      <c r="BCC40" s="9"/>
      <c r="BCD40" s="9"/>
      <c r="BCE40" s="9"/>
      <c r="BCF40" s="9"/>
      <c r="BCG40" s="9"/>
      <c r="BCH40" s="9"/>
      <c r="BCI40" s="9"/>
      <c r="BCJ40" s="9"/>
      <c r="BCK40" s="9"/>
      <c r="BCL40" s="9"/>
      <c r="BCM40" s="9"/>
      <c r="BCN40" s="9"/>
      <c r="BCO40" s="9"/>
      <c r="BCP40" s="9"/>
      <c r="BCQ40" s="9"/>
      <c r="BCR40" s="9"/>
      <c r="BCS40" s="9"/>
      <c r="BCT40" s="9"/>
      <c r="BCU40" s="9"/>
      <c r="BCV40" s="9"/>
      <c r="BCW40" s="9"/>
      <c r="BCX40" s="9"/>
      <c r="BCY40" s="9"/>
      <c r="BCZ40" s="9"/>
      <c r="BDA40" s="9"/>
      <c r="BDB40" s="9"/>
      <c r="BDC40" s="9"/>
      <c r="BDD40" s="9"/>
      <c r="BDE40" s="9"/>
      <c r="BDF40" s="9"/>
      <c r="BDG40" s="9"/>
      <c r="BDH40" s="9"/>
      <c r="BDI40" s="9"/>
      <c r="BDJ40" s="9"/>
      <c r="BDK40" s="9"/>
      <c r="BDL40" s="9"/>
      <c r="BDM40" s="9"/>
      <c r="BDN40" s="9"/>
      <c r="BDO40" s="9"/>
      <c r="BDP40" s="9"/>
      <c r="BDQ40" s="9"/>
      <c r="BDR40" s="9"/>
      <c r="BDS40" s="9"/>
      <c r="BDT40" s="9"/>
      <c r="BDU40" s="9"/>
      <c r="BDV40" s="9"/>
      <c r="BDW40" s="9"/>
      <c r="BDX40" s="9"/>
      <c r="BDY40" s="9"/>
      <c r="BDZ40" s="9"/>
      <c r="BEA40" s="9"/>
      <c r="BEB40" s="9"/>
      <c r="BEC40" s="9"/>
      <c r="BED40" s="9"/>
      <c r="BEE40" s="9"/>
      <c r="BEF40" s="9"/>
      <c r="BEG40" s="9"/>
      <c r="BEH40" s="9"/>
      <c r="BEI40" s="9"/>
      <c r="BEJ40" s="9"/>
      <c r="BEK40" s="9"/>
      <c r="BEL40" s="9"/>
      <c r="BEM40" s="9"/>
      <c r="BEN40" s="9"/>
      <c r="BEO40" s="9"/>
      <c r="BEP40" s="9"/>
      <c r="BEQ40" s="9"/>
      <c r="BER40" s="9"/>
      <c r="BES40" s="9"/>
      <c r="BET40" s="9"/>
      <c r="BEU40" s="9"/>
      <c r="BEV40" s="9"/>
      <c r="BEW40" s="9"/>
      <c r="BEX40" s="9"/>
      <c r="BEY40" s="9"/>
      <c r="BEZ40" s="9"/>
      <c r="BFA40" s="9"/>
      <c r="BFB40" s="9"/>
      <c r="BFC40" s="9"/>
      <c r="BFD40" s="9"/>
      <c r="BFE40" s="9"/>
      <c r="BFF40" s="9"/>
      <c r="BFG40" s="9"/>
      <c r="BFH40" s="9"/>
      <c r="BFI40" s="9"/>
      <c r="BFJ40" s="9"/>
      <c r="BFK40" s="9"/>
      <c r="BFL40" s="9"/>
      <c r="BFM40" s="9"/>
      <c r="BFN40" s="9"/>
      <c r="BFO40" s="9"/>
      <c r="BFP40" s="9"/>
      <c r="BFQ40" s="9"/>
      <c r="BFR40" s="9"/>
      <c r="BFS40" s="9"/>
      <c r="BFT40" s="9"/>
      <c r="BFU40" s="9"/>
      <c r="BFV40" s="9"/>
      <c r="BFW40" s="9"/>
      <c r="BFX40" s="9"/>
      <c r="BFY40" s="9"/>
      <c r="BFZ40" s="9"/>
      <c r="BGA40" s="9"/>
      <c r="BGB40" s="9"/>
      <c r="BGC40" s="9"/>
      <c r="BGD40" s="9"/>
      <c r="BGE40" s="9"/>
      <c r="BGF40" s="9"/>
      <c r="BGG40" s="9"/>
      <c r="BGH40" s="9"/>
      <c r="BGI40" s="9"/>
      <c r="BGJ40" s="9"/>
      <c r="BGK40" s="9"/>
      <c r="BGL40" s="9"/>
      <c r="BGM40" s="9"/>
      <c r="BGN40" s="9"/>
      <c r="BGO40" s="9"/>
      <c r="BGP40" s="9"/>
      <c r="BGQ40" s="9"/>
      <c r="BGR40" s="9"/>
      <c r="BGS40" s="9"/>
      <c r="BGT40" s="9"/>
      <c r="BGU40" s="9"/>
      <c r="BGV40" s="9"/>
      <c r="BGW40" s="9"/>
      <c r="BGX40" s="9"/>
      <c r="BGY40" s="9"/>
      <c r="BGZ40" s="9"/>
      <c r="BHA40" s="9"/>
      <c r="BHB40" s="9"/>
      <c r="BHC40" s="9"/>
      <c r="BHD40" s="9"/>
      <c r="BHE40" s="9"/>
      <c r="BHF40" s="9"/>
      <c r="BHG40" s="9"/>
      <c r="BHH40" s="9"/>
      <c r="BHI40" s="9"/>
      <c r="BHJ40" s="9"/>
      <c r="BHK40" s="9"/>
      <c r="BHL40" s="9"/>
      <c r="BHM40" s="9"/>
      <c r="BHN40" s="9"/>
      <c r="BHO40" s="9"/>
      <c r="BHP40" s="9"/>
      <c r="BHQ40" s="9"/>
      <c r="BHR40" s="9"/>
      <c r="BHS40" s="9"/>
      <c r="BHT40" s="9"/>
      <c r="BHU40" s="9"/>
      <c r="BHV40" s="9"/>
      <c r="BHW40" s="9"/>
      <c r="BHX40" s="9"/>
      <c r="BHY40" s="9"/>
      <c r="BHZ40" s="9"/>
      <c r="BIA40" s="9"/>
      <c r="BIB40" s="9"/>
      <c r="BIC40" s="9"/>
      <c r="BID40" s="9"/>
      <c r="BIE40" s="9"/>
      <c r="BIF40" s="9"/>
      <c r="BIG40" s="9"/>
      <c r="BIH40" s="9"/>
      <c r="BII40" s="9"/>
      <c r="BIJ40" s="9"/>
      <c r="BIK40" s="9"/>
      <c r="BIL40" s="9"/>
      <c r="BIM40" s="9"/>
      <c r="BIN40" s="9"/>
      <c r="BIO40" s="9"/>
      <c r="BIP40" s="9"/>
      <c r="BIQ40" s="9"/>
      <c r="BIR40" s="9"/>
      <c r="BIS40" s="9"/>
      <c r="BIT40" s="9"/>
      <c r="BIU40" s="9"/>
      <c r="BIV40" s="9"/>
      <c r="BIW40" s="9"/>
      <c r="BIX40" s="9"/>
      <c r="BIY40" s="9"/>
      <c r="BIZ40" s="9"/>
      <c r="BJA40" s="9"/>
      <c r="BJB40" s="9"/>
      <c r="BJC40" s="9"/>
      <c r="BJD40" s="9"/>
      <c r="BJE40" s="9"/>
      <c r="BJF40" s="9"/>
      <c r="BJG40" s="9"/>
      <c r="BJH40" s="9"/>
      <c r="BJI40" s="9"/>
      <c r="BJJ40" s="9"/>
      <c r="BJK40" s="9"/>
      <c r="BJL40" s="9"/>
      <c r="BJM40" s="9"/>
      <c r="BJN40" s="9"/>
      <c r="BJO40" s="9"/>
      <c r="BJP40" s="9"/>
      <c r="BJQ40" s="9"/>
      <c r="BJR40" s="9"/>
      <c r="BJS40" s="9"/>
      <c r="BJT40" s="9"/>
      <c r="BJU40" s="9"/>
      <c r="BJV40" s="9"/>
      <c r="BJW40" s="9"/>
      <c r="BJX40" s="9"/>
      <c r="BJY40" s="9"/>
      <c r="BJZ40" s="9"/>
      <c r="BKA40" s="9"/>
      <c r="BKB40" s="9"/>
      <c r="BKC40" s="9"/>
      <c r="BKD40" s="9"/>
      <c r="BKE40" s="9"/>
      <c r="BKF40" s="9"/>
      <c r="BKG40" s="9"/>
      <c r="BKH40" s="9"/>
      <c r="BKI40" s="9"/>
      <c r="BKJ40" s="9"/>
      <c r="BKK40" s="9"/>
      <c r="BKL40" s="9"/>
      <c r="BKM40" s="9"/>
      <c r="BKN40" s="9"/>
      <c r="BKO40" s="9"/>
      <c r="BKP40" s="9"/>
      <c r="BKQ40" s="9"/>
      <c r="BKR40" s="9"/>
      <c r="BKS40" s="9"/>
      <c r="BKT40" s="9"/>
      <c r="BKU40" s="9"/>
      <c r="BKV40" s="9"/>
      <c r="BKW40" s="9"/>
      <c r="BKX40" s="9"/>
      <c r="BKY40" s="9"/>
      <c r="BKZ40" s="9"/>
      <c r="BLA40" s="9"/>
      <c r="BLB40" s="9"/>
      <c r="BLC40" s="9"/>
      <c r="BLD40" s="9"/>
      <c r="BLE40" s="9"/>
      <c r="BLF40" s="9"/>
      <c r="BLG40" s="9"/>
      <c r="BLH40" s="9"/>
      <c r="BLI40" s="9"/>
      <c r="BLJ40" s="9"/>
      <c r="BLK40" s="9"/>
      <c r="BLL40" s="9"/>
      <c r="BLM40" s="9"/>
      <c r="BLN40" s="9"/>
      <c r="BLO40" s="9"/>
      <c r="BLP40" s="9"/>
      <c r="BLQ40" s="9"/>
      <c r="BLR40" s="9"/>
      <c r="BLS40" s="9"/>
      <c r="BLT40" s="9"/>
      <c r="BLU40" s="9"/>
      <c r="BLV40" s="9"/>
      <c r="BLW40" s="9"/>
      <c r="BLX40" s="9"/>
      <c r="BLY40" s="9"/>
      <c r="BLZ40" s="9"/>
      <c r="BMA40" s="9"/>
      <c r="BMB40" s="9"/>
      <c r="BMC40" s="9"/>
      <c r="BMD40" s="9"/>
      <c r="BME40" s="9"/>
      <c r="BMF40" s="9"/>
      <c r="BMG40" s="9"/>
      <c r="BMH40" s="9"/>
      <c r="BMI40" s="9"/>
      <c r="BMJ40" s="9"/>
      <c r="BMK40" s="9"/>
      <c r="BML40" s="9"/>
      <c r="BMM40" s="9"/>
      <c r="BMN40" s="9"/>
      <c r="BMO40" s="9"/>
      <c r="BMP40" s="9"/>
      <c r="BMQ40" s="9"/>
      <c r="BMR40" s="9"/>
      <c r="BMS40" s="9"/>
      <c r="BMT40" s="9"/>
      <c r="BMU40" s="9"/>
      <c r="BMV40" s="9"/>
      <c r="BMW40" s="9"/>
      <c r="BMX40" s="9"/>
      <c r="BMY40" s="9"/>
      <c r="BMZ40" s="9"/>
      <c r="BNA40" s="9"/>
      <c r="BNB40" s="9"/>
      <c r="BNC40" s="9"/>
      <c r="BND40" s="9"/>
      <c r="BNE40" s="9"/>
      <c r="BNF40" s="9"/>
      <c r="BNG40" s="9"/>
      <c r="BNH40" s="9"/>
      <c r="BNI40" s="9"/>
      <c r="BNJ40" s="9"/>
      <c r="BNK40" s="9"/>
      <c r="BNL40" s="9"/>
      <c r="BNM40" s="9"/>
      <c r="BNN40" s="9"/>
      <c r="BNO40" s="9"/>
      <c r="BNP40" s="9"/>
      <c r="BNQ40" s="9"/>
      <c r="BNR40" s="9"/>
      <c r="BNS40" s="9"/>
      <c r="BNT40" s="9"/>
      <c r="BNU40" s="9"/>
      <c r="BNV40" s="9"/>
      <c r="BNW40" s="9"/>
      <c r="BNX40" s="9"/>
      <c r="BNY40" s="9"/>
      <c r="BNZ40" s="9"/>
      <c r="BOA40" s="9"/>
      <c r="BOB40" s="9"/>
      <c r="BOC40" s="9"/>
      <c r="BOD40" s="9"/>
      <c r="BOE40" s="9"/>
      <c r="BOF40" s="9"/>
      <c r="BOG40" s="9"/>
      <c r="BOH40" s="9"/>
      <c r="BOI40" s="9"/>
      <c r="BOJ40" s="9"/>
      <c r="BOK40" s="9"/>
      <c r="BOL40" s="9"/>
      <c r="BOM40" s="9"/>
      <c r="BON40" s="9"/>
      <c r="BOO40" s="9"/>
      <c r="BOP40" s="9"/>
      <c r="BOQ40" s="9"/>
      <c r="BOR40" s="9"/>
      <c r="BOS40" s="9"/>
      <c r="BOT40" s="9"/>
      <c r="BOU40" s="9"/>
      <c r="BOV40" s="9"/>
      <c r="BOW40" s="9"/>
      <c r="BOX40" s="9"/>
      <c r="BOY40" s="9"/>
      <c r="BOZ40" s="9"/>
      <c r="BPA40" s="9"/>
      <c r="BPB40" s="9"/>
      <c r="BPC40" s="9"/>
      <c r="BPD40" s="9"/>
      <c r="BPE40" s="9"/>
      <c r="BPF40" s="9"/>
      <c r="BPG40" s="9"/>
      <c r="BPH40" s="9"/>
      <c r="BPI40" s="9"/>
      <c r="BPJ40" s="9"/>
      <c r="BPK40" s="9"/>
      <c r="BPL40" s="9"/>
      <c r="BPM40" s="9"/>
      <c r="BPN40" s="9"/>
      <c r="BPO40" s="9"/>
      <c r="BPP40" s="9"/>
      <c r="BPQ40" s="9"/>
      <c r="BPR40" s="9"/>
      <c r="BPS40" s="9"/>
      <c r="BPT40" s="9"/>
      <c r="BPU40" s="9"/>
      <c r="BPV40" s="9"/>
      <c r="BPW40" s="9"/>
      <c r="BPX40" s="9"/>
      <c r="BPY40" s="9"/>
      <c r="BPZ40" s="9"/>
      <c r="BQA40" s="9"/>
      <c r="BQB40" s="9"/>
      <c r="BQC40" s="9"/>
      <c r="BQD40" s="9"/>
      <c r="BQE40" s="9"/>
      <c r="BQF40" s="9"/>
      <c r="BQG40" s="9"/>
      <c r="BQH40" s="9"/>
      <c r="BQI40" s="9"/>
      <c r="BQJ40" s="9"/>
      <c r="BQK40" s="9"/>
      <c r="BQL40" s="9"/>
      <c r="BQM40" s="9"/>
      <c r="BQN40" s="9"/>
      <c r="BQO40" s="9"/>
      <c r="BQP40" s="9"/>
      <c r="BQQ40" s="9"/>
      <c r="BQR40" s="9"/>
      <c r="BQS40" s="9"/>
      <c r="BQT40" s="9"/>
      <c r="BQU40" s="9"/>
      <c r="BQV40" s="9"/>
      <c r="BQW40" s="9"/>
      <c r="BQX40" s="9"/>
      <c r="BQY40" s="9"/>
      <c r="BQZ40" s="9"/>
      <c r="BRA40" s="9"/>
      <c r="BRB40" s="9"/>
      <c r="BRC40" s="9"/>
      <c r="BRD40" s="9"/>
      <c r="BRE40" s="9"/>
      <c r="BRF40" s="9"/>
      <c r="BRG40" s="9"/>
      <c r="BRH40" s="9"/>
      <c r="BRI40" s="9"/>
      <c r="BRJ40" s="9"/>
      <c r="BRK40" s="9"/>
      <c r="BRL40" s="9"/>
      <c r="BRM40" s="9"/>
      <c r="BRN40" s="9"/>
      <c r="BRO40" s="9"/>
      <c r="BRP40" s="9"/>
      <c r="BRQ40" s="9"/>
      <c r="BRR40" s="9"/>
      <c r="BRS40" s="9"/>
      <c r="BRT40" s="9"/>
      <c r="BRU40" s="9"/>
      <c r="BRV40" s="9"/>
      <c r="BRW40" s="9"/>
      <c r="BRX40" s="9"/>
      <c r="BRY40" s="9"/>
      <c r="BRZ40" s="9"/>
      <c r="BSA40" s="9"/>
      <c r="BSB40" s="9"/>
      <c r="BSC40" s="9"/>
      <c r="BSD40" s="9"/>
      <c r="BSE40" s="9"/>
      <c r="BSF40" s="9"/>
      <c r="BSG40" s="9"/>
      <c r="BSH40" s="9"/>
      <c r="BSI40" s="9"/>
      <c r="BSJ40" s="9"/>
      <c r="BSK40" s="9"/>
      <c r="BSL40" s="9"/>
      <c r="BSM40" s="9"/>
      <c r="BSN40" s="9"/>
      <c r="BSO40" s="9"/>
      <c r="BSP40" s="9"/>
      <c r="BSQ40" s="9"/>
      <c r="BSR40" s="9"/>
      <c r="BSS40" s="9"/>
      <c r="BST40" s="9"/>
      <c r="BSU40" s="9"/>
      <c r="BSV40" s="9"/>
      <c r="BSW40" s="9"/>
      <c r="BSX40" s="9"/>
      <c r="BSY40" s="9"/>
      <c r="BSZ40" s="9"/>
      <c r="BTA40" s="9"/>
      <c r="BTB40" s="9"/>
      <c r="BTC40" s="9"/>
      <c r="BTD40" s="9"/>
      <c r="BTE40" s="9"/>
      <c r="BTF40" s="9"/>
      <c r="BTG40" s="9"/>
      <c r="BTH40" s="9"/>
      <c r="BTI40" s="9"/>
      <c r="BTJ40" s="9"/>
      <c r="BTK40" s="9"/>
      <c r="BTL40" s="9"/>
      <c r="BTM40" s="9"/>
      <c r="BTN40" s="9"/>
      <c r="BTO40" s="9"/>
      <c r="BTP40" s="9"/>
      <c r="BTQ40" s="9"/>
      <c r="BTR40" s="9"/>
      <c r="BTS40" s="9"/>
      <c r="BTT40" s="9"/>
      <c r="BTU40" s="9"/>
      <c r="BTV40" s="9"/>
      <c r="BTW40" s="9"/>
      <c r="BTX40" s="9"/>
      <c r="BTY40" s="9"/>
      <c r="BTZ40" s="9"/>
      <c r="BUA40" s="9"/>
      <c r="BUB40" s="9"/>
      <c r="BUC40" s="9"/>
      <c r="BUD40" s="9"/>
      <c r="BUE40" s="9"/>
      <c r="BUF40" s="9"/>
      <c r="BUG40" s="9"/>
      <c r="BUH40" s="9"/>
      <c r="BUI40" s="9"/>
      <c r="BUJ40" s="9"/>
      <c r="BUK40" s="9"/>
      <c r="BUL40" s="9"/>
      <c r="BUM40" s="9"/>
      <c r="BUN40" s="9"/>
      <c r="BUO40" s="9"/>
      <c r="BUP40" s="9"/>
      <c r="BUQ40" s="9"/>
      <c r="BUR40" s="9"/>
      <c r="BUS40" s="9"/>
      <c r="BUT40" s="9"/>
      <c r="BUU40" s="9"/>
      <c r="BUV40" s="9"/>
      <c r="BUW40" s="9"/>
      <c r="BUX40" s="9"/>
      <c r="BUY40" s="9"/>
      <c r="BUZ40" s="9"/>
      <c r="BVA40" s="9"/>
      <c r="BVB40" s="9"/>
      <c r="BVC40" s="9"/>
      <c r="BVD40" s="9"/>
      <c r="BVE40" s="9"/>
      <c r="BVF40" s="9"/>
      <c r="BVG40" s="9"/>
      <c r="BVH40" s="9"/>
      <c r="BVI40" s="9"/>
      <c r="BVJ40" s="9"/>
      <c r="BVK40" s="9"/>
      <c r="BVL40" s="9"/>
      <c r="BVM40" s="9"/>
      <c r="BVN40" s="9"/>
      <c r="BVO40" s="9"/>
      <c r="BVP40" s="9"/>
      <c r="BVQ40" s="9"/>
      <c r="BVR40" s="9"/>
      <c r="BVS40" s="9"/>
      <c r="BVT40" s="9"/>
      <c r="BVU40" s="9"/>
      <c r="BVV40" s="9"/>
      <c r="BVW40" s="9"/>
      <c r="BVX40" s="9"/>
      <c r="BVY40" s="9"/>
      <c r="BVZ40" s="9"/>
      <c r="BWA40" s="9"/>
      <c r="BWB40" s="9"/>
      <c r="BWC40" s="9"/>
      <c r="BWD40" s="9"/>
      <c r="BWE40" s="9"/>
      <c r="BWF40" s="9"/>
      <c r="BWG40" s="9"/>
      <c r="BWH40" s="9"/>
      <c r="BWI40" s="9"/>
      <c r="BWJ40" s="9"/>
      <c r="BWK40" s="9"/>
      <c r="BWL40" s="9"/>
      <c r="BWM40" s="9"/>
      <c r="BWN40" s="9"/>
      <c r="BWO40" s="9"/>
      <c r="BWP40" s="9"/>
      <c r="BWQ40" s="9"/>
      <c r="BWR40" s="9"/>
      <c r="BWS40" s="9"/>
      <c r="BWT40" s="9"/>
      <c r="BWU40" s="9"/>
      <c r="BWV40" s="9"/>
      <c r="BWW40" s="9"/>
      <c r="BWX40" s="9"/>
      <c r="BWY40" s="9"/>
      <c r="BWZ40" s="9"/>
      <c r="BXA40" s="9"/>
      <c r="BXB40" s="9"/>
      <c r="BXC40" s="9"/>
      <c r="BXD40" s="9"/>
      <c r="BXE40" s="9"/>
      <c r="BXF40" s="9"/>
      <c r="BXG40" s="9"/>
      <c r="BXH40" s="9"/>
      <c r="BXI40" s="9"/>
      <c r="BXJ40" s="9"/>
      <c r="BXK40" s="9"/>
      <c r="BXL40" s="9"/>
      <c r="BXM40" s="9"/>
      <c r="BXN40" s="9"/>
      <c r="BXO40" s="9"/>
      <c r="BXP40" s="9"/>
      <c r="BXQ40" s="9"/>
      <c r="BXR40" s="9"/>
      <c r="BXS40" s="9"/>
      <c r="BXT40" s="9"/>
      <c r="BXU40" s="9"/>
      <c r="BXV40" s="9"/>
      <c r="BXW40" s="9"/>
      <c r="BXX40" s="9"/>
      <c r="BXY40" s="9"/>
      <c r="BXZ40" s="9"/>
      <c r="BYA40" s="9"/>
      <c r="BYB40" s="9"/>
      <c r="BYC40" s="9"/>
      <c r="BYD40" s="9"/>
      <c r="BYE40" s="9"/>
      <c r="BYF40" s="9"/>
      <c r="BYG40" s="9"/>
      <c r="BYH40" s="9"/>
      <c r="BYI40" s="9"/>
      <c r="BYJ40" s="9"/>
      <c r="BYK40" s="9"/>
      <c r="BYL40" s="9"/>
      <c r="BYM40" s="9"/>
      <c r="BYN40" s="9"/>
      <c r="BYO40" s="9"/>
      <c r="BYP40" s="9"/>
      <c r="BYQ40" s="9"/>
      <c r="BYR40" s="9"/>
      <c r="BYS40" s="9"/>
      <c r="BYT40" s="9"/>
      <c r="BYU40" s="9"/>
      <c r="BYV40" s="9"/>
      <c r="BYW40" s="9"/>
      <c r="BYX40" s="9"/>
      <c r="BYY40" s="9"/>
      <c r="BYZ40" s="9"/>
      <c r="BZA40" s="9"/>
      <c r="BZB40" s="9"/>
      <c r="BZC40" s="9"/>
      <c r="BZD40" s="9"/>
      <c r="BZE40" s="9"/>
      <c r="BZF40" s="9"/>
      <c r="BZG40" s="9"/>
      <c r="BZH40" s="9"/>
      <c r="BZI40" s="9"/>
      <c r="BZJ40" s="9"/>
      <c r="BZK40" s="9"/>
      <c r="BZL40" s="9"/>
      <c r="BZM40" s="9"/>
      <c r="BZN40" s="9"/>
      <c r="BZO40" s="9"/>
      <c r="BZP40" s="9"/>
      <c r="BZQ40" s="9"/>
      <c r="BZR40" s="9"/>
      <c r="BZS40" s="9"/>
      <c r="BZT40" s="9"/>
      <c r="BZU40" s="9"/>
      <c r="BZV40" s="9"/>
      <c r="BZW40" s="9"/>
      <c r="BZX40" s="9"/>
      <c r="BZY40" s="9"/>
      <c r="BZZ40" s="9"/>
      <c r="CAA40" s="9"/>
      <c r="CAB40" s="9"/>
      <c r="CAC40" s="9"/>
      <c r="CAD40" s="9"/>
      <c r="CAE40" s="9"/>
      <c r="CAF40" s="9"/>
      <c r="CAG40" s="9"/>
      <c r="CAH40" s="9"/>
      <c r="CAI40" s="9"/>
      <c r="CAJ40" s="9"/>
      <c r="CAK40" s="9"/>
      <c r="CAL40" s="9"/>
      <c r="CAM40" s="9"/>
      <c r="CAN40" s="9"/>
      <c r="CAO40" s="9"/>
      <c r="CAP40" s="9"/>
      <c r="CAQ40" s="9"/>
      <c r="CAR40" s="9"/>
      <c r="CAS40" s="9"/>
      <c r="CAT40" s="9"/>
      <c r="CAU40" s="9"/>
      <c r="CAV40" s="9"/>
      <c r="CAW40" s="9"/>
      <c r="CAX40" s="9"/>
      <c r="CAY40" s="9"/>
      <c r="CAZ40" s="9"/>
      <c r="CBA40" s="9"/>
      <c r="CBB40" s="9"/>
      <c r="CBC40" s="9"/>
      <c r="CBD40" s="9"/>
      <c r="CBE40" s="9"/>
      <c r="CBF40" s="9"/>
      <c r="CBG40" s="9"/>
      <c r="CBH40" s="9"/>
      <c r="CBI40" s="9"/>
      <c r="CBJ40" s="9"/>
      <c r="CBK40" s="9"/>
      <c r="CBL40" s="9"/>
      <c r="CBM40" s="9"/>
      <c r="CBN40" s="9"/>
      <c r="CBO40" s="9"/>
      <c r="CBP40" s="9"/>
      <c r="CBQ40" s="9"/>
      <c r="CBR40" s="9"/>
      <c r="CBS40" s="9"/>
      <c r="CBT40" s="9"/>
      <c r="CBU40" s="9"/>
      <c r="CBV40" s="9"/>
      <c r="CBW40" s="9"/>
      <c r="CBX40" s="9"/>
      <c r="CBY40" s="9"/>
      <c r="CBZ40" s="9"/>
      <c r="CCA40" s="9"/>
      <c r="CCB40" s="9"/>
      <c r="CCC40" s="9"/>
      <c r="CCD40" s="9"/>
      <c r="CCE40" s="9"/>
      <c r="CCF40" s="9"/>
      <c r="CCG40" s="9"/>
      <c r="CCH40" s="9"/>
      <c r="CCI40" s="9"/>
      <c r="CCJ40" s="9"/>
      <c r="CCK40" s="9"/>
      <c r="CCL40" s="9"/>
      <c r="CCM40" s="9"/>
      <c r="CCN40" s="9"/>
      <c r="CCO40" s="9"/>
      <c r="CCP40" s="9"/>
      <c r="CCQ40" s="9"/>
      <c r="CCR40" s="9"/>
      <c r="CCS40" s="9"/>
      <c r="CCT40" s="9"/>
      <c r="CCU40" s="9"/>
      <c r="CCV40" s="9"/>
      <c r="CCW40" s="9"/>
      <c r="CCX40" s="9"/>
      <c r="CCY40" s="9"/>
      <c r="CCZ40" s="9"/>
      <c r="CDA40" s="9"/>
      <c r="CDB40" s="9"/>
      <c r="CDC40" s="9"/>
      <c r="CDD40" s="9"/>
      <c r="CDE40" s="9"/>
      <c r="CDF40" s="9"/>
      <c r="CDG40" s="9"/>
      <c r="CDH40" s="9"/>
      <c r="CDI40" s="9"/>
      <c r="CDJ40" s="9"/>
      <c r="CDK40" s="9"/>
      <c r="CDL40" s="9"/>
      <c r="CDM40" s="9"/>
      <c r="CDN40" s="9"/>
      <c r="CDO40" s="9"/>
      <c r="CDP40" s="9"/>
      <c r="CDQ40" s="9"/>
      <c r="CDR40" s="9"/>
      <c r="CDS40" s="9"/>
      <c r="CDT40" s="9"/>
      <c r="CDU40" s="9"/>
      <c r="CDV40" s="9"/>
      <c r="CDW40" s="9"/>
      <c r="CDX40" s="9"/>
      <c r="CDY40" s="9"/>
      <c r="CDZ40" s="9"/>
      <c r="CEA40" s="9"/>
      <c r="CEB40" s="9"/>
      <c r="CEC40" s="9"/>
      <c r="CED40" s="9"/>
      <c r="CEE40" s="9"/>
      <c r="CEF40" s="9"/>
      <c r="CEG40" s="9"/>
      <c r="CEH40" s="9"/>
      <c r="CEI40" s="9"/>
      <c r="CEJ40" s="9"/>
      <c r="CEK40" s="9"/>
      <c r="CEL40" s="9"/>
      <c r="CEM40" s="9"/>
      <c r="CEN40" s="9"/>
      <c r="CEO40" s="9"/>
      <c r="CEP40" s="9"/>
      <c r="CEQ40" s="9"/>
      <c r="CER40" s="9"/>
      <c r="CES40" s="9"/>
      <c r="CET40" s="9"/>
      <c r="CEU40" s="9"/>
      <c r="CEV40" s="9"/>
      <c r="CEW40" s="9"/>
      <c r="CEX40" s="9"/>
      <c r="CEY40" s="9"/>
      <c r="CEZ40" s="9"/>
      <c r="CFA40" s="9"/>
      <c r="CFB40" s="9"/>
      <c r="CFC40" s="9"/>
      <c r="CFD40" s="9"/>
      <c r="CFE40" s="9"/>
      <c r="CFF40" s="9"/>
      <c r="CFG40" s="9"/>
      <c r="CFH40" s="9"/>
      <c r="CFI40" s="9"/>
      <c r="CFJ40" s="9"/>
      <c r="CFK40" s="9"/>
      <c r="CFL40" s="9"/>
      <c r="CFM40" s="9"/>
      <c r="CFN40" s="9"/>
      <c r="CFO40" s="9"/>
      <c r="CFP40" s="9"/>
      <c r="CFQ40" s="9"/>
      <c r="CFR40" s="9"/>
      <c r="CFS40" s="9"/>
      <c r="CFT40" s="9"/>
      <c r="CFU40" s="9"/>
      <c r="CFV40" s="9"/>
      <c r="CFW40" s="9"/>
      <c r="CFX40" s="9"/>
      <c r="CFY40" s="9"/>
      <c r="CFZ40" s="9"/>
      <c r="CGA40" s="9"/>
      <c r="CGB40" s="9"/>
      <c r="CGC40" s="9"/>
      <c r="CGD40" s="9"/>
      <c r="CGE40" s="9"/>
      <c r="CGF40" s="9"/>
      <c r="CGG40" s="9"/>
      <c r="CGH40" s="9"/>
      <c r="CGI40" s="9"/>
      <c r="CGJ40" s="9"/>
      <c r="CGK40" s="9"/>
      <c r="CGL40" s="9"/>
      <c r="CGM40" s="9"/>
      <c r="CGN40" s="9"/>
      <c r="CGO40" s="9"/>
      <c r="CGP40" s="9"/>
      <c r="CGQ40" s="9"/>
      <c r="CGR40" s="9"/>
      <c r="CGS40" s="9"/>
      <c r="CGT40" s="9"/>
      <c r="CGU40" s="9"/>
      <c r="CGV40" s="9"/>
      <c r="CGW40" s="9"/>
      <c r="CGX40" s="9"/>
      <c r="CGY40" s="9"/>
      <c r="CGZ40" s="9"/>
      <c r="CHA40" s="9"/>
      <c r="CHB40" s="9"/>
      <c r="CHC40" s="9"/>
      <c r="CHD40" s="9"/>
      <c r="CHE40" s="9"/>
      <c r="CHF40" s="9"/>
      <c r="CHG40" s="9"/>
      <c r="CHH40" s="9"/>
      <c r="CHI40" s="9"/>
      <c r="CHJ40" s="9"/>
      <c r="CHK40" s="9"/>
      <c r="CHL40" s="9"/>
      <c r="CHM40" s="9"/>
      <c r="CHN40" s="9"/>
      <c r="CHO40" s="9"/>
      <c r="CHP40" s="9"/>
      <c r="CHQ40" s="9"/>
      <c r="CHR40" s="9"/>
      <c r="CHS40" s="9"/>
      <c r="CHT40" s="9"/>
      <c r="CHU40" s="9"/>
      <c r="CHV40" s="9"/>
      <c r="CHW40" s="9"/>
      <c r="CHX40" s="9"/>
      <c r="CHY40" s="9"/>
      <c r="CHZ40" s="9"/>
      <c r="CIA40" s="9"/>
      <c r="CIB40" s="9"/>
      <c r="CIC40" s="9"/>
      <c r="CID40" s="9"/>
      <c r="CIE40" s="9"/>
      <c r="CIF40" s="9"/>
      <c r="CIG40" s="9"/>
      <c r="CIH40" s="9"/>
      <c r="CII40" s="9"/>
      <c r="CIJ40" s="9"/>
      <c r="CIK40" s="9"/>
      <c r="CIL40" s="9"/>
      <c r="CIM40" s="9"/>
      <c r="CIN40" s="9"/>
      <c r="CIO40" s="9"/>
      <c r="CIP40" s="9"/>
      <c r="CIQ40" s="9"/>
      <c r="CIR40" s="9"/>
      <c r="CIS40" s="9"/>
      <c r="CIT40" s="9"/>
      <c r="CIU40" s="9"/>
      <c r="CIV40" s="9"/>
      <c r="CIW40" s="9"/>
      <c r="CIX40" s="9"/>
      <c r="CIY40" s="9"/>
      <c r="CIZ40" s="9"/>
      <c r="CJA40" s="9"/>
      <c r="CJB40" s="9"/>
      <c r="CJC40" s="9"/>
      <c r="CJD40" s="9"/>
      <c r="CJE40" s="9"/>
      <c r="CJF40" s="9"/>
      <c r="CJG40" s="9"/>
      <c r="CJH40" s="9"/>
      <c r="CJI40" s="9"/>
      <c r="CJJ40" s="9"/>
      <c r="CJK40" s="9"/>
      <c r="CJL40" s="9"/>
      <c r="CJM40" s="9"/>
      <c r="CJN40" s="9"/>
      <c r="CJO40" s="9"/>
      <c r="CJP40" s="9"/>
      <c r="CJQ40" s="9"/>
      <c r="CJR40" s="9"/>
      <c r="CJS40" s="9"/>
      <c r="CJT40" s="9"/>
      <c r="CJU40" s="9"/>
      <c r="CJV40" s="9"/>
      <c r="CJW40" s="9"/>
      <c r="CJX40" s="9"/>
      <c r="CJY40" s="9"/>
      <c r="CJZ40" s="9"/>
      <c r="CKA40" s="9"/>
      <c r="CKB40" s="9"/>
      <c r="CKC40" s="9"/>
      <c r="CKD40" s="9"/>
      <c r="CKE40" s="9"/>
      <c r="CKF40" s="9"/>
      <c r="CKG40" s="9"/>
      <c r="CKH40" s="9"/>
      <c r="CKI40" s="9"/>
      <c r="CKJ40" s="9"/>
      <c r="CKK40" s="9"/>
      <c r="CKL40" s="9"/>
      <c r="CKM40" s="9"/>
      <c r="CKN40" s="9"/>
      <c r="CKO40" s="9"/>
      <c r="CKP40" s="9"/>
      <c r="CKQ40" s="9"/>
      <c r="CKR40" s="9"/>
      <c r="CKS40" s="9"/>
      <c r="CKT40" s="9"/>
      <c r="CKU40" s="9"/>
      <c r="CKV40" s="9"/>
      <c r="CKW40" s="9"/>
      <c r="CKX40" s="9"/>
      <c r="CKY40" s="9"/>
      <c r="CKZ40" s="9"/>
      <c r="CLA40" s="9"/>
      <c r="CLB40" s="9"/>
      <c r="CLC40" s="9"/>
      <c r="CLD40" s="9"/>
      <c r="CLE40" s="9"/>
      <c r="CLF40" s="9"/>
      <c r="CLG40" s="9"/>
      <c r="CLH40" s="9"/>
      <c r="CLI40" s="9"/>
      <c r="CLJ40" s="9"/>
      <c r="CLK40" s="9"/>
      <c r="CLL40" s="9"/>
      <c r="CLM40" s="9"/>
      <c r="CLN40" s="9"/>
      <c r="CLO40" s="9"/>
      <c r="CLP40" s="9"/>
      <c r="CLQ40" s="9"/>
      <c r="CLR40" s="9"/>
      <c r="CLS40" s="9"/>
      <c r="CLT40" s="9"/>
      <c r="CLU40" s="9"/>
      <c r="CLV40" s="9"/>
      <c r="CLW40" s="9"/>
      <c r="CLX40" s="9"/>
      <c r="CLY40" s="9"/>
      <c r="CLZ40" s="9"/>
      <c r="CMA40" s="9"/>
      <c r="CMB40" s="9"/>
      <c r="CMC40" s="9"/>
      <c r="CMD40" s="9"/>
      <c r="CME40" s="9"/>
      <c r="CMF40" s="9"/>
      <c r="CMG40" s="9"/>
      <c r="CMH40" s="9"/>
      <c r="CMI40" s="9"/>
      <c r="CMJ40" s="9"/>
      <c r="CMK40" s="9"/>
      <c r="CML40" s="9"/>
      <c r="CMM40" s="9"/>
      <c r="CMN40" s="9"/>
      <c r="CMO40" s="9"/>
      <c r="CMP40" s="9"/>
      <c r="CMQ40" s="9"/>
      <c r="CMR40" s="9"/>
      <c r="CMS40" s="9"/>
      <c r="CMT40" s="9"/>
      <c r="CMU40" s="9"/>
      <c r="CMV40" s="9"/>
      <c r="CMW40" s="9"/>
      <c r="CMX40" s="9"/>
      <c r="CMY40" s="9"/>
      <c r="CMZ40" s="9"/>
      <c r="CNA40" s="9"/>
      <c r="CNB40" s="9"/>
      <c r="CNC40" s="9"/>
      <c r="CND40" s="9"/>
      <c r="CNE40" s="9"/>
      <c r="CNF40" s="9"/>
      <c r="CNG40" s="9"/>
      <c r="CNH40" s="9"/>
      <c r="CNI40" s="9"/>
      <c r="CNJ40" s="9"/>
      <c r="CNK40" s="9"/>
      <c r="CNL40" s="9"/>
      <c r="CNM40" s="9"/>
      <c r="CNN40" s="9"/>
      <c r="CNO40" s="9"/>
      <c r="CNP40" s="9"/>
      <c r="CNQ40" s="9"/>
      <c r="CNR40" s="9"/>
      <c r="CNS40" s="9"/>
      <c r="CNT40" s="9"/>
      <c r="CNU40" s="9"/>
      <c r="CNV40" s="9"/>
      <c r="CNW40" s="9"/>
      <c r="CNX40" s="9"/>
      <c r="CNY40" s="9"/>
      <c r="CNZ40" s="9"/>
      <c r="COA40" s="9"/>
      <c r="COB40" s="9"/>
      <c r="COC40" s="9"/>
      <c r="COD40" s="9"/>
      <c r="COE40" s="9"/>
      <c r="COF40" s="9"/>
      <c r="COG40" s="9"/>
      <c r="COH40" s="9"/>
      <c r="COI40" s="9"/>
      <c r="COJ40" s="9"/>
      <c r="COK40" s="9"/>
      <c r="COL40" s="9"/>
      <c r="COM40" s="9"/>
      <c r="CON40" s="9"/>
      <c r="COO40" s="9"/>
      <c r="COP40" s="9"/>
      <c r="COQ40" s="9"/>
      <c r="COR40" s="9"/>
      <c r="COS40" s="9"/>
      <c r="COT40" s="9"/>
      <c r="COU40" s="9"/>
      <c r="COV40" s="9"/>
      <c r="COW40" s="9"/>
      <c r="COX40" s="9"/>
      <c r="COY40" s="9"/>
      <c r="COZ40" s="9"/>
      <c r="CPA40" s="9"/>
      <c r="CPB40" s="9"/>
      <c r="CPC40" s="9"/>
      <c r="CPD40" s="9"/>
      <c r="CPE40" s="9"/>
      <c r="CPF40" s="9"/>
      <c r="CPG40" s="9"/>
      <c r="CPH40" s="9"/>
      <c r="CPI40" s="9"/>
      <c r="CPJ40" s="9"/>
      <c r="CPK40" s="9"/>
      <c r="CPL40" s="9"/>
      <c r="CPM40" s="9"/>
      <c r="CPN40" s="9"/>
      <c r="CPO40" s="9"/>
      <c r="CPP40" s="9"/>
      <c r="CPQ40" s="9"/>
      <c r="CPR40" s="9"/>
      <c r="CPS40" s="9"/>
      <c r="CPT40" s="9"/>
      <c r="CPU40" s="9"/>
      <c r="CPV40" s="9"/>
      <c r="CPW40" s="9"/>
      <c r="CPX40" s="9"/>
      <c r="CPY40" s="9"/>
      <c r="CPZ40" s="9"/>
      <c r="CQA40" s="9"/>
      <c r="CQB40" s="9"/>
      <c r="CQC40" s="9"/>
      <c r="CQD40" s="9"/>
      <c r="CQE40" s="9"/>
      <c r="CQF40" s="9"/>
      <c r="CQG40" s="9"/>
      <c r="CQH40" s="9"/>
      <c r="CQI40" s="9"/>
      <c r="CQJ40" s="9"/>
      <c r="CQK40" s="9"/>
      <c r="CQL40" s="9"/>
      <c r="CQM40" s="9"/>
      <c r="CQN40" s="9"/>
      <c r="CQO40" s="9"/>
      <c r="CQP40" s="9"/>
      <c r="CQQ40" s="9"/>
      <c r="CQR40" s="9"/>
      <c r="CQS40" s="9"/>
      <c r="CQT40" s="9"/>
      <c r="CQU40" s="9"/>
      <c r="CQV40" s="9"/>
      <c r="CQW40" s="9"/>
      <c r="CQX40" s="9"/>
      <c r="CQY40" s="9"/>
      <c r="CQZ40" s="9"/>
      <c r="CRA40" s="9"/>
      <c r="CRB40" s="9"/>
      <c r="CRC40" s="9"/>
      <c r="CRD40" s="9"/>
      <c r="CRE40" s="9"/>
      <c r="CRF40" s="9"/>
      <c r="CRG40" s="9"/>
      <c r="CRH40" s="9"/>
      <c r="CRI40" s="9"/>
      <c r="CRJ40" s="9"/>
      <c r="CRK40" s="9"/>
      <c r="CRL40" s="9"/>
      <c r="CRM40" s="9"/>
      <c r="CRN40" s="9"/>
      <c r="CRO40" s="9"/>
      <c r="CRP40" s="9"/>
      <c r="CRQ40" s="9"/>
      <c r="CRR40" s="9"/>
      <c r="CRS40" s="9"/>
      <c r="CRT40" s="9"/>
      <c r="CRU40" s="9"/>
      <c r="CRV40" s="9"/>
      <c r="CRW40" s="9"/>
      <c r="CRX40" s="9"/>
      <c r="CRY40" s="9"/>
      <c r="CRZ40" s="9"/>
      <c r="CSA40" s="9"/>
      <c r="CSB40" s="9"/>
      <c r="CSC40" s="9"/>
      <c r="CSD40" s="9"/>
      <c r="CSE40" s="9"/>
      <c r="CSF40" s="9"/>
      <c r="CSG40" s="9"/>
      <c r="CSH40" s="9"/>
      <c r="CSI40" s="9"/>
      <c r="CSJ40" s="9"/>
      <c r="CSK40" s="9"/>
      <c r="CSL40" s="9"/>
      <c r="CSM40" s="9"/>
      <c r="CSN40" s="9"/>
      <c r="CSO40" s="9"/>
      <c r="CSP40" s="9"/>
      <c r="CSQ40" s="9"/>
      <c r="CSR40" s="9"/>
      <c r="CSS40" s="9"/>
      <c r="CST40" s="9"/>
      <c r="CSU40" s="9"/>
      <c r="CSV40" s="9"/>
      <c r="CSW40" s="9"/>
      <c r="CSX40" s="9"/>
      <c r="CSY40" s="9"/>
      <c r="CSZ40" s="9"/>
      <c r="CTA40" s="9"/>
      <c r="CTB40" s="9"/>
      <c r="CTC40" s="9"/>
      <c r="CTD40" s="9"/>
      <c r="CTE40" s="9"/>
      <c r="CTF40" s="9"/>
      <c r="CTG40" s="9"/>
      <c r="CTH40" s="9"/>
      <c r="CTI40" s="9"/>
      <c r="CTJ40" s="9"/>
      <c r="CTK40" s="9"/>
      <c r="CTL40" s="9"/>
      <c r="CTM40" s="9"/>
      <c r="CTN40" s="9"/>
      <c r="CTO40" s="9"/>
      <c r="CTP40" s="9"/>
      <c r="CTQ40" s="9"/>
      <c r="CTR40" s="9"/>
      <c r="CTS40" s="9"/>
      <c r="CTT40" s="9"/>
      <c r="CTU40" s="9"/>
      <c r="CTV40" s="9"/>
      <c r="CTW40" s="9"/>
      <c r="CTX40" s="9"/>
      <c r="CTY40" s="9"/>
      <c r="CTZ40" s="9"/>
      <c r="CUA40" s="9"/>
      <c r="CUB40" s="9"/>
      <c r="CUC40" s="9"/>
      <c r="CUD40" s="9"/>
      <c r="CUE40" s="9"/>
      <c r="CUF40" s="9"/>
      <c r="CUG40" s="9"/>
      <c r="CUH40" s="9"/>
      <c r="CUI40" s="9"/>
      <c r="CUJ40" s="9"/>
      <c r="CUK40" s="9"/>
      <c r="CUL40" s="9"/>
      <c r="CUM40" s="9"/>
      <c r="CUN40" s="9"/>
      <c r="CUO40" s="9"/>
      <c r="CUP40" s="9"/>
      <c r="CUQ40" s="9"/>
      <c r="CUR40" s="9"/>
      <c r="CUS40" s="9"/>
      <c r="CUT40" s="9"/>
      <c r="CUU40" s="9"/>
      <c r="CUV40" s="9"/>
      <c r="CUW40" s="9"/>
      <c r="CUX40" s="9"/>
      <c r="CUY40" s="9"/>
      <c r="CUZ40" s="9"/>
      <c r="CVA40" s="9"/>
      <c r="CVB40" s="9"/>
      <c r="CVC40" s="9"/>
      <c r="CVD40" s="9"/>
      <c r="CVE40" s="9"/>
      <c r="CVF40" s="9"/>
      <c r="CVG40" s="9"/>
      <c r="CVH40" s="9"/>
      <c r="CVI40" s="9"/>
      <c r="CVJ40" s="9"/>
      <c r="CVK40" s="9"/>
      <c r="CVL40" s="9"/>
      <c r="CVM40" s="9"/>
      <c r="CVN40" s="9"/>
      <c r="CVO40" s="9"/>
      <c r="CVP40" s="9"/>
      <c r="CVQ40" s="9"/>
      <c r="CVR40" s="9"/>
      <c r="CVS40" s="9"/>
      <c r="CVT40" s="9"/>
      <c r="CVU40" s="9"/>
      <c r="CVV40" s="9"/>
      <c r="CVW40" s="9"/>
      <c r="CVX40" s="9"/>
      <c r="CVY40" s="9"/>
      <c r="CVZ40" s="9"/>
      <c r="CWA40" s="9"/>
      <c r="CWB40" s="9"/>
      <c r="CWC40" s="9"/>
      <c r="CWD40" s="9"/>
      <c r="CWE40" s="9"/>
      <c r="CWF40" s="9"/>
      <c r="CWG40" s="9"/>
      <c r="CWH40" s="9"/>
      <c r="CWI40" s="9"/>
      <c r="CWJ40" s="9"/>
      <c r="CWK40" s="9"/>
      <c r="CWL40" s="9"/>
      <c r="CWM40" s="9"/>
      <c r="CWN40" s="9"/>
      <c r="CWO40" s="9"/>
      <c r="CWP40" s="9"/>
      <c r="CWQ40" s="9"/>
      <c r="CWR40" s="9"/>
      <c r="CWS40" s="9"/>
      <c r="CWT40" s="9"/>
      <c r="CWU40" s="9"/>
      <c r="CWV40" s="9"/>
      <c r="CWW40" s="9"/>
      <c r="CWX40" s="9"/>
      <c r="CWY40" s="9"/>
      <c r="CWZ40" s="9"/>
      <c r="CXA40" s="9"/>
      <c r="CXB40" s="9"/>
      <c r="CXC40" s="9"/>
      <c r="CXD40" s="9"/>
      <c r="CXE40" s="9"/>
      <c r="CXF40" s="9"/>
      <c r="CXG40" s="9"/>
      <c r="CXH40" s="9"/>
      <c r="CXI40" s="9"/>
      <c r="CXJ40" s="9"/>
      <c r="CXK40" s="9"/>
      <c r="CXL40" s="9"/>
      <c r="CXM40" s="9"/>
      <c r="CXN40" s="9"/>
      <c r="CXO40" s="9"/>
      <c r="CXP40" s="9"/>
      <c r="CXQ40" s="9"/>
      <c r="CXR40" s="9"/>
      <c r="CXS40" s="9"/>
      <c r="CXT40" s="9"/>
      <c r="CXU40" s="9"/>
      <c r="CXV40" s="9"/>
      <c r="CXW40" s="9"/>
      <c r="CXX40" s="9"/>
      <c r="CXY40" s="9"/>
      <c r="CXZ40" s="9"/>
      <c r="CYA40" s="9"/>
      <c r="CYB40" s="9"/>
      <c r="CYC40" s="9"/>
      <c r="CYD40" s="9"/>
      <c r="CYE40" s="9"/>
      <c r="CYF40" s="9"/>
      <c r="CYG40" s="9"/>
      <c r="CYH40" s="9"/>
      <c r="CYI40" s="9"/>
      <c r="CYJ40" s="9"/>
      <c r="CYK40" s="9"/>
      <c r="CYL40" s="9"/>
      <c r="CYM40" s="9"/>
      <c r="CYN40" s="9"/>
      <c r="CYO40" s="9"/>
      <c r="CYP40" s="9"/>
      <c r="CYQ40" s="9"/>
      <c r="CYR40" s="9"/>
      <c r="CYS40" s="9"/>
      <c r="CYT40" s="9"/>
      <c r="CYU40" s="9"/>
      <c r="CYV40" s="9"/>
      <c r="CYW40" s="9"/>
      <c r="CYX40" s="9"/>
      <c r="CYY40" s="9"/>
      <c r="CYZ40" s="9"/>
      <c r="CZA40" s="9"/>
      <c r="CZB40" s="9"/>
      <c r="CZC40" s="9"/>
      <c r="CZD40" s="9"/>
      <c r="CZE40" s="9"/>
      <c r="CZF40" s="9"/>
      <c r="CZG40" s="9"/>
      <c r="CZH40" s="9"/>
      <c r="CZI40" s="9"/>
      <c r="CZJ40" s="9"/>
      <c r="CZK40" s="9"/>
      <c r="CZL40" s="9"/>
      <c r="CZM40" s="9"/>
      <c r="CZN40" s="9"/>
      <c r="CZO40" s="9"/>
      <c r="CZP40" s="9"/>
      <c r="CZQ40" s="9"/>
      <c r="CZR40" s="9"/>
      <c r="CZS40" s="9"/>
      <c r="CZT40" s="9"/>
      <c r="CZU40" s="9"/>
      <c r="CZV40" s="9"/>
      <c r="CZW40" s="9"/>
      <c r="CZX40" s="9"/>
      <c r="CZY40" s="9"/>
      <c r="CZZ40" s="9"/>
      <c r="DAA40" s="9"/>
      <c r="DAB40" s="9"/>
      <c r="DAC40" s="9"/>
      <c r="DAD40" s="9"/>
      <c r="DAE40" s="9"/>
      <c r="DAF40" s="9"/>
      <c r="DAG40" s="9"/>
      <c r="DAH40" s="9"/>
      <c r="DAI40" s="9"/>
      <c r="DAJ40" s="9"/>
      <c r="DAK40" s="9"/>
      <c r="DAL40" s="9"/>
      <c r="DAM40" s="9"/>
      <c r="DAN40" s="9"/>
      <c r="DAO40" s="9"/>
      <c r="DAP40" s="9"/>
      <c r="DAQ40" s="9"/>
      <c r="DAR40" s="9"/>
      <c r="DAS40" s="9"/>
      <c r="DAT40" s="9"/>
      <c r="DAU40" s="9"/>
      <c r="DAV40" s="9"/>
      <c r="DAW40" s="9"/>
      <c r="DAX40" s="9"/>
      <c r="DAY40" s="9"/>
      <c r="DAZ40" s="9"/>
      <c r="DBA40" s="9"/>
      <c r="DBB40" s="9"/>
      <c r="DBC40" s="9"/>
      <c r="DBD40" s="9"/>
      <c r="DBE40" s="9"/>
      <c r="DBF40" s="9"/>
      <c r="DBG40" s="9"/>
      <c r="DBH40" s="9"/>
      <c r="DBI40" s="9"/>
      <c r="DBJ40" s="9"/>
      <c r="DBK40" s="9"/>
      <c r="DBL40" s="9"/>
      <c r="DBM40" s="9"/>
      <c r="DBN40" s="9"/>
      <c r="DBO40" s="9"/>
      <c r="DBP40" s="9"/>
      <c r="DBQ40" s="9"/>
      <c r="DBR40" s="9"/>
      <c r="DBS40" s="9"/>
      <c r="DBT40" s="9"/>
      <c r="DBU40" s="9"/>
      <c r="DBV40" s="9"/>
      <c r="DBW40" s="9"/>
      <c r="DBX40" s="9"/>
      <c r="DBY40" s="9"/>
      <c r="DBZ40" s="9"/>
      <c r="DCA40" s="9"/>
      <c r="DCB40" s="9"/>
      <c r="DCC40" s="9"/>
      <c r="DCD40" s="9"/>
      <c r="DCE40" s="9"/>
      <c r="DCF40" s="9"/>
      <c r="DCG40" s="9"/>
      <c r="DCH40" s="9"/>
      <c r="DCI40" s="9"/>
      <c r="DCJ40" s="9"/>
      <c r="DCK40" s="9"/>
      <c r="DCL40" s="9"/>
      <c r="DCM40" s="9"/>
      <c r="DCN40" s="9"/>
      <c r="DCO40" s="9"/>
      <c r="DCP40" s="9"/>
      <c r="DCQ40" s="9"/>
      <c r="DCR40" s="9"/>
      <c r="DCS40" s="9"/>
      <c r="DCT40" s="9"/>
      <c r="DCU40" s="9"/>
      <c r="DCV40" s="9"/>
      <c r="DCW40" s="9"/>
      <c r="DCX40" s="9"/>
      <c r="DCY40" s="9"/>
      <c r="DCZ40" s="9"/>
      <c r="DDA40" s="9"/>
      <c r="DDB40" s="9"/>
      <c r="DDC40" s="9"/>
      <c r="DDD40" s="9"/>
      <c r="DDE40" s="9"/>
      <c r="DDF40" s="9"/>
      <c r="DDG40" s="9"/>
      <c r="DDH40" s="9"/>
      <c r="DDI40" s="9"/>
      <c r="DDJ40" s="9"/>
      <c r="DDK40" s="9"/>
      <c r="DDL40" s="9"/>
      <c r="DDM40" s="9"/>
      <c r="DDN40" s="9"/>
      <c r="DDO40" s="9"/>
      <c r="DDP40" s="9"/>
      <c r="DDQ40" s="9"/>
      <c r="DDR40" s="9"/>
      <c r="DDS40" s="9"/>
      <c r="DDT40" s="9"/>
      <c r="DDU40" s="9"/>
      <c r="DDV40" s="9"/>
      <c r="DDW40" s="9"/>
      <c r="DDX40" s="9"/>
      <c r="DDY40" s="9"/>
      <c r="DDZ40" s="9"/>
      <c r="DEA40" s="9"/>
      <c r="DEB40" s="9"/>
      <c r="DEC40" s="9"/>
      <c r="DED40" s="9"/>
      <c r="DEE40" s="9"/>
      <c r="DEF40" s="9"/>
      <c r="DEG40" s="9"/>
      <c r="DEH40" s="9"/>
      <c r="DEI40" s="9"/>
      <c r="DEJ40" s="9"/>
      <c r="DEK40" s="9"/>
      <c r="DEL40" s="9"/>
      <c r="DEM40" s="9"/>
      <c r="DEN40" s="9"/>
      <c r="DEO40" s="9"/>
      <c r="DEP40" s="9"/>
      <c r="DEQ40" s="9"/>
      <c r="DER40" s="9"/>
      <c r="DES40" s="9"/>
      <c r="DET40" s="9"/>
      <c r="DEU40" s="9"/>
      <c r="DEV40" s="9"/>
      <c r="DEW40" s="9"/>
      <c r="DEX40" s="9"/>
      <c r="DEY40" s="9"/>
      <c r="DEZ40" s="9"/>
      <c r="DFA40" s="9"/>
      <c r="DFB40" s="9"/>
      <c r="DFC40" s="9"/>
      <c r="DFD40" s="9"/>
      <c r="DFE40" s="9"/>
      <c r="DFF40" s="9"/>
      <c r="DFG40" s="9"/>
      <c r="DFH40" s="9"/>
      <c r="DFI40" s="9"/>
      <c r="DFJ40" s="9"/>
      <c r="DFK40" s="9"/>
      <c r="DFL40" s="9"/>
      <c r="DFM40" s="9"/>
      <c r="DFN40" s="9"/>
      <c r="DFO40" s="9"/>
      <c r="DFP40" s="9"/>
      <c r="DFQ40" s="9"/>
      <c r="DFR40" s="9"/>
      <c r="DFS40" s="9"/>
      <c r="DFT40" s="9"/>
      <c r="DFU40" s="9"/>
      <c r="DFV40" s="9"/>
      <c r="DFW40" s="9"/>
      <c r="DFX40" s="9"/>
      <c r="DFY40" s="9"/>
      <c r="DFZ40" s="9"/>
      <c r="DGA40" s="9"/>
      <c r="DGB40" s="9"/>
      <c r="DGC40" s="9"/>
      <c r="DGD40" s="9"/>
      <c r="DGE40" s="9"/>
      <c r="DGF40" s="9"/>
      <c r="DGG40" s="9"/>
      <c r="DGH40" s="9"/>
      <c r="DGI40" s="9"/>
      <c r="DGJ40" s="9"/>
      <c r="DGK40" s="9"/>
      <c r="DGL40" s="9"/>
      <c r="DGM40" s="9"/>
      <c r="DGN40" s="9"/>
      <c r="DGO40" s="9"/>
      <c r="DGP40" s="9"/>
      <c r="DGQ40" s="9"/>
      <c r="DGR40" s="9"/>
      <c r="DGS40" s="9"/>
      <c r="DGT40" s="9"/>
      <c r="DGU40" s="9"/>
      <c r="DGV40" s="9"/>
      <c r="DGW40" s="9"/>
      <c r="DGX40" s="9"/>
      <c r="DGY40" s="9"/>
      <c r="DGZ40" s="9"/>
      <c r="DHA40" s="9"/>
      <c r="DHB40" s="9"/>
      <c r="DHC40" s="9"/>
      <c r="DHD40" s="9"/>
      <c r="DHE40" s="9"/>
      <c r="DHF40" s="9"/>
      <c r="DHG40" s="9"/>
      <c r="DHH40" s="9"/>
      <c r="DHI40" s="9"/>
      <c r="DHJ40" s="9"/>
      <c r="DHK40" s="9"/>
      <c r="DHL40" s="9"/>
      <c r="DHM40" s="9"/>
      <c r="DHN40" s="9"/>
      <c r="DHO40" s="9"/>
      <c r="DHP40" s="9"/>
      <c r="DHQ40" s="9"/>
      <c r="DHR40" s="9"/>
      <c r="DHS40" s="9"/>
      <c r="DHT40" s="9"/>
      <c r="DHU40" s="9"/>
      <c r="DHV40" s="9"/>
      <c r="DHW40" s="9"/>
      <c r="DHX40" s="9"/>
      <c r="DHY40" s="9"/>
      <c r="DHZ40" s="9"/>
      <c r="DIA40" s="9"/>
      <c r="DIB40" s="9"/>
      <c r="DIC40" s="9"/>
      <c r="DID40" s="9"/>
      <c r="DIE40" s="9"/>
      <c r="DIF40" s="9"/>
      <c r="DIG40" s="9"/>
      <c r="DIH40" s="9"/>
      <c r="DII40" s="9"/>
      <c r="DIJ40" s="9"/>
      <c r="DIK40" s="9"/>
      <c r="DIL40" s="9"/>
      <c r="DIM40" s="9"/>
      <c r="DIN40" s="9"/>
      <c r="DIO40" s="9"/>
      <c r="DIP40" s="9"/>
      <c r="DIQ40" s="9"/>
      <c r="DIR40" s="9"/>
      <c r="DIS40" s="9"/>
      <c r="DIT40" s="9"/>
      <c r="DIU40" s="9"/>
      <c r="DIV40" s="9"/>
      <c r="DIW40" s="9"/>
      <c r="DIX40" s="9"/>
      <c r="DIY40" s="9"/>
      <c r="DIZ40" s="9"/>
      <c r="DJA40" s="9"/>
      <c r="DJB40" s="9"/>
      <c r="DJC40" s="9"/>
      <c r="DJD40" s="9"/>
      <c r="DJE40" s="9"/>
      <c r="DJF40" s="9"/>
      <c r="DJG40" s="9"/>
      <c r="DJH40" s="9"/>
      <c r="DJI40" s="9"/>
      <c r="DJJ40" s="9"/>
      <c r="DJK40" s="9"/>
      <c r="DJL40" s="9"/>
      <c r="DJM40" s="9"/>
      <c r="DJN40" s="9"/>
      <c r="DJO40" s="9"/>
      <c r="DJP40" s="9"/>
      <c r="DJQ40" s="9"/>
      <c r="DJR40" s="9"/>
      <c r="DJS40" s="9"/>
      <c r="DJT40" s="9"/>
      <c r="DJU40" s="9"/>
      <c r="DJV40" s="9"/>
      <c r="DJW40" s="9"/>
      <c r="DJX40" s="9"/>
      <c r="DJY40" s="9"/>
      <c r="DJZ40" s="9"/>
      <c r="DKA40" s="9"/>
      <c r="DKB40" s="9"/>
      <c r="DKC40" s="9"/>
      <c r="DKD40" s="9"/>
      <c r="DKE40" s="9"/>
      <c r="DKF40" s="9"/>
      <c r="DKG40" s="9"/>
      <c r="DKH40" s="9"/>
      <c r="DKI40" s="9"/>
      <c r="DKJ40" s="9"/>
      <c r="DKK40" s="9"/>
      <c r="DKL40" s="9"/>
      <c r="DKM40" s="9"/>
      <c r="DKN40" s="9"/>
      <c r="DKO40" s="9"/>
      <c r="DKP40" s="9"/>
      <c r="DKQ40" s="9"/>
      <c r="DKR40" s="9"/>
      <c r="DKS40" s="9"/>
      <c r="DKT40" s="9"/>
      <c r="DKU40" s="9"/>
      <c r="DKV40" s="9"/>
      <c r="DKW40" s="9"/>
      <c r="DKX40" s="9"/>
      <c r="DKY40" s="9"/>
      <c r="DKZ40" s="9"/>
      <c r="DLA40" s="9"/>
      <c r="DLB40" s="9"/>
      <c r="DLC40" s="9"/>
      <c r="DLD40" s="9"/>
      <c r="DLE40" s="9"/>
      <c r="DLF40" s="9"/>
      <c r="DLG40" s="9"/>
      <c r="DLH40" s="9"/>
      <c r="DLI40" s="9"/>
      <c r="DLJ40" s="9"/>
      <c r="DLK40" s="9"/>
      <c r="DLL40" s="9"/>
      <c r="DLM40" s="9"/>
      <c r="DLN40" s="9"/>
      <c r="DLO40" s="9"/>
      <c r="DLP40" s="9"/>
      <c r="DLQ40" s="9"/>
      <c r="DLR40" s="9"/>
      <c r="DLS40" s="9"/>
      <c r="DLT40" s="9"/>
      <c r="DLU40" s="9"/>
      <c r="DLV40" s="9"/>
      <c r="DLW40" s="9"/>
      <c r="DLX40" s="9"/>
      <c r="DLY40" s="9"/>
      <c r="DLZ40" s="9"/>
      <c r="DMA40" s="9"/>
      <c r="DMB40" s="9"/>
      <c r="DMC40" s="9"/>
      <c r="DMD40" s="9"/>
      <c r="DME40" s="9"/>
      <c r="DMF40" s="9"/>
      <c r="DMG40" s="9"/>
      <c r="DMH40" s="9"/>
      <c r="DMI40" s="9"/>
      <c r="DMJ40" s="9"/>
      <c r="DMK40" s="9"/>
      <c r="DML40" s="9"/>
      <c r="DMM40" s="9"/>
      <c r="DMN40" s="9"/>
      <c r="DMO40" s="9"/>
      <c r="DMP40" s="9"/>
      <c r="DMQ40" s="9"/>
      <c r="DMR40" s="9"/>
      <c r="DMS40" s="9"/>
      <c r="DMT40" s="9"/>
      <c r="DMU40" s="9"/>
      <c r="DMV40" s="9"/>
      <c r="DMW40" s="9"/>
      <c r="DMX40" s="9"/>
      <c r="DMY40" s="9"/>
      <c r="DMZ40" s="9"/>
      <c r="DNA40" s="9"/>
      <c r="DNB40" s="9"/>
      <c r="DNC40" s="9"/>
      <c r="DND40" s="9"/>
      <c r="DNE40" s="9"/>
      <c r="DNF40" s="9"/>
      <c r="DNG40" s="9"/>
      <c r="DNH40" s="9"/>
      <c r="DNI40" s="9"/>
      <c r="DNJ40" s="9"/>
      <c r="DNK40" s="9"/>
      <c r="DNL40" s="9"/>
      <c r="DNM40" s="9"/>
      <c r="DNN40" s="9"/>
      <c r="DNO40" s="9"/>
      <c r="DNP40" s="9"/>
      <c r="DNQ40" s="9"/>
      <c r="DNR40" s="9"/>
      <c r="DNS40" s="9"/>
      <c r="DNT40" s="9"/>
      <c r="DNU40" s="9"/>
      <c r="DNV40" s="9"/>
      <c r="DNW40" s="9"/>
      <c r="DNX40" s="9"/>
      <c r="DNY40" s="9"/>
      <c r="DNZ40" s="9"/>
      <c r="DOA40" s="9"/>
      <c r="DOB40" s="9"/>
      <c r="DOC40" s="9"/>
      <c r="DOD40" s="9"/>
      <c r="DOE40" s="9"/>
      <c r="DOF40" s="9"/>
      <c r="DOG40" s="9"/>
      <c r="DOH40" s="9"/>
      <c r="DOI40" s="9"/>
      <c r="DOJ40" s="9"/>
      <c r="DOK40" s="9"/>
      <c r="DOL40" s="9"/>
      <c r="DOM40" s="9"/>
      <c r="DON40" s="9"/>
      <c r="DOO40" s="9"/>
      <c r="DOP40" s="9"/>
      <c r="DOQ40" s="9"/>
      <c r="DOR40" s="9"/>
      <c r="DOS40" s="9"/>
      <c r="DOT40" s="9"/>
      <c r="DOU40" s="9"/>
      <c r="DOV40" s="9"/>
      <c r="DOW40" s="9"/>
      <c r="DOX40" s="9"/>
      <c r="DOY40" s="9"/>
      <c r="DOZ40" s="9"/>
      <c r="DPA40" s="9"/>
      <c r="DPB40" s="9"/>
      <c r="DPC40" s="9"/>
      <c r="DPD40" s="9"/>
      <c r="DPE40" s="9"/>
      <c r="DPF40" s="9"/>
      <c r="DPG40" s="9"/>
      <c r="DPH40" s="9"/>
      <c r="DPI40" s="9"/>
      <c r="DPJ40" s="9"/>
      <c r="DPK40" s="9"/>
      <c r="DPL40" s="9"/>
      <c r="DPM40" s="9"/>
      <c r="DPN40" s="9"/>
      <c r="DPO40" s="9"/>
      <c r="DPP40" s="9"/>
      <c r="DPQ40" s="9"/>
      <c r="DPR40" s="9"/>
      <c r="DPS40" s="9"/>
      <c r="DPT40" s="9"/>
      <c r="DPU40" s="9"/>
      <c r="DPV40" s="9"/>
      <c r="DPW40" s="9"/>
      <c r="DPX40" s="9"/>
      <c r="DPY40" s="9"/>
      <c r="DPZ40" s="9"/>
      <c r="DQA40" s="9"/>
      <c r="DQB40" s="9"/>
      <c r="DQC40" s="9"/>
      <c r="DQD40" s="9"/>
      <c r="DQE40" s="9"/>
      <c r="DQF40" s="9"/>
      <c r="DQG40" s="9"/>
      <c r="DQH40" s="9"/>
      <c r="DQI40" s="9"/>
      <c r="DQJ40" s="9"/>
      <c r="DQK40" s="9"/>
      <c r="DQL40" s="9"/>
      <c r="DQM40" s="9"/>
      <c r="DQN40" s="9"/>
      <c r="DQO40" s="9"/>
      <c r="DQP40" s="9"/>
      <c r="DQQ40" s="9"/>
      <c r="DQR40" s="9"/>
      <c r="DQS40" s="9"/>
      <c r="DQT40" s="9"/>
      <c r="DQU40" s="9"/>
      <c r="DQV40" s="9"/>
      <c r="DQW40" s="9"/>
      <c r="DQX40" s="9"/>
      <c r="DQY40" s="9"/>
      <c r="DQZ40" s="9"/>
      <c r="DRA40" s="9"/>
      <c r="DRB40" s="9"/>
      <c r="DRC40" s="9"/>
      <c r="DRD40" s="9"/>
      <c r="DRE40" s="9"/>
      <c r="DRF40" s="9"/>
      <c r="DRG40" s="9"/>
      <c r="DRH40" s="9"/>
      <c r="DRI40" s="9"/>
      <c r="DRJ40" s="9"/>
      <c r="DRK40" s="9"/>
      <c r="DRL40" s="9"/>
      <c r="DRM40" s="9"/>
      <c r="DRN40" s="9"/>
      <c r="DRO40" s="9"/>
      <c r="DRP40" s="9"/>
      <c r="DRQ40" s="9"/>
      <c r="DRR40" s="9"/>
      <c r="DRS40" s="9"/>
      <c r="DRT40" s="9"/>
      <c r="DRU40" s="9"/>
      <c r="DRV40" s="9"/>
      <c r="DRW40" s="9"/>
      <c r="DRX40" s="9"/>
      <c r="DRY40" s="9"/>
      <c r="DRZ40" s="9"/>
      <c r="DSA40" s="9"/>
      <c r="DSB40" s="9"/>
      <c r="DSC40" s="9"/>
      <c r="DSD40" s="9"/>
      <c r="DSE40" s="9"/>
      <c r="DSF40" s="9"/>
      <c r="DSG40" s="9"/>
      <c r="DSH40" s="9"/>
      <c r="DSI40" s="9"/>
      <c r="DSJ40" s="9"/>
      <c r="DSK40" s="9"/>
      <c r="DSL40" s="9"/>
      <c r="DSM40" s="9"/>
      <c r="DSN40" s="9"/>
      <c r="DSO40" s="9"/>
      <c r="DSP40" s="9"/>
      <c r="DSQ40" s="9"/>
      <c r="DSR40" s="9"/>
      <c r="DSS40" s="9"/>
      <c r="DST40" s="9"/>
      <c r="DSU40" s="9"/>
      <c r="DSV40" s="9"/>
      <c r="DSW40" s="9"/>
      <c r="DSX40" s="9"/>
      <c r="DSY40" s="9"/>
      <c r="DSZ40" s="9"/>
      <c r="DTA40" s="9"/>
      <c r="DTB40" s="9"/>
      <c r="DTC40" s="9"/>
      <c r="DTD40" s="9"/>
      <c r="DTE40" s="9"/>
      <c r="DTF40" s="9"/>
      <c r="DTG40" s="9"/>
      <c r="DTH40" s="9"/>
      <c r="DTI40" s="9"/>
      <c r="DTJ40" s="9"/>
      <c r="DTK40" s="9"/>
      <c r="DTL40" s="9"/>
      <c r="DTM40" s="9"/>
      <c r="DTN40" s="9"/>
      <c r="DTO40" s="9"/>
      <c r="DTP40" s="9"/>
      <c r="DTQ40" s="9"/>
      <c r="DTR40" s="9"/>
      <c r="DTS40" s="9"/>
      <c r="DTT40" s="9"/>
      <c r="DTU40" s="9"/>
      <c r="DTV40" s="9"/>
      <c r="DTW40" s="9"/>
      <c r="DTX40" s="9"/>
      <c r="DTY40" s="9"/>
      <c r="DTZ40" s="9"/>
      <c r="DUA40" s="9"/>
      <c r="DUB40" s="9"/>
      <c r="DUC40" s="9"/>
      <c r="DUD40" s="9"/>
      <c r="DUE40" s="9"/>
      <c r="DUF40" s="9"/>
      <c r="DUG40" s="9"/>
      <c r="DUH40" s="9"/>
      <c r="DUI40" s="9"/>
      <c r="DUJ40" s="9"/>
      <c r="DUK40" s="9"/>
      <c r="DUL40" s="9"/>
      <c r="DUM40" s="9"/>
      <c r="DUN40" s="9"/>
      <c r="DUO40" s="9"/>
      <c r="DUP40" s="9"/>
      <c r="DUQ40" s="9"/>
      <c r="DUR40" s="9"/>
      <c r="DUS40" s="9"/>
      <c r="DUT40" s="9"/>
      <c r="DUU40" s="9"/>
      <c r="DUV40" s="9"/>
      <c r="DUW40" s="9"/>
      <c r="DUX40" s="9"/>
      <c r="DUY40" s="9"/>
      <c r="DUZ40" s="9"/>
      <c r="DVA40" s="9"/>
      <c r="DVB40" s="9"/>
      <c r="DVC40" s="9"/>
      <c r="DVD40" s="9"/>
      <c r="DVE40" s="9"/>
      <c r="DVF40" s="9"/>
      <c r="DVG40" s="9"/>
      <c r="DVH40" s="9"/>
      <c r="DVI40" s="9"/>
      <c r="DVJ40" s="9"/>
      <c r="DVK40" s="9"/>
      <c r="DVL40" s="9"/>
      <c r="DVM40" s="9"/>
      <c r="DVN40" s="9"/>
      <c r="DVO40" s="9"/>
      <c r="DVP40" s="9"/>
      <c r="DVQ40" s="9"/>
      <c r="DVR40" s="9"/>
      <c r="DVS40" s="9"/>
      <c r="DVT40" s="9"/>
      <c r="DVU40" s="9"/>
      <c r="DVV40" s="9"/>
      <c r="DVW40" s="9"/>
      <c r="DVX40" s="9"/>
      <c r="DVY40" s="9"/>
      <c r="DVZ40" s="9"/>
      <c r="DWA40" s="9"/>
      <c r="DWB40" s="9"/>
      <c r="DWC40" s="9"/>
      <c r="DWD40" s="9"/>
      <c r="DWE40" s="9"/>
      <c r="DWF40" s="9"/>
      <c r="DWG40" s="9"/>
      <c r="DWH40" s="9"/>
      <c r="DWI40" s="9"/>
      <c r="DWJ40" s="9"/>
      <c r="DWK40" s="9"/>
      <c r="DWL40" s="9"/>
      <c r="DWM40" s="9"/>
      <c r="DWN40" s="9"/>
      <c r="DWO40" s="9"/>
      <c r="DWP40" s="9"/>
      <c r="DWQ40" s="9"/>
      <c r="DWR40" s="9"/>
      <c r="DWS40" s="9"/>
      <c r="DWT40" s="9"/>
      <c r="DWU40" s="9"/>
      <c r="DWV40" s="9"/>
      <c r="DWW40" s="9"/>
      <c r="DWX40" s="9"/>
      <c r="DWY40" s="9"/>
      <c r="DWZ40" s="9"/>
      <c r="DXA40" s="9"/>
      <c r="DXB40" s="9"/>
      <c r="DXC40" s="9"/>
      <c r="DXD40" s="9"/>
      <c r="DXE40" s="9"/>
      <c r="DXF40" s="9"/>
      <c r="DXG40" s="9"/>
      <c r="DXH40" s="9"/>
      <c r="DXI40" s="9"/>
      <c r="DXJ40" s="9"/>
      <c r="DXK40" s="9"/>
      <c r="DXL40" s="9"/>
      <c r="DXM40" s="9"/>
      <c r="DXN40" s="9"/>
      <c r="DXO40" s="9"/>
      <c r="DXP40" s="9"/>
      <c r="DXQ40" s="9"/>
      <c r="DXR40" s="9"/>
      <c r="DXS40" s="9"/>
      <c r="DXT40" s="9"/>
      <c r="DXU40" s="9"/>
      <c r="DXV40" s="9"/>
      <c r="DXW40" s="9"/>
      <c r="DXX40" s="9"/>
      <c r="DXY40" s="9"/>
      <c r="DXZ40" s="9"/>
      <c r="DYA40" s="9"/>
      <c r="DYB40" s="9"/>
      <c r="DYC40" s="9"/>
      <c r="DYD40" s="9"/>
      <c r="DYE40" s="9"/>
      <c r="DYF40" s="9"/>
      <c r="DYG40" s="9"/>
      <c r="DYH40" s="9"/>
      <c r="DYI40" s="9"/>
      <c r="DYJ40" s="9"/>
      <c r="DYK40" s="9"/>
      <c r="DYL40" s="9"/>
      <c r="DYM40" s="9"/>
      <c r="DYN40" s="9"/>
      <c r="DYO40" s="9"/>
      <c r="DYP40" s="9"/>
      <c r="DYQ40" s="9"/>
      <c r="DYR40" s="9"/>
      <c r="DYS40" s="9"/>
      <c r="DYT40" s="9"/>
      <c r="DYU40" s="9"/>
      <c r="DYV40" s="9"/>
      <c r="DYW40" s="9"/>
      <c r="DYX40" s="9"/>
      <c r="DYY40" s="9"/>
      <c r="DYZ40" s="9"/>
      <c r="DZA40" s="9"/>
      <c r="DZB40" s="9"/>
      <c r="DZC40" s="9"/>
      <c r="DZD40" s="9"/>
      <c r="DZE40" s="9"/>
      <c r="DZF40" s="9"/>
      <c r="DZG40" s="9"/>
      <c r="DZH40" s="9"/>
      <c r="DZI40" s="9"/>
      <c r="DZJ40" s="9"/>
      <c r="DZK40" s="9"/>
      <c r="DZL40" s="9"/>
      <c r="DZM40" s="9"/>
      <c r="DZN40" s="9"/>
      <c r="DZO40" s="9"/>
      <c r="DZP40" s="9"/>
      <c r="DZQ40" s="9"/>
      <c r="DZR40" s="9"/>
      <c r="DZS40" s="9"/>
      <c r="DZT40" s="9"/>
      <c r="DZU40" s="9"/>
      <c r="DZV40" s="9"/>
      <c r="DZW40" s="9"/>
      <c r="DZX40" s="9"/>
      <c r="DZY40" s="9"/>
      <c r="DZZ40" s="9"/>
      <c r="EAA40" s="9"/>
      <c r="EAB40" s="9"/>
      <c r="EAC40" s="9"/>
      <c r="EAD40" s="9"/>
      <c r="EAE40" s="9"/>
      <c r="EAF40" s="9"/>
      <c r="EAG40" s="9"/>
      <c r="EAH40" s="9"/>
      <c r="EAI40" s="9"/>
      <c r="EAJ40" s="9"/>
      <c r="EAK40" s="9"/>
      <c r="EAL40" s="9"/>
      <c r="EAM40" s="9"/>
      <c r="EAN40" s="9"/>
      <c r="EAO40" s="9"/>
      <c r="EAP40" s="9"/>
      <c r="EAQ40" s="9"/>
      <c r="EAR40" s="9"/>
      <c r="EAS40" s="9"/>
      <c r="EAT40" s="9"/>
      <c r="EAU40" s="9"/>
      <c r="EAV40" s="9"/>
      <c r="EAW40" s="9"/>
      <c r="EAX40" s="9"/>
      <c r="EAY40" s="9"/>
      <c r="EAZ40" s="9"/>
      <c r="EBA40" s="9"/>
      <c r="EBB40" s="9"/>
      <c r="EBC40" s="9"/>
      <c r="EBD40" s="9"/>
      <c r="EBE40" s="9"/>
      <c r="EBF40" s="9"/>
      <c r="EBG40" s="9"/>
      <c r="EBH40" s="9"/>
      <c r="EBI40" s="9"/>
      <c r="EBJ40" s="9"/>
      <c r="EBK40" s="9"/>
      <c r="EBL40" s="9"/>
      <c r="EBM40" s="9"/>
      <c r="EBN40" s="9"/>
      <c r="EBO40" s="9"/>
      <c r="EBP40" s="9"/>
      <c r="EBQ40" s="9"/>
      <c r="EBR40" s="9"/>
      <c r="EBS40" s="9"/>
      <c r="EBT40" s="9"/>
      <c r="EBU40" s="9"/>
      <c r="EBV40" s="9"/>
      <c r="EBW40" s="9"/>
      <c r="EBX40" s="9"/>
      <c r="EBY40" s="9"/>
      <c r="EBZ40" s="9"/>
      <c r="ECA40" s="9"/>
      <c r="ECB40" s="9"/>
      <c r="ECC40" s="9"/>
      <c r="ECD40" s="9"/>
      <c r="ECE40" s="9"/>
      <c r="ECF40" s="9"/>
      <c r="ECG40" s="9"/>
      <c r="ECH40" s="9"/>
      <c r="ECI40" s="9"/>
      <c r="ECJ40" s="9"/>
      <c r="ECK40" s="9"/>
      <c r="ECL40" s="9"/>
      <c r="ECM40" s="9"/>
      <c r="ECN40" s="9"/>
      <c r="ECO40" s="9"/>
      <c r="ECP40" s="9"/>
      <c r="ECQ40" s="9"/>
      <c r="ECR40" s="9"/>
      <c r="ECS40" s="9"/>
      <c r="ECT40" s="9"/>
      <c r="ECU40" s="9"/>
      <c r="ECV40" s="9"/>
      <c r="ECW40" s="9"/>
      <c r="ECX40" s="9"/>
      <c r="ECY40" s="9"/>
      <c r="ECZ40" s="9"/>
      <c r="EDA40" s="9"/>
      <c r="EDB40" s="9"/>
      <c r="EDC40" s="9"/>
      <c r="EDD40" s="9"/>
      <c r="EDE40" s="9"/>
      <c r="EDF40" s="9"/>
      <c r="EDG40" s="9"/>
      <c r="EDH40" s="9"/>
      <c r="EDI40" s="9"/>
      <c r="EDJ40" s="9"/>
      <c r="EDK40" s="9"/>
      <c r="EDL40" s="9"/>
      <c r="EDM40" s="9"/>
      <c r="EDN40" s="9"/>
      <c r="EDO40" s="9"/>
      <c r="EDP40" s="9"/>
      <c r="EDQ40" s="9"/>
      <c r="EDR40" s="9"/>
      <c r="EDS40" s="9"/>
      <c r="EDT40" s="9"/>
      <c r="EDU40" s="9"/>
      <c r="EDV40" s="9"/>
      <c r="EDW40" s="9"/>
      <c r="EDX40" s="9"/>
      <c r="EDY40" s="9"/>
      <c r="EDZ40" s="9"/>
      <c r="EEA40" s="9"/>
      <c r="EEB40" s="9"/>
      <c r="EEC40" s="9"/>
      <c r="EED40" s="9"/>
      <c r="EEE40" s="9"/>
      <c r="EEF40" s="9"/>
      <c r="EEG40" s="9"/>
      <c r="EEH40" s="9"/>
      <c r="EEI40" s="9"/>
      <c r="EEJ40" s="9"/>
      <c r="EEK40" s="9"/>
      <c r="EEL40" s="9"/>
      <c r="EEM40" s="9"/>
      <c r="EEN40" s="9"/>
      <c r="EEO40" s="9"/>
      <c r="EEP40" s="9"/>
      <c r="EEQ40" s="9"/>
      <c r="EER40" s="9"/>
      <c r="EES40" s="9"/>
      <c r="EET40" s="9"/>
      <c r="EEU40" s="9"/>
      <c r="EEV40" s="9"/>
      <c r="EEW40" s="9"/>
      <c r="EEX40" s="9"/>
      <c r="EEY40" s="9"/>
      <c r="EEZ40" s="9"/>
      <c r="EFA40" s="9"/>
      <c r="EFB40" s="9"/>
      <c r="EFC40" s="9"/>
      <c r="EFD40" s="9"/>
      <c r="EFE40" s="9"/>
      <c r="EFF40" s="9"/>
      <c r="EFG40" s="9"/>
      <c r="EFH40" s="9"/>
      <c r="EFI40" s="9"/>
      <c r="EFJ40" s="9"/>
      <c r="EFK40" s="9"/>
      <c r="EFL40" s="9"/>
      <c r="EFM40" s="9"/>
      <c r="EFN40" s="9"/>
      <c r="EFO40" s="9"/>
      <c r="EFP40" s="9"/>
      <c r="EFQ40" s="9"/>
      <c r="EFR40" s="9"/>
      <c r="EFS40" s="9"/>
      <c r="EFT40" s="9"/>
      <c r="EFU40" s="9"/>
      <c r="EFV40" s="9"/>
      <c r="EFW40" s="9"/>
      <c r="EFX40" s="9"/>
      <c r="EFY40" s="9"/>
      <c r="EFZ40" s="9"/>
      <c r="EGA40" s="9"/>
      <c r="EGB40" s="9"/>
      <c r="EGC40" s="9"/>
      <c r="EGD40" s="9"/>
      <c r="EGE40" s="9"/>
      <c r="EGF40" s="9"/>
      <c r="EGG40" s="9"/>
      <c r="EGH40" s="9"/>
      <c r="EGI40" s="9"/>
      <c r="EGJ40" s="9"/>
      <c r="EGK40" s="9"/>
      <c r="EGL40" s="9"/>
      <c r="EGM40" s="9"/>
      <c r="EGN40" s="9"/>
      <c r="EGO40" s="9"/>
      <c r="EGP40" s="9"/>
      <c r="EGQ40" s="9"/>
      <c r="EGR40" s="9"/>
      <c r="EGS40" s="9"/>
      <c r="EGT40" s="9"/>
      <c r="EGU40" s="9"/>
      <c r="EGV40" s="9"/>
      <c r="EGW40" s="9"/>
      <c r="EGX40" s="9"/>
      <c r="EGY40" s="9"/>
      <c r="EGZ40" s="9"/>
      <c r="EHA40" s="9"/>
      <c r="EHB40" s="9"/>
      <c r="EHC40" s="9"/>
      <c r="EHD40" s="9"/>
      <c r="EHE40" s="9"/>
      <c r="EHF40" s="9"/>
      <c r="EHG40" s="9"/>
      <c r="EHH40" s="9"/>
      <c r="EHI40" s="9"/>
      <c r="EHJ40" s="9"/>
      <c r="EHK40" s="9"/>
      <c r="EHL40" s="9"/>
      <c r="EHM40" s="9"/>
      <c r="EHN40" s="9"/>
      <c r="EHO40" s="9"/>
      <c r="EHP40" s="9"/>
      <c r="EHQ40" s="9"/>
      <c r="EHR40" s="9"/>
      <c r="EHS40" s="9"/>
      <c r="EHT40" s="9"/>
      <c r="EHU40" s="9"/>
      <c r="EHV40" s="9"/>
      <c r="EHW40" s="9"/>
      <c r="EHX40" s="9"/>
      <c r="EHY40" s="9"/>
      <c r="EHZ40" s="9"/>
      <c r="EIA40" s="9"/>
      <c r="EIB40" s="9"/>
      <c r="EIC40" s="9"/>
      <c r="EID40" s="9"/>
      <c r="EIE40" s="9"/>
      <c r="EIF40" s="9"/>
      <c r="EIG40" s="9"/>
      <c r="EIH40" s="9"/>
      <c r="EII40" s="9"/>
      <c r="EIJ40" s="9"/>
      <c r="EIK40" s="9"/>
      <c r="EIL40" s="9"/>
      <c r="EIM40" s="9"/>
      <c r="EIN40" s="9"/>
      <c r="EIO40" s="9"/>
      <c r="EIP40" s="9"/>
      <c r="EIQ40" s="9"/>
      <c r="EIR40" s="9"/>
      <c r="EIS40" s="9"/>
      <c r="EIT40" s="9"/>
      <c r="EIU40" s="9"/>
      <c r="EIV40" s="9"/>
      <c r="EIW40" s="9"/>
      <c r="EIX40" s="9"/>
      <c r="EIY40" s="9"/>
      <c r="EIZ40" s="9"/>
      <c r="EJA40" s="9"/>
      <c r="EJB40" s="9"/>
      <c r="EJC40" s="9"/>
      <c r="EJD40" s="9"/>
      <c r="EJE40" s="9"/>
      <c r="EJF40" s="9"/>
      <c r="EJG40" s="9"/>
      <c r="EJH40" s="9"/>
      <c r="EJI40" s="9"/>
      <c r="EJJ40" s="9"/>
      <c r="EJK40" s="9"/>
      <c r="EJL40" s="9"/>
      <c r="EJM40" s="9"/>
      <c r="EJN40" s="9"/>
      <c r="EJO40" s="9"/>
      <c r="EJP40" s="9"/>
      <c r="EJQ40" s="9"/>
      <c r="EJR40" s="9"/>
      <c r="EJS40" s="9"/>
      <c r="EJT40" s="9"/>
      <c r="EJU40" s="9"/>
      <c r="EJV40" s="9"/>
      <c r="EJW40" s="9"/>
      <c r="EJX40" s="9"/>
      <c r="EJY40" s="9"/>
      <c r="EJZ40" s="9"/>
      <c r="EKA40" s="9"/>
      <c r="EKB40" s="9"/>
      <c r="EKC40" s="9"/>
      <c r="EKD40" s="9"/>
      <c r="EKE40" s="9"/>
      <c r="EKF40" s="9"/>
      <c r="EKG40" s="9"/>
      <c r="EKH40" s="9"/>
      <c r="EKI40" s="9"/>
      <c r="EKJ40" s="9"/>
      <c r="EKK40" s="9"/>
      <c r="EKL40" s="9"/>
      <c r="EKM40" s="9"/>
      <c r="EKN40" s="9"/>
      <c r="EKO40" s="9"/>
      <c r="EKP40" s="9"/>
      <c r="EKQ40" s="9"/>
      <c r="EKR40" s="9"/>
      <c r="EKS40" s="9"/>
      <c r="EKT40" s="9"/>
      <c r="EKU40" s="9"/>
      <c r="EKV40" s="9"/>
      <c r="EKW40" s="9"/>
      <c r="EKX40" s="9"/>
      <c r="EKY40" s="9"/>
      <c r="EKZ40" s="9"/>
      <c r="ELA40" s="9"/>
      <c r="ELB40" s="9"/>
      <c r="ELC40" s="9"/>
      <c r="ELD40" s="9"/>
      <c r="ELE40" s="9"/>
      <c r="ELF40" s="9"/>
      <c r="ELG40" s="9"/>
      <c r="ELH40" s="9"/>
      <c r="ELI40" s="9"/>
      <c r="ELJ40" s="9"/>
      <c r="ELK40" s="9"/>
      <c r="ELL40" s="9"/>
      <c r="ELM40" s="9"/>
      <c r="ELN40" s="9"/>
      <c r="ELO40" s="9"/>
      <c r="ELP40" s="9"/>
      <c r="ELQ40" s="9"/>
      <c r="ELR40" s="9"/>
      <c r="ELS40" s="9"/>
      <c r="ELT40" s="9"/>
      <c r="ELU40" s="9"/>
      <c r="ELV40" s="9"/>
      <c r="ELW40" s="9"/>
      <c r="ELX40" s="9"/>
      <c r="ELY40" s="9"/>
      <c r="ELZ40" s="9"/>
      <c r="EMA40" s="9"/>
      <c r="EMB40" s="9"/>
      <c r="EMC40" s="9"/>
      <c r="EMD40" s="9"/>
      <c r="EME40" s="9"/>
      <c r="EMF40" s="9"/>
      <c r="EMG40" s="9"/>
      <c r="EMH40" s="9"/>
      <c r="EMI40" s="9"/>
      <c r="EMJ40" s="9"/>
      <c r="EMK40" s="9"/>
      <c r="EML40" s="9"/>
      <c r="EMM40" s="9"/>
      <c r="EMN40" s="9"/>
      <c r="EMO40" s="9"/>
      <c r="EMP40" s="9"/>
      <c r="EMQ40" s="9"/>
      <c r="EMR40" s="9"/>
      <c r="EMS40" s="9"/>
      <c r="EMT40" s="9"/>
      <c r="EMU40" s="9"/>
      <c r="EMV40" s="9"/>
      <c r="EMW40" s="9"/>
      <c r="EMX40" s="9"/>
      <c r="EMY40" s="9"/>
      <c r="EMZ40" s="9"/>
      <c r="ENA40" s="9"/>
      <c r="ENB40" s="9"/>
      <c r="ENC40" s="9"/>
      <c r="END40" s="9"/>
      <c r="ENE40" s="9"/>
      <c r="ENF40" s="9"/>
      <c r="ENG40" s="9"/>
      <c r="ENH40" s="9"/>
      <c r="ENI40" s="9"/>
      <c r="ENJ40" s="9"/>
      <c r="ENK40" s="9"/>
      <c r="ENL40" s="9"/>
      <c r="ENM40" s="9"/>
      <c r="ENN40" s="9"/>
      <c r="ENO40" s="9"/>
      <c r="ENP40" s="9"/>
      <c r="ENQ40" s="9"/>
      <c r="ENR40" s="9"/>
      <c r="ENS40" s="9"/>
      <c r="ENT40" s="9"/>
      <c r="ENU40" s="9"/>
      <c r="ENV40" s="9"/>
      <c r="ENW40" s="9"/>
      <c r="ENX40" s="9"/>
      <c r="ENY40" s="9"/>
      <c r="ENZ40" s="9"/>
      <c r="EOA40" s="9"/>
      <c r="EOB40" s="9"/>
      <c r="EOC40" s="9"/>
      <c r="EOD40" s="9"/>
      <c r="EOE40" s="9"/>
      <c r="EOF40" s="9"/>
      <c r="EOG40" s="9"/>
      <c r="EOH40" s="9"/>
      <c r="EOI40" s="9"/>
      <c r="EOJ40" s="9"/>
      <c r="EOK40" s="9"/>
      <c r="EOL40" s="9"/>
      <c r="EOM40" s="9"/>
      <c r="EON40" s="9"/>
      <c r="EOO40" s="9"/>
      <c r="EOP40" s="9"/>
      <c r="EOQ40" s="9"/>
      <c r="EOR40" s="9"/>
      <c r="EOS40" s="9"/>
      <c r="EOT40" s="9"/>
      <c r="EOU40" s="9"/>
      <c r="EOV40" s="9"/>
      <c r="EOW40" s="9"/>
      <c r="EOX40" s="9"/>
      <c r="EOY40" s="9"/>
      <c r="EOZ40" s="9"/>
      <c r="EPA40" s="9"/>
      <c r="EPB40" s="9"/>
      <c r="EPC40" s="9"/>
      <c r="EPD40" s="9"/>
      <c r="EPE40" s="9"/>
      <c r="EPF40" s="9"/>
      <c r="EPG40" s="9"/>
      <c r="EPH40" s="9"/>
      <c r="EPI40" s="9"/>
      <c r="EPJ40" s="9"/>
      <c r="EPK40" s="9"/>
      <c r="EPL40" s="9"/>
      <c r="EPM40" s="9"/>
      <c r="EPN40" s="9"/>
      <c r="EPO40" s="9"/>
      <c r="EPP40" s="9"/>
      <c r="EPQ40" s="9"/>
      <c r="EPR40" s="9"/>
      <c r="EPS40" s="9"/>
      <c r="EPT40" s="9"/>
      <c r="EPU40" s="9"/>
      <c r="EPV40" s="9"/>
      <c r="EPW40" s="9"/>
      <c r="EPX40" s="9"/>
      <c r="EPY40" s="9"/>
      <c r="EPZ40" s="9"/>
      <c r="EQA40" s="9"/>
      <c r="EQB40" s="9"/>
      <c r="EQC40" s="9"/>
      <c r="EQD40" s="9"/>
      <c r="EQE40" s="9"/>
      <c r="EQF40" s="9"/>
      <c r="EQG40" s="9"/>
      <c r="EQH40" s="9"/>
      <c r="EQI40" s="9"/>
      <c r="EQJ40" s="9"/>
      <c r="EQK40" s="9"/>
      <c r="EQL40" s="9"/>
      <c r="EQM40" s="9"/>
      <c r="EQN40" s="9"/>
      <c r="EQO40" s="9"/>
      <c r="EQP40" s="9"/>
      <c r="EQQ40" s="9"/>
      <c r="EQR40" s="9"/>
      <c r="EQS40" s="9"/>
      <c r="EQT40" s="9"/>
      <c r="EQU40" s="9"/>
      <c r="EQV40" s="9"/>
      <c r="EQW40" s="9"/>
      <c r="EQX40" s="9"/>
      <c r="EQY40" s="9"/>
      <c r="EQZ40" s="9"/>
      <c r="ERA40" s="9"/>
      <c r="ERB40" s="9"/>
      <c r="ERC40" s="9"/>
      <c r="ERD40" s="9"/>
      <c r="ERE40" s="9"/>
      <c r="ERF40" s="9"/>
      <c r="ERG40" s="9"/>
      <c r="ERH40" s="9"/>
      <c r="ERI40" s="9"/>
      <c r="ERJ40" s="9"/>
      <c r="ERK40" s="9"/>
      <c r="ERL40" s="9"/>
      <c r="ERM40" s="9"/>
      <c r="ERN40" s="9"/>
      <c r="ERO40" s="9"/>
      <c r="ERP40" s="9"/>
      <c r="ERQ40" s="9"/>
      <c r="ERR40" s="9"/>
      <c r="ERS40" s="9"/>
      <c r="ERT40" s="9"/>
      <c r="ERU40" s="9"/>
      <c r="ERV40" s="9"/>
      <c r="ERW40" s="9"/>
      <c r="ERX40" s="9"/>
      <c r="ERY40" s="9"/>
      <c r="ERZ40" s="9"/>
      <c r="ESA40" s="9"/>
      <c r="ESB40" s="9"/>
      <c r="ESC40" s="9"/>
      <c r="ESD40" s="9"/>
      <c r="ESE40" s="9"/>
      <c r="ESF40" s="9"/>
      <c r="ESG40" s="9"/>
      <c r="ESH40" s="9"/>
      <c r="ESI40" s="9"/>
      <c r="ESJ40" s="9"/>
      <c r="ESK40" s="9"/>
      <c r="ESL40" s="9"/>
      <c r="ESM40" s="9"/>
      <c r="ESN40" s="9"/>
      <c r="ESO40" s="9"/>
      <c r="ESP40" s="9"/>
      <c r="ESQ40" s="9"/>
      <c r="ESR40" s="9"/>
      <c r="ESS40" s="9"/>
      <c r="EST40" s="9"/>
      <c r="ESU40" s="9"/>
      <c r="ESV40" s="9"/>
      <c r="ESW40" s="9"/>
      <c r="ESX40" s="9"/>
      <c r="ESY40" s="9"/>
      <c r="ESZ40" s="9"/>
      <c r="ETA40" s="9"/>
      <c r="ETB40" s="9"/>
      <c r="ETC40" s="9"/>
      <c r="ETD40" s="9"/>
      <c r="ETE40" s="9"/>
      <c r="ETF40" s="9"/>
      <c r="ETG40" s="9"/>
      <c r="ETH40" s="9"/>
      <c r="ETI40" s="9"/>
      <c r="ETJ40" s="9"/>
      <c r="ETK40" s="9"/>
      <c r="ETL40" s="9"/>
      <c r="ETM40" s="9"/>
      <c r="ETN40" s="9"/>
      <c r="ETO40" s="9"/>
      <c r="ETP40" s="9"/>
      <c r="ETQ40" s="9"/>
      <c r="ETR40" s="9"/>
      <c r="ETS40" s="9"/>
      <c r="ETT40" s="9"/>
      <c r="ETU40" s="9"/>
      <c r="ETV40" s="9"/>
      <c r="ETW40" s="9"/>
      <c r="ETX40" s="9"/>
      <c r="ETY40" s="9"/>
      <c r="ETZ40" s="9"/>
      <c r="EUA40" s="9"/>
      <c r="EUB40" s="9"/>
      <c r="EUC40" s="9"/>
      <c r="EUD40" s="9"/>
      <c r="EUE40" s="9"/>
      <c r="EUF40" s="9"/>
      <c r="EUG40" s="9"/>
      <c r="EUH40" s="9"/>
      <c r="EUI40" s="9"/>
      <c r="EUJ40" s="9"/>
      <c r="EUK40" s="9"/>
      <c r="EUL40" s="9"/>
      <c r="EUM40" s="9"/>
      <c r="EUN40" s="9"/>
      <c r="EUO40" s="9"/>
      <c r="EUP40" s="9"/>
      <c r="EUQ40" s="9"/>
      <c r="EUR40" s="9"/>
      <c r="EUS40" s="9"/>
      <c r="EUT40" s="9"/>
      <c r="EUU40" s="9"/>
      <c r="EUV40" s="9"/>
      <c r="EUW40" s="9"/>
      <c r="EUX40" s="9"/>
      <c r="EUY40" s="9"/>
      <c r="EUZ40" s="9"/>
      <c r="EVA40" s="9"/>
      <c r="EVB40" s="9"/>
      <c r="EVC40" s="9"/>
      <c r="EVD40" s="9"/>
      <c r="EVE40" s="9"/>
      <c r="EVF40" s="9"/>
      <c r="EVG40" s="9"/>
      <c r="EVH40" s="9"/>
      <c r="EVI40" s="9"/>
      <c r="EVJ40" s="9"/>
      <c r="EVK40" s="9"/>
      <c r="EVL40" s="9"/>
      <c r="EVM40" s="9"/>
      <c r="EVN40" s="9"/>
      <c r="EVO40" s="9"/>
      <c r="EVP40" s="9"/>
      <c r="EVQ40" s="9"/>
      <c r="EVR40" s="9"/>
      <c r="EVS40" s="9"/>
      <c r="EVT40" s="9"/>
      <c r="EVU40" s="9"/>
      <c r="EVV40" s="9"/>
      <c r="EVW40" s="9"/>
      <c r="EVX40" s="9"/>
      <c r="EVY40" s="9"/>
      <c r="EVZ40" s="9"/>
      <c r="EWA40" s="9"/>
      <c r="EWB40" s="9"/>
      <c r="EWC40" s="9"/>
      <c r="EWD40" s="9"/>
      <c r="EWE40" s="9"/>
      <c r="EWF40" s="9"/>
      <c r="EWG40" s="9"/>
      <c r="EWH40" s="9"/>
      <c r="EWI40" s="9"/>
      <c r="EWJ40" s="9"/>
      <c r="EWK40" s="9"/>
      <c r="EWL40" s="9"/>
      <c r="EWM40" s="9"/>
      <c r="EWN40" s="9"/>
      <c r="EWO40" s="9"/>
      <c r="EWP40" s="9"/>
      <c r="EWQ40" s="9"/>
      <c r="EWR40" s="9"/>
      <c r="EWS40" s="9"/>
      <c r="EWT40" s="9"/>
      <c r="EWU40" s="9"/>
      <c r="EWV40" s="9"/>
      <c r="EWW40" s="9"/>
      <c r="EWX40" s="9"/>
      <c r="EWY40" s="9"/>
      <c r="EWZ40" s="9"/>
      <c r="EXA40" s="9"/>
      <c r="EXB40" s="9"/>
      <c r="EXC40" s="9"/>
      <c r="EXD40" s="9"/>
      <c r="EXE40" s="9"/>
      <c r="EXF40" s="9"/>
      <c r="EXG40" s="9"/>
      <c r="EXH40" s="9"/>
      <c r="EXI40" s="9"/>
      <c r="EXJ40" s="9"/>
      <c r="EXK40" s="9"/>
      <c r="EXL40" s="9"/>
      <c r="EXM40" s="9"/>
      <c r="EXN40" s="9"/>
      <c r="EXO40" s="9"/>
      <c r="EXP40" s="9"/>
      <c r="EXQ40" s="9"/>
      <c r="EXR40" s="9"/>
      <c r="EXS40" s="9"/>
      <c r="EXT40" s="9"/>
      <c r="EXU40" s="9"/>
      <c r="EXV40" s="9"/>
      <c r="EXW40" s="9"/>
      <c r="EXX40" s="9"/>
      <c r="EXY40" s="9"/>
      <c r="EXZ40" s="9"/>
      <c r="EYA40" s="9"/>
      <c r="EYB40" s="9"/>
      <c r="EYC40" s="9"/>
      <c r="EYD40" s="9"/>
      <c r="EYE40" s="9"/>
      <c r="EYF40" s="9"/>
      <c r="EYG40" s="9"/>
      <c r="EYH40" s="9"/>
      <c r="EYI40" s="9"/>
      <c r="EYJ40" s="9"/>
      <c r="EYK40" s="9"/>
      <c r="EYL40" s="9"/>
      <c r="EYM40" s="9"/>
      <c r="EYN40" s="9"/>
      <c r="EYO40" s="9"/>
      <c r="EYP40" s="9"/>
      <c r="EYQ40" s="9"/>
      <c r="EYR40" s="9"/>
      <c r="EYS40" s="9"/>
      <c r="EYT40" s="9"/>
      <c r="EYU40" s="9"/>
      <c r="EYV40" s="9"/>
      <c r="EYW40" s="9"/>
      <c r="EYX40" s="9"/>
      <c r="EYY40" s="9"/>
      <c r="EYZ40" s="9"/>
      <c r="EZA40" s="9"/>
      <c r="EZB40" s="9"/>
      <c r="EZC40" s="9"/>
      <c r="EZD40" s="9"/>
      <c r="EZE40" s="9"/>
      <c r="EZF40" s="9"/>
      <c r="EZG40" s="9"/>
      <c r="EZH40" s="9"/>
      <c r="EZI40" s="9"/>
      <c r="EZJ40" s="9"/>
      <c r="EZK40" s="9"/>
      <c r="EZL40" s="9"/>
      <c r="EZM40" s="9"/>
      <c r="EZN40" s="9"/>
      <c r="EZO40" s="9"/>
      <c r="EZP40" s="9"/>
      <c r="EZQ40" s="9"/>
      <c r="EZR40" s="9"/>
      <c r="EZS40" s="9"/>
      <c r="EZT40" s="9"/>
      <c r="EZU40" s="9"/>
      <c r="EZV40" s="9"/>
      <c r="EZW40" s="9"/>
      <c r="EZX40" s="9"/>
      <c r="EZY40" s="9"/>
      <c r="EZZ40" s="9"/>
      <c r="FAA40" s="9"/>
      <c r="FAB40" s="9"/>
      <c r="FAC40" s="9"/>
      <c r="FAD40" s="9"/>
      <c r="FAE40" s="9"/>
      <c r="FAF40" s="9"/>
      <c r="FAG40" s="9"/>
      <c r="FAH40" s="9"/>
      <c r="FAI40" s="9"/>
      <c r="FAJ40" s="9"/>
      <c r="FAK40" s="9"/>
      <c r="FAL40" s="9"/>
      <c r="FAM40" s="9"/>
      <c r="FAN40" s="9"/>
      <c r="FAO40" s="9"/>
      <c r="FAP40" s="9"/>
      <c r="FAQ40" s="9"/>
      <c r="FAR40" s="9"/>
      <c r="FAS40" s="9"/>
      <c r="FAT40" s="9"/>
      <c r="FAU40" s="9"/>
      <c r="FAV40" s="9"/>
      <c r="FAW40" s="9"/>
      <c r="FAX40" s="9"/>
      <c r="FAY40" s="9"/>
      <c r="FAZ40" s="9"/>
      <c r="FBA40" s="9"/>
      <c r="FBB40" s="9"/>
      <c r="FBC40" s="9"/>
      <c r="FBD40" s="9"/>
      <c r="FBE40" s="9"/>
      <c r="FBF40" s="9"/>
      <c r="FBG40" s="9"/>
      <c r="FBH40" s="9"/>
      <c r="FBI40" s="9"/>
      <c r="FBJ40" s="9"/>
      <c r="FBK40" s="9"/>
      <c r="FBL40" s="9"/>
      <c r="FBM40" s="9"/>
      <c r="FBN40" s="9"/>
      <c r="FBO40" s="9"/>
      <c r="FBP40" s="9"/>
      <c r="FBQ40" s="9"/>
      <c r="FBR40" s="9"/>
      <c r="FBS40" s="9"/>
      <c r="FBT40" s="9"/>
      <c r="FBU40" s="9"/>
      <c r="FBV40" s="9"/>
      <c r="FBW40" s="9"/>
      <c r="FBX40" s="9"/>
      <c r="FBY40" s="9"/>
      <c r="FBZ40" s="9"/>
      <c r="FCA40" s="9"/>
      <c r="FCB40" s="9"/>
      <c r="FCC40" s="9"/>
      <c r="FCD40" s="9"/>
      <c r="FCE40" s="9"/>
      <c r="FCF40" s="9"/>
      <c r="FCG40" s="9"/>
      <c r="FCH40" s="9"/>
      <c r="FCI40" s="9"/>
      <c r="FCJ40" s="9"/>
      <c r="FCK40" s="9"/>
      <c r="FCL40" s="9"/>
      <c r="FCM40" s="9"/>
      <c r="FCN40" s="9"/>
      <c r="FCO40" s="9"/>
      <c r="FCP40" s="9"/>
      <c r="FCQ40" s="9"/>
      <c r="FCR40" s="9"/>
      <c r="FCS40" s="9"/>
      <c r="FCT40" s="9"/>
      <c r="FCU40" s="9"/>
      <c r="FCV40" s="9"/>
      <c r="FCW40" s="9"/>
      <c r="FCX40" s="9"/>
      <c r="FCY40" s="9"/>
      <c r="FCZ40" s="9"/>
      <c r="FDA40" s="9"/>
      <c r="FDB40" s="9"/>
      <c r="FDC40" s="9"/>
      <c r="FDD40" s="9"/>
      <c r="FDE40" s="9"/>
      <c r="FDF40" s="9"/>
      <c r="FDG40" s="9"/>
      <c r="FDH40" s="9"/>
      <c r="FDI40" s="9"/>
      <c r="FDJ40" s="9"/>
      <c r="FDK40" s="9"/>
      <c r="FDL40" s="9"/>
      <c r="FDM40" s="9"/>
      <c r="FDN40" s="9"/>
      <c r="FDO40" s="9"/>
      <c r="FDP40" s="9"/>
      <c r="FDQ40" s="9"/>
      <c r="FDR40" s="9"/>
      <c r="FDS40" s="9"/>
      <c r="FDT40" s="9"/>
      <c r="FDU40" s="9"/>
      <c r="FDV40" s="9"/>
      <c r="FDW40" s="9"/>
      <c r="FDX40" s="9"/>
      <c r="FDY40" s="9"/>
      <c r="FDZ40" s="9"/>
      <c r="FEA40" s="9"/>
      <c r="FEB40" s="9"/>
      <c r="FEC40" s="9"/>
      <c r="FED40" s="9"/>
      <c r="FEE40" s="9"/>
      <c r="FEF40" s="9"/>
      <c r="FEG40" s="9"/>
      <c r="FEH40" s="9"/>
      <c r="FEI40" s="9"/>
      <c r="FEJ40" s="9"/>
      <c r="FEK40" s="9"/>
      <c r="FEL40" s="9"/>
      <c r="FEM40" s="9"/>
      <c r="FEN40" s="9"/>
      <c r="FEO40" s="9"/>
      <c r="FEP40" s="9"/>
      <c r="FEQ40" s="9"/>
      <c r="FER40" s="9"/>
      <c r="FES40" s="9"/>
      <c r="FET40" s="9"/>
      <c r="FEU40" s="9"/>
      <c r="FEV40" s="9"/>
      <c r="FEW40" s="9"/>
      <c r="FEX40" s="9"/>
      <c r="FEY40" s="9"/>
      <c r="FEZ40" s="9"/>
      <c r="FFA40" s="9"/>
      <c r="FFB40" s="9"/>
      <c r="FFC40" s="9"/>
      <c r="FFD40" s="9"/>
      <c r="FFE40" s="9"/>
      <c r="FFF40" s="9"/>
      <c r="FFG40" s="9"/>
      <c r="FFH40" s="9"/>
      <c r="FFI40" s="9"/>
      <c r="FFJ40" s="9"/>
      <c r="FFK40" s="9"/>
      <c r="FFL40" s="9"/>
      <c r="FFM40" s="9"/>
      <c r="FFN40" s="9"/>
      <c r="FFO40" s="9"/>
      <c r="FFP40" s="9"/>
      <c r="FFQ40" s="9"/>
      <c r="FFR40" s="9"/>
      <c r="FFS40" s="9"/>
      <c r="FFT40" s="9"/>
      <c r="FFU40" s="9"/>
      <c r="FFV40" s="9"/>
      <c r="FFW40" s="9"/>
      <c r="FFX40" s="9"/>
      <c r="FFY40" s="9"/>
      <c r="FFZ40" s="9"/>
      <c r="FGA40" s="9"/>
      <c r="FGB40" s="9"/>
      <c r="FGC40" s="9"/>
      <c r="FGD40" s="9"/>
      <c r="FGE40" s="9"/>
      <c r="FGF40" s="9"/>
      <c r="FGG40" s="9"/>
      <c r="FGH40" s="9"/>
      <c r="FGI40" s="9"/>
      <c r="FGJ40" s="9"/>
      <c r="FGK40" s="9"/>
      <c r="FGL40" s="9"/>
      <c r="FGM40" s="9"/>
      <c r="FGN40" s="9"/>
      <c r="FGO40" s="9"/>
      <c r="FGP40" s="9"/>
      <c r="FGQ40" s="9"/>
      <c r="FGR40" s="9"/>
      <c r="FGS40" s="9"/>
      <c r="FGT40" s="9"/>
      <c r="FGU40" s="9"/>
      <c r="FGV40" s="9"/>
      <c r="FGW40" s="9"/>
      <c r="FGX40" s="9"/>
      <c r="FGY40" s="9"/>
      <c r="FGZ40" s="9"/>
      <c r="FHA40" s="9"/>
      <c r="FHB40" s="9"/>
      <c r="FHC40" s="9"/>
      <c r="FHD40" s="9"/>
      <c r="FHE40" s="9"/>
      <c r="FHF40" s="9"/>
      <c r="FHG40" s="9"/>
      <c r="FHH40" s="9"/>
      <c r="FHI40" s="9"/>
      <c r="FHJ40" s="9"/>
      <c r="FHK40" s="9"/>
      <c r="FHL40" s="9"/>
      <c r="FHM40" s="9"/>
      <c r="FHN40" s="9"/>
      <c r="FHO40" s="9"/>
      <c r="FHP40" s="9"/>
      <c r="FHQ40" s="9"/>
      <c r="FHR40" s="9"/>
      <c r="FHS40" s="9"/>
      <c r="FHT40" s="9"/>
      <c r="FHU40" s="9"/>
      <c r="FHV40" s="9"/>
      <c r="FHW40" s="9"/>
      <c r="FHX40" s="9"/>
      <c r="FHY40" s="9"/>
      <c r="FHZ40" s="9"/>
      <c r="FIA40" s="9"/>
      <c r="FIB40" s="9"/>
      <c r="FIC40" s="9"/>
      <c r="FID40" s="9"/>
      <c r="FIE40" s="9"/>
      <c r="FIF40" s="9"/>
      <c r="FIG40" s="9"/>
      <c r="FIH40" s="9"/>
      <c r="FII40" s="9"/>
      <c r="FIJ40" s="9"/>
      <c r="FIK40" s="9"/>
      <c r="FIL40" s="9"/>
      <c r="FIM40" s="9"/>
      <c r="FIN40" s="9"/>
      <c r="FIO40" s="9"/>
      <c r="FIP40" s="9"/>
      <c r="FIQ40" s="9"/>
      <c r="FIR40" s="9"/>
      <c r="FIS40" s="9"/>
      <c r="FIT40" s="9"/>
      <c r="FIU40" s="9"/>
      <c r="FIV40" s="9"/>
      <c r="FIW40" s="9"/>
      <c r="FIX40" s="9"/>
      <c r="FIY40" s="9"/>
      <c r="FIZ40" s="9"/>
      <c r="FJA40" s="9"/>
      <c r="FJB40" s="9"/>
      <c r="FJC40" s="9"/>
      <c r="FJD40" s="9"/>
      <c r="FJE40" s="9"/>
      <c r="FJF40" s="9"/>
      <c r="FJG40" s="9"/>
      <c r="FJH40" s="9"/>
      <c r="FJI40" s="9"/>
      <c r="FJJ40" s="9"/>
      <c r="FJK40" s="9"/>
      <c r="FJL40" s="9"/>
      <c r="FJM40" s="9"/>
      <c r="FJN40" s="9"/>
      <c r="FJO40" s="9"/>
      <c r="FJP40" s="9"/>
      <c r="FJQ40" s="9"/>
      <c r="FJR40" s="9"/>
      <c r="FJS40" s="9"/>
      <c r="FJT40" s="9"/>
      <c r="FJU40" s="9"/>
      <c r="FJV40" s="9"/>
      <c r="FJW40" s="9"/>
      <c r="FJX40" s="9"/>
      <c r="FJY40" s="9"/>
      <c r="FJZ40" s="9"/>
      <c r="FKA40" s="9"/>
      <c r="FKB40" s="9"/>
      <c r="FKC40" s="9"/>
      <c r="FKD40" s="9"/>
      <c r="FKE40" s="9"/>
      <c r="FKF40" s="9"/>
      <c r="FKG40" s="9"/>
      <c r="FKH40" s="9"/>
      <c r="FKI40" s="9"/>
      <c r="FKJ40" s="9"/>
      <c r="FKK40" s="9"/>
      <c r="FKL40" s="9"/>
      <c r="FKM40" s="9"/>
      <c r="FKN40" s="9"/>
      <c r="FKO40" s="9"/>
      <c r="FKP40" s="9"/>
      <c r="FKQ40" s="9"/>
      <c r="FKR40" s="9"/>
      <c r="FKS40" s="9"/>
      <c r="FKT40" s="9"/>
      <c r="FKU40" s="9"/>
      <c r="FKV40" s="9"/>
      <c r="FKW40" s="9"/>
      <c r="FKX40" s="9"/>
      <c r="FKY40" s="9"/>
      <c r="FKZ40" s="9"/>
      <c r="FLA40" s="9"/>
      <c r="FLB40" s="9"/>
      <c r="FLC40" s="9"/>
      <c r="FLD40" s="9"/>
      <c r="FLE40" s="9"/>
      <c r="FLF40" s="9"/>
      <c r="FLG40" s="9"/>
      <c r="FLH40" s="9"/>
      <c r="FLI40" s="9"/>
      <c r="FLJ40" s="9"/>
      <c r="FLK40" s="9"/>
      <c r="FLL40" s="9"/>
      <c r="FLM40" s="9"/>
      <c r="FLN40" s="9"/>
      <c r="FLO40" s="9"/>
      <c r="FLP40" s="9"/>
      <c r="FLQ40" s="9"/>
      <c r="FLR40" s="9"/>
      <c r="FLS40" s="9"/>
      <c r="FLT40" s="9"/>
      <c r="FLU40" s="9"/>
      <c r="FLV40" s="9"/>
      <c r="FLW40" s="9"/>
      <c r="FLX40" s="9"/>
      <c r="FLY40" s="9"/>
      <c r="FLZ40" s="9"/>
      <c r="FMA40" s="9"/>
      <c r="FMB40" s="9"/>
      <c r="FMC40" s="9"/>
      <c r="FMD40" s="9"/>
      <c r="FME40" s="9"/>
      <c r="FMF40" s="9"/>
      <c r="FMG40" s="9"/>
      <c r="FMH40" s="9"/>
      <c r="FMI40" s="9"/>
      <c r="FMJ40" s="9"/>
      <c r="FMK40" s="9"/>
      <c r="FML40" s="9"/>
      <c r="FMM40" s="9"/>
      <c r="FMN40" s="9"/>
      <c r="FMO40" s="9"/>
      <c r="FMP40" s="9"/>
      <c r="FMQ40" s="9"/>
      <c r="FMR40" s="9"/>
      <c r="FMS40" s="9"/>
      <c r="FMT40" s="9"/>
      <c r="FMU40" s="9"/>
      <c r="FMV40" s="9"/>
      <c r="FMW40" s="9"/>
      <c r="FMX40" s="9"/>
      <c r="FMY40" s="9"/>
      <c r="FMZ40" s="9"/>
      <c r="FNA40" s="9"/>
      <c r="FNB40" s="9"/>
      <c r="FNC40" s="9"/>
      <c r="FND40" s="9"/>
      <c r="FNE40" s="9"/>
      <c r="FNF40" s="9"/>
      <c r="FNG40" s="9"/>
      <c r="FNH40" s="9"/>
      <c r="FNI40" s="9"/>
      <c r="FNJ40" s="9"/>
      <c r="FNK40" s="9"/>
      <c r="FNL40" s="9"/>
      <c r="FNM40" s="9"/>
      <c r="FNN40" s="9"/>
      <c r="FNO40" s="9"/>
      <c r="FNP40" s="9"/>
      <c r="FNQ40" s="9"/>
      <c r="FNR40" s="9"/>
      <c r="FNS40" s="9"/>
      <c r="FNT40" s="9"/>
      <c r="FNU40" s="9"/>
      <c r="FNV40" s="9"/>
      <c r="FNW40" s="9"/>
      <c r="FNX40" s="9"/>
      <c r="FNY40" s="9"/>
      <c r="FNZ40" s="9"/>
      <c r="FOA40" s="9"/>
      <c r="FOB40" s="9"/>
      <c r="FOC40" s="9"/>
      <c r="FOD40" s="9"/>
      <c r="FOE40" s="9"/>
      <c r="FOF40" s="9"/>
      <c r="FOG40" s="9"/>
      <c r="FOH40" s="9"/>
      <c r="FOI40" s="9"/>
      <c r="FOJ40" s="9"/>
      <c r="FOK40" s="9"/>
      <c r="FOL40" s="9"/>
      <c r="FOM40" s="9"/>
      <c r="FON40" s="9"/>
      <c r="FOO40" s="9"/>
      <c r="FOP40" s="9"/>
      <c r="FOQ40" s="9"/>
      <c r="FOR40" s="9"/>
      <c r="FOS40" s="9"/>
      <c r="FOT40" s="9"/>
      <c r="FOU40" s="9"/>
      <c r="FOV40" s="9"/>
      <c r="FOW40" s="9"/>
      <c r="FOX40" s="9"/>
      <c r="FOY40" s="9"/>
      <c r="FOZ40" s="9"/>
      <c r="FPA40" s="9"/>
      <c r="FPB40" s="9"/>
      <c r="FPC40" s="9"/>
      <c r="FPD40" s="9"/>
      <c r="FPE40" s="9"/>
      <c r="FPF40" s="9"/>
      <c r="FPG40" s="9"/>
      <c r="FPH40" s="9"/>
      <c r="FPI40" s="9"/>
      <c r="FPJ40" s="9"/>
      <c r="FPK40" s="9"/>
      <c r="FPL40" s="9"/>
      <c r="FPM40" s="9"/>
      <c r="FPN40" s="9"/>
      <c r="FPO40" s="9"/>
      <c r="FPP40" s="9"/>
      <c r="FPQ40" s="9"/>
      <c r="FPR40" s="9"/>
      <c r="FPS40" s="9"/>
      <c r="FPT40" s="9"/>
      <c r="FPU40" s="9"/>
      <c r="FPV40" s="9"/>
      <c r="FPW40" s="9"/>
      <c r="FPX40" s="9"/>
      <c r="FPY40" s="9"/>
      <c r="FPZ40" s="9"/>
      <c r="FQA40" s="9"/>
      <c r="FQB40" s="9"/>
      <c r="FQC40" s="9"/>
      <c r="FQD40" s="9"/>
      <c r="FQE40" s="9"/>
      <c r="FQF40" s="9"/>
      <c r="FQG40" s="9"/>
      <c r="FQH40" s="9"/>
      <c r="FQI40" s="9"/>
      <c r="FQJ40" s="9"/>
      <c r="FQK40" s="9"/>
      <c r="FQL40" s="9"/>
      <c r="FQM40" s="9"/>
      <c r="FQN40" s="9"/>
      <c r="FQO40" s="9"/>
      <c r="FQP40" s="9"/>
      <c r="FQQ40" s="9"/>
      <c r="FQR40" s="9"/>
      <c r="FQS40" s="9"/>
      <c r="FQT40" s="9"/>
      <c r="FQU40" s="9"/>
      <c r="FQV40" s="9"/>
      <c r="FQW40" s="9"/>
      <c r="FQX40" s="9"/>
      <c r="FQY40" s="9"/>
      <c r="FQZ40" s="9"/>
      <c r="FRA40" s="9"/>
      <c r="FRB40" s="9"/>
      <c r="FRC40" s="9"/>
      <c r="FRD40" s="9"/>
      <c r="FRE40" s="9"/>
      <c r="FRF40" s="9"/>
      <c r="FRG40" s="9"/>
      <c r="FRH40" s="9"/>
      <c r="FRI40" s="9"/>
      <c r="FRJ40" s="9"/>
      <c r="FRK40" s="9"/>
      <c r="FRL40" s="9"/>
      <c r="FRM40" s="9"/>
      <c r="FRN40" s="9"/>
      <c r="FRO40" s="9"/>
      <c r="FRP40" s="9"/>
      <c r="FRQ40" s="9"/>
      <c r="FRR40" s="9"/>
      <c r="FRS40" s="9"/>
      <c r="FRT40" s="9"/>
      <c r="FRU40" s="9"/>
      <c r="FRV40" s="9"/>
      <c r="FRW40" s="9"/>
      <c r="FRX40" s="9"/>
      <c r="FRY40" s="9"/>
      <c r="FRZ40" s="9"/>
      <c r="FSA40" s="9"/>
      <c r="FSB40" s="9"/>
      <c r="FSC40" s="9"/>
      <c r="FSD40" s="9"/>
      <c r="FSE40" s="9"/>
      <c r="FSF40" s="9"/>
      <c r="FSG40" s="9"/>
      <c r="FSH40" s="9"/>
      <c r="FSI40" s="9"/>
      <c r="FSJ40" s="9"/>
      <c r="FSK40" s="9"/>
      <c r="FSL40" s="9"/>
      <c r="FSM40" s="9"/>
      <c r="FSN40" s="9"/>
      <c r="FSO40" s="9"/>
      <c r="FSP40" s="9"/>
      <c r="FSQ40" s="9"/>
      <c r="FSR40" s="9"/>
      <c r="FSS40" s="9"/>
      <c r="FST40" s="9"/>
      <c r="FSU40" s="9"/>
      <c r="FSV40" s="9"/>
      <c r="FSW40" s="9"/>
      <c r="FSX40" s="9"/>
      <c r="FSY40" s="9"/>
      <c r="FSZ40" s="9"/>
      <c r="FTA40" s="9"/>
      <c r="FTB40" s="9"/>
      <c r="FTC40" s="9"/>
      <c r="FTD40" s="9"/>
      <c r="FTE40" s="9"/>
      <c r="FTF40" s="9"/>
      <c r="FTG40" s="9"/>
      <c r="FTH40" s="9"/>
      <c r="FTI40" s="9"/>
      <c r="FTJ40" s="9"/>
      <c r="FTK40" s="9"/>
      <c r="FTL40" s="9"/>
      <c r="FTM40" s="9"/>
      <c r="FTN40" s="9"/>
      <c r="FTO40" s="9"/>
      <c r="FTP40" s="9"/>
      <c r="FTQ40" s="9"/>
      <c r="FTR40" s="9"/>
      <c r="FTS40" s="9"/>
      <c r="FTT40" s="9"/>
      <c r="FTU40" s="9"/>
      <c r="FTV40" s="9"/>
      <c r="FTW40" s="9"/>
      <c r="FTX40" s="9"/>
      <c r="FTY40" s="9"/>
      <c r="FTZ40" s="9"/>
      <c r="FUA40" s="9"/>
      <c r="FUB40" s="9"/>
      <c r="FUC40" s="9"/>
      <c r="FUD40" s="9"/>
      <c r="FUE40" s="9"/>
      <c r="FUF40" s="9"/>
      <c r="FUG40" s="9"/>
      <c r="FUH40" s="9"/>
      <c r="FUI40" s="9"/>
      <c r="FUJ40" s="9"/>
      <c r="FUK40" s="9"/>
      <c r="FUL40" s="9"/>
      <c r="FUM40" s="9"/>
      <c r="FUN40" s="9"/>
      <c r="FUO40" s="9"/>
      <c r="FUP40" s="9"/>
      <c r="FUQ40" s="9"/>
      <c r="FUR40" s="9"/>
      <c r="FUS40" s="9"/>
      <c r="FUT40" s="9"/>
      <c r="FUU40" s="9"/>
      <c r="FUV40" s="9"/>
      <c r="FUW40" s="9"/>
      <c r="FUX40" s="9"/>
      <c r="FUY40" s="9"/>
      <c r="FUZ40" s="9"/>
      <c r="FVA40" s="9"/>
      <c r="FVB40" s="9"/>
      <c r="FVC40" s="9"/>
      <c r="FVD40" s="9"/>
      <c r="FVE40" s="9"/>
      <c r="FVF40" s="9"/>
      <c r="FVG40" s="9"/>
      <c r="FVH40" s="9"/>
      <c r="FVI40" s="9"/>
      <c r="FVJ40" s="9"/>
      <c r="FVK40" s="9"/>
      <c r="FVL40" s="9"/>
      <c r="FVM40" s="9"/>
      <c r="FVN40" s="9"/>
      <c r="FVO40" s="9"/>
      <c r="FVP40" s="9"/>
      <c r="FVQ40" s="9"/>
      <c r="FVR40" s="9"/>
      <c r="FVS40" s="9"/>
      <c r="FVT40" s="9"/>
      <c r="FVU40" s="9"/>
      <c r="FVV40" s="9"/>
      <c r="FVW40" s="9"/>
      <c r="FVX40" s="9"/>
      <c r="FVY40" s="9"/>
      <c r="FVZ40" s="9"/>
      <c r="FWA40" s="9"/>
      <c r="FWB40" s="9"/>
      <c r="FWC40" s="9"/>
      <c r="FWD40" s="9"/>
      <c r="FWE40" s="9"/>
      <c r="FWF40" s="9"/>
      <c r="FWG40" s="9"/>
      <c r="FWH40" s="9"/>
      <c r="FWI40" s="9"/>
      <c r="FWJ40" s="9"/>
      <c r="FWK40" s="9"/>
      <c r="FWL40" s="9"/>
      <c r="FWM40" s="9"/>
      <c r="FWN40" s="9"/>
      <c r="FWO40" s="9"/>
      <c r="FWP40" s="9"/>
      <c r="FWQ40" s="9"/>
      <c r="FWR40" s="9"/>
      <c r="FWS40" s="9"/>
      <c r="FWT40" s="9"/>
      <c r="FWU40" s="9"/>
      <c r="FWV40" s="9"/>
      <c r="FWW40" s="9"/>
      <c r="FWX40" s="9"/>
      <c r="FWY40" s="9"/>
      <c r="FWZ40" s="9"/>
      <c r="FXA40" s="9"/>
      <c r="FXB40" s="9"/>
      <c r="FXC40" s="9"/>
      <c r="FXD40" s="9"/>
      <c r="FXE40" s="9"/>
      <c r="FXF40" s="9"/>
      <c r="FXG40" s="9"/>
      <c r="FXH40" s="9"/>
      <c r="FXI40" s="9"/>
      <c r="FXJ40" s="9"/>
      <c r="FXK40" s="9"/>
      <c r="FXL40" s="9"/>
      <c r="FXM40" s="9"/>
      <c r="FXN40" s="9"/>
      <c r="FXO40" s="9"/>
      <c r="FXP40" s="9"/>
      <c r="FXQ40" s="9"/>
      <c r="FXR40" s="9"/>
      <c r="FXS40" s="9"/>
      <c r="FXT40" s="9"/>
      <c r="FXU40" s="9"/>
      <c r="FXV40" s="9"/>
      <c r="FXW40" s="9"/>
      <c r="FXX40" s="9"/>
      <c r="FXY40" s="9"/>
      <c r="FXZ40" s="9"/>
      <c r="FYA40" s="9"/>
      <c r="FYB40" s="9"/>
      <c r="FYC40" s="9"/>
      <c r="FYD40" s="9"/>
      <c r="FYE40" s="9"/>
      <c r="FYF40" s="9"/>
      <c r="FYG40" s="9"/>
      <c r="FYH40" s="9"/>
      <c r="FYI40" s="9"/>
      <c r="FYJ40" s="9"/>
      <c r="FYK40" s="9"/>
      <c r="FYL40" s="9"/>
      <c r="FYM40" s="9"/>
      <c r="FYN40" s="9"/>
      <c r="FYO40" s="9"/>
      <c r="FYP40" s="9"/>
      <c r="FYQ40" s="9"/>
      <c r="FYR40" s="9"/>
      <c r="FYS40" s="9"/>
      <c r="FYT40" s="9"/>
      <c r="FYU40" s="9"/>
      <c r="FYV40" s="9"/>
      <c r="FYW40" s="9"/>
      <c r="FYX40" s="9"/>
      <c r="FYY40" s="9"/>
      <c r="FYZ40" s="9"/>
      <c r="FZA40" s="9"/>
      <c r="FZB40" s="9"/>
      <c r="FZC40" s="9"/>
      <c r="FZD40" s="9"/>
      <c r="FZE40" s="9"/>
      <c r="FZF40" s="9"/>
      <c r="FZG40" s="9"/>
      <c r="FZH40" s="9"/>
      <c r="FZI40" s="9"/>
      <c r="FZJ40" s="9"/>
      <c r="FZK40" s="9"/>
      <c r="FZL40" s="9"/>
      <c r="FZM40" s="9"/>
      <c r="FZN40" s="9"/>
      <c r="FZO40" s="9"/>
      <c r="FZP40" s="9"/>
      <c r="FZQ40" s="9"/>
      <c r="FZR40" s="9"/>
      <c r="FZS40" s="9"/>
      <c r="FZT40" s="9"/>
      <c r="FZU40" s="9"/>
      <c r="FZV40" s="9"/>
      <c r="FZW40" s="9"/>
      <c r="FZX40" s="9"/>
      <c r="FZY40" s="9"/>
      <c r="FZZ40" s="9"/>
      <c r="GAA40" s="9"/>
      <c r="GAB40" s="9"/>
      <c r="GAC40" s="9"/>
      <c r="GAD40" s="9"/>
      <c r="GAE40" s="9"/>
      <c r="GAF40" s="9"/>
      <c r="GAG40" s="9"/>
      <c r="GAH40" s="9"/>
      <c r="GAI40" s="9"/>
      <c r="GAJ40" s="9"/>
      <c r="GAK40" s="9"/>
      <c r="GAL40" s="9"/>
      <c r="GAM40" s="9"/>
      <c r="GAN40" s="9"/>
      <c r="GAO40" s="9"/>
      <c r="GAP40" s="9"/>
      <c r="GAQ40" s="9"/>
      <c r="GAR40" s="9"/>
      <c r="GAS40" s="9"/>
      <c r="GAT40" s="9"/>
      <c r="GAU40" s="9"/>
      <c r="GAV40" s="9"/>
      <c r="GAW40" s="9"/>
      <c r="GAX40" s="9"/>
      <c r="GAY40" s="9"/>
      <c r="GAZ40" s="9"/>
      <c r="GBA40" s="9"/>
      <c r="GBB40" s="9"/>
      <c r="GBC40" s="9"/>
      <c r="GBD40" s="9"/>
      <c r="GBE40" s="9"/>
      <c r="GBF40" s="9"/>
      <c r="GBG40" s="9"/>
      <c r="GBH40" s="9"/>
      <c r="GBI40" s="9"/>
      <c r="GBJ40" s="9"/>
      <c r="GBK40" s="9"/>
      <c r="GBL40" s="9"/>
      <c r="GBM40" s="9"/>
      <c r="GBN40" s="9"/>
      <c r="GBO40" s="9"/>
      <c r="GBP40" s="9"/>
      <c r="GBQ40" s="9"/>
      <c r="GBR40" s="9"/>
      <c r="GBS40" s="9"/>
      <c r="GBT40" s="9"/>
      <c r="GBU40" s="9"/>
      <c r="GBV40" s="9"/>
      <c r="GBW40" s="9"/>
      <c r="GBX40" s="9"/>
      <c r="GBY40" s="9"/>
      <c r="GBZ40" s="9"/>
      <c r="GCA40" s="9"/>
      <c r="GCB40" s="9"/>
      <c r="GCC40" s="9"/>
      <c r="GCD40" s="9"/>
      <c r="GCE40" s="9"/>
      <c r="GCF40" s="9"/>
      <c r="GCG40" s="9"/>
      <c r="GCH40" s="9"/>
      <c r="GCI40" s="9"/>
      <c r="GCJ40" s="9"/>
      <c r="GCK40" s="9"/>
      <c r="GCL40" s="9"/>
      <c r="GCM40" s="9"/>
      <c r="GCN40" s="9"/>
      <c r="GCO40" s="9"/>
      <c r="GCP40" s="9"/>
      <c r="GCQ40" s="9"/>
      <c r="GCR40" s="9"/>
      <c r="GCS40" s="9"/>
      <c r="GCT40" s="9"/>
      <c r="GCU40" s="9"/>
      <c r="GCV40" s="9"/>
      <c r="GCW40" s="9"/>
      <c r="GCX40" s="9"/>
      <c r="GCY40" s="9"/>
      <c r="GCZ40" s="9"/>
      <c r="GDA40" s="9"/>
      <c r="GDB40" s="9"/>
      <c r="GDC40" s="9"/>
      <c r="GDD40" s="9"/>
      <c r="GDE40" s="9"/>
      <c r="GDF40" s="9"/>
      <c r="GDG40" s="9"/>
      <c r="GDH40" s="9"/>
      <c r="GDI40" s="9"/>
      <c r="GDJ40" s="9"/>
      <c r="GDK40" s="9"/>
      <c r="GDL40" s="9"/>
      <c r="GDM40" s="9"/>
      <c r="GDN40" s="9"/>
      <c r="GDO40" s="9"/>
      <c r="GDP40" s="9"/>
      <c r="GDQ40" s="9"/>
      <c r="GDR40" s="9"/>
      <c r="GDS40" s="9"/>
      <c r="GDT40" s="9"/>
      <c r="GDU40" s="9"/>
      <c r="GDV40" s="9"/>
      <c r="GDW40" s="9"/>
      <c r="GDX40" s="9"/>
      <c r="GDY40" s="9"/>
      <c r="GDZ40" s="9"/>
      <c r="GEA40" s="9"/>
      <c r="GEB40" s="9"/>
      <c r="GEC40" s="9"/>
      <c r="GED40" s="9"/>
      <c r="GEE40" s="9"/>
      <c r="GEF40" s="9"/>
      <c r="GEG40" s="9"/>
      <c r="GEH40" s="9"/>
      <c r="GEI40" s="9"/>
      <c r="GEJ40" s="9"/>
      <c r="GEK40" s="9"/>
      <c r="GEL40" s="9"/>
      <c r="GEM40" s="9"/>
      <c r="GEN40" s="9"/>
      <c r="GEO40" s="9"/>
      <c r="GEP40" s="9"/>
      <c r="GEQ40" s="9"/>
      <c r="GER40" s="9"/>
      <c r="GES40" s="9"/>
      <c r="GET40" s="9"/>
      <c r="GEU40" s="9"/>
      <c r="GEV40" s="9"/>
      <c r="GEW40" s="9"/>
      <c r="GEX40" s="9"/>
      <c r="GEY40" s="9"/>
      <c r="GEZ40" s="9"/>
      <c r="GFA40" s="9"/>
      <c r="GFB40" s="9"/>
      <c r="GFC40" s="9"/>
      <c r="GFD40" s="9"/>
      <c r="GFE40" s="9"/>
      <c r="GFF40" s="9"/>
      <c r="GFG40" s="9"/>
      <c r="GFH40" s="9"/>
      <c r="GFI40" s="9"/>
      <c r="GFJ40" s="9"/>
      <c r="GFK40" s="9"/>
      <c r="GFL40" s="9"/>
      <c r="GFM40" s="9"/>
      <c r="GFN40" s="9"/>
      <c r="GFO40" s="9"/>
      <c r="GFP40" s="9"/>
      <c r="GFQ40" s="9"/>
      <c r="GFR40" s="9"/>
      <c r="GFS40" s="9"/>
      <c r="GFT40" s="9"/>
      <c r="GFU40" s="9"/>
      <c r="GFV40" s="9"/>
      <c r="GFW40" s="9"/>
      <c r="GFX40" s="9"/>
      <c r="GFY40" s="9"/>
      <c r="GFZ40" s="9"/>
      <c r="GGA40" s="9"/>
      <c r="GGB40" s="9"/>
      <c r="GGC40" s="9"/>
      <c r="GGD40" s="9"/>
      <c r="GGE40" s="9"/>
      <c r="GGF40" s="9"/>
      <c r="GGG40" s="9"/>
      <c r="GGH40" s="9"/>
      <c r="GGI40" s="9"/>
      <c r="GGJ40" s="9"/>
      <c r="GGK40" s="9"/>
      <c r="GGL40" s="9"/>
      <c r="GGM40" s="9"/>
      <c r="GGN40" s="9"/>
      <c r="GGO40" s="9"/>
      <c r="GGP40" s="9"/>
      <c r="GGQ40" s="9"/>
      <c r="GGR40" s="9"/>
      <c r="GGS40" s="9"/>
      <c r="GGT40" s="9"/>
      <c r="GGU40" s="9"/>
      <c r="GGV40" s="9"/>
      <c r="GGW40" s="9"/>
      <c r="GGX40" s="9"/>
      <c r="GGY40" s="9"/>
      <c r="GGZ40" s="9"/>
      <c r="GHA40" s="9"/>
      <c r="GHB40" s="9"/>
      <c r="GHC40" s="9"/>
      <c r="GHD40" s="9"/>
      <c r="GHE40" s="9"/>
      <c r="GHF40" s="9"/>
      <c r="GHG40" s="9"/>
      <c r="GHH40" s="9"/>
      <c r="GHI40" s="9"/>
      <c r="GHJ40" s="9"/>
      <c r="GHK40" s="9"/>
      <c r="GHL40" s="9"/>
      <c r="GHM40" s="9"/>
      <c r="GHN40" s="9"/>
      <c r="GHO40" s="9"/>
      <c r="GHP40" s="9"/>
      <c r="GHQ40" s="9"/>
      <c r="GHR40" s="9"/>
      <c r="GHS40" s="9"/>
      <c r="GHT40" s="9"/>
      <c r="GHU40" s="9"/>
      <c r="GHV40" s="9"/>
      <c r="GHW40" s="9"/>
      <c r="GHX40" s="9"/>
      <c r="GHY40" s="9"/>
      <c r="GHZ40" s="9"/>
      <c r="GIA40" s="9"/>
      <c r="GIB40" s="9"/>
      <c r="GIC40" s="9"/>
      <c r="GID40" s="9"/>
      <c r="GIE40" s="9"/>
      <c r="GIF40" s="9"/>
      <c r="GIG40" s="9"/>
      <c r="GIH40" s="9"/>
      <c r="GII40" s="9"/>
      <c r="GIJ40" s="9"/>
      <c r="GIK40" s="9"/>
      <c r="GIL40" s="9"/>
      <c r="GIM40" s="9"/>
      <c r="GIN40" s="9"/>
      <c r="GIO40" s="9"/>
      <c r="GIP40" s="9"/>
      <c r="GIQ40" s="9"/>
      <c r="GIR40" s="9"/>
      <c r="GIS40" s="9"/>
      <c r="GIT40" s="9"/>
      <c r="GIU40" s="9"/>
      <c r="GIV40" s="9"/>
      <c r="GIW40" s="9"/>
      <c r="GIX40" s="9"/>
      <c r="GIY40" s="9"/>
      <c r="GIZ40" s="9"/>
      <c r="GJA40" s="9"/>
      <c r="GJB40" s="9"/>
      <c r="GJC40" s="9"/>
      <c r="GJD40" s="9"/>
      <c r="GJE40" s="9"/>
      <c r="GJF40" s="9"/>
      <c r="GJG40" s="9"/>
      <c r="GJH40" s="9"/>
      <c r="GJI40" s="9"/>
      <c r="GJJ40" s="9"/>
      <c r="GJK40" s="9"/>
      <c r="GJL40" s="9"/>
      <c r="GJM40" s="9"/>
      <c r="GJN40" s="9"/>
      <c r="GJO40" s="9"/>
      <c r="GJP40" s="9"/>
      <c r="GJQ40" s="9"/>
      <c r="GJR40" s="9"/>
      <c r="GJS40" s="9"/>
      <c r="GJT40" s="9"/>
      <c r="GJU40" s="9"/>
      <c r="GJV40" s="9"/>
      <c r="GJW40" s="9"/>
      <c r="GJX40" s="9"/>
      <c r="GJY40" s="9"/>
      <c r="GJZ40" s="9"/>
      <c r="GKA40" s="9"/>
      <c r="GKB40" s="9"/>
      <c r="GKC40" s="9"/>
      <c r="GKD40" s="9"/>
      <c r="GKE40" s="9"/>
      <c r="GKF40" s="9"/>
      <c r="GKG40" s="9"/>
      <c r="GKH40" s="9"/>
      <c r="GKI40" s="9"/>
      <c r="GKJ40" s="9"/>
      <c r="GKK40" s="9"/>
      <c r="GKL40" s="9"/>
      <c r="GKM40" s="9"/>
      <c r="GKN40" s="9"/>
      <c r="GKO40" s="9"/>
      <c r="GKP40" s="9"/>
      <c r="GKQ40" s="9"/>
      <c r="GKR40" s="9"/>
      <c r="GKS40" s="9"/>
      <c r="GKT40" s="9"/>
      <c r="GKU40" s="9"/>
      <c r="GKV40" s="9"/>
      <c r="GKW40" s="9"/>
      <c r="GKX40" s="9"/>
      <c r="GKY40" s="9"/>
      <c r="GKZ40" s="9"/>
      <c r="GLA40" s="9"/>
      <c r="GLB40" s="9"/>
      <c r="GLC40" s="9"/>
      <c r="GLD40" s="9"/>
      <c r="GLE40" s="9"/>
      <c r="GLF40" s="9"/>
      <c r="GLG40" s="9"/>
      <c r="GLH40" s="9"/>
      <c r="GLI40" s="9"/>
      <c r="GLJ40" s="9"/>
      <c r="GLK40" s="9"/>
      <c r="GLL40" s="9"/>
      <c r="GLM40" s="9"/>
      <c r="GLN40" s="9"/>
      <c r="GLO40" s="9"/>
      <c r="GLP40" s="9"/>
      <c r="GLQ40" s="9"/>
      <c r="GLR40" s="9"/>
      <c r="GLS40" s="9"/>
      <c r="GLT40" s="9"/>
      <c r="GLU40" s="9"/>
      <c r="GLV40" s="9"/>
      <c r="GLW40" s="9"/>
      <c r="GLX40" s="9"/>
      <c r="GLY40" s="9"/>
      <c r="GLZ40" s="9"/>
      <c r="GMA40" s="9"/>
      <c r="GMB40" s="9"/>
      <c r="GMC40" s="9"/>
      <c r="GMD40" s="9"/>
      <c r="GME40" s="9"/>
      <c r="GMF40" s="9"/>
      <c r="GMG40" s="9"/>
      <c r="GMH40" s="9"/>
      <c r="GMI40" s="9"/>
      <c r="GMJ40" s="9"/>
      <c r="GMK40" s="9"/>
      <c r="GML40" s="9"/>
      <c r="GMM40" s="9"/>
      <c r="GMN40" s="9"/>
      <c r="GMO40" s="9"/>
      <c r="GMP40" s="9"/>
      <c r="GMQ40" s="9"/>
      <c r="GMR40" s="9"/>
      <c r="GMS40" s="9"/>
      <c r="GMT40" s="9"/>
      <c r="GMU40" s="9"/>
      <c r="GMV40" s="9"/>
      <c r="GMW40" s="9"/>
      <c r="GMX40" s="9"/>
      <c r="GMY40" s="9"/>
      <c r="GMZ40" s="9"/>
      <c r="GNA40" s="9"/>
      <c r="GNB40" s="9"/>
      <c r="GNC40" s="9"/>
      <c r="GND40" s="9"/>
      <c r="GNE40" s="9"/>
      <c r="GNF40" s="9"/>
      <c r="GNG40" s="9"/>
      <c r="GNH40" s="9"/>
      <c r="GNI40" s="9"/>
      <c r="GNJ40" s="9"/>
      <c r="GNK40" s="9"/>
      <c r="GNL40" s="9"/>
      <c r="GNM40" s="9"/>
      <c r="GNN40" s="9"/>
      <c r="GNO40" s="9"/>
      <c r="GNP40" s="9"/>
      <c r="GNQ40" s="9"/>
      <c r="GNR40" s="9"/>
      <c r="GNS40" s="9"/>
      <c r="GNT40" s="9"/>
      <c r="GNU40" s="9"/>
      <c r="GNV40" s="9"/>
      <c r="GNW40" s="9"/>
      <c r="GNX40" s="9"/>
      <c r="GNY40" s="9"/>
      <c r="GNZ40" s="9"/>
      <c r="GOA40" s="9"/>
      <c r="GOB40" s="9"/>
      <c r="GOC40" s="9"/>
      <c r="GOD40" s="9"/>
      <c r="GOE40" s="9"/>
      <c r="GOF40" s="9"/>
      <c r="GOG40" s="9"/>
      <c r="GOH40" s="9"/>
      <c r="GOI40" s="9"/>
      <c r="GOJ40" s="9"/>
      <c r="GOK40" s="9"/>
      <c r="GOL40" s="9"/>
      <c r="GOM40" s="9"/>
      <c r="GON40" s="9"/>
      <c r="GOO40" s="9"/>
      <c r="GOP40" s="9"/>
      <c r="GOQ40" s="9"/>
      <c r="GOR40" s="9"/>
      <c r="GOS40" s="9"/>
      <c r="GOT40" s="9"/>
      <c r="GOU40" s="9"/>
      <c r="GOV40" s="9"/>
      <c r="GOW40" s="9"/>
      <c r="GOX40" s="9"/>
      <c r="GOY40" s="9"/>
      <c r="GOZ40" s="9"/>
      <c r="GPA40" s="9"/>
      <c r="GPB40" s="9"/>
      <c r="GPC40" s="9"/>
      <c r="GPD40" s="9"/>
      <c r="GPE40" s="9"/>
      <c r="GPF40" s="9"/>
      <c r="GPG40" s="9"/>
      <c r="GPH40" s="9"/>
      <c r="GPI40" s="9"/>
      <c r="GPJ40" s="9"/>
      <c r="GPK40" s="9"/>
      <c r="GPL40" s="9"/>
      <c r="GPM40" s="9"/>
      <c r="GPN40" s="9"/>
      <c r="GPO40" s="9"/>
      <c r="GPP40" s="9"/>
      <c r="GPQ40" s="9"/>
      <c r="GPR40" s="9"/>
      <c r="GPS40" s="9"/>
      <c r="GPT40" s="9"/>
      <c r="GPU40" s="9"/>
      <c r="GPV40" s="9"/>
      <c r="GPW40" s="9"/>
      <c r="GPX40" s="9"/>
      <c r="GPY40" s="9"/>
      <c r="GPZ40" s="9"/>
      <c r="GQA40" s="9"/>
      <c r="GQB40" s="9"/>
      <c r="GQC40" s="9"/>
      <c r="GQD40" s="9"/>
      <c r="GQE40" s="9"/>
      <c r="GQF40" s="9"/>
      <c r="GQG40" s="9"/>
      <c r="GQH40" s="9"/>
      <c r="GQI40" s="9"/>
      <c r="GQJ40" s="9"/>
      <c r="GQK40" s="9"/>
      <c r="GQL40" s="9"/>
      <c r="GQM40" s="9"/>
      <c r="GQN40" s="9"/>
      <c r="GQO40" s="9"/>
      <c r="GQP40" s="9"/>
      <c r="GQQ40" s="9"/>
      <c r="GQR40" s="9"/>
      <c r="GQS40" s="9"/>
      <c r="GQT40" s="9"/>
      <c r="GQU40" s="9"/>
      <c r="GQV40" s="9"/>
      <c r="GQW40" s="9"/>
      <c r="GQX40" s="9"/>
      <c r="GQY40" s="9"/>
      <c r="GQZ40" s="9"/>
      <c r="GRA40" s="9"/>
      <c r="GRB40" s="9"/>
      <c r="GRC40" s="9"/>
      <c r="GRD40" s="9"/>
      <c r="GRE40" s="9"/>
      <c r="GRF40" s="9"/>
      <c r="GRG40" s="9"/>
      <c r="GRH40" s="9"/>
      <c r="GRI40" s="9"/>
      <c r="GRJ40" s="9"/>
      <c r="GRK40" s="9"/>
      <c r="GRL40" s="9"/>
      <c r="GRM40" s="9"/>
      <c r="GRN40" s="9"/>
      <c r="GRO40" s="9"/>
      <c r="GRP40" s="9"/>
      <c r="GRQ40" s="9"/>
      <c r="GRR40" s="9"/>
      <c r="GRS40" s="9"/>
      <c r="GRT40" s="9"/>
      <c r="GRU40" s="9"/>
      <c r="GRV40" s="9"/>
      <c r="GRW40" s="9"/>
      <c r="GRX40" s="9"/>
      <c r="GRY40" s="9"/>
      <c r="GRZ40" s="9"/>
      <c r="GSA40" s="9"/>
      <c r="GSB40" s="9"/>
      <c r="GSC40" s="9"/>
      <c r="GSD40" s="9"/>
      <c r="GSE40" s="9"/>
      <c r="GSF40" s="9"/>
      <c r="GSG40" s="9"/>
      <c r="GSH40" s="9"/>
      <c r="GSI40" s="9"/>
      <c r="GSJ40" s="9"/>
      <c r="GSK40" s="9"/>
      <c r="GSL40" s="9"/>
      <c r="GSM40" s="9"/>
      <c r="GSN40" s="9"/>
      <c r="GSO40" s="9"/>
      <c r="GSP40" s="9"/>
      <c r="GSQ40" s="9"/>
      <c r="GSR40" s="9"/>
      <c r="GSS40" s="9"/>
      <c r="GST40" s="9"/>
      <c r="GSU40" s="9"/>
      <c r="GSV40" s="9"/>
      <c r="GSW40" s="9"/>
      <c r="GSX40" s="9"/>
      <c r="GSY40" s="9"/>
      <c r="GSZ40" s="9"/>
      <c r="GTA40" s="9"/>
      <c r="GTB40" s="9"/>
      <c r="GTC40" s="9"/>
      <c r="GTD40" s="9"/>
      <c r="GTE40" s="9"/>
      <c r="GTF40" s="9"/>
      <c r="GTG40" s="9"/>
      <c r="GTH40" s="9"/>
      <c r="GTI40" s="9"/>
      <c r="GTJ40" s="9"/>
      <c r="GTK40" s="9"/>
      <c r="GTL40" s="9"/>
      <c r="GTM40" s="9"/>
      <c r="GTN40" s="9"/>
      <c r="GTO40" s="9"/>
      <c r="GTP40" s="9"/>
      <c r="GTQ40" s="9"/>
      <c r="GTR40" s="9"/>
      <c r="GTS40" s="9"/>
      <c r="GTT40" s="9"/>
      <c r="GTU40" s="9"/>
      <c r="GTV40" s="9"/>
      <c r="GTW40" s="9"/>
      <c r="GTX40" s="9"/>
      <c r="GTY40" s="9"/>
      <c r="GTZ40" s="9"/>
      <c r="GUA40" s="9"/>
      <c r="GUB40" s="9"/>
      <c r="GUC40" s="9"/>
      <c r="GUD40" s="9"/>
      <c r="GUE40" s="9"/>
      <c r="GUF40" s="9"/>
      <c r="GUG40" s="9"/>
      <c r="GUH40" s="9"/>
      <c r="GUI40" s="9"/>
      <c r="GUJ40" s="9"/>
      <c r="GUK40" s="9"/>
      <c r="GUL40" s="9"/>
      <c r="GUM40" s="9"/>
      <c r="GUN40" s="9"/>
      <c r="GUO40" s="9"/>
      <c r="GUP40" s="9"/>
      <c r="GUQ40" s="9"/>
      <c r="GUR40" s="9"/>
      <c r="GUS40" s="9"/>
      <c r="GUT40" s="9"/>
      <c r="GUU40" s="9"/>
      <c r="GUV40" s="9"/>
      <c r="GUW40" s="9"/>
      <c r="GUX40" s="9"/>
      <c r="GUY40" s="9"/>
      <c r="GUZ40" s="9"/>
      <c r="GVA40" s="9"/>
      <c r="GVB40" s="9"/>
      <c r="GVC40" s="9"/>
      <c r="GVD40" s="9"/>
      <c r="GVE40" s="9"/>
      <c r="GVF40" s="9"/>
      <c r="GVG40" s="9"/>
      <c r="GVH40" s="9"/>
      <c r="GVI40" s="9"/>
      <c r="GVJ40" s="9"/>
      <c r="GVK40" s="9"/>
      <c r="GVL40" s="9"/>
      <c r="GVM40" s="9"/>
      <c r="GVN40" s="9"/>
      <c r="GVO40" s="9"/>
      <c r="GVP40" s="9"/>
      <c r="GVQ40" s="9"/>
      <c r="GVR40" s="9"/>
      <c r="GVS40" s="9"/>
      <c r="GVT40" s="9"/>
      <c r="GVU40" s="9"/>
      <c r="GVV40" s="9"/>
      <c r="GVW40" s="9"/>
      <c r="GVX40" s="9"/>
      <c r="GVY40" s="9"/>
      <c r="GVZ40" s="9"/>
      <c r="GWA40" s="9"/>
      <c r="GWB40" s="9"/>
      <c r="GWC40" s="9"/>
      <c r="GWD40" s="9"/>
      <c r="GWE40" s="9"/>
      <c r="GWF40" s="9"/>
      <c r="GWG40" s="9"/>
      <c r="GWH40" s="9"/>
      <c r="GWI40" s="9"/>
      <c r="GWJ40" s="9"/>
      <c r="GWK40" s="9"/>
      <c r="GWL40" s="9"/>
      <c r="GWM40" s="9"/>
      <c r="GWN40" s="9"/>
      <c r="GWO40" s="9"/>
      <c r="GWP40" s="9"/>
      <c r="GWQ40" s="9"/>
      <c r="GWR40" s="9"/>
      <c r="GWS40" s="9"/>
      <c r="GWT40" s="9"/>
      <c r="GWU40" s="9"/>
      <c r="GWV40" s="9"/>
      <c r="GWW40" s="9"/>
      <c r="GWX40" s="9"/>
      <c r="GWY40" s="9"/>
      <c r="GWZ40" s="9"/>
      <c r="GXA40" s="9"/>
      <c r="GXB40" s="9"/>
      <c r="GXC40" s="9"/>
      <c r="GXD40" s="9"/>
      <c r="GXE40" s="9"/>
      <c r="GXF40" s="9"/>
      <c r="GXG40" s="9"/>
      <c r="GXH40" s="9"/>
      <c r="GXI40" s="9"/>
      <c r="GXJ40" s="9"/>
      <c r="GXK40" s="9"/>
      <c r="GXL40" s="9"/>
      <c r="GXM40" s="9"/>
      <c r="GXN40" s="9"/>
      <c r="GXO40" s="9"/>
      <c r="GXP40" s="9"/>
      <c r="GXQ40" s="9"/>
      <c r="GXR40" s="9"/>
      <c r="GXS40" s="9"/>
      <c r="GXT40" s="9"/>
      <c r="GXU40" s="9"/>
      <c r="GXV40" s="9"/>
      <c r="GXW40" s="9"/>
      <c r="GXX40" s="9"/>
      <c r="GXY40" s="9"/>
      <c r="GXZ40" s="9"/>
      <c r="GYA40" s="9"/>
      <c r="GYB40" s="9"/>
      <c r="GYC40" s="9"/>
      <c r="GYD40" s="9"/>
      <c r="GYE40" s="9"/>
      <c r="GYF40" s="9"/>
      <c r="GYG40" s="9"/>
      <c r="GYH40" s="9"/>
      <c r="GYI40" s="9"/>
      <c r="GYJ40" s="9"/>
      <c r="GYK40" s="9"/>
      <c r="GYL40" s="9"/>
      <c r="GYM40" s="9"/>
      <c r="GYN40" s="9"/>
      <c r="GYO40" s="9"/>
      <c r="GYP40" s="9"/>
      <c r="GYQ40" s="9"/>
      <c r="GYR40" s="9"/>
      <c r="GYS40" s="9"/>
      <c r="GYT40" s="9"/>
      <c r="GYU40" s="9"/>
      <c r="GYV40" s="9"/>
      <c r="GYW40" s="9"/>
      <c r="GYX40" s="9"/>
      <c r="GYY40" s="9"/>
      <c r="GYZ40" s="9"/>
      <c r="GZA40" s="9"/>
      <c r="GZB40" s="9"/>
      <c r="GZC40" s="9"/>
      <c r="GZD40" s="9"/>
      <c r="GZE40" s="9"/>
      <c r="GZF40" s="9"/>
      <c r="GZG40" s="9"/>
      <c r="GZH40" s="9"/>
      <c r="GZI40" s="9"/>
      <c r="GZJ40" s="9"/>
      <c r="GZK40" s="9"/>
      <c r="GZL40" s="9"/>
      <c r="GZM40" s="9"/>
      <c r="GZN40" s="9"/>
      <c r="GZO40" s="9"/>
      <c r="GZP40" s="9"/>
      <c r="GZQ40" s="9"/>
      <c r="GZR40" s="9"/>
      <c r="GZS40" s="9"/>
      <c r="GZT40" s="9"/>
      <c r="GZU40" s="9"/>
      <c r="GZV40" s="9"/>
      <c r="GZW40" s="9"/>
      <c r="GZX40" s="9"/>
      <c r="GZY40" s="9"/>
      <c r="GZZ40" s="9"/>
      <c r="HAA40" s="9"/>
      <c r="HAB40" s="9"/>
      <c r="HAC40" s="9"/>
      <c r="HAD40" s="9"/>
      <c r="HAE40" s="9"/>
      <c r="HAF40" s="9"/>
      <c r="HAG40" s="9"/>
      <c r="HAH40" s="9"/>
      <c r="HAI40" s="9"/>
      <c r="HAJ40" s="9"/>
      <c r="HAK40" s="9"/>
      <c r="HAL40" s="9"/>
      <c r="HAM40" s="9"/>
      <c r="HAN40" s="9"/>
      <c r="HAO40" s="9"/>
      <c r="HAP40" s="9"/>
      <c r="HAQ40" s="9"/>
      <c r="HAR40" s="9"/>
      <c r="HAS40" s="9"/>
      <c r="HAT40" s="9"/>
      <c r="HAU40" s="9"/>
      <c r="HAV40" s="9"/>
      <c r="HAW40" s="9"/>
      <c r="HAX40" s="9"/>
      <c r="HAY40" s="9"/>
      <c r="HAZ40" s="9"/>
      <c r="HBA40" s="9"/>
      <c r="HBB40" s="9"/>
      <c r="HBC40" s="9"/>
      <c r="HBD40" s="9"/>
      <c r="HBE40" s="9"/>
      <c r="HBF40" s="9"/>
      <c r="HBG40" s="9"/>
      <c r="HBH40" s="9"/>
      <c r="HBI40" s="9"/>
      <c r="HBJ40" s="9"/>
      <c r="HBK40" s="9"/>
      <c r="HBL40" s="9"/>
      <c r="HBM40" s="9"/>
      <c r="HBN40" s="9"/>
      <c r="HBO40" s="9"/>
      <c r="HBP40" s="9"/>
      <c r="HBQ40" s="9"/>
      <c r="HBR40" s="9"/>
      <c r="HBS40" s="9"/>
      <c r="HBT40" s="9"/>
      <c r="HBU40" s="9"/>
      <c r="HBV40" s="9"/>
      <c r="HBW40" s="9"/>
      <c r="HBX40" s="9"/>
      <c r="HBY40" s="9"/>
      <c r="HBZ40" s="9"/>
      <c r="HCA40" s="9"/>
      <c r="HCB40" s="9"/>
      <c r="HCC40" s="9"/>
      <c r="HCD40" s="9"/>
      <c r="HCE40" s="9"/>
      <c r="HCF40" s="9"/>
      <c r="HCG40" s="9"/>
      <c r="HCH40" s="9"/>
      <c r="HCI40" s="9"/>
      <c r="HCJ40" s="9"/>
      <c r="HCK40" s="9"/>
      <c r="HCL40" s="9"/>
      <c r="HCM40" s="9"/>
      <c r="HCN40" s="9"/>
      <c r="HCO40" s="9"/>
      <c r="HCP40" s="9"/>
      <c r="HCQ40" s="9"/>
      <c r="HCR40" s="9"/>
      <c r="HCS40" s="9"/>
      <c r="HCT40" s="9"/>
      <c r="HCU40" s="9"/>
      <c r="HCV40" s="9"/>
      <c r="HCW40" s="9"/>
      <c r="HCX40" s="9"/>
      <c r="HCY40" s="9"/>
      <c r="HCZ40" s="9"/>
      <c r="HDA40" s="9"/>
      <c r="HDB40" s="9"/>
      <c r="HDC40" s="9"/>
      <c r="HDD40" s="9"/>
      <c r="HDE40" s="9"/>
      <c r="HDF40" s="9"/>
      <c r="HDG40" s="9"/>
      <c r="HDH40" s="9"/>
      <c r="HDI40" s="9"/>
      <c r="HDJ40" s="9"/>
      <c r="HDK40" s="9"/>
      <c r="HDL40" s="9"/>
      <c r="HDM40" s="9"/>
      <c r="HDN40" s="9"/>
      <c r="HDO40" s="9"/>
      <c r="HDP40" s="9"/>
      <c r="HDQ40" s="9"/>
      <c r="HDR40" s="9"/>
      <c r="HDS40" s="9"/>
      <c r="HDT40" s="9"/>
      <c r="HDU40" s="9"/>
      <c r="HDV40" s="9"/>
      <c r="HDW40" s="9"/>
      <c r="HDX40" s="9"/>
      <c r="HDY40" s="9"/>
      <c r="HDZ40" s="9"/>
      <c r="HEA40" s="9"/>
      <c r="HEB40" s="9"/>
      <c r="HEC40" s="9"/>
      <c r="HED40" s="9"/>
      <c r="HEE40" s="9"/>
      <c r="HEF40" s="9"/>
      <c r="HEG40" s="9"/>
      <c r="HEH40" s="9"/>
      <c r="HEI40" s="9"/>
      <c r="HEJ40" s="9"/>
      <c r="HEK40" s="9"/>
      <c r="HEL40" s="9"/>
      <c r="HEM40" s="9"/>
      <c r="HEN40" s="9"/>
      <c r="HEO40" s="9"/>
      <c r="HEP40" s="9"/>
      <c r="HEQ40" s="9"/>
      <c r="HER40" s="9"/>
      <c r="HES40" s="9"/>
      <c r="HET40" s="9"/>
      <c r="HEU40" s="9"/>
      <c r="HEV40" s="9"/>
      <c r="HEW40" s="9"/>
      <c r="HEX40" s="9"/>
      <c r="HEY40" s="9"/>
      <c r="HEZ40" s="9"/>
      <c r="HFA40" s="9"/>
      <c r="HFB40" s="9"/>
      <c r="HFC40" s="9"/>
      <c r="HFD40" s="9"/>
      <c r="HFE40" s="9"/>
      <c r="HFF40" s="9"/>
      <c r="HFG40" s="9"/>
      <c r="HFH40" s="9"/>
      <c r="HFI40" s="9"/>
      <c r="HFJ40" s="9"/>
      <c r="HFK40" s="9"/>
      <c r="HFL40" s="9"/>
      <c r="HFM40" s="9"/>
      <c r="HFN40" s="9"/>
      <c r="HFO40" s="9"/>
      <c r="HFP40" s="9"/>
      <c r="HFQ40" s="9"/>
      <c r="HFR40" s="9"/>
      <c r="HFS40" s="9"/>
      <c r="HFT40" s="9"/>
      <c r="HFU40" s="9"/>
      <c r="HFV40" s="9"/>
      <c r="HFW40" s="9"/>
      <c r="HFX40" s="9"/>
      <c r="HFY40" s="9"/>
      <c r="HFZ40" s="9"/>
      <c r="HGA40" s="9"/>
      <c r="HGB40" s="9"/>
      <c r="HGC40" s="9"/>
      <c r="HGD40" s="9"/>
      <c r="HGE40" s="9"/>
      <c r="HGF40" s="9"/>
      <c r="HGG40" s="9"/>
      <c r="HGH40" s="9"/>
      <c r="HGI40" s="9"/>
      <c r="HGJ40" s="9"/>
      <c r="HGK40" s="9"/>
      <c r="HGL40" s="9"/>
      <c r="HGM40" s="9"/>
      <c r="HGN40" s="9"/>
      <c r="HGO40" s="9"/>
      <c r="HGP40" s="9"/>
      <c r="HGQ40" s="9"/>
      <c r="HGR40" s="9"/>
      <c r="HGS40" s="9"/>
      <c r="HGT40" s="9"/>
      <c r="HGU40" s="9"/>
      <c r="HGV40" s="9"/>
      <c r="HGW40" s="9"/>
      <c r="HGX40" s="9"/>
      <c r="HGY40" s="9"/>
      <c r="HGZ40" s="9"/>
      <c r="HHA40" s="9"/>
      <c r="HHB40" s="9"/>
      <c r="HHC40" s="9"/>
      <c r="HHD40" s="9"/>
      <c r="HHE40" s="9"/>
      <c r="HHF40" s="9"/>
      <c r="HHG40" s="9"/>
      <c r="HHH40" s="9"/>
      <c r="HHI40" s="9"/>
      <c r="HHJ40" s="9"/>
      <c r="HHK40" s="9"/>
      <c r="HHL40" s="9"/>
      <c r="HHM40" s="9"/>
      <c r="HHN40" s="9"/>
      <c r="HHO40" s="9"/>
      <c r="HHP40" s="9"/>
      <c r="HHQ40" s="9"/>
      <c r="HHR40" s="9"/>
      <c r="HHS40" s="9"/>
      <c r="HHT40" s="9"/>
      <c r="HHU40" s="9"/>
      <c r="HHV40" s="9"/>
      <c r="HHW40" s="9"/>
      <c r="HHX40" s="9"/>
      <c r="HHY40" s="9"/>
      <c r="HHZ40" s="9"/>
      <c r="HIA40" s="9"/>
      <c r="HIB40" s="9"/>
      <c r="HIC40" s="9"/>
      <c r="HID40" s="9"/>
      <c r="HIE40" s="9"/>
      <c r="HIF40" s="9"/>
      <c r="HIG40" s="9"/>
      <c r="HIH40" s="9"/>
      <c r="HII40" s="9"/>
      <c r="HIJ40" s="9"/>
      <c r="HIK40" s="9"/>
      <c r="HIL40" s="9"/>
      <c r="HIM40" s="9"/>
      <c r="HIN40" s="9"/>
      <c r="HIO40" s="9"/>
      <c r="HIP40" s="9"/>
      <c r="HIQ40" s="9"/>
      <c r="HIR40" s="9"/>
      <c r="HIS40" s="9"/>
      <c r="HIT40" s="9"/>
      <c r="HIU40" s="9"/>
      <c r="HIV40" s="9"/>
      <c r="HIW40" s="9"/>
      <c r="HIX40" s="9"/>
      <c r="HIY40" s="9"/>
      <c r="HIZ40" s="9"/>
      <c r="HJA40" s="9"/>
      <c r="HJB40" s="9"/>
      <c r="HJC40" s="9"/>
      <c r="HJD40" s="9"/>
      <c r="HJE40" s="9"/>
      <c r="HJF40" s="9"/>
      <c r="HJG40" s="9"/>
      <c r="HJH40" s="9"/>
      <c r="HJI40" s="9"/>
      <c r="HJJ40" s="9"/>
      <c r="HJK40" s="9"/>
      <c r="HJL40" s="9"/>
      <c r="HJM40" s="9"/>
      <c r="HJN40" s="9"/>
      <c r="HJO40" s="9"/>
      <c r="HJP40" s="9"/>
      <c r="HJQ40" s="9"/>
      <c r="HJR40" s="9"/>
      <c r="HJS40" s="9"/>
      <c r="HJT40" s="9"/>
      <c r="HJU40" s="9"/>
      <c r="HJV40" s="9"/>
      <c r="HJW40" s="9"/>
      <c r="HJX40" s="9"/>
      <c r="HJY40" s="9"/>
      <c r="HJZ40" s="9"/>
      <c r="HKA40" s="9"/>
      <c r="HKB40" s="9"/>
      <c r="HKC40" s="9"/>
      <c r="HKD40" s="9"/>
      <c r="HKE40" s="9"/>
      <c r="HKF40" s="9"/>
      <c r="HKG40" s="9"/>
      <c r="HKH40" s="9"/>
      <c r="HKI40" s="9"/>
      <c r="HKJ40" s="9"/>
      <c r="HKK40" s="9"/>
      <c r="HKL40" s="9"/>
      <c r="HKM40" s="9"/>
      <c r="HKN40" s="9"/>
      <c r="HKO40" s="9"/>
      <c r="HKP40" s="9"/>
      <c r="HKQ40" s="9"/>
      <c r="HKR40" s="9"/>
      <c r="HKS40" s="9"/>
      <c r="HKT40" s="9"/>
      <c r="HKU40" s="9"/>
      <c r="HKV40" s="9"/>
      <c r="HKW40" s="9"/>
      <c r="HKX40" s="9"/>
      <c r="HKY40" s="9"/>
      <c r="HKZ40" s="9"/>
      <c r="HLA40" s="9"/>
      <c r="HLB40" s="9"/>
      <c r="HLC40" s="9"/>
      <c r="HLD40" s="9"/>
      <c r="HLE40" s="9"/>
      <c r="HLF40" s="9"/>
      <c r="HLG40" s="9"/>
      <c r="HLH40" s="9"/>
      <c r="HLI40" s="9"/>
      <c r="HLJ40" s="9"/>
      <c r="HLK40" s="9"/>
      <c r="HLL40" s="9"/>
      <c r="HLM40" s="9"/>
      <c r="HLN40" s="9"/>
      <c r="HLO40" s="9"/>
      <c r="HLP40" s="9"/>
      <c r="HLQ40" s="9"/>
      <c r="HLR40" s="9"/>
      <c r="HLS40" s="9"/>
      <c r="HLT40" s="9"/>
      <c r="HLU40" s="9"/>
      <c r="HLV40" s="9"/>
      <c r="HLW40" s="9"/>
      <c r="HLX40" s="9"/>
      <c r="HLY40" s="9"/>
      <c r="HLZ40" s="9"/>
      <c r="HMA40" s="9"/>
      <c r="HMB40" s="9"/>
      <c r="HMC40" s="9"/>
      <c r="HMD40" s="9"/>
      <c r="HME40" s="9"/>
      <c r="HMF40" s="9"/>
      <c r="HMG40" s="9"/>
      <c r="HMH40" s="9"/>
      <c r="HMI40" s="9"/>
      <c r="HMJ40" s="9"/>
      <c r="HMK40" s="9"/>
      <c r="HML40" s="9"/>
      <c r="HMM40" s="9"/>
      <c r="HMN40" s="9"/>
      <c r="HMO40" s="9"/>
      <c r="HMP40" s="9"/>
      <c r="HMQ40" s="9"/>
      <c r="HMR40" s="9"/>
      <c r="HMS40" s="9"/>
      <c r="HMT40" s="9"/>
      <c r="HMU40" s="9"/>
      <c r="HMV40" s="9"/>
      <c r="HMW40" s="9"/>
      <c r="HMX40" s="9"/>
      <c r="HMY40" s="9"/>
      <c r="HMZ40" s="9"/>
      <c r="HNA40" s="9"/>
      <c r="HNB40" s="9"/>
      <c r="HNC40" s="9"/>
      <c r="HND40" s="9"/>
      <c r="HNE40" s="9"/>
      <c r="HNF40" s="9"/>
      <c r="HNG40" s="9"/>
      <c r="HNH40" s="9"/>
      <c r="HNI40" s="9"/>
      <c r="HNJ40" s="9"/>
      <c r="HNK40" s="9"/>
      <c r="HNL40" s="9"/>
      <c r="HNM40" s="9"/>
      <c r="HNN40" s="9"/>
      <c r="HNO40" s="9"/>
      <c r="HNP40" s="9"/>
      <c r="HNQ40" s="9"/>
      <c r="HNR40" s="9"/>
      <c r="HNS40" s="9"/>
      <c r="HNT40" s="9"/>
      <c r="HNU40" s="9"/>
      <c r="HNV40" s="9"/>
      <c r="HNW40" s="9"/>
      <c r="HNX40" s="9"/>
      <c r="HNY40" s="9"/>
      <c r="HNZ40" s="9"/>
      <c r="HOA40" s="9"/>
      <c r="HOB40" s="9"/>
      <c r="HOC40" s="9"/>
      <c r="HOD40" s="9"/>
      <c r="HOE40" s="9"/>
      <c r="HOF40" s="9"/>
      <c r="HOG40" s="9"/>
      <c r="HOH40" s="9"/>
      <c r="HOI40" s="9"/>
      <c r="HOJ40" s="9"/>
      <c r="HOK40" s="9"/>
      <c r="HOL40" s="9"/>
      <c r="HOM40" s="9"/>
      <c r="HON40" s="9"/>
      <c r="HOO40" s="9"/>
      <c r="HOP40" s="9"/>
      <c r="HOQ40" s="9"/>
      <c r="HOR40" s="9"/>
      <c r="HOS40" s="9"/>
      <c r="HOT40" s="9"/>
      <c r="HOU40" s="9"/>
      <c r="HOV40" s="9"/>
      <c r="HOW40" s="9"/>
      <c r="HOX40" s="9"/>
      <c r="HOY40" s="9"/>
      <c r="HOZ40" s="9"/>
      <c r="HPA40" s="9"/>
      <c r="HPB40" s="9"/>
      <c r="HPC40" s="9"/>
      <c r="HPD40" s="9"/>
      <c r="HPE40" s="9"/>
      <c r="HPF40" s="9"/>
      <c r="HPG40" s="9"/>
      <c r="HPH40" s="9"/>
      <c r="HPI40" s="9"/>
      <c r="HPJ40" s="9"/>
      <c r="HPK40" s="9"/>
      <c r="HPL40" s="9"/>
      <c r="HPM40" s="9"/>
      <c r="HPN40" s="9"/>
      <c r="HPO40" s="9"/>
      <c r="HPP40" s="9"/>
      <c r="HPQ40" s="9"/>
      <c r="HPR40" s="9"/>
      <c r="HPS40" s="9"/>
      <c r="HPT40" s="9"/>
      <c r="HPU40" s="9"/>
      <c r="HPV40" s="9"/>
      <c r="HPW40" s="9"/>
      <c r="HPX40" s="9"/>
      <c r="HPY40" s="9"/>
      <c r="HPZ40" s="9"/>
      <c r="HQA40" s="9"/>
      <c r="HQB40" s="9"/>
      <c r="HQC40" s="9"/>
      <c r="HQD40" s="9"/>
      <c r="HQE40" s="9"/>
      <c r="HQF40" s="9"/>
      <c r="HQG40" s="9"/>
      <c r="HQH40" s="9"/>
      <c r="HQI40" s="9"/>
      <c r="HQJ40" s="9"/>
      <c r="HQK40" s="9"/>
      <c r="HQL40" s="9"/>
      <c r="HQM40" s="9"/>
      <c r="HQN40" s="9"/>
      <c r="HQO40" s="9"/>
      <c r="HQP40" s="9"/>
      <c r="HQQ40" s="9"/>
      <c r="HQR40" s="9"/>
      <c r="HQS40" s="9"/>
      <c r="HQT40" s="9"/>
      <c r="HQU40" s="9"/>
      <c r="HQV40" s="9"/>
      <c r="HQW40" s="9"/>
      <c r="HQX40" s="9"/>
      <c r="HQY40" s="9"/>
      <c r="HQZ40" s="9"/>
      <c r="HRA40" s="9"/>
      <c r="HRB40" s="9"/>
      <c r="HRC40" s="9"/>
      <c r="HRD40" s="9"/>
      <c r="HRE40" s="9"/>
      <c r="HRF40" s="9"/>
      <c r="HRG40" s="9"/>
      <c r="HRH40" s="9"/>
      <c r="HRI40" s="9"/>
      <c r="HRJ40" s="9"/>
      <c r="HRK40" s="9"/>
      <c r="HRL40" s="9"/>
      <c r="HRM40" s="9"/>
      <c r="HRN40" s="9"/>
      <c r="HRO40" s="9"/>
      <c r="HRP40" s="9"/>
      <c r="HRQ40" s="9"/>
      <c r="HRR40" s="9"/>
      <c r="HRS40" s="9"/>
      <c r="HRT40" s="9"/>
      <c r="HRU40" s="9"/>
      <c r="HRV40" s="9"/>
      <c r="HRW40" s="9"/>
      <c r="HRX40" s="9"/>
      <c r="HRY40" s="9"/>
      <c r="HRZ40" s="9"/>
      <c r="HSA40" s="9"/>
      <c r="HSB40" s="9"/>
      <c r="HSC40" s="9"/>
      <c r="HSD40" s="9"/>
      <c r="HSE40" s="9"/>
      <c r="HSF40" s="9"/>
      <c r="HSG40" s="9"/>
      <c r="HSH40" s="9"/>
      <c r="HSI40" s="9"/>
      <c r="HSJ40" s="9"/>
      <c r="HSK40" s="9"/>
      <c r="HSL40" s="9"/>
      <c r="HSM40" s="9"/>
      <c r="HSN40" s="9"/>
      <c r="HSO40" s="9"/>
      <c r="HSP40" s="9"/>
      <c r="HSQ40" s="9"/>
      <c r="HSR40" s="9"/>
      <c r="HSS40" s="9"/>
      <c r="HST40" s="9"/>
      <c r="HSU40" s="9"/>
      <c r="HSV40" s="9"/>
      <c r="HSW40" s="9"/>
      <c r="HSX40" s="9"/>
      <c r="HSY40" s="9"/>
      <c r="HSZ40" s="9"/>
      <c r="HTA40" s="9"/>
      <c r="HTB40" s="9"/>
      <c r="HTC40" s="9"/>
      <c r="HTD40" s="9"/>
      <c r="HTE40" s="9"/>
      <c r="HTF40" s="9"/>
      <c r="HTG40" s="9"/>
      <c r="HTH40" s="9"/>
      <c r="HTI40" s="9"/>
      <c r="HTJ40" s="9"/>
      <c r="HTK40" s="9"/>
      <c r="HTL40" s="9"/>
      <c r="HTM40" s="9"/>
      <c r="HTN40" s="9"/>
      <c r="HTO40" s="9"/>
      <c r="HTP40" s="9"/>
      <c r="HTQ40" s="9"/>
      <c r="HTR40" s="9"/>
      <c r="HTS40" s="9"/>
      <c r="HTT40" s="9"/>
      <c r="HTU40" s="9"/>
      <c r="HTV40" s="9"/>
      <c r="HTW40" s="9"/>
      <c r="HTX40" s="9"/>
      <c r="HTY40" s="9"/>
      <c r="HTZ40" s="9"/>
      <c r="HUA40" s="9"/>
      <c r="HUB40" s="9"/>
      <c r="HUC40" s="9"/>
      <c r="HUD40" s="9"/>
      <c r="HUE40" s="9"/>
      <c r="HUF40" s="9"/>
      <c r="HUG40" s="9"/>
      <c r="HUH40" s="9"/>
      <c r="HUI40" s="9"/>
      <c r="HUJ40" s="9"/>
      <c r="HUK40" s="9"/>
      <c r="HUL40" s="9"/>
      <c r="HUM40" s="9"/>
      <c r="HUN40" s="9"/>
      <c r="HUO40" s="9"/>
      <c r="HUP40" s="9"/>
      <c r="HUQ40" s="9"/>
      <c r="HUR40" s="9"/>
      <c r="HUS40" s="9"/>
      <c r="HUT40" s="9"/>
      <c r="HUU40" s="9"/>
      <c r="HUV40" s="9"/>
      <c r="HUW40" s="9"/>
      <c r="HUX40" s="9"/>
      <c r="HUY40" s="9"/>
      <c r="HUZ40" s="9"/>
      <c r="HVA40" s="9"/>
      <c r="HVB40" s="9"/>
      <c r="HVC40" s="9"/>
      <c r="HVD40" s="9"/>
      <c r="HVE40" s="9"/>
      <c r="HVF40" s="9"/>
      <c r="HVG40" s="9"/>
      <c r="HVH40" s="9"/>
      <c r="HVI40" s="9"/>
      <c r="HVJ40" s="9"/>
      <c r="HVK40" s="9"/>
      <c r="HVL40" s="9"/>
      <c r="HVM40" s="9"/>
      <c r="HVN40" s="9"/>
      <c r="HVO40" s="9"/>
      <c r="HVP40" s="9"/>
      <c r="HVQ40" s="9"/>
      <c r="HVR40" s="9"/>
      <c r="HVS40" s="9"/>
      <c r="HVT40" s="9"/>
      <c r="HVU40" s="9"/>
      <c r="HVV40" s="9"/>
      <c r="HVW40" s="9"/>
      <c r="HVX40" s="9"/>
      <c r="HVY40" s="9"/>
      <c r="HVZ40" s="9"/>
      <c r="HWA40" s="9"/>
      <c r="HWB40" s="9"/>
      <c r="HWC40" s="9"/>
      <c r="HWD40" s="9"/>
      <c r="HWE40" s="9"/>
      <c r="HWF40" s="9"/>
      <c r="HWG40" s="9"/>
      <c r="HWH40" s="9"/>
      <c r="HWI40" s="9"/>
      <c r="HWJ40" s="9"/>
      <c r="HWK40" s="9"/>
      <c r="HWL40" s="9"/>
      <c r="HWM40" s="9"/>
      <c r="HWN40" s="9"/>
      <c r="HWO40" s="9"/>
      <c r="HWP40" s="9"/>
      <c r="HWQ40" s="9"/>
      <c r="HWR40" s="9"/>
      <c r="HWS40" s="9"/>
      <c r="HWT40" s="9"/>
      <c r="HWU40" s="9"/>
      <c r="HWV40" s="9"/>
      <c r="HWW40" s="9"/>
      <c r="HWX40" s="9"/>
      <c r="HWY40" s="9"/>
      <c r="HWZ40" s="9"/>
      <c r="HXA40" s="9"/>
      <c r="HXB40" s="9"/>
      <c r="HXC40" s="9"/>
      <c r="HXD40" s="9"/>
      <c r="HXE40" s="9"/>
      <c r="HXF40" s="9"/>
      <c r="HXG40" s="9"/>
      <c r="HXH40" s="9"/>
      <c r="HXI40" s="9"/>
      <c r="HXJ40" s="9"/>
      <c r="HXK40" s="9"/>
      <c r="HXL40" s="9"/>
      <c r="HXM40" s="9"/>
      <c r="HXN40" s="9"/>
      <c r="HXO40" s="9"/>
      <c r="HXP40" s="9"/>
      <c r="HXQ40" s="9"/>
      <c r="HXR40" s="9"/>
      <c r="HXS40" s="9"/>
      <c r="HXT40" s="9"/>
      <c r="HXU40" s="9"/>
      <c r="HXV40" s="9"/>
      <c r="HXW40" s="9"/>
      <c r="HXX40" s="9"/>
      <c r="HXY40" s="9"/>
      <c r="HXZ40" s="9"/>
      <c r="HYA40" s="9"/>
      <c r="HYB40" s="9"/>
      <c r="HYC40" s="9"/>
      <c r="HYD40" s="9"/>
      <c r="HYE40" s="9"/>
      <c r="HYF40" s="9"/>
      <c r="HYG40" s="9"/>
      <c r="HYH40" s="9"/>
      <c r="HYI40" s="9"/>
      <c r="HYJ40" s="9"/>
      <c r="HYK40" s="9"/>
      <c r="HYL40" s="9"/>
      <c r="HYM40" s="9"/>
      <c r="HYN40" s="9"/>
      <c r="HYO40" s="9"/>
      <c r="HYP40" s="9"/>
      <c r="HYQ40" s="9"/>
      <c r="HYR40" s="9"/>
      <c r="HYS40" s="9"/>
      <c r="HYT40" s="9"/>
      <c r="HYU40" s="9"/>
      <c r="HYV40" s="9"/>
      <c r="HYW40" s="9"/>
      <c r="HYX40" s="9"/>
      <c r="HYY40" s="9"/>
      <c r="HYZ40" s="9"/>
      <c r="HZA40" s="9"/>
      <c r="HZB40" s="9"/>
      <c r="HZC40" s="9"/>
      <c r="HZD40" s="9"/>
      <c r="HZE40" s="9"/>
      <c r="HZF40" s="9"/>
      <c r="HZG40" s="9"/>
      <c r="HZH40" s="9"/>
      <c r="HZI40" s="9"/>
      <c r="HZJ40" s="9"/>
      <c r="HZK40" s="9"/>
      <c r="HZL40" s="9"/>
      <c r="HZM40" s="9"/>
      <c r="HZN40" s="9"/>
      <c r="HZO40" s="9"/>
      <c r="HZP40" s="9"/>
      <c r="HZQ40" s="9"/>
      <c r="HZR40" s="9"/>
      <c r="HZS40" s="9"/>
      <c r="HZT40" s="9"/>
      <c r="HZU40" s="9"/>
      <c r="HZV40" s="9"/>
      <c r="HZW40" s="9"/>
      <c r="HZX40" s="9"/>
      <c r="HZY40" s="9"/>
      <c r="HZZ40" s="9"/>
      <c r="IAA40" s="9"/>
      <c r="IAB40" s="9"/>
      <c r="IAC40" s="9"/>
      <c r="IAD40" s="9"/>
      <c r="IAE40" s="9"/>
      <c r="IAF40" s="9"/>
      <c r="IAG40" s="9"/>
      <c r="IAH40" s="9"/>
      <c r="IAI40" s="9"/>
      <c r="IAJ40" s="9"/>
      <c r="IAK40" s="9"/>
      <c r="IAL40" s="9"/>
      <c r="IAM40" s="9"/>
      <c r="IAN40" s="9"/>
      <c r="IAO40" s="9"/>
      <c r="IAP40" s="9"/>
      <c r="IAQ40" s="9"/>
      <c r="IAR40" s="9"/>
      <c r="IAS40" s="9"/>
      <c r="IAT40" s="9"/>
      <c r="IAU40" s="9"/>
      <c r="IAV40" s="9"/>
      <c r="IAW40" s="9"/>
      <c r="IAX40" s="9"/>
      <c r="IAY40" s="9"/>
      <c r="IAZ40" s="9"/>
      <c r="IBA40" s="9"/>
      <c r="IBB40" s="9"/>
      <c r="IBC40" s="9"/>
      <c r="IBD40" s="9"/>
      <c r="IBE40" s="9"/>
      <c r="IBF40" s="9"/>
      <c r="IBG40" s="9"/>
      <c r="IBH40" s="9"/>
      <c r="IBI40" s="9"/>
      <c r="IBJ40" s="9"/>
      <c r="IBK40" s="9"/>
      <c r="IBL40" s="9"/>
      <c r="IBM40" s="9"/>
      <c r="IBN40" s="9"/>
      <c r="IBO40" s="9"/>
      <c r="IBP40" s="9"/>
      <c r="IBQ40" s="9"/>
      <c r="IBR40" s="9"/>
      <c r="IBS40" s="9"/>
      <c r="IBT40" s="9"/>
      <c r="IBU40" s="9"/>
      <c r="IBV40" s="9"/>
      <c r="IBW40" s="9"/>
      <c r="IBX40" s="9"/>
      <c r="IBY40" s="9"/>
      <c r="IBZ40" s="9"/>
      <c r="ICA40" s="9"/>
      <c r="ICB40" s="9"/>
      <c r="ICC40" s="9"/>
      <c r="ICD40" s="9"/>
      <c r="ICE40" s="9"/>
      <c r="ICF40" s="9"/>
      <c r="ICG40" s="9"/>
      <c r="ICH40" s="9"/>
      <c r="ICI40" s="9"/>
      <c r="ICJ40" s="9"/>
      <c r="ICK40" s="9"/>
      <c r="ICL40" s="9"/>
      <c r="ICM40" s="9"/>
      <c r="ICN40" s="9"/>
      <c r="ICO40" s="9"/>
      <c r="ICP40" s="9"/>
      <c r="ICQ40" s="9"/>
      <c r="ICR40" s="9"/>
      <c r="ICS40" s="9"/>
      <c r="ICT40" s="9"/>
      <c r="ICU40" s="9"/>
      <c r="ICV40" s="9"/>
      <c r="ICW40" s="9"/>
      <c r="ICX40" s="9"/>
      <c r="ICY40" s="9"/>
      <c r="ICZ40" s="9"/>
      <c r="IDA40" s="9"/>
      <c r="IDB40" s="9"/>
      <c r="IDC40" s="9"/>
      <c r="IDD40" s="9"/>
      <c r="IDE40" s="9"/>
      <c r="IDF40" s="9"/>
      <c r="IDG40" s="9"/>
      <c r="IDH40" s="9"/>
      <c r="IDI40" s="9"/>
      <c r="IDJ40" s="9"/>
      <c r="IDK40" s="9"/>
      <c r="IDL40" s="9"/>
      <c r="IDM40" s="9"/>
      <c r="IDN40" s="9"/>
      <c r="IDO40" s="9"/>
      <c r="IDP40" s="9"/>
      <c r="IDQ40" s="9"/>
      <c r="IDR40" s="9"/>
      <c r="IDS40" s="9"/>
      <c r="IDT40" s="9"/>
      <c r="IDU40" s="9"/>
      <c r="IDV40" s="9"/>
      <c r="IDW40" s="9"/>
      <c r="IDX40" s="9"/>
      <c r="IDY40" s="9"/>
      <c r="IDZ40" s="9"/>
      <c r="IEA40" s="9"/>
      <c r="IEB40" s="9"/>
      <c r="IEC40" s="9"/>
      <c r="IED40" s="9"/>
      <c r="IEE40" s="9"/>
      <c r="IEF40" s="9"/>
      <c r="IEG40" s="9"/>
      <c r="IEH40" s="9"/>
      <c r="IEI40" s="9"/>
      <c r="IEJ40" s="9"/>
      <c r="IEK40" s="9"/>
      <c r="IEL40" s="9"/>
      <c r="IEM40" s="9"/>
      <c r="IEN40" s="9"/>
      <c r="IEO40" s="9"/>
      <c r="IEP40" s="9"/>
      <c r="IEQ40" s="9"/>
      <c r="IER40" s="9"/>
      <c r="IES40" s="9"/>
      <c r="IET40" s="9"/>
      <c r="IEU40" s="9"/>
      <c r="IEV40" s="9"/>
      <c r="IEW40" s="9"/>
      <c r="IEX40" s="9"/>
      <c r="IEY40" s="9"/>
      <c r="IEZ40" s="9"/>
      <c r="IFA40" s="9"/>
      <c r="IFB40" s="9"/>
      <c r="IFC40" s="9"/>
      <c r="IFD40" s="9"/>
      <c r="IFE40" s="9"/>
      <c r="IFF40" s="9"/>
      <c r="IFG40" s="9"/>
      <c r="IFH40" s="9"/>
      <c r="IFI40" s="9"/>
      <c r="IFJ40" s="9"/>
      <c r="IFK40" s="9"/>
      <c r="IFL40" s="9"/>
      <c r="IFM40" s="9"/>
      <c r="IFN40" s="9"/>
      <c r="IFO40" s="9"/>
      <c r="IFP40" s="9"/>
      <c r="IFQ40" s="9"/>
      <c r="IFR40" s="9"/>
      <c r="IFS40" s="9"/>
      <c r="IFT40" s="9"/>
      <c r="IFU40" s="9"/>
      <c r="IFV40" s="9"/>
      <c r="IFW40" s="9"/>
      <c r="IFX40" s="9"/>
      <c r="IFY40" s="9"/>
      <c r="IFZ40" s="9"/>
      <c r="IGA40" s="9"/>
      <c r="IGB40" s="9"/>
      <c r="IGC40" s="9"/>
      <c r="IGD40" s="9"/>
      <c r="IGE40" s="9"/>
      <c r="IGF40" s="9"/>
      <c r="IGG40" s="9"/>
      <c r="IGH40" s="9"/>
      <c r="IGI40" s="9"/>
      <c r="IGJ40" s="9"/>
      <c r="IGK40" s="9"/>
      <c r="IGL40" s="9"/>
      <c r="IGM40" s="9"/>
      <c r="IGN40" s="9"/>
      <c r="IGO40" s="9"/>
      <c r="IGP40" s="9"/>
      <c r="IGQ40" s="9"/>
      <c r="IGR40" s="9"/>
      <c r="IGS40" s="9"/>
      <c r="IGT40" s="9"/>
      <c r="IGU40" s="9"/>
      <c r="IGV40" s="9"/>
      <c r="IGW40" s="9"/>
      <c r="IGX40" s="9"/>
      <c r="IGY40" s="9"/>
      <c r="IGZ40" s="9"/>
      <c r="IHA40" s="9"/>
      <c r="IHB40" s="9"/>
      <c r="IHC40" s="9"/>
      <c r="IHD40" s="9"/>
      <c r="IHE40" s="9"/>
      <c r="IHF40" s="9"/>
      <c r="IHG40" s="9"/>
      <c r="IHH40" s="9"/>
      <c r="IHI40" s="9"/>
      <c r="IHJ40" s="9"/>
      <c r="IHK40" s="9"/>
      <c r="IHL40" s="9"/>
      <c r="IHM40" s="9"/>
      <c r="IHN40" s="9"/>
      <c r="IHO40" s="9"/>
      <c r="IHP40" s="9"/>
      <c r="IHQ40" s="9"/>
      <c r="IHR40" s="9"/>
      <c r="IHS40" s="9"/>
      <c r="IHT40" s="9"/>
      <c r="IHU40" s="9"/>
      <c r="IHV40" s="9"/>
      <c r="IHW40" s="9"/>
      <c r="IHX40" s="9"/>
      <c r="IHY40" s="9"/>
      <c r="IHZ40" s="9"/>
      <c r="IIA40" s="9"/>
      <c r="IIB40" s="9"/>
      <c r="IIC40" s="9"/>
      <c r="IID40" s="9"/>
      <c r="IIE40" s="9"/>
      <c r="IIF40" s="9"/>
      <c r="IIG40" s="9"/>
      <c r="IIH40" s="9"/>
      <c r="III40" s="9"/>
      <c r="IIJ40" s="9"/>
      <c r="IIK40" s="9"/>
      <c r="IIL40" s="9"/>
      <c r="IIM40" s="9"/>
      <c r="IIN40" s="9"/>
      <c r="IIO40" s="9"/>
      <c r="IIP40" s="9"/>
      <c r="IIQ40" s="9"/>
      <c r="IIR40" s="9"/>
      <c r="IIS40" s="9"/>
      <c r="IIT40" s="9"/>
      <c r="IIU40" s="9"/>
      <c r="IIV40" s="9"/>
      <c r="IIW40" s="9"/>
      <c r="IIX40" s="9"/>
      <c r="IIY40" s="9"/>
      <c r="IIZ40" s="9"/>
      <c r="IJA40" s="9"/>
      <c r="IJB40" s="9"/>
      <c r="IJC40" s="9"/>
      <c r="IJD40" s="9"/>
      <c r="IJE40" s="9"/>
      <c r="IJF40" s="9"/>
      <c r="IJG40" s="9"/>
      <c r="IJH40" s="9"/>
      <c r="IJI40" s="9"/>
      <c r="IJJ40" s="9"/>
      <c r="IJK40" s="9"/>
      <c r="IJL40" s="9"/>
      <c r="IJM40" s="9"/>
      <c r="IJN40" s="9"/>
      <c r="IJO40" s="9"/>
      <c r="IJP40" s="9"/>
      <c r="IJQ40" s="9"/>
      <c r="IJR40" s="9"/>
      <c r="IJS40" s="9"/>
      <c r="IJT40" s="9"/>
      <c r="IJU40" s="9"/>
      <c r="IJV40" s="9"/>
      <c r="IJW40" s="9"/>
      <c r="IJX40" s="9"/>
      <c r="IJY40" s="9"/>
      <c r="IJZ40" s="9"/>
      <c r="IKA40" s="9"/>
      <c r="IKB40" s="9"/>
      <c r="IKC40" s="9"/>
      <c r="IKD40" s="9"/>
      <c r="IKE40" s="9"/>
      <c r="IKF40" s="9"/>
      <c r="IKG40" s="9"/>
      <c r="IKH40" s="9"/>
      <c r="IKI40" s="9"/>
      <c r="IKJ40" s="9"/>
      <c r="IKK40" s="9"/>
      <c r="IKL40" s="9"/>
      <c r="IKM40" s="9"/>
      <c r="IKN40" s="9"/>
      <c r="IKO40" s="9"/>
      <c r="IKP40" s="9"/>
      <c r="IKQ40" s="9"/>
      <c r="IKR40" s="9"/>
      <c r="IKS40" s="9"/>
      <c r="IKT40" s="9"/>
      <c r="IKU40" s="9"/>
      <c r="IKV40" s="9"/>
      <c r="IKW40" s="9"/>
      <c r="IKX40" s="9"/>
      <c r="IKY40" s="9"/>
      <c r="IKZ40" s="9"/>
      <c r="ILA40" s="9"/>
      <c r="ILB40" s="9"/>
      <c r="ILC40" s="9"/>
      <c r="ILD40" s="9"/>
      <c r="ILE40" s="9"/>
      <c r="ILF40" s="9"/>
      <c r="ILG40" s="9"/>
      <c r="ILH40" s="9"/>
      <c r="ILI40" s="9"/>
      <c r="ILJ40" s="9"/>
      <c r="ILK40" s="9"/>
      <c r="ILL40" s="9"/>
      <c r="ILM40" s="9"/>
      <c r="ILN40" s="9"/>
      <c r="ILO40" s="9"/>
      <c r="ILP40" s="9"/>
      <c r="ILQ40" s="9"/>
      <c r="ILR40" s="9"/>
      <c r="ILS40" s="9"/>
      <c r="ILT40" s="9"/>
      <c r="ILU40" s="9"/>
      <c r="ILV40" s="9"/>
      <c r="ILW40" s="9"/>
      <c r="ILX40" s="9"/>
      <c r="ILY40" s="9"/>
      <c r="ILZ40" s="9"/>
      <c r="IMA40" s="9"/>
      <c r="IMB40" s="9"/>
      <c r="IMC40" s="9"/>
      <c r="IMD40" s="9"/>
      <c r="IME40" s="9"/>
      <c r="IMF40" s="9"/>
      <c r="IMG40" s="9"/>
      <c r="IMH40" s="9"/>
      <c r="IMI40" s="9"/>
      <c r="IMJ40" s="9"/>
      <c r="IMK40" s="9"/>
      <c r="IML40" s="9"/>
      <c r="IMM40" s="9"/>
      <c r="IMN40" s="9"/>
      <c r="IMO40" s="9"/>
      <c r="IMP40" s="9"/>
      <c r="IMQ40" s="9"/>
      <c r="IMR40" s="9"/>
      <c r="IMS40" s="9"/>
      <c r="IMT40" s="9"/>
      <c r="IMU40" s="9"/>
      <c r="IMV40" s="9"/>
      <c r="IMW40" s="9"/>
      <c r="IMX40" s="9"/>
      <c r="IMY40" s="9"/>
      <c r="IMZ40" s="9"/>
      <c r="INA40" s="9"/>
      <c r="INB40" s="9"/>
      <c r="INC40" s="9"/>
      <c r="IND40" s="9"/>
      <c r="INE40" s="9"/>
      <c r="INF40" s="9"/>
      <c r="ING40" s="9"/>
      <c r="INH40" s="9"/>
      <c r="INI40" s="9"/>
      <c r="INJ40" s="9"/>
      <c r="INK40" s="9"/>
      <c r="INL40" s="9"/>
      <c r="INM40" s="9"/>
      <c r="INN40" s="9"/>
      <c r="INO40" s="9"/>
      <c r="INP40" s="9"/>
      <c r="INQ40" s="9"/>
      <c r="INR40" s="9"/>
      <c r="INS40" s="9"/>
      <c r="INT40" s="9"/>
      <c r="INU40" s="9"/>
      <c r="INV40" s="9"/>
      <c r="INW40" s="9"/>
      <c r="INX40" s="9"/>
      <c r="INY40" s="9"/>
      <c r="INZ40" s="9"/>
      <c r="IOA40" s="9"/>
      <c r="IOB40" s="9"/>
      <c r="IOC40" s="9"/>
      <c r="IOD40" s="9"/>
      <c r="IOE40" s="9"/>
      <c r="IOF40" s="9"/>
      <c r="IOG40" s="9"/>
      <c r="IOH40" s="9"/>
      <c r="IOI40" s="9"/>
      <c r="IOJ40" s="9"/>
      <c r="IOK40" s="9"/>
      <c r="IOL40" s="9"/>
      <c r="IOM40" s="9"/>
      <c r="ION40" s="9"/>
      <c r="IOO40" s="9"/>
      <c r="IOP40" s="9"/>
      <c r="IOQ40" s="9"/>
      <c r="IOR40" s="9"/>
      <c r="IOS40" s="9"/>
      <c r="IOT40" s="9"/>
      <c r="IOU40" s="9"/>
      <c r="IOV40" s="9"/>
      <c r="IOW40" s="9"/>
      <c r="IOX40" s="9"/>
      <c r="IOY40" s="9"/>
      <c r="IOZ40" s="9"/>
      <c r="IPA40" s="9"/>
      <c r="IPB40" s="9"/>
      <c r="IPC40" s="9"/>
      <c r="IPD40" s="9"/>
      <c r="IPE40" s="9"/>
      <c r="IPF40" s="9"/>
      <c r="IPG40" s="9"/>
      <c r="IPH40" s="9"/>
      <c r="IPI40" s="9"/>
      <c r="IPJ40" s="9"/>
      <c r="IPK40" s="9"/>
      <c r="IPL40" s="9"/>
      <c r="IPM40" s="9"/>
      <c r="IPN40" s="9"/>
      <c r="IPO40" s="9"/>
      <c r="IPP40" s="9"/>
      <c r="IPQ40" s="9"/>
      <c r="IPR40" s="9"/>
      <c r="IPS40" s="9"/>
      <c r="IPT40" s="9"/>
      <c r="IPU40" s="9"/>
      <c r="IPV40" s="9"/>
      <c r="IPW40" s="9"/>
      <c r="IPX40" s="9"/>
      <c r="IPY40" s="9"/>
      <c r="IPZ40" s="9"/>
      <c r="IQA40" s="9"/>
      <c r="IQB40" s="9"/>
      <c r="IQC40" s="9"/>
      <c r="IQD40" s="9"/>
      <c r="IQE40" s="9"/>
      <c r="IQF40" s="9"/>
      <c r="IQG40" s="9"/>
      <c r="IQH40" s="9"/>
      <c r="IQI40" s="9"/>
      <c r="IQJ40" s="9"/>
      <c r="IQK40" s="9"/>
      <c r="IQL40" s="9"/>
      <c r="IQM40" s="9"/>
      <c r="IQN40" s="9"/>
      <c r="IQO40" s="9"/>
      <c r="IQP40" s="9"/>
      <c r="IQQ40" s="9"/>
      <c r="IQR40" s="9"/>
      <c r="IQS40" s="9"/>
      <c r="IQT40" s="9"/>
      <c r="IQU40" s="9"/>
      <c r="IQV40" s="9"/>
      <c r="IQW40" s="9"/>
      <c r="IQX40" s="9"/>
      <c r="IQY40" s="9"/>
      <c r="IQZ40" s="9"/>
      <c r="IRA40" s="9"/>
      <c r="IRB40" s="9"/>
      <c r="IRC40" s="9"/>
      <c r="IRD40" s="9"/>
      <c r="IRE40" s="9"/>
      <c r="IRF40" s="9"/>
      <c r="IRG40" s="9"/>
      <c r="IRH40" s="9"/>
      <c r="IRI40" s="9"/>
      <c r="IRJ40" s="9"/>
      <c r="IRK40" s="9"/>
      <c r="IRL40" s="9"/>
      <c r="IRM40" s="9"/>
      <c r="IRN40" s="9"/>
      <c r="IRO40" s="9"/>
      <c r="IRP40" s="9"/>
      <c r="IRQ40" s="9"/>
      <c r="IRR40" s="9"/>
      <c r="IRS40" s="9"/>
      <c r="IRT40" s="9"/>
      <c r="IRU40" s="9"/>
      <c r="IRV40" s="9"/>
      <c r="IRW40" s="9"/>
      <c r="IRX40" s="9"/>
      <c r="IRY40" s="9"/>
      <c r="IRZ40" s="9"/>
      <c r="ISA40" s="9"/>
      <c r="ISB40" s="9"/>
      <c r="ISC40" s="9"/>
      <c r="ISD40" s="9"/>
      <c r="ISE40" s="9"/>
      <c r="ISF40" s="9"/>
      <c r="ISG40" s="9"/>
      <c r="ISH40" s="9"/>
      <c r="ISI40" s="9"/>
      <c r="ISJ40" s="9"/>
      <c r="ISK40" s="9"/>
      <c r="ISL40" s="9"/>
      <c r="ISM40" s="9"/>
      <c r="ISN40" s="9"/>
      <c r="ISO40" s="9"/>
      <c r="ISP40" s="9"/>
      <c r="ISQ40" s="9"/>
      <c r="ISR40" s="9"/>
      <c r="ISS40" s="9"/>
      <c r="IST40" s="9"/>
      <c r="ISU40" s="9"/>
      <c r="ISV40" s="9"/>
      <c r="ISW40" s="9"/>
      <c r="ISX40" s="9"/>
      <c r="ISY40" s="9"/>
      <c r="ISZ40" s="9"/>
      <c r="ITA40" s="9"/>
      <c r="ITB40" s="9"/>
      <c r="ITC40" s="9"/>
      <c r="ITD40" s="9"/>
      <c r="ITE40" s="9"/>
      <c r="ITF40" s="9"/>
      <c r="ITG40" s="9"/>
      <c r="ITH40" s="9"/>
      <c r="ITI40" s="9"/>
      <c r="ITJ40" s="9"/>
      <c r="ITK40" s="9"/>
      <c r="ITL40" s="9"/>
      <c r="ITM40" s="9"/>
      <c r="ITN40" s="9"/>
      <c r="ITO40" s="9"/>
      <c r="ITP40" s="9"/>
      <c r="ITQ40" s="9"/>
      <c r="ITR40" s="9"/>
      <c r="ITS40" s="9"/>
      <c r="ITT40" s="9"/>
      <c r="ITU40" s="9"/>
      <c r="ITV40" s="9"/>
      <c r="ITW40" s="9"/>
      <c r="ITX40" s="9"/>
      <c r="ITY40" s="9"/>
      <c r="ITZ40" s="9"/>
      <c r="IUA40" s="9"/>
      <c r="IUB40" s="9"/>
      <c r="IUC40" s="9"/>
      <c r="IUD40" s="9"/>
      <c r="IUE40" s="9"/>
      <c r="IUF40" s="9"/>
      <c r="IUG40" s="9"/>
      <c r="IUH40" s="9"/>
      <c r="IUI40" s="9"/>
      <c r="IUJ40" s="9"/>
      <c r="IUK40" s="9"/>
      <c r="IUL40" s="9"/>
      <c r="IUM40" s="9"/>
      <c r="IUN40" s="9"/>
      <c r="IUO40" s="9"/>
      <c r="IUP40" s="9"/>
      <c r="IUQ40" s="9"/>
      <c r="IUR40" s="9"/>
      <c r="IUS40" s="9"/>
      <c r="IUT40" s="9"/>
      <c r="IUU40" s="9"/>
      <c r="IUV40" s="9"/>
      <c r="IUW40" s="9"/>
      <c r="IUX40" s="9"/>
      <c r="IUY40" s="9"/>
      <c r="IUZ40" s="9"/>
      <c r="IVA40" s="9"/>
      <c r="IVB40" s="9"/>
      <c r="IVC40" s="9"/>
      <c r="IVD40" s="9"/>
      <c r="IVE40" s="9"/>
      <c r="IVF40" s="9"/>
      <c r="IVG40" s="9"/>
      <c r="IVH40" s="9"/>
      <c r="IVI40" s="9"/>
      <c r="IVJ40" s="9"/>
      <c r="IVK40" s="9"/>
      <c r="IVL40" s="9"/>
      <c r="IVM40" s="9"/>
      <c r="IVN40" s="9"/>
      <c r="IVO40" s="9"/>
      <c r="IVP40" s="9"/>
      <c r="IVQ40" s="9"/>
      <c r="IVR40" s="9"/>
      <c r="IVS40" s="9"/>
      <c r="IVT40" s="9"/>
      <c r="IVU40" s="9"/>
      <c r="IVV40" s="9"/>
      <c r="IVW40" s="9"/>
      <c r="IVX40" s="9"/>
      <c r="IVY40" s="9"/>
      <c r="IVZ40" s="9"/>
      <c r="IWA40" s="9"/>
      <c r="IWB40" s="9"/>
      <c r="IWC40" s="9"/>
      <c r="IWD40" s="9"/>
      <c r="IWE40" s="9"/>
      <c r="IWF40" s="9"/>
      <c r="IWG40" s="9"/>
      <c r="IWH40" s="9"/>
      <c r="IWI40" s="9"/>
      <c r="IWJ40" s="9"/>
      <c r="IWK40" s="9"/>
      <c r="IWL40" s="9"/>
      <c r="IWM40" s="9"/>
      <c r="IWN40" s="9"/>
      <c r="IWO40" s="9"/>
      <c r="IWP40" s="9"/>
      <c r="IWQ40" s="9"/>
      <c r="IWR40" s="9"/>
      <c r="IWS40" s="9"/>
      <c r="IWT40" s="9"/>
      <c r="IWU40" s="9"/>
      <c r="IWV40" s="9"/>
      <c r="IWW40" s="9"/>
      <c r="IWX40" s="9"/>
      <c r="IWY40" s="9"/>
      <c r="IWZ40" s="9"/>
      <c r="IXA40" s="9"/>
      <c r="IXB40" s="9"/>
      <c r="IXC40" s="9"/>
      <c r="IXD40" s="9"/>
      <c r="IXE40" s="9"/>
      <c r="IXF40" s="9"/>
      <c r="IXG40" s="9"/>
      <c r="IXH40" s="9"/>
      <c r="IXI40" s="9"/>
      <c r="IXJ40" s="9"/>
      <c r="IXK40" s="9"/>
      <c r="IXL40" s="9"/>
      <c r="IXM40" s="9"/>
      <c r="IXN40" s="9"/>
      <c r="IXO40" s="9"/>
      <c r="IXP40" s="9"/>
      <c r="IXQ40" s="9"/>
      <c r="IXR40" s="9"/>
      <c r="IXS40" s="9"/>
      <c r="IXT40" s="9"/>
      <c r="IXU40" s="9"/>
      <c r="IXV40" s="9"/>
      <c r="IXW40" s="9"/>
      <c r="IXX40" s="9"/>
      <c r="IXY40" s="9"/>
      <c r="IXZ40" s="9"/>
      <c r="IYA40" s="9"/>
      <c r="IYB40" s="9"/>
      <c r="IYC40" s="9"/>
      <c r="IYD40" s="9"/>
      <c r="IYE40" s="9"/>
      <c r="IYF40" s="9"/>
      <c r="IYG40" s="9"/>
      <c r="IYH40" s="9"/>
      <c r="IYI40" s="9"/>
      <c r="IYJ40" s="9"/>
      <c r="IYK40" s="9"/>
      <c r="IYL40" s="9"/>
      <c r="IYM40" s="9"/>
      <c r="IYN40" s="9"/>
      <c r="IYO40" s="9"/>
      <c r="IYP40" s="9"/>
      <c r="IYQ40" s="9"/>
      <c r="IYR40" s="9"/>
      <c r="IYS40" s="9"/>
      <c r="IYT40" s="9"/>
      <c r="IYU40" s="9"/>
      <c r="IYV40" s="9"/>
      <c r="IYW40" s="9"/>
      <c r="IYX40" s="9"/>
      <c r="IYY40" s="9"/>
      <c r="IYZ40" s="9"/>
      <c r="IZA40" s="9"/>
      <c r="IZB40" s="9"/>
      <c r="IZC40" s="9"/>
      <c r="IZD40" s="9"/>
      <c r="IZE40" s="9"/>
      <c r="IZF40" s="9"/>
      <c r="IZG40" s="9"/>
      <c r="IZH40" s="9"/>
      <c r="IZI40" s="9"/>
      <c r="IZJ40" s="9"/>
      <c r="IZK40" s="9"/>
      <c r="IZL40" s="9"/>
      <c r="IZM40" s="9"/>
      <c r="IZN40" s="9"/>
      <c r="IZO40" s="9"/>
      <c r="IZP40" s="9"/>
      <c r="IZQ40" s="9"/>
      <c r="IZR40" s="9"/>
      <c r="IZS40" s="9"/>
      <c r="IZT40" s="9"/>
      <c r="IZU40" s="9"/>
      <c r="IZV40" s="9"/>
      <c r="IZW40" s="9"/>
      <c r="IZX40" s="9"/>
      <c r="IZY40" s="9"/>
      <c r="IZZ40" s="9"/>
      <c r="JAA40" s="9"/>
      <c r="JAB40" s="9"/>
      <c r="JAC40" s="9"/>
      <c r="JAD40" s="9"/>
      <c r="JAE40" s="9"/>
      <c r="JAF40" s="9"/>
      <c r="JAG40" s="9"/>
      <c r="JAH40" s="9"/>
      <c r="JAI40" s="9"/>
      <c r="JAJ40" s="9"/>
      <c r="JAK40" s="9"/>
      <c r="JAL40" s="9"/>
      <c r="JAM40" s="9"/>
      <c r="JAN40" s="9"/>
      <c r="JAO40" s="9"/>
      <c r="JAP40" s="9"/>
      <c r="JAQ40" s="9"/>
      <c r="JAR40" s="9"/>
      <c r="JAS40" s="9"/>
      <c r="JAT40" s="9"/>
      <c r="JAU40" s="9"/>
      <c r="JAV40" s="9"/>
      <c r="JAW40" s="9"/>
      <c r="JAX40" s="9"/>
      <c r="JAY40" s="9"/>
      <c r="JAZ40" s="9"/>
      <c r="JBA40" s="9"/>
      <c r="JBB40" s="9"/>
      <c r="JBC40" s="9"/>
      <c r="JBD40" s="9"/>
      <c r="JBE40" s="9"/>
      <c r="JBF40" s="9"/>
      <c r="JBG40" s="9"/>
      <c r="JBH40" s="9"/>
      <c r="JBI40" s="9"/>
      <c r="JBJ40" s="9"/>
      <c r="JBK40" s="9"/>
      <c r="JBL40" s="9"/>
      <c r="JBM40" s="9"/>
      <c r="JBN40" s="9"/>
      <c r="JBO40" s="9"/>
      <c r="JBP40" s="9"/>
      <c r="JBQ40" s="9"/>
      <c r="JBR40" s="9"/>
      <c r="JBS40" s="9"/>
      <c r="JBT40" s="9"/>
      <c r="JBU40" s="9"/>
      <c r="JBV40" s="9"/>
      <c r="JBW40" s="9"/>
      <c r="JBX40" s="9"/>
      <c r="JBY40" s="9"/>
      <c r="JBZ40" s="9"/>
      <c r="JCA40" s="9"/>
      <c r="JCB40" s="9"/>
      <c r="JCC40" s="9"/>
      <c r="JCD40" s="9"/>
      <c r="JCE40" s="9"/>
      <c r="JCF40" s="9"/>
      <c r="JCG40" s="9"/>
      <c r="JCH40" s="9"/>
      <c r="JCI40" s="9"/>
      <c r="JCJ40" s="9"/>
      <c r="JCK40" s="9"/>
      <c r="JCL40" s="9"/>
      <c r="JCM40" s="9"/>
      <c r="JCN40" s="9"/>
      <c r="JCO40" s="9"/>
      <c r="JCP40" s="9"/>
      <c r="JCQ40" s="9"/>
      <c r="JCR40" s="9"/>
      <c r="JCS40" s="9"/>
      <c r="JCT40" s="9"/>
      <c r="JCU40" s="9"/>
      <c r="JCV40" s="9"/>
      <c r="JCW40" s="9"/>
      <c r="JCX40" s="9"/>
      <c r="JCY40" s="9"/>
      <c r="JCZ40" s="9"/>
      <c r="JDA40" s="9"/>
      <c r="JDB40" s="9"/>
      <c r="JDC40" s="9"/>
      <c r="JDD40" s="9"/>
      <c r="JDE40" s="9"/>
      <c r="JDF40" s="9"/>
      <c r="JDG40" s="9"/>
      <c r="JDH40" s="9"/>
      <c r="JDI40" s="9"/>
      <c r="JDJ40" s="9"/>
      <c r="JDK40" s="9"/>
      <c r="JDL40" s="9"/>
      <c r="JDM40" s="9"/>
      <c r="JDN40" s="9"/>
      <c r="JDO40" s="9"/>
      <c r="JDP40" s="9"/>
      <c r="JDQ40" s="9"/>
      <c r="JDR40" s="9"/>
      <c r="JDS40" s="9"/>
      <c r="JDT40" s="9"/>
      <c r="JDU40" s="9"/>
      <c r="JDV40" s="9"/>
      <c r="JDW40" s="9"/>
      <c r="JDX40" s="9"/>
      <c r="JDY40" s="9"/>
      <c r="JDZ40" s="9"/>
      <c r="JEA40" s="9"/>
      <c r="JEB40" s="9"/>
      <c r="JEC40" s="9"/>
      <c r="JED40" s="9"/>
      <c r="JEE40" s="9"/>
      <c r="JEF40" s="9"/>
      <c r="JEG40" s="9"/>
      <c r="JEH40" s="9"/>
      <c r="JEI40" s="9"/>
      <c r="JEJ40" s="9"/>
      <c r="JEK40" s="9"/>
      <c r="JEL40" s="9"/>
      <c r="JEM40" s="9"/>
      <c r="JEN40" s="9"/>
      <c r="JEO40" s="9"/>
      <c r="JEP40" s="9"/>
      <c r="JEQ40" s="9"/>
      <c r="JER40" s="9"/>
      <c r="JES40" s="9"/>
      <c r="JET40" s="9"/>
      <c r="JEU40" s="9"/>
      <c r="JEV40" s="9"/>
      <c r="JEW40" s="9"/>
      <c r="JEX40" s="9"/>
      <c r="JEY40" s="9"/>
      <c r="JEZ40" s="9"/>
      <c r="JFA40" s="9"/>
      <c r="JFB40" s="9"/>
      <c r="JFC40" s="9"/>
      <c r="JFD40" s="9"/>
      <c r="JFE40" s="9"/>
      <c r="JFF40" s="9"/>
      <c r="JFG40" s="9"/>
      <c r="JFH40" s="9"/>
      <c r="JFI40" s="9"/>
      <c r="JFJ40" s="9"/>
      <c r="JFK40" s="9"/>
      <c r="JFL40" s="9"/>
      <c r="JFM40" s="9"/>
      <c r="JFN40" s="9"/>
      <c r="JFO40" s="9"/>
      <c r="JFP40" s="9"/>
      <c r="JFQ40" s="9"/>
      <c r="JFR40" s="9"/>
      <c r="JFS40" s="9"/>
      <c r="JFT40" s="9"/>
      <c r="JFU40" s="9"/>
      <c r="JFV40" s="9"/>
      <c r="JFW40" s="9"/>
      <c r="JFX40" s="9"/>
      <c r="JFY40" s="9"/>
      <c r="JFZ40" s="9"/>
      <c r="JGA40" s="9"/>
      <c r="JGB40" s="9"/>
      <c r="JGC40" s="9"/>
      <c r="JGD40" s="9"/>
      <c r="JGE40" s="9"/>
      <c r="JGF40" s="9"/>
      <c r="JGG40" s="9"/>
      <c r="JGH40" s="9"/>
      <c r="JGI40" s="9"/>
      <c r="JGJ40" s="9"/>
      <c r="JGK40" s="9"/>
      <c r="JGL40" s="9"/>
      <c r="JGM40" s="9"/>
      <c r="JGN40" s="9"/>
      <c r="JGO40" s="9"/>
      <c r="JGP40" s="9"/>
      <c r="JGQ40" s="9"/>
      <c r="JGR40" s="9"/>
      <c r="JGS40" s="9"/>
      <c r="JGT40" s="9"/>
      <c r="JGU40" s="9"/>
      <c r="JGV40" s="9"/>
      <c r="JGW40" s="9"/>
      <c r="JGX40" s="9"/>
      <c r="JGY40" s="9"/>
      <c r="JGZ40" s="9"/>
      <c r="JHA40" s="9"/>
      <c r="JHB40" s="9"/>
      <c r="JHC40" s="9"/>
      <c r="JHD40" s="9"/>
      <c r="JHE40" s="9"/>
      <c r="JHF40" s="9"/>
      <c r="JHG40" s="9"/>
      <c r="JHH40" s="9"/>
      <c r="JHI40" s="9"/>
      <c r="JHJ40" s="9"/>
      <c r="JHK40" s="9"/>
      <c r="JHL40" s="9"/>
      <c r="JHM40" s="9"/>
      <c r="JHN40" s="9"/>
      <c r="JHO40" s="9"/>
      <c r="JHP40" s="9"/>
      <c r="JHQ40" s="9"/>
      <c r="JHR40" s="9"/>
      <c r="JHS40" s="9"/>
      <c r="JHT40" s="9"/>
      <c r="JHU40" s="9"/>
      <c r="JHV40" s="9"/>
      <c r="JHW40" s="9"/>
      <c r="JHX40" s="9"/>
      <c r="JHY40" s="9"/>
      <c r="JHZ40" s="9"/>
      <c r="JIA40" s="9"/>
      <c r="JIB40" s="9"/>
      <c r="JIC40" s="9"/>
      <c r="JID40" s="9"/>
      <c r="JIE40" s="9"/>
      <c r="JIF40" s="9"/>
      <c r="JIG40" s="9"/>
      <c r="JIH40" s="9"/>
      <c r="JII40" s="9"/>
      <c r="JIJ40" s="9"/>
      <c r="JIK40" s="9"/>
      <c r="JIL40" s="9"/>
      <c r="JIM40" s="9"/>
      <c r="JIN40" s="9"/>
      <c r="JIO40" s="9"/>
      <c r="JIP40" s="9"/>
      <c r="JIQ40" s="9"/>
      <c r="JIR40" s="9"/>
      <c r="JIS40" s="9"/>
      <c r="JIT40" s="9"/>
      <c r="JIU40" s="9"/>
      <c r="JIV40" s="9"/>
      <c r="JIW40" s="9"/>
      <c r="JIX40" s="9"/>
      <c r="JIY40" s="9"/>
      <c r="JIZ40" s="9"/>
      <c r="JJA40" s="9"/>
      <c r="JJB40" s="9"/>
      <c r="JJC40" s="9"/>
      <c r="JJD40" s="9"/>
      <c r="JJE40" s="9"/>
      <c r="JJF40" s="9"/>
      <c r="JJG40" s="9"/>
      <c r="JJH40" s="9"/>
      <c r="JJI40" s="9"/>
      <c r="JJJ40" s="9"/>
      <c r="JJK40" s="9"/>
      <c r="JJL40" s="9"/>
      <c r="JJM40" s="9"/>
      <c r="JJN40" s="9"/>
      <c r="JJO40" s="9"/>
      <c r="JJP40" s="9"/>
      <c r="JJQ40" s="9"/>
      <c r="JJR40" s="9"/>
      <c r="JJS40" s="9"/>
      <c r="JJT40" s="9"/>
      <c r="JJU40" s="9"/>
      <c r="JJV40" s="9"/>
      <c r="JJW40" s="9"/>
      <c r="JJX40" s="9"/>
      <c r="JJY40" s="9"/>
      <c r="JJZ40" s="9"/>
      <c r="JKA40" s="9"/>
      <c r="JKB40" s="9"/>
      <c r="JKC40" s="9"/>
      <c r="JKD40" s="9"/>
      <c r="JKE40" s="9"/>
      <c r="JKF40" s="9"/>
      <c r="JKG40" s="9"/>
      <c r="JKH40" s="9"/>
      <c r="JKI40" s="9"/>
      <c r="JKJ40" s="9"/>
      <c r="JKK40" s="9"/>
      <c r="JKL40" s="9"/>
      <c r="JKM40" s="9"/>
      <c r="JKN40" s="9"/>
      <c r="JKO40" s="9"/>
      <c r="JKP40" s="9"/>
      <c r="JKQ40" s="9"/>
      <c r="JKR40" s="9"/>
      <c r="JKS40" s="9"/>
      <c r="JKT40" s="9"/>
      <c r="JKU40" s="9"/>
      <c r="JKV40" s="9"/>
      <c r="JKW40" s="9"/>
      <c r="JKX40" s="9"/>
      <c r="JKY40" s="9"/>
      <c r="JKZ40" s="9"/>
      <c r="JLA40" s="9"/>
      <c r="JLB40" s="9"/>
      <c r="JLC40" s="9"/>
      <c r="JLD40" s="9"/>
      <c r="JLE40" s="9"/>
      <c r="JLF40" s="9"/>
      <c r="JLG40" s="9"/>
      <c r="JLH40" s="9"/>
      <c r="JLI40" s="9"/>
      <c r="JLJ40" s="9"/>
      <c r="JLK40" s="9"/>
      <c r="JLL40" s="9"/>
      <c r="JLM40" s="9"/>
      <c r="JLN40" s="9"/>
      <c r="JLO40" s="9"/>
      <c r="JLP40" s="9"/>
      <c r="JLQ40" s="9"/>
      <c r="JLR40" s="9"/>
      <c r="JLS40" s="9"/>
      <c r="JLT40" s="9"/>
      <c r="JLU40" s="9"/>
      <c r="JLV40" s="9"/>
      <c r="JLW40" s="9"/>
      <c r="JLX40" s="9"/>
      <c r="JLY40" s="9"/>
      <c r="JLZ40" s="9"/>
      <c r="JMA40" s="9"/>
      <c r="JMB40" s="9"/>
      <c r="JMC40" s="9"/>
      <c r="JMD40" s="9"/>
      <c r="JME40" s="9"/>
      <c r="JMF40" s="9"/>
      <c r="JMG40" s="9"/>
      <c r="JMH40" s="9"/>
      <c r="JMI40" s="9"/>
      <c r="JMJ40" s="9"/>
      <c r="JMK40" s="9"/>
      <c r="JML40" s="9"/>
      <c r="JMM40" s="9"/>
      <c r="JMN40" s="9"/>
      <c r="JMO40" s="9"/>
      <c r="JMP40" s="9"/>
      <c r="JMQ40" s="9"/>
      <c r="JMR40" s="9"/>
      <c r="JMS40" s="9"/>
      <c r="JMT40" s="9"/>
      <c r="JMU40" s="9"/>
      <c r="JMV40" s="9"/>
      <c r="JMW40" s="9"/>
      <c r="JMX40" s="9"/>
      <c r="JMY40" s="9"/>
      <c r="JMZ40" s="9"/>
      <c r="JNA40" s="9"/>
      <c r="JNB40" s="9"/>
      <c r="JNC40" s="9"/>
      <c r="JND40" s="9"/>
      <c r="JNE40" s="9"/>
      <c r="JNF40" s="9"/>
      <c r="JNG40" s="9"/>
      <c r="JNH40" s="9"/>
      <c r="JNI40" s="9"/>
      <c r="JNJ40" s="9"/>
      <c r="JNK40" s="9"/>
      <c r="JNL40" s="9"/>
      <c r="JNM40" s="9"/>
      <c r="JNN40" s="9"/>
      <c r="JNO40" s="9"/>
      <c r="JNP40" s="9"/>
      <c r="JNQ40" s="9"/>
      <c r="JNR40" s="9"/>
      <c r="JNS40" s="9"/>
      <c r="JNT40" s="9"/>
      <c r="JNU40" s="9"/>
      <c r="JNV40" s="9"/>
      <c r="JNW40" s="9"/>
      <c r="JNX40" s="9"/>
      <c r="JNY40" s="9"/>
      <c r="JNZ40" s="9"/>
      <c r="JOA40" s="9"/>
      <c r="JOB40" s="9"/>
      <c r="JOC40" s="9"/>
      <c r="JOD40" s="9"/>
      <c r="JOE40" s="9"/>
      <c r="JOF40" s="9"/>
      <c r="JOG40" s="9"/>
      <c r="JOH40" s="9"/>
      <c r="JOI40" s="9"/>
      <c r="JOJ40" s="9"/>
      <c r="JOK40" s="9"/>
      <c r="JOL40" s="9"/>
      <c r="JOM40" s="9"/>
      <c r="JON40" s="9"/>
      <c r="JOO40" s="9"/>
      <c r="JOP40" s="9"/>
      <c r="JOQ40" s="9"/>
      <c r="JOR40" s="9"/>
      <c r="JOS40" s="9"/>
      <c r="JOT40" s="9"/>
      <c r="JOU40" s="9"/>
      <c r="JOV40" s="9"/>
      <c r="JOW40" s="9"/>
      <c r="JOX40" s="9"/>
      <c r="JOY40" s="9"/>
      <c r="JOZ40" s="9"/>
      <c r="JPA40" s="9"/>
      <c r="JPB40" s="9"/>
      <c r="JPC40" s="9"/>
      <c r="JPD40" s="9"/>
      <c r="JPE40" s="9"/>
      <c r="JPF40" s="9"/>
      <c r="JPG40" s="9"/>
      <c r="JPH40" s="9"/>
      <c r="JPI40" s="9"/>
      <c r="JPJ40" s="9"/>
      <c r="JPK40" s="9"/>
      <c r="JPL40" s="9"/>
      <c r="JPM40" s="9"/>
      <c r="JPN40" s="9"/>
      <c r="JPO40" s="9"/>
      <c r="JPP40" s="9"/>
      <c r="JPQ40" s="9"/>
      <c r="JPR40" s="9"/>
      <c r="JPS40" s="9"/>
      <c r="JPT40" s="9"/>
      <c r="JPU40" s="9"/>
      <c r="JPV40" s="9"/>
      <c r="JPW40" s="9"/>
      <c r="JPX40" s="9"/>
      <c r="JPY40" s="9"/>
      <c r="JPZ40" s="9"/>
      <c r="JQA40" s="9"/>
      <c r="JQB40" s="9"/>
      <c r="JQC40" s="9"/>
      <c r="JQD40" s="9"/>
      <c r="JQE40" s="9"/>
      <c r="JQF40" s="9"/>
      <c r="JQG40" s="9"/>
      <c r="JQH40" s="9"/>
      <c r="JQI40" s="9"/>
      <c r="JQJ40" s="9"/>
      <c r="JQK40" s="9"/>
      <c r="JQL40" s="9"/>
      <c r="JQM40" s="9"/>
      <c r="JQN40" s="9"/>
      <c r="JQO40" s="9"/>
      <c r="JQP40" s="9"/>
      <c r="JQQ40" s="9"/>
      <c r="JQR40" s="9"/>
      <c r="JQS40" s="9"/>
      <c r="JQT40" s="9"/>
      <c r="JQU40" s="9"/>
      <c r="JQV40" s="9"/>
      <c r="JQW40" s="9"/>
      <c r="JQX40" s="9"/>
      <c r="JQY40" s="9"/>
      <c r="JQZ40" s="9"/>
      <c r="JRA40" s="9"/>
      <c r="JRB40" s="9"/>
      <c r="JRC40" s="9"/>
      <c r="JRD40" s="9"/>
      <c r="JRE40" s="9"/>
      <c r="JRF40" s="9"/>
      <c r="JRG40" s="9"/>
      <c r="JRH40" s="9"/>
      <c r="JRI40" s="9"/>
      <c r="JRJ40" s="9"/>
      <c r="JRK40" s="9"/>
      <c r="JRL40" s="9"/>
      <c r="JRM40" s="9"/>
      <c r="JRN40" s="9"/>
      <c r="JRO40" s="9"/>
      <c r="JRP40" s="9"/>
      <c r="JRQ40" s="9"/>
      <c r="JRR40" s="9"/>
      <c r="JRS40" s="9"/>
      <c r="JRT40" s="9"/>
      <c r="JRU40" s="9"/>
      <c r="JRV40" s="9"/>
      <c r="JRW40" s="9"/>
      <c r="JRX40" s="9"/>
      <c r="JRY40" s="9"/>
      <c r="JRZ40" s="9"/>
      <c r="JSA40" s="9"/>
      <c r="JSB40" s="9"/>
      <c r="JSC40" s="9"/>
      <c r="JSD40" s="9"/>
      <c r="JSE40" s="9"/>
      <c r="JSF40" s="9"/>
      <c r="JSG40" s="9"/>
      <c r="JSH40" s="9"/>
      <c r="JSI40" s="9"/>
      <c r="JSJ40" s="9"/>
      <c r="JSK40" s="9"/>
      <c r="JSL40" s="9"/>
      <c r="JSM40" s="9"/>
      <c r="JSN40" s="9"/>
      <c r="JSO40" s="9"/>
      <c r="JSP40" s="9"/>
      <c r="JSQ40" s="9"/>
      <c r="JSR40" s="9"/>
      <c r="JSS40" s="9"/>
      <c r="JST40" s="9"/>
      <c r="JSU40" s="9"/>
      <c r="JSV40" s="9"/>
      <c r="JSW40" s="9"/>
      <c r="JSX40" s="9"/>
      <c r="JSY40" s="9"/>
      <c r="JSZ40" s="9"/>
      <c r="JTA40" s="9"/>
      <c r="JTB40" s="9"/>
      <c r="JTC40" s="9"/>
      <c r="JTD40" s="9"/>
      <c r="JTE40" s="9"/>
      <c r="JTF40" s="9"/>
      <c r="JTG40" s="9"/>
      <c r="JTH40" s="9"/>
      <c r="JTI40" s="9"/>
      <c r="JTJ40" s="9"/>
      <c r="JTK40" s="9"/>
      <c r="JTL40" s="9"/>
      <c r="JTM40" s="9"/>
      <c r="JTN40" s="9"/>
      <c r="JTO40" s="9"/>
      <c r="JTP40" s="9"/>
      <c r="JTQ40" s="9"/>
      <c r="JTR40" s="9"/>
      <c r="JTS40" s="9"/>
      <c r="JTT40" s="9"/>
      <c r="JTU40" s="9"/>
      <c r="JTV40" s="9"/>
      <c r="JTW40" s="9"/>
      <c r="JTX40" s="9"/>
      <c r="JTY40" s="9"/>
      <c r="JTZ40" s="9"/>
      <c r="JUA40" s="9"/>
      <c r="JUB40" s="9"/>
      <c r="JUC40" s="9"/>
      <c r="JUD40" s="9"/>
      <c r="JUE40" s="9"/>
      <c r="JUF40" s="9"/>
      <c r="JUG40" s="9"/>
      <c r="JUH40" s="9"/>
      <c r="JUI40" s="9"/>
      <c r="JUJ40" s="9"/>
      <c r="JUK40" s="9"/>
      <c r="JUL40" s="9"/>
      <c r="JUM40" s="9"/>
      <c r="JUN40" s="9"/>
      <c r="JUO40" s="9"/>
      <c r="JUP40" s="9"/>
      <c r="JUQ40" s="9"/>
      <c r="JUR40" s="9"/>
      <c r="JUS40" s="9"/>
      <c r="JUT40" s="9"/>
      <c r="JUU40" s="9"/>
      <c r="JUV40" s="9"/>
      <c r="JUW40" s="9"/>
      <c r="JUX40" s="9"/>
      <c r="JUY40" s="9"/>
      <c r="JUZ40" s="9"/>
      <c r="JVA40" s="9"/>
      <c r="JVB40" s="9"/>
      <c r="JVC40" s="9"/>
      <c r="JVD40" s="9"/>
      <c r="JVE40" s="9"/>
      <c r="JVF40" s="9"/>
      <c r="JVG40" s="9"/>
      <c r="JVH40" s="9"/>
      <c r="JVI40" s="9"/>
      <c r="JVJ40" s="9"/>
      <c r="JVK40" s="9"/>
      <c r="JVL40" s="9"/>
      <c r="JVM40" s="9"/>
      <c r="JVN40" s="9"/>
      <c r="JVO40" s="9"/>
      <c r="JVP40" s="9"/>
      <c r="JVQ40" s="9"/>
      <c r="JVR40" s="9"/>
      <c r="JVS40" s="9"/>
      <c r="JVT40" s="9"/>
      <c r="JVU40" s="9"/>
      <c r="JVV40" s="9"/>
      <c r="JVW40" s="9"/>
      <c r="JVX40" s="9"/>
      <c r="JVY40" s="9"/>
      <c r="JVZ40" s="9"/>
      <c r="JWA40" s="9"/>
      <c r="JWB40" s="9"/>
      <c r="JWC40" s="9"/>
      <c r="JWD40" s="9"/>
      <c r="JWE40" s="9"/>
      <c r="JWF40" s="9"/>
      <c r="JWG40" s="9"/>
      <c r="JWH40" s="9"/>
      <c r="JWI40" s="9"/>
      <c r="JWJ40" s="9"/>
      <c r="JWK40" s="9"/>
      <c r="JWL40" s="9"/>
      <c r="JWM40" s="9"/>
      <c r="JWN40" s="9"/>
      <c r="JWO40" s="9"/>
      <c r="JWP40" s="9"/>
      <c r="JWQ40" s="9"/>
      <c r="JWR40" s="9"/>
      <c r="JWS40" s="9"/>
      <c r="JWT40" s="9"/>
      <c r="JWU40" s="9"/>
      <c r="JWV40" s="9"/>
      <c r="JWW40" s="9"/>
      <c r="JWX40" s="9"/>
      <c r="JWY40" s="9"/>
      <c r="JWZ40" s="9"/>
      <c r="JXA40" s="9"/>
      <c r="JXB40" s="9"/>
      <c r="JXC40" s="9"/>
      <c r="JXD40" s="9"/>
      <c r="JXE40" s="9"/>
      <c r="JXF40" s="9"/>
      <c r="JXG40" s="9"/>
      <c r="JXH40" s="9"/>
      <c r="JXI40" s="9"/>
      <c r="JXJ40" s="9"/>
      <c r="JXK40" s="9"/>
      <c r="JXL40" s="9"/>
      <c r="JXM40" s="9"/>
      <c r="JXN40" s="9"/>
      <c r="JXO40" s="9"/>
      <c r="JXP40" s="9"/>
      <c r="JXQ40" s="9"/>
      <c r="JXR40" s="9"/>
      <c r="JXS40" s="9"/>
      <c r="JXT40" s="9"/>
      <c r="JXU40" s="9"/>
      <c r="JXV40" s="9"/>
      <c r="JXW40" s="9"/>
      <c r="JXX40" s="9"/>
      <c r="JXY40" s="9"/>
      <c r="JXZ40" s="9"/>
      <c r="JYA40" s="9"/>
      <c r="JYB40" s="9"/>
      <c r="JYC40" s="9"/>
      <c r="JYD40" s="9"/>
      <c r="JYE40" s="9"/>
      <c r="JYF40" s="9"/>
      <c r="JYG40" s="9"/>
      <c r="JYH40" s="9"/>
      <c r="JYI40" s="9"/>
      <c r="JYJ40" s="9"/>
      <c r="JYK40" s="9"/>
      <c r="JYL40" s="9"/>
      <c r="JYM40" s="9"/>
      <c r="JYN40" s="9"/>
      <c r="JYO40" s="9"/>
      <c r="JYP40" s="9"/>
      <c r="JYQ40" s="9"/>
      <c r="JYR40" s="9"/>
      <c r="JYS40" s="9"/>
      <c r="JYT40" s="9"/>
      <c r="JYU40" s="9"/>
      <c r="JYV40" s="9"/>
      <c r="JYW40" s="9"/>
      <c r="JYX40" s="9"/>
      <c r="JYY40" s="9"/>
      <c r="JYZ40" s="9"/>
      <c r="JZA40" s="9"/>
      <c r="JZB40" s="9"/>
      <c r="JZC40" s="9"/>
      <c r="JZD40" s="9"/>
      <c r="JZE40" s="9"/>
      <c r="JZF40" s="9"/>
      <c r="JZG40" s="9"/>
      <c r="JZH40" s="9"/>
      <c r="JZI40" s="9"/>
      <c r="JZJ40" s="9"/>
      <c r="JZK40" s="9"/>
      <c r="JZL40" s="9"/>
      <c r="JZM40" s="9"/>
      <c r="JZN40" s="9"/>
      <c r="JZO40" s="9"/>
      <c r="JZP40" s="9"/>
      <c r="JZQ40" s="9"/>
      <c r="JZR40" s="9"/>
      <c r="JZS40" s="9"/>
      <c r="JZT40" s="9"/>
      <c r="JZU40" s="9"/>
      <c r="JZV40" s="9"/>
      <c r="JZW40" s="9"/>
      <c r="JZX40" s="9"/>
      <c r="JZY40" s="9"/>
      <c r="JZZ40" s="9"/>
      <c r="KAA40" s="9"/>
      <c r="KAB40" s="9"/>
      <c r="KAC40" s="9"/>
      <c r="KAD40" s="9"/>
      <c r="KAE40" s="9"/>
      <c r="KAF40" s="9"/>
      <c r="KAG40" s="9"/>
      <c r="KAH40" s="9"/>
      <c r="KAI40" s="9"/>
      <c r="KAJ40" s="9"/>
      <c r="KAK40" s="9"/>
      <c r="KAL40" s="9"/>
      <c r="KAM40" s="9"/>
      <c r="KAN40" s="9"/>
      <c r="KAO40" s="9"/>
      <c r="KAP40" s="9"/>
      <c r="KAQ40" s="9"/>
      <c r="KAR40" s="9"/>
      <c r="KAS40" s="9"/>
      <c r="KAT40" s="9"/>
      <c r="KAU40" s="9"/>
      <c r="KAV40" s="9"/>
      <c r="KAW40" s="9"/>
      <c r="KAX40" s="9"/>
      <c r="KAY40" s="9"/>
      <c r="KAZ40" s="9"/>
      <c r="KBA40" s="9"/>
      <c r="KBB40" s="9"/>
      <c r="KBC40" s="9"/>
      <c r="KBD40" s="9"/>
      <c r="KBE40" s="9"/>
      <c r="KBF40" s="9"/>
      <c r="KBG40" s="9"/>
      <c r="KBH40" s="9"/>
      <c r="KBI40" s="9"/>
      <c r="KBJ40" s="9"/>
      <c r="KBK40" s="9"/>
      <c r="KBL40" s="9"/>
      <c r="KBM40" s="9"/>
      <c r="KBN40" s="9"/>
      <c r="KBO40" s="9"/>
      <c r="KBP40" s="9"/>
      <c r="KBQ40" s="9"/>
      <c r="KBR40" s="9"/>
      <c r="KBS40" s="9"/>
      <c r="KBT40" s="9"/>
      <c r="KBU40" s="9"/>
      <c r="KBV40" s="9"/>
      <c r="KBW40" s="9"/>
      <c r="KBX40" s="9"/>
      <c r="KBY40" s="9"/>
      <c r="KBZ40" s="9"/>
      <c r="KCA40" s="9"/>
      <c r="KCB40" s="9"/>
      <c r="KCC40" s="9"/>
      <c r="KCD40" s="9"/>
      <c r="KCE40" s="9"/>
      <c r="KCF40" s="9"/>
      <c r="KCG40" s="9"/>
      <c r="KCH40" s="9"/>
      <c r="KCI40" s="9"/>
      <c r="KCJ40" s="9"/>
      <c r="KCK40" s="9"/>
      <c r="KCL40" s="9"/>
      <c r="KCM40" s="9"/>
      <c r="KCN40" s="9"/>
      <c r="KCO40" s="9"/>
      <c r="KCP40" s="9"/>
      <c r="KCQ40" s="9"/>
      <c r="KCR40" s="9"/>
      <c r="KCS40" s="9"/>
      <c r="KCT40" s="9"/>
      <c r="KCU40" s="9"/>
      <c r="KCV40" s="9"/>
      <c r="KCW40" s="9"/>
      <c r="KCX40" s="9"/>
      <c r="KCY40" s="9"/>
      <c r="KCZ40" s="9"/>
      <c r="KDA40" s="9"/>
      <c r="KDB40" s="9"/>
      <c r="KDC40" s="9"/>
      <c r="KDD40" s="9"/>
      <c r="KDE40" s="9"/>
      <c r="KDF40" s="9"/>
      <c r="KDG40" s="9"/>
      <c r="KDH40" s="9"/>
      <c r="KDI40" s="9"/>
      <c r="KDJ40" s="9"/>
      <c r="KDK40" s="9"/>
      <c r="KDL40" s="9"/>
      <c r="KDM40" s="9"/>
      <c r="KDN40" s="9"/>
      <c r="KDO40" s="9"/>
      <c r="KDP40" s="9"/>
      <c r="KDQ40" s="9"/>
      <c r="KDR40" s="9"/>
      <c r="KDS40" s="9"/>
      <c r="KDT40" s="9"/>
      <c r="KDU40" s="9"/>
      <c r="KDV40" s="9"/>
      <c r="KDW40" s="9"/>
      <c r="KDX40" s="9"/>
      <c r="KDY40" s="9"/>
      <c r="KDZ40" s="9"/>
      <c r="KEA40" s="9"/>
      <c r="KEB40" s="9"/>
      <c r="KEC40" s="9"/>
      <c r="KED40" s="9"/>
      <c r="KEE40" s="9"/>
      <c r="KEF40" s="9"/>
      <c r="KEG40" s="9"/>
      <c r="KEH40" s="9"/>
      <c r="KEI40" s="9"/>
      <c r="KEJ40" s="9"/>
      <c r="KEK40" s="9"/>
      <c r="KEL40" s="9"/>
      <c r="KEM40" s="9"/>
      <c r="KEN40" s="9"/>
      <c r="KEO40" s="9"/>
      <c r="KEP40" s="9"/>
      <c r="KEQ40" s="9"/>
      <c r="KER40" s="9"/>
      <c r="KES40" s="9"/>
      <c r="KET40" s="9"/>
      <c r="KEU40" s="9"/>
      <c r="KEV40" s="9"/>
      <c r="KEW40" s="9"/>
      <c r="KEX40" s="9"/>
      <c r="KEY40" s="9"/>
      <c r="KEZ40" s="9"/>
      <c r="KFA40" s="9"/>
      <c r="KFB40" s="9"/>
      <c r="KFC40" s="9"/>
      <c r="KFD40" s="9"/>
      <c r="KFE40" s="9"/>
      <c r="KFF40" s="9"/>
      <c r="KFG40" s="9"/>
      <c r="KFH40" s="9"/>
      <c r="KFI40" s="9"/>
      <c r="KFJ40" s="9"/>
      <c r="KFK40" s="9"/>
      <c r="KFL40" s="9"/>
      <c r="KFM40" s="9"/>
      <c r="KFN40" s="9"/>
      <c r="KFO40" s="9"/>
      <c r="KFP40" s="9"/>
      <c r="KFQ40" s="9"/>
      <c r="KFR40" s="9"/>
      <c r="KFS40" s="9"/>
      <c r="KFT40" s="9"/>
      <c r="KFU40" s="9"/>
      <c r="KFV40" s="9"/>
      <c r="KFW40" s="9"/>
      <c r="KFX40" s="9"/>
      <c r="KFY40" s="9"/>
      <c r="KFZ40" s="9"/>
      <c r="KGA40" s="9"/>
      <c r="KGB40" s="9"/>
      <c r="KGC40" s="9"/>
      <c r="KGD40" s="9"/>
      <c r="KGE40" s="9"/>
      <c r="KGF40" s="9"/>
      <c r="KGG40" s="9"/>
      <c r="KGH40" s="9"/>
      <c r="KGI40" s="9"/>
      <c r="KGJ40" s="9"/>
      <c r="KGK40" s="9"/>
      <c r="KGL40" s="9"/>
      <c r="KGM40" s="9"/>
      <c r="KGN40" s="9"/>
      <c r="KGO40" s="9"/>
      <c r="KGP40" s="9"/>
      <c r="KGQ40" s="9"/>
      <c r="KGR40" s="9"/>
      <c r="KGS40" s="9"/>
      <c r="KGT40" s="9"/>
      <c r="KGU40" s="9"/>
      <c r="KGV40" s="9"/>
      <c r="KGW40" s="9"/>
      <c r="KGX40" s="9"/>
      <c r="KGY40" s="9"/>
      <c r="KGZ40" s="9"/>
      <c r="KHA40" s="9"/>
      <c r="KHB40" s="9"/>
      <c r="KHC40" s="9"/>
      <c r="KHD40" s="9"/>
      <c r="KHE40" s="9"/>
      <c r="KHF40" s="9"/>
      <c r="KHG40" s="9"/>
      <c r="KHH40" s="9"/>
      <c r="KHI40" s="9"/>
      <c r="KHJ40" s="9"/>
      <c r="KHK40" s="9"/>
      <c r="KHL40" s="9"/>
      <c r="KHM40" s="9"/>
      <c r="KHN40" s="9"/>
      <c r="KHO40" s="9"/>
      <c r="KHP40" s="9"/>
      <c r="KHQ40" s="9"/>
      <c r="KHR40" s="9"/>
      <c r="KHS40" s="9"/>
      <c r="KHT40" s="9"/>
      <c r="KHU40" s="9"/>
      <c r="KHV40" s="9"/>
      <c r="KHW40" s="9"/>
      <c r="KHX40" s="9"/>
      <c r="KHY40" s="9"/>
      <c r="KHZ40" s="9"/>
      <c r="KIA40" s="9"/>
      <c r="KIB40" s="9"/>
      <c r="KIC40" s="9"/>
      <c r="KID40" s="9"/>
      <c r="KIE40" s="9"/>
      <c r="KIF40" s="9"/>
      <c r="KIG40" s="9"/>
      <c r="KIH40" s="9"/>
      <c r="KII40" s="9"/>
      <c r="KIJ40" s="9"/>
      <c r="KIK40" s="9"/>
      <c r="KIL40" s="9"/>
      <c r="KIM40" s="9"/>
      <c r="KIN40" s="9"/>
      <c r="KIO40" s="9"/>
      <c r="KIP40" s="9"/>
      <c r="KIQ40" s="9"/>
      <c r="KIR40" s="9"/>
      <c r="KIS40" s="9"/>
      <c r="KIT40" s="9"/>
      <c r="KIU40" s="9"/>
      <c r="KIV40" s="9"/>
      <c r="KIW40" s="9"/>
      <c r="KIX40" s="9"/>
      <c r="KIY40" s="9"/>
      <c r="KIZ40" s="9"/>
      <c r="KJA40" s="9"/>
      <c r="KJB40" s="9"/>
      <c r="KJC40" s="9"/>
      <c r="KJD40" s="9"/>
      <c r="KJE40" s="9"/>
      <c r="KJF40" s="9"/>
      <c r="KJG40" s="9"/>
      <c r="KJH40" s="9"/>
      <c r="KJI40" s="9"/>
      <c r="KJJ40" s="9"/>
      <c r="KJK40" s="9"/>
      <c r="KJL40" s="9"/>
      <c r="KJM40" s="9"/>
      <c r="KJN40" s="9"/>
      <c r="KJO40" s="9"/>
      <c r="KJP40" s="9"/>
      <c r="KJQ40" s="9"/>
      <c r="KJR40" s="9"/>
      <c r="KJS40" s="9"/>
      <c r="KJT40" s="9"/>
      <c r="KJU40" s="9"/>
      <c r="KJV40" s="9"/>
      <c r="KJW40" s="9"/>
      <c r="KJX40" s="9"/>
      <c r="KJY40" s="9"/>
      <c r="KJZ40" s="9"/>
      <c r="KKA40" s="9"/>
      <c r="KKB40" s="9"/>
      <c r="KKC40" s="9"/>
      <c r="KKD40" s="9"/>
      <c r="KKE40" s="9"/>
      <c r="KKF40" s="9"/>
      <c r="KKG40" s="9"/>
      <c r="KKH40" s="9"/>
      <c r="KKI40" s="9"/>
      <c r="KKJ40" s="9"/>
      <c r="KKK40" s="9"/>
      <c r="KKL40" s="9"/>
      <c r="KKM40" s="9"/>
      <c r="KKN40" s="9"/>
      <c r="KKO40" s="9"/>
      <c r="KKP40" s="9"/>
      <c r="KKQ40" s="9"/>
      <c r="KKR40" s="9"/>
      <c r="KKS40" s="9"/>
      <c r="KKT40" s="9"/>
      <c r="KKU40" s="9"/>
      <c r="KKV40" s="9"/>
      <c r="KKW40" s="9"/>
      <c r="KKX40" s="9"/>
      <c r="KKY40" s="9"/>
      <c r="KKZ40" s="9"/>
      <c r="KLA40" s="9"/>
      <c r="KLB40" s="9"/>
      <c r="KLC40" s="9"/>
      <c r="KLD40" s="9"/>
      <c r="KLE40" s="9"/>
      <c r="KLF40" s="9"/>
      <c r="KLG40" s="9"/>
      <c r="KLH40" s="9"/>
      <c r="KLI40" s="9"/>
      <c r="KLJ40" s="9"/>
      <c r="KLK40" s="9"/>
      <c r="KLL40" s="9"/>
      <c r="KLM40" s="9"/>
      <c r="KLN40" s="9"/>
      <c r="KLO40" s="9"/>
      <c r="KLP40" s="9"/>
      <c r="KLQ40" s="9"/>
      <c r="KLR40" s="9"/>
      <c r="KLS40" s="9"/>
      <c r="KLT40" s="9"/>
      <c r="KLU40" s="9"/>
      <c r="KLV40" s="9"/>
      <c r="KLW40" s="9"/>
      <c r="KLX40" s="9"/>
      <c r="KLY40" s="9"/>
      <c r="KLZ40" s="9"/>
      <c r="KMA40" s="9"/>
      <c r="KMB40" s="9"/>
      <c r="KMC40" s="9"/>
      <c r="KMD40" s="9"/>
      <c r="KME40" s="9"/>
      <c r="KMF40" s="9"/>
      <c r="KMG40" s="9"/>
      <c r="KMH40" s="9"/>
      <c r="KMI40" s="9"/>
      <c r="KMJ40" s="9"/>
      <c r="KMK40" s="9"/>
      <c r="KML40" s="9"/>
      <c r="KMM40" s="9"/>
      <c r="KMN40" s="9"/>
      <c r="KMO40" s="9"/>
      <c r="KMP40" s="9"/>
      <c r="KMQ40" s="9"/>
      <c r="KMR40" s="9"/>
      <c r="KMS40" s="9"/>
      <c r="KMT40" s="9"/>
      <c r="KMU40" s="9"/>
      <c r="KMV40" s="9"/>
      <c r="KMW40" s="9"/>
      <c r="KMX40" s="9"/>
      <c r="KMY40" s="9"/>
      <c r="KMZ40" s="9"/>
      <c r="KNA40" s="9"/>
      <c r="KNB40" s="9"/>
      <c r="KNC40" s="9"/>
      <c r="KND40" s="9"/>
      <c r="KNE40" s="9"/>
      <c r="KNF40" s="9"/>
      <c r="KNG40" s="9"/>
      <c r="KNH40" s="9"/>
      <c r="KNI40" s="9"/>
      <c r="KNJ40" s="9"/>
      <c r="KNK40" s="9"/>
      <c r="KNL40" s="9"/>
      <c r="KNM40" s="9"/>
      <c r="KNN40" s="9"/>
      <c r="KNO40" s="9"/>
      <c r="KNP40" s="9"/>
      <c r="KNQ40" s="9"/>
      <c r="KNR40" s="9"/>
      <c r="KNS40" s="9"/>
      <c r="KNT40" s="9"/>
      <c r="KNU40" s="9"/>
      <c r="KNV40" s="9"/>
      <c r="KNW40" s="9"/>
      <c r="KNX40" s="9"/>
      <c r="KNY40" s="9"/>
      <c r="KNZ40" s="9"/>
      <c r="KOA40" s="9"/>
      <c r="KOB40" s="9"/>
      <c r="KOC40" s="9"/>
      <c r="KOD40" s="9"/>
      <c r="KOE40" s="9"/>
      <c r="KOF40" s="9"/>
      <c r="KOG40" s="9"/>
      <c r="KOH40" s="9"/>
      <c r="KOI40" s="9"/>
      <c r="KOJ40" s="9"/>
      <c r="KOK40" s="9"/>
      <c r="KOL40" s="9"/>
      <c r="KOM40" s="9"/>
      <c r="KON40" s="9"/>
      <c r="KOO40" s="9"/>
      <c r="KOP40" s="9"/>
      <c r="KOQ40" s="9"/>
      <c r="KOR40" s="9"/>
      <c r="KOS40" s="9"/>
      <c r="KOT40" s="9"/>
      <c r="KOU40" s="9"/>
      <c r="KOV40" s="9"/>
      <c r="KOW40" s="9"/>
      <c r="KOX40" s="9"/>
      <c r="KOY40" s="9"/>
      <c r="KOZ40" s="9"/>
      <c r="KPA40" s="9"/>
      <c r="KPB40" s="9"/>
      <c r="KPC40" s="9"/>
      <c r="KPD40" s="9"/>
      <c r="KPE40" s="9"/>
      <c r="KPF40" s="9"/>
      <c r="KPG40" s="9"/>
      <c r="KPH40" s="9"/>
      <c r="KPI40" s="9"/>
      <c r="KPJ40" s="9"/>
      <c r="KPK40" s="9"/>
      <c r="KPL40" s="9"/>
      <c r="KPM40" s="9"/>
      <c r="KPN40" s="9"/>
      <c r="KPO40" s="9"/>
      <c r="KPP40" s="9"/>
      <c r="KPQ40" s="9"/>
      <c r="KPR40" s="9"/>
      <c r="KPS40" s="9"/>
      <c r="KPT40" s="9"/>
      <c r="KPU40" s="9"/>
      <c r="KPV40" s="9"/>
      <c r="KPW40" s="9"/>
      <c r="KPX40" s="9"/>
      <c r="KPY40" s="9"/>
      <c r="KPZ40" s="9"/>
      <c r="KQA40" s="9"/>
      <c r="KQB40" s="9"/>
      <c r="KQC40" s="9"/>
      <c r="KQD40" s="9"/>
      <c r="KQE40" s="9"/>
      <c r="KQF40" s="9"/>
      <c r="KQG40" s="9"/>
      <c r="KQH40" s="9"/>
      <c r="KQI40" s="9"/>
      <c r="KQJ40" s="9"/>
      <c r="KQK40" s="9"/>
      <c r="KQL40" s="9"/>
      <c r="KQM40" s="9"/>
      <c r="KQN40" s="9"/>
      <c r="KQO40" s="9"/>
      <c r="KQP40" s="9"/>
      <c r="KQQ40" s="9"/>
      <c r="KQR40" s="9"/>
      <c r="KQS40" s="9"/>
      <c r="KQT40" s="9"/>
      <c r="KQU40" s="9"/>
      <c r="KQV40" s="9"/>
      <c r="KQW40" s="9"/>
      <c r="KQX40" s="9"/>
      <c r="KQY40" s="9"/>
      <c r="KQZ40" s="9"/>
      <c r="KRA40" s="9"/>
      <c r="KRB40" s="9"/>
      <c r="KRC40" s="9"/>
      <c r="KRD40" s="9"/>
      <c r="KRE40" s="9"/>
      <c r="KRF40" s="9"/>
      <c r="KRG40" s="9"/>
      <c r="KRH40" s="9"/>
      <c r="KRI40" s="9"/>
      <c r="KRJ40" s="9"/>
      <c r="KRK40" s="9"/>
      <c r="KRL40" s="9"/>
      <c r="KRM40" s="9"/>
      <c r="KRN40" s="9"/>
      <c r="KRO40" s="9"/>
      <c r="KRP40" s="9"/>
      <c r="KRQ40" s="9"/>
      <c r="KRR40" s="9"/>
      <c r="KRS40" s="9"/>
      <c r="KRT40" s="9"/>
      <c r="KRU40" s="9"/>
      <c r="KRV40" s="9"/>
      <c r="KRW40" s="9"/>
      <c r="KRX40" s="9"/>
      <c r="KRY40" s="9"/>
      <c r="KRZ40" s="9"/>
      <c r="KSA40" s="9"/>
      <c r="KSB40" s="9"/>
      <c r="KSC40" s="9"/>
      <c r="KSD40" s="9"/>
      <c r="KSE40" s="9"/>
      <c r="KSF40" s="9"/>
      <c r="KSG40" s="9"/>
      <c r="KSH40" s="9"/>
      <c r="KSI40" s="9"/>
      <c r="KSJ40" s="9"/>
      <c r="KSK40" s="9"/>
      <c r="KSL40" s="9"/>
      <c r="KSM40" s="9"/>
      <c r="KSN40" s="9"/>
      <c r="KSO40" s="9"/>
      <c r="KSP40" s="9"/>
      <c r="KSQ40" s="9"/>
      <c r="KSR40" s="9"/>
      <c r="KSS40" s="9"/>
      <c r="KST40" s="9"/>
      <c r="KSU40" s="9"/>
      <c r="KSV40" s="9"/>
      <c r="KSW40" s="9"/>
      <c r="KSX40" s="9"/>
      <c r="KSY40" s="9"/>
      <c r="KSZ40" s="9"/>
      <c r="KTA40" s="9"/>
      <c r="KTB40" s="9"/>
      <c r="KTC40" s="9"/>
      <c r="KTD40" s="9"/>
      <c r="KTE40" s="9"/>
      <c r="KTF40" s="9"/>
      <c r="KTG40" s="9"/>
      <c r="KTH40" s="9"/>
      <c r="KTI40" s="9"/>
      <c r="KTJ40" s="9"/>
      <c r="KTK40" s="9"/>
      <c r="KTL40" s="9"/>
      <c r="KTM40" s="9"/>
      <c r="KTN40" s="9"/>
      <c r="KTO40" s="9"/>
      <c r="KTP40" s="9"/>
      <c r="KTQ40" s="9"/>
      <c r="KTR40" s="9"/>
      <c r="KTS40" s="9"/>
      <c r="KTT40" s="9"/>
      <c r="KTU40" s="9"/>
      <c r="KTV40" s="9"/>
      <c r="KTW40" s="9"/>
      <c r="KTX40" s="9"/>
      <c r="KTY40" s="9"/>
      <c r="KTZ40" s="9"/>
      <c r="KUA40" s="9"/>
      <c r="KUB40" s="9"/>
      <c r="KUC40" s="9"/>
      <c r="KUD40" s="9"/>
      <c r="KUE40" s="9"/>
      <c r="KUF40" s="9"/>
      <c r="KUG40" s="9"/>
      <c r="KUH40" s="9"/>
      <c r="KUI40" s="9"/>
      <c r="KUJ40" s="9"/>
      <c r="KUK40" s="9"/>
      <c r="KUL40" s="9"/>
      <c r="KUM40" s="9"/>
      <c r="KUN40" s="9"/>
      <c r="KUO40" s="9"/>
      <c r="KUP40" s="9"/>
      <c r="KUQ40" s="9"/>
      <c r="KUR40" s="9"/>
      <c r="KUS40" s="9"/>
      <c r="KUT40" s="9"/>
      <c r="KUU40" s="9"/>
      <c r="KUV40" s="9"/>
      <c r="KUW40" s="9"/>
      <c r="KUX40" s="9"/>
      <c r="KUY40" s="9"/>
      <c r="KUZ40" s="9"/>
      <c r="KVA40" s="9"/>
      <c r="KVB40" s="9"/>
      <c r="KVC40" s="9"/>
      <c r="KVD40" s="9"/>
      <c r="KVE40" s="9"/>
      <c r="KVF40" s="9"/>
      <c r="KVG40" s="9"/>
      <c r="KVH40" s="9"/>
      <c r="KVI40" s="9"/>
      <c r="KVJ40" s="9"/>
      <c r="KVK40" s="9"/>
      <c r="KVL40" s="9"/>
      <c r="KVM40" s="9"/>
      <c r="KVN40" s="9"/>
      <c r="KVO40" s="9"/>
      <c r="KVP40" s="9"/>
      <c r="KVQ40" s="9"/>
      <c r="KVR40" s="9"/>
      <c r="KVS40" s="9"/>
      <c r="KVT40" s="9"/>
      <c r="KVU40" s="9"/>
      <c r="KVV40" s="9"/>
      <c r="KVW40" s="9"/>
      <c r="KVX40" s="9"/>
      <c r="KVY40" s="9"/>
      <c r="KVZ40" s="9"/>
      <c r="KWA40" s="9"/>
      <c r="KWB40" s="9"/>
      <c r="KWC40" s="9"/>
      <c r="KWD40" s="9"/>
      <c r="KWE40" s="9"/>
      <c r="KWF40" s="9"/>
      <c r="KWG40" s="9"/>
      <c r="KWH40" s="9"/>
      <c r="KWI40" s="9"/>
      <c r="KWJ40" s="9"/>
      <c r="KWK40" s="9"/>
      <c r="KWL40" s="9"/>
      <c r="KWM40" s="9"/>
      <c r="KWN40" s="9"/>
      <c r="KWO40" s="9"/>
      <c r="KWP40" s="9"/>
      <c r="KWQ40" s="9"/>
      <c r="KWR40" s="9"/>
      <c r="KWS40" s="9"/>
      <c r="KWT40" s="9"/>
      <c r="KWU40" s="9"/>
      <c r="KWV40" s="9"/>
      <c r="KWW40" s="9"/>
      <c r="KWX40" s="9"/>
      <c r="KWY40" s="9"/>
      <c r="KWZ40" s="9"/>
      <c r="KXA40" s="9"/>
      <c r="KXB40" s="9"/>
      <c r="KXC40" s="9"/>
      <c r="KXD40" s="9"/>
      <c r="KXE40" s="9"/>
      <c r="KXF40" s="9"/>
      <c r="KXG40" s="9"/>
      <c r="KXH40" s="9"/>
      <c r="KXI40" s="9"/>
      <c r="KXJ40" s="9"/>
      <c r="KXK40" s="9"/>
      <c r="KXL40" s="9"/>
      <c r="KXM40" s="9"/>
      <c r="KXN40" s="9"/>
      <c r="KXO40" s="9"/>
      <c r="KXP40" s="9"/>
      <c r="KXQ40" s="9"/>
      <c r="KXR40" s="9"/>
      <c r="KXS40" s="9"/>
      <c r="KXT40" s="9"/>
      <c r="KXU40" s="9"/>
      <c r="KXV40" s="9"/>
      <c r="KXW40" s="9"/>
      <c r="KXX40" s="9"/>
      <c r="KXY40" s="9"/>
      <c r="KXZ40" s="9"/>
      <c r="KYA40" s="9"/>
      <c r="KYB40" s="9"/>
      <c r="KYC40" s="9"/>
      <c r="KYD40" s="9"/>
      <c r="KYE40" s="9"/>
      <c r="KYF40" s="9"/>
      <c r="KYG40" s="9"/>
      <c r="KYH40" s="9"/>
      <c r="KYI40" s="9"/>
      <c r="KYJ40" s="9"/>
      <c r="KYK40" s="9"/>
      <c r="KYL40" s="9"/>
      <c r="KYM40" s="9"/>
      <c r="KYN40" s="9"/>
      <c r="KYO40" s="9"/>
      <c r="KYP40" s="9"/>
      <c r="KYQ40" s="9"/>
      <c r="KYR40" s="9"/>
      <c r="KYS40" s="9"/>
      <c r="KYT40" s="9"/>
      <c r="KYU40" s="9"/>
      <c r="KYV40" s="9"/>
      <c r="KYW40" s="9"/>
      <c r="KYX40" s="9"/>
      <c r="KYY40" s="9"/>
      <c r="KYZ40" s="9"/>
      <c r="KZA40" s="9"/>
      <c r="KZB40" s="9"/>
      <c r="KZC40" s="9"/>
      <c r="KZD40" s="9"/>
      <c r="KZE40" s="9"/>
      <c r="KZF40" s="9"/>
      <c r="KZG40" s="9"/>
      <c r="KZH40" s="9"/>
      <c r="KZI40" s="9"/>
      <c r="KZJ40" s="9"/>
      <c r="KZK40" s="9"/>
      <c r="KZL40" s="9"/>
      <c r="KZM40" s="9"/>
      <c r="KZN40" s="9"/>
      <c r="KZO40" s="9"/>
      <c r="KZP40" s="9"/>
      <c r="KZQ40" s="9"/>
      <c r="KZR40" s="9"/>
      <c r="KZS40" s="9"/>
      <c r="KZT40" s="9"/>
      <c r="KZU40" s="9"/>
      <c r="KZV40" s="9"/>
      <c r="KZW40" s="9"/>
      <c r="KZX40" s="9"/>
      <c r="KZY40" s="9"/>
      <c r="KZZ40" s="9"/>
      <c r="LAA40" s="9"/>
      <c r="LAB40" s="9"/>
      <c r="LAC40" s="9"/>
      <c r="LAD40" s="9"/>
      <c r="LAE40" s="9"/>
      <c r="LAF40" s="9"/>
      <c r="LAG40" s="9"/>
      <c r="LAH40" s="9"/>
      <c r="LAI40" s="9"/>
      <c r="LAJ40" s="9"/>
      <c r="LAK40" s="9"/>
      <c r="LAL40" s="9"/>
      <c r="LAM40" s="9"/>
      <c r="LAN40" s="9"/>
      <c r="LAO40" s="9"/>
      <c r="LAP40" s="9"/>
      <c r="LAQ40" s="9"/>
      <c r="LAR40" s="9"/>
      <c r="LAS40" s="9"/>
      <c r="LAT40" s="9"/>
      <c r="LAU40" s="9"/>
      <c r="LAV40" s="9"/>
      <c r="LAW40" s="9"/>
      <c r="LAX40" s="9"/>
      <c r="LAY40" s="9"/>
      <c r="LAZ40" s="9"/>
      <c r="LBA40" s="9"/>
      <c r="LBB40" s="9"/>
      <c r="LBC40" s="9"/>
      <c r="LBD40" s="9"/>
      <c r="LBE40" s="9"/>
      <c r="LBF40" s="9"/>
      <c r="LBG40" s="9"/>
      <c r="LBH40" s="9"/>
      <c r="LBI40" s="9"/>
      <c r="LBJ40" s="9"/>
      <c r="LBK40" s="9"/>
      <c r="LBL40" s="9"/>
      <c r="LBM40" s="9"/>
      <c r="LBN40" s="9"/>
      <c r="LBO40" s="9"/>
      <c r="LBP40" s="9"/>
      <c r="LBQ40" s="9"/>
      <c r="LBR40" s="9"/>
      <c r="LBS40" s="9"/>
      <c r="LBT40" s="9"/>
      <c r="LBU40" s="9"/>
      <c r="LBV40" s="9"/>
      <c r="LBW40" s="9"/>
      <c r="LBX40" s="9"/>
      <c r="LBY40" s="9"/>
      <c r="LBZ40" s="9"/>
      <c r="LCA40" s="9"/>
      <c r="LCB40" s="9"/>
      <c r="LCC40" s="9"/>
      <c r="LCD40" s="9"/>
      <c r="LCE40" s="9"/>
      <c r="LCF40" s="9"/>
      <c r="LCG40" s="9"/>
      <c r="LCH40" s="9"/>
      <c r="LCI40" s="9"/>
      <c r="LCJ40" s="9"/>
      <c r="LCK40" s="9"/>
      <c r="LCL40" s="9"/>
      <c r="LCM40" s="9"/>
      <c r="LCN40" s="9"/>
      <c r="LCO40" s="9"/>
      <c r="LCP40" s="9"/>
      <c r="LCQ40" s="9"/>
      <c r="LCR40" s="9"/>
      <c r="LCS40" s="9"/>
      <c r="LCT40" s="9"/>
      <c r="LCU40" s="9"/>
      <c r="LCV40" s="9"/>
      <c r="LCW40" s="9"/>
      <c r="LCX40" s="9"/>
      <c r="LCY40" s="9"/>
      <c r="LCZ40" s="9"/>
      <c r="LDA40" s="9"/>
      <c r="LDB40" s="9"/>
      <c r="LDC40" s="9"/>
      <c r="LDD40" s="9"/>
      <c r="LDE40" s="9"/>
      <c r="LDF40" s="9"/>
      <c r="LDG40" s="9"/>
      <c r="LDH40" s="9"/>
      <c r="LDI40" s="9"/>
      <c r="LDJ40" s="9"/>
      <c r="LDK40" s="9"/>
      <c r="LDL40" s="9"/>
      <c r="LDM40" s="9"/>
      <c r="LDN40" s="9"/>
      <c r="LDO40" s="9"/>
      <c r="LDP40" s="9"/>
      <c r="LDQ40" s="9"/>
      <c r="LDR40" s="9"/>
      <c r="LDS40" s="9"/>
      <c r="LDT40" s="9"/>
      <c r="LDU40" s="9"/>
      <c r="LDV40" s="9"/>
      <c r="LDW40" s="9"/>
      <c r="LDX40" s="9"/>
      <c r="LDY40" s="9"/>
      <c r="LDZ40" s="9"/>
      <c r="LEA40" s="9"/>
      <c r="LEB40" s="9"/>
      <c r="LEC40" s="9"/>
      <c r="LED40" s="9"/>
      <c r="LEE40" s="9"/>
      <c r="LEF40" s="9"/>
      <c r="LEG40" s="9"/>
      <c r="LEH40" s="9"/>
      <c r="LEI40" s="9"/>
      <c r="LEJ40" s="9"/>
      <c r="LEK40" s="9"/>
      <c r="LEL40" s="9"/>
      <c r="LEM40" s="9"/>
      <c r="LEN40" s="9"/>
      <c r="LEO40" s="9"/>
      <c r="LEP40" s="9"/>
      <c r="LEQ40" s="9"/>
      <c r="LER40" s="9"/>
      <c r="LES40" s="9"/>
      <c r="LET40" s="9"/>
      <c r="LEU40" s="9"/>
      <c r="LEV40" s="9"/>
      <c r="LEW40" s="9"/>
      <c r="LEX40" s="9"/>
      <c r="LEY40" s="9"/>
      <c r="LEZ40" s="9"/>
      <c r="LFA40" s="9"/>
      <c r="LFB40" s="9"/>
      <c r="LFC40" s="9"/>
      <c r="LFD40" s="9"/>
      <c r="LFE40" s="9"/>
      <c r="LFF40" s="9"/>
      <c r="LFG40" s="9"/>
      <c r="LFH40" s="9"/>
      <c r="LFI40" s="9"/>
      <c r="LFJ40" s="9"/>
      <c r="LFK40" s="9"/>
      <c r="LFL40" s="9"/>
      <c r="LFM40" s="9"/>
      <c r="LFN40" s="9"/>
      <c r="LFO40" s="9"/>
      <c r="LFP40" s="9"/>
      <c r="LFQ40" s="9"/>
      <c r="LFR40" s="9"/>
      <c r="LFS40" s="9"/>
      <c r="LFT40" s="9"/>
      <c r="LFU40" s="9"/>
      <c r="LFV40" s="9"/>
      <c r="LFW40" s="9"/>
      <c r="LFX40" s="9"/>
      <c r="LFY40" s="9"/>
      <c r="LFZ40" s="9"/>
      <c r="LGA40" s="9"/>
      <c r="LGB40" s="9"/>
      <c r="LGC40" s="9"/>
      <c r="LGD40" s="9"/>
      <c r="LGE40" s="9"/>
      <c r="LGF40" s="9"/>
      <c r="LGG40" s="9"/>
      <c r="LGH40" s="9"/>
      <c r="LGI40" s="9"/>
      <c r="LGJ40" s="9"/>
      <c r="LGK40" s="9"/>
      <c r="LGL40" s="9"/>
      <c r="LGM40" s="9"/>
      <c r="LGN40" s="9"/>
      <c r="LGO40" s="9"/>
      <c r="LGP40" s="9"/>
      <c r="LGQ40" s="9"/>
      <c r="LGR40" s="9"/>
      <c r="LGS40" s="9"/>
      <c r="LGT40" s="9"/>
      <c r="LGU40" s="9"/>
      <c r="LGV40" s="9"/>
      <c r="LGW40" s="9"/>
      <c r="LGX40" s="9"/>
      <c r="LGY40" s="9"/>
      <c r="LGZ40" s="9"/>
      <c r="LHA40" s="9"/>
      <c r="LHB40" s="9"/>
      <c r="LHC40" s="9"/>
      <c r="LHD40" s="9"/>
      <c r="LHE40" s="9"/>
      <c r="LHF40" s="9"/>
      <c r="LHG40" s="9"/>
      <c r="LHH40" s="9"/>
      <c r="LHI40" s="9"/>
      <c r="LHJ40" s="9"/>
      <c r="LHK40" s="9"/>
      <c r="LHL40" s="9"/>
      <c r="LHM40" s="9"/>
      <c r="LHN40" s="9"/>
      <c r="LHO40" s="9"/>
      <c r="LHP40" s="9"/>
      <c r="LHQ40" s="9"/>
      <c r="LHR40" s="9"/>
      <c r="LHS40" s="9"/>
      <c r="LHT40" s="9"/>
      <c r="LHU40" s="9"/>
      <c r="LHV40" s="9"/>
      <c r="LHW40" s="9"/>
      <c r="LHX40" s="9"/>
      <c r="LHY40" s="9"/>
      <c r="LHZ40" s="9"/>
      <c r="LIA40" s="9"/>
      <c r="LIB40" s="9"/>
      <c r="LIC40" s="9"/>
      <c r="LID40" s="9"/>
      <c r="LIE40" s="9"/>
      <c r="LIF40" s="9"/>
      <c r="LIG40" s="9"/>
      <c r="LIH40" s="9"/>
      <c r="LII40" s="9"/>
      <c r="LIJ40" s="9"/>
      <c r="LIK40" s="9"/>
      <c r="LIL40" s="9"/>
      <c r="LIM40" s="9"/>
      <c r="LIN40" s="9"/>
      <c r="LIO40" s="9"/>
      <c r="LIP40" s="9"/>
      <c r="LIQ40" s="9"/>
      <c r="LIR40" s="9"/>
      <c r="LIS40" s="9"/>
      <c r="LIT40" s="9"/>
      <c r="LIU40" s="9"/>
      <c r="LIV40" s="9"/>
      <c r="LIW40" s="9"/>
      <c r="LIX40" s="9"/>
      <c r="LIY40" s="9"/>
      <c r="LIZ40" s="9"/>
      <c r="LJA40" s="9"/>
      <c r="LJB40" s="9"/>
      <c r="LJC40" s="9"/>
      <c r="LJD40" s="9"/>
      <c r="LJE40" s="9"/>
      <c r="LJF40" s="9"/>
      <c r="LJG40" s="9"/>
      <c r="LJH40" s="9"/>
      <c r="LJI40" s="9"/>
      <c r="LJJ40" s="9"/>
      <c r="LJK40" s="9"/>
      <c r="LJL40" s="9"/>
      <c r="LJM40" s="9"/>
      <c r="LJN40" s="9"/>
      <c r="LJO40" s="9"/>
      <c r="LJP40" s="9"/>
      <c r="LJQ40" s="9"/>
      <c r="LJR40" s="9"/>
      <c r="LJS40" s="9"/>
      <c r="LJT40" s="9"/>
      <c r="LJU40" s="9"/>
      <c r="LJV40" s="9"/>
      <c r="LJW40" s="9"/>
      <c r="LJX40" s="9"/>
      <c r="LJY40" s="9"/>
      <c r="LJZ40" s="9"/>
      <c r="LKA40" s="9"/>
      <c r="LKB40" s="9"/>
      <c r="LKC40" s="9"/>
      <c r="LKD40" s="9"/>
      <c r="LKE40" s="9"/>
      <c r="LKF40" s="9"/>
      <c r="LKG40" s="9"/>
      <c r="LKH40" s="9"/>
      <c r="LKI40" s="9"/>
      <c r="LKJ40" s="9"/>
      <c r="LKK40" s="9"/>
      <c r="LKL40" s="9"/>
      <c r="LKM40" s="9"/>
      <c r="LKN40" s="9"/>
      <c r="LKO40" s="9"/>
      <c r="LKP40" s="9"/>
      <c r="LKQ40" s="9"/>
      <c r="LKR40" s="9"/>
      <c r="LKS40" s="9"/>
      <c r="LKT40" s="9"/>
      <c r="LKU40" s="9"/>
      <c r="LKV40" s="9"/>
      <c r="LKW40" s="9"/>
      <c r="LKX40" s="9"/>
      <c r="LKY40" s="9"/>
      <c r="LKZ40" s="9"/>
      <c r="LLA40" s="9"/>
      <c r="LLB40" s="9"/>
      <c r="LLC40" s="9"/>
      <c r="LLD40" s="9"/>
      <c r="LLE40" s="9"/>
      <c r="LLF40" s="9"/>
      <c r="LLG40" s="9"/>
      <c r="LLH40" s="9"/>
      <c r="LLI40" s="9"/>
      <c r="LLJ40" s="9"/>
      <c r="LLK40" s="9"/>
      <c r="LLL40" s="9"/>
      <c r="LLM40" s="9"/>
      <c r="LLN40" s="9"/>
      <c r="LLO40" s="9"/>
      <c r="LLP40" s="9"/>
      <c r="LLQ40" s="9"/>
      <c r="LLR40" s="9"/>
      <c r="LLS40" s="9"/>
      <c r="LLT40" s="9"/>
      <c r="LLU40" s="9"/>
      <c r="LLV40" s="9"/>
      <c r="LLW40" s="9"/>
      <c r="LLX40" s="9"/>
      <c r="LLY40" s="9"/>
      <c r="LLZ40" s="9"/>
      <c r="LMA40" s="9"/>
      <c r="LMB40" s="9"/>
      <c r="LMC40" s="9"/>
      <c r="LMD40" s="9"/>
      <c r="LME40" s="9"/>
      <c r="LMF40" s="9"/>
      <c r="LMG40" s="9"/>
      <c r="LMH40" s="9"/>
      <c r="LMI40" s="9"/>
      <c r="LMJ40" s="9"/>
      <c r="LMK40" s="9"/>
      <c r="LML40" s="9"/>
      <c r="LMM40" s="9"/>
      <c r="LMN40" s="9"/>
      <c r="LMO40" s="9"/>
      <c r="LMP40" s="9"/>
      <c r="LMQ40" s="9"/>
      <c r="LMR40" s="9"/>
      <c r="LMS40" s="9"/>
      <c r="LMT40" s="9"/>
      <c r="LMU40" s="9"/>
      <c r="LMV40" s="9"/>
      <c r="LMW40" s="9"/>
      <c r="LMX40" s="9"/>
      <c r="LMY40" s="9"/>
      <c r="LMZ40" s="9"/>
      <c r="LNA40" s="9"/>
      <c r="LNB40" s="9"/>
      <c r="LNC40" s="9"/>
      <c r="LND40" s="9"/>
      <c r="LNE40" s="9"/>
      <c r="LNF40" s="9"/>
      <c r="LNG40" s="9"/>
      <c r="LNH40" s="9"/>
      <c r="LNI40" s="9"/>
      <c r="LNJ40" s="9"/>
      <c r="LNK40" s="9"/>
      <c r="LNL40" s="9"/>
      <c r="LNM40" s="9"/>
      <c r="LNN40" s="9"/>
      <c r="LNO40" s="9"/>
      <c r="LNP40" s="9"/>
      <c r="LNQ40" s="9"/>
      <c r="LNR40" s="9"/>
      <c r="LNS40" s="9"/>
      <c r="LNT40" s="9"/>
      <c r="LNU40" s="9"/>
      <c r="LNV40" s="9"/>
      <c r="LNW40" s="9"/>
      <c r="LNX40" s="9"/>
      <c r="LNY40" s="9"/>
      <c r="LNZ40" s="9"/>
      <c r="LOA40" s="9"/>
      <c r="LOB40" s="9"/>
      <c r="LOC40" s="9"/>
      <c r="LOD40" s="9"/>
      <c r="LOE40" s="9"/>
      <c r="LOF40" s="9"/>
      <c r="LOG40" s="9"/>
      <c r="LOH40" s="9"/>
      <c r="LOI40" s="9"/>
      <c r="LOJ40" s="9"/>
      <c r="LOK40" s="9"/>
      <c r="LOL40" s="9"/>
      <c r="LOM40" s="9"/>
      <c r="LON40" s="9"/>
      <c r="LOO40" s="9"/>
      <c r="LOP40" s="9"/>
      <c r="LOQ40" s="9"/>
      <c r="LOR40" s="9"/>
      <c r="LOS40" s="9"/>
      <c r="LOT40" s="9"/>
      <c r="LOU40" s="9"/>
      <c r="LOV40" s="9"/>
      <c r="LOW40" s="9"/>
      <c r="LOX40" s="9"/>
      <c r="LOY40" s="9"/>
      <c r="LOZ40" s="9"/>
      <c r="LPA40" s="9"/>
      <c r="LPB40" s="9"/>
      <c r="LPC40" s="9"/>
      <c r="LPD40" s="9"/>
      <c r="LPE40" s="9"/>
      <c r="LPF40" s="9"/>
      <c r="LPG40" s="9"/>
      <c r="LPH40" s="9"/>
      <c r="LPI40" s="9"/>
      <c r="LPJ40" s="9"/>
      <c r="LPK40" s="9"/>
      <c r="LPL40" s="9"/>
      <c r="LPM40" s="9"/>
      <c r="LPN40" s="9"/>
      <c r="LPO40" s="9"/>
      <c r="LPP40" s="9"/>
      <c r="LPQ40" s="9"/>
      <c r="LPR40" s="9"/>
      <c r="LPS40" s="9"/>
      <c r="LPT40" s="9"/>
      <c r="LPU40" s="9"/>
      <c r="LPV40" s="9"/>
      <c r="LPW40" s="9"/>
      <c r="LPX40" s="9"/>
      <c r="LPY40" s="9"/>
      <c r="LPZ40" s="9"/>
      <c r="LQA40" s="9"/>
      <c r="LQB40" s="9"/>
      <c r="LQC40" s="9"/>
      <c r="LQD40" s="9"/>
      <c r="LQE40" s="9"/>
      <c r="LQF40" s="9"/>
      <c r="LQG40" s="9"/>
      <c r="LQH40" s="9"/>
      <c r="LQI40" s="9"/>
      <c r="LQJ40" s="9"/>
      <c r="LQK40" s="9"/>
      <c r="LQL40" s="9"/>
      <c r="LQM40" s="9"/>
      <c r="LQN40" s="9"/>
      <c r="LQO40" s="9"/>
      <c r="LQP40" s="9"/>
      <c r="LQQ40" s="9"/>
      <c r="LQR40" s="9"/>
      <c r="LQS40" s="9"/>
      <c r="LQT40" s="9"/>
      <c r="LQU40" s="9"/>
      <c r="LQV40" s="9"/>
      <c r="LQW40" s="9"/>
      <c r="LQX40" s="9"/>
      <c r="LQY40" s="9"/>
      <c r="LQZ40" s="9"/>
      <c r="LRA40" s="9"/>
      <c r="LRB40" s="9"/>
      <c r="LRC40" s="9"/>
      <c r="LRD40" s="9"/>
      <c r="LRE40" s="9"/>
      <c r="LRF40" s="9"/>
      <c r="LRG40" s="9"/>
      <c r="LRH40" s="9"/>
      <c r="LRI40" s="9"/>
      <c r="LRJ40" s="9"/>
      <c r="LRK40" s="9"/>
      <c r="LRL40" s="9"/>
      <c r="LRM40" s="9"/>
      <c r="LRN40" s="9"/>
      <c r="LRO40" s="9"/>
      <c r="LRP40" s="9"/>
      <c r="LRQ40" s="9"/>
      <c r="LRR40" s="9"/>
      <c r="LRS40" s="9"/>
      <c r="LRT40" s="9"/>
      <c r="LRU40" s="9"/>
      <c r="LRV40" s="9"/>
      <c r="LRW40" s="9"/>
      <c r="LRX40" s="9"/>
      <c r="LRY40" s="9"/>
      <c r="LRZ40" s="9"/>
      <c r="LSA40" s="9"/>
      <c r="LSB40" s="9"/>
      <c r="LSC40" s="9"/>
      <c r="LSD40" s="9"/>
      <c r="LSE40" s="9"/>
      <c r="LSF40" s="9"/>
      <c r="LSG40" s="9"/>
      <c r="LSH40" s="9"/>
      <c r="LSI40" s="9"/>
      <c r="LSJ40" s="9"/>
      <c r="LSK40" s="9"/>
      <c r="LSL40" s="9"/>
      <c r="LSM40" s="9"/>
      <c r="LSN40" s="9"/>
      <c r="LSO40" s="9"/>
      <c r="LSP40" s="9"/>
      <c r="LSQ40" s="9"/>
      <c r="LSR40" s="9"/>
      <c r="LSS40" s="9"/>
      <c r="LST40" s="9"/>
      <c r="LSU40" s="9"/>
      <c r="LSV40" s="9"/>
      <c r="LSW40" s="9"/>
      <c r="LSX40" s="9"/>
      <c r="LSY40" s="9"/>
      <c r="LSZ40" s="9"/>
      <c r="LTA40" s="9"/>
      <c r="LTB40" s="9"/>
      <c r="LTC40" s="9"/>
      <c r="LTD40" s="9"/>
      <c r="LTE40" s="9"/>
      <c r="LTF40" s="9"/>
      <c r="LTG40" s="9"/>
      <c r="LTH40" s="9"/>
      <c r="LTI40" s="9"/>
      <c r="LTJ40" s="9"/>
      <c r="LTK40" s="9"/>
      <c r="LTL40" s="9"/>
      <c r="LTM40" s="9"/>
      <c r="LTN40" s="9"/>
      <c r="LTO40" s="9"/>
      <c r="LTP40" s="9"/>
      <c r="LTQ40" s="9"/>
      <c r="LTR40" s="9"/>
      <c r="LTS40" s="9"/>
      <c r="LTT40" s="9"/>
      <c r="LTU40" s="9"/>
      <c r="LTV40" s="9"/>
      <c r="LTW40" s="9"/>
      <c r="LTX40" s="9"/>
      <c r="LTY40" s="9"/>
      <c r="LTZ40" s="9"/>
      <c r="LUA40" s="9"/>
      <c r="LUB40" s="9"/>
      <c r="LUC40" s="9"/>
      <c r="LUD40" s="9"/>
      <c r="LUE40" s="9"/>
      <c r="LUF40" s="9"/>
      <c r="LUG40" s="9"/>
      <c r="LUH40" s="9"/>
      <c r="LUI40" s="9"/>
      <c r="LUJ40" s="9"/>
      <c r="LUK40" s="9"/>
      <c r="LUL40" s="9"/>
      <c r="LUM40" s="9"/>
      <c r="LUN40" s="9"/>
      <c r="LUO40" s="9"/>
      <c r="LUP40" s="9"/>
      <c r="LUQ40" s="9"/>
      <c r="LUR40" s="9"/>
      <c r="LUS40" s="9"/>
      <c r="LUT40" s="9"/>
      <c r="LUU40" s="9"/>
      <c r="LUV40" s="9"/>
      <c r="LUW40" s="9"/>
      <c r="LUX40" s="9"/>
      <c r="LUY40" s="9"/>
      <c r="LUZ40" s="9"/>
      <c r="LVA40" s="9"/>
      <c r="LVB40" s="9"/>
      <c r="LVC40" s="9"/>
      <c r="LVD40" s="9"/>
      <c r="LVE40" s="9"/>
      <c r="LVF40" s="9"/>
      <c r="LVG40" s="9"/>
      <c r="LVH40" s="9"/>
      <c r="LVI40" s="9"/>
      <c r="LVJ40" s="9"/>
      <c r="LVK40" s="9"/>
      <c r="LVL40" s="9"/>
      <c r="LVM40" s="9"/>
      <c r="LVN40" s="9"/>
      <c r="LVO40" s="9"/>
      <c r="LVP40" s="9"/>
      <c r="LVQ40" s="9"/>
      <c r="LVR40" s="9"/>
      <c r="LVS40" s="9"/>
      <c r="LVT40" s="9"/>
      <c r="LVU40" s="9"/>
      <c r="LVV40" s="9"/>
      <c r="LVW40" s="9"/>
      <c r="LVX40" s="9"/>
      <c r="LVY40" s="9"/>
      <c r="LVZ40" s="9"/>
      <c r="LWA40" s="9"/>
      <c r="LWB40" s="9"/>
      <c r="LWC40" s="9"/>
      <c r="LWD40" s="9"/>
      <c r="LWE40" s="9"/>
      <c r="LWF40" s="9"/>
      <c r="LWG40" s="9"/>
      <c r="LWH40" s="9"/>
      <c r="LWI40" s="9"/>
      <c r="LWJ40" s="9"/>
      <c r="LWK40" s="9"/>
      <c r="LWL40" s="9"/>
      <c r="LWM40" s="9"/>
      <c r="LWN40" s="9"/>
      <c r="LWO40" s="9"/>
      <c r="LWP40" s="9"/>
      <c r="LWQ40" s="9"/>
      <c r="LWR40" s="9"/>
      <c r="LWS40" s="9"/>
      <c r="LWT40" s="9"/>
      <c r="LWU40" s="9"/>
      <c r="LWV40" s="9"/>
      <c r="LWW40" s="9"/>
      <c r="LWX40" s="9"/>
      <c r="LWY40" s="9"/>
      <c r="LWZ40" s="9"/>
      <c r="LXA40" s="9"/>
      <c r="LXB40" s="9"/>
      <c r="LXC40" s="9"/>
      <c r="LXD40" s="9"/>
      <c r="LXE40" s="9"/>
      <c r="LXF40" s="9"/>
      <c r="LXG40" s="9"/>
      <c r="LXH40" s="9"/>
      <c r="LXI40" s="9"/>
      <c r="LXJ40" s="9"/>
      <c r="LXK40" s="9"/>
      <c r="LXL40" s="9"/>
      <c r="LXM40" s="9"/>
      <c r="LXN40" s="9"/>
      <c r="LXO40" s="9"/>
      <c r="LXP40" s="9"/>
      <c r="LXQ40" s="9"/>
      <c r="LXR40" s="9"/>
      <c r="LXS40" s="9"/>
      <c r="LXT40" s="9"/>
      <c r="LXU40" s="9"/>
      <c r="LXV40" s="9"/>
      <c r="LXW40" s="9"/>
      <c r="LXX40" s="9"/>
      <c r="LXY40" s="9"/>
      <c r="LXZ40" s="9"/>
      <c r="LYA40" s="9"/>
      <c r="LYB40" s="9"/>
      <c r="LYC40" s="9"/>
      <c r="LYD40" s="9"/>
      <c r="LYE40" s="9"/>
      <c r="LYF40" s="9"/>
      <c r="LYG40" s="9"/>
      <c r="LYH40" s="9"/>
      <c r="LYI40" s="9"/>
      <c r="LYJ40" s="9"/>
      <c r="LYK40" s="9"/>
      <c r="LYL40" s="9"/>
      <c r="LYM40" s="9"/>
      <c r="LYN40" s="9"/>
      <c r="LYO40" s="9"/>
      <c r="LYP40" s="9"/>
      <c r="LYQ40" s="9"/>
      <c r="LYR40" s="9"/>
      <c r="LYS40" s="9"/>
      <c r="LYT40" s="9"/>
      <c r="LYU40" s="9"/>
      <c r="LYV40" s="9"/>
      <c r="LYW40" s="9"/>
      <c r="LYX40" s="9"/>
      <c r="LYY40" s="9"/>
      <c r="LYZ40" s="9"/>
      <c r="LZA40" s="9"/>
      <c r="LZB40" s="9"/>
      <c r="LZC40" s="9"/>
      <c r="LZD40" s="9"/>
      <c r="LZE40" s="9"/>
      <c r="LZF40" s="9"/>
      <c r="LZG40" s="9"/>
      <c r="LZH40" s="9"/>
      <c r="LZI40" s="9"/>
      <c r="LZJ40" s="9"/>
      <c r="LZK40" s="9"/>
      <c r="LZL40" s="9"/>
      <c r="LZM40" s="9"/>
      <c r="LZN40" s="9"/>
      <c r="LZO40" s="9"/>
      <c r="LZP40" s="9"/>
      <c r="LZQ40" s="9"/>
      <c r="LZR40" s="9"/>
      <c r="LZS40" s="9"/>
      <c r="LZT40" s="9"/>
      <c r="LZU40" s="9"/>
      <c r="LZV40" s="9"/>
      <c r="LZW40" s="9"/>
      <c r="LZX40" s="9"/>
      <c r="LZY40" s="9"/>
      <c r="LZZ40" s="9"/>
      <c r="MAA40" s="9"/>
      <c r="MAB40" s="9"/>
      <c r="MAC40" s="9"/>
      <c r="MAD40" s="9"/>
      <c r="MAE40" s="9"/>
      <c r="MAF40" s="9"/>
      <c r="MAG40" s="9"/>
      <c r="MAH40" s="9"/>
      <c r="MAI40" s="9"/>
      <c r="MAJ40" s="9"/>
      <c r="MAK40" s="9"/>
      <c r="MAL40" s="9"/>
      <c r="MAM40" s="9"/>
      <c r="MAN40" s="9"/>
      <c r="MAO40" s="9"/>
      <c r="MAP40" s="9"/>
      <c r="MAQ40" s="9"/>
      <c r="MAR40" s="9"/>
      <c r="MAS40" s="9"/>
      <c r="MAT40" s="9"/>
      <c r="MAU40" s="9"/>
      <c r="MAV40" s="9"/>
      <c r="MAW40" s="9"/>
      <c r="MAX40" s="9"/>
      <c r="MAY40" s="9"/>
      <c r="MAZ40" s="9"/>
      <c r="MBA40" s="9"/>
      <c r="MBB40" s="9"/>
      <c r="MBC40" s="9"/>
      <c r="MBD40" s="9"/>
      <c r="MBE40" s="9"/>
      <c r="MBF40" s="9"/>
      <c r="MBG40" s="9"/>
      <c r="MBH40" s="9"/>
      <c r="MBI40" s="9"/>
      <c r="MBJ40" s="9"/>
      <c r="MBK40" s="9"/>
      <c r="MBL40" s="9"/>
      <c r="MBM40" s="9"/>
      <c r="MBN40" s="9"/>
      <c r="MBO40" s="9"/>
      <c r="MBP40" s="9"/>
      <c r="MBQ40" s="9"/>
      <c r="MBR40" s="9"/>
      <c r="MBS40" s="9"/>
      <c r="MBT40" s="9"/>
      <c r="MBU40" s="9"/>
      <c r="MBV40" s="9"/>
      <c r="MBW40" s="9"/>
      <c r="MBX40" s="9"/>
      <c r="MBY40" s="9"/>
      <c r="MBZ40" s="9"/>
      <c r="MCA40" s="9"/>
      <c r="MCB40" s="9"/>
      <c r="MCC40" s="9"/>
      <c r="MCD40" s="9"/>
      <c r="MCE40" s="9"/>
      <c r="MCF40" s="9"/>
      <c r="MCG40" s="9"/>
      <c r="MCH40" s="9"/>
      <c r="MCI40" s="9"/>
      <c r="MCJ40" s="9"/>
      <c r="MCK40" s="9"/>
      <c r="MCL40" s="9"/>
      <c r="MCM40" s="9"/>
      <c r="MCN40" s="9"/>
      <c r="MCO40" s="9"/>
      <c r="MCP40" s="9"/>
      <c r="MCQ40" s="9"/>
      <c r="MCR40" s="9"/>
      <c r="MCS40" s="9"/>
      <c r="MCT40" s="9"/>
      <c r="MCU40" s="9"/>
      <c r="MCV40" s="9"/>
      <c r="MCW40" s="9"/>
      <c r="MCX40" s="9"/>
      <c r="MCY40" s="9"/>
      <c r="MCZ40" s="9"/>
      <c r="MDA40" s="9"/>
      <c r="MDB40" s="9"/>
      <c r="MDC40" s="9"/>
      <c r="MDD40" s="9"/>
      <c r="MDE40" s="9"/>
      <c r="MDF40" s="9"/>
      <c r="MDG40" s="9"/>
      <c r="MDH40" s="9"/>
      <c r="MDI40" s="9"/>
      <c r="MDJ40" s="9"/>
      <c r="MDK40" s="9"/>
      <c r="MDL40" s="9"/>
      <c r="MDM40" s="9"/>
      <c r="MDN40" s="9"/>
      <c r="MDO40" s="9"/>
      <c r="MDP40" s="9"/>
      <c r="MDQ40" s="9"/>
      <c r="MDR40" s="9"/>
      <c r="MDS40" s="9"/>
      <c r="MDT40" s="9"/>
      <c r="MDU40" s="9"/>
      <c r="MDV40" s="9"/>
      <c r="MDW40" s="9"/>
      <c r="MDX40" s="9"/>
      <c r="MDY40" s="9"/>
      <c r="MDZ40" s="9"/>
      <c r="MEA40" s="9"/>
      <c r="MEB40" s="9"/>
      <c r="MEC40" s="9"/>
      <c r="MED40" s="9"/>
      <c r="MEE40" s="9"/>
      <c r="MEF40" s="9"/>
      <c r="MEG40" s="9"/>
      <c r="MEH40" s="9"/>
      <c r="MEI40" s="9"/>
      <c r="MEJ40" s="9"/>
      <c r="MEK40" s="9"/>
      <c r="MEL40" s="9"/>
      <c r="MEM40" s="9"/>
      <c r="MEN40" s="9"/>
      <c r="MEO40" s="9"/>
      <c r="MEP40" s="9"/>
      <c r="MEQ40" s="9"/>
      <c r="MER40" s="9"/>
      <c r="MES40" s="9"/>
      <c r="MET40" s="9"/>
      <c r="MEU40" s="9"/>
      <c r="MEV40" s="9"/>
      <c r="MEW40" s="9"/>
      <c r="MEX40" s="9"/>
      <c r="MEY40" s="9"/>
      <c r="MEZ40" s="9"/>
      <c r="MFA40" s="9"/>
      <c r="MFB40" s="9"/>
      <c r="MFC40" s="9"/>
      <c r="MFD40" s="9"/>
      <c r="MFE40" s="9"/>
      <c r="MFF40" s="9"/>
      <c r="MFG40" s="9"/>
      <c r="MFH40" s="9"/>
      <c r="MFI40" s="9"/>
      <c r="MFJ40" s="9"/>
      <c r="MFK40" s="9"/>
      <c r="MFL40" s="9"/>
      <c r="MFM40" s="9"/>
      <c r="MFN40" s="9"/>
      <c r="MFO40" s="9"/>
      <c r="MFP40" s="9"/>
      <c r="MFQ40" s="9"/>
      <c r="MFR40" s="9"/>
      <c r="MFS40" s="9"/>
      <c r="MFT40" s="9"/>
      <c r="MFU40" s="9"/>
      <c r="MFV40" s="9"/>
      <c r="MFW40" s="9"/>
      <c r="MFX40" s="9"/>
      <c r="MFY40" s="9"/>
      <c r="MFZ40" s="9"/>
      <c r="MGA40" s="9"/>
      <c r="MGB40" s="9"/>
      <c r="MGC40" s="9"/>
      <c r="MGD40" s="9"/>
      <c r="MGE40" s="9"/>
      <c r="MGF40" s="9"/>
      <c r="MGG40" s="9"/>
      <c r="MGH40" s="9"/>
      <c r="MGI40" s="9"/>
      <c r="MGJ40" s="9"/>
      <c r="MGK40" s="9"/>
      <c r="MGL40" s="9"/>
      <c r="MGM40" s="9"/>
      <c r="MGN40" s="9"/>
      <c r="MGO40" s="9"/>
      <c r="MGP40" s="9"/>
      <c r="MGQ40" s="9"/>
      <c r="MGR40" s="9"/>
      <c r="MGS40" s="9"/>
      <c r="MGT40" s="9"/>
      <c r="MGU40" s="9"/>
      <c r="MGV40" s="9"/>
      <c r="MGW40" s="9"/>
      <c r="MGX40" s="9"/>
      <c r="MGY40" s="9"/>
      <c r="MGZ40" s="9"/>
      <c r="MHA40" s="9"/>
      <c r="MHB40" s="9"/>
      <c r="MHC40" s="9"/>
      <c r="MHD40" s="9"/>
      <c r="MHE40" s="9"/>
      <c r="MHF40" s="9"/>
      <c r="MHG40" s="9"/>
      <c r="MHH40" s="9"/>
      <c r="MHI40" s="9"/>
      <c r="MHJ40" s="9"/>
      <c r="MHK40" s="9"/>
      <c r="MHL40" s="9"/>
      <c r="MHM40" s="9"/>
      <c r="MHN40" s="9"/>
      <c r="MHO40" s="9"/>
      <c r="MHP40" s="9"/>
      <c r="MHQ40" s="9"/>
      <c r="MHR40" s="9"/>
      <c r="MHS40" s="9"/>
      <c r="MHT40" s="9"/>
      <c r="MHU40" s="9"/>
      <c r="MHV40" s="9"/>
      <c r="MHW40" s="9"/>
      <c r="MHX40" s="9"/>
      <c r="MHY40" s="9"/>
      <c r="MHZ40" s="9"/>
      <c r="MIA40" s="9"/>
      <c r="MIB40" s="9"/>
      <c r="MIC40" s="9"/>
      <c r="MID40" s="9"/>
      <c r="MIE40" s="9"/>
      <c r="MIF40" s="9"/>
      <c r="MIG40" s="9"/>
      <c r="MIH40" s="9"/>
      <c r="MII40" s="9"/>
      <c r="MIJ40" s="9"/>
      <c r="MIK40" s="9"/>
      <c r="MIL40" s="9"/>
      <c r="MIM40" s="9"/>
      <c r="MIN40" s="9"/>
      <c r="MIO40" s="9"/>
      <c r="MIP40" s="9"/>
      <c r="MIQ40" s="9"/>
      <c r="MIR40" s="9"/>
      <c r="MIS40" s="9"/>
      <c r="MIT40" s="9"/>
      <c r="MIU40" s="9"/>
      <c r="MIV40" s="9"/>
      <c r="MIW40" s="9"/>
      <c r="MIX40" s="9"/>
      <c r="MIY40" s="9"/>
      <c r="MIZ40" s="9"/>
      <c r="MJA40" s="9"/>
      <c r="MJB40" s="9"/>
      <c r="MJC40" s="9"/>
      <c r="MJD40" s="9"/>
      <c r="MJE40" s="9"/>
      <c r="MJF40" s="9"/>
      <c r="MJG40" s="9"/>
      <c r="MJH40" s="9"/>
      <c r="MJI40" s="9"/>
      <c r="MJJ40" s="9"/>
      <c r="MJK40" s="9"/>
      <c r="MJL40" s="9"/>
      <c r="MJM40" s="9"/>
      <c r="MJN40" s="9"/>
      <c r="MJO40" s="9"/>
      <c r="MJP40" s="9"/>
      <c r="MJQ40" s="9"/>
      <c r="MJR40" s="9"/>
      <c r="MJS40" s="9"/>
      <c r="MJT40" s="9"/>
      <c r="MJU40" s="9"/>
      <c r="MJV40" s="9"/>
      <c r="MJW40" s="9"/>
      <c r="MJX40" s="9"/>
      <c r="MJY40" s="9"/>
      <c r="MJZ40" s="9"/>
      <c r="MKA40" s="9"/>
      <c r="MKB40" s="9"/>
      <c r="MKC40" s="9"/>
      <c r="MKD40" s="9"/>
      <c r="MKE40" s="9"/>
      <c r="MKF40" s="9"/>
      <c r="MKG40" s="9"/>
      <c r="MKH40" s="9"/>
      <c r="MKI40" s="9"/>
      <c r="MKJ40" s="9"/>
      <c r="MKK40" s="9"/>
      <c r="MKL40" s="9"/>
      <c r="MKM40" s="9"/>
      <c r="MKN40" s="9"/>
      <c r="MKO40" s="9"/>
      <c r="MKP40" s="9"/>
      <c r="MKQ40" s="9"/>
      <c r="MKR40" s="9"/>
      <c r="MKS40" s="9"/>
      <c r="MKT40" s="9"/>
      <c r="MKU40" s="9"/>
      <c r="MKV40" s="9"/>
      <c r="MKW40" s="9"/>
      <c r="MKX40" s="9"/>
      <c r="MKY40" s="9"/>
      <c r="MKZ40" s="9"/>
      <c r="MLA40" s="9"/>
      <c r="MLB40" s="9"/>
      <c r="MLC40" s="9"/>
      <c r="MLD40" s="9"/>
      <c r="MLE40" s="9"/>
      <c r="MLF40" s="9"/>
      <c r="MLG40" s="9"/>
      <c r="MLH40" s="9"/>
      <c r="MLI40" s="9"/>
      <c r="MLJ40" s="9"/>
      <c r="MLK40" s="9"/>
      <c r="MLL40" s="9"/>
      <c r="MLM40" s="9"/>
      <c r="MLN40" s="9"/>
      <c r="MLO40" s="9"/>
      <c r="MLP40" s="9"/>
      <c r="MLQ40" s="9"/>
      <c r="MLR40" s="9"/>
      <c r="MLS40" s="9"/>
      <c r="MLT40" s="9"/>
      <c r="MLU40" s="9"/>
      <c r="MLV40" s="9"/>
      <c r="MLW40" s="9"/>
      <c r="MLX40" s="9"/>
      <c r="MLY40" s="9"/>
      <c r="MLZ40" s="9"/>
      <c r="MMA40" s="9"/>
      <c r="MMB40" s="9"/>
      <c r="MMC40" s="9"/>
      <c r="MMD40" s="9"/>
      <c r="MME40" s="9"/>
      <c r="MMF40" s="9"/>
      <c r="MMG40" s="9"/>
      <c r="MMH40" s="9"/>
      <c r="MMI40" s="9"/>
      <c r="MMJ40" s="9"/>
      <c r="MMK40" s="9"/>
      <c r="MML40" s="9"/>
      <c r="MMM40" s="9"/>
      <c r="MMN40" s="9"/>
      <c r="MMO40" s="9"/>
      <c r="MMP40" s="9"/>
      <c r="MMQ40" s="9"/>
      <c r="MMR40" s="9"/>
      <c r="MMS40" s="9"/>
      <c r="MMT40" s="9"/>
      <c r="MMU40" s="9"/>
      <c r="MMV40" s="9"/>
      <c r="MMW40" s="9"/>
      <c r="MMX40" s="9"/>
      <c r="MMY40" s="9"/>
      <c r="MMZ40" s="9"/>
      <c r="MNA40" s="9"/>
      <c r="MNB40" s="9"/>
      <c r="MNC40" s="9"/>
      <c r="MND40" s="9"/>
      <c r="MNE40" s="9"/>
      <c r="MNF40" s="9"/>
      <c r="MNG40" s="9"/>
      <c r="MNH40" s="9"/>
      <c r="MNI40" s="9"/>
      <c r="MNJ40" s="9"/>
      <c r="MNK40" s="9"/>
      <c r="MNL40" s="9"/>
      <c r="MNM40" s="9"/>
      <c r="MNN40" s="9"/>
      <c r="MNO40" s="9"/>
      <c r="MNP40" s="9"/>
      <c r="MNQ40" s="9"/>
      <c r="MNR40" s="9"/>
      <c r="MNS40" s="9"/>
      <c r="MNT40" s="9"/>
      <c r="MNU40" s="9"/>
      <c r="MNV40" s="9"/>
      <c r="MNW40" s="9"/>
      <c r="MNX40" s="9"/>
      <c r="MNY40" s="9"/>
      <c r="MNZ40" s="9"/>
      <c r="MOA40" s="9"/>
      <c r="MOB40" s="9"/>
      <c r="MOC40" s="9"/>
      <c r="MOD40" s="9"/>
      <c r="MOE40" s="9"/>
      <c r="MOF40" s="9"/>
      <c r="MOG40" s="9"/>
      <c r="MOH40" s="9"/>
      <c r="MOI40" s="9"/>
      <c r="MOJ40" s="9"/>
      <c r="MOK40" s="9"/>
      <c r="MOL40" s="9"/>
      <c r="MOM40" s="9"/>
      <c r="MON40" s="9"/>
      <c r="MOO40" s="9"/>
      <c r="MOP40" s="9"/>
      <c r="MOQ40" s="9"/>
      <c r="MOR40" s="9"/>
      <c r="MOS40" s="9"/>
      <c r="MOT40" s="9"/>
      <c r="MOU40" s="9"/>
      <c r="MOV40" s="9"/>
      <c r="MOW40" s="9"/>
      <c r="MOX40" s="9"/>
      <c r="MOY40" s="9"/>
      <c r="MOZ40" s="9"/>
      <c r="MPA40" s="9"/>
      <c r="MPB40" s="9"/>
      <c r="MPC40" s="9"/>
      <c r="MPD40" s="9"/>
      <c r="MPE40" s="9"/>
      <c r="MPF40" s="9"/>
      <c r="MPG40" s="9"/>
      <c r="MPH40" s="9"/>
      <c r="MPI40" s="9"/>
      <c r="MPJ40" s="9"/>
      <c r="MPK40" s="9"/>
      <c r="MPL40" s="9"/>
      <c r="MPM40" s="9"/>
      <c r="MPN40" s="9"/>
      <c r="MPO40" s="9"/>
      <c r="MPP40" s="9"/>
      <c r="MPQ40" s="9"/>
      <c r="MPR40" s="9"/>
      <c r="MPS40" s="9"/>
      <c r="MPT40" s="9"/>
      <c r="MPU40" s="9"/>
      <c r="MPV40" s="9"/>
      <c r="MPW40" s="9"/>
      <c r="MPX40" s="9"/>
      <c r="MPY40" s="9"/>
      <c r="MPZ40" s="9"/>
      <c r="MQA40" s="9"/>
      <c r="MQB40" s="9"/>
      <c r="MQC40" s="9"/>
      <c r="MQD40" s="9"/>
      <c r="MQE40" s="9"/>
      <c r="MQF40" s="9"/>
      <c r="MQG40" s="9"/>
      <c r="MQH40" s="9"/>
      <c r="MQI40" s="9"/>
      <c r="MQJ40" s="9"/>
      <c r="MQK40" s="9"/>
      <c r="MQL40" s="9"/>
      <c r="MQM40" s="9"/>
      <c r="MQN40" s="9"/>
      <c r="MQO40" s="9"/>
      <c r="MQP40" s="9"/>
      <c r="MQQ40" s="9"/>
      <c r="MQR40" s="9"/>
      <c r="MQS40" s="9"/>
      <c r="MQT40" s="9"/>
      <c r="MQU40" s="9"/>
      <c r="MQV40" s="9"/>
      <c r="MQW40" s="9"/>
      <c r="MQX40" s="9"/>
      <c r="MQY40" s="9"/>
      <c r="MQZ40" s="9"/>
      <c r="MRA40" s="9"/>
      <c r="MRB40" s="9"/>
      <c r="MRC40" s="9"/>
      <c r="MRD40" s="9"/>
      <c r="MRE40" s="9"/>
      <c r="MRF40" s="9"/>
      <c r="MRG40" s="9"/>
      <c r="MRH40" s="9"/>
      <c r="MRI40" s="9"/>
      <c r="MRJ40" s="9"/>
      <c r="MRK40" s="9"/>
      <c r="MRL40" s="9"/>
      <c r="MRM40" s="9"/>
      <c r="MRN40" s="9"/>
      <c r="MRO40" s="9"/>
      <c r="MRP40" s="9"/>
      <c r="MRQ40" s="9"/>
      <c r="MRR40" s="9"/>
      <c r="MRS40" s="9"/>
      <c r="MRT40" s="9"/>
      <c r="MRU40" s="9"/>
      <c r="MRV40" s="9"/>
      <c r="MRW40" s="9"/>
      <c r="MRX40" s="9"/>
      <c r="MRY40" s="9"/>
      <c r="MRZ40" s="9"/>
      <c r="MSA40" s="9"/>
      <c r="MSB40" s="9"/>
      <c r="MSC40" s="9"/>
      <c r="MSD40" s="9"/>
      <c r="MSE40" s="9"/>
      <c r="MSF40" s="9"/>
      <c r="MSG40" s="9"/>
      <c r="MSH40" s="9"/>
      <c r="MSI40" s="9"/>
      <c r="MSJ40" s="9"/>
      <c r="MSK40" s="9"/>
      <c r="MSL40" s="9"/>
      <c r="MSM40" s="9"/>
      <c r="MSN40" s="9"/>
      <c r="MSO40" s="9"/>
      <c r="MSP40" s="9"/>
      <c r="MSQ40" s="9"/>
      <c r="MSR40" s="9"/>
      <c r="MSS40" s="9"/>
      <c r="MST40" s="9"/>
      <c r="MSU40" s="9"/>
      <c r="MSV40" s="9"/>
      <c r="MSW40" s="9"/>
      <c r="MSX40" s="9"/>
      <c r="MSY40" s="9"/>
      <c r="MSZ40" s="9"/>
      <c r="MTA40" s="9"/>
      <c r="MTB40" s="9"/>
      <c r="MTC40" s="9"/>
      <c r="MTD40" s="9"/>
      <c r="MTE40" s="9"/>
      <c r="MTF40" s="9"/>
      <c r="MTG40" s="9"/>
      <c r="MTH40" s="9"/>
      <c r="MTI40" s="9"/>
      <c r="MTJ40" s="9"/>
      <c r="MTK40" s="9"/>
      <c r="MTL40" s="9"/>
      <c r="MTM40" s="9"/>
      <c r="MTN40" s="9"/>
      <c r="MTO40" s="9"/>
      <c r="MTP40" s="9"/>
      <c r="MTQ40" s="9"/>
      <c r="MTR40" s="9"/>
      <c r="MTS40" s="9"/>
      <c r="MTT40" s="9"/>
      <c r="MTU40" s="9"/>
      <c r="MTV40" s="9"/>
      <c r="MTW40" s="9"/>
      <c r="MTX40" s="9"/>
      <c r="MTY40" s="9"/>
      <c r="MTZ40" s="9"/>
      <c r="MUA40" s="9"/>
      <c r="MUB40" s="9"/>
      <c r="MUC40" s="9"/>
      <c r="MUD40" s="9"/>
      <c r="MUE40" s="9"/>
      <c r="MUF40" s="9"/>
      <c r="MUG40" s="9"/>
      <c r="MUH40" s="9"/>
      <c r="MUI40" s="9"/>
      <c r="MUJ40" s="9"/>
      <c r="MUK40" s="9"/>
      <c r="MUL40" s="9"/>
      <c r="MUM40" s="9"/>
      <c r="MUN40" s="9"/>
      <c r="MUO40" s="9"/>
      <c r="MUP40" s="9"/>
      <c r="MUQ40" s="9"/>
      <c r="MUR40" s="9"/>
      <c r="MUS40" s="9"/>
      <c r="MUT40" s="9"/>
      <c r="MUU40" s="9"/>
      <c r="MUV40" s="9"/>
      <c r="MUW40" s="9"/>
      <c r="MUX40" s="9"/>
      <c r="MUY40" s="9"/>
      <c r="MUZ40" s="9"/>
      <c r="MVA40" s="9"/>
      <c r="MVB40" s="9"/>
      <c r="MVC40" s="9"/>
      <c r="MVD40" s="9"/>
      <c r="MVE40" s="9"/>
      <c r="MVF40" s="9"/>
      <c r="MVG40" s="9"/>
      <c r="MVH40" s="9"/>
      <c r="MVI40" s="9"/>
      <c r="MVJ40" s="9"/>
      <c r="MVK40" s="9"/>
      <c r="MVL40" s="9"/>
      <c r="MVM40" s="9"/>
      <c r="MVN40" s="9"/>
      <c r="MVO40" s="9"/>
      <c r="MVP40" s="9"/>
      <c r="MVQ40" s="9"/>
      <c r="MVR40" s="9"/>
      <c r="MVS40" s="9"/>
      <c r="MVT40" s="9"/>
      <c r="MVU40" s="9"/>
      <c r="MVV40" s="9"/>
      <c r="MVW40" s="9"/>
      <c r="MVX40" s="9"/>
      <c r="MVY40" s="9"/>
      <c r="MVZ40" s="9"/>
      <c r="MWA40" s="9"/>
      <c r="MWB40" s="9"/>
      <c r="MWC40" s="9"/>
      <c r="MWD40" s="9"/>
      <c r="MWE40" s="9"/>
      <c r="MWF40" s="9"/>
      <c r="MWG40" s="9"/>
      <c r="MWH40" s="9"/>
      <c r="MWI40" s="9"/>
      <c r="MWJ40" s="9"/>
      <c r="MWK40" s="9"/>
      <c r="MWL40" s="9"/>
      <c r="MWM40" s="9"/>
      <c r="MWN40" s="9"/>
      <c r="MWO40" s="9"/>
      <c r="MWP40" s="9"/>
      <c r="MWQ40" s="9"/>
      <c r="MWR40" s="9"/>
      <c r="MWS40" s="9"/>
      <c r="MWT40" s="9"/>
      <c r="MWU40" s="9"/>
      <c r="MWV40" s="9"/>
      <c r="MWW40" s="9"/>
      <c r="MWX40" s="9"/>
      <c r="MWY40" s="9"/>
      <c r="MWZ40" s="9"/>
      <c r="MXA40" s="9"/>
      <c r="MXB40" s="9"/>
      <c r="MXC40" s="9"/>
      <c r="MXD40" s="9"/>
      <c r="MXE40" s="9"/>
      <c r="MXF40" s="9"/>
      <c r="MXG40" s="9"/>
      <c r="MXH40" s="9"/>
      <c r="MXI40" s="9"/>
      <c r="MXJ40" s="9"/>
      <c r="MXK40" s="9"/>
      <c r="MXL40" s="9"/>
      <c r="MXM40" s="9"/>
      <c r="MXN40" s="9"/>
      <c r="MXO40" s="9"/>
      <c r="MXP40" s="9"/>
      <c r="MXQ40" s="9"/>
      <c r="MXR40" s="9"/>
      <c r="MXS40" s="9"/>
      <c r="MXT40" s="9"/>
      <c r="MXU40" s="9"/>
      <c r="MXV40" s="9"/>
      <c r="MXW40" s="9"/>
      <c r="MXX40" s="9"/>
      <c r="MXY40" s="9"/>
      <c r="MXZ40" s="9"/>
      <c r="MYA40" s="9"/>
      <c r="MYB40" s="9"/>
      <c r="MYC40" s="9"/>
      <c r="MYD40" s="9"/>
      <c r="MYE40" s="9"/>
      <c r="MYF40" s="9"/>
      <c r="MYG40" s="9"/>
      <c r="MYH40" s="9"/>
      <c r="MYI40" s="9"/>
      <c r="MYJ40" s="9"/>
      <c r="MYK40" s="9"/>
      <c r="MYL40" s="9"/>
      <c r="MYM40" s="9"/>
      <c r="MYN40" s="9"/>
      <c r="MYO40" s="9"/>
      <c r="MYP40" s="9"/>
      <c r="MYQ40" s="9"/>
      <c r="MYR40" s="9"/>
      <c r="MYS40" s="9"/>
      <c r="MYT40" s="9"/>
      <c r="MYU40" s="9"/>
      <c r="MYV40" s="9"/>
      <c r="MYW40" s="9"/>
      <c r="MYX40" s="9"/>
      <c r="MYY40" s="9"/>
      <c r="MYZ40" s="9"/>
      <c r="MZA40" s="9"/>
      <c r="MZB40" s="9"/>
      <c r="MZC40" s="9"/>
      <c r="MZD40" s="9"/>
      <c r="MZE40" s="9"/>
      <c r="MZF40" s="9"/>
      <c r="MZG40" s="9"/>
      <c r="MZH40" s="9"/>
      <c r="MZI40" s="9"/>
      <c r="MZJ40" s="9"/>
      <c r="MZK40" s="9"/>
      <c r="MZL40" s="9"/>
      <c r="MZM40" s="9"/>
      <c r="MZN40" s="9"/>
      <c r="MZO40" s="9"/>
      <c r="MZP40" s="9"/>
      <c r="MZQ40" s="9"/>
      <c r="MZR40" s="9"/>
      <c r="MZS40" s="9"/>
      <c r="MZT40" s="9"/>
      <c r="MZU40" s="9"/>
      <c r="MZV40" s="9"/>
      <c r="MZW40" s="9"/>
      <c r="MZX40" s="9"/>
      <c r="MZY40" s="9"/>
      <c r="MZZ40" s="9"/>
      <c r="NAA40" s="9"/>
      <c r="NAB40" s="9"/>
      <c r="NAC40" s="9"/>
      <c r="NAD40" s="9"/>
      <c r="NAE40" s="9"/>
      <c r="NAF40" s="9"/>
      <c r="NAG40" s="9"/>
      <c r="NAH40" s="9"/>
      <c r="NAI40" s="9"/>
      <c r="NAJ40" s="9"/>
      <c r="NAK40" s="9"/>
      <c r="NAL40" s="9"/>
      <c r="NAM40" s="9"/>
      <c r="NAN40" s="9"/>
      <c r="NAO40" s="9"/>
      <c r="NAP40" s="9"/>
      <c r="NAQ40" s="9"/>
      <c r="NAR40" s="9"/>
      <c r="NAS40" s="9"/>
      <c r="NAT40" s="9"/>
      <c r="NAU40" s="9"/>
      <c r="NAV40" s="9"/>
      <c r="NAW40" s="9"/>
      <c r="NAX40" s="9"/>
      <c r="NAY40" s="9"/>
      <c r="NAZ40" s="9"/>
      <c r="NBA40" s="9"/>
      <c r="NBB40" s="9"/>
      <c r="NBC40" s="9"/>
      <c r="NBD40" s="9"/>
      <c r="NBE40" s="9"/>
      <c r="NBF40" s="9"/>
      <c r="NBG40" s="9"/>
      <c r="NBH40" s="9"/>
      <c r="NBI40" s="9"/>
      <c r="NBJ40" s="9"/>
      <c r="NBK40" s="9"/>
      <c r="NBL40" s="9"/>
      <c r="NBM40" s="9"/>
      <c r="NBN40" s="9"/>
      <c r="NBO40" s="9"/>
      <c r="NBP40" s="9"/>
      <c r="NBQ40" s="9"/>
      <c r="NBR40" s="9"/>
      <c r="NBS40" s="9"/>
      <c r="NBT40" s="9"/>
      <c r="NBU40" s="9"/>
      <c r="NBV40" s="9"/>
      <c r="NBW40" s="9"/>
      <c r="NBX40" s="9"/>
      <c r="NBY40" s="9"/>
      <c r="NBZ40" s="9"/>
      <c r="NCA40" s="9"/>
      <c r="NCB40" s="9"/>
      <c r="NCC40" s="9"/>
      <c r="NCD40" s="9"/>
      <c r="NCE40" s="9"/>
      <c r="NCF40" s="9"/>
      <c r="NCG40" s="9"/>
      <c r="NCH40" s="9"/>
      <c r="NCI40" s="9"/>
      <c r="NCJ40" s="9"/>
      <c r="NCK40" s="9"/>
      <c r="NCL40" s="9"/>
      <c r="NCM40" s="9"/>
      <c r="NCN40" s="9"/>
      <c r="NCO40" s="9"/>
      <c r="NCP40" s="9"/>
      <c r="NCQ40" s="9"/>
      <c r="NCR40" s="9"/>
      <c r="NCS40" s="9"/>
      <c r="NCT40" s="9"/>
      <c r="NCU40" s="9"/>
      <c r="NCV40" s="9"/>
      <c r="NCW40" s="9"/>
      <c r="NCX40" s="9"/>
      <c r="NCY40" s="9"/>
      <c r="NCZ40" s="9"/>
      <c r="NDA40" s="9"/>
      <c r="NDB40" s="9"/>
      <c r="NDC40" s="9"/>
      <c r="NDD40" s="9"/>
      <c r="NDE40" s="9"/>
      <c r="NDF40" s="9"/>
      <c r="NDG40" s="9"/>
      <c r="NDH40" s="9"/>
      <c r="NDI40" s="9"/>
      <c r="NDJ40" s="9"/>
      <c r="NDK40" s="9"/>
      <c r="NDL40" s="9"/>
      <c r="NDM40" s="9"/>
      <c r="NDN40" s="9"/>
      <c r="NDO40" s="9"/>
      <c r="NDP40" s="9"/>
      <c r="NDQ40" s="9"/>
      <c r="NDR40" s="9"/>
      <c r="NDS40" s="9"/>
      <c r="NDT40" s="9"/>
      <c r="NDU40" s="9"/>
      <c r="NDV40" s="9"/>
      <c r="NDW40" s="9"/>
      <c r="NDX40" s="9"/>
      <c r="NDY40" s="9"/>
      <c r="NDZ40" s="9"/>
      <c r="NEA40" s="9"/>
      <c r="NEB40" s="9"/>
      <c r="NEC40" s="9"/>
      <c r="NED40" s="9"/>
      <c r="NEE40" s="9"/>
      <c r="NEF40" s="9"/>
      <c r="NEG40" s="9"/>
      <c r="NEH40" s="9"/>
      <c r="NEI40" s="9"/>
      <c r="NEJ40" s="9"/>
      <c r="NEK40" s="9"/>
      <c r="NEL40" s="9"/>
      <c r="NEM40" s="9"/>
      <c r="NEN40" s="9"/>
      <c r="NEO40" s="9"/>
      <c r="NEP40" s="9"/>
      <c r="NEQ40" s="9"/>
      <c r="NER40" s="9"/>
      <c r="NES40" s="9"/>
      <c r="NET40" s="9"/>
      <c r="NEU40" s="9"/>
      <c r="NEV40" s="9"/>
      <c r="NEW40" s="9"/>
      <c r="NEX40" s="9"/>
      <c r="NEY40" s="9"/>
      <c r="NEZ40" s="9"/>
      <c r="NFA40" s="9"/>
      <c r="NFB40" s="9"/>
      <c r="NFC40" s="9"/>
      <c r="NFD40" s="9"/>
      <c r="NFE40" s="9"/>
      <c r="NFF40" s="9"/>
      <c r="NFG40" s="9"/>
      <c r="NFH40" s="9"/>
      <c r="NFI40" s="9"/>
      <c r="NFJ40" s="9"/>
      <c r="NFK40" s="9"/>
      <c r="NFL40" s="9"/>
      <c r="NFM40" s="9"/>
      <c r="NFN40" s="9"/>
      <c r="NFO40" s="9"/>
      <c r="NFP40" s="9"/>
      <c r="NFQ40" s="9"/>
      <c r="NFR40" s="9"/>
      <c r="NFS40" s="9"/>
      <c r="NFT40" s="9"/>
      <c r="NFU40" s="9"/>
      <c r="NFV40" s="9"/>
      <c r="NFW40" s="9"/>
      <c r="NFX40" s="9"/>
      <c r="NFY40" s="9"/>
      <c r="NFZ40" s="9"/>
      <c r="NGA40" s="9"/>
      <c r="NGB40" s="9"/>
      <c r="NGC40" s="9"/>
      <c r="NGD40" s="9"/>
      <c r="NGE40" s="9"/>
      <c r="NGF40" s="9"/>
      <c r="NGG40" s="9"/>
      <c r="NGH40" s="9"/>
      <c r="NGI40" s="9"/>
      <c r="NGJ40" s="9"/>
      <c r="NGK40" s="9"/>
      <c r="NGL40" s="9"/>
      <c r="NGM40" s="9"/>
      <c r="NGN40" s="9"/>
      <c r="NGO40" s="9"/>
      <c r="NGP40" s="9"/>
      <c r="NGQ40" s="9"/>
      <c r="NGR40" s="9"/>
      <c r="NGS40" s="9"/>
      <c r="NGT40" s="9"/>
      <c r="NGU40" s="9"/>
      <c r="NGV40" s="9"/>
      <c r="NGW40" s="9"/>
      <c r="NGX40" s="9"/>
      <c r="NGY40" s="9"/>
      <c r="NGZ40" s="9"/>
      <c r="NHA40" s="9"/>
      <c r="NHB40" s="9"/>
      <c r="NHC40" s="9"/>
      <c r="NHD40" s="9"/>
      <c r="NHE40" s="9"/>
      <c r="NHF40" s="9"/>
      <c r="NHG40" s="9"/>
      <c r="NHH40" s="9"/>
      <c r="NHI40" s="9"/>
      <c r="NHJ40" s="9"/>
      <c r="NHK40" s="9"/>
      <c r="NHL40" s="9"/>
      <c r="NHM40" s="9"/>
      <c r="NHN40" s="9"/>
      <c r="NHO40" s="9"/>
      <c r="NHP40" s="9"/>
      <c r="NHQ40" s="9"/>
      <c r="NHR40" s="9"/>
      <c r="NHS40" s="9"/>
      <c r="NHT40" s="9"/>
      <c r="NHU40" s="9"/>
      <c r="NHV40" s="9"/>
      <c r="NHW40" s="9"/>
      <c r="NHX40" s="9"/>
      <c r="NHY40" s="9"/>
      <c r="NHZ40" s="9"/>
      <c r="NIA40" s="9"/>
      <c r="NIB40" s="9"/>
      <c r="NIC40" s="9"/>
      <c r="NID40" s="9"/>
      <c r="NIE40" s="9"/>
      <c r="NIF40" s="9"/>
      <c r="NIG40" s="9"/>
      <c r="NIH40" s="9"/>
      <c r="NII40" s="9"/>
      <c r="NIJ40" s="9"/>
      <c r="NIK40" s="9"/>
      <c r="NIL40" s="9"/>
      <c r="NIM40" s="9"/>
      <c r="NIN40" s="9"/>
      <c r="NIO40" s="9"/>
      <c r="NIP40" s="9"/>
      <c r="NIQ40" s="9"/>
      <c r="NIR40" s="9"/>
      <c r="NIS40" s="9"/>
      <c r="NIT40" s="9"/>
      <c r="NIU40" s="9"/>
      <c r="NIV40" s="9"/>
      <c r="NIW40" s="9"/>
      <c r="NIX40" s="9"/>
      <c r="NIY40" s="9"/>
      <c r="NIZ40" s="9"/>
      <c r="NJA40" s="9"/>
      <c r="NJB40" s="9"/>
      <c r="NJC40" s="9"/>
      <c r="NJD40" s="9"/>
      <c r="NJE40" s="9"/>
      <c r="NJF40" s="9"/>
      <c r="NJG40" s="9"/>
      <c r="NJH40" s="9"/>
      <c r="NJI40" s="9"/>
      <c r="NJJ40" s="9"/>
      <c r="NJK40" s="9"/>
      <c r="NJL40" s="9"/>
      <c r="NJM40" s="9"/>
      <c r="NJN40" s="9"/>
      <c r="NJO40" s="9"/>
      <c r="NJP40" s="9"/>
      <c r="NJQ40" s="9"/>
      <c r="NJR40" s="9"/>
      <c r="NJS40" s="9"/>
      <c r="NJT40" s="9"/>
      <c r="NJU40" s="9"/>
      <c r="NJV40" s="9"/>
      <c r="NJW40" s="9"/>
      <c r="NJX40" s="9"/>
      <c r="NJY40" s="9"/>
      <c r="NJZ40" s="9"/>
      <c r="NKA40" s="9"/>
      <c r="NKB40" s="9"/>
      <c r="NKC40" s="9"/>
      <c r="NKD40" s="9"/>
      <c r="NKE40" s="9"/>
      <c r="NKF40" s="9"/>
      <c r="NKG40" s="9"/>
      <c r="NKH40" s="9"/>
      <c r="NKI40" s="9"/>
      <c r="NKJ40" s="9"/>
      <c r="NKK40" s="9"/>
      <c r="NKL40" s="9"/>
      <c r="NKM40" s="9"/>
      <c r="NKN40" s="9"/>
      <c r="NKO40" s="9"/>
      <c r="NKP40" s="9"/>
      <c r="NKQ40" s="9"/>
      <c r="NKR40" s="9"/>
      <c r="NKS40" s="9"/>
      <c r="NKT40" s="9"/>
      <c r="NKU40" s="9"/>
      <c r="NKV40" s="9"/>
      <c r="NKW40" s="9"/>
      <c r="NKX40" s="9"/>
      <c r="NKY40" s="9"/>
      <c r="NKZ40" s="9"/>
      <c r="NLA40" s="9"/>
      <c r="NLB40" s="9"/>
      <c r="NLC40" s="9"/>
      <c r="NLD40" s="9"/>
      <c r="NLE40" s="9"/>
      <c r="NLF40" s="9"/>
      <c r="NLG40" s="9"/>
      <c r="NLH40" s="9"/>
      <c r="NLI40" s="9"/>
      <c r="NLJ40" s="9"/>
      <c r="NLK40" s="9"/>
      <c r="NLL40" s="9"/>
      <c r="NLM40" s="9"/>
      <c r="NLN40" s="9"/>
      <c r="NLO40" s="9"/>
      <c r="NLP40" s="9"/>
      <c r="NLQ40" s="9"/>
      <c r="NLR40" s="9"/>
      <c r="NLS40" s="9"/>
      <c r="NLT40" s="9"/>
      <c r="NLU40" s="9"/>
      <c r="NLV40" s="9"/>
      <c r="NLW40" s="9"/>
      <c r="NLX40" s="9"/>
      <c r="NLY40" s="9"/>
      <c r="NLZ40" s="9"/>
      <c r="NMA40" s="9"/>
      <c r="NMB40" s="9"/>
      <c r="NMC40" s="9"/>
      <c r="NMD40" s="9"/>
      <c r="NME40" s="9"/>
      <c r="NMF40" s="9"/>
      <c r="NMG40" s="9"/>
      <c r="NMH40" s="9"/>
      <c r="NMI40" s="9"/>
      <c r="NMJ40" s="9"/>
      <c r="NMK40" s="9"/>
      <c r="NML40" s="9"/>
      <c r="NMM40" s="9"/>
      <c r="NMN40" s="9"/>
      <c r="NMO40" s="9"/>
      <c r="NMP40" s="9"/>
      <c r="NMQ40" s="9"/>
      <c r="NMR40" s="9"/>
      <c r="NMS40" s="9"/>
      <c r="NMT40" s="9"/>
      <c r="NMU40" s="9"/>
      <c r="NMV40" s="9"/>
      <c r="NMW40" s="9"/>
      <c r="NMX40" s="9"/>
      <c r="NMY40" s="9"/>
      <c r="NMZ40" s="9"/>
      <c r="NNA40" s="9"/>
      <c r="NNB40" s="9"/>
      <c r="NNC40" s="9"/>
      <c r="NND40" s="9"/>
      <c r="NNE40" s="9"/>
      <c r="NNF40" s="9"/>
      <c r="NNG40" s="9"/>
      <c r="NNH40" s="9"/>
      <c r="NNI40" s="9"/>
      <c r="NNJ40" s="9"/>
      <c r="NNK40" s="9"/>
      <c r="NNL40" s="9"/>
      <c r="NNM40" s="9"/>
      <c r="NNN40" s="9"/>
      <c r="NNO40" s="9"/>
      <c r="NNP40" s="9"/>
      <c r="NNQ40" s="9"/>
      <c r="NNR40" s="9"/>
      <c r="NNS40" s="9"/>
      <c r="NNT40" s="9"/>
      <c r="NNU40" s="9"/>
      <c r="NNV40" s="9"/>
      <c r="NNW40" s="9"/>
      <c r="NNX40" s="9"/>
      <c r="NNY40" s="9"/>
      <c r="NNZ40" s="9"/>
      <c r="NOA40" s="9"/>
      <c r="NOB40" s="9"/>
      <c r="NOC40" s="9"/>
      <c r="NOD40" s="9"/>
      <c r="NOE40" s="9"/>
      <c r="NOF40" s="9"/>
      <c r="NOG40" s="9"/>
      <c r="NOH40" s="9"/>
      <c r="NOI40" s="9"/>
      <c r="NOJ40" s="9"/>
      <c r="NOK40" s="9"/>
      <c r="NOL40" s="9"/>
      <c r="NOM40" s="9"/>
      <c r="NON40" s="9"/>
      <c r="NOO40" s="9"/>
      <c r="NOP40" s="9"/>
      <c r="NOQ40" s="9"/>
      <c r="NOR40" s="9"/>
      <c r="NOS40" s="9"/>
      <c r="NOT40" s="9"/>
      <c r="NOU40" s="9"/>
      <c r="NOV40" s="9"/>
      <c r="NOW40" s="9"/>
      <c r="NOX40" s="9"/>
      <c r="NOY40" s="9"/>
      <c r="NOZ40" s="9"/>
      <c r="NPA40" s="9"/>
      <c r="NPB40" s="9"/>
      <c r="NPC40" s="9"/>
      <c r="NPD40" s="9"/>
      <c r="NPE40" s="9"/>
      <c r="NPF40" s="9"/>
      <c r="NPG40" s="9"/>
      <c r="NPH40" s="9"/>
      <c r="NPI40" s="9"/>
      <c r="NPJ40" s="9"/>
      <c r="NPK40" s="9"/>
      <c r="NPL40" s="9"/>
      <c r="NPM40" s="9"/>
      <c r="NPN40" s="9"/>
      <c r="NPO40" s="9"/>
      <c r="NPP40" s="9"/>
      <c r="NPQ40" s="9"/>
      <c r="NPR40" s="9"/>
      <c r="NPS40" s="9"/>
      <c r="NPT40" s="9"/>
      <c r="NPU40" s="9"/>
      <c r="NPV40" s="9"/>
      <c r="NPW40" s="9"/>
      <c r="NPX40" s="9"/>
      <c r="NPY40" s="9"/>
      <c r="NPZ40" s="9"/>
      <c r="NQA40" s="9"/>
      <c r="NQB40" s="9"/>
      <c r="NQC40" s="9"/>
      <c r="NQD40" s="9"/>
      <c r="NQE40" s="9"/>
      <c r="NQF40" s="9"/>
      <c r="NQG40" s="9"/>
      <c r="NQH40" s="9"/>
      <c r="NQI40" s="9"/>
      <c r="NQJ40" s="9"/>
      <c r="NQK40" s="9"/>
      <c r="NQL40" s="9"/>
      <c r="NQM40" s="9"/>
      <c r="NQN40" s="9"/>
      <c r="NQO40" s="9"/>
      <c r="NQP40" s="9"/>
      <c r="NQQ40" s="9"/>
      <c r="NQR40" s="9"/>
      <c r="NQS40" s="9"/>
      <c r="NQT40" s="9"/>
      <c r="NQU40" s="9"/>
      <c r="NQV40" s="9"/>
      <c r="NQW40" s="9"/>
      <c r="NQX40" s="9"/>
      <c r="NQY40" s="9"/>
      <c r="NQZ40" s="9"/>
      <c r="NRA40" s="9"/>
      <c r="NRB40" s="9"/>
      <c r="NRC40" s="9"/>
      <c r="NRD40" s="9"/>
      <c r="NRE40" s="9"/>
      <c r="NRF40" s="9"/>
      <c r="NRG40" s="9"/>
      <c r="NRH40" s="9"/>
      <c r="NRI40" s="9"/>
      <c r="NRJ40" s="9"/>
      <c r="NRK40" s="9"/>
      <c r="NRL40" s="9"/>
      <c r="NRM40" s="9"/>
      <c r="NRN40" s="9"/>
      <c r="NRO40" s="9"/>
      <c r="NRP40" s="9"/>
      <c r="NRQ40" s="9"/>
      <c r="NRR40" s="9"/>
      <c r="NRS40" s="9"/>
      <c r="NRT40" s="9"/>
      <c r="NRU40" s="9"/>
      <c r="NRV40" s="9"/>
      <c r="NRW40" s="9"/>
      <c r="NRX40" s="9"/>
      <c r="NRY40" s="9"/>
      <c r="NRZ40" s="9"/>
      <c r="NSA40" s="9"/>
      <c r="NSB40" s="9"/>
      <c r="NSC40" s="9"/>
      <c r="NSD40" s="9"/>
      <c r="NSE40" s="9"/>
      <c r="NSF40" s="9"/>
      <c r="NSG40" s="9"/>
      <c r="NSH40" s="9"/>
      <c r="NSI40" s="9"/>
      <c r="NSJ40" s="9"/>
      <c r="NSK40" s="9"/>
      <c r="NSL40" s="9"/>
      <c r="NSM40" s="9"/>
      <c r="NSN40" s="9"/>
      <c r="NSO40" s="9"/>
      <c r="NSP40" s="9"/>
      <c r="NSQ40" s="9"/>
      <c r="NSR40" s="9"/>
      <c r="NSS40" s="9"/>
      <c r="NST40" s="9"/>
      <c r="NSU40" s="9"/>
      <c r="NSV40" s="9"/>
      <c r="NSW40" s="9"/>
      <c r="NSX40" s="9"/>
      <c r="NSY40" s="9"/>
      <c r="NSZ40" s="9"/>
      <c r="NTA40" s="9"/>
      <c r="NTB40" s="9"/>
      <c r="NTC40" s="9"/>
      <c r="NTD40" s="9"/>
      <c r="NTE40" s="9"/>
      <c r="NTF40" s="9"/>
      <c r="NTG40" s="9"/>
      <c r="NTH40" s="9"/>
      <c r="NTI40" s="9"/>
      <c r="NTJ40" s="9"/>
      <c r="NTK40" s="9"/>
      <c r="NTL40" s="9"/>
      <c r="NTM40" s="9"/>
      <c r="NTN40" s="9"/>
      <c r="NTO40" s="9"/>
      <c r="NTP40" s="9"/>
      <c r="NTQ40" s="9"/>
      <c r="NTR40" s="9"/>
      <c r="NTS40" s="9"/>
      <c r="NTT40" s="9"/>
      <c r="NTU40" s="9"/>
      <c r="NTV40" s="9"/>
      <c r="NTW40" s="9"/>
      <c r="NTX40" s="9"/>
      <c r="NTY40" s="9"/>
      <c r="NTZ40" s="9"/>
      <c r="NUA40" s="9"/>
      <c r="NUB40" s="9"/>
      <c r="NUC40" s="9"/>
      <c r="NUD40" s="9"/>
      <c r="NUE40" s="9"/>
      <c r="NUF40" s="9"/>
      <c r="NUG40" s="9"/>
      <c r="NUH40" s="9"/>
      <c r="NUI40" s="9"/>
      <c r="NUJ40" s="9"/>
      <c r="NUK40" s="9"/>
      <c r="NUL40" s="9"/>
      <c r="NUM40" s="9"/>
      <c r="NUN40" s="9"/>
      <c r="NUO40" s="9"/>
      <c r="NUP40" s="9"/>
      <c r="NUQ40" s="9"/>
      <c r="NUR40" s="9"/>
      <c r="NUS40" s="9"/>
      <c r="NUT40" s="9"/>
      <c r="NUU40" s="9"/>
      <c r="NUV40" s="9"/>
      <c r="NUW40" s="9"/>
      <c r="NUX40" s="9"/>
      <c r="NUY40" s="9"/>
      <c r="NUZ40" s="9"/>
      <c r="NVA40" s="9"/>
      <c r="NVB40" s="9"/>
      <c r="NVC40" s="9"/>
      <c r="NVD40" s="9"/>
      <c r="NVE40" s="9"/>
      <c r="NVF40" s="9"/>
      <c r="NVG40" s="9"/>
      <c r="NVH40" s="9"/>
      <c r="NVI40" s="9"/>
      <c r="NVJ40" s="9"/>
      <c r="NVK40" s="9"/>
      <c r="NVL40" s="9"/>
      <c r="NVM40" s="9"/>
      <c r="NVN40" s="9"/>
      <c r="NVO40" s="9"/>
      <c r="NVP40" s="9"/>
      <c r="NVQ40" s="9"/>
      <c r="NVR40" s="9"/>
      <c r="NVS40" s="9"/>
      <c r="NVT40" s="9"/>
      <c r="NVU40" s="9"/>
      <c r="NVV40" s="9"/>
      <c r="NVW40" s="9"/>
      <c r="NVX40" s="9"/>
      <c r="NVY40" s="9"/>
      <c r="NVZ40" s="9"/>
      <c r="NWA40" s="9"/>
      <c r="NWB40" s="9"/>
      <c r="NWC40" s="9"/>
      <c r="NWD40" s="9"/>
      <c r="NWE40" s="9"/>
      <c r="NWF40" s="9"/>
      <c r="NWG40" s="9"/>
      <c r="NWH40" s="9"/>
      <c r="NWI40" s="9"/>
      <c r="NWJ40" s="9"/>
      <c r="NWK40" s="9"/>
      <c r="NWL40" s="9"/>
      <c r="NWM40" s="9"/>
      <c r="NWN40" s="9"/>
      <c r="NWO40" s="9"/>
      <c r="NWP40" s="9"/>
      <c r="NWQ40" s="9"/>
      <c r="NWR40" s="9"/>
      <c r="NWS40" s="9"/>
      <c r="NWT40" s="9"/>
      <c r="NWU40" s="9"/>
      <c r="NWV40" s="9"/>
      <c r="NWW40" s="9"/>
      <c r="NWX40" s="9"/>
      <c r="NWY40" s="9"/>
      <c r="NWZ40" s="9"/>
      <c r="NXA40" s="9"/>
      <c r="NXB40" s="9"/>
      <c r="NXC40" s="9"/>
      <c r="NXD40" s="9"/>
      <c r="NXE40" s="9"/>
      <c r="NXF40" s="9"/>
      <c r="NXG40" s="9"/>
      <c r="NXH40" s="9"/>
      <c r="NXI40" s="9"/>
      <c r="NXJ40" s="9"/>
      <c r="NXK40" s="9"/>
      <c r="NXL40" s="9"/>
      <c r="NXM40" s="9"/>
      <c r="NXN40" s="9"/>
      <c r="NXO40" s="9"/>
      <c r="NXP40" s="9"/>
      <c r="NXQ40" s="9"/>
      <c r="NXR40" s="9"/>
      <c r="NXS40" s="9"/>
      <c r="NXT40" s="9"/>
      <c r="NXU40" s="9"/>
      <c r="NXV40" s="9"/>
      <c r="NXW40" s="9"/>
      <c r="NXX40" s="9"/>
      <c r="NXY40" s="9"/>
      <c r="NXZ40" s="9"/>
      <c r="NYA40" s="9"/>
      <c r="NYB40" s="9"/>
      <c r="NYC40" s="9"/>
      <c r="NYD40" s="9"/>
      <c r="NYE40" s="9"/>
      <c r="NYF40" s="9"/>
      <c r="NYG40" s="9"/>
      <c r="NYH40" s="9"/>
      <c r="NYI40" s="9"/>
      <c r="NYJ40" s="9"/>
      <c r="NYK40" s="9"/>
      <c r="NYL40" s="9"/>
      <c r="NYM40" s="9"/>
      <c r="NYN40" s="9"/>
      <c r="NYO40" s="9"/>
      <c r="NYP40" s="9"/>
      <c r="NYQ40" s="9"/>
      <c r="NYR40" s="9"/>
      <c r="NYS40" s="9"/>
      <c r="NYT40" s="9"/>
      <c r="NYU40" s="9"/>
      <c r="NYV40" s="9"/>
      <c r="NYW40" s="9"/>
      <c r="NYX40" s="9"/>
      <c r="NYY40" s="9"/>
      <c r="NYZ40" s="9"/>
      <c r="NZA40" s="9"/>
      <c r="NZB40" s="9"/>
      <c r="NZC40" s="9"/>
      <c r="NZD40" s="9"/>
      <c r="NZE40" s="9"/>
      <c r="NZF40" s="9"/>
      <c r="NZG40" s="9"/>
      <c r="NZH40" s="9"/>
      <c r="NZI40" s="9"/>
      <c r="NZJ40" s="9"/>
      <c r="NZK40" s="9"/>
      <c r="NZL40" s="9"/>
      <c r="NZM40" s="9"/>
      <c r="NZN40" s="9"/>
      <c r="NZO40" s="9"/>
      <c r="NZP40" s="9"/>
      <c r="NZQ40" s="9"/>
      <c r="NZR40" s="9"/>
      <c r="NZS40" s="9"/>
      <c r="NZT40" s="9"/>
      <c r="NZU40" s="9"/>
      <c r="NZV40" s="9"/>
      <c r="NZW40" s="9"/>
      <c r="NZX40" s="9"/>
      <c r="NZY40" s="9"/>
      <c r="NZZ40" s="9"/>
      <c r="OAA40" s="9"/>
      <c r="OAB40" s="9"/>
      <c r="OAC40" s="9"/>
      <c r="OAD40" s="9"/>
      <c r="OAE40" s="9"/>
      <c r="OAF40" s="9"/>
      <c r="OAG40" s="9"/>
      <c r="OAH40" s="9"/>
      <c r="OAI40" s="9"/>
      <c r="OAJ40" s="9"/>
      <c r="OAK40" s="9"/>
      <c r="OAL40" s="9"/>
      <c r="OAM40" s="9"/>
      <c r="OAN40" s="9"/>
      <c r="OAO40" s="9"/>
      <c r="OAP40" s="9"/>
      <c r="OAQ40" s="9"/>
      <c r="OAR40" s="9"/>
      <c r="OAS40" s="9"/>
      <c r="OAT40" s="9"/>
      <c r="OAU40" s="9"/>
      <c r="OAV40" s="9"/>
      <c r="OAW40" s="9"/>
      <c r="OAX40" s="9"/>
      <c r="OAY40" s="9"/>
      <c r="OAZ40" s="9"/>
      <c r="OBA40" s="9"/>
      <c r="OBB40" s="9"/>
      <c r="OBC40" s="9"/>
      <c r="OBD40" s="9"/>
      <c r="OBE40" s="9"/>
      <c r="OBF40" s="9"/>
      <c r="OBG40" s="9"/>
      <c r="OBH40" s="9"/>
      <c r="OBI40" s="9"/>
      <c r="OBJ40" s="9"/>
      <c r="OBK40" s="9"/>
      <c r="OBL40" s="9"/>
      <c r="OBM40" s="9"/>
      <c r="OBN40" s="9"/>
      <c r="OBO40" s="9"/>
      <c r="OBP40" s="9"/>
      <c r="OBQ40" s="9"/>
      <c r="OBR40" s="9"/>
      <c r="OBS40" s="9"/>
      <c r="OBT40" s="9"/>
      <c r="OBU40" s="9"/>
      <c r="OBV40" s="9"/>
      <c r="OBW40" s="9"/>
      <c r="OBX40" s="9"/>
      <c r="OBY40" s="9"/>
      <c r="OBZ40" s="9"/>
      <c r="OCA40" s="9"/>
      <c r="OCB40" s="9"/>
      <c r="OCC40" s="9"/>
      <c r="OCD40" s="9"/>
      <c r="OCE40" s="9"/>
      <c r="OCF40" s="9"/>
      <c r="OCG40" s="9"/>
      <c r="OCH40" s="9"/>
      <c r="OCI40" s="9"/>
      <c r="OCJ40" s="9"/>
      <c r="OCK40" s="9"/>
      <c r="OCL40" s="9"/>
      <c r="OCM40" s="9"/>
      <c r="OCN40" s="9"/>
      <c r="OCO40" s="9"/>
      <c r="OCP40" s="9"/>
      <c r="OCQ40" s="9"/>
      <c r="OCR40" s="9"/>
      <c r="OCS40" s="9"/>
      <c r="OCT40" s="9"/>
      <c r="OCU40" s="9"/>
      <c r="OCV40" s="9"/>
      <c r="OCW40" s="9"/>
      <c r="OCX40" s="9"/>
      <c r="OCY40" s="9"/>
      <c r="OCZ40" s="9"/>
      <c r="ODA40" s="9"/>
      <c r="ODB40" s="9"/>
      <c r="ODC40" s="9"/>
      <c r="ODD40" s="9"/>
      <c r="ODE40" s="9"/>
      <c r="ODF40" s="9"/>
      <c r="ODG40" s="9"/>
      <c r="ODH40" s="9"/>
      <c r="ODI40" s="9"/>
      <c r="ODJ40" s="9"/>
      <c r="ODK40" s="9"/>
      <c r="ODL40" s="9"/>
      <c r="ODM40" s="9"/>
      <c r="ODN40" s="9"/>
      <c r="ODO40" s="9"/>
      <c r="ODP40" s="9"/>
      <c r="ODQ40" s="9"/>
      <c r="ODR40" s="9"/>
      <c r="ODS40" s="9"/>
      <c r="ODT40" s="9"/>
      <c r="ODU40" s="9"/>
      <c r="ODV40" s="9"/>
      <c r="ODW40" s="9"/>
      <c r="ODX40" s="9"/>
      <c r="ODY40" s="9"/>
      <c r="ODZ40" s="9"/>
      <c r="OEA40" s="9"/>
      <c r="OEB40" s="9"/>
      <c r="OEC40" s="9"/>
      <c r="OED40" s="9"/>
      <c r="OEE40" s="9"/>
      <c r="OEF40" s="9"/>
      <c r="OEG40" s="9"/>
      <c r="OEH40" s="9"/>
      <c r="OEI40" s="9"/>
      <c r="OEJ40" s="9"/>
      <c r="OEK40" s="9"/>
      <c r="OEL40" s="9"/>
      <c r="OEM40" s="9"/>
      <c r="OEN40" s="9"/>
      <c r="OEO40" s="9"/>
      <c r="OEP40" s="9"/>
      <c r="OEQ40" s="9"/>
      <c r="OER40" s="9"/>
      <c r="OES40" s="9"/>
      <c r="OET40" s="9"/>
      <c r="OEU40" s="9"/>
      <c r="OEV40" s="9"/>
      <c r="OEW40" s="9"/>
      <c r="OEX40" s="9"/>
      <c r="OEY40" s="9"/>
      <c r="OEZ40" s="9"/>
      <c r="OFA40" s="9"/>
      <c r="OFB40" s="9"/>
      <c r="OFC40" s="9"/>
      <c r="OFD40" s="9"/>
      <c r="OFE40" s="9"/>
      <c r="OFF40" s="9"/>
      <c r="OFG40" s="9"/>
      <c r="OFH40" s="9"/>
      <c r="OFI40" s="9"/>
      <c r="OFJ40" s="9"/>
      <c r="OFK40" s="9"/>
      <c r="OFL40" s="9"/>
      <c r="OFM40" s="9"/>
      <c r="OFN40" s="9"/>
      <c r="OFO40" s="9"/>
      <c r="OFP40" s="9"/>
      <c r="OFQ40" s="9"/>
      <c r="OFR40" s="9"/>
      <c r="OFS40" s="9"/>
      <c r="OFT40" s="9"/>
      <c r="OFU40" s="9"/>
      <c r="OFV40" s="9"/>
      <c r="OFW40" s="9"/>
      <c r="OFX40" s="9"/>
      <c r="OFY40" s="9"/>
      <c r="OFZ40" s="9"/>
      <c r="OGA40" s="9"/>
      <c r="OGB40" s="9"/>
      <c r="OGC40" s="9"/>
      <c r="OGD40" s="9"/>
      <c r="OGE40" s="9"/>
      <c r="OGF40" s="9"/>
      <c r="OGG40" s="9"/>
      <c r="OGH40" s="9"/>
      <c r="OGI40" s="9"/>
      <c r="OGJ40" s="9"/>
      <c r="OGK40" s="9"/>
      <c r="OGL40" s="9"/>
      <c r="OGM40" s="9"/>
      <c r="OGN40" s="9"/>
      <c r="OGO40" s="9"/>
      <c r="OGP40" s="9"/>
      <c r="OGQ40" s="9"/>
      <c r="OGR40" s="9"/>
      <c r="OGS40" s="9"/>
      <c r="OGT40" s="9"/>
      <c r="OGU40" s="9"/>
      <c r="OGV40" s="9"/>
      <c r="OGW40" s="9"/>
      <c r="OGX40" s="9"/>
      <c r="OGY40" s="9"/>
      <c r="OGZ40" s="9"/>
      <c r="OHA40" s="9"/>
      <c r="OHB40" s="9"/>
      <c r="OHC40" s="9"/>
      <c r="OHD40" s="9"/>
      <c r="OHE40" s="9"/>
      <c r="OHF40" s="9"/>
      <c r="OHG40" s="9"/>
      <c r="OHH40" s="9"/>
      <c r="OHI40" s="9"/>
      <c r="OHJ40" s="9"/>
      <c r="OHK40" s="9"/>
      <c r="OHL40" s="9"/>
      <c r="OHM40" s="9"/>
      <c r="OHN40" s="9"/>
      <c r="OHO40" s="9"/>
      <c r="OHP40" s="9"/>
      <c r="OHQ40" s="9"/>
      <c r="OHR40" s="9"/>
      <c r="OHS40" s="9"/>
      <c r="OHT40" s="9"/>
      <c r="OHU40" s="9"/>
      <c r="OHV40" s="9"/>
      <c r="OHW40" s="9"/>
      <c r="OHX40" s="9"/>
      <c r="OHY40" s="9"/>
      <c r="OHZ40" s="9"/>
      <c r="OIA40" s="9"/>
      <c r="OIB40" s="9"/>
      <c r="OIC40" s="9"/>
      <c r="OID40" s="9"/>
      <c r="OIE40" s="9"/>
      <c r="OIF40" s="9"/>
      <c r="OIG40" s="9"/>
      <c r="OIH40" s="9"/>
      <c r="OII40" s="9"/>
      <c r="OIJ40" s="9"/>
      <c r="OIK40" s="9"/>
      <c r="OIL40" s="9"/>
      <c r="OIM40" s="9"/>
      <c r="OIN40" s="9"/>
      <c r="OIO40" s="9"/>
      <c r="OIP40" s="9"/>
      <c r="OIQ40" s="9"/>
      <c r="OIR40" s="9"/>
      <c r="OIS40" s="9"/>
      <c r="OIT40" s="9"/>
      <c r="OIU40" s="9"/>
      <c r="OIV40" s="9"/>
      <c r="OIW40" s="9"/>
      <c r="OIX40" s="9"/>
      <c r="OIY40" s="9"/>
      <c r="OIZ40" s="9"/>
      <c r="OJA40" s="9"/>
      <c r="OJB40" s="9"/>
      <c r="OJC40" s="9"/>
      <c r="OJD40" s="9"/>
      <c r="OJE40" s="9"/>
      <c r="OJF40" s="9"/>
      <c r="OJG40" s="9"/>
      <c r="OJH40" s="9"/>
      <c r="OJI40" s="9"/>
      <c r="OJJ40" s="9"/>
      <c r="OJK40" s="9"/>
      <c r="OJL40" s="9"/>
      <c r="OJM40" s="9"/>
      <c r="OJN40" s="9"/>
      <c r="OJO40" s="9"/>
      <c r="OJP40" s="9"/>
      <c r="OJQ40" s="9"/>
      <c r="OJR40" s="9"/>
      <c r="OJS40" s="9"/>
      <c r="OJT40" s="9"/>
      <c r="OJU40" s="9"/>
      <c r="OJV40" s="9"/>
      <c r="OJW40" s="9"/>
      <c r="OJX40" s="9"/>
      <c r="OJY40" s="9"/>
      <c r="OJZ40" s="9"/>
      <c r="OKA40" s="9"/>
      <c r="OKB40" s="9"/>
      <c r="OKC40" s="9"/>
      <c r="OKD40" s="9"/>
      <c r="OKE40" s="9"/>
      <c r="OKF40" s="9"/>
      <c r="OKG40" s="9"/>
      <c r="OKH40" s="9"/>
      <c r="OKI40" s="9"/>
      <c r="OKJ40" s="9"/>
      <c r="OKK40" s="9"/>
      <c r="OKL40" s="9"/>
      <c r="OKM40" s="9"/>
      <c r="OKN40" s="9"/>
      <c r="OKO40" s="9"/>
      <c r="OKP40" s="9"/>
      <c r="OKQ40" s="9"/>
      <c r="OKR40" s="9"/>
      <c r="OKS40" s="9"/>
      <c r="OKT40" s="9"/>
      <c r="OKU40" s="9"/>
      <c r="OKV40" s="9"/>
      <c r="OKW40" s="9"/>
      <c r="OKX40" s="9"/>
      <c r="OKY40" s="9"/>
      <c r="OKZ40" s="9"/>
      <c r="OLA40" s="9"/>
      <c r="OLB40" s="9"/>
      <c r="OLC40" s="9"/>
      <c r="OLD40" s="9"/>
      <c r="OLE40" s="9"/>
      <c r="OLF40" s="9"/>
      <c r="OLG40" s="9"/>
      <c r="OLH40" s="9"/>
      <c r="OLI40" s="9"/>
      <c r="OLJ40" s="9"/>
      <c r="OLK40" s="9"/>
      <c r="OLL40" s="9"/>
      <c r="OLM40" s="9"/>
      <c r="OLN40" s="9"/>
      <c r="OLO40" s="9"/>
      <c r="OLP40" s="9"/>
      <c r="OLQ40" s="9"/>
      <c r="OLR40" s="9"/>
      <c r="OLS40" s="9"/>
      <c r="OLT40" s="9"/>
      <c r="OLU40" s="9"/>
      <c r="OLV40" s="9"/>
      <c r="OLW40" s="9"/>
      <c r="OLX40" s="9"/>
      <c r="OLY40" s="9"/>
      <c r="OLZ40" s="9"/>
      <c r="OMA40" s="9"/>
      <c r="OMB40" s="9"/>
      <c r="OMC40" s="9"/>
      <c r="OMD40" s="9"/>
      <c r="OME40" s="9"/>
      <c r="OMF40" s="9"/>
      <c r="OMG40" s="9"/>
      <c r="OMH40" s="9"/>
      <c r="OMI40" s="9"/>
      <c r="OMJ40" s="9"/>
      <c r="OMK40" s="9"/>
      <c r="OML40" s="9"/>
      <c r="OMM40" s="9"/>
      <c r="OMN40" s="9"/>
      <c r="OMO40" s="9"/>
      <c r="OMP40" s="9"/>
      <c r="OMQ40" s="9"/>
      <c r="OMR40" s="9"/>
      <c r="OMS40" s="9"/>
      <c r="OMT40" s="9"/>
      <c r="OMU40" s="9"/>
      <c r="OMV40" s="9"/>
      <c r="OMW40" s="9"/>
      <c r="OMX40" s="9"/>
      <c r="OMY40" s="9"/>
      <c r="OMZ40" s="9"/>
      <c r="ONA40" s="9"/>
      <c r="ONB40" s="9"/>
      <c r="ONC40" s="9"/>
      <c r="OND40" s="9"/>
      <c r="ONE40" s="9"/>
      <c r="ONF40" s="9"/>
      <c r="ONG40" s="9"/>
      <c r="ONH40" s="9"/>
      <c r="ONI40" s="9"/>
      <c r="ONJ40" s="9"/>
      <c r="ONK40" s="9"/>
      <c r="ONL40" s="9"/>
      <c r="ONM40" s="9"/>
      <c r="ONN40" s="9"/>
      <c r="ONO40" s="9"/>
      <c r="ONP40" s="9"/>
      <c r="ONQ40" s="9"/>
      <c r="ONR40" s="9"/>
      <c r="ONS40" s="9"/>
      <c r="ONT40" s="9"/>
      <c r="ONU40" s="9"/>
      <c r="ONV40" s="9"/>
      <c r="ONW40" s="9"/>
      <c r="ONX40" s="9"/>
      <c r="ONY40" s="9"/>
      <c r="ONZ40" s="9"/>
      <c r="OOA40" s="9"/>
      <c r="OOB40" s="9"/>
      <c r="OOC40" s="9"/>
      <c r="OOD40" s="9"/>
      <c r="OOE40" s="9"/>
      <c r="OOF40" s="9"/>
      <c r="OOG40" s="9"/>
      <c r="OOH40" s="9"/>
      <c r="OOI40" s="9"/>
      <c r="OOJ40" s="9"/>
      <c r="OOK40" s="9"/>
      <c r="OOL40" s="9"/>
      <c r="OOM40" s="9"/>
      <c r="OON40" s="9"/>
      <c r="OOO40" s="9"/>
      <c r="OOP40" s="9"/>
      <c r="OOQ40" s="9"/>
      <c r="OOR40" s="9"/>
      <c r="OOS40" s="9"/>
      <c r="OOT40" s="9"/>
      <c r="OOU40" s="9"/>
      <c r="OOV40" s="9"/>
      <c r="OOW40" s="9"/>
      <c r="OOX40" s="9"/>
      <c r="OOY40" s="9"/>
      <c r="OOZ40" s="9"/>
      <c r="OPA40" s="9"/>
      <c r="OPB40" s="9"/>
      <c r="OPC40" s="9"/>
      <c r="OPD40" s="9"/>
      <c r="OPE40" s="9"/>
      <c r="OPF40" s="9"/>
      <c r="OPG40" s="9"/>
      <c r="OPH40" s="9"/>
      <c r="OPI40" s="9"/>
      <c r="OPJ40" s="9"/>
      <c r="OPK40" s="9"/>
      <c r="OPL40" s="9"/>
      <c r="OPM40" s="9"/>
      <c r="OPN40" s="9"/>
      <c r="OPO40" s="9"/>
      <c r="OPP40" s="9"/>
      <c r="OPQ40" s="9"/>
      <c r="OPR40" s="9"/>
      <c r="OPS40" s="9"/>
      <c r="OPT40" s="9"/>
      <c r="OPU40" s="9"/>
      <c r="OPV40" s="9"/>
      <c r="OPW40" s="9"/>
      <c r="OPX40" s="9"/>
      <c r="OPY40" s="9"/>
      <c r="OPZ40" s="9"/>
      <c r="OQA40" s="9"/>
      <c r="OQB40" s="9"/>
      <c r="OQC40" s="9"/>
      <c r="OQD40" s="9"/>
      <c r="OQE40" s="9"/>
      <c r="OQF40" s="9"/>
      <c r="OQG40" s="9"/>
      <c r="OQH40" s="9"/>
      <c r="OQI40" s="9"/>
      <c r="OQJ40" s="9"/>
      <c r="OQK40" s="9"/>
      <c r="OQL40" s="9"/>
      <c r="OQM40" s="9"/>
      <c r="OQN40" s="9"/>
      <c r="OQO40" s="9"/>
      <c r="OQP40" s="9"/>
      <c r="OQQ40" s="9"/>
      <c r="OQR40" s="9"/>
      <c r="OQS40" s="9"/>
      <c r="OQT40" s="9"/>
      <c r="OQU40" s="9"/>
      <c r="OQV40" s="9"/>
      <c r="OQW40" s="9"/>
      <c r="OQX40" s="9"/>
      <c r="OQY40" s="9"/>
      <c r="OQZ40" s="9"/>
      <c r="ORA40" s="9"/>
      <c r="ORB40" s="9"/>
      <c r="ORC40" s="9"/>
      <c r="ORD40" s="9"/>
      <c r="ORE40" s="9"/>
      <c r="ORF40" s="9"/>
      <c r="ORG40" s="9"/>
      <c r="ORH40" s="9"/>
      <c r="ORI40" s="9"/>
      <c r="ORJ40" s="9"/>
      <c r="ORK40" s="9"/>
      <c r="ORL40" s="9"/>
      <c r="ORM40" s="9"/>
      <c r="ORN40" s="9"/>
      <c r="ORO40" s="9"/>
      <c r="ORP40" s="9"/>
      <c r="ORQ40" s="9"/>
      <c r="ORR40" s="9"/>
      <c r="ORS40" s="9"/>
      <c r="ORT40" s="9"/>
      <c r="ORU40" s="9"/>
      <c r="ORV40" s="9"/>
      <c r="ORW40" s="9"/>
      <c r="ORX40" s="9"/>
      <c r="ORY40" s="9"/>
      <c r="ORZ40" s="9"/>
      <c r="OSA40" s="9"/>
      <c r="OSB40" s="9"/>
      <c r="OSC40" s="9"/>
      <c r="OSD40" s="9"/>
      <c r="OSE40" s="9"/>
      <c r="OSF40" s="9"/>
      <c r="OSG40" s="9"/>
      <c r="OSH40" s="9"/>
      <c r="OSI40" s="9"/>
      <c r="OSJ40" s="9"/>
      <c r="OSK40" s="9"/>
      <c r="OSL40" s="9"/>
      <c r="OSM40" s="9"/>
      <c r="OSN40" s="9"/>
      <c r="OSO40" s="9"/>
      <c r="OSP40" s="9"/>
      <c r="OSQ40" s="9"/>
      <c r="OSR40" s="9"/>
      <c r="OSS40" s="9"/>
      <c r="OST40" s="9"/>
      <c r="OSU40" s="9"/>
      <c r="OSV40" s="9"/>
      <c r="OSW40" s="9"/>
      <c r="OSX40" s="9"/>
      <c r="OSY40" s="9"/>
      <c r="OSZ40" s="9"/>
      <c r="OTA40" s="9"/>
      <c r="OTB40" s="9"/>
      <c r="OTC40" s="9"/>
      <c r="OTD40" s="9"/>
      <c r="OTE40" s="9"/>
      <c r="OTF40" s="9"/>
      <c r="OTG40" s="9"/>
      <c r="OTH40" s="9"/>
      <c r="OTI40" s="9"/>
      <c r="OTJ40" s="9"/>
      <c r="OTK40" s="9"/>
      <c r="OTL40" s="9"/>
      <c r="OTM40" s="9"/>
      <c r="OTN40" s="9"/>
      <c r="OTO40" s="9"/>
      <c r="OTP40" s="9"/>
      <c r="OTQ40" s="9"/>
      <c r="OTR40" s="9"/>
      <c r="OTS40" s="9"/>
      <c r="OTT40" s="9"/>
      <c r="OTU40" s="9"/>
      <c r="OTV40" s="9"/>
      <c r="OTW40" s="9"/>
      <c r="OTX40" s="9"/>
      <c r="OTY40" s="9"/>
      <c r="OTZ40" s="9"/>
      <c r="OUA40" s="9"/>
      <c r="OUB40" s="9"/>
      <c r="OUC40" s="9"/>
      <c r="OUD40" s="9"/>
      <c r="OUE40" s="9"/>
      <c r="OUF40" s="9"/>
      <c r="OUG40" s="9"/>
      <c r="OUH40" s="9"/>
      <c r="OUI40" s="9"/>
      <c r="OUJ40" s="9"/>
      <c r="OUK40" s="9"/>
      <c r="OUL40" s="9"/>
      <c r="OUM40" s="9"/>
      <c r="OUN40" s="9"/>
      <c r="OUO40" s="9"/>
      <c r="OUP40" s="9"/>
      <c r="OUQ40" s="9"/>
      <c r="OUR40" s="9"/>
      <c r="OUS40" s="9"/>
      <c r="OUT40" s="9"/>
      <c r="OUU40" s="9"/>
      <c r="OUV40" s="9"/>
      <c r="OUW40" s="9"/>
      <c r="OUX40" s="9"/>
      <c r="OUY40" s="9"/>
      <c r="OUZ40" s="9"/>
      <c r="OVA40" s="9"/>
      <c r="OVB40" s="9"/>
      <c r="OVC40" s="9"/>
      <c r="OVD40" s="9"/>
      <c r="OVE40" s="9"/>
      <c r="OVF40" s="9"/>
      <c r="OVG40" s="9"/>
      <c r="OVH40" s="9"/>
      <c r="OVI40" s="9"/>
      <c r="OVJ40" s="9"/>
      <c r="OVK40" s="9"/>
      <c r="OVL40" s="9"/>
      <c r="OVM40" s="9"/>
      <c r="OVN40" s="9"/>
      <c r="OVO40" s="9"/>
      <c r="OVP40" s="9"/>
      <c r="OVQ40" s="9"/>
      <c r="OVR40" s="9"/>
      <c r="OVS40" s="9"/>
      <c r="OVT40" s="9"/>
      <c r="OVU40" s="9"/>
      <c r="OVV40" s="9"/>
      <c r="OVW40" s="9"/>
      <c r="OVX40" s="9"/>
      <c r="OVY40" s="9"/>
      <c r="OVZ40" s="9"/>
      <c r="OWA40" s="9"/>
      <c r="OWB40" s="9"/>
      <c r="OWC40" s="9"/>
      <c r="OWD40" s="9"/>
      <c r="OWE40" s="9"/>
      <c r="OWF40" s="9"/>
      <c r="OWG40" s="9"/>
      <c r="OWH40" s="9"/>
      <c r="OWI40" s="9"/>
      <c r="OWJ40" s="9"/>
      <c r="OWK40" s="9"/>
      <c r="OWL40" s="9"/>
      <c r="OWM40" s="9"/>
      <c r="OWN40" s="9"/>
      <c r="OWO40" s="9"/>
      <c r="OWP40" s="9"/>
      <c r="OWQ40" s="9"/>
      <c r="OWR40" s="9"/>
      <c r="OWS40" s="9"/>
      <c r="OWT40" s="9"/>
      <c r="OWU40" s="9"/>
      <c r="OWV40" s="9"/>
      <c r="OWW40" s="9"/>
      <c r="OWX40" s="9"/>
      <c r="OWY40" s="9"/>
      <c r="OWZ40" s="9"/>
      <c r="OXA40" s="9"/>
      <c r="OXB40" s="9"/>
      <c r="OXC40" s="9"/>
      <c r="OXD40" s="9"/>
      <c r="OXE40" s="9"/>
      <c r="OXF40" s="9"/>
      <c r="OXG40" s="9"/>
      <c r="OXH40" s="9"/>
      <c r="OXI40" s="9"/>
      <c r="OXJ40" s="9"/>
      <c r="OXK40" s="9"/>
      <c r="OXL40" s="9"/>
      <c r="OXM40" s="9"/>
      <c r="OXN40" s="9"/>
      <c r="OXO40" s="9"/>
      <c r="OXP40" s="9"/>
      <c r="OXQ40" s="9"/>
      <c r="OXR40" s="9"/>
      <c r="OXS40" s="9"/>
      <c r="OXT40" s="9"/>
      <c r="OXU40" s="9"/>
      <c r="OXV40" s="9"/>
      <c r="OXW40" s="9"/>
      <c r="OXX40" s="9"/>
      <c r="OXY40" s="9"/>
      <c r="OXZ40" s="9"/>
      <c r="OYA40" s="9"/>
      <c r="OYB40" s="9"/>
      <c r="OYC40" s="9"/>
      <c r="OYD40" s="9"/>
      <c r="OYE40" s="9"/>
      <c r="OYF40" s="9"/>
      <c r="OYG40" s="9"/>
      <c r="OYH40" s="9"/>
      <c r="OYI40" s="9"/>
      <c r="OYJ40" s="9"/>
      <c r="OYK40" s="9"/>
      <c r="OYL40" s="9"/>
      <c r="OYM40" s="9"/>
      <c r="OYN40" s="9"/>
      <c r="OYO40" s="9"/>
      <c r="OYP40" s="9"/>
      <c r="OYQ40" s="9"/>
      <c r="OYR40" s="9"/>
      <c r="OYS40" s="9"/>
      <c r="OYT40" s="9"/>
      <c r="OYU40" s="9"/>
      <c r="OYV40" s="9"/>
      <c r="OYW40" s="9"/>
      <c r="OYX40" s="9"/>
      <c r="OYY40" s="9"/>
      <c r="OYZ40" s="9"/>
      <c r="OZA40" s="9"/>
      <c r="OZB40" s="9"/>
      <c r="OZC40" s="9"/>
      <c r="OZD40" s="9"/>
      <c r="OZE40" s="9"/>
      <c r="OZF40" s="9"/>
      <c r="OZG40" s="9"/>
      <c r="OZH40" s="9"/>
      <c r="OZI40" s="9"/>
      <c r="OZJ40" s="9"/>
      <c r="OZK40" s="9"/>
      <c r="OZL40" s="9"/>
      <c r="OZM40" s="9"/>
      <c r="OZN40" s="9"/>
      <c r="OZO40" s="9"/>
      <c r="OZP40" s="9"/>
      <c r="OZQ40" s="9"/>
      <c r="OZR40" s="9"/>
      <c r="OZS40" s="9"/>
      <c r="OZT40" s="9"/>
      <c r="OZU40" s="9"/>
      <c r="OZV40" s="9"/>
      <c r="OZW40" s="9"/>
      <c r="OZX40" s="9"/>
      <c r="OZY40" s="9"/>
      <c r="OZZ40" s="9"/>
      <c r="PAA40" s="9"/>
      <c r="PAB40" s="9"/>
      <c r="PAC40" s="9"/>
      <c r="PAD40" s="9"/>
      <c r="PAE40" s="9"/>
      <c r="PAF40" s="9"/>
      <c r="PAG40" s="9"/>
      <c r="PAH40" s="9"/>
      <c r="PAI40" s="9"/>
      <c r="PAJ40" s="9"/>
      <c r="PAK40" s="9"/>
      <c r="PAL40" s="9"/>
      <c r="PAM40" s="9"/>
      <c r="PAN40" s="9"/>
      <c r="PAO40" s="9"/>
      <c r="PAP40" s="9"/>
      <c r="PAQ40" s="9"/>
      <c r="PAR40" s="9"/>
      <c r="PAS40" s="9"/>
      <c r="PAT40" s="9"/>
      <c r="PAU40" s="9"/>
      <c r="PAV40" s="9"/>
      <c r="PAW40" s="9"/>
      <c r="PAX40" s="9"/>
      <c r="PAY40" s="9"/>
      <c r="PAZ40" s="9"/>
      <c r="PBA40" s="9"/>
      <c r="PBB40" s="9"/>
      <c r="PBC40" s="9"/>
      <c r="PBD40" s="9"/>
      <c r="PBE40" s="9"/>
      <c r="PBF40" s="9"/>
      <c r="PBG40" s="9"/>
      <c r="PBH40" s="9"/>
      <c r="PBI40" s="9"/>
      <c r="PBJ40" s="9"/>
      <c r="PBK40" s="9"/>
      <c r="PBL40" s="9"/>
      <c r="PBM40" s="9"/>
      <c r="PBN40" s="9"/>
      <c r="PBO40" s="9"/>
      <c r="PBP40" s="9"/>
      <c r="PBQ40" s="9"/>
      <c r="PBR40" s="9"/>
      <c r="PBS40" s="9"/>
      <c r="PBT40" s="9"/>
      <c r="PBU40" s="9"/>
      <c r="PBV40" s="9"/>
      <c r="PBW40" s="9"/>
      <c r="PBX40" s="9"/>
      <c r="PBY40" s="9"/>
      <c r="PBZ40" s="9"/>
      <c r="PCA40" s="9"/>
      <c r="PCB40" s="9"/>
      <c r="PCC40" s="9"/>
      <c r="PCD40" s="9"/>
      <c r="PCE40" s="9"/>
      <c r="PCF40" s="9"/>
      <c r="PCG40" s="9"/>
      <c r="PCH40" s="9"/>
      <c r="PCI40" s="9"/>
      <c r="PCJ40" s="9"/>
      <c r="PCK40" s="9"/>
      <c r="PCL40" s="9"/>
      <c r="PCM40" s="9"/>
      <c r="PCN40" s="9"/>
      <c r="PCO40" s="9"/>
      <c r="PCP40" s="9"/>
      <c r="PCQ40" s="9"/>
      <c r="PCR40" s="9"/>
      <c r="PCS40" s="9"/>
      <c r="PCT40" s="9"/>
      <c r="PCU40" s="9"/>
      <c r="PCV40" s="9"/>
      <c r="PCW40" s="9"/>
      <c r="PCX40" s="9"/>
      <c r="PCY40" s="9"/>
      <c r="PCZ40" s="9"/>
      <c r="PDA40" s="9"/>
      <c r="PDB40" s="9"/>
      <c r="PDC40" s="9"/>
      <c r="PDD40" s="9"/>
      <c r="PDE40" s="9"/>
      <c r="PDF40" s="9"/>
      <c r="PDG40" s="9"/>
      <c r="PDH40" s="9"/>
      <c r="PDI40" s="9"/>
      <c r="PDJ40" s="9"/>
      <c r="PDK40" s="9"/>
      <c r="PDL40" s="9"/>
      <c r="PDM40" s="9"/>
      <c r="PDN40" s="9"/>
      <c r="PDO40" s="9"/>
      <c r="PDP40" s="9"/>
      <c r="PDQ40" s="9"/>
      <c r="PDR40" s="9"/>
      <c r="PDS40" s="9"/>
      <c r="PDT40" s="9"/>
      <c r="PDU40" s="9"/>
      <c r="PDV40" s="9"/>
      <c r="PDW40" s="9"/>
      <c r="PDX40" s="9"/>
      <c r="PDY40" s="9"/>
      <c r="PDZ40" s="9"/>
      <c r="PEA40" s="9"/>
      <c r="PEB40" s="9"/>
      <c r="PEC40" s="9"/>
      <c r="PED40" s="9"/>
      <c r="PEE40" s="9"/>
      <c r="PEF40" s="9"/>
      <c r="PEG40" s="9"/>
      <c r="PEH40" s="9"/>
      <c r="PEI40" s="9"/>
      <c r="PEJ40" s="9"/>
      <c r="PEK40" s="9"/>
      <c r="PEL40" s="9"/>
      <c r="PEM40" s="9"/>
      <c r="PEN40" s="9"/>
      <c r="PEO40" s="9"/>
      <c r="PEP40" s="9"/>
      <c r="PEQ40" s="9"/>
      <c r="PER40" s="9"/>
      <c r="PES40" s="9"/>
      <c r="PET40" s="9"/>
      <c r="PEU40" s="9"/>
      <c r="PEV40" s="9"/>
      <c r="PEW40" s="9"/>
      <c r="PEX40" s="9"/>
      <c r="PEY40" s="9"/>
      <c r="PEZ40" s="9"/>
      <c r="PFA40" s="9"/>
      <c r="PFB40" s="9"/>
      <c r="PFC40" s="9"/>
      <c r="PFD40" s="9"/>
      <c r="PFE40" s="9"/>
      <c r="PFF40" s="9"/>
      <c r="PFG40" s="9"/>
      <c r="PFH40" s="9"/>
      <c r="PFI40" s="9"/>
      <c r="PFJ40" s="9"/>
      <c r="PFK40" s="9"/>
      <c r="PFL40" s="9"/>
      <c r="PFM40" s="9"/>
      <c r="PFN40" s="9"/>
      <c r="PFO40" s="9"/>
      <c r="PFP40" s="9"/>
      <c r="PFQ40" s="9"/>
      <c r="PFR40" s="9"/>
      <c r="PFS40" s="9"/>
      <c r="PFT40" s="9"/>
      <c r="PFU40" s="9"/>
      <c r="PFV40" s="9"/>
      <c r="PFW40" s="9"/>
      <c r="PFX40" s="9"/>
      <c r="PFY40" s="9"/>
      <c r="PFZ40" s="9"/>
      <c r="PGA40" s="9"/>
      <c r="PGB40" s="9"/>
      <c r="PGC40" s="9"/>
      <c r="PGD40" s="9"/>
      <c r="PGE40" s="9"/>
      <c r="PGF40" s="9"/>
      <c r="PGG40" s="9"/>
      <c r="PGH40" s="9"/>
      <c r="PGI40" s="9"/>
      <c r="PGJ40" s="9"/>
      <c r="PGK40" s="9"/>
      <c r="PGL40" s="9"/>
      <c r="PGM40" s="9"/>
      <c r="PGN40" s="9"/>
      <c r="PGO40" s="9"/>
      <c r="PGP40" s="9"/>
      <c r="PGQ40" s="9"/>
      <c r="PGR40" s="9"/>
      <c r="PGS40" s="9"/>
      <c r="PGT40" s="9"/>
      <c r="PGU40" s="9"/>
      <c r="PGV40" s="9"/>
      <c r="PGW40" s="9"/>
      <c r="PGX40" s="9"/>
      <c r="PGY40" s="9"/>
      <c r="PGZ40" s="9"/>
      <c r="PHA40" s="9"/>
      <c r="PHB40" s="9"/>
      <c r="PHC40" s="9"/>
      <c r="PHD40" s="9"/>
      <c r="PHE40" s="9"/>
      <c r="PHF40" s="9"/>
      <c r="PHG40" s="9"/>
      <c r="PHH40" s="9"/>
      <c r="PHI40" s="9"/>
      <c r="PHJ40" s="9"/>
      <c r="PHK40" s="9"/>
      <c r="PHL40" s="9"/>
      <c r="PHM40" s="9"/>
      <c r="PHN40" s="9"/>
      <c r="PHO40" s="9"/>
      <c r="PHP40" s="9"/>
      <c r="PHQ40" s="9"/>
      <c r="PHR40" s="9"/>
      <c r="PHS40" s="9"/>
      <c r="PHT40" s="9"/>
      <c r="PHU40" s="9"/>
      <c r="PHV40" s="9"/>
      <c r="PHW40" s="9"/>
      <c r="PHX40" s="9"/>
      <c r="PHY40" s="9"/>
      <c r="PHZ40" s="9"/>
      <c r="PIA40" s="9"/>
      <c r="PIB40" s="9"/>
      <c r="PIC40" s="9"/>
      <c r="PID40" s="9"/>
      <c r="PIE40" s="9"/>
      <c r="PIF40" s="9"/>
      <c r="PIG40" s="9"/>
      <c r="PIH40" s="9"/>
      <c r="PII40" s="9"/>
      <c r="PIJ40" s="9"/>
      <c r="PIK40" s="9"/>
      <c r="PIL40" s="9"/>
      <c r="PIM40" s="9"/>
      <c r="PIN40" s="9"/>
      <c r="PIO40" s="9"/>
      <c r="PIP40" s="9"/>
      <c r="PIQ40" s="9"/>
      <c r="PIR40" s="9"/>
      <c r="PIS40" s="9"/>
      <c r="PIT40" s="9"/>
      <c r="PIU40" s="9"/>
      <c r="PIV40" s="9"/>
      <c r="PIW40" s="9"/>
      <c r="PIX40" s="9"/>
      <c r="PIY40" s="9"/>
      <c r="PIZ40" s="9"/>
      <c r="PJA40" s="9"/>
      <c r="PJB40" s="9"/>
      <c r="PJC40" s="9"/>
      <c r="PJD40" s="9"/>
      <c r="PJE40" s="9"/>
      <c r="PJF40" s="9"/>
      <c r="PJG40" s="9"/>
      <c r="PJH40" s="9"/>
      <c r="PJI40" s="9"/>
      <c r="PJJ40" s="9"/>
      <c r="PJK40" s="9"/>
      <c r="PJL40" s="9"/>
      <c r="PJM40" s="9"/>
      <c r="PJN40" s="9"/>
      <c r="PJO40" s="9"/>
      <c r="PJP40" s="9"/>
      <c r="PJQ40" s="9"/>
      <c r="PJR40" s="9"/>
      <c r="PJS40" s="9"/>
      <c r="PJT40" s="9"/>
      <c r="PJU40" s="9"/>
      <c r="PJV40" s="9"/>
      <c r="PJW40" s="9"/>
      <c r="PJX40" s="9"/>
      <c r="PJY40" s="9"/>
      <c r="PJZ40" s="9"/>
      <c r="PKA40" s="9"/>
      <c r="PKB40" s="9"/>
      <c r="PKC40" s="9"/>
      <c r="PKD40" s="9"/>
      <c r="PKE40" s="9"/>
      <c r="PKF40" s="9"/>
      <c r="PKG40" s="9"/>
      <c r="PKH40" s="9"/>
      <c r="PKI40" s="9"/>
      <c r="PKJ40" s="9"/>
      <c r="PKK40" s="9"/>
      <c r="PKL40" s="9"/>
      <c r="PKM40" s="9"/>
      <c r="PKN40" s="9"/>
      <c r="PKO40" s="9"/>
      <c r="PKP40" s="9"/>
      <c r="PKQ40" s="9"/>
      <c r="PKR40" s="9"/>
      <c r="PKS40" s="9"/>
      <c r="PKT40" s="9"/>
      <c r="PKU40" s="9"/>
      <c r="PKV40" s="9"/>
      <c r="PKW40" s="9"/>
      <c r="PKX40" s="9"/>
      <c r="PKY40" s="9"/>
      <c r="PKZ40" s="9"/>
      <c r="PLA40" s="9"/>
      <c r="PLB40" s="9"/>
      <c r="PLC40" s="9"/>
      <c r="PLD40" s="9"/>
      <c r="PLE40" s="9"/>
      <c r="PLF40" s="9"/>
      <c r="PLG40" s="9"/>
      <c r="PLH40" s="9"/>
      <c r="PLI40" s="9"/>
      <c r="PLJ40" s="9"/>
      <c r="PLK40" s="9"/>
      <c r="PLL40" s="9"/>
      <c r="PLM40" s="9"/>
      <c r="PLN40" s="9"/>
      <c r="PLO40" s="9"/>
      <c r="PLP40" s="9"/>
      <c r="PLQ40" s="9"/>
      <c r="PLR40" s="9"/>
      <c r="PLS40" s="9"/>
      <c r="PLT40" s="9"/>
      <c r="PLU40" s="9"/>
      <c r="PLV40" s="9"/>
      <c r="PLW40" s="9"/>
      <c r="PLX40" s="9"/>
      <c r="PLY40" s="9"/>
      <c r="PLZ40" s="9"/>
      <c r="PMA40" s="9"/>
      <c r="PMB40" s="9"/>
      <c r="PMC40" s="9"/>
      <c r="PMD40" s="9"/>
      <c r="PME40" s="9"/>
      <c r="PMF40" s="9"/>
      <c r="PMG40" s="9"/>
      <c r="PMH40" s="9"/>
      <c r="PMI40" s="9"/>
      <c r="PMJ40" s="9"/>
      <c r="PMK40" s="9"/>
      <c r="PML40" s="9"/>
      <c r="PMM40" s="9"/>
      <c r="PMN40" s="9"/>
      <c r="PMO40" s="9"/>
      <c r="PMP40" s="9"/>
      <c r="PMQ40" s="9"/>
      <c r="PMR40" s="9"/>
      <c r="PMS40" s="9"/>
      <c r="PMT40" s="9"/>
      <c r="PMU40" s="9"/>
      <c r="PMV40" s="9"/>
      <c r="PMW40" s="9"/>
      <c r="PMX40" s="9"/>
      <c r="PMY40" s="9"/>
      <c r="PMZ40" s="9"/>
      <c r="PNA40" s="9"/>
      <c r="PNB40" s="9"/>
      <c r="PNC40" s="9"/>
      <c r="PND40" s="9"/>
      <c r="PNE40" s="9"/>
      <c r="PNF40" s="9"/>
      <c r="PNG40" s="9"/>
      <c r="PNH40" s="9"/>
      <c r="PNI40" s="9"/>
      <c r="PNJ40" s="9"/>
      <c r="PNK40" s="9"/>
      <c r="PNL40" s="9"/>
      <c r="PNM40" s="9"/>
      <c r="PNN40" s="9"/>
      <c r="PNO40" s="9"/>
      <c r="PNP40" s="9"/>
      <c r="PNQ40" s="9"/>
      <c r="PNR40" s="9"/>
      <c r="PNS40" s="9"/>
      <c r="PNT40" s="9"/>
      <c r="PNU40" s="9"/>
      <c r="PNV40" s="9"/>
      <c r="PNW40" s="9"/>
      <c r="PNX40" s="9"/>
      <c r="PNY40" s="9"/>
      <c r="PNZ40" s="9"/>
      <c r="POA40" s="9"/>
      <c r="POB40" s="9"/>
      <c r="POC40" s="9"/>
      <c r="POD40" s="9"/>
      <c r="POE40" s="9"/>
      <c r="POF40" s="9"/>
      <c r="POG40" s="9"/>
      <c r="POH40" s="9"/>
      <c r="POI40" s="9"/>
      <c r="POJ40" s="9"/>
      <c r="POK40" s="9"/>
      <c r="POL40" s="9"/>
      <c r="POM40" s="9"/>
      <c r="PON40" s="9"/>
      <c r="POO40" s="9"/>
      <c r="POP40" s="9"/>
      <c r="POQ40" s="9"/>
      <c r="POR40" s="9"/>
      <c r="POS40" s="9"/>
      <c r="POT40" s="9"/>
      <c r="POU40" s="9"/>
      <c r="POV40" s="9"/>
      <c r="POW40" s="9"/>
      <c r="POX40" s="9"/>
      <c r="POY40" s="9"/>
      <c r="POZ40" s="9"/>
      <c r="PPA40" s="9"/>
      <c r="PPB40" s="9"/>
      <c r="PPC40" s="9"/>
      <c r="PPD40" s="9"/>
      <c r="PPE40" s="9"/>
      <c r="PPF40" s="9"/>
      <c r="PPG40" s="9"/>
      <c r="PPH40" s="9"/>
      <c r="PPI40" s="9"/>
      <c r="PPJ40" s="9"/>
      <c r="PPK40" s="9"/>
      <c r="PPL40" s="9"/>
      <c r="PPM40" s="9"/>
      <c r="PPN40" s="9"/>
      <c r="PPO40" s="9"/>
      <c r="PPP40" s="9"/>
      <c r="PPQ40" s="9"/>
      <c r="PPR40" s="9"/>
      <c r="PPS40" s="9"/>
      <c r="PPT40" s="9"/>
      <c r="PPU40" s="9"/>
      <c r="PPV40" s="9"/>
      <c r="PPW40" s="9"/>
      <c r="PPX40" s="9"/>
      <c r="PPY40" s="9"/>
      <c r="PPZ40" s="9"/>
      <c r="PQA40" s="9"/>
      <c r="PQB40" s="9"/>
      <c r="PQC40" s="9"/>
      <c r="PQD40" s="9"/>
      <c r="PQE40" s="9"/>
      <c r="PQF40" s="9"/>
      <c r="PQG40" s="9"/>
      <c r="PQH40" s="9"/>
      <c r="PQI40" s="9"/>
      <c r="PQJ40" s="9"/>
      <c r="PQK40" s="9"/>
      <c r="PQL40" s="9"/>
      <c r="PQM40" s="9"/>
      <c r="PQN40" s="9"/>
      <c r="PQO40" s="9"/>
      <c r="PQP40" s="9"/>
      <c r="PQQ40" s="9"/>
      <c r="PQR40" s="9"/>
      <c r="PQS40" s="9"/>
      <c r="PQT40" s="9"/>
      <c r="PQU40" s="9"/>
      <c r="PQV40" s="9"/>
      <c r="PQW40" s="9"/>
      <c r="PQX40" s="9"/>
      <c r="PQY40" s="9"/>
      <c r="PQZ40" s="9"/>
      <c r="PRA40" s="9"/>
      <c r="PRB40" s="9"/>
      <c r="PRC40" s="9"/>
      <c r="PRD40" s="9"/>
      <c r="PRE40" s="9"/>
      <c r="PRF40" s="9"/>
      <c r="PRG40" s="9"/>
      <c r="PRH40" s="9"/>
      <c r="PRI40" s="9"/>
      <c r="PRJ40" s="9"/>
      <c r="PRK40" s="9"/>
      <c r="PRL40" s="9"/>
      <c r="PRM40" s="9"/>
      <c r="PRN40" s="9"/>
      <c r="PRO40" s="9"/>
      <c r="PRP40" s="9"/>
      <c r="PRQ40" s="9"/>
      <c r="PRR40" s="9"/>
      <c r="PRS40" s="9"/>
      <c r="PRT40" s="9"/>
      <c r="PRU40" s="9"/>
      <c r="PRV40" s="9"/>
      <c r="PRW40" s="9"/>
      <c r="PRX40" s="9"/>
      <c r="PRY40" s="9"/>
      <c r="PRZ40" s="9"/>
      <c r="PSA40" s="9"/>
      <c r="PSB40" s="9"/>
      <c r="PSC40" s="9"/>
      <c r="PSD40" s="9"/>
      <c r="PSE40" s="9"/>
      <c r="PSF40" s="9"/>
      <c r="PSG40" s="9"/>
      <c r="PSH40" s="9"/>
      <c r="PSI40" s="9"/>
      <c r="PSJ40" s="9"/>
      <c r="PSK40" s="9"/>
      <c r="PSL40" s="9"/>
      <c r="PSM40" s="9"/>
      <c r="PSN40" s="9"/>
      <c r="PSO40" s="9"/>
      <c r="PSP40" s="9"/>
      <c r="PSQ40" s="9"/>
      <c r="PSR40" s="9"/>
      <c r="PSS40" s="9"/>
      <c r="PST40" s="9"/>
      <c r="PSU40" s="9"/>
      <c r="PSV40" s="9"/>
      <c r="PSW40" s="9"/>
      <c r="PSX40" s="9"/>
      <c r="PSY40" s="9"/>
      <c r="PSZ40" s="9"/>
      <c r="PTA40" s="9"/>
      <c r="PTB40" s="9"/>
      <c r="PTC40" s="9"/>
      <c r="PTD40" s="9"/>
      <c r="PTE40" s="9"/>
      <c r="PTF40" s="9"/>
      <c r="PTG40" s="9"/>
      <c r="PTH40" s="9"/>
      <c r="PTI40" s="9"/>
      <c r="PTJ40" s="9"/>
      <c r="PTK40" s="9"/>
      <c r="PTL40" s="9"/>
      <c r="PTM40" s="9"/>
      <c r="PTN40" s="9"/>
      <c r="PTO40" s="9"/>
      <c r="PTP40" s="9"/>
      <c r="PTQ40" s="9"/>
      <c r="PTR40" s="9"/>
      <c r="PTS40" s="9"/>
      <c r="PTT40" s="9"/>
      <c r="PTU40" s="9"/>
      <c r="PTV40" s="9"/>
      <c r="PTW40" s="9"/>
      <c r="PTX40" s="9"/>
      <c r="PTY40" s="9"/>
      <c r="PTZ40" s="9"/>
      <c r="PUA40" s="9"/>
      <c r="PUB40" s="9"/>
      <c r="PUC40" s="9"/>
      <c r="PUD40" s="9"/>
      <c r="PUE40" s="9"/>
      <c r="PUF40" s="9"/>
      <c r="PUG40" s="9"/>
      <c r="PUH40" s="9"/>
      <c r="PUI40" s="9"/>
      <c r="PUJ40" s="9"/>
      <c r="PUK40" s="9"/>
      <c r="PUL40" s="9"/>
      <c r="PUM40" s="9"/>
      <c r="PUN40" s="9"/>
      <c r="PUO40" s="9"/>
      <c r="PUP40" s="9"/>
      <c r="PUQ40" s="9"/>
      <c r="PUR40" s="9"/>
      <c r="PUS40" s="9"/>
      <c r="PUT40" s="9"/>
      <c r="PUU40" s="9"/>
      <c r="PUV40" s="9"/>
      <c r="PUW40" s="9"/>
      <c r="PUX40" s="9"/>
      <c r="PUY40" s="9"/>
      <c r="PUZ40" s="9"/>
      <c r="PVA40" s="9"/>
      <c r="PVB40" s="9"/>
      <c r="PVC40" s="9"/>
      <c r="PVD40" s="9"/>
      <c r="PVE40" s="9"/>
      <c r="PVF40" s="9"/>
      <c r="PVG40" s="9"/>
      <c r="PVH40" s="9"/>
      <c r="PVI40" s="9"/>
      <c r="PVJ40" s="9"/>
      <c r="PVK40" s="9"/>
      <c r="PVL40" s="9"/>
      <c r="PVM40" s="9"/>
      <c r="PVN40" s="9"/>
      <c r="PVO40" s="9"/>
      <c r="PVP40" s="9"/>
      <c r="PVQ40" s="9"/>
      <c r="PVR40" s="9"/>
      <c r="PVS40" s="9"/>
      <c r="PVT40" s="9"/>
      <c r="PVU40" s="9"/>
      <c r="PVV40" s="9"/>
      <c r="PVW40" s="9"/>
      <c r="PVX40" s="9"/>
      <c r="PVY40" s="9"/>
      <c r="PVZ40" s="9"/>
      <c r="PWA40" s="9"/>
      <c r="PWB40" s="9"/>
      <c r="PWC40" s="9"/>
      <c r="PWD40" s="9"/>
      <c r="PWE40" s="9"/>
      <c r="PWF40" s="9"/>
      <c r="PWG40" s="9"/>
      <c r="PWH40" s="9"/>
      <c r="PWI40" s="9"/>
      <c r="PWJ40" s="9"/>
      <c r="PWK40" s="9"/>
      <c r="PWL40" s="9"/>
      <c r="PWM40" s="9"/>
      <c r="PWN40" s="9"/>
      <c r="PWO40" s="9"/>
      <c r="PWP40" s="9"/>
      <c r="PWQ40" s="9"/>
      <c r="PWR40" s="9"/>
      <c r="PWS40" s="9"/>
      <c r="PWT40" s="9"/>
      <c r="PWU40" s="9"/>
      <c r="PWV40" s="9"/>
      <c r="PWW40" s="9"/>
      <c r="PWX40" s="9"/>
      <c r="PWY40" s="9"/>
      <c r="PWZ40" s="9"/>
      <c r="PXA40" s="9"/>
      <c r="PXB40" s="9"/>
      <c r="PXC40" s="9"/>
      <c r="PXD40" s="9"/>
      <c r="PXE40" s="9"/>
      <c r="PXF40" s="9"/>
      <c r="PXG40" s="9"/>
      <c r="PXH40" s="9"/>
      <c r="PXI40" s="9"/>
      <c r="PXJ40" s="9"/>
      <c r="PXK40" s="9"/>
      <c r="PXL40" s="9"/>
      <c r="PXM40" s="9"/>
      <c r="PXN40" s="9"/>
      <c r="PXO40" s="9"/>
      <c r="PXP40" s="9"/>
      <c r="PXQ40" s="9"/>
      <c r="PXR40" s="9"/>
      <c r="PXS40" s="9"/>
      <c r="PXT40" s="9"/>
      <c r="PXU40" s="9"/>
      <c r="PXV40" s="9"/>
      <c r="PXW40" s="9"/>
      <c r="PXX40" s="9"/>
      <c r="PXY40" s="9"/>
      <c r="PXZ40" s="9"/>
      <c r="PYA40" s="9"/>
      <c r="PYB40" s="9"/>
      <c r="PYC40" s="9"/>
      <c r="PYD40" s="9"/>
      <c r="PYE40" s="9"/>
      <c r="PYF40" s="9"/>
      <c r="PYG40" s="9"/>
      <c r="PYH40" s="9"/>
      <c r="PYI40" s="9"/>
      <c r="PYJ40" s="9"/>
      <c r="PYK40" s="9"/>
      <c r="PYL40" s="9"/>
      <c r="PYM40" s="9"/>
      <c r="PYN40" s="9"/>
      <c r="PYO40" s="9"/>
      <c r="PYP40" s="9"/>
      <c r="PYQ40" s="9"/>
      <c r="PYR40" s="9"/>
      <c r="PYS40" s="9"/>
      <c r="PYT40" s="9"/>
      <c r="PYU40" s="9"/>
      <c r="PYV40" s="9"/>
      <c r="PYW40" s="9"/>
      <c r="PYX40" s="9"/>
      <c r="PYY40" s="9"/>
      <c r="PYZ40" s="9"/>
      <c r="PZA40" s="9"/>
      <c r="PZB40" s="9"/>
      <c r="PZC40" s="9"/>
      <c r="PZD40" s="9"/>
      <c r="PZE40" s="9"/>
      <c r="PZF40" s="9"/>
      <c r="PZG40" s="9"/>
      <c r="PZH40" s="9"/>
      <c r="PZI40" s="9"/>
      <c r="PZJ40" s="9"/>
      <c r="PZK40" s="9"/>
      <c r="PZL40" s="9"/>
      <c r="PZM40" s="9"/>
      <c r="PZN40" s="9"/>
      <c r="PZO40" s="9"/>
      <c r="PZP40" s="9"/>
      <c r="PZQ40" s="9"/>
      <c r="PZR40" s="9"/>
      <c r="PZS40" s="9"/>
      <c r="PZT40" s="9"/>
      <c r="PZU40" s="9"/>
      <c r="PZV40" s="9"/>
      <c r="PZW40" s="9"/>
      <c r="PZX40" s="9"/>
      <c r="PZY40" s="9"/>
      <c r="PZZ40" s="9"/>
      <c r="QAA40" s="9"/>
      <c r="QAB40" s="9"/>
      <c r="QAC40" s="9"/>
      <c r="QAD40" s="9"/>
      <c r="QAE40" s="9"/>
      <c r="QAF40" s="9"/>
      <c r="QAG40" s="9"/>
      <c r="QAH40" s="9"/>
      <c r="QAI40" s="9"/>
      <c r="QAJ40" s="9"/>
      <c r="QAK40" s="9"/>
      <c r="QAL40" s="9"/>
      <c r="QAM40" s="9"/>
      <c r="QAN40" s="9"/>
      <c r="QAO40" s="9"/>
      <c r="QAP40" s="9"/>
      <c r="QAQ40" s="9"/>
      <c r="QAR40" s="9"/>
      <c r="QAS40" s="9"/>
      <c r="QAT40" s="9"/>
      <c r="QAU40" s="9"/>
      <c r="QAV40" s="9"/>
      <c r="QAW40" s="9"/>
      <c r="QAX40" s="9"/>
      <c r="QAY40" s="9"/>
      <c r="QAZ40" s="9"/>
      <c r="QBA40" s="9"/>
      <c r="QBB40" s="9"/>
      <c r="QBC40" s="9"/>
      <c r="QBD40" s="9"/>
      <c r="QBE40" s="9"/>
      <c r="QBF40" s="9"/>
      <c r="QBG40" s="9"/>
      <c r="QBH40" s="9"/>
      <c r="QBI40" s="9"/>
      <c r="QBJ40" s="9"/>
      <c r="QBK40" s="9"/>
      <c r="QBL40" s="9"/>
      <c r="QBM40" s="9"/>
      <c r="QBN40" s="9"/>
      <c r="QBO40" s="9"/>
      <c r="QBP40" s="9"/>
      <c r="QBQ40" s="9"/>
      <c r="QBR40" s="9"/>
      <c r="QBS40" s="9"/>
      <c r="QBT40" s="9"/>
      <c r="QBU40" s="9"/>
      <c r="QBV40" s="9"/>
      <c r="QBW40" s="9"/>
      <c r="QBX40" s="9"/>
      <c r="QBY40" s="9"/>
      <c r="QBZ40" s="9"/>
      <c r="QCA40" s="9"/>
      <c r="QCB40" s="9"/>
      <c r="QCC40" s="9"/>
      <c r="QCD40" s="9"/>
      <c r="QCE40" s="9"/>
      <c r="QCF40" s="9"/>
      <c r="QCG40" s="9"/>
      <c r="QCH40" s="9"/>
      <c r="QCI40" s="9"/>
      <c r="QCJ40" s="9"/>
      <c r="QCK40" s="9"/>
      <c r="QCL40" s="9"/>
      <c r="QCM40" s="9"/>
      <c r="QCN40" s="9"/>
      <c r="QCO40" s="9"/>
      <c r="QCP40" s="9"/>
      <c r="QCQ40" s="9"/>
      <c r="QCR40" s="9"/>
      <c r="QCS40" s="9"/>
      <c r="QCT40" s="9"/>
      <c r="QCU40" s="9"/>
      <c r="QCV40" s="9"/>
      <c r="QCW40" s="9"/>
      <c r="QCX40" s="9"/>
      <c r="QCY40" s="9"/>
      <c r="QCZ40" s="9"/>
      <c r="QDA40" s="9"/>
      <c r="QDB40" s="9"/>
      <c r="QDC40" s="9"/>
      <c r="QDD40" s="9"/>
      <c r="QDE40" s="9"/>
      <c r="QDF40" s="9"/>
      <c r="QDG40" s="9"/>
      <c r="QDH40" s="9"/>
      <c r="QDI40" s="9"/>
      <c r="QDJ40" s="9"/>
      <c r="QDK40" s="9"/>
      <c r="QDL40" s="9"/>
      <c r="QDM40" s="9"/>
      <c r="QDN40" s="9"/>
      <c r="QDO40" s="9"/>
      <c r="QDP40" s="9"/>
      <c r="QDQ40" s="9"/>
      <c r="QDR40" s="9"/>
      <c r="QDS40" s="9"/>
      <c r="QDT40" s="9"/>
      <c r="QDU40" s="9"/>
      <c r="QDV40" s="9"/>
      <c r="QDW40" s="9"/>
      <c r="QDX40" s="9"/>
      <c r="QDY40" s="9"/>
      <c r="QDZ40" s="9"/>
      <c r="QEA40" s="9"/>
      <c r="QEB40" s="9"/>
      <c r="QEC40" s="9"/>
      <c r="QED40" s="9"/>
      <c r="QEE40" s="9"/>
      <c r="QEF40" s="9"/>
      <c r="QEG40" s="9"/>
      <c r="QEH40" s="9"/>
      <c r="QEI40" s="9"/>
      <c r="QEJ40" s="9"/>
      <c r="QEK40" s="9"/>
      <c r="QEL40" s="9"/>
      <c r="QEM40" s="9"/>
      <c r="QEN40" s="9"/>
      <c r="QEO40" s="9"/>
      <c r="QEP40" s="9"/>
      <c r="QEQ40" s="9"/>
      <c r="QER40" s="9"/>
      <c r="QES40" s="9"/>
      <c r="QET40" s="9"/>
      <c r="QEU40" s="9"/>
      <c r="QEV40" s="9"/>
      <c r="QEW40" s="9"/>
      <c r="QEX40" s="9"/>
      <c r="QEY40" s="9"/>
      <c r="QEZ40" s="9"/>
      <c r="QFA40" s="9"/>
      <c r="QFB40" s="9"/>
      <c r="QFC40" s="9"/>
      <c r="QFD40" s="9"/>
      <c r="QFE40" s="9"/>
      <c r="QFF40" s="9"/>
      <c r="QFG40" s="9"/>
      <c r="QFH40" s="9"/>
      <c r="QFI40" s="9"/>
      <c r="QFJ40" s="9"/>
      <c r="QFK40" s="9"/>
      <c r="QFL40" s="9"/>
      <c r="QFM40" s="9"/>
      <c r="QFN40" s="9"/>
      <c r="QFO40" s="9"/>
      <c r="QFP40" s="9"/>
      <c r="QFQ40" s="9"/>
      <c r="QFR40" s="9"/>
      <c r="QFS40" s="9"/>
      <c r="QFT40" s="9"/>
      <c r="QFU40" s="9"/>
      <c r="QFV40" s="9"/>
      <c r="QFW40" s="9"/>
      <c r="QFX40" s="9"/>
      <c r="QFY40" s="9"/>
      <c r="QFZ40" s="9"/>
      <c r="QGA40" s="9"/>
      <c r="QGB40" s="9"/>
      <c r="QGC40" s="9"/>
      <c r="QGD40" s="9"/>
      <c r="QGE40" s="9"/>
      <c r="QGF40" s="9"/>
      <c r="QGG40" s="9"/>
      <c r="QGH40" s="9"/>
      <c r="QGI40" s="9"/>
      <c r="QGJ40" s="9"/>
      <c r="QGK40" s="9"/>
      <c r="QGL40" s="9"/>
      <c r="QGM40" s="9"/>
      <c r="QGN40" s="9"/>
      <c r="QGO40" s="9"/>
      <c r="QGP40" s="9"/>
      <c r="QGQ40" s="9"/>
      <c r="QGR40" s="9"/>
      <c r="QGS40" s="9"/>
      <c r="QGT40" s="9"/>
      <c r="QGU40" s="9"/>
      <c r="QGV40" s="9"/>
      <c r="QGW40" s="9"/>
      <c r="QGX40" s="9"/>
      <c r="QGY40" s="9"/>
      <c r="QGZ40" s="9"/>
      <c r="QHA40" s="9"/>
      <c r="QHB40" s="9"/>
      <c r="QHC40" s="9"/>
      <c r="QHD40" s="9"/>
      <c r="QHE40" s="9"/>
      <c r="QHF40" s="9"/>
      <c r="QHG40" s="9"/>
      <c r="QHH40" s="9"/>
      <c r="QHI40" s="9"/>
      <c r="QHJ40" s="9"/>
      <c r="QHK40" s="9"/>
      <c r="QHL40" s="9"/>
      <c r="QHM40" s="9"/>
      <c r="QHN40" s="9"/>
      <c r="QHO40" s="9"/>
      <c r="QHP40" s="9"/>
      <c r="QHQ40" s="9"/>
      <c r="QHR40" s="9"/>
      <c r="QHS40" s="9"/>
      <c r="QHT40" s="9"/>
      <c r="QHU40" s="9"/>
      <c r="QHV40" s="9"/>
      <c r="QHW40" s="9"/>
      <c r="QHX40" s="9"/>
      <c r="QHY40" s="9"/>
      <c r="QHZ40" s="9"/>
      <c r="QIA40" s="9"/>
      <c r="QIB40" s="9"/>
      <c r="QIC40" s="9"/>
      <c r="QID40" s="9"/>
      <c r="QIE40" s="9"/>
      <c r="QIF40" s="9"/>
      <c r="QIG40" s="9"/>
      <c r="QIH40" s="9"/>
      <c r="QII40" s="9"/>
      <c r="QIJ40" s="9"/>
      <c r="QIK40" s="9"/>
      <c r="QIL40" s="9"/>
      <c r="QIM40" s="9"/>
      <c r="QIN40" s="9"/>
      <c r="QIO40" s="9"/>
      <c r="QIP40" s="9"/>
      <c r="QIQ40" s="9"/>
      <c r="QIR40" s="9"/>
      <c r="QIS40" s="9"/>
      <c r="QIT40" s="9"/>
      <c r="QIU40" s="9"/>
      <c r="QIV40" s="9"/>
      <c r="QIW40" s="9"/>
      <c r="QIX40" s="9"/>
      <c r="QIY40" s="9"/>
      <c r="QIZ40" s="9"/>
      <c r="QJA40" s="9"/>
      <c r="QJB40" s="9"/>
      <c r="QJC40" s="9"/>
      <c r="QJD40" s="9"/>
      <c r="QJE40" s="9"/>
      <c r="QJF40" s="9"/>
      <c r="QJG40" s="9"/>
      <c r="QJH40" s="9"/>
      <c r="QJI40" s="9"/>
      <c r="QJJ40" s="9"/>
      <c r="QJK40" s="9"/>
      <c r="QJL40" s="9"/>
      <c r="QJM40" s="9"/>
      <c r="QJN40" s="9"/>
      <c r="QJO40" s="9"/>
      <c r="QJP40" s="9"/>
      <c r="QJQ40" s="9"/>
      <c r="QJR40" s="9"/>
      <c r="QJS40" s="9"/>
      <c r="QJT40" s="9"/>
      <c r="QJU40" s="9"/>
      <c r="QJV40" s="9"/>
      <c r="QJW40" s="9"/>
      <c r="QJX40" s="9"/>
      <c r="QJY40" s="9"/>
      <c r="QJZ40" s="9"/>
      <c r="QKA40" s="9"/>
      <c r="QKB40" s="9"/>
      <c r="QKC40" s="9"/>
      <c r="QKD40" s="9"/>
      <c r="QKE40" s="9"/>
      <c r="QKF40" s="9"/>
      <c r="QKG40" s="9"/>
      <c r="QKH40" s="9"/>
      <c r="QKI40" s="9"/>
      <c r="QKJ40" s="9"/>
      <c r="QKK40" s="9"/>
      <c r="QKL40" s="9"/>
      <c r="QKM40" s="9"/>
      <c r="QKN40" s="9"/>
      <c r="QKO40" s="9"/>
      <c r="QKP40" s="9"/>
      <c r="QKQ40" s="9"/>
      <c r="QKR40" s="9"/>
      <c r="QKS40" s="9"/>
      <c r="QKT40" s="9"/>
      <c r="QKU40" s="9"/>
      <c r="QKV40" s="9"/>
      <c r="QKW40" s="9"/>
      <c r="QKX40" s="9"/>
      <c r="QKY40" s="9"/>
      <c r="QKZ40" s="9"/>
      <c r="QLA40" s="9"/>
      <c r="QLB40" s="9"/>
      <c r="QLC40" s="9"/>
      <c r="QLD40" s="9"/>
      <c r="QLE40" s="9"/>
      <c r="QLF40" s="9"/>
      <c r="QLG40" s="9"/>
      <c r="QLH40" s="9"/>
      <c r="QLI40" s="9"/>
      <c r="QLJ40" s="9"/>
      <c r="QLK40" s="9"/>
      <c r="QLL40" s="9"/>
      <c r="QLM40" s="9"/>
      <c r="QLN40" s="9"/>
      <c r="QLO40" s="9"/>
      <c r="QLP40" s="9"/>
      <c r="QLQ40" s="9"/>
      <c r="QLR40" s="9"/>
      <c r="QLS40" s="9"/>
      <c r="QLT40" s="9"/>
      <c r="QLU40" s="9"/>
      <c r="QLV40" s="9"/>
      <c r="QLW40" s="9"/>
      <c r="QLX40" s="9"/>
      <c r="QLY40" s="9"/>
      <c r="QLZ40" s="9"/>
      <c r="QMA40" s="9"/>
      <c r="QMB40" s="9"/>
      <c r="QMC40" s="9"/>
      <c r="QMD40" s="9"/>
      <c r="QME40" s="9"/>
      <c r="QMF40" s="9"/>
      <c r="QMG40" s="9"/>
      <c r="QMH40" s="9"/>
      <c r="QMI40" s="9"/>
      <c r="QMJ40" s="9"/>
      <c r="QMK40" s="9"/>
      <c r="QML40" s="9"/>
      <c r="QMM40" s="9"/>
      <c r="QMN40" s="9"/>
      <c r="QMO40" s="9"/>
      <c r="QMP40" s="9"/>
      <c r="QMQ40" s="9"/>
      <c r="QMR40" s="9"/>
      <c r="QMS40" s="9"/>
      <c r="QMT40" s="9"/>
      <c r="QMU40" s="9"/>
      <c r="QMV40" s="9"/>
      <c r="QMW40" s="9"/>
      <c r="QMX40" s="9"/>
      <c r="QMY40" s="9"/>
      <c r="QMZ40" s="9"/>
      <c r="QNA40" s="9"/>
      <c r="QNB40" s="9"/>
      <c r="QNC40" s="9"/>
      <c r="QND40" s="9"/>
      <c r="QNE40" s="9"/>
      <c r="QNF40" s="9"/>
      <c r="QNG40" s="9"/>
      <c r="QNH40" s="9"/>
      <c r="QNI40" s="9"/>
      <c r="QNJ40" s="9"/>
      <c r="QNK40" s="9"/>
      <c r="QNL40" s="9"/>
      <c r="QNM40" s="9"/>
      <c r="QNN40" s="9"/>
      <c r="QNO40" s="9"/>
      <c r="QNP40" s="9"/>
      <c r="QNQ40" s="9"/>
      <c r="QNR40" s="9"/>
      <c r="QNS40" s="9"/>
      <c r="QNT40" s="9"/>
      <c r="QNU40" s="9"/>
      <c r="QNV40" s="9"/>
      <c r="QNW40" s="9"/>
      <c r="QNX40" s="9"/>
      <c r="QNY40" s="9"/>
      <c r="QNZ40" s="9"/>
      <c r="QOA40" s="9"/>
      <c r="QOB40" s="9"/>
      <c r="QOC40" s="9"/>
      <c r="QOD40" s="9"/>
      <c r="QOE40" s="9"/>
      <c r="QOF40" s="9"/>
      <c r="QOG40" s="9"/>
      <c r="QOH40" s="9"/>
      <c r="QOI40" s="9"/>
      <c r="QOJ40" s="9"/>
      <c r="QOK40" s="9"/>
      <c r="QOL40" s="9"/>
      <c r="QOM40" s="9"/>
      <c r="QON40" s="9"/>
      <c r="QOO40" s="9"/>
      <c r="QOP40" s="9"/>
      <c r="QOQ40" s="9"/>
      <c r="QOR40" s="9"/>
      <c r="QOS40" s="9"/>
      <c r="QOT40" s="9"/>
      <c r="QOU40" s="9"/>
      <c r="QOV40" s="9"/>
      <c r="QOW40" s="9"/>
      <c r="QOX40" s="9"/>
      <c r="QOY40" s="9"/>
      <c r="QOZ40" s="9"/>
      <c r="QPA40" s="9"/>
      <c r="QPB40" s="9"/>
      <c r="QPC40" s="9"/>
      <c r="QPD40" s="9"/>
      <c r="QPE40" s="9"/>
      <c r="QPF40" s="9"/>
      <c r="QPG40" s="9"/>
      <c r="QPH40" s="9"/>
      <c r="QPI40" s="9"/>
      <c r="QPJ40" s="9"/>
      <c r="QPK40" s="9"/>
      <c r="QPL40" s="9"/>
      <c r="QPM40" s="9"/>
      <c r="QPN40" s="9"/>
      <c r="QPO40" s="9"/>
      <c r="QPP40" s="9"/>
      <c r="QPQ40" s="9"/>
      <c r="QPR40" s="9"/>
      <c r="QPS40" s="9"/>
      <c r="QPT40" s="9"/>
      <c r="QPU40" s="9"/>
      <c r="QPV40" s="9"/>
      <c r="QPW40" s="9"/>
      <c r="QPX40" s="9"/>
      <c r="QPY40" s="9"/>
      <c r="QPZ40" s="9"/>
      <c r="QQA40" s="9"/>
      <c r="QQB40" s="9"/>
      <c r="QQC40" s="9"/>
      <c r="QQD40" s="9"/>
      <c r="QQE40" s="9"/>
      <c r="QQF40" s="9"/>
      <c r="QQG40" s="9"/>
      <c r="QQH40" s="9"/>
      <c r="QQI40" s="9"/>
      <c r="QQJ40" s="9"/>
      <c r="QQK40" s="9"/>
      <c r="QQL40" s="9"/>
      <c r="QQM40" s="9"/>
      <c r="QQN40" s="9"/>
      <c r="QQO40" s="9"/>
      <c r="QQP40" s="9"/>
      <c r="QQQ40" s="9"/>
      <c r="QQR40" s="9"/>
      <c r="QQS40" s="9"/>
      <c r="QQT40" s="9"/>
      <c r="QQU40" s="9"/>
      <c r="QQV40" s="9"/>
      <c r="QQW40" s="9"/>
      <c r="QQX40" s="9"/>
      <c r="QQY40" s="9"/>
      <c r="QQZ40" s="9"/>
      <c r="QRA40" s="9"/>
      <c r="QRB40" s="9"/>
      <c r="QRC40" s="9"/>
      <c r="QRD40" s="9"/>
      <c r="QRE40" s="9"/>
      <c r="QRF40" s="9"/>
      <c r="QRG40" s="9"/>
      <c r="QRH40" s="9"/>
      <c r="QRI40" s="9"/>
      <c r="QRJ40" s="9"/>
      <c r="QRK40" s="9"/>
      <c r="QRL40" s="9"/>
      <c r="QRM40" s="9"/>
      <c r="QRN40" s="9"/>
      <c r="QRO40" s="9"/>
      <c r="QRP40" s="9"/>
      <c r="QRQ40" s="9"/>
      <c r="QRR40" s="9"/>
      <c r="QRS40" s="9"/>
      <c r="QRT40" s="9"/>
      <c r="QRU40" s="9"/>
      <c r="QRV40" s="9"/>
      <c r="QRW40" s="9"/>
      <c r="QRX40" s="9"/>
      <c r="QRY40" s="9"/>
      <c r="QRZ40" s="9"/>
      <c r="QSA40" s="9"/>
      <c r="QSB40" s="9"/>
      <c r="QSC40" s="9"/>
      <c r="QSD40" s="9"/>
      <c r="QSE40" s="9"/>
      <c r="QSF40" s="9"/>
      <c r="QSG40" s="9"/>
      <c r="QSH40" s="9"/>
      <c r="QSI40" s="9"/>
      <c r="QSJ40" s="9"/>
      <c r="QSK40" s="9"/>
      <c r="QSL40" s="9"/>
      <c r="QSM40" s="9"/>
      <c r="QSN40" s="9"/>
      <c r="QSO40" s="9"/>
      <c r="QSP40" s="9"/>
      <c r="QSQ40" s="9"/>
      <c r="QSR40" s="9"/>
      <c r="QSS40" s="9"/>
      <c r="QST40" s="9"/>
      <c r="QSU40" s="9"/>
      <c r="QSV40" s="9"/>
      <c r="QSW40" s="9"/>
      <c r="QSX40" s="9"/>
      <c r="QSY40" s="9"/>
      <c r="QSZ40" s="9"/>
      <c r="QTA40" s="9"/>
      <c r="QTB40" s="9"/>
      <c r="QTC40" s="9"/>
      <c r="QTD40" s="9"/>
      <c r="QTE40" s="9"/>
      <c r="QTF40" s="9"/>
      <c r="QTG40" s="9"/>
      <c r="QTH40" s="9"/>
      <c r="QTI40" s="9"/>
      <c r="QTJ40" s="9"/>
      <c r="QTK40" s="9"/>
      <c r="QTL40" s="9"/>
      <c r="QTM40" s="9"/>
      <c r="QTN40" s="9"/>
      <c r="QTO40" s="9"/>
      <c r="QTP40" s="9"/>
      <c r="QTQ40" s="9"/>
      <c r="QTR40" s="9"/>
      <c r="QTS40" s="9"/>
      <c r="QTT40" s="9"/>
      <c r="QTU40" s="9"/>
      <c r="QTV40" s="9"/>
      <c r="QTW40" s="9"/>
      <c r="QTX40" s="9"/>
      <c r="QTY40" s="9"/>
      <c r="QTZ40" s="9"/>
      <c r="QUA40" s="9"/>
      <c r="QUB40" s="9"/>
      <c r="QUC40" s="9"/>
      <c r="QUD40" s="9"/>
      <c r="QUE40" s="9"/>
      <c r="QUF40" s="9"/>
      <c r="QUG40" s="9"/>
      <c r="QUH40" s="9"/>
      <c r="QUI40" s="9"/>
      <c r="QUJ40" s="9"/>
      <c r="QUK40" s="9"/>
      <c r="QUL40" s="9"/>
      <c r="QUM40" s="9"/>
      <c r="QUN40" s="9"/>
      <c r="QUO40" s="9"/>
      <c r="QUP40" s="9"/>
      <c r="QUQ40" s="9"/>
      <c r="QUR40" s="9"/>
      <c r="QUS40" s="9"/>
      <c r="QUT40" s="9"/>
      <c r="QUU40" s="9"/>
      <c r="QUV40" s="9"/>
      <c r="QUW40" s="9"/>
      <c r="QUX40" s="9"/>
      <c r="QUY40" s="9"/>
      <c r="QUZ40" s="9"/>
      <c r="QVA40" s="9"/>
      <c r="QVB40" s="9"/>
      <c r="QVC40" s="9"/>
      <c r="QVD40" s="9"/>
      <c r="QVE40" s="9"/>
      <c r="QVF40" s="9"/>
      <c r="QVG40" s="9"/>
      <c r="QVH40" s="9"/>
      <c r="QVI40" s="9"/>
      <c r="QVJ40" s="9"/>
      <c r="QVK40" s="9"/>
      <c r="QVL40" s="9"/>
      <c r="QVM40" s="9"/>
      <c r="QVN40" s="9"/>
      <c r="QVO40" s="9"/>
      <c r="QVP40" s="9"/>
      <c r="QVQ40" s="9"/>
      <c r="QVR40" s="9"/>
      <c r="QVS40" s="9"/>
      <c r="QVT40" s="9"/>
      <c r="QVU40" s="9"/>
      <c r="QVV40" s="9"/>
      <c r="QVW40" s="9"/>
      <c r="QVX40" s="9"/>
      <c r="QVY40" s="9"/>
      <c r="QVZ40" s="9"/>
      <c r="QWA40" s="9"/>
      <c r="QWB40" s="9"/>
      <c r="QWC40" s="9"/>
      <c r="QWD40" s="9"/>
      <c r="QWE40" s="9"/>
      <c r="QWF40" s="9"/>
      <c r="QWG40" s="9"/>
      <c r="QWH40" s="9"/>
      <c r="QWI40" s="9"/>
      <c r="QWJ40" s="9"/>
      <c r="QWK40" s="9"/>
      <c r="QWL40" s="9"/>
      <c r="QWM40" s="9"/>
      <c r="QWN40" s="9"/>
      <c r="QWO40" s="9"/>
      <c r="QWP40" s="9"/>
      <c r="QWQ40" s="9"/>
      <c r="QWR40" s="9"/>
      <c r="QWS40" s="9"/>
      <c r="QWT40" s="9"/>
      <c r="QWU40" s="9"/>
      <c r="QWV40" s="9"/>
      <c r="QWW40" s="9"/>
      <c r="QWX40" s="9"/>
      <c r="QWY40" s="9"/>
      <c r="QWZ40" s="9"/>
      <c r="QXA40" s="9"/>
      <c r="QXB40" s="9"/>
      <c r="QXC40" s="9"/>
      <c r="QXD40" s="9"/>
      <c r="QXE40" s="9"/>
      <c r="QXF40" s="9"/>
      <c r="QXG40" s="9"/>
      <c r="QXH40" s="9"/>
      <c r="QXI40" s="9"/>
      <c r="QXJ40" s="9"/>
      <c r="QXK40" s="9"/>
      <c r="QXL40" s="9"/>
      <c r="QXM40" s="9"/>
      <c r="QXN40" s="9"/>
      <c r="QXO40" s="9"/>
      <c r="QXP40" s="9"/>
      <c r="QXQ40" s="9"/>
      <c r="QXR40" s="9"/>
      <c r="QXS40" s="9"/>
      <c r="QXT40" s="9"/>
      <c r="QXU40" s="9"/>
      <c r="QXV40" s="9"/>
      <c r="QXW40" s="9"/>
      <c r="QXX40" s="9"/>
      <c r="QXY40" s="9"/>
      <c r="QXZ40" s="9"/>
      <c r="QYA40" s="9"/>
      <c r="QYB40" s="9"/>
      <c r="QYC40" s="9"/>
      <c r="QYD40" s="9"/>
      <c r="QYE40" s="9"/>
      <c r="QYF40" s="9"/>
      <c r="QYG40" s="9"/>
      <c r="QYH40" s="9"/>
      <c r="QYI40" s="9"/>
      <c r="QYJ40" s="9"/>
      <c r="QYK40" s="9"/>
      <c r="QYL40" s="9"/>
      <c r="QYM40" s="9"/>
      <c r="QYN40" s="9"/>
      <c r="QYO40" s="9"/>
      <c r="QYP40" s="9"/>
      <c r="QYQ40" s="9"/>
      <c r="QYR40" s="9"/>
      <c r="QYS40" s="9"/>
      <c r="QYT40" s="9"/>
      <c r="QYU40" s="9"/>
      <c r="QYV40" s="9"/>
      <c r="QYW40" s="9"/>
      <c r="QYX40" s="9"/>
      <c r="QYY40" s="9"/>
      <c r="QYZ40" s="9"/>
      <c r="QZA40" s="9"/>
      <c r="QZB40" s="9"/>
      <c r="QZC40" s="9"/>
      <c r="QZD40" s="9"/>
      <c r="QZE40" s="9"/>
      <c r="QZF40" s="9"/>
      <c r="QZG40" s="9"/>
      <c r="QZH40" s="9"/>
      <c r="QZI40" s="9"/>
      <c r="QZJ40" s="9"/>
      <c r="QZK40" s="9"/>
      <c r="QZL40" s="9"/>
      <c r="QZM40" s="9"/>
      <c r="QZN40" s="9"/>
      <c r="QZO40" s="9"/>
      <c r="QZP40" s="9"/>
      <c r="QZQ40" s="9"/>
      <c r="QZR40" s="9"/>
      <c r="QZS40" s="9"/>
      <c r="QZT40" s="9"/>
      <c r="QZU40" s="9"/>
      <c r="QZV40" s="9"/>
      <c r="QZW40" s="9"/>
      <c r="QZX40" s="9"/>
      <c r="QZY40" s="9"/>
      <c r="QZZ40" s="9"/>
      <c r="RAA40" s="9"/>
      <c r="RAB40" s="9"/>
      <c r="RAC40" s="9"/>
      <c r="RAD40" s="9"/>
      <c r="RAE40" s="9"/>
      <c r="RAF40" s="9"/>
      <c r="RAG40" s="9"/>
      <c r="RAH40" s="9"/>
      <c r="RAI40" s="9"/>
      <c r="RAJ40" s="9"/>
      <c r="RAK40" s="9"/>
      <c r="RAL40" s="9"/>
      <c r="RAM40" s="9"/>
      <c r="RAN40" s="9"/>
      <c r="RAO40" s="9"/>
      <c r="RAP40" s="9"/>
      <c r="RAQ40" s="9"/>
      <c r="RAR40" s="9"/>
      <c r="RAS40" s="9"/>
      <c r="RAT40" s="9"/>
      <c r="RAU40" s="9"/>
      <c r="RAV40" s="9"/>
      <c r="RAW40" s="9"/>
      <c r="RAX40" s="9"/>
      <c r="RAY40" s="9"/>
      <c r="RAZ40" s="9"/>
      <c r="RBA40" s="9"/>
      <c r="RBB40" s="9"/>
      <c r="RBC40" s="9"/>
      <c r="RBD40" s="9"/>
      <c r="RBE40" s="9"/>
      <c r="RBF40" s="9"/>
      <c r="RBG40" s="9"/>
      <c r="RBH40" s="9"/>
      <c r="RBI40" s="9"/>
      <c r="RBJ40" s="9"/>
      <c r="RBK40" s="9"/>
      <c r="RBL40" s="9"/>
      <c r="RBM40" s="9"/>
      <c r="RBN40" s="9"/>
      <c r="RBO40" s="9"/>
      <c r="RBP40" s="9"/>
      <c r="RBQ40" s="9"/>
      <c r="RBR40" s="9"/>
      <c r="RBS40" s="9"/>
      <c r="RBT40" s="9"/>
      <c r="RBU40" s="9"/>
      <c r="RBV40" s="9"/>
      <c r="RBW40" s="9"/>
      <c r="RBX40" s="9"/>
      <c r="RBY40" s="9"/>
      <c r="RBZ40" s="9"/>
      <c r="RCA40" s="9"/>
      <c r="RCB40" s="9"/>
      <c r="RCC40" s="9"/>
      <c r="RCD40" s="9"/>
      <c r="RCE40" s="9"/>
      <c r="RCF40" s="9"/>
      <c r="RCG40" s="9"/>
      <c r="RCH40" s="9"/>
      <c r="RCI40" s="9"/>
      <c r="RCJ40" s="9"/>
      <c r="RCK40" s="9"/>
      <c r="RCL40" s="9"/>
      <c r="RCM40" s="9"/>
      <c r="RCN40" s="9"/>
      <c r="RCO40" s="9"/>
      <c r="RCP40" s="9"/>
      <c r="RCQ40" s="9"/>
      <c r="RCR40" s="9"/>
      <c r="RCS40" s="9"/>
      <c r="RCT40" s="9"/>
      <c r="RCU40" s="9"/>
      <c r="RCV40" s="9"/>
      <c r="RCW40" s="9"/>
      <c r="RCX40" s="9"/>
      <c r="RCY40" s="9"/>
      <c r="RCZ40" s="9"/>
      <c r="RDA40" s="9"/>
      <c r="RDB40" s="9"/>
      <c r="RDC40" s="9"/>
      <c r="RDD40" s="9"/>
      <c r="RDE40" s="9"/>
      <c r="RDF40" s="9"/>
      <c r="RDG40" s="9"/>
      <c r="RDH40" s="9"/>
      <c r="RDI40" s="9"/>
      <c r="RDJ40" s="9"/>
      <c r="RDK40" s="9"/>
      <c r="RDL40" s="9"/>
      <c r="RDM40" s="9"/>
      <c r="RDN40" s="9"/>
      <c r="RDO40" s="9"/>
      <c r="RDP40" s="9"/>
      <c r="RDQ40" s="9"/>
      <c r="RDR40" s="9"/>
      <c r="RDS40" s="9"/>
      <c r="RDT40" s="9"/>
      <c r="RDU40" s="9"/>
      <c r="RDV40" s="9"/>
      <c r="RDW40" s="9"/>
      <c r="RDX40" s="9"/>
      <c r="RDY40" s="9"/>
      <c r="RDZ40" s="9"/>
      <c r="REA40" s="9"/>
      <c r="REB40" s="9"/>
      <c r="REC40" s="9"/>
      <c r="RED40" s="9"/>
      <c r="REE40" s="9"/>
      <c r="REF40" s="9"/>
      <c r="REG40" s="9"/>
      <c r="REH40" s="9"/>
      <c r="REI40" s="9"/>
      <c r="REJ40" s="9"/>
      <c r="REK40" s="9"/>
      <c r="REL40" s="9"/>
      <c r="REM40" s="9"/>
      <c r="REN40" s="9"/>
      <c r="REO40" s="9"/>
      <c r="REP40" s="9"/>
      <c r="REQ40" s="9"/>
      <c r="RER40" s="9"/>
      <c r="RES40" s="9"/>
      <c r="RET40" s="9"/>
      <c r="REU40" s="9"/>
      <c r="REV40" s="9"/>
      <c r="REW40" s="9"/>
      <c r="REX40" s="9"/>
      <c r="REY40" s="9"/>
      <c r="REZ40" s="9"/>
      <c r="RFA40" s="9"/>
      <c r="RFB40" s="9"/>
      <c r="RFC40" s="9"/>
      <c r="RFD40" s="9"/>
      <c r="RFE40" s="9"/>
      <c r="RFF40" s="9"/>
      <c r="RFG40" s="9"/>
      <c r="RFH40" s="9"/>
      <c r="RFI40" s="9"/>
      <c r="RFJ40" s="9"/>
      <c r="RFK40" s="9"/>
      <c r="RFL40" s="9"/>
      <c r="RFM40" s="9"/>
      <c r="RFN40" s="9"/>
      <c r="RFO40" s="9"/>
      <c r="RFP40" s="9"/>
      <c r="RFQ40" s="9"/>
      <c r="RFR40" s="9"/>
      <c r="RFS40" s="9"/>
      <c r="RFT40" s="9"/>
      <c r="RFU40" s="9"/>
      <c r="RFV40" s="9"/>
      <c r="RFW40" s="9"/>
      <c r="RFX40" s="9"/>
      <c r="RFY40" s="9"/>
      <c r="RFZ40" s="9"/>
      <c r="RGA40" s="9"/>
      <c r="RGB40" s="9"/>
      <c r="RGC40" s="9"/>
      <c r="RGD40" s="9"/>
      <c r="RGE40" s="9"/>
      <c r="RGF40" s="9"/>
      <c r="RGG40" s="9"/>
      <c r="RGH40" s="9"/>
      <c r="RGI40" s="9"/>
      <c r="RGJ40" s="9"/>
      <c r="RGK40" s="9"/>
      <c r="RGL40" s="9"/>
      <c r="RGM40" s="9"/>
      <c r="RGN40" s="9"/>
      <c r="RGO40" s="9"/>
      <c r="RGP40" s="9"/>
      <c r="RGQ40" s="9"/>
      <c r="RGR40" s="9"/>
      <c r="RGS40" s="9"/>
      <c r="RGT40" s="9"/>
      <c r="RGU40" s="9"/>
      <c r="RGV40" s="9"/>
      <c r="RGW40" s="9"/>
      <c r="RGX40" s="9"/>
      <c r="RGY40" s="9"/>
      <c r="RGZ40" s="9"/>
      <c r="RHA40" s="9"/>
      <c r="RHB40" s="9"/>
      <c r="RHC40" s="9"/>
      <c r="RHD40" s="9"/>
      <c r="RHE40" s="9"/>
      <c r="RHF40" s="9"/>
      <c r="RHG40" s="9"/>
      <c r="RHH40" s="9"/>
      <c r="RHI40" s="9"/>
      <c r="RHJ40" s="9"/>
      <c r="RHK40" s="9"/>
      <c r="RHL40" s="9"/>
      <c r="RHM40" s="9"/>
      <c r="RHN40" s="9"/>
      <c r="RHO40" s="9"/>
      <c r="RHP40" s="9"/>
      <c r="RHQ40" s="9"/>
      <c r="RHR40" s="9"/>
      <c r="RHS40" s="9"/>
      <c r="RHT40" s="9"/>
      <c r="RHU40" s="9"/>
      <c r="RHV40" s="9"/>
      <c r="RHW40" s="9"/>
      <c r="RHX40" s="9"/>
      <c r="RHY40" s="9"/>
      <c r="RHZ40" s="9"/>
      <c r="RIA40" s="9"/>
      <c r="RIB40" s="9"/>
      <c r="RIC40" s="9"/>
      <c r="RID40" s="9"/>
      <c r="RIE40" s="9"/>
      <c r="RIF40" s="9"/>
      <c r="RIG40" s="9"/>
      <c r="RIH40" s="9"/>
      <c r="RII40" s="9"/>
      <c r="RIJ40" s="9"/>
      <c r="RIK40" s="9"/>
      <c r="RIL40" s="9"/>
      <c r="RIM40" s="9"/>
      <c r="RIN40" s="9"/>
      <c r="RIO40" s="9"/>
      <c r="RIP40" s="9"/>
      <c r="RIQ40" s="9"/>
      <c r="RIR40" s="9"/>
      <c r="RIS40" s="9"/>
      <c r="RIT40" s="9"/>
      <c r="RIU40" s="9"/>
      <c r="RIV40" s="9"/>
      <c r="RIW40" s="9"/>
      <c r="RIX40" s="9"/>
      <c r="RIY40" s="9"/>
      <c r="RIZ40" s="9"/>
      <c r="RJA40" s="9"/>
      <c r="RJB40" s="9"/>
      <c r="RJC40" s="9"/>
      <c r="RJD40" s="9"/>
      <c r="RJE40" s="9"/>
      <c r="RJF40" s="9"/>
      <c r="RJG40" s="9"/>
      <c r="RJH40" s="9"/>
      <c r="RJI40" s="9"/>
      <c r="RJJ40" s="9"/>
      <c r="RJK40" s="9"/>
      <c r="RJL40" s="9"/>
      <c r="RJM40" s="9"/>
      <c r="RJN40" s="9"/>
      <c r="RJO40" s="9"/>
      <c r="RJP40" s="9"/>
      <c r="RJQ40" s="9"/>
      <c r="RJR40" s="9"/>
      <c r="RJS40" s="9"/>
      <c r="RJT40" s="9"/>
      <c r="RJU40" s="9"/>
      <c r="RJV40" s="9"/>
      <c r="RJW40" s="9"/>
      <c r="RJX40" s="9"/>
      <c r="RJY40" s="9"/>
      <c r="RJZ40" s="9"/>
      <c r="RKA40" s="9"/>
      <c r="RKB40" s="9"/>
      <c r="RKC40" s="9"/>
      <c r="RKD40" s="9"/>
      <c r="RKE40" s="9"/>
      <c r="RKF40" s="9"/>
      <c r="RKG40" s="9"/>
      <c r="RKH40" s="9"/>
      <c r="RKI40" s="9"/>
      <c r="RKJ40" s="9"/>
      <c r="RKK40" s="9"/>
      <c r="RKL40" s="9"/>
      <c r="RKM40" s="9"/>
      <c r="RKN40" s="9"/>
      <c r="RKO40" s="9"/>
      <c r="RKP40" s="9"/>
      <c r="RKQ40" s="9"/>
      <c r="RKR40" s="9"/>
      <c r="RKS40" s="9"/>
      <c r="RKT40" s="9"/>
      <c r="RKU40" s="9"/>
      <c r="RKV40" s="9"/>
      <c r="RKW40" s="9"/>
      <c r="RKX40" s="9"/>
      <c r="RKY40" s="9"/>
      <c r="RKZ40" s="9"/>
      <c r="RLA40" s="9"/>
      <c r="RLB40" s="9"/>
      <c r="RLC40" s="9"/>
      <c r="RLD40" s="9"/>
      <c r="RLE40" s="9"/>
      <c r="RLF40" s="9"/>
      <c r="RLG40" s="9"/>
      <c r="RLH40" s="9"/>
      <c r="RLI40" s="9"/>
      <c r="RLJ40" s="9"/>
      <c r="RLK40" s="9"/>
      <c r="RLL40" s="9"/>
      <c r="RLM40" s="9"/>
      <c r="RLN40" s="9"/>
      <c r="RLO40" s="9"/>
      <c r="RLP40" s="9"/>
      <c r="RLQ40" s="9"/>
      <c r="RLR40" s="9"/>
      <c r="RLS40" s="9"/>
      <c r="RLT40" s="9"/>
      <c r="RLU40" s="9"/>
      <c r="RLV40" s="9"/>
      <c r="RLW40" s="9"/>
      <c r="RLX40" s="9"/>
      <c r="RLY40" s="9"/>
      <c r="RLZ40" s="9"/>
      <c r="RMA40" s="9"/>
      <c r="RMB40" s="9"/>
      <c r="RMC40" s="9"/>
      <c r="RMD40" s="9"/>
      <c r="RME40" s="9"/>
      <c r="RMF40" s="9"/>
      <c r="RMG40" s="9"/>
      <c r="RMH40" s="9"/>
      <c r="RMI40" s="9"/>
      <c r="RMJ40" s="9"/>
      <c r="RMK40" s="9"/>
      <c r="RML40" s="9"/>
      <c r="RMM40" s="9"/>
      <c r="RMN40" s="9"/>
      <c r="RMO40" s="9"/>
      <c r="RMP40" s="9"/>
      <c r="RMQ40" s="9"/>
      <c r="RMR40" s="9"/>
      <c r="RMS40" s="9"/>
      <c r="RMT40" s="9"/>
      <c r="RMU40" s="9"/>
      <c r="RMV40" s="9"/>
      <c r="RMW40" s="9"/>
      <c r="RMX40" s="9"/>
      <c r="RMY40" s="9"/>
      <c r="RMZ40" s="9"/>
      <c r="RNA40" s="9"/>
      <c r="RNB40" s="9"/>
      <c r="RNC40" s="9"/>
      <c r="RND40" s="9"/>
      <c r="RNE40" s="9"/>
      <c r="RNF40" s="9"/>
      <c r="RNG40" s="9"/>
      <c r="RNH40" s="9"/>
      <c r="RNI40" s="9"/>
      <c r="RNJ40" s="9"/>
      <c r="RNK40" s="9"/>
      <c r="RNL40" s="9"/>
      <c r="RNM40" s="9"/>
      <c r="RNN40" s="9"/>
      <c r="RNO40" s="9"/>
      <c r="RNP40" s="9"/>
      <c r="RNQ40" s="9"/>
      <c r="RNR40" s="9"/>
      <c r="RNS40" s="9"/>
      <c r="RNT40" s="9"/>
      <c r="RNU40" s="9"/>
      <c r="RNV40" s="9"/>
      <c r="RNW40" s="9"/>
      <c r="RNX40" s="9"/>
      <c r="RNY40" s="9"/>
      <c r="RNZ40" s="9"/>
      <c r="ROA40" s="9"/>
      <c r="ROB40" s="9"/>
      <c r="ROC40" s="9"/>
      <c r="ROD40" s="9"/>
      <c r="ROE40" s="9"/>
      <c r="ROF40" s="9"/>
      <c r="ROG40" s="9"/>
      <c r="ROH40" s="9"/>
      <c r="ROI40" s="9"/>
      <c r="ROJ40" s="9"/>
      <c r="ROK40" s="9"/>
      <c r="ROL40" s="9"/>
      <c r="ROM40" s="9"/>
      <c r="RON40" s="9"/>
      <c r="ROO40" s="9"/>
      <c r="ROP40" s="9"/>
      <c r="ROQ40" s="9"/>
      <c r="ROR40" s="9"/>
      <c r="ROS40" s="9"/>
      <c r="ROT40" s="9"/>
      <c r="ROU40" s="9"/>
      <c r="ROV40" s="9"/>
      <c r="ROW40" s="9"/>
      <c r="ROX40" s="9"/>
      <c r="ROY40" s="9"/>
      <c r="ROZ40" s="9"/>
      <c r="RPA40" s="9"/>
      <c r="RPB40" s="9"/>
      <c r="RPC40" s="9"/>
      <c r="RPD40" s="9"/>
      <c r="RPE40" s="9"/>
      <c r="RPF40" s="9"/>
      <c r="RPG40" s="9"/>
      <c r="RPH40" s="9"/>
      <c r="RPI40" s="9"/>
      <c r="RPJ40" s="9"/>
      <c r="RPK40" s="9"/>
      <c r="RPL40" s="9"/>
      <c r="RPM40" s="9"/>
      <c r="RPN40" s="9"/>
      <c r="RPO40" s="9"/>
      <c r="RPP40" s="9"/>
      <c r="RPQ40" s="9"/>
      <c r="RPR40" s="9"/>
      <c r="RPS40" s="9"/>
      <c r="RPT40" s="9"/>
      <c r="RPU40" s="9"/>
      <c r="RPV40" s="9"/>
      <c r="RPW40" s="9"/>
      <c r="RPX40" s="9"/>
      <c r="RPY40" s="9"/>
      <c r="RPZ40" s="9"/>
      <c r="RQA40" s="9"/>
      <c r="RQB40" s="9"/>
      <c r="RQC40" s="9"/>
      <c r="RQD40" s="9"/>
      <c r="RQE40" s="9"/>
      <c r="RQF40" s="9"/>
      <c r="RQG40" s="9"/>
      <c r="RQH40" s="9"/>
      <c r="RQI40" s="9"/>
      <c r="RQJ40" s="9"/>
      <c r="RQK40" s="9"/>
      <c r="RQL40" s="9"/>
      <c r="RQM40" s="9"/>
      <c r="RQN40" s="9"/>
      <c r="RQO40" s="9"/>
      <c r="RQP40" s="9"/>
      <c r="RQQ40" s="9"/>
      <c r="RQR40" s="9"/>
      <c r="RQS40" s="9"/>
      <c r="RQT40" s="9"/>
      <c r="RQU40" s="9"/>
      <c r="RQV40" s="9"/>
      <c r="RQW40" s="9"/>
      <c r="RQX40" s="9"/>
      <c r="RQY40" s="9"/>
      <c r="RQZ40" s="9"/>
      <c r="RRA40" s="9"/>
      <c r="RRB40" s="9"/>
      <c r="RRC40" s="9"/>
      <c r="RRD40" s="9"/>
      <c r="RRE40" s="9"/>
      <c r="RRF40" s="9"/>
      <c r="RRG40" s="9"/>
      <c r="RRH40" s="9"/>
      <c r="RRI40" s="9"/>
      <c r="RRJ40" s="9"/>
      <c r="RRK40" s="9"/>
      <c r="RRL40" s="9"/>
      <c r="RRM40" s="9"/>
      <c r="RRN40" s="9"/>
      <c r="RRO40" s="9"/>
      <c r="RRP40" s="9"/>
      <c r="RRQ40" s="9"/>
      <c r="RRR40" s="9"/>
      <c r="RRS40" s="9"/>
      <c r="RRT40" s="9"/>
      <c r="RRU40" s="9"/>
      <c r="RRV40" s="9"/>
      <c r="RRW40" s="9"/>
      <c r="RRX40" s="9"/>
      <c r="RRY40" s="9"/>
      <c r="RRZ40" s="9"/>
      <c r="RSA40" s="9"/>
      <c r="RSB40" s="9"/>
      <c r="RSC40" s="9"/>
      <c r="RSD40" s="9"/>
      <c r="RSE40" s="9"/>
      <c r="RSF40" s="9"/>
      <c r="RSG40" s="9"/>
      <c r="RSH40" s="9"/>
      <c r="RSI40" s="9"/>
      <c r="RSJ40" s="9"/>
      <c r="RSK40" s="9"/>
      <c r="RSL40" s="9"/>
      <c r="RSM40" s="9"/>
      <c r="RSN40" s="9"/>
      <c r="RSO40" s="9"/>
      <c r="RSP40" s="9"/>
      <c r="RSQ40" s="9"/>
      <c r="RSR40" s="9"/>
      <c r="RSS40" s="9"/>
      <c r="RST40" s="9"/>
      <c r="RSU40" s="9"/>
      <c r="RSV40" s="9"/>
      <c r="RSW40" s="9"/>
      <c r="RSX40" s="9"/>
      <c r="RSY40" s="9"/>
      <c r="RSZ40" s="9"/>
      <c r="RTA40" s="9"/>
      <c r="RTB40" s="9"/>
      <c r="RTC40" s="9"/>
      <c r="RTD40" s="9"/>
      <c r="RTE40" s="9"/>
      <c r="RTF40" s="9"/>
      <c r="RTG40" s="9"/>
      <c r="RTH40" s="9"/>
      <c r="RTI40" s="9"/>
      <c r="RTJ40" s="9"/>
      <c r="RTK40" s="9"/>
      <c r="RTL40" s="9"/>
      <c r="RTM40" s="9"/>
      <c r="RTN40" s="9"/>
      <c r="RTO40" s="9"/>
      <c r="RTP40" s="9"/>
      <c r="RTQ40" s="9"/>
      <c r="RTR40" s="9"/>
      <c r="RTS40" s="9"/>
      <c r="RTT40" s="9"/>
      <c r="RTU40" s="9"/>
      <c r="RTV40" s="9"/>
      <c r="RTW40" s="9"/>
      <c r="RTX40" s="9"/>
      <c r="RTY40" s="9"/>
      <c r="RTZ40" s="9"/>
      <c r="RUA40" s="9"/>
      <c r="RUB40" s="9"/>
      <c r="RUC40" s="9"/>
      <c r="RUD40" s="9"/>
      <c r="RUE40" s="9"/>
      <c r="RUF40" s="9"/>
      <c r="RUG40" s="9"/>
      <c r="RUH40" s="9"/>
      <c r="RUI40" s="9"/>
      <c r="RUJ40" s="9"/>
      <c r="RUK40" s="9"/>
      <c r="RUL40" s="9"/>
      <c r="RUM40" s="9"/>
      <c r="RUN40" s="9"/>
      <c r="RUO40" s="9"/>
      <c r="RUP40" s="9"/>
      <c r="RUQ40" s="9"/>
      <c r="RUR40" s="9"/>
      <c r="RUS40" s="9"/>
      <c r="RUT40" s="9"/>
      <c r="RUU40" s="9"/>
      <c r="RUV40" s="9"/>
      <c r="RUW40" s="9"/>
      <c r="RUX40" s="9"/>
      <c r="RUY40" s="9"/>
      <c r="RUZ40" s="9"/>
      <c r="RVA40" s="9"/>
      <c r="RVB40" s="9"/>
      <c r="RVC40" s="9"/>
      <c r="RVD40" s="9"/>
      <c r="RVE40" s="9"/>
      <c r="RVF40" s="9"/>
      <c r="RVG40" s="9"/>
      <c r="RVH40" s="9"/>
      <c r="RVI40" s="9"/>
      <c r="RVJ40" s="9"/>
      <c r="RVK40" s="9"/>
      <c r="RVL40" s="9"/>
      <c r="RVM40" s="9"/>
      <c r="RVN40" s="9"/>
      <c r="RVO40" s="9"/>
      <c r="RVP40" s="9"/>
      <c r="RVQ40" s="9"/>
      <c r="RVR40" s="9"/>
      <c r="RVS40" s="9"/>
      <c r="RVT40" s="9"/>
      <c r="RVU40" s="9"/>
      <c r="RVV40" s="9"/>
      <c r="RVW40" s="9"/>
      <c r="RVX40" s="9"/>
      <c r="RVY40" s="9"/>
      <c r="RVZ40" s="9"/>
      <c r="RWA40" s="9"/>
      <c r="RWB40" s="9"/>
      <c r="RWC40" s="9"/>
      <c r="RWD40" s="9"/>
      <c r="RWE40" s="9"/>
      <c r="RWF40" s="9"/>
      <c r="RWG40" s="9"/>
      <c r="RWH40" s="9"/>
      <c r="RWI40" s="9"/>
      <c r="RWJ40" s="9"/>
      <c r="RWK40" s="9"/>
      <c r="RWL40" s="9"/>
      <c r="RWM40" s="9"/>
      <c r="RWN40" s="9"/>
      <c r="RWO40" s="9"/>
      <c r="RWP40" s="9"/>
      <c r="RWQ40" s="9"/>
      <c r="RWR40" s="9"/>
      <c r="RWS40" s="9"/>
      <c r="RWT40" s="9"/>
      <c r="RWU40" s="9"/>
      <c r="RWV40" s="9"/>
      <c r="RWW40" s="9"/>
      <c r="RWX40" s="9"/>
      <c r="RWY40" s="9"/>
      <c r="RWZ40" s="9"/>
      <c r="RXA40" s="9"/>
      <c r="RXB40" s="9"/>
      <c r="RXC40" s="9"/>
      <c r="RXD40" s="9"/>
      <c r="RXE40" s="9"/>
      <c r="RXF40" s="9"/>
      <c r="RXG40" s="9"/>
      <c r="RXH40" s="9"/>
      <c r="RXI40" s="9"/>
      <c r="RXJ40" s="9"/>
      <c r="RXK40" s="9"/>
      <c r="RXL40" s="9"/>
      <c r="RXM40" s="9"/>
      <c r="RXN40" s="9"/>
      <c r="RXO40" s="9"/>
      <c r="RXP40" s="9"/>
      <c r="RXQ40" s="9"/>
      <c r="RXR40" s="9"/>
      <c r="RXS40" s="9"/>
      <c r="RXT40" s="9"/>
      <c r="RXU40" s="9"/>
      <c r="RXV40" s="9"/>
      <c r="RXW40" s="9"/>
      <c r="RXX40" s="9"/>
      <c r="RXY40" s="9"/>
      <c r="RXZ40" s="9"/>
      <c r="RYA40" s="9"/>
      <c r="RYB40" s="9"/>
      <c r="RYC40" s="9"/>
      <c r="RYD40" s="9"/>
      <c r="RYE40" s="9"/>
      <c r="RYF40" s="9"/>
      <c r="RYG40" s="9"/>
      <c r="RYH40" s="9"/>
      <c r="RYI40" s="9"/>
      <c r="RYJ40" s="9"/>
      <c r="RYK40" s="9"/>
      <c r="RYL40" s="9"/>
      <c r="RYM40" s="9"/>
      <c r="RYN40" s="9"/>
      <c r="RYO40" s="9"/>
      <c r="RYP40" s="9"/>
      <c r="RYQ40" s="9"/>
      <c r="RYR40" s="9"/>
      <c r="RYS40" s="9"/>
      <c r="RYT40" s="9"/>
      <c r="RYU40" s="9"/>
      <c r="RYV40" s="9"/>
      <c r="RYW40" s="9"/>
      <c r="RYX40" s="9"/>
      <c r="RYY40" s="9"/>
      <c r="RYZ40" s="9"/>
      <c r="RZA40" s="9"/>
      <c r="RZB40" s="9"/>
      <c r="RZC40" s="9"/>
      <c r="RZD40" s="9"/>
      <c r="RZE40" s="9"/>
      <c r="RZF40" s="9"/>
      <c r="RZG40" s="9"/>
      <c r="RZH40" s="9"/>
      <c r="RZI40" s="9"/>
      <c r="RZJ40" s="9"/>
      <c r="RZK40" s="9"/>
      <c r="RZL40" s="9"/>
      <c r="RZM40" s="9"/>
      <c r="RZN40" s="9"/>
      <c r="RZO40" s="9"/>
      <c r="RZP40" s="9"/>
      <c r="RZQ40" s="9"/>
      <c r="RZR40" s="9"/>
      <c r="RZS40" s="9"/>
      <c r="RZT40" s="9"/>
      <c r="RZU40" s="9"/>
      <c r="RZV40" s="9"/>
      <c r="RZW40" s="9"/>
      <c r="RZX40" s="9"/>
      <c r="RZY40" s="9"/>
      <c r="RZZ40" s="9"/>
      <c r="SAA40" s="9"/>
      <c r="SAB40" s="9"/>
      <c r="SAC40" s="9"/>
      <c r="SAD40" s="9"/>
      <c r="SAE40" s="9"/>
      <c r="SAF40" s="9"/>
      <c r="SAG40" s="9"/>
      <c r="SAH40" s="9"/>
      <c r="SAI40" s="9"/>
      <c r="SAJ40" s="9"/>
      <c r="SAK40" s="9"/>
      <c r="SAL40" s="9"/>
      <c r="SAM40" s="9"/>
      <c r="SAN40" s="9"/>
      <c r="SAO40" s="9"/>
      <c r="SAP40" s="9"/>
      <c r="SAQ40" s="9"/>
      <c r="SAR40" s="9"/>
      <c r="SAS40" s="9"/>
      <c r="SAT40" s="9"/>
      <c r="SAU40" s="9"/>
      <c r="SAV40" s="9"/>
      <c r="SAW40" s="9"/>
      <c r="SAX40" s="9"/>
      <c r="SAY40" s="9"/>
      <c r="SAZ40" s="9"/>
      <c r="SBA40" s="9"/>
      <c r="SBB40" s="9"/>
      <c r="SBC40" s="9"/>
      <c r="SBD40" s="9"/>
      <c r="SBE40" s="9"/>
      <c r="SBF40" s="9"/>
      <c r="SBG40" s="9"/>
      <c r="SBH40" s="9"/>
      <c r="SBI40" s="9"/>
      <c r="SBJ40" s="9"/>
      <c r="SBK40" s="9"/>
      <c r="SBL40" s="9"/>
      <c r="SBM40" s="9"/>
      <c r="SBN40" s="9"/>
      <c r="SBO40" s="9"/>
      <c r="SBP40" s="9"/>
      <c r="SBQ40" s="9"/>
      <c r="SBR40" s="9"/>
      <c r="SBS40" s="9"/>
      <c r="SBT40" s="9"/>
      <c r="SBU40" s="9"/>
      <c r="SBV40" s="9"/>
      <c r="SBW40" s="9"/>
      <c r="SBX40" s="9"/>
      <c r="SBY40" s="9"/>
      <c r="SBZ40" s="9"/>
      <c r="SCA40" s="9"/>
      <c r="SCB40" s="9"/>
      <c r="SCC40" s="9"/>
      <c r="SCD40" s="9"/>
      <c r="SCE40" s="9"/>
      <c r="SCF40" s="9"/>
      <c r="SCG40" s="9"/>
      <c r="SCH40" s="9"/>
      <c r="SCI40" s="9"/>
      <c r="SCJ40" s="9"/>
      <c r="SCK40" s="9"/>
      <c r="SCL40" s="9"/>
      <c r="SCM40" s="9"/>
      <c r="SCN40" s="9"/>
      <c r="SCO40" s="9"/>
      <c r="SCP40" s="9"/>
      <c r="SCQ40" s="9"/>
      <c r="SCR40" s="9"/>
      <c r="SCS40" s="9"/>
      <c r="SCT40" s="9"/>
      <c r="SCU40" s="9"/>
      <c r="SCV40" s="9"/>
      <c r="SCW40" s="9"/>
      <c r="SCX40" s="9"/>
      <c r="SCY40" s="9"/>
      <c r="SCZ40" s="9"/>
      <c r="SDA40" s="9"/>
      <c r="SDB40" s="9"/>
      <c r="SDC40" s="9"/>
      <c r="SDD40" s="9"/>
      <c r="SDE40" s="9"/>
      <c r="SDF40" s="9"/>
      <c r="SDG40" s="9"/>
      <c r="SDH40" s="9"/>
      <c r="SDI40" s="9"/>
      <c r="SDJ40" s="9"/>
      <c r="SDK40" s="9"/>
      <c r="SDL40" s="9"/>
      <c r="SDM40" s="9"/>
      <c r="SDN40" s="9"/>
      <c r="SDO40" s="9"/>
      <c r="SDP40" s="9"/>
      <c r="SDQ40" s="9"/>
      <c r="SDR40" s="9"/>
      <c r="SDS40" s="9"/>
      <c r="SDT40" s="9"/>
      <c r="SDU40" s="9"/>
      <c r="SDV40" s="9"/>
      <c r="SDW40" s="9"/>
      <c r="SDX40" s="9"/>
      <c r="SDY40" s="9"/>
      <c r="SDZ40" s="9"/>
      <c r="SEA40" s="9"/>
      <c r="SEB40" s="9"/>
      <c r="SEC40" s="9"/>
      <c r="SED40" s="9"/>
      <c r="SEE40" s="9"/>
      <c r="SEF40" s="9"/>
      <c r="SEG40" s="9"/>
      <c r="SEH40" s="9"/>
      <c r="SEI40" s="9"/>
      <c r="SEJ40" s="9"/>
      <c r="SEK40" s="9"/>
      <c r="SEL40" s="9"/>
      <c r="SEM40" s="9"/>
      <c r="SEN40" s="9"/>
      <c r="SEO40" s="9"/>
      <c r="SEP40" s="9"/>
      <c r="SEQ40" s="9"/>
      <c r="SER40" s="9"/>
      <c r="SES40" s="9"/>
      <c r="SET40" s="9"/>
      <c r="SEU40" s="9"/>
      <c r="SEV40" s="9"/>
      <c r="SEW40" s="9"/>
      <c r="SEX40" s="9"/>
      <c r="SEY40" s="9"/>
      <c r="SEZ40" s="9"/>
      <c r="SFA40" s="9"/>
      <c r="SFB40" s="9"/>
      <c r="SFC40" s="9"/>
      <c r="SFD40" s="9"/>
      <c r="SFE40" s="9"/>
      <c r="SFF40" s="9"/>
      <c r="SFG40" s="9"/>
      <c r="SFH40" s="9"/>
      <c r="SFI40" s="9"/>
      <c r="SFJ40" s="9"/>
      <c r="SFK40" s="9"/>
      <c r="SFL40" s="9"/>
      <c r="SFM40" s="9"/>
      <c r="SFN40" s="9"/>
      <c r="SFO40" s="9"/>
      <c r="SFP40" s="9"/>
      <c r="SFQ40" s="9"/>
      <c r="SFR40" s="9"/>
      <c r="SFS40" s="9"/>
      <c r="SFT40" s="9"/>
      <c r="SFU40" s="9"/>
      <c r="SFV40" s="9"/>
      <c r="SFW40" s="9"/>
      <c r="SFX40" s="9"/>
      <c r="SFY40" s="9"/>
      <c r="SFZ40" s="9"/>
      <c r="SGA40" s="9"/>
      <c r="SGB40" s="9"/>
      <c r="SGC40" s="9"/>
      <c r="SGD40" s="9"/>
      <c r="SGE40" s="9"/>
      <c r="SGF40" s="9"/>
      <c r="SGG40" s="9"/>
      <c r="SGH40" s="9"/>
      <c r="SGI40" s="9"/>
      <c r="SGJ40" s="9"/>
      <c r="SGK40" s="9"/>
      <c r="SGL40" s="9"/>
      <c r="SGM40" s="9"/>
      <c r="SGN40" s="9"/>
      <c r="SGO40" s="9"/>
      <c r="SGP40" s="9"/>
      <c r="SGQ40" s="9"/>
      <c r="SGR40" s="9"/>
      <c r="SGS40" s="9"/>
      <c r="SGT40" s="9"/>
      <c r="SGU40" s="9"/>
      <c r="SGV40" s="9"/>
      <c r="SGW40" s="9"/>
      <c r="SGX40" s="9"/>
      <c r="SGY40" s="9"/>
      <c r="SGZ40" s="9"/>
      <c r="SHA40" s="9"/>
      <c r="SHB40" s="9"/>
      <c r="SHC40" s="9"/>
      <c r="SHD40" s="9"/>
      <c r="SHE40" s="9"/>
      <c r="SHF40" s="9"/>
      <c r="SHG40" s="9"/>
      <c r="SHH40" s="9"/>
      <c r="SHI40" s="9"/>
      <c r="SHJ40" s="9"/>
      <c r="SHK40" s="9"/>
      <c r="SHL40" s="9"/>
      <c r="SHM40" s="9"/>
      <c r="SHN40" s="9"/>
      <c r="SHO40" s="9"/>
      <c r="SHP40" s="9"/>
      <c r="SHQ40" s="9"/>
      <c r="SHR40" s="9"/>
      <c r="SHS40" s="9"/>
      <c r="SHT40" s="9"/>
      <c r="SHU40" s="9"/>
      <c r="SHV40" s="9"/>
      <c r="SHW40" s="9"/>
      <c r="SHX40" s="9"/>
      <c r="SHY40" s="9"/>
      <c r="SHZ40" s="9"/>
      <c r="SIA40" s="9"/>
      <c r="SIB40" s="9"/>
      <c r="SIC40" s="9"/>
      <c r="SID40" s="9"/>
      <c r="SIE40" s="9"/>
      <c r="SIF40" s="9"/>
      <c r="SIG40" s="9"/>
      <c r="SIH40" s="9"/>
      <c r="SII40" s="9"/>
      <c r="SIJ40" s="9"/>
      <c r="SIK40" s="9"/>
      <c r="SIL40" s="9"/>
      <c r="SIM40" s="9"/>
      <c r="SIN40" s="9"/>
      <c r="SIO40" s="9"/>
      <c r="SIP40" s="9"/>
      <c r="SIQ40" s="9"/>
      <c r="SIR40" s="9"/>
      <c r="SIS40" s="9"/>
      <c r="SIT40" s="9"/>
      <c r="SIU40" s="9"/>
      <c r="SIV40" s="9"/>
      <c r="SIW40" s="9"/>
      <c r="SIX40" s="9"/>
      <c r="SIY40" s="9"/>
      <c r="SIZ40" s="9"/>
      <c r="SJA40" s="9"/>
      <c r="SJB40" s="9"/>
      <c r="SJC40" s="9"/>
      <c r="SJD40" s="9"/>
      <c r="SJE40" s="9"/>
      <c r="SJF40" s="9"/>
      <c r="SJG40" s="9"/>
      <c r="SJH40" s="9"/>
      <c r="SJI40" s="9"/>
      <c r="SJJ40" s="9"/>
      <c r="SJK40" s="9"/>
      <c r="SJL40" s="9"/>
      <c r="SJM40" s="9"/>
      <c r="SJN40" s="9"/>
      <c r="SJO40" s="9"/>
      <c r="SJP40" s="9"/>
      <c r="SJQ40" s="9"/>
      <c r="SJR40" s="9"/>
      <c r="SJS40" s="9"/>
      <c r="SJT40" s="9"/>
      <c r="SJU40" s="9"/>
      <c r="SJV40" s="9"/>
      <c r="SJW40" s="9"/>
      <c r="SJX40" s="9"/>
      <c r="SJY40" s="9"/>
      <c r="SJZ40" s="9"/>
      <c r="SKA40" s="9"/>
      <c r="SKB40" s="9"/>
      <c r="SKC40" s="9"/>
      <c r="SKD40" s="9"/>
      <c r="SKE40" s="9"/>
      <c r="SKF40" s="9"/>
      <c r="SKG40" s="9"/>
      <c r="SKH40" s="9"/>
      <c r="SKI40" s="9"/>
      <c r="SKJ40" s="9"/>
      <c r="SKK40" s="9"/>
      <c r="SKL40" s="9"/>
      <c r="SKM40" s="9"/>
      <c r="SKN40" s="9"/>
      <c r="SKO40" s="9"/>
      <c r="SKP40" s="9"/>
      <c r="SKQ40" s="9"/>
      <c r="SKR40" s="9"/>
      <c r="SKS40" s="9"/>
      <c r="SKT40" s="9"/>
      <c r="SKU40" s="9"/>
      <c r="SKV40" s="9"/>
      <c r="SKW40" s="9"/>
      <c r="SKX40" s="9"/>
      <c r="SKY40" s="9"/>
      <c r="SKZ40" s="9"/>
      <c r="SLA40" s="9"/>
      <c r="SLB40" s="9"/>
      <c r="SLC40" s="9"/>
      <c r="SLD40" s="9"/>
      <c r="SLE40" s="9"/>
      <c r="SLF40" s="9"/>
      <c r="SLG40" s="9"/>
      <c r="SLH40" s="9"/>
      <c r="SLI40" s="9"/>
      <c r="SLJ40" s="9"/>
      <c r="SLK40" s="9"/>
      <c r="SLL40" s="9"/>
      <c r="SLM40" s="9"/>
      <c r="SLN40" s="9"/>
      <c r="SLO40" s="9"/>
      <c r="SLP40" s="9"/>
      <c r="SLQ40" s="9"/>
      <c r="SLR40" s="9"/>
      <c r="SLS40" s="9"/>
      <c r="SLT40" s="9"/>
      <c r="SLU40" s="9"/>
      <c r="SLV40" s="9"/>
      <c r="SLW40" s="9"/>
      <c r="SLX40" s="9"/>
      <c r="SLY40" s="9"/>
      <c r="SLZ40" s="9"/>
      <c r="SMA40" s="9"/>
      <c r="SMB40" s="9"/>
      <c r="SMC40" s="9"/>
      <c r="SMD40" s="9"/>
      <c r="SME40" s="9"/>
      <c r="SMF40" s="9"/>
      <c r="SMG40" s="9"/>
      <c r="SMH40" s="9"/>
      <c r="SMI40" s="9"/>
      <c r="SMJ40" s="9"/>
      <c r="SMK40" s="9"/>
      <c r="SML40" s="9"/>
      <c r="SMM40" s="9"/>
      <c r="SMN40" s="9"/>
      <c r="SMO40" s="9"/>
      <c r="SMP40" s="9"/>
      <c r="SMQ40" s="9"/>
      <c r="SMR40" s="9"/>
      <c r="SMS40" s="9"/>
      <c r="SMT40" s="9"/>
      <c r="SMU40" s="9"/>
      <c r="SMV40" s="9"/>
      <c r="SMW40" s="9"/>
      <c r="SMX40" s="9"/>
      <c r="SMY40" s="9"/>
      <c r="SMZ40" s="9"/>
      <c r="SNA40" s="9"/>
      <c r="SNB40" s="9"/>
      <c r="SNC40" s="9"/>
      <c r="SND40" s="9"/>
      <c r="SNE40" s="9"/>
      <c r="SNF40" s="9"/>
      <c r="SNG40" s="9"/>
      <c r="SNH40" s="9"/>
      <c r="SNI40" s="9"/>
      <c r="SNJ40" s="9"/>
      <c r="SNK40" s="9"/>
      <c r="SNL40" s="9"/>
      <c r="SNM40" s="9"/>
      <c r="SNN40" s="9"/>
      <c r="SNO40" s="9"/>
      <c r="SNP40" s="9"/>
      <c r="SNQ40" s="9"/>
      <c r="SNR40" s="9"/>
      <c r="SNS40" s="9"/>
      <c r="SNT40" s="9"/>
      <c r="SNU40" s="9"/>
      <c r="SNV40" s="9"/>
      <c r="SNW40" s="9"/>
      <c r="SNX40" s="9"/>
      <c r="SNY40" s="9"/>
      <c r="SNZ40" s="9"/>
      <c r="SOA40" s="9"/>
      <c r="SOB40" s="9"/>
      <c r="SOC40" s="9"/>
      <c r="SOD40" s="9"/>
      <c r="SOE40" s="9"/>
      <c r="SOF40" s="9"/>
      <c r="SOG40" s="9"/>
      <c r="SOH40" s="9"/>
      <c r="SOI40" s="9"/>
      <c r="SOJ40" s="9"/>
      <c r="SOK40" s="9"/>
      <c r="SOL40" s="9"/>
      <c r="SOM40" s="9"/>
      <c r="SON40" s="9"/>
      <c r="SOO40" s="9"/>
      <c r="SOP40" s="9"/>
      <c r="SOQ40" s="9"/>
      <c r="SOR40" s="9"/>
      <c r="SOS40" s="9"/>
      <c r="SOT40" s="9"/>
      <c r="SOU40" s="9"/>
      <c r="SOV40" s="9"/>
      <c r="SOW40" s="9"/>
      <c r="SOX40" s="9"/>
      <c r="SOY40" s="9"/>
      <c r="SOZ40" s="9"/>
      <c r="SPA40" s="9"/>
      <c r="SPB40" s="9"/>
      <c r="SPC40" s="9"/>
      <c r="SPD40" s="9"/>
      <c r="SPE40" s="9"/>
      <c r="SPF40" s="9"/>
      <c r="SPG40" s="9"/>
      <c r="SPH40" s="9"/>
      <c r="SPI40" s="9"/>
      <c r="SPJ40" s="9"/>
      <c r="SPK40" s="9"/>
      <c r="SPL40" s="9"/>
      <c r="SPM40" s="9"/>
      <c r="SPN40" s="9"/>
      <c r="SPO40" s="9"/>
      <c r="SPP40" s="9"/>
      <c r="SPQ40" s="9"/>
      <c r="SPR40" s="9"/>
      <c r="SPS40" s="9"/>
      <c r="SPT40" s="9"/>
      <c r="SPU40" s="9"/>
      <c r="SPV40" s="9"/>
      <c r="SPW40" s="9"/>
      <c r="SPX40" s="9"/>
      <c r="SPY40" s="9"/>
      <c r="SPZ40" s="9"/>
      <c r="SQA40" s="9"/>
      <c r="SQB40" s="9"/>
      <c r="SQC40" s="9"/>
      <c r="SQD40" s="9"/>
      <c r="SQE40" s="9"/>
      <c r="SQF40" s="9"/>
      <c r="SQG40" s="9"/>
      <c r="SQH40" s="9"/>
      <c r="SQI40" s="9"/>
      <c r="SQJ40" s="9"/>
      <c r="SQK40" s="9"/>
      <c r="SQL40" s="9"/>
      <c r="SQM40" s="9"/>
      <c r="SQN40" s="9"/>
      <c r="SQO40" s="9"/>
      <c r="SQP40" s="9"/>
      <c r="SQQ40" s="9"/>
      <c r="SQR40" s="9"/>
      <c r="SQS40" s="9"/>
      <c r="SQT40" s="9"/>
      <c r="SQU40" s="9"/>
      <c r="SQV40" s="9"/>
      <c r="SQW40" s="9"/>
      <c r="SQX40" s="9"/>
      <c r="SQY40" s="9"/>
      <c r="SQZ40" s="9"/>
      <c r="SRA40" s="9"/>
      <c r="SRB40" s="9"/>
      <c r="SRC40" s="9"/>
      <c r="SRD40" s="9"/>
      <c r="SRE40" s="9"/>
      <c r="SRF40" s="9"/>
      <c r="SRG40" s="9"/>
      <c r="SRH40" s="9"/>
      <c r="SRI40" s="9"/>
      <c r="SRJ40" s="9"/>
      <c r="SRK40" s="9"/>
      <c r="SRL40" s="9"/>
      <c r="SRM40" s="9"/>
      <c r="SRN40" s="9"/>
      <c r="SRO40" s="9"/>
      <c r="SRP40" s="9"/>
      <c r="SRQ40" s="9"/>
      <c r="SRR40" s="9"/>
      <c r="SRS40" s="9"/>
      <c r="SRT40" s="9"/>
      <c r="SRU40" s="9"/>
      <c r="SRV40" s="9"/>
      <c r="SRW40" s="9"/>
      <c r="SRX40" s="9"/>
      <c r="SRY40" s="9"/>
      <c r="SRZ40" s="9"/>
      <c r="SSA40" s="9"/>
      <c r="SSB40" s="9"/>
      <c r="SSC40" s="9"/>
      <c r="SSD40" s="9"/>
      <c r="SSE40" s="9"/>
      <c r="SSF40" s="9"/>
      <c r="SSG40" s="9"/>
      <c r="SSH40" s="9"/>
      <c r="SSI40" s="9"/>
      <c r="SSJ40" s="9"/>
      <c r="SSK40" s="9"/>
      <c r="SSL40" s="9"/>
      <c r="SSM40" s="9"/>
      <c r="SSN40" s="9"/>
      <c r="SSO40" s="9"/>
      <c r="SSP40" s="9"/>
      <c r="SSQ40" s="9"/>
      <c r="SSR40" s="9"/>
      <c r="SSS40" s="9"/>
      <c r="SST40" s="9"/>
      <c r="SSU40" s="9"/>
      <c r="SSV40" s="9"/>
      <c r="SSW40" s="9"/>
      <c r="SSX40" s="9"/>
      <c r="SSY40" s="9"/>
      <c r="SSZ40" s="9"/>
      <c r="STA40" s="9"/>
      <c r="STB40" s="9"/>
      <c r="STC40" s="9"/>
      <c r="STD40" s="9"/>
      <c r="STE40" s="9"/>
      <c r="STF40" s="9"/>
      <c r="STG40" s="9"/>
      <c r="STH40" s="9"/>
      <c r="STI40" s="9"/>
      <c r="STJ40" s="9"/>
      <c r="STK40" s="9"/>
      <c r="STL40" s="9"/>
      <c r="STM40" s="9"/>
      <c r="STN40" s="9"/>
      <c r="STO40" s="9"/>
      <c r="STP40" s="9"/>
      <c r="STQ40" s="9"/>
      <c r="STR40" s="9"/>
      <c r="STS40" s="9"/>
      <c r="STT40" s="9"/>
      <c r="STU40" s="9"/>
      <c r="STV40" s="9"/>
      <c r="STW40" s="9"/>
      <c r="STX40" s="9"/>
      <c r="STY40" s="9"/>
      <c r="STZ40" s="9"/>
      <c r="SUA40" s="9"/>
      <c r="SUB40" s="9"/>
      <c r="SUC40" s="9"/>
      <c r="SUD40" s="9"/>
      <c r="SUE40" s="9"/>
      <c r="SUF40" s="9"/>
      <c r="SUG40" s="9"/>
      <c r="SUH40" s="9"/>
      <c r="SUI40" s="9"/>
      <c r="SUJ40" s="9"/>
      <c r="SUK40" s="9"/>
      <c r="SUL40" s="9"/>
      <c r="SUM40" s="9"/>
      <c r="SUN40" s="9"/>
      <c r="SUO40" s="9"/>
      <c r="SUP40" s="9"/>
      <c r="SUQ40" s="9"/>
      <c r="SUR40" s="9"/>
      <c r="SUS40" s="9"/>
      <c r="SUT40" s="9"/>
      <c r="SUU40" s="9"/>
      <c r="SUV40" s="9"/>
      <c r="SUW40" s="9"/>
      <c r="SUX40" s="9"/>
      <c r="SUY40" s="9"/>
      <c r="SUZ40" s="9"/>
      <c r="SVA40" s="9"/>
      <c r="SVB40" s="9"/>
      <c r="SVC40" s="9"/>
      <c r="SVD40" s="9"/>
      <c r="SVE40" s="9"/>
      <c r="SVF40" s="9"/>
      <c r="SVG40" s="9"/>
      <c r="SVH40" s="9"/>
      <c r="SVI40" s="9"/>
      <c r="SVJ40" s="9"/>
      <c r="SVK40" s="9"/>
      <c r="SVL40" s="9"/>
      <c r="SVM40" s="9"/>
      <c r="SVN40" s="9"/>
      <c r="SVO40" s="9"/>
      <c r="SVP40" s="9"/>
      <c r="SVQ40" s="9"/>
      <c r="SVR40" s="9"/>
      <c r="SVS40" s="9"/>
      <c r="SVT40" s="9"/>
      <c r="SVU40" s="9"/>
      <c r="SVV40" s="9"/>
      <c r="SVW40" s="9"/>
      <c r="SVX40" s="9"/>
      <c r="SVY40" s="9"/>
      <c r="SVZ40" s="9"/>
      <c r="SWA40" s="9"/>
      <c r="SWB40" s="9"/>
      <c r="SWC40" s="9"/>
      <c r="SWD40" s="9"/>
      <c r="SWE40" s="9"/>
      <c r="SWF40" s="9"/>
      <c r="SWG40" s="9"/>
      <c r="SWH40" s="9"/>
      <c r="SWI40" s="9"/>
      <c r="SWJ40" s="9"/>
      <c r="SWK40" s="9"/>
      <c r="SWL40" s="9"/>
      <c r="SWM40" s="9"/>
      <c r="SWN40" s="9"/>
      <c r="SWO40" s="9"/>
      <c r="SWP40" s="9"/>
      <c r="SWQ40" s="9"/>
      <c r="SWR40" s="9"/>
      <c r="SWS40" s="9"/>
      <c r="SWT40" s="9"/>
      <c r="SWU40" s="9"/>
      <c r="SWV40" s="9"/>
      <c r="SWW40" s="9"/>
      <c r="SWX40" s="9"/>
      <c r="SWY40" s="9"/>
      <c r="SWZ40" s="9"/>
      <c r="SXA40" s="9"/>
      <c r="SXB40" s="9"/>
      <c r="SXC40" s="9"/>
      <c r="SXD40" s="9"/>
      <c r="SXE40" s="9"/>
      <c r="SXF40" s="9"/>
      <c r="SXG40" s="9"/>
      <c r="SXH40" s="9"/>
      <c r="SXI40" s="9"/>
      <c r="SXJ40" s="9"/>
      <c r="SXK40" s="9"/>
      <c r="SXL40" s="9"/>
      <c r="SXM40" s="9"/>
      <c r="SXN40" s="9"/>
      <c r="SXO40" s="9"/>
      <c r="SXP40" s="9"/>
      <c r="SXQ40" s="9"/>
      <c r="SXR40" s="9"/>
      <c r="SXS40" s="9"/>
      <c r="SXT40" s="9"/>
      <c r="SXU40" s="9"/>
      <c r="SXV40" s="9"/>
      <c r="SXW40" s="9"/>
      <c r="SXX40" s="9"/>
      <c r="SXY40" s="9"/>
      <c r="SXZ40" s="9"/>
      <c r="SYA40" s="9"/>
      <c r="SYB40" s="9"/>
      <c r="SYC40" s="9"/>
      <c r="SYD40" s="9"/>
      <c r="SYE40" s="9"/>
      <c r="SYF40" s="9"/>
      <c r="SYG40" s="9"/>
      <c r="SYH40" s="9"/>
      <c r="SYI40" s="9"/>
      <c r="SYJ40" s="9"/>
      <c r="SYK40" s="9"/>
      <c r="SYL40" s="9"/>
      <c r="SYM40" s="9"/>
      <c r="SYN40" s="9"/>
      <c r="SYO40" s="9"/>
      <c r="SYP40" s="9"/>
      <c r="SYQ40" s="9"/>
      <c r="SYR40" s="9"/>
      <c r="SYS40" s="9"/>
      <c r="SYT40" s="9"/>
      <c r="SYU40" s="9"/>
      <c r="SYV40" s="9"/>
      <c r="SYW40" s="9"/>
      <c r="SYX40" s="9"/>
      <c r="SYY40" s="9"/>
      <c r="SYZ40" s="9"/>
      <c r="SZA40" s="9"/>
      <c r="SZB40" s="9"/>
      <c r="SZC40" s="9"/>
      <c r="SZD40" s="9"/>
      <c r="SZE40" s="9"/>
      <c r="SZF40" s="9"/>
      <c r="SZG40" s="9"/>
      <c r="SZH40" s="9"/>
      <c r="SZI40" s="9"/>
      <c r="SZJ40" s="9"/>
      <c r="SZK40" s="9"/>
      <c r="SZL40" s="9"/>
      <c r="SZM40" s="9"/>
      <c r="SZN40" s="9"/>
      <c r="SZO40" s="9"/>
      <c r="SZP40" s="9"/>
      <c r="SZQ40" s="9"/>
      <c r="SZR40" s="9"/>
      <c r="SZS40" s="9"/>
      <c r="SZT40" s="9"/>
      <c r="SZU40" s="9"/>
      <c r="SZV40" s="9"/>
      <c r="SZW40" s="9"/>
      <c r="SZX40" s="9"/>
      <c r="SZY40" s="9"/>
      <c r="SZZ40" s="9"/>
      <c r="TAA40" s="9"/>
      <c r="TAB40" s="9"/>
      <c r="TAC40" s="9"/>
      <c r="TAD40" s="9"/>
      <c r="TAE40" s="9"/>
      <c r="TAF40" s="9"/>
      <c r="TAG40" s="9"/>
      <c r="TAH40" s="9"/>
      <c r="TAI40" s="9"/>
      <c r="TAJ40" s="9"/>
      <c r="TAK40" s="9"/>
      <c r="TAL40" s="9"/>
      <c r="TAM40" s="9"/>
      <c r="TAN40" s="9"/>
      <c r="TAO40" s="9"/>
      <c r="TAP40" s="9"/>
      <c r="TAQ40" s="9"/>
      <c r="TAR40" s="9"/>
      <c r="TAS40" s="9"/>
      <c r="TAT40" s="9"/>
      <c r="TAU40" s="9"/>
      <c r="TAV40" s="9"/>
      <c r="TAW40" s="9"/>
      <c r="TAX40" s="9"/>
      <c r="TAY40" s="9"/>
      <c r="TAZ40" s="9"/>
      <c r="TBA40" s="9"/>
      <c r="TBB40" s="9"/>
      <c r="TBC40" s="9"/>
      <c r="TBD40" s="9"/>
      <c r="TBE40" s="9"/>
      <c r="TBF40" s="9"/>
      <c r="TBG40" s="9"/>
      <c r="TBH40" s="9"/>
      <c r="TBI40" s="9"/>
      <c r="TBJ40" s="9"/>
      <c r="TBK40" s="9"/>
      <c r="TBL40" s="9"/>
      <c r="TBM40" s="9"/>
      <c r="TBN40" s="9"/>
      <c r="TBO40" s="9"/>
      <c r="TBP40" s="9"/>
      <c r="TBQ40" s="9"/>
      <c r="TBR40" s="9"/>
      <c r="TBS40" s="9"/>
      <c r="TBT40" s="9"/>
      <c r="TBU40" s="9"/>
      <c r="TBV40" s="9"/>
      <c r="TBW40" s="9"/>
      <c r="TBX40" s="9"/>
      <c r="TBY40" s="9"/>
      <c r="TBZ40" s="9"/>
      <c r="TCA40" s="9"/>
      <c r="TCB40" s="9"/>
      <c r="TCC40" s="9"/>
      <c r="TCD40" s="9"/>
      <c r="TCE40" s="9"/>
      <c r="TCF40" s="9"/>
      <c r="TCG40" s="9"/>
      <c r="TCH40" s="9"/>
      <c r="TCI40" s="9"/>
      <c r="TCJ40" s="9"/>
      <c r="TCK40" s="9"/>
      <c r="TCL40" s="9"/>
      <c r="TCM40" s="9"/>
      <c r="TCN40" s="9"/>
      <c r="TCO40" s="9"/>
      <c r="TCP40" s="9"/>
      <c r="TCQ40" s="9"/>
      <c r="TCR40" s="9"/>
      <c r="TCS40" s="9"/>
      <c r="TCT40" s="9"/>
      <c r="TCU40" s="9"/>
      <c r="TCV40" s="9"/>
      <c r="TCW40" s="9"/>
      <c r="TCX40" s="9"/>
      <c r="TCY40" s="9"/>
      <c r="TCZ40" s="9"/>
      <c r="TDA40" s="9"/>
      <c r="TDB40" s="9"/>
      <c r="TDC40" s="9"/>
      <c r="TDD40" s="9"/>
      <c r="TDE40" s="9"/>
      <c r="TDF40" s="9"/>
      <c r="TDG40" s="9"/>
      <c r="TDH40" s="9"/>
      <c r="TDI40" s="9"/>
      <c r="TDJ40" s="9"/>
      <c r="TDK40" s="9"/>
      <c r="TDL40" s="9"/>
      <c r="TDM40" s="9"/>
      <c r="TDN40" s="9"/>
      <c r="TDO40" s="9"/>
      <c r="TDP40" s="9"/>
      <c r="TDQ40" s="9"/>
      <c r="TDR40" s="9"/>
      <c r="TDS40" s="9"/>
      <c r="TDT40" s="9"/>
      <c r="TDU40" s="9"/>
      <c r="TDV40" s="9"/>
      <c r="TDW40" s="9"/>
      <c r="TDX40" s="9"/>
      <c r="TDY40" s="9"/>
      <c r="TDZ40" s="9"/>
      <c r="TEA40" s="9"/>
      <c r="TEB40" s="9"/>
      <c r="TEC40" s="9"/>
      <c r="TED40" s="9"/>
      <c r="TEE40" s="9"/>
      <c r="TEF40" s="9"/>
      <c r="TEG40" s="9"/>
      <c r="TEH40" s="9"/>
      <c r="TEI40" s="9"/>
      <c r="TEJ40" s="9"/>
      <c r="TEK40" s="9"/>
      <c r="TEL40" s="9"/>
      <c r="TEM40" s="9"/>
      <c r="TEN40" s="9"/>
      <c r="TEO40" s="9"/>
      <c r="TEP40" s="9"/>
      <c r="TEQ40" s="9"/>
      <c r="TER40" s="9"/>
      <c r="TES40" s="9"/>
      <c r="TET40" s="9"/>
      <c r="TEU40" s="9"/>
      <c r="TEV40" s="9"/>
      <c r="TEW40" s="9"/>
      <c r="TEX40" s="9"/>
      <c r="TEY40" s="9"/>
      <c r="TEZ40" s="9"/>
      <c r="TFA40" s="9"/>
      <c r="TFB40" s="9"/>
      <c r="TFC40" s="9"/>
      <c r="TFD40" s="9"/>
      <c r="TFE40" s="9"/>
      <c r="TFF40" s="9"/>
      <c r="TFG40" s="9"/>
      <c r="TFH40" s="9"/>
      <c r="TFI40" s="9"/>
      <c r="TFJ40" s="9"/>
      <c r="TFK40" s="9"/>
      <c r="TFL40" s="9"/>
      <c r="TFM40" s="9"/>
      <c r="TFN40" s="9"/>
      <c r="TFO40" s="9"/>
      <c r="TFP40" s="9"/>
      <c r="TFQ40" s="9"/>
      <c r="TFR40" s="9"/>
      <c r="TFS40" s="9"/>
      <c r="TFT40" s="9"/>
      <c r="TFU40" s="9"/>
      <c r="TFV40" s="9"/>
      <c r="TFW40" s="9"/>
      <c r="TFX40" s="9"/>
      <c r="TFY40" s="9"/>
      <c r="TFZ40" s="9"/>
      <c r="TGA40" s="9"/>
      <c r="TGB40" s="9"/>
      <c r="TGC40" s="9"/>
      <c r="TGD40" s="9"/>
      <c r="TGE40" s="9"/>
      <c r="TGF40" s="9"/>
      <c r="TGG40" s="9"/>
      <c r="TGH40" s="9"/>
      <c r="TGI40" s="9"/>
      <c r="TGJ40" s="9"/>
      <c r="TGK40" s="9"/>
      <c r="TGL40" s="9"/>
      <c r="TGM40" s="9"/>
      <c r="TGN40" s="9"/>
      <c r="TGO40" s="9"/>
      <c r="TGP40" s="9"/>
      <c r="TGQ40" s="9"/>
      <c r="TGR40" s="9"/>
      <c r="TGS40" s="9"/>
      <c r="TGT40" s="9"/>
      <c r="TGU40" s="9"/>
      <c r="TGV40" s="9"/>
      <c r="TGW40" s="9"/>
      <c r="TGX40" s="9"/>
      <c r="TGY40" s="9"/>
      <c r="TGZ40" s="9"/>
      <c r="THA40" s="9"/>
      <c r="THB40" s="9"/>
      <c r="THC40" s="9"/>
      <c r="THD40" s="9"/>
      <c r="THE40" s="9"/>
      <c r="THF40" s="9"/>
      <c r="THG40" s="9"/>
      <c r="THH40" s="9"/>
      <c r="THI40" s="9"/>
      <c r="THJ40" s="9"/>
      <c r="THK40" s="9"/>
      <c r="THL40" s="9"/>
      <c r="THM40" s="9"/>
      <c r="THN40" s="9"/>
      <c r="THO40" s="9"/>
      <c r="THP40" s="9"/>
      <c r="THQ40" s="9"/>
      <c r="THR40" s="9"/>
      <c r="THS40" s="9"/>
      <c r="THT40" s="9"/>
      <c r="THU40" s="9"/>
      <c r="THV40" s="9"/>
      <c r="THW40" s="9"/>
      <c r="THX40" s="9"/>
      <c r="THY40" s="9"/>
      <c r="THZ40" s="9"/>
      <c r="TIA40" s="9"/>
      <c r="TIB40" s="9"/>
      <c r="TIC40" s="9"/>
      <c r="TID40" s="9"/>
      <c r="TIE40" s="9"/>
      <c r="TIF40" s="9"/>
      <c r="TIG40" s="9"/>
      <c r="TIH40" s="9"/>
      <c r="TII40" s="9"/>
      <c r="TIJ40" s="9"/>
      <c r="TIK40" s="9"/>
      <c r="TIL40" s="9"/>
      <c r="TIM40" s="9"/>
      <c r="TIN40" s="9"/>
      <c r="TIO40" s="9"/>
      <c r="TIP40" s="9"/>
      <c r="TIQ40" s="9"/>
      <c r="TIR40" s="9"/>
      <c r="TIS40" s="9"/>
      <c r="TIT40" s="9"/>
      <c r="TIU40" s="9"/>
      <c r="TIV40" s="9"/>
      <c r="TIW40" s="9"/>
      <c r="TIX40" s="9"/>
      <c r="TIY40" s="9"/>
      <c r="TIZ40" s="9"/>
      <c r="TJA40" s="9"/>
      <c r="TJB40" s="9"/>
      <c r="TJC40" s="9"/>
      <c r="TJD40" s="9"/>
      <c r="TJE40" s="9"/>
      <c r="TJF40" s="9"/>
      <c r="TJG40" s="9"/>
      <c r="TJH40" s="9"/>
      <c r="TJI40" s="9"/>
      <c r="TJJ40" s="9"/>
      <c r="TJK40" s="9"/>
      <c r="TJL40" s="9"/>
      <c r="TJM40" s="9"/>
      <c r="TJN40" s="9"/>
      <c r="TJO40" s="9"/>
      <c r="TJP40" s="9"/>
      <c r="TJQ40" s="9"/>
      <c r="TJR40" s="9"/>
      <c r="TJS40" s="9"/>
      <c r="TJT40" s="9"/>
      <c r="TJU40" s="9"/>
      <c r="TJV40" s="9"/>
      <c r="TJW40" s="9"/>
      <c r="TJX40" s="9"/>
      <c r="TJY40" s="9"/>
      <c r="TJZ40" s="9"/>
      <c r="TKA40" s="9"/>
      <c r="TKB40" s="9"/>
      <c r="TKC40" s="9"/>
      <c r="TKD40" s="9"/>
      <c r="TKE40" s="9"/>
      <c r="TKF40" s="9"/>
      <c r="TKG40" s="9"/>
      <c r="TKH40" s="9"/>
      <c r="TKI40" s="9"/>
      <c r="TKJ40" s="9"/>
      <c r="TKK40" s="9"/>
      <c r="TKL40" s="9"/>
      <c r="TKM40" s="9"/>
      <c r="TKN40" s="9"/>
      <c r="TKO40" s="9"/>
      <c r="TKP40" s="9"/>
      <c r="TKQ40" s="9"/>
      <c r="TKR40" s="9"/>
      <c r="TKS40" s="9"/>
      <c r="TKT40" s="9"/>
      <c r="TKU40" s="9"/>
      <c r="TKV40" s="9"/>
      <c r="TKW40" s="9"/>
      <c r="TKX40" s="9"/>
      <c r="TKY40" s="9"/>
      <c r="TKZ40" s="9"/>
      <c r="TLA40" s="9"/>
      <c r="TLB40" s="9"/>
      <c r="TLC40" s="9"/>
      <c r="TLD40" s="9"/>
      <c r="TLE40" s="9"/>
      <c r="TLF40" s="9"/>
      <c r="TLG40" s="9"/>
      <c r="TLH40" s="9"/>
      <c r="TLI40" s="9"/>
      <c r="TLJ40" s="9"/>
      <c r="TLK40" s="9"/>
      <c r="TLL40" s="9"/>
      <c r="TLM40" s="9"/>
      <c r="TLN40" s="9"/>
      <c r="TLO40" s="9"/>
      <c r="TLP40" s="9"/>
      <c r="TLQ40" s="9"/>
      <c r="TLR40" s="9"/>
      <c r="TLS40" s="9"/>
      <c r="TLT40" s="9"/>
      <c r="TLU40" s="9"/>
      <c r="TLV40" s="9"/>
      <c r="TLW40" s="9"/>
      <c r="TLX40" s="9"/>
      <c r="TLY40" s="9"/>
      <c r="TLZ40" s="9"/>
      <c r="TMA40" s="9"/>
      <c r="TMB40" s="9"/>
      <c r="TMC40" s="9"/>
      <c r="TMD40" s="9"/>
      <c r="TME40" s="9"/>
      <c r="TMF40" s="9"/>
      <c r="TMG40" s="9"/>
      <c r="TMH40" s="9"/>
      <c r="TMI40" s="9"/>
      <c r="TMJ40" s="9"/>
      <c r="TMK40" s="9"/>
      <c r="TML40" s="9"/>
      <c r="TMM40" s="9"/>
      <c r="TMN40" s="9"/>
      <c r="TMO40" s="9"/>
      <c r="TMP40" s="9"/>
      <c r="TMQ40" s="9"/>
      <c r="TMR40" s="9"/>
      <c r="TMS40" s="9"/>
      <c r="TMT40" s="9"/>
      <c r="TMU40" s="9"/>
      <c r="TMV40" s="9"/>
      <c r="TMW40" s="9"/>
      <c r="TMX40" s="9"/>
      <c r="TMY40" s="9"/>
      <c r="TMZ40" s="9"/>
      <c r="TNA40" s="9"/>
      <c r="TNB40" s="9"/>
      <c r="TNC40" s="9"/>
      <c r="TND40" s="9"/>
      <c r="TNE40" s="9"/>
      <c r="TNF40" s="9"/>
      <c r="TNG40" s="9"/>
      <c r="TNH40" s="9"/>
      <c r="TNI40" s="9"/>
      <c r="TNJ40" s="9"/>
      <c r="TNK40" s="9"/>
      <c r="TNL40" s="9"/>
      <c r="TNM40" s="9"/>
      <c r="TNN40" s="9"/>
      <c r="TNO40" s="9"/>
      <c r="TNP40" s="9"/>
      <c r="TNQ40" s="9"/>
      <c r="TNR40" s="9"/>
      <c r="TNS40" s="9"/>
      <c r="TNT40" s="9"/>
      <c r="TNU40" s="9"/>
      <c r="TNV40" s="9"/>
      <c r="TNW40" s="9"/>
      <c r="TNX40" s="9"/>
      <c r="TNY40" s="9"/>
      <c r="TNZ40" s="9"/>
      <c r="TOA40" s="9"/>
      <c r="TOB40" s="9"/>
      <c r="TOC40" s="9"/>
      <c r="TOD40" s="9"/>
      <c r="TOE40" s="9"/>
      <c r="TOF40" s="9"/>
      <c r="TOG40" s="9"/>
      <c r="TOH40" s="9"/>
      <c r="TOI40" s="9"/>
      <c r="TOJ40" s="9"/>
      <c r="TOK40" s="9"/>
      <c r="TOL40" s="9"/>
      <c r="TOM40" s="9"/>
      <c r="TON40" s="9"/>
      <c r="TOO40" s="9"/>
      <c r="TOP40" s="9"/>
      <c r="TOQ40" s="9"/>
      <c r="TOR40" s="9"/>
      <c r="TOS40" s="9"/>
      <c r="TOT40" s="9"/>
      <c r="TOU40" s="9"/>
      <c r="TOV40" s="9"/>
      <c r="TOW40" s="9"/>
      <c r="TOX40" s="9"/>
      <c r="TOY40" s="9"/>
      <c r="TOZ40" s="9"/>
      <c r="TPA40" s="9"/>
      <c r="TPB40" s="9"/>
      <c r="TPC40" s="9"/>
      <c r="TPD40" s="9"/>
      <c r="TPE40" s="9"/>
      <c r="TPF40" s="9"/>
      <c r="TPG40" s="9"/>
      <c r="TPH40" s="9"/>
      <c r="TPI40" s="9"/>
      <c r="TPJ40" s="9"/>
      <c r="TPK40" s="9"/>
      <c r="TPL40" s="9"/>
      <c r="TPM40" s="9"/>
      <c r="TPN40" s="9"/>
      <c r="TPO40" s="9"/>
      <c r="TPP40" s="9"/>
      <c r="TPQ40" s="9"/>
      <c r="TPR40" s="9"/>
      <c r="TPS40" s="9"/>
      <c r="TPT40" s="9"/>
      <c r="TPU40" s="9"/>
      <c r="TPV40" s="9"/>
      <c r="TPW40" s="9"/>
      <c r="TPX40" s="9"/>
      <c r="TPY40" s="9"/>
      <c r="TPZ40" s="9"/>
      <c r="TQA40" s="9"/>
      <c r="TQB40" s="9"/>
      <c r="TQC40" s="9"/>
      <c r="TQD40" s="9"/>
      <c r="TQE40" s="9"/>
      <c r="TQF40" s="9"/>
      <c r="TQG40" s="9"/>
      <c r="TQH40" s="9"/>
      <c r="TQI40" s="9"/>
      <c r="TQJ40" s="9"/>
      <c r="TQK40" s="9"/>
      <c r="TQL40" s="9"/>
      <c r="TQM40" s="9"/>
      <c r="TQN40" s="9"/>
      <c r="TQO40" s="9"/>
      <c r="TQP40" s="9"/>
      <c r="TQQ40" s="9"/>
      <c r="TQR40" s="9"/>
      <c r="TQS40" s="9"/>
      <c r="TQT40" s="9"/>
      <c r="TQU40" s="9"/>
      <c r="TQV40" s="9"/>
      <c r="TQW40" s="9"/>
      <c r="TQX40" s="9"/>
      <c r="TQY40" s="9"/>
      <c r="TQZ40" s="9"/>
      <c r="TRA40" s="9"/>
      <c r="TRB40" s="9"/>
      <c r="TRC40" s="9"/>
      <c r="TRD40" s="9"/>
      <c r="TRE40" s="9"/>
      <c r="TRF40" s="9"/>
      <c r="TRG40" s="9"/>
      <c r="TRH40" s="9"/>
      <c r="TRI40" s="9"/>
      <c r="TRJ40" s="9"/>
      <c r="TRK40" s="9"/>
      <c r="TRL40" s="9"/>
      <c r="TRM40" s="9"/>
      <c r="TRN40" s="9"/>
      <c r="TRO40" s="9"/>
      <c r="TRP40" s="9"/>
      <c r="TRQ40" s="9"/>
      <c r="TRR40" s="9"/>
      <c r="TRS40" s="9"/>
      <c r="TRT40" s="9"/>
      <c r="TRU40" s="9"/>
      <c r="TRV40" s="9"/>
      <c r="TRW40" s="9"/>
      <c r="TRX40" s="9"/>
      <c r="TRY40" s="9"/>
      <c r="TRZ40" s="9"/>
      <c r="TSA40" s="9"/>
      <c r="TSB40" s="9"/>
      <c r="TSC40" s="9"/>
      <c r="TSD40" s="9"/>
      <c r="TSE40" s="9"/>
      <c r="TSF40" s="9"/>
      <c r="TSG40" s="9"/>
      <c r="TSH40" s="9"/>
      <c r="TSI40" s="9"/>
      <c r="TSJ40" s="9"/>
      <c r="TSK40" s="9"/>
      <c r="TSL40" s="9"/>
      <c r="TSM40" s="9"/>
      <c r="TSN40" s="9"/>
      <c r="TSO40" s="9"/>
      <c r="TSP40" s="9"/>
      <c r="TSQ40" s="9"/>
      <c r="TSR40" s="9"/>
      <c r="TSS40" s="9"/>
      <c r="TST40" s="9"/>
      <c r="TSU40" s="9"/>
      <c r="TSV40" s="9"/>
      <c r="TSW40" s="9"/>
      <c r="TSX40" s="9"/>
      <c r="TSY40" s="9"/>
      <c r="TSZ40" s="9"/>
      <c r="TTA40" s="9"/>
      <c r="TTB40" s="9"/>
      <c r="TTC40" s="9"/>
      <c r="TTD40" s="9"/>
      <c r="TTE40" s="9"/>
      <c r="TTF40" s="9"/>
      <c r="TTG40" s="9"/>
      <c r="TTH40" s="9"/>
      <c r="TTI40" s="9"/>
      <c r="TTJ40" s="9"/>
      <c r="TTK40" s="9"/>
      <c r="TTL40" s="9"/>
      <c r="TTM40" s="9"/>
      <c r="TTN40" s="9"/>
      <c r="TTO40" s="9"/>
      <c r="TTP40" s="9"/>
      <c r="TTQ40" s="9"/>
      <c r="TTR40" s="9"/>
      <c r="TTS40" s="9"/>
      <c r="TTT40" s="9"/>
      <c r="TTU40" s="9"/>
      <c r="TTV40" s="9"/>
      <c r="TTW40" s="9"/>
      <c r="TTX40" s="9"/>
      <c r="TTY40" s="9"/>
      <c r="TTZ40" s="9"/>
      <c r="TUA40" s="9"/>
      <c r="TUB40" s="9"/>
      <c r="TUC40" s="9"/>
      <c r="TUD40" s="9"/>
      <c r="TUE40" s="9"/>
      <c r="TUF40" s="9"/>
      <c r="TUG40" s="9"/>
      <c r="TUH40" s="9"/>
      <c r="TUI40" s="9"/>
      <c r="TUJ40" s="9"/>
      <c r="TUK40" s="9"/>
      <c r="TUL40" s="9"/>
      <c r="TUM40" s="9"/>
      <c r="TUN40" s="9"/>
      <c r="TUO40" s="9"/>
      <c r="TUP40" s="9"/>
      <c r="TUQ40" s="9"/>
      <c r="TUR40" s="9"/>
      <c r="TUS40" s="9"/>
      <c r="TUT40" s="9"/>
      <c r="TUU40" s="9"/>
      <c r="TUV40" s="9"/>
      <c r="TUW40" s="9"/>
      <c r="TUX40" s="9"/>
      <c r="TUY40" s="9"/>
      <c r="TUZ40" s="9"/>
      <c r="TVA40" s="9"/>
      <c r="TVB40" s="9"/>
      <c r="TVC40" s="9"/>
      <c r="TVD40" s="9"/>
      <c r="TVE40" s="9"/>
      <c r="TVF40" s="9"/>
      <c r="TVG40" s="9"/>
      <c r="TVH40" s="9"/>
      <c r="TVI40" s="9"/>
      <c r="TVJ40" s="9"/>
      <c r="TVK40" s="9"/>
      <c r="TVL40" s="9"/>
      <c r="TVM40" s="9"/>
      <c r="TVN40" s="9"/>
      <c r="TVO40" s="9"/>
      <c r="TVP40" s="9"/>
      <c r="TVQ40" s="9"/>
      <c r="TVR40" s="9"/>
      <c r="TVS40" s="9"/>
      <c r="TVT40" s="9"/>
      <c r="TVU40" s="9"/>
      <c r="TVV40" s="9"/>
      <c r="TVW40" s="9"/>
      <c r="TVX40" s="9"/>
      <c r="TVY40" s="9"/>
      <c r="TVZ40" s="9"/>
      <c r="TWA40" s="9"/>
      <c r="TWB40" s="9"/>
      <c r="TWC40" s="9"/>
      <c r="TWD40" s="9"/>
      <c r="TWE40" s="9"/>
      <c r="TWF40" s="9"/>
      <c r="TWG40" s="9"/>
      <c r="TWH40" s="9"/>
      <c r="TWI40" s="9"/>
      <c r="TWJ40" s="9"/>
      <c r="TWK40" s="9"/>
      <c r="TWL40" s="9"/>
      <c r="TWM40" s="9"/>
      <c r="TWN40" s="9"/>
      <c r="TWO40" s="9"/>
      <c r="TWP40" s="9"/>
      <c r="TWQ40" s="9"/>
      <c r="TWR40" s="9"/>
      <c r="TWS40" s="9"/>
      <c r="TWT40" s="9"/>
      <c r="TWU40" s="9"/>
      <c r="TWV40" s="9"/>
      <c r="TWW40" s="9"/>
      <c r="TWX40" s="9"/>
      <c r="TWY40" s="9"/>
      <c r="TWZ40" s="9"/>
      <c r="TXA40" s="9"/>
      <c r="TXB40" s="9"/>
      <c r="TXC40" s="9"/>
      <c r="TXD40" s="9"/>
      <c r="TXE40" s="9"/>
      <c r="TXF40" s="9"/>
      <c r="TXG40" s="9"/>
      <c r="TXH40" s="9"/>
      <c r="TXI40" s="9"/>
      <c r="TXJ40" s="9"/>
      <c r="TXK40" s="9"/>
      <c r="TXL40" s="9"/>
      <c r="TXM40" s="9"/>
      <c r="TXN40" s="9"/>
      <c r="TXO40" s="9"/>
      <c r="TXP40" s="9"/>
      <c r="TXQ40" s="9"/>
      <c r="TXR40" s="9"/>
      <c r="TXS40" s="9"/>
      <c r="TXT40" s="9"/>
      <c r="TXU40" s="9"/>
      <c r="TXV40" s="9"/>
      <c r="TXW40" s="9"/>
      <c r="TXX40" s="9"/>
      <c r="TXY40" s="9"/>
      <c r="TXZ40" s="9"/>
      <c r="TYA40" s="9"/>
      <c r="TYB40" s="9"/>
      <c r="TYC40" s="9"/>
      <c r="TYD40" s="9"/>
      <c r="TYE40" s="9"/>
      <c r="TYF40" s="9"/>
      <c r="TYG40" s="9"/>
      <c r="TYH40" s="9"/>
      <c r="TYI40" s="9"/>
      <c r="TYJ40" s="9"/>
      <c r="TYK40" s="9"/>
      <c r="TYL40" s="9"/>
      <c r="TYM40" s="9"/>
      <c r="TYN40" s="9"/>
      <c r="TYO40" s="9"/>
      <c r="TYP40" s="9"/>
      <c r="TYQ40" s="9"/>
      <c r="TYR40" s="9"/>
      <c r="TYS40" s="9"/>
      <c r="TYT40" s="9"/>
      <c r="TYU40" s="9"/>
      <c r="TYV40" s="9"/>
      <c r="TYW40" s="9"/>
      <c r="TYX40" s="9"/>
      <c r="TYY40" s="9"/>
      <c r="TYZ40" s="9"/>
      <c r="TZA40" s="9"/>
      <c r="TZB40" s="9"/>
      <c r="TZC40" s="9"/>
      <c r="TZD40" s="9"/>
      <c r="TZE40" s="9"/>
      <c r="TZF40" s="9"/>
      <c r="TZG40" s="9"/>
      <c r="TZH40" s="9"/>
      <c r="TZI40" s="9"/>
      <c r="TZJ40" s="9"/>
      <c r="TZK40" s="9"/>
      <c r="TZL40" s="9"/>
      <c r="TZM40" s="9"/>
      <c r="TZN40" s="9"/>
      <c r="TZO40" s="9"/>
      <c r="TZP40" s="9"/>
      <c r="TZQ40" s="9"/>
      <c r="TZR40" s="9"/>
      <c r="TZS40" s="9"/>
      <c r="TZT40" s="9"/>
      <c r="TZU40" s="9"/>
      <c r="TZV40" s="9"/>
      <c r="TZW40" s="9"/>
      <c r="TZX40" s="9"/>
      <c r="TZY40" s="9"/>
      <c r="TZZ40" s="9"/>
      <c r="UAA40" s="9"/>
      <c r="UAB40" s="9"/>
      <c r="UAC40" s="9"/>
      <c r="UAD40" s="9"/>
      <c r="UAE40" s="9"/>
      <c r="UAF40" s="9"/>
      <c r="UAG40" s="9"/>
      <c r="UAH40" s="9"/>
      <c r="UAI40" s="9"/>
      <c r="UAJ40" s="9"/>
      <c r="UAK40" s="9"/>
      <c r="UAL40" s="9"/>
      <c r="UAM40" s="9"/>
      <c r="UAN40" s="9"/>
      <c r="UAO40" s="9"/>
      <c r="UAP40" s="9"/>
      <c r="UAQ40" s="9"/>
      <c r="UAR40" s="9"/>
      <c r="UAS40" s="9"/>
      <c r="UAT40" s="9"/>
      <c r="UAU40" s="9"/>
      <c r="UAV40" s="9"/>
      <c r="UAW40" s="9"/>
      <c r="UAX40" s="9"/>
      <c r="UAY40" s="9"/>
      <c r="UAZ40" s="9"/>
      <c r="UBA40" s="9"/>
      <c r="UBB40" s="9"/>
      <c r="UBC40" s="9"/>
      <c r="UBD40" s="9"/>
      <c r="UBE40" s="9"/>
      <c r="UBF40" s="9"/>
      <c r="UBG40" s="9"/>
      <c r="UBH40" s="9"/>
      <c r="UBI40" s="9"/>
      <c r="UBJ40" s="9"/>
      <c r="UBK40" s="9"/>
      <c r="UBL40" s="9"/>
      <c r="UBM40" s="9"/>
      <c r="UBN40" s="9"/>
      <c r="UBO40" s="9"/>
      <c r="UBP40" s="9"/>
      <c r="UBQ40" s="9"/>
      <c r="UBR40" s="9"/>
      <c r="UBS40" s="9"/>
      <c r="UBT40" s="9"/>
      <c r="UBU40" s="9"/>
      <c r="UBV40" s="9"/>
      <c r="UBW40" s="9"/>
      <c r="UBX40" s="9"/>
      <c r="UBY40" s="9"/>
      <c r="UBZ40" s="9"/>
      <c r="UCA40" s="9"/>
      <c r="UCB40" s="9"/>
      <c r="UCC40" s="9"/>
      <c r="UCD40" s="9"/>
      <c r="UCE40" s="9"/>
      <c r="UCF40" s="9"/>
      <c r="UCG40" s="9"/>
      <c r="UCH40" s="9"/>
      <c r="UCI40" s="9"/>
      <c r="UCJ40" s="9"/>
      <c r="UCK40" s="9"/>
      <c r="UCL40" s="9"/>
      <c r="UCM40" s="9"/>
      <c r="UCN40" s="9"/>
      <c r="UCO40" s="9"/>
      <c r="UCP40" s="9"/>
      <c r="UCQ40" s="9"/>
      <c r="UCR40" s="9"/>
      <c r="UCS40" s="9"/>
      <c r="UCT40" s="9"/>
      <c r="UCU40" s="9"/>
      <c r="UCV40" s="9"/>
      <c r="UCW40" s="9"/>
      <c r="UCX40" s="9"/>
      <c r="UCY40" s="9"/>
      <c r="UCZ40" s="9"/>
      <c r="UDA40" s="9"/>
      <c r="UDB40" s="9"/>
      <c r="UDC40" s="9"/>
      <c r="UDD40" s="9"/>
      <c r="UDE40" s="9"/>
      <c r="UDF40" s="9"/>
      <c r="UDG40" s="9"/>
      <c r="UDH40" s="9"/>
      <c r="UDI40" s="9"/>
      <c r="UDJ40" s="9"/>
      <c r="UDK40" s="9"/>
      <c r="UDL40" s="9"/>
      <c r="UDM40" s="9"/>
      <c r="UDN40" s="9"/>
      <c r="UDO40" s="9"/>
      <c r="UDP40" s="9"/>
      <c r="UDQ40" s="9"/>
      <c r="UDR40" s="9"/>
      <c r="UDS40" s="9"/>
      <c r="UDT40" s="9"/>
      <c r="UDU40" s="9"/>
      <c r="UDV40" s="9"/>
      <c r="UDW40" s="9"/>
      <c r="UDX40" s="9"/>
      <c r="UDY40" s="9"/>
      <c r="UDZ40" s="9"/>
      <c r="UEA40" s="9"/>
      <c r="UEB40" s="9"/>
      <c r="UEC40" s="9"/>
      <c r="UED40" s="9"/>
      <c r="UEE40" s="9"/>
      <c r="UEF40" s="9"/>
      <c r="UEG40" s="9"/>
      <c r="UEH40" s="9"/>
      <c r="UEI40" s="9"/>
      <c r="UEJ40" s="9"/>
      <c r="UEK40" s="9"/>
      <c r="UEL40" s="9"/>
      <c r="UEM40" s="9"/>
      <c r="UEN40" s="9"/>
      <c r="UEO40" s="9"/>
      <c r="UEP40" s="9"/>
      <c r="UEQ40" s="9"/>
      <c r="UER40" s="9"/>
      <c r="UES40" s="9"/>
      <c r="UET40" s="9"/>
      <c r="UEU40" s="9"/>
      <c r="UEV40" s="9"/>
      <c r="UEW40" s="9"/>
      <c r="UEX40" s="9"/>
      <c r="UEY40" s="9"/>
      <c r="UEZ40" s="9"/>
      <c r="UFA40" s="9"/>
      <c r="UFB40" s="9"/>
      <c r="UFC40" s="9"/>
      <c r="UFD40" s="9"/>
      <c r="UFE40" s="9"/>
      <c r="UFF40" s="9"/>
      <c r="UFG40" s="9"/>
      <c r="UFH40" s="9"/>
      <c r="UFI40" s="9"/>
      <c r="UFJ40" s="9"/>
      <c r="UFK40" s="9"/>
      <c r="UFL40" s="9"/>
      <c r="UFM40" s="9"/>
      <c r="UFN40" s="9"/>
      <c r="UFO40" s="9"/>
      <c r="UFP40" s="9"/>
      <c r="UFQ40" s="9"/>
      <c r="UFR40" s="9"/>
      <c r="UFS40" s="9"/>
      <c r="UFT40" s="9"/>
      <c r="UFU40" s="9"/>
      <c r="UFV40" s="9"/>
      <c r="UFW40" s="9"/>
      <c r="UFX40" s="9"/>
      <c r="UFY40" s="9"/>
      <c r="UFZ40" s="9"/>
      <c r="UGA40" s="9"/>
      <c r="UGB40" s="9"/>
      <c r="UGC40" s="9"/>
      <c r="UGD40" s="9"/>
      <c r="UGE40" s="9"/>
      <c r="UGF40" s="9"/>
      <c r="UGG40" s="9"/>
      <c r="UGH40" s="9"/>
      <c r="UGI40" s="9"/>
      <c r="UGJ40" s="9"/>
      <c r="UGK40" s="9"/>
      <c r="UGL40" s="9"/>
      <c r="UGM40" s="9"/>
      <c r="UGN40" s="9"/>
      <c r="UGO40" s="9"/>
      <c r="UGP40" s="9"/>
      <c r="UGQ40" s="9"/>
      <c r="UGR40" s="9"/>
      <c r="UGS40" s="9"/>
      <c r="UGT40" s="9"/>
      <c r="UGU40" s="9"/>
      <c r="UGV40" s="9"/>
      <c r="UGW40" s="9"/>
      <c r="UGX40" s="9"/>
      <c r="UGY40" s="9"/>
      <c r="UGZ40" s="9"/>
      <c r="UHA40" s="9"/>
      <c r="UHB40" s="9"/>
      <c r="UHC40" s="9"/>
      <c r="UHD40" s="9"/>
      <c r="UHE40" s="9"/>
      <c r="UHF40" s="9"/>
      <c r="UHG40" s="9"/>
      <c r="UHH40" s="9"/>
      <c r="UHI40" s="9"/>
      <c r="UHJ40" s="9"/>
      <c r="UHK40" s="9"/>
      <c r="UHL40" s="9"/>
      <c r="UHM40" s="9"/>
      <c r="UHN40" s="9"/>
      <c r="UHO40" s="9"/>
      <c r="UHP40" s="9"/>
      <c r="UHQ40" s="9"/>
      <c r="UHR40" s="9"/>
      <c r="UHS40" s="9"/>
      <c r="UHT40" s="9"/>
      <c r="UHU40" s="9"/>
      <c r="UHV40" s="9"/>
      <c r="UHW40" s="9"/>
      <c r="UHX40" s="9"/>
      <c r="UHY40" s="9"/>
      <c r="UHZ40" s="9"/>
      <c r="UIA40" s="9"/>
      <c r="UIB40" s="9"/>
      <c r="UIC40" s="9"/>
      <c r="UID40" s="9"/>
      <c r="UIE40" s="9"/>
      <c r="UIF40" s="9"/>
      <c r="UIG40" s="9"/>
      <c r="UIH40" s="9"/>
      <c r="UII40" s="9"/>
      <c r="UIJ40" s="9"/>
      <c r="UIK40" s="9"/>
      <c r="UIL40" s="9"/>
      <c r="UIM40" s="9"/>
      <c r="UIN40" s="9"/>
      <c r="UIO40" s="9"/>
      <c r="UIP40" s="9"/>
      <c r="UIQ40" s="9"/>
      <c r="UIR40" s="9"/>
      <c r="UIS40" s="9"/>
      <c r="UIT40" s="9"/>
      <c r="UIU40" s="9"/>
      <c r="UIV40" s="9"/>
      <c r="UIW40" s="9"/>
      <c r="UIX40" s="9"/>
      <c r="UIY40" s="9"/>
      <c r="UIZ40" s="9"/>
      <c r="UJA40" s="9"/>
      <c r="UJB40" s="9"/>
      <c r="UJC40" s="9"/>
      <c r="UJD40" s="9"/>
      <c r="UJE40" s="9"/>
      <c r="UJF40" s="9"/>
      <c r="UJG40" s="9"/>
      <c r="UJH40" s="9"/>
      <c r="UJI40" s="9"/>
      <c r="UJJ40" s="9"/>
      <c r="UJK40" s="9"/>
      <c r="UJL40" s="9"/>
      <c r="UJM40" s="9"/>
      <c r="UJN40" s="9"/>
      <c r="UJO40" s="9"/>
      <c r="UJP40" s="9"/>
      <c r="UJQ40" s="9"/>
      <c r="UJR40" s="9"/>
      <c r="UJS40" s="9"/>
      <c r="UJT40" s="9"/>
      <c r="UJU40" s="9"/>
      <c r="UJV40" s="9"/>
      <c r="UJW40" s="9"/>
      <c r="UJX40" s="9"/>
      <c r="UJY40" s="9"/>
      <c r="UJZ40" s="9"/>
      <c r="UKA40" s="9"/>
      <c r="UKB40" s="9"/>
      <c r="UKC40" s="9"/>
      <c r="UKD40" s="9"/>
      <c r="UKE40" s="9"/>
      <c r="UKF40" s="9"/>
      <c r="UKG40" s="9"/>
      <c r="UKH40" s="9"/>
      <c r="UKI40" s="9"/>
      <c r="UKJ40" s="9"/>
      <c r="UKK40" s="9"/>
      <c r="UKL40" s="9"/>
      <c r="UKM40" s="9"/>
      <c r="UKN40" s="9"/>
      <c r="UKO40" s="9"/>
      <c r="UKP40" s="9"/>
      <c r="UKQ40" s="9"/>
      <c r="UKR40" s="9"/>
      <c r="UKS40" s="9"/>
      <c r="UKT40" s="9"/>
      <c r="UKU40" s="9"/>
      <c r="UKV40" s="9"/>
      <c r="UKW40" s="9"/>
      <c r="UKX40" s="9"/>
      <c r="UKY40" s="9"/>
      <c r="UKZ40" s="9"/>
      <c r="ULA40" s="9"/>
      <c r="ULB40" s="9"/>
      <c r="ULC40" s="9"/>
      <c r="ULD40" s="9"/>
      <c r="ULE40" s="9"/>
      <c r="ULF40" s="9"/>
      <c r="ULG40" s="9"/>
      <c r="ULH40" s="9"/>
      <c r="ULI40" s="9"/>
      <c r="ULJ40" s="9"/>
      <c r="ULK40" s="9"/>
      <c r="ULL40" s="9"/>
      <c r="ULM40" s="9"/>
      <c r="ULN40" s="9"/>
      <c r="ULO40" s="9"/>
      <c r="ULP40" s="9"/>
      <c r="ULQ40" s="9"/>
      <c r="ULR40" s="9"/>
      <c r="ULS40" s="9"/>
      <c r="ULT40" s="9"/>
      <c r="ULU40" s="9"/>
      <c r="ULV40" s="9"/>
      <c r="ULW40" s="9"/>
      <c r="ULX40" s="9"/>
      <c r="ULY40" s="9"/>
      <c r="ULZ40" s="9"/>
      <c r="UMA40" s="9"/>
      <c r="UMB40" s="9"/>
      <c r="UMC40" s="9"/>
      <c r="UMD40" s="9"/>
      <c r="UME40" s="9"/>
      <c r="UMF40" s="9"/>
      <c r="UMG40" s="9"/>
      <c r="UMH40" s="9"/>
      <c r="UMI40" s="9"/>
      <c r="UMJ40" s="9"/>
      <c r="UMK40" s="9"/>
      <c r="UML40" s="9"/>
      <c r="UMM40" s="9"/>
      <c r="UMN40" s="9"/>
      <c r="UMO40" s="9"/>
      <c r="UMP40" s="9"/>
      <c r="UMQ40" s="9"/>
      <c r="UMR40" s="9"/>
      <c r="UMS40" s="9"/>
      <c r="UMT40" s="9"/>
      <c r="UMU40" s="9"/>
      <c r="UMV40" s="9"/>
      <c r="UMW40" s="9"/>
      <c r="UMX40" s="9"/>
      <c r="UMY40" s="9"/>
      <c r="UMZ40" s="9"/>
      <c r="UNA40" s="9"/>
      <c r="UNB40" s="9"/>
      <c r="UNC40" s="9"/>
      <c r="UND40" s="9"/>
      <c r="UNE40" s="9"/>
      <c r="UNF40" s="9"/>
      <c r="UNG40" s="9"/>
      <c r="UNH40" s="9"/>
      <c r="UNI40" s="9"/>
      <c r="UNJ40" s="9"/>
      <c r="UNK40" s="9"/>
      <c r="UNL40" s="9"/>
      <c r="UNM40" s="9"/>
      <c r="UNN40" s="9"/>
      <c r="UNO40" s="9"/>
      <c r="UNP40" s="9"/>
      <c r="UNQ40" s="9"/>
      <c r="UNR40" s="9"/>
      <c r="UNS40" s="9"/>
      <c r="UNT40" s="9"/>
      <c r="UNU40" s="9"/>
      <c r="UNV40" s="9"/>
      <c r="UNW40" s="9"/>
      <c r="UNX40" s="9"/>
      <c r="UNY40" s="9"/>
      <c r="UNZ40" s="9"/>
      <c r="UOA40" s="9"/>
      <c r="UOB40" s="9"/>
      <c r="UOC40" s="9"/>
      <c r="UOD40" s="9"/>
      <c r="UOE40" s="9"/>
      <c r="UOF40" s="9"/>
      <c r="UOG40" s="9"/>
      <c r="UOH40" s="9"/>
      <c r="UOI40" s="9"/>
      <c r="UOJ40" s="9"/>
      <c r="UOK40" s="9"/>
      <c r="UOL40" s="9"/>
      <c r="UOM40" s="9"/>
      <c r="UON40" s="9"/>
      <c r="UOO40" s="9"/>
      <c r="UOP40" s="9"/>
      <c r="UOQ40" s="9"/>
      <c r="UOR40" s="9"/>
      <c r="UOS40" s="9"/>
      <c r="UOT40" s="9"/>
      <c r="UOU40" s="9"/>
      <c r="UOV40" s="9"/>
      <c r="UOW40" s="9"/>
      <c r="UOX40" s="9"/>
      <c r="UOY40" s="9"/>
      <c r="UOZ40" s="9"/>
      <c r="UPA40" s="9"/>
      <c r="UPB40" s="9"/>
      <c r="UPC40" s="9"/>
      <c r="UPD40" s="9"/>
      <c r="UPE40" s="9"/>
      <c r="UPF40" s="9"/>
      <c r="UPG40" s="9"/>
      <c r="UPH40" s="9"/>
      <c r="UPI40" s="9"/>
      <c r="UPJ40" s="9"/>
      <c r="UPK40" s="9"/>
      <c r="UPL40" s="9"/>
      <c r="UPM40" s="9"/>
      <c r="UPN40" s="9"/>
      <c r="UPO40" s="9"/>
      <c r="UPP40" s="9"/>
      <c r="UPQ40" s="9"/>
      <c r="UPR40" s="9"/>
      <c r="UPS40" s="9"/>
      <c r="UPT40" s="9"/>
      <c r="UPU40" s="9"/>
      <c r="UPV40" s="9"/>
      <c r="UPW40" s="9"/>
      <c r="UPX40" s="9"/>
      <c r="UPY40" s="9"/>
      <c r="UPZ40" s="9"/>
      <c r="UQA40" s="9"/>
      <c r="UQB40" s="9"/>
      <c r="UQC40" s="9"/>
      <c r="UQD40" s="9"/>
      <c r="UQE40" s="9"/>
      <c r="UQF40" s="9"/>
      <c r="UQG40" s="9"/>
      <c r="UQH40" s="9"/>
      <c r="UQI40" s="9"/>
      <c r="UQJ40" s="9"/>
      <c r="UQK40" s="9"/>
      <c r="UQL40" s="9"/>
      <c r="UQM40" s="9"/>
      <c r="UQN40" s="9"/>
      <c r="UQO40" s="9"/>
      <c r="UQP40" s="9"/>
      <c r="UQQ40" s="9"/>
      <c r="UQR40" s="9"/>
      <c r="UQS40" s="9"/>
      <c r="UQT40" s="9"/>
      <c r="UQU40" s="9"/>
      <c r="UQV40" s="9"/>
      <c r="UQW40" s="9"/>
      <c r="UQX40" s="9"/>
      <c r="UQY40" s="9"/>
      <c r="UQZ40" s="9"/>
      <c r="URA40" s="9"/>
      <c r="URB40" s="9"/>
      <c r="URC40" s="9"/>
      <c r="URD40" s="9"/>
      <c r="URE40" s="9"/>
      <c r="URF40" s="9"/>
      <c r="URG40" s="9"/>
      <c r="URH40" s="9"/>
      <c r="URI40" s="9"/>
      <c r="URJ40" s="9"/>
      <c r="URK40" s="9"/>
      <c r="URL40" s="9"/>
      <c r="URM40" s="9"/>
      <c r="URN40" s="9"/>
      <c r="URO40" s="9"/>
      <c r="URP40" s="9"/>
      <c r="URQ40" s="9"/>
      <c r="URR40" s="9"/>
      <c r="URS40" s="9"/>
      <c r="URT40" s="9"/>
      <c r="URU40" s="9"/>
      <c r="URV40" s="9"/>
      <c r="URW40" s="9"/>
      <c r="URX40" s="9"/>
      <c r="URY40" s="9"/>
      <c r="URZ40" s="9"/>
      <c r="USA40" s="9"/>
      <c r="USB40" s="9"/>
      <c r="USC40" s="9"/>
      <c r="USD40" s="9"/>
      <c r="USE40" s="9"/>
      <c r="USF40" s="9"/>
      <c r="USG40" s="9"/>
      <c r="USH40" s="9"/>
      <c r="USI40" s="9"/>
      <c r="USJ40" s="9"/>
      <c r="USK40" s="9"/>
      <c r="USL40" s="9"/>
      <c r="USM40" s="9"/>
      <c r="USN40" s="9"/>
      <c r="USO40" s="9"/>
      <c r="USP40" s="9"/>
      <c r="USQ40" s="9"/>
      <c r="USR40" s="9"/>
      <c r="USS40" s="9"/>
      <c r="UST40" s="9"/>
      <c r="USU40" s="9"/>
      <c r="USV40" s="9"/>
      <c r="USW40" s="9"/>
      <c r="USX40" s="9"/>
      <c r="USY40" s="9"/>
      <c r="USZ40" s="9"/>
      <c r="UTA40" s="9"/>
      <c r="UTB40" s="9"/>
      <c r="UTC40" s="9"/>
      <c r="UTD40" s="9"/>
      <c r="UTE40" s="9"/>
      <c r="UTF40" s="9"/>
      <c r="UTG40" s="9"/>
      <c r="UTH40" s="9"/>
      <c r="UTI40" s="9"/>
      <c r="UTJ40" s="9"/>
      <c r="UTK40" s="9"/>
      <c r="UTL40" s="9"/>
      <c r="UTM40" s="9"/>
      <c r="UTN40" s="9"/>
      <c r="UTO40" s="9"/>
      <c r="UTP40" s="9"/>
      <c r="UTQ40" s="9"/>
      <c r="UTR40" s="9"/>
      <c r="UTS40" s="9"/>
      <c r="UTT40" s="9"/>
      <c r="UTU40" s="9"/>
      <c r="UTV40" s="9"/>
      <c r="UTW40" s="9"/>
      <c r="UTX40" s="9"/>
      <c r="UTY40" s="9"/>
      <c r="UTZ40" s="9"/>
      <c r="UUA40" s="9"/>
      <c r="UUB40" s="9"/>
      <c r="UUC40" s="9"/>
      <c r="UUD40" s="9"/>
      <c r="UUE40" s="9"/>
      <c r="UUF40" s="9"/>
      <c r="UUG40" s="9"/>
      <c r="UUH40" s="9"/>
      <c r="UUI40" s="9"/>
      <c r="UUJ40" s="9"/>
      <c r="UUK40" s="9"/>
      <c r="UUL40" s="9"/>
      <c r="UUM40" s="9"/>
      <c r="UUN40" s="9"/>
      <c r="UUO40" s="9"/>
      <c r="UUP40" s="9"/>
      <c r="UUQ40" s="9"/>
      <c r="UUR40" s="9"/>
      <c r="UUS40" s="9"/>
      <c r="UUT40" s="9"/>
      <c r="UUU40" s="9"/>
      <c r="UUV40" s="9"/>
      <c r="UUW40" s="9"/>
      <c r="UUX40" s="9"/>
      <c r="UUY40" s="9"/>
      <c r="UUZ40" s="9"/>
      <c r="UVA40" s="9"/>
      <c r="UVB40" s="9"/>
      <c r="UVC40" s="9"/>
      <c r="UVD40" s="9"/>
      <c r="UVE40" s="9"/>
      <c r="UVF40" s="9"/>
      <c r="UVG40" s="9"/>
      <c r="UVH40" s="9"/>
      <c r="UVI40" s="9"/>
      <c r="UVJ40" s="9"/>
      <c r="UVK40" s="9"/>
      <c r="UVL40" s="9"/>
      <c r="UVM40" s="9"/>
      <c r="UVN40" s="9"/>
      <c r="UVO40" s="9"/>
      <c r="UVP40" s="9"/>
      <c r="UVQ40" s="9"/>
      <c r="UVR40" s="9"/>
      <c r="UVS40" s="9"/>
      <c r="UVT40" s="9"/>
      <c r="UVU40" s="9"/>
      <c r="UVV40" s="9"/>
      <c r="UVW40" s="9"/>
      <c r="UVX40" s="9"/>
      <c r="UVY40" s="9"/>
      <c r="UVZ40" s="9"/>
      <c r="UWA40" s="9"/>
      <c r="UWB40" s="9"/>
      <c r="UWC40" s="9"/>
      <c r="UWD40" s="9"/>
      <c r="UWE40" s="9"/>
      <c r="UWF40" s="9"/>
      <c r="UWG40" s="9"/>
      <c r="UWH40" s="9"/>
      <c r="UWI40" s="9"/>
      <c r="UWJ40" s="9"/>
      <c r="UWK40" s="9"/>
      <c r="UWL40" s="9"/>
      <c r="UWM40" s="9"/>
      <c r="UWN40" s="9"/>
      <c r="UWO40" s="9"/>
      <c r="UWP40" s="9"/>
      <c r="UWQ40" s="9"/>
      <c r="UWR40" s="9"/>
      <c r="UWS40" s="9"/>
      <c r="UWT40" s="9"/>
      <c r="UWU40" s="9"/>
      <c r="UWV40" s="9"/>
      <c r="UWW40" s="9"/>
      <c r="UWX40" s="9"/>
      <c r="UWY40" s="9"/>
      <c r="UWZ40" s="9"/>
      <c r="UXA40" s="9"/>
      <c r="UXB40" s="9"/>
      <c r="UXC40" s="9"/>
      <c r="UXD40" s="9"/>
      <c r="UXE40" s="9"/>
      <c r="UXF40" s="9"/>
      <c r="UXG40" s="9"/>
      <c r="UXH40" s="9"/>
      <c r="UXI40" s="9"/>
      <c r="UXJ40" s="9"/>
      <c r="UXK40" s="9"/>
      <c r="UXL40" s="9"/>
      <c r="UXM40" s="9"/>
      <c r="UXN40" s="9"/>
      <c r="UXO40" s="9"/>
      <c r="UXP40" s="9"/>
      <c r="UXQ40" s="9"/>
      <c r="UXR40" s="9"/>
      <c r="UXS40" s="9"/>
      <c r="UXT40" s="9"/>
      <c r="UXU40" s="9"/>
      <c r="UXV40" s="9"/>
      <c r="UXW40" s="9"/>
      <c r="UXX40" s="9"/>
      <c r="UXY40" s="9"/>
      <c r="UXZ40" s="9"/>
      <c r="UYA40" s="9"/>
      <c r="UYB40" s="9"/>
      <c r="UYC40" s="9"/>
      <c r="UYD40" s="9"/>
      <c r="UYE40" s="9"/>
      <c r="UYF40" s="9"/>
      <c r="UYG40" s="9"/>
      <c r="UYH40" s="9"/>
      <c r="UYI40" s="9"/>
      <c r="UYJ40" s="9"/>
      <c r="UYK40" s="9"/>
      <c r="UYL40" s="9"/>
      <c r="UYM40" s="9"/>
      <c r="UYN40" s="9"/>
      <c r="UYO40" s="9"/>
      <c r="UYP40" s="9"/>
      <c r="UYQ40" s="9"/>
      <c r="UYR40" s="9"/>
      <c r="UYS40" s="9"/>
      <c r="UYT40" s="9"/>
      <c r="UYU40" s="9"/>
      <c r="UYV40" s="9"/>
      <c r="UYW40" s="9"/>
      <c r="UYX40" s="9"/>
      <c r="UYY40" s="9"/>
      <c r="UYZ40" s="9"/>
      <c r="UZA40" s="9"/>
      <c r="UZB40" s="9"/>
      <c r="UZC40" s="9"/>
      <c r="UZD40" s="9"/>
      <c r="UZE40" s="9"/>
      <c r="UZF40" s="9"/>
      <c r="UZG40" s="9"/>
      <c r="UZH40" s="9"/>
      <c r="UZI40" s="9"/>
      <c r="UZJ40" s="9"/>
      <c r="UZK40" s="9"/>
      <c r="UZL40" s="9"/>
      <c r="UZM40" s="9"/>
      <c r="UZN40" s="9"/>
      <c r="UZO40" s="9"/>
      <c r="UZP40" s="9"/>
      <c r="UZQ40" s="9"/>
      <c r="UZR40" s="9"/>
      <c r="UZS40" s="9"/>
      <c r="UZT40" s="9"/>
      <c r="UZU40" s="9"/>
      <c r="UZV40" s="9"/>
      <c r="UZW40" s="9"/>
      <c r="UZX40" s="9"/>
      <c r="UZY40" s="9"/>
      <c r="UZZ40" s="9"/>
      <c r="VAA40" s="9"/>
      <c r="VAB40" s="9"/>
      <c r="VAC40" s="9"/>
      <c r="VAD40" s="9"/>
      <c r="VAE40" s="9"/>
      <c r="VAF40" s="9"/>
      <c r="VAG40" s="9"/>
      <c r="VAH40" s="9"/>
      <c r="VAI40" s="9"/>
      <c r="VAJ40" s="9"/>
      <c r="VAK40" s="9"/>
      <c r="VAL40" s="9"/>
      <c r="VAM40" s="9"/>
      <c r="VAN40" s="9"/>
      <c r="VAO40" s="9"/>
      <c r="VAP40" s="9"/>
      <c r="VAQ40" s="9"/>
      <c r="VAR40" s="9"/>
      <c r="VAS40" s="9"/>
      <c r="VAT40" s="9"/>
      <c r="VAU40" s="9"/>
      <c r="VAV40" s="9"/>
      <c r="VAW40" s="9"/>
      <c r="VAX40" s="9"/>
      <c r="VAY40" s="9"/>
      <c r="VAZ40" s="9"/>
      <c r="VBA40" s="9"/>
      <c r="VBB40" s="9"/>
      <c r="VBC40" s="9"/>
      <c r="VBD40" s="9"/>
      <c r="VBE40" s="9"/>
      <c r="VBF40" s="9"/>
      <c r="VBG40" s="9"/>
      <c r="VBH40" s="9"/>
      <c r="VBI40" s="9"/>
      <c r="VBJ40" s="9"/>
      <c r="VBK40" s="9"/>
      <c r="VBL40" s="9"/>
      <c r="VBM40" s="9"/>
      <c r="VBN40" s="9"/>
      <c r="VBO40" s="9"/>
      <c r="VBP40" s="9"/>
      <c r="VBQ40" s="9"/>
      <c r="VBR40" s="9"/>
      <c r="VBS40" s="9"/>
      <c r="VBT40" s="9"/>
      <c r="VBU40" s="9"/>
      <c r="VBV40" s="9"/>
      <c r="VBW40" s="9"/>
      <c r="VBX40" s="9"/>
      <c r="VBY40" s="9"/>
      <c r="VBZ40" s="9"/>
      <c r="VCA40" s="9"/>
      <c r="VCB40" s="9"/>
      <c r="VCC40" s="9"/>
      <c r="VCD40" s="9"/>
      <c r="VCE40" s="9"/>
      <c r="VCF40" s="9"/>
      <c r="VCG40" s="9"/>
      <c r="VCH40" s="9"/>
      <c r="VCI40" s="9"/>
      <c r="VCJ40" s="9"/>
      <c r="VCK40" s="9"/>
      <c r="VCL40" s="9"/>
      <c r="VCM40" s="9"/>
      <c r="VCN40" s="9"/>
      <c r="VCO40" s="9"/>
      <c r="VCP40" s="9"/>
      <c r="VCQ40" s="9"/>
      <c r="VCR40" s="9"/>
      <c r="VCS40" s="9"/>
      <c r="VCT40" s="9"/>
      <c r="VCU40" s="9"/>
      <c r="VCV40" s="9"/>
      <c r="VCW40" s="9"/>
      <c r="VCX40" s="9"/>
      <c r="VCY40" s="9"/>
      <c r="VCZ40" s="9"/>
      <c r="VDA40" s="9"/>
      <c r="VDB40" s="9"/>
      <c r="VDC40" s="9"/>
      <c r="VDD40" s="9"/>
      <c r="VDE40" s="9"/>
      <c r="VDF40" s="9"/>
      <c r="VDG40" s="9"/>
      <c r="VDH40" s="9"/>
      <c r="VDI40" s="9"/>
      <c r="VDJ40" s="9"/>
      <c r="VDK40" s="9"/>
      <c r="VDL40" s="9"/>
      <c r="VDM40" s="9"/>
      <c r="VDN40" s="9"/>
      <c r="VDO40" s="9"/>
      <c r="VDP40" s="9"/>
      <c r="VDQ40" s="9"/>
      <c r="VDR40" s="9"/>
      <c r="VDS40" s="9"/>
      <c r="VDT40" s="9"/>
      <c r="VDU40" s="9"/>
      <c r="VDV40" s="9"/>
      <c r="VDW40" s="9"/>
      <c r="VDX40" s="9"/>
      <c r="VDY40" s="9"/>
      <c r="VDZ40" s="9"/>
      <c r="VEA40" s="9"/>
      <c r="VEB40" s="9"/>
      <c r="VEC40" s="9"/>
      <c r="VED40" s="9"/>
      <c r="VEE40" s="9"/>
      <c r="VEF40" s="9"/>
      <c r="VEG40" s="9"/>
      <c r="VEH40" s="9"/>
      <c r="VEI40" s="9"/>
      <c r="VEJ40" s="9"/>
      <c r="VEK40" s="9"/>
      <c r="VEL40" s="9"/>
      <c r="VEM40" s="9"/>
      <c r="VEN40" s="9"/>
      <c r="VEO40" s="9"/>
      <c r="VEP40" s="9"/>
      <c r="VEQ40" s="9"/>
      <c r="VER40" s="9"/>
      <c r="VES40" s="9"/>
      <c r="VET40" s="9"/>
      <c r="VEU40" s="9"/>
      <c r="VEV40" s="9"/>
      <c r="VEW40" s="9"/>
      <c r="VEX40" s="9"/>
      <c r="VEY40" s="9"/>
      <c r="VEZ40" s="9"/>
      <c r="VFA40" s="9"/>
      <c r="VFB40" s="9"/>
      <c r="VFC40" s="9"/>
      <c r="VFD40" s="9"/>
      <c r="VFE40" s="9"/>
      <c r="VFF40" s="9"/>
      <c r="VFG40" s="9"/>
      <c r="VFH40" s="9"/>
      <c r="VFI40" s="9"/>
      <c r="VFJ40" s="9"/>
      <c r="VFK40" s="9"/>
      <c r="VFL40" s="9"/>
      <c r="VFM40" s="9"/>
      <c r="VFN40" s="9"/>
      <c r="VFO40" s="9"/>
      <c r="VFP40" s="9"/>
      <c r="VFQ40" s="9"/>
      <c r="VFR40" s="9"/>
      <c r="VFS40" s="9"/>
      <c r="VFT40" s="9"/>
      <c r="VFU40" s="9"/>
      <c r="VFV40" s="9"/>
      <c r="VFW40" s="9"/>
      <c r="VFX40" s="9"/>
      <c r="VFY40" s="9"/>
      <c r="VFZ40" s="9"/>
      <c r="VGA40" s="9"/>
      <c r="VGB40" s="9"/>
      <c r="VGC40" s="9"/>
      <c r="VGD40" s="9"/>
      <c r="VGE40" s="9"/>
      <c r="VGF40" s="9"/>
      <c r="VGG40" s="9"/>
      <c r="VGH40" s="9"/>
      <c r="VGI40" s="9"/>
      <c r="VGJ40" s="9"/>
      <c r="VGK40" s="9"/>
      <c r="VGL40" s="9"/>
      <c r="VGM40" s="9"/>
      <c r="VGN40" s="9"/>
      <c r="VGO40" s="9"/>
      <c r="VGP40" s="9"/>
      <c r="VGQ40" s="9"/>
      <c r="VGR40" s="9"/>
      <c r="VGS40" s="9"/>
      <c r="VGT40" s="9"/>
      <c r="VGU40" s="9"/>
      <c r="VGV40" s="9"/>
      <c r="VGW40" s="9"/>
      <c r="VGX40" s="9"/>
      <c r="VGY40" s="9"/>
      <c r="VGZ40" s="9"/>
      <c r="VHA40" s="9"/>
      <c r="VHB40" s="9"/>
      <c r="VHC40" s="9"/>
      <c r="VHD40" s="9"/>
      <c r="VHE40" s="9"/>
      <c r="VHF40" s="9"/>
      <c r="VHG40" s="9"/>
      <c r="VHH40" s="9"/>
      <c r="VHI40" s="9"/>
      <c r="VHJ40" s="9"/>
      <c r="VHK40" s="9"/>
      <c r="VHL40" s="9"/>
      <c r="VHM40" s="9"/>
      <c r="VHN40" s="9"/>
      <c r="VHO40" s="9"/>
      <c r="VHP40" s="9"/>
      <c r="VHQ40" s="9"/>
      <c r="VHR40" s="9"/>
      <c r="VHS40" s="9"/>
      <c r="VHT40" s="9"/>
      <c r="VHU40" s="9"/>
      <c r="VHV40" s="9"/>
      <c r="VHW40" s="9"/>
      <c r="VHX40" s="9"/>
      <c r="VHY40" s="9"/>
      <c r="VHZ40" s="9"/>
      <c r="VIA40" s="9"/>
      <c r="VIB40" s="9"/>
      <c r="VIC40" s="9"/>
      <c r="VID40" s="9"/>
      <c r="VIE40" s="9"/>
      <c r="VIF40" s="9"/>
      <c r="VIG40" s="9"/>
      <c r="VIH40" s="9"/>
      <c r="VII40" s="9"/>
      <c r="VIJ40" s="9"/>
      <c r="VIK40" s="9"/>
      <c r="VIL40" s="9"/>
      <c r="VIM40" s="9"/>
      <c r="VIN40" s="9"/>
      <c r="VIO40" s="9"/>
      <c r="VIP40" s="9"/>
      <c r="VIQ40" s="9"/>
      <c r="VIR40" s="9"/>
      <c r="VIS40" s="9"/>
      <c r="VIT40" s="9"/>
      <c r="VIU40" s="9"/>
      <c r="VIV40" s="9"/>
      <c r="VIW40" s="9"/>
      <c r="VIX40" s="9"/>
      <c r="VIY40" s="9"/>
      <c r="VIZ40" s="9"/>
      <c r="VJA40" s="9"/>
      <c r="VJB40" s="9"/>
      <c r="VJC40" s="9"/>
      <c r="VJD40" s="9"/>
      <c r="VJE40" s="9"/>
      <c r="VJF40" s="9"/>
      <c r="VJG40" s="9"/>
      <c r="VJH40" s="9"/>
      <c r="VJI40" s="9"/>
      <c r="VJJ40" s="9"/>
      <c r="VJK40" s="9"/>
      <c r="VJL40" s="9"/>
      <c r="VJM40" s="9"/>
      <c r="VJN40" s="9"/>
      <c r="VJO40" s="9"/>
      <c r="VJP40" s="9"/>
      <c r="VJQ40" s="9"/>
      <c r="VJR40" s="9"/>
      <c r="VJS40" s="9"/>
      <c r="VJT40" s="9"/>
      <c r="VJU40" s="9"/>
      <c r="VJV40" s="9"/>
      <c r="VJW40" s="9"/>
      <c r="VJX40" s="9"/>
      <c r="VJY40" s="9"/>
      <c r="VJZ40" s="9"/>
      <c r="VKA40" s="9"/>
      <c r="VKB40" s="9"/>
      <c r="VKC40" s="9"/>
      <c r="VKD40" s="9"/>
      <c r="VKE40" s="9"/>
      <c r="VKF40" s="9"/>
      <c r="VKG40" s="9"/>
      <c r="VKH40" s="9"/>
      <c r="VKI40" s="9"/>
      <c r="VKJ40" s="9"/>
      <c r="VKK40" s="9"/>
      <c r="VKL40" s="9"/>
      <c r="VKM40" s="9"/>
      <c r="VKN40" s="9"/>
      <c r="VKO40" s="9"/>
      <c r="VKP40" s="9"/>
      <c r="VKQ40" s="9"/>
      <c r="VKR40" s="9"/>
      <c r="VKS40" s="9"/>
      <c r="VKT40" s="9"/>
      <c r="VKU40" s="9"/>
      <c r="VKV40" s="9"/>
      <c r="VKW40" s="9"/>
      <c r="VKX40" s="9"/>
      <c r="VKY40" s="9"/>
      <c r="VKZ40" s="9"/>
      <c r="VLA40" s="9"/>
      <c r="VLB40" s="9"/>
      <c r="VLC40" s="9"/>
      <c r="VLD40" s="9"/>
      <c r="VLE40" s="9"/>
      <c r="VLF40" s="9"/>
      <c r="VLG40" s="9"/>
      <c r="VLH40" s="9"/>
      <c r="VLI40" s="9"/>
      <c r="VLJ40" s="9"/>
      <c r="VLK40" s="9"/>
      <c r="VLL40" s="9"/>
      <c r="VLM40" s="9"/>
      <c r="VLN40" s="9"/>
      <c r="VLO40" s="9"/>
      <c r="VLP40" s="9"/>
      <c r="VLQ40" s="9"/>
      <c r="VLR40" s="9"/>
      <c r="VLS40" s="9"/>
      <c r="VLT40" s="9"/>
      <c r="VLU40" s="9"/>
      <c r="VLV40" s="9"/>
      <c r="VLW40" s="9"/>
      <c r="VLX40" s="9"/>
      <c r="VLY40" s="9"/>
      <c r="VLZ40" s="9"/>
      <c r="VMA40" s="9"/>
      <c r="VMB40" s="9"/>
      <c r="VMC40" s="9"/>
      <c r="VMD40" s="9"/>
      <c r="VME40" s="9"/>
      <c r="VMF40" s="9"/>
      <c r="VMG40" s="9"/>
      <c r="VMH40" s="9"/>
      <c r="VMI40" s="9"/>
      <c r="VMJ40" s="9"/>
      <c r="VMK40" s="9"/>
      <c r="VML40" s="9"/>
      <c r="VMM40" s="9"/>
      <c r="VMN40" s="9"/>
      <c r="VMO40" s="9"/>
      <c r="VMP40" s="9"/>
      <c r="VMQ40" s="9"/>
      <c r="VMR40" s="9"/>
      <c r="VMS40" s="9"/>
      <c r="VMT40" s="9"/>
      <c r="VMU40" s="9"/>
      <c r="VMV40" s="9"/>
      <c r="VMW40" s="9"/>
      <c r="VMX40" s="9"/>
      <c r="VMY40" s="9"/>
      <c r="VMZ40" s="9"/>
      <c r="VNA40" s="9"/>
      <c r="VNB40" s="9"/>
      <c r="VNC40" s="9"/>
      <c r="VND40" s="9"/>
      <c r="VNE40" s="9"/>
      <c r="VNF40" s="9"/>
      <c r="VNG40" s="9"/>
      <c r="VNH40" s="9"/>
      <c r="VNI40" s="9"/>
      <c r="VNJ40" s="9"/>
      <c r="VNK40" s="9"/>
      <c r="VNL40" s="9"/>
      <c r="VNM40" s="9"/>
      <c r="VNN40" s="9"/>
      <c r="VNO40" s="9"/>
      <c r="VNP40" s="9"/>
      <c r="VNQ40" s="9"/>
      <c r="VNR40" s="9"/>
      <c r="VNS40" s="9"/>
      <c r="VNT40" s="9"/>
      <c r="VNU40" s="9"/>
      <c r="VNV40" s="9"/>
      <c r="VNW40" s="9"/>
      <c r="VNX40" s="9"/>
      <c r="VNY40" s="9"/>
      <c r="VNZ40" s="9"/>
      <c r="VOA40" s="9"/>
      <c r="VOB40" s="9"/>
      <c r="VOC40" s="9"/>
      <c r="VOD40" s="9"/>
      <c r="VOE40" s="9"/>
      <c r="VOF40" s="9"/>
      <c r="VOG40" s="9"/>
      <c r="VOH40" s="9"/>
      <c r="VOI40" s="9"/>
      <c r="VOJ40" s="9"/>
      <c r="VOK40" s="9"/>
      <c r="VOL40" s="9"/>
      <c r="VOM40" s="9"/>
      <c r="VON40" s="9"/>
      <c r="VOO40" s="9"/>
      <c r="VOP40" s="9"/>
      <c r="VOQ40" s="9"/>
      <c r="VOR40" s="9"/>
      <c r="VOS40" s="9"/>
      <c r="VOT40" s="9"/>
      <c r="VOU40" s="9"/>
      <c r="VOV40" s="9"/>
      <c r="VOW40" s="9"/>
      <c r="VOX40" s="9"/>
      <c r="VOY40" s="9"/>
      <c r="VOZ40" s="9"/>
      <c r="VPA40" s="9"/>
      <c r="VPB40" s="9"/>
      <c r="VPC40" s="9"/>
      <c r="VPD40" s="9"/>
      <c r="VPE40" s="9"/>
      <c r="VPF40" s="9"/>
      <c r="VPG40" s="9"/>
      <c r="VPH40" s="9"/>
      <c r="VPI40" s="9"/>
      <c r="VPJ40" s="9"/>
      <c r="VPK40" s="9"/>
      <c r="VPL40" s="9"/>
      <c r="VPM40" s="9"/>
      <c r="VPN40" s="9"/>
      <c r="VPO40" s="9"/>
      <c r="VPP40" s="9"/>
      <c r="VPQ40" s="9"/>
      <c r="VPR40" s="9"/>
      <c r="VPS40" s="9"/>
      <c r="VPT40" s="9"/>
      <c r="VPU40" s="9"/>
      <c r="VPV40" s="9"/>
      <c r="VPW40" s="9"/>
      <c r="VPX40" s="9"/>
      <c r="VPY40" s="9"/>
      <c r="VPZ40" s="9"/>
      <c r="VQA40" s="9"/>
      <c r="VQB40" s="9"/>
      <c r="VQC40" s="9"/>
      <c r="VQD40" s="9"/>
      <c r="VQE40" s="9"/>
      <c r="VQF40" s="9"/>
      <c r="VQG40" s="9"/>
      <c r="VQH40" s="9"/>
      <c r="VQI40" s="9"/>
      <c r="VQJ40" s="9"/>
      <c r="VQK40" s="9"/>
      <c r="VQL40" s="9"/>
      <c r="VQM40" s="9"/>
      <c r="VQN40" s="9"/>
      <c r="VQO40" s="9"/>
      <c r="VQP40" s="9"/>
      <c r="VQQ40" s="9"/>
      <c r="VQR40" s="9"/>
      <c r="VQS40" s="9"/>
      <c r="VQT40" s="9"/>
      <c r="VQU40" s="9"/>
      <c r="VQV40" s="9"/>
      <c r="VQW40" s="9"/>
      <c r="VQX40" s="9"/>
      <c r="VQY40" s="9"/>
      <c r="VQZ40" s="9"/>
      <c r="VRA40" s="9"/>
      <c r="VRB40" s="9"/>
      <c r="VRC40" s="9"/>
      <c r="VRD40" s="9"/>
      <c r="VRE40" s="9"/>
      <c r="VRF40" s="9"/>
      <c r="VRG40" s="9"/>
      <c r="VRH40" s="9"/>
      <c r="VRI40" s="9"/>
      <c r="VRJ40" s="9"/>
      <c r="VRK40" s="9"/>
      <c r="VRL40" s="9"/>
      <c r="VRM40" s="9"/>
      <c r="VRN40" s="9"/>
      <c r="VRO40" s="9"/>
      <c r="VRP40" s="9"/>
      <c r="VRQ40" s="9"/>
      <c r="VRR40" s="9"/>
      <c r="VRS40" s="9"/>
      <c r="VRT40" s="9"/>
      <c r="VRU40" s="9"/>
      <c r="VRV40" s="9"/>
      <c r="VRW40" s="9"/>
      <c r="VRX40" s="9"/>
      <c r="VRY40" s="9"/>
      <c r="VRZ40" s="9"/>
      <c r="VSA40" s="9"/>
      <c r="VSB40" s="9"/>
      <c r="VSC40" s="9"/>
      <c r="VSD40" s="9"/>
      <c r="VSE40" s="9"/>
      <c r="VSF40" s="9"/>
      <c r="VSG40" s="9"/>
      <c r="VSH40" s="9"/>
      <c r="VSI40" s="9"/>
      <c r="VSJ40" s="9"/>
      <c r="VSK40" s="9"/>
      <c r="VSL40" s="9"/>
      <c r="VSM40" s="9"/>
      <c r="VSN40" s="9"/>
      <c r="VSO40" s="9"/>
      <c r="VSP40" s="9"/>
      <c r="VSQ40" s="9"/>
      <c r="VSR40" s="9"/>
      <c r="VSS40" s="9"/>
      <c r="VST40" s="9"/>
      <c r="VSU40" s="9"/>
      <c r="VSV40" s="9"/>
      <c r="VSW40" s="9"/>
      <c r="VSX40" s="9"/>
      <c r="VSY40" s="9"/>
      <c r="VSZ40" s="9"/>
      <c r="VTA40" s="9"/>
      <c r="VTB40" s="9"/>
      <c r="VTC40" s="9"/>
      <c r="VTD40" s="9"/>
      <c r="VTE40" s="9"/>
      <c r="VTF40" s="9"/>
      <c r="VTG40" s="9"/>
      <c r="VTH40" s="9"/>
      <c r="VTI40" s="9"/>
      <c r="VTJ40" s="9"/>
      <c r="VTK40" s="9"/>
      <c r="VTL40" s="9"/>
      <c r="VTM40" s="9"/>
      <c r="VTN40" s="9"/>
      <c r="VTO40" s="9"/>
      <c r="VTP40" s="9"/>
      <c r="VTQ40" s="9"/>
      <c r="VTR40" s="9"/>
      <c r="VTS40" s="9"/>
      <c r="VTT40" s="9"/>
      <c r="VTU40" s="9"/>
      <c r="VTV40" s="9"/>
      <c r="VTW40" s="9"/>
      <c r="VTX40" s="9"/>
      <c r="VTY40" s="9"/>
      <c r="VTZ40" s="9"/>
      <c r="VUA40" s="9"/>
      <c r="VUB40" s="9"/>
      <c r="VUC40" s="9"/>
      <c r="VUD40" s="9"/>
      <c r="VUE40" s="9"/>
      <c r="VUF40" s="9"/>
      <c r="VUG40" s="9"/>
      <c r="VUH40" s="9"/>
      <c r="VUI40" s="9"/>
      <c r="VUJ40" s="9"/>
      <c r="VUK40" s="9"/>
      <c r="VUL40" s="9"/>
      <c r="VUM40" s="9"/>
      <c r="VUN40" s="9"/>
      <c r="VUO40" s="9"/>
      <c r="VUP40" s="9"/>
      <c r="VUQ40" s="9"/>
      <c r="VUR40" s="9"/>
      <c r="VUS40" s="9"/>
      <c r="VUT40" s="9"/>
      <c r="VUU40" s="9"/>
      <c r="VUV40" s="9"/>
      <c r="VUW40" s="9"/>
      <c r="VUX40" s="9"/>
      <c r="VUY40" s="9"/>
      <c r="VUZ40" s="9"/>
      <c r="VVA40" s="9"/>
      <c r="VVB40" s="9"/>
      <c r="VVC40" s="9"/>
      <c r="VVD40" s="9"/>
      <c r="VVE40" s="9"/>
      <c r="VVF40" s="9"/>
      <c r="VVG40" s="9"/>
      <c r="VVH40" s="9"/>
      <c r="VVI40" s="9"/>
      <c r="VVJ40" s="9"/>
      <c r="VVK40" s="9"/>
      <c r="VVL40" s="9"/>
      <c r="VVM40" s="9"/>
      <c r="VVN40" s="9"/>
      <c r="VVO40" s="9"/>
      <c r="VVP40" s="9"/>
      <c r="VVQ40" s="9"/>
      <c r="VVR40" s="9"/>
      <c r="VVS40" s="9"/>
      <c r="VVT40" s="9"/>
      <c r="VVU40" s="9"/>
      <c r="VVV40" s="9"/>
      <c r="VVW40" s="9"/>
      <c r="VVX40" s="9"/>
      <c r="VVY40" s="9"/>
      <c r="VVZ40" s="9"/>
      <c r="VWA40" s="9"/>
      <c r="VWB40" s="9"/>
      <c r="VWC40" s="9"/>
      <c r="VWD40" s="9"/>
      <c r="VWE40" s="9"/>
      <c r="VWF40" s="9"/>
      <c r="VWG40" s="9"/>
      <c r="VWH40" s="9"/>
      <c r="VWI40" s="9"/>
      <c r="VWJ40" s="9"/>
      <c r="VWK40" s="9"/>
      <c r="VWL40" s="9"/>
      <c r="VWM40" s="9"/>
      <c r="VWN40" s="9"/>
      <c r="VWO40" s="9"/>
      <c r="VWP40" s="9"/>
      <c r="VWQ40" s="9"/>
      <c r="VWR40" s="9"/>
      <c r="VWS40" s="9"/>
      <c r="VWT40" s="9"/>
      <c r="VWU40" s="9"/>
      <c r="VWV40" s="9"/>
      <c r="VWW40" s="9"/>
      <c r="VWX40" s="9"/>
      <c r="VWY40" s="9"/>
      <c r="VWZ40" s="9"/>
      <c r="VXA40" s="9"/>
      <c r="VXB40" s="9"/>
      <c r="VXC40" s="9"/>
      <c r="VXD40" s="9"/>
      <c r="VXE40" s="9"/>
      <c r="VXF40" s="9"/>
      <c r="VXG40" s="9"/>
      <c r="VXH40" s="9"/>
      <c r="VXI40" s="9"/>
      <c r="VXJ40" s="9"/>
      <c r="VXK40" s="9"/>
      <c r="VXL40" s="9"/>
      <c r="VXM40" s="9"/>
      <c r="VXN40" s="9"/>
      <c r="VXO40" s="9"/>
      <c r="VXP40" s="9"/>
      <c r="VXQ40" s="9"/>
      <c r="VXR40" s="9"/>
      <c r="VXS40" s="9"/>
      <c r="VXT40" s="9"/>
      <c r="VXU40" s="9"/>
      <c r="VXV40" s="9"/>
      <c r="VXW40" s="9"/>
      <c r="VXX40" s="9"/>
      <c r="VXY40" s="9"/>
      <c r="VXZ40" s="9"/>
      <c r="VYA40" s="9"/>
      <c r="VYB40" s="9"/>
      <c r="VYC40" s="9"/>
      <c r="VYD40" s="9"/>
      <c r="VYE40" s="9"/>
      <c r="VYF40" s="9"/>
      <c r="VYG40" s="9"/>
      <c r="VYH40" s="9"/>
      <c r="VYI40" s="9"/>
      <c r="VYJ40" s="9"/>
      <c r="VYK40" s="9"/>
      <c r="VYL40" s="9"/>
      <c r="VYM40" s="9"/>
      <c r="VYN40" s="9"/>
      <c r="VYO40" s="9"/>
      <c r="VYP40" s="9"/>
      <c r="VYQ40" s="9"/>
      <c r="VYR40" s="9"/>
      <c r="VYS40" s="9"/>
      <c r="VYT40" s="9"/>
      <c r="VYU40" s="9"/>
      <c r="VYV40" s="9"/>
      <c r="VYW40" s="9"/>
      <c r="VYX40" s="9"/>
      <c r="VYY40" s="9"/>
      <c r="VYZ40" s="9"/>
      <c r="VZA40" s="9"/>
      <c r="VZB40" s="9"/>
      <c r="VZC40" s="9"/>
      <c r="VZD40" s="9"/>
      <c r="VZE40" s="9"/>
      <c r="VZF40" s="9"/>
      <c r="VZG40" s="9"/>
      <c r="VZH40" s="9"/>
      <c r="VZI40" s="9"/>
      <c r="VZJ40" s="9"/>
      <c r="VZK40" s="9"/>
      <c r="VZL40" s="9"/>
      <c r="VZM40" s="9"/>
      <c r="VZN40" s="9"/>
      <c r="VZO40" s="9"/>
      <c r="VZP40" s="9"/>
      <c r="VZQ40" s="9"/>
      <c r="VZR40" s="9"/>
      <c r="VZS40" s="9"/>
      <c r="VZT40" s="9"/>
      <c r="VZU40" s="9"/>
      <c r="VZV40" s="9"/>
      <c r="VZW40" s="9"/>
      <c r="VZX40" s="9"/>
      <c r="VZY40" s="9"/>
      <c r="VZZ40" s="9"/>
      <c r="WAA40" s="9"/>
      <c r="WAB40" s="9"/>
      <c r="WAC40" s="9"/>
      <c r="WAD40" s="9"/>
      <c r="WAE40" s="9"/>
      <c r="WAF40" s="9"/>
      <c r="WAG40" s="9"/>
      <c r="WAH40" s="9"/>
      <c r="WAI40" s="9"/>
      <c r="WAJ40" s="9"/>
      <c r="WAK40" s="9"/>
      <c r="WAL40" s="9"/>
      <c r="WAM40" s="9"/>
      <c r="WAN40" s="9"/>
      <c r="WAO40" s="9"/>
      <c r="WAP40" s="9"/>
      <c r="WAQ40" s="9"/>
      <c r="WAR40" s="9"/>
      <c r="WAS40" s="9"/>
      <c r="WAT40" s="9"/>
      <c r="WAU40" s="9"/>
      <c r="WAV40" s="9"/>
      <c r="WAW40" s="9"/>
      <c r="WAX40" s="9"/>
      <c r="WAY40" s="9"/>
      <c r="WAZ40" s="9"/>
      <c r="WBA40" s="9"/>
      <c r="WBB40" s="9"/>
      <c r="WBC40" s="9"/>
      <c r="WBD40" s="9"/>
      <c r="WBE40" s="9"/>
      <c r="WBF40" s="9"/>
      <c r="WBG40" s="9"/>
      <c r="WBH40" s="9"/>
      <c r="WBI40" s="9"/>
      <c r="WBJ40" s="9"/>
      <c r="WBK40" s="9"/>
      <c r="WBL40" s="9"/>
      <c r="WBM40" s="9"/>
      <c r="WBN40" s="9"/>
      <c r="WBO40" s="9"/>
      <c r="WBP40" s="9"/>
      <c r="WBQ40" s="9"/>
      <c r="WBR40" s="9"/>
      <c r="WBS40" s="9"/>
      <c r="WBT40" s="9"/>
      <c r="WBU40" s="9"/>
      <c r="WBV40" s="9"/>
      <c r="WBW40" s="9"/>
      <c r="WBX40" s="9"/>
      <c r="WBY40" s="9"/>
      <c r="WBZ40" s="9"/>
      <c r="WCA40" s="9"/>
      <c r="WCB40" s="9"/>
      <c r="WCC40" s="9"/>
      <c r="WCD40" s="9"/>
      <c r="WCE40" s="9"/>
      <c r="WCF40" s="9"/>
      <c r="WCG40" s="9"/>
      <c r="WCH40" s="9"/>
      <c r="WCI40" s="9"/>
      <c r="WCJ40" s="9"/>
      <c r="WCK40" s="9"/>
      <c r="WCL40" s="9"/>
      <c r="WCM40" s="9"/>
      <c r="WCN40" s="9"/>
      <c r="WCO40" s="9"/>
      <c r="WCP40" s="9"/>
      <c r="WCQ40" s="9"/>
      <c r="WCR40" s="9"/>
      <c r="WCS40" s="9"/>
      <c r="WCT40" s="9"/>
      <c r="WCU40" s="9"/>
      <c r="WCV40" s="9"/>
      <c r="WCW40" s="9"/>
      <c r="WCX40" s="9"/>
      <c r="WCY40" s="9"/>
      <c r="WCZ40" s="9"/>
      <c r="WDA40" s="9"/>
      <c r="WDB40" s="9"/>
      <c r="WDC40" s="9"/>
      <c r="WDD40" s="9"/>
      <c r="WDE40" s="9"/>
      <c r="WDF40" s="9"/>
      <c r="WDG40" s="9"/>
      <c r="WDH40" s="9"/>
      <c r="WDI40" s="9"/>
      <c r="WDJ40" s="9"/>
      <c r="WDK40" s="9"/>
      <c r="WDL40" s="9"/>
      <c r="WDM40" s="9"/>
      <c r="WDN40" s="9"/>
      <c r="WDO40" s="9"/>
      <c r="WDP40" s="9"/>
      <c r="WDQ40" s="9"/>
      <c r="WDR40" s="9"/>
      <c r="WDS40" s="9"/>
      <c r="WDT40" s="9"/>
      <c r="WDU40" s="9"/>
      <c r="WDV40" s="9"/>
      <c r="WDW40" s="9"/>
      <c r="WDX40" s="9"/>
      <c r="WDY40" s="9"/>
      <c r="WDZ40" s="9"/>
      <c r="WEA40" s="9"/>
      <c r="WEB40" s="9"/>
      <c r="WEC40" s="9"/>
      <c r="WED40" s="9"/>
      <c r="WEE40" s="9"/>
      <c r="WEF40" s="9"/>
      <c r="WEG40" s="9"/>
      <c r="WEH40" s="9"/>
      <c r="WEI40" s="9"/>
      <c r="WEJ40" s="9"/>
      <c r="WEK40" s="9"/>
      <c r="WEL40" s="9"/>
      <c r="WEM40" s="9"/>
      <c r="WEN40" s="9"/>
      <c r="WEO40" s="9"/>
      <c r="WEP40" s="9"/>
      <c r="WEQ40" s="9"/>
      <c r="WER40" s="9"/>
      <c r="WES40" s="9"/>
      <c r="WET40" s="9"/>
      <c r="WEU40" s="9"/>
      <c r="WEV40" s="9"/>
      <c r="WEW40" s="9"/>
      <c r="WEX40" s="9"/>
      <c r="WEY40" s="9"/>
      <c r="WEZ40" s="9"/>
      <c r="WFA40" s="9"/>
      <c r="WFB40" s="9"/>
      <c r="WFC40" s="9"/>
      <c r="WFD40" s="9"/>
      <c r="WFE40" s="9"/>
      <c r="WFF40" s="9"/>
      <c r="WFG40" s="9"/>
      <c r="WFH40" s="9"/>
      <c r="WFI40" s="9"/>
      <c r="WFJ40" s="9"/>
      <c r="WFK40" s="9"/>
      <c r="WFL40" s="9"/>
      <c r="WFM40" s="9"/>
      <c r="WFN40" s="9"/>
      <c r="WFO40" s="9"/>
      <c r="WFP40" s="9"/>
      <c r="WFQ40" s="9"/>
      <c r="WFR40" s="9"/>
      <c r="WFS40" s="9"/>
      <c r="WFT40" s="9"/>
      <c r="WFU40" s="9"/>
      <c r="WFV40" s="9"/>
      <c r="WFW40" s="9"/>
      <c r="WFX40" s="9"/>
      <c r="WFY40" s="9"/>
      <c r="WFZ40" s="9"/>
      <c r="WGA40" s="9"/>
      <c r="WGB40" s="9"/>
      <c r="WGC40" s="9"/>
      <c r="WGD40" s="9"/>
      <c r="WGE40" s="9"/>
      <c r="WGF40" s="9"/>
      <c r="WGG40" s="9"/>
      <c r="WGH40" s="9"/>
      <c r="WGI40" s="9"/>
      <c r="WGJ40" s="9"/>
      <c r="WGK40" s="9"/>
      <c r="WGL40" s="9"/>
      <c r="WGM40" s="9"/>
      <c r="WGN40" s="9"/>
      <c r="WGO40" s="9"/>
      <c r="WGP40" s="9"/>
      <c r="WGQ40" s="9"/>
      <c r="WGR40" s="9"/>
      <c r="WGS40" s="9"/>
      <c r="WGT40" s="9"/>
      <c r="WGU40" s="9"/>
      <c r="WGV40" s="9"/>
      <c r="WGW40" s="9"/>
      <c r="WGX40" s="9"/>
      <c r="WGY40" s="9"/>
      <c r="WGZ40" s="9"/>
      <c r="WHA40" s="9"/>
      <c r="WHB40" s="9"/>
      <c r="WHC40" s="9"/>
      <c r="WHD40" s="9"/>
      <c r="WHE40" s="9"/>
      <c r="WHF40" s="9"/>
      <c r="WHG40" s="9"/>
      <c r="WHH40" s="9"/>
      <c r="WHI40" s="9"/>
      <c r="WHJ40" s="9"/>
      <c r="WHK40" s="9"/>
      <c r="WHL40" s="9"/>
      <c r="WHM40" s="9"/>
      <c r="WHN40" s="9"/>
      <c r="WHO40" s="9"/>
      <c r="WHP40" s="9"/>
      <c r="WHQ40" s="9"/>
      <c r="WHR40" s="9"/>
      <c r="WHS40" s="9"/>
      <c r="WHT40" s="9"/>
      <c r="WHU40" s="9"/>
      <c r="WHV40" s="9"/>
      <c r="WHW40" s="9"/>
      <c r="WHX40" s="9"/>
      <c r="WHY40" s="9"/>
      <c r="WHZ40" s="9"/>
      <c r="WIA40" s="9"/>
      <c r="WIB40" s="9"/>
      <c r="WIC40" s="9"/>
      <c r="WID40" s="9"/>
      <c r="WIE40" s="9"/>
      <c r="WIF40" s="9"/>
      <c r="WIG40" s="9"/>
      <c r="WIH40" s="9"/>
      <c r="WII40" s="9"/>
      <c r="WIJ40" s="9"/>
      <c r="WIK40" s="9"/>
      <c r="WIL40" s="9"/>
      <c r="WIM40" s="9"/>
      <c r="WIN40" s="9"/>
      <c r="WIO40" s="9"/>
      <c r="WIP40" s="9"/>
      <c r="WIQ40" s="9"/>
      <c r="WIR40" s="9"/>
      <c r="WIS40" s="9"/>
      <c r="WIT40" s="9"/>
      <c r="WIU40" s="9"/>
      <c r="WIV40" s="9"/>
      <c r="WIW40" s="9"/>
      <c r="WIX40" s="9"/>
      <c r="WIY40" s="9"/>
      <c r="WIZ40" s="9"/>
      <c r="WJA40" s="9"/>
      <c r="WJB40" s="9"/>
      <c r="WJC40" s="9"/>
      <c r="WJD40" s="9"/>
      <c r="WJE40" s="9"/>
      <c r="WJF40" s="9"/>
      <c r="WJG40" s="9"/>
      <c r="WJH40" s="9"/>
      <c r="WJI40" s="9"/>
      <c r="WJJ40" s="9"/>
      <c r="WJK40" s="9"/>
      <c r="WJL40" s="9"/>
      <c r="WJM40" s="9"/>
      <c r="WJN40" s="9"/>
      <c r="WJO40" s="9"/>
      <c r="WJP40" s="9"/>
      <c r="WJQ40" s="9"/>
      <c r="WJR40" s="9"/>
      <c r="WJS40" s="9"/>
      <c r="WJT40" s="9"/>
      <c r="WJU40" s="9"/>
      <c r="WJV40" s="9"/>
      <c r="WJW40" s="9"/>
      <c r="WJX40" s="9"/>
      <c r="WJY40" s="9"/>
      <c r="WJZ40" s="9"/>
      <c r="WKA40" s="9"/>
      <c r="WKB40" s="9"/>
      <c r="WKC40" s="9"/>
      <c r="WKD40" s="9"/>
      <c r="WKE40" s="9"/>
      <c r="WKF40" s="9"/>
      <c r="WKG40" s="9"/>
      <c r="WKH40" s="9"/>
      <c r="WKI40" s="9"/>
      <c r="WKJ40" s="9"/>
      <c r="WKK40" s="9"/>
      <c r="WKL40" s="9"/>
      <c r="WKM40" s="9"/>
      <c r="WKN40" s="9"/>
      <c r="WKO40" s="9"/>
      <c r="WKP40" s="9"/>
      <c r="WKQ40" s="9"/>
      <c r="WKR40" s="9"/>
      <c r="WKS40" s="9"/>
      <c r="WKT40" s="9"/>
      <c r="WKU40" s="9"/>
      <c r="WKV40" s="9"/>
      <c r="WKW40" s="9"/>
      <c r="WKX40" s="9"/>
      <c r="WKY40" s="9"/>
      <c r="WKZ40" s="9"/>
      <c r="WLA40" s="9"/>
      <c r="WLB40" s="9"/>
      <c r="WLC40" s="9"/>
      <c r="WLD40" s="9"/>
      <c r="WLE40" s="9"/>
      <c r="WLF40" s="9"/>
      <c r="WLG40" s="9"/>
      <c r="WLH40" s="9"/>
      <c r="WLI40" s="9"/>
      <c r="WLJ40" s="9"/>
      <c r="WLK40" s="9"/>
      <c r="WLL40" s="9"/>
      <c r="WLM40" s="9"/>
      <c r="WLN40" s="9"/>
      <c r="WLO40" s="9"/>
      <c r="WLP40" s="9"/>
      <c r="WLQ40" s="9"/>
      <c r="WLR40" s="9"/>
      <c r="WLS40" s="9"/>
      <c r="WLT40" s="9"/>
      <c r="WLU40" s="9"/>
      <c r="WLV40" s="9"/>
      <c r="WLW40" s="9"/>
      <c r="WLX40" s="9"/>
      <c r="WLY40" s="9"/>
      <c r="WLZ40" s="9"/>
      <c r="WMA40" s="9"/>
      <c r="WMB40" s="9"/>
      <c r="WMC40" s="9"/>
      <c r="WMD40" s="9"/>
      <c r="WME40" s="9"/>
      <c r="WMF40" s="9"/>
      <c r="WMG40" s="9"/>
      <c r="WMH40" s="9"/>
      <c r="WMI40" s="9"/>
      <c r="WMJ40" s="9"/>
      <c r="WMK40" s="9"/>
      <c r="WML40" s="9"/>
      <c r="WMM40" s="9"/>
      <c r="WMN40" s="9"/>
      <c r="WMO40" s="9"/>
      <c r="WMP40" s="9"/>
      <c r="WMQ40" s="9"/>
      <c r="WMR40" s="9"/>
      <c r="WMS40" s="9"/>
      <c r="WMT40" s="9"/>
      <c r="WMU40" s="9"/>
      <c r="WMV40" s="9"/>
      <c r="WMW40" s="9"/>
      <c r="WMX40" s="9"/>
      <c r="WMY40" s="9"/>
      <c r="WMZ40" s="9"/>
      <c r="WNA40" s="9"/>
      <c r="WNB40" s="9"/>
      <c r="WNC40" s="9"/>
      <c r="WND40" s="9"/>
      <c r="WNE40" s="9"/>
      <c r="WNF40" s="9"/>
      <c r="WNG40" s="9"/>
      <c r="WNH40" s="9"/>
      <c r="WNI40" s="9"/>
      <c r="WNJ40" s="9"/>
      <c r="WNK40" s="9"/>
      <c r="WNL40" s="9"/>
      <c r="WNM40" s="9"/>
      <c r="WNN40" s="9"/>
      <c r="WNO40" s="9"/>
      <c r="WNP40" s="9"/>
      <c r="WNQ40" s="9"/>
      <c r="WNR40" s="9"/>
      <c r="WNS40" s="9"/>
      <c r="WNT40" s="9"/>
      <c r="WNU40" s="9"/>
      <c r="WNV40" s="9"/>
      <c r="WNW40" s="9"/>
      <c r="WNX40" s="9"/>
      <c r="WNY40" s="9"/>
      <c r="WNZ40" s="9"/>
      <c r="WOA40" s="9"/>
      <c r="WOB40" s="9"/>
      <c r="WOC40" s="9"/>
      <c r="WOD40" s="9"/>
      <c r="WOE40" s="9"/>
      <c r="WOF40" s="9"/>
      <c r="WOG40" s="9"/>
      <c r="WOH40" s="9"/>
      <c r="WOI40" s="9"/>
      <c r="WOJ40" s="9"/>
      <c r="WOK40" s="9"/>
      <c r="WOL40" s="9"/>
      <c r="WOM40" s="9"/>
      <c r="WON40" s="9"/>
      <c r="WOO40" s="9"/>
      <c r="WOP40" s="9"/>
      <c r="WOQ40" s="9"/>
      <c r="WOR40" s="9"/>
      <c r="WOS40" s="9"/>
      <c r="WOT40" s="9"/>
      <c r="WOU40" s="9"/>
      <c r="WOV40" s="9"/>
      <c r="WOW40" s="9"/>
      <c r="WOX40" s="9"/>
      <c r="WOY40" s="9"/>
      <c r="WOZ40" s="9"/>
      <c r="WPA40" s="9"/>
      <c r="WPB40" s="9"/>
      <c r="WPC40" s="9"/>
      <c r="WPD40" s="9"/>
      <c r="WPE40" s="9"/>
      <c r="WPF40" s="9"/>
      <c r="WPG40" s="9"/>
      <c r="WPH40" s="9"/>
      <c r="WPI40" s="9"/>
      <c r="WPJ40" s="9"/>
      <c r="WPK40" s="9"/>
      <c r="WPL40" s="9"/>
      <c r="WPM40" s="9"/>
      <c r="WPN40" s="9"/>
      <c r="WPO40" s="9"/>
      <c r="WPP40" s="9"/>
      <c r="WPQ40" s="9"/>
      <c r="WPR40" s="9"/>
      <c r="WPS40" s="9"/>
      <c r="WPT40" s="9"/>
      <c r="WPU40" s="9"/>
      <c r="WPV40" s="9"/>
      <c r="WPW40" s="9"/>
      <c r="WPX40" s="9"/>
      <c r="WPY40" s="9"/>
      <c r="WPZ40" s="9"/>
      <c r="WQA40" s="9"/>
      <c r="WQB40" s="9"/>
      <c r="WQC40" s="9"/>
      <c r="WQD40" s="9"/>
      <c r="WQE40" s="9"/>
      <c r="WQF40" s="9"/>
      <c r="WQG40" s="9"/>
      <c r="WQH40" s="9"/>
      <c r="WQI40" s="9"/>
      <c r="WQJ40" s="9"/>
      <c r="WQK40" s="9"/>
      <c r="WQL40" s="9"/>
      <c r="WQM40" s="9"/>
      <c r="WQN40" s="9"/>
      <c r="WQO40" s="9"/>
      <c r="WQP40" s="9"/>
      <c r="WQQ40" s="9"/>
      <c r="WQR40" s="9"/>
      <c r="WQS40" s="9"/>
      <c r="WQT40" s="9"/>
      <c r="WQU40" s="9"/>
      <c r="WQV40" s="9"/>
      <c r="WQW40" s="9"/>
      <c r="WQX40" s="9"/>
      <c r="WQY40" s="9"/>
      <c r="WQZ40" s="9"/>
      <c r="WRA40" s="9"/>
      <c r="WRB40" s="9"/>
      <c r="WRC40" s="9"/>
      <c r="WRD40" s="9"/>
      <c r="WRE40" s="9"/>
      <c r="WRF40" s="9"/>
      <c r="WRG40" s="9"/>
      <c r="WRH40" s="9"/>
      <c r="WRI40" s="9"/>
      <c r="WRJ40" s="9"/>
      <c r="WRK40" s="9"/>
      <c r="WRL40" s="9"/>
      <c r="WRM40" s="9"/>
      <c r="WRN40" s="9"/>
      <c r="WRO40" s="9"/>
      <c r="WRP40" s="9"/>
      <c r="WRQ40" s="9"/>
      <c r="WRR40" s="9"/>
      <c r="WRS40" s="9"/>
      <c r="WRT40" s="9"/>
      <c r="WRU40" s="9"/>
      <c r="WRV40" s="9"/>
      <c r="WRW40" s="9"/>
      <c r="WRX40" s="9"/>
      <c r="WRY40" s="9"/>
      <c r="WRZ40" s="9"/>
      <c r="WSA40" s="9"/>
      <c r="WSB40" s="9"/>
      <c r="WSC40" s="9"/>
      <c r="WSD40" s="9"/>
      <c r="WSE40" s="9"/>
      <c r="WSF40" s="9"/>
      <c r="WSG40" s="9"/>
      <c r="WSH40" s="9"/>
      <c r="WSI40" s="9"/>
      <c r="WSJ40" s="9"/>
      <c r="WSK40" s="9"/>
      <c r="WSL40" s="9"/>
      <c r="WSM40" s="9"/>
      <c r="WSN40" s="9"/>
      <c r="WSO40" s="9"/>
      <c r="WSP40" s="9"/>
      <c r="WSQ40" s="9"/>
      <c r="WSR40" s="9"/>
      <c r="WSS40" s="9"/>
      <c r="WST40" s="9"/>
      <c r="WSU40" s="9"/>
      <c r="WSV40" s="9"/>
      <c r="WSW40" s="9"/>
      <c r="WSX40" s="9"/>
      <c r="WSY40" s="9"/>
      <c r="WSZ40" s="9"/>
      <c r="WTA40" s="9"/>
      <c r="WTB40" s="9"/>
      <c r="WTC40" s="9"/>
      <c r="WTD40" s="9"/>
      <c r="WTE40" s="9"/>
      <c r="WTF40" s="9"/>
      <c r="WTG40" s="9"/>
      <c r="WTH40" s="9"/>
      <c r="WTI40" s="9"/>
      <c r="WTJ40" s="9"/>
      <c r="WTK40" s="9"/>
      <c r="WTL40" s="9"/>
      <c r="WTM40" s="9"/>
      <c r="WTN40" s="9"/>
      <c r="WTO40" s="9"/>
      <c r="WTP40" s="9"/>
      <c r="WTQ40" s="9"/>
      <c r="WTR40" s="9"/>
      <c r="WTS40" s="9"/>
      <c r="WTT40" s="9"/>
      <c r="WTU40" s="9"/>
      <c r="WTV40" s="9"/>
      <c r="WTW40" s="9"/>
      <c r="WTX40" s="9"/>
      <c r="WTY40" s="9"/>
      <c r="WTZ40" s="9"/>
      <c r="WUA40" s="9"/>
      <c r="WUB40" s="9"/>
      <c r="WUC40" s="9"/>
      <c r="WUD40" s="9"/>
      <c r="WUE40" s="9"/>
      <c r="WUF40" s="9"/>
      <c r="WUG40" s="9"/>
      <c r="WUH40" s="9"/>
      <c r="WUI40" s="9"/>
      <c r="WUJ40" s="9"/>
      <c r="WUK40" s="9"/>
      <c r="WUL40" s="9"/>
      <c r="WUM40" s="9"/>
      <c r="WUN40" s="9"/>
      <c r="WUO40" s="9"/>
      <c r="WUP40" s="9"/>
      <c r="WUQ40" s="9"/>
      <c r="WUR40" s="9"/>
      <c r="WUS40" s="9"/>
      <c r="WUT40" s="9"/>
      <c r="WUU40" s="9"/>
      <c r="WUV40" s="9"/>
      <c r="WUW40" s="9"/>
      <c r="WUX40" s="9"/>
      <c r="WUY40" s="9"/>
      <c r="WUZ40" s="9"/>
      <c r="WVA40" s="9"/>
      <c r="WVB40" s="9"/>
      <c r="WVC40" s="9"/>
      <c r="WVD40" s="9"/>
      <c r="WVE40" s="9"/>
      <c r="WVF40" s="9"/>
      <c r="WVG40" s="9"/>
      <c r="WVH40" s="9"/>
      <c r="WVI40" s="9"/>
      <c r="WVJ40" s="9"/>
      <c r="WVK40" s="9"/>
      <c r="WVL40" s="9"/>
      <c r="WVM40" s="9"/>
      <c r="WVN40" s="9"/>
      <c r="WVO40" s="9"/>
      <c r="WVP40" s="9"/>
      <c r="WVQ40" s="9"/>
      <c r="WVR40" s="9"/>
      <c r="WVS40" s="9"/>
      <c r="WVT40" s="9"/>
      <c r="WVU40" s="9"/>
      <c r="WVV40" s="9"/>
      <c r="WVW40" s="9"/>
      <c r="WVX40" s="9"/>
      <c r="WVY40" s="9"/>
      <c r="WVZ40" s="9"/>
      <c r="WWA40" s="9"/>
      <c r="WWB40" s="9"/>
      <c r="WWC40" s="9"/>
      <c r="WWD40" s="9"/>
      <c r="WWE40" s="9"/>
      <c r="WWF40" s="9"/>
      <c r="WWG40" s="9"/>
      <c r="WWH40" s="9"/>
      <c r="WWI40" s="9"/>
      <c r="WWJ40" s="9"/>
      <c r="WWK40" s="9"/>
      <c r="WWL40" s="9"/>
      <c r="WWM40" s="9"/>
      <c r="WWN40" s="9"/>
      <c r="WWO40" s="9"/>
      <c r="WWP40" s="9"/>
      <c r="WWQ40" s="9"/>
      <c r="WWR40" s="9"/>
      <c r="WWS40" s="9"/>
      <c r="WWT40" s="9"/>
      <c r="WWU40" s="9"/>
      <c r="WWV40" s="9"/>
      <c r="WWW40" s="9"/>
      <c r="WWX40" s="9"/>
      <c r="WWY40" s="9"/>
      <c r="WWZ40" s="9"/>
      <c r="WXA40" s="9"/>
      <c r="WXB40" s="9"/>
      <c r="WXC40" s="9"/>
      <c r="WXD40" s="9"/>
      <c r="WXE40" s="9"/>
      <c r="WXF40" s="9"/>
      <c r="WXG40" s="9"/>
      <c r="WXH40" s="9"/>
      <c r="WXI40" s="9"/>
      <c r="WXJ40" s="9"/>
      <c r="WXK40" s="9"/>
      <c r="WXL40" s="9"/>
      <c r="WXM40" s="9"/>
      <c r="WXN40" s="9"/>
      <c r="WXO40" s="9"/>
      <c r="WXP40" s="9"/>
      <c r="WXQ40" s="9"/>
      <c r="WXR40" s="9"/>
      <c r="WXS40" s="9"/>
      <c r="WXT40" s="9"/>
      <c r="WXU40" s="9"/>
      <c r="WXV40" s="9"/>
      <c r="WXW40" s="9"/>
      <c r="WXX40" s="9"/>
      <c r="WXY40" s="9"/>
      <c r="WXZ40" s="9"/>
      <c r="WYA40" s="9"/>
      <c r="WYB40" s="9"/>
      <c r="WYC40" s="9"/>
      <c r="WYD40" s="9"/>
      <c r="WYE40" s="9"/>
      <c r="WYF40" s="9"/>
      <c r="WYG40" s="9"/>
      <c r="WYH40" s="9"/>
      <c r="WYI40" s="9"/>
      <c r="WYJ40" s="9"/>
      <c r="WYK40" s="9"/>
      <c r="WYL40" s="9"/>
      <c r="WYM40" s="9"/>
      <c r="WYN40" s="9"/>
      <c r="WYO40" s="9"/>
      <c r="WYP40" s="9"/>
      <c r="WYQ40" s="9"/>
      <c r="WYR40" s="9"/>
      <c r="WYS40" s="9"/>
      <c r="WYT40" s="9"/>
      <c r="WYU40" s="9"/>
      <c r="WYV40" s="9"/>
      <c r="WYW40" s="9"/>
      <c r="WYX40" s="9"/>
      <c r="WYY40" s="9"/>
      <c r="WYZ40" s="9"/>
      <c r="WZA40" s="9"/>
      <c r="WZB40" s="9"/>
      <c r="WZC40" s="9"/>
      <c r="WZD40" s="9"/>
      <c r="WZE40" s="9"/>
      <c r="WZF40" s="9"/>
      <c r="WZG40" s="9"/>
      <c r="WZH40" s="9"/>
      <c r="WZI40" s="9"/>
      <c r="WZJ40" s="9"/>
      <c r="WZK40" s="9"/>
      <c r="WZL40" s="9"/>
      <c r="WZM40" s="9"/>
      <c r="WZN40" s="9"/>
      <c r="WZO40" s="9"/>
      <c r="WZP40" s="9"/>
      <c r="WZQ40" s="9"/>
      <c r="WZR40" s="9"/>
      <c r="WZS40" s="9"/>
      <c r="WZT40" s="9"/>
      <c r="WZU40" s="9"/>
      <c r="WZV40" s="9"/>
      <c r="WZW40" s="9"/>
      <c r="WZX40" s="9"/>
      <c r="WZY40" s="9"/>
      <c r="WZZ40" s="9"/>
      <c r="XAA40" s="9"/>
      <c r="XAB40" s="9"/>
      <c r="XAC40" s="9"/>
      <c r="XAD40" s="9"/>
      <c r="XAE40" s="9"/>
      <c r="XAF40" s="9"/>
      <c r="XAG40" s="9"/>
      <c r="XAH40" s="9"/>
      <c r="XAI40" s="9"/>
      <c r="XAJ40" s="9"/>
      <c r="XAK40" s="9"/>
      <c r="XAL40" s="9"/>
      <c r="XAM40" s="9"/>
      <c r="XAN40" s="9"/>
      <c r="XAO40" s="9"/>
      <c r="XAP40" s="9"/>
      <c r="XAQ40" s="9"/>
      <c r="XAR40" s="9"/>
      <c r="XAS40" s="9"/>
      <c r="XAT40" s="9"/>
      <c r="XAU40" s="9"/>
      <c r="XAV40" s="9"/>
      <c r="XAW40" s="9"/>
      <c r="XAX40" s="9"/>
      <c r="XAY40" s="9"/>
      <c r="XAZ40" s="9"/>
      <c r="XBA40" s="9"/>
      <c r="XBB40" s="9"/>
      <c r="XBC40" s="9"/>
      <c r="XBD40" s="9"/>
      <c r="XBE40" s="9"/>
      <c r="XBF40" s="9"/>
      <c r="XBG40" s="9"/>
      <c r="XBH40" s="9"/>
      <c r="XBI40" s="9"/>
      <c r="XBJ40" s="9"/>
      <c r="XBK40" s="9"/>
      <c r="XBL40" s="9"/>
      <c r="XBM40" s="9"/>
      <c r="XBN40" s="9"/>
      <c r="XBO40" s="9"/>
      <c r="XBP40" s="9"/>
      <c r="XBQ40" s="9"/>
      <c r="XBR40" s="9"/>
      <c r="XBS40" s="9"/>
      <c r="XBT40" s="9"/>
      <c r="XBU40" s="9"/>
      <c r="XBV40" s="9"/>
      <c r="XBW40" s="9"/>
      <c r="XBX40" s="9"/>
      <c r="XBY40" s="9"/>
      <c r="XBZ40" s="9"/>
      <c r="XCA40" s="9"/>
      <c r="XCB40" s="9"/>
      <c r="XCC40" s="9"/>
      <c r="XCD40" s="9"/>
      <c r="XCE40" s="9"/>
      <c r="XCF40" s="9"/>
      <c r="XCG40" s="9"/>
      <c r="XCH40" s="9"/>
      <c r="XCI40" s="9"/>
      <c r="XCJ40" s="9"/>
      <c r="XCK40" s="9"/>
      <c r="XCL40" s="9"/>
      <c r="XCM40" s="9"/>
      <c r="XCN40" s="9"/>
      <c r="XCO40" s="9"/>
      <c r="XCP40" s="9"/>
      <c r="XCQ40" s="9"/>
      <c r="XCR40" s="9"/>
      <c r="XCS40" s="9"/>
      <c r="XCT40" s="9"/>
      <c r="XCU40" s="9"/>
      <c r="XCV40" s="9"/>
      <c r="XCW40" s="9"/>
      <c r="XCX40" s="9"/>
      <c r="XCY40" s="9"/>
      <c r="XCZ40" s="9"/>
      <c r="XDA40" s="9"/>
      <c r="XDB40" s="9"/>
      <c r="XDC40" s="9"/>
      <c r="XDD40" s="9"/>
      <c r="XDE40" s="9"/>
      <c r="XDF40" s="9"/>
      <c r="XDG40" s="9"/>
      <c r="XDH40" s="9"/>
      <c r="XDI40" s="9"/>
      <c r="XDJ40" s="9"/>
      <c r="XDK40" s="9"/>
      <c r="XDL40" s="9"/>
      <c r="XDM40" s="9"/>
      <c r="XDN40" s="9"/>
      <c r="XDO40" s="9"/>
      <c r="XDP40" s="9"/>
      <c r="XDQ40" s="9"/>
      <c r="XDR40" s="9"/>
      <c r="XDS40" s="9"/>
      <c r="XDT40" s="9"/>
      <c r="XDU40" s="9"/>
      <c r="XDV40" s="9"/>
      <c r="XDW40" s="9"/>
      <c r="XDX40" s="9"/>
      <c r="XDY40" s="9"/>
      <c r="XDZ40" s="9"/>
      <c r="XEA40" s="9"/>
      <c r="XEB40" s="9"/>
      <c r="XEC40" s="9"/>
      <c r="XED40" s="9"/>
      <c r="XEE40" s="9"/>
      <c r="XEF40" s="9"/>
      <c r="XEG40" s="9"/>
      <c r="XEH40" s="9"/>
      <c r="XEI40" s="9"/>
      <c r="XEJ40" s="9"/>
      <c r="XEK40" s="9"/>
      <c r="XEL40" s="9"/>
      <c r="XEM40" s="9"/>
      <c r="XEN40" s="9"/>
      <c r="XEO40" s="9"/>
      <c r="XEP40" s="9"/>
      <c r="XEQ40" s="9"/>
      <c r="XER40" s="9"/>
      <c r="XES40" s="9"/>
      <c r="XET40" s="9"/>
      <c r="XEU40" s="9"/>
      <c r="XEV40" s="9"/>
      <c r="XEW40" s="9"/>
      <c r="XEX40" s="9"/>
      <c r="XEY40" s="9"/>
      <c r="XEZ40" s="9"/>
      <c r="XFA40" s="9"/>
      <c r="XFB40" s="9"/>
      <c r="XFC40" s="9"/>
    </row>
    <row r="41" spans="1:16383" s="124" customFormat="1" ht="18.75">
      <c r="A41" s="173">
        <v>4</v>
      </c>
      <c r="B41" s="155" t="s">
        <v>161</v>
      </c>
      <c r="C41" s="155" t="s">
        <v>232</v>
      </c>
      <c r="D41" s="151" t="s">
        <v>225</v>
      </c>
      <c r="E41" s="152" t="s">
        <v>180</v>
      </c>
      <c r="F41" s="153" t="s">
        <v>226</v>
      </c>
      <c r="G41" s="154">
        <v>754</v>
      </c>
      <c r="H41" s="283">
        <f>_xlfn.IFNA(VLOOKUP(C41,Tabel1[#All],4,0),"")</f>
        <v>51</v>
      </c>
      <c r="I41" s="153"/>
      <c r="J41" s="154">
        <v>1</v>
      </c>
      <c r="K41" s="155"/>
      <c r="L41" s="155"/>
      <c r="M41" s="155"/>
      <c r="N41" s="155"/>
      <c r="O41" s="155"/>
      <c r="P41" s="156"/>
      <c r="Q41" s="157" t="s">
        <v>171</v>
      </c>
      <c r="R41" s="158">
        <v>43949</v>
      </c>
      <c r="S41" s="158" t="s">
        <v>171</v>
      </c>
      <c r="T41" s="158">
        <v>43963</v>
      </c>
      <c r="U41" s="158" t="s">
        <v>171</v>
      </c>
      <c r="V41" s="158">
        <v>44015</v>
      </c>
      <c r="W41" s="158" t="str">
        <f>_xlfn.IFNA(VLOOKUP(C41,Tabel1[#All],15,0),"")</f>
        <v>99.67</v>
      </c>
      <c r="X41" s="158" t="s">
        <v>171</v>
      </c>
      <c r="Y41" s="158">
        <v>44021</v>
      </c>
      <c r="Z41" s="158" t="s">
        <v>171</v>
      </c>
      <c r="AA41" s="158">
        <v>44021</v>
      </c>
      <c r="AB41" s="158" t="s">
        <v>171</v>
      </c>
      <c r="AC41" s="158">
        <v>44025</v>
      </c>
      <c r="AD41" s="158" t="s">
        <v>171</v>
      </c>
      <c r="AE41" s="158">
        <v>44027</v>
      </c>
      <c r="AF41" s="158" t="s">
        <v>171</v>
      </c>
      <c r="AG41" s="158">
        <v>44029</v>
      </c>
      <c r="AH41" s="158" t="s">
        <v>164</v>
      </c>
      <c r="AI41" s="158">
        <f>IFERROR(IF(AG41&gt;0,WORKDAY(AG41,DaysHLD2A,Holidays!$B$2:$B$57),""),"")</f>
        <v>44067</v>
      </c>
      <c r="AJ41" s="158" t="s">
        <v>164</v>
      </c>
      <c r="AK41" s="158">
        <f>IFERROR(IF(AI41&gt;0,WORKDAY(AI41,DaysStartInfra,Holidays!$B$2:$B$57),""),"")</f>
        <v>44068</v>
      </c>
      <c r="AL41" s="158" t="s">
        <v>164</v>
      </c>
      <c r="AM41" s="158">
        <f>IFERROR(IF(AK41&gt;0,WORKDAY(AK41,DaysInfra,Holidays!$B$2:$B$57),""),"")</f>
        <v>44088</v>
      </c>
      <c r="AN41" s="158" t="s">
        <v>164</v>
      </c>
      <c r="AO41" s="158">
        <f>IFERROR(IF(AM41&gt;0,WORKDAY(AM41,GO4HLD2B,Holidays!$B$2:$B$57),""),"")</f>
        <v>44095</v>
      </c>
      <c r="AP41" s="158" t="s">
        <v>164</v>
      </c>
      <c r="AQ41" s="158">
        <f>IFERROR(IF(AO41&gt;0,WORKDAY(AO41,HLD2B,Holidays!$B$2:$B$57),""),"")</f>
        <v>44113</v>
      </c>
      <c r="AR41" s="158" t="s">
        <v>164</v>
      </c>
      <c r="AS41" s="158">
        <f>IFERROR(IF(AI41&gt;0,WORKDAY(AI41,StartSSV,Holidays!$B$2:$B$57),""),"")</f>
        <v>44068</v>
      </c>
      <c r="AT41" s="272" t="str">
        <f>_xlfn.IFNA(VLOOKUP(C41,Tabel1[#All],13,0),"")</f>
        <v>0.0</v>
      </c>
      <c r="AU41" s="158" t="s">
        <v>164</v>
      </c>
      <c r="AV41" s="158">
        <f>IFERROR(IF(AS41&gt;0,WORKDAY(AS41,StopSSV,Holidays!$B$2:$B$57),""),"")</f>
        <v>44209</v>
      </c>
      <c r="AW41" s="158" t="s">
        <v>164</v>
      </c>
      <c r="AX41" s="111">
        <f>IFERROR(IF(AV41&gt;0,WORKDAY(AV41,HLD2Cstart,Holidays!$B$2:$B$57),""),"")</f>
        <v>44210</v>
      </c>
      <c r="AY41" s="158" t="s">
        <v>164</v>
      </c>
      <c r="AZ41" s="158">
        <f>IFERROR(IF(AX41&gt;0,WORKDAY(AX41,HLD2Cstop,Holidays!$B$2:$B$57),""),"")</f>
        <v>44217</v>
      </c>
      <c r="BA41" s="158" t="s">
        <v>164</v>
      </c>
      <c r="BB41" s="158">
        <f>IFERROR(IF(AZ41&gt;0,WORKDAY(AZ41,HLD2C,Holidays!$B$2:$B$57),""),"")</f>
        <v>44237</v>
      </c>
      <c r="BC41" s="158" t="s">
        <v>110</v>
      </c>
      <c r="BD41" s="158"/>
      <c r="BE41" s="158">
        <f>IFERROR(IF(BB41&gt;0,WORKDAY(BB41,DaysHp,Holidays!$B$2:$B$57),""),"")</f>
        <v>44279</v>
      </c>
      <c r="BF41" s="158"/>
      <c r="BG41" s="158"/>
      <c r="BH41" s="158"/>
      <c r="BI41" s="272" t="str">
        <f>_xlfn.IFNA(VLOOKUP(C41,Tabel1[#All],7,0),"")</f>
        <v>0.0</v>
      </c>
      <c r="BJ41" s="158"/>
      <c r="BK41" s="272" t="str">
        <f>_xlfn.IFNA(VLOOKUP(C41,Tabel1[#All],11,0),"")</f>
        <v>0.0</v>
      </c>
      <c r="BL41" s="158"/>
      <c r="BM41" s="158"/>
      <c r="BN41" s="158"/>
      <c r="BO41" s="158"/>
      <c r="BP41" s="158"/>
      <c r="BQ41" s="180"/>
      <c r="BR41" s="181"/>
      <c r="BS41" s="181"/>
      <c r="BT41" s="181"/>
      <c r="BU41" s="18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  <c r="AML41" s="9"/>
      <c r="AMM41" s="9"/>
      <c r="AMN41" s="9"/>
      <c r="AMO41" s="9"/>
      <c r="AMP41" s="9"/>
      <c r="AMQ41" s="9"/>
      <c r="AMR41" s="9"/>
      <c r="AMS41" s="9"/>
      <c r="AMT41" s="9"/>
      <c r="AMU41" s="9"/>
      <c r="AMV41" s="9"/>
      <c r="AMW41" s="9"/>
      <c r="AMX41" s="9"/>
      <c r="AMY41" s="9"/>
      <c r="AMZ41" s="9"/>
      <c r="ANA41" s="9"/>
      <c r="ANB41" s="9"/>
      <c r="ANC41" s="9"/>
      <c r="AND41" s="9"/>
      <c r="ANE41" s="9"/>
      <c r="ANF41" s="9"/>
      <c r="ANG41" s="9"/>
      <c r="ANH41" s="9"/>
      <c r="ANI41" s="9"/>
      <c r="ANJ41" s="9"/>
      <c r="ANK41" s="9"/>
      <c r="ANL41" s="9"/>
      <c r="ANM41" s="9"/>
      <c r="ANN41" s="9"/>
      <c r="ANO41" s="9"/>
      <c r="ANP41" s="9"/>
      <c r="ANQ41" s="9"/>
      <c r="ANR41" s="9"/>
      <c r="ANS41" s="9"/>
      <c r="ANT41" s="9"/>
      <c r="ANU41" s="9"/>
      <c r="ANV41" s="9"/>
      <c r="ANW41" s="9"/>
      <c r="ANX41" s="9"/>
      <c r="ANY41" s="9"/>
      <c r="ANZ41" s="9"/>
      <c r="AOA41" s="9"/>
      <c r="AOB41" s="9"/>
      <c r="AOC41" s="9"/>
      <c r="AOD41" s="9"/>
      <c r="AOE41" s="9"/>
      <c r="AOF41" s="9"/>
      <c r="AOG41" s="9"/>
      <c r="AOH41" s="9"/>
      <c r="AOI41" s="9"/>
      <c r="AOJ41" s="9"/>
      <c r="AOK41" s="9"/>
      <c r="AOL41" s="9"/>
      <c r="AOM41" s="9"/>
      <c r="AON41" s="9"/>
      <c r="AOO41" s="9"/>
      <c r="AOP41" s="9"/>
      <c r="AOQ41" s="9"/>
      <c r="AOR41" s="9"/>
      <c r="AOS41" s="9"/>
      <c r="AOT41" s="9"/>
      <c r="AOU41" s="9"/>
      <c r="AOV41" s="9"/>
      <c r="AOW41" s="9"/>
      <c r="AOX41" s="9"/>
      <c r="AOY41" s="9"/>
      <c r="AOZ41" s="9"/>
      <c r="APA41" s="9"/>
      <c r="APB41" s="9"/>
      <c r="APC41" s="9"/>
      <c r="APD41" s="9"/>
      <c r="APE41" s="9"/>
      <c r="APF41" s="9"/>
      <c r="APG41" s="9"/>
      <c r="APH41" s="9"/>
      <c r="API41" s="9"/>
      <c r="APJ41" s="9"/>
      <c r="APK41" s="9"/>
      <c r="APL41" s="9"/>
      <c r="APM41" s="9"/>
      <c r="APN41" s="9"/>
      <c r="APO41" s="9"/>
      <c r="APP41" s="9"/>
      <c r="APQ41" s="9"/>
      <c r="APR41" s="9"/>
      <c r="APS41" s="9"/>
      <c r="APT41" s="9"/>
      <c r="APU41" s="9"/>
      <c r="APV41" s="9"/>
      <c r="APW41" s="9"/>
      <c r="APX41" s="9"/>
      <c r="APY41" s="9"/>
      <c r="APZ41" s="9"/>
      <c r="AQA41" s="9"/>
      <c r="AQB41" s="9"/>
      <c r="AQC41" s="9"/>
      <c r="AQD41" s="9"/>
      <c r="AQE41" s="9"/>
      <c r="AQF41" s="9"/>
      <c r="AQG41" s="9"/>
      <c r="AQH41" s="9"/>
      <c r="AQI41" s="9"/>
      <c r="AQJ41" s="9"/>
      <c r="AQK41" s="9"/>
      <c r="AQL41" s="9"/>
      <c r="AQM41" s="9"/>
      <c r="AQN41" s="9"/>
      <c r="AQO41" s="9"/>
      <c r="AQP41" s="9"/>
      <c r="AQQ41" s="9"/>
      <c r="AQR41" s="9"/>
      <c r="AQS41" s="9"/>
      <c r="AQT41" s="9"/>
      <c r="AQU41" s="9"/>
      <c r="AQV41" s="9"/>
      <c r="AQW41" s="9"/>
      <c r="AQX41" s="9"/>
      <c r="AQY41" s="9"/>
      <c r="AQZ41" s="9"/>
      <c r="ARA41" s="9"/>
      <c r="ARB41" s="9"/>
      <c r="ARC41" s="9"/>
      <c r="ARD41" s="9"/>
      <c r="ARE41" s="9"/>
      <c r="ARF41" s="9"/>
      <c r="ARG41" s="9"/>
      <c r="ARH41" s="9"/>
      <c r="ARI41" s="9"/>
      <c r="ARJ41" s="9"/>
      <c r="ARK41" s="9"/>
      <c r="ARL41" s="9"/>
      <c r="ARM41" s="9"/>
      <c r="ARN41" s="9"/>
      <c r="ARO41" s="9"/>
      <c r="ARP41" s="9"/>
      <c r="ARQ41" s="9"/>
      <c r="ARR41" s="9"/>
      <c r="ARS41" s="9"/>
      <c r="ART41" s="9"/>
      <c r="ARU41" s="9"/>
      <c r="ARV41" s="9"/>
      <c r="ARW41" s="9"/>
      <c r="ARX41" s="9"/>
      <c r="ARY41" s="9"/>
      <c r="ARZ41" s="9"/>
      <c r="ASA41" s="9"/>
      <c r="ASB41" s="9"/>
      <c r="ASC41" s="9"/>
      <c r="ASD41" s="9"/>
      <c r="ASE41" s="9"/>
      <c r="ASF41" s="9"/>
      <c r="ASG41" s="9"/>
      <c r="ASH41" s="9"/>
      <c r="ASI41" s="9"/>
      <c r="ASJ41" s="9"/>
      <c r="ASK41" s="9"/>
      <c r="ASL41" s="9"/>
      <c r="ASM41" s="9"/>
      <c r="ASN41" s="9"/>
      <c r="ASO41" s="9"/>
      <c r="ASP41" s="9"/>
      <c r="ASQ41" s="9"/>
      <c r="ASR41" s="9"/>
      <c r="ASS41" s="9"/>
      <c r="AST41" s="9"/>
      <c r="ASU41" s="9"/>
      <c r="ASV41" s="9"/>
      <c r="ASW41" s="9"/>
      <c r="ASX41" s="9"/>
      <c r="ASY41" s="9"/>
      <c r="ASZ41" s="9"/>
      <c r="ATA41" s="9"/>
      <c r="ATB41" s="9"/>
      <c r="ATC41" s="9"/>
      <c r="ATD41" s="9"/>
      <c r="ATE41" s="9"/>
      <c r="ATF41" s="9"/>
      <c r="ATG41" s="9"/>
      <c r="ATH41" s="9"/>
      <c r="ATI41" s="9"/>
      <c r="ATJ41" s="9"/>
      <c r="ATK41" s="9"/>
      <c r="ATL41" s="9"/>
      <c r="ATM41" s="9"/>
      <c r="ATN41" s="9"/>
      <c r="ATO41" s="9"/>
      <c r="ATP41" s="9"/>
      <c r="ATQ41" s="9"/>
      <c r="ATR41" s="9"/>
      <c r="ATS41" s="9"/>
      <c r="ATT41" s="9"/>
      <c r="ATU41" s="9"/>
      <c r="ATV41" s="9"/>
      <c r="ATW41" s="9"/>
      <c r="ATX41" s="9"/>
      <c r="ATY41" s="9"/>
      <c r="ATZ41" s="9"/>
      <c r="AUA41" s="9"/>
      <c r="AUB41" s="9"/>
      <c r="AUC41" s="9"/>
      <c r="AUD41" s="9"/>
      <c r="AUE41" s="9"/>
      <c r="AUF41" s="9"/>
      <c r="AUG41" s="9"/>
      <c r="AUH41" s="9"/>
      <c r="AUI41" s="9"/>
      <c r="AUJ41" s="9"/>
      <c r="AUK41" s="9"/>
      <c r="AUL41" s="9"/>
      <c r="AUM41" s="9"/>
      <c r="AUN41" s="9"/>
      <c r="AUO41" s="9"/>
      <c r="AUP41" s="9"/>
      <c r="AUQ41" s="9"/>
      <c r="AUR41" s="9"/>
      <c r="AUS41" s="9"/>
      <c r="AUT41" s="9"/>
      <c r="AUU41" s="9"/>
      <c r="AUV41" s="9"/>
      <c r="AUW41" s="9"/>
      <c r="AUX41" s="9"/>
      <c r="AUY41" s="9"/>
      <c r="AUZ41" s="9"/>
      <c r="AVA41" s="9"/>
      <c r="AVB41" s="9"/>
      <c r="AVC41" s="9"/>
      <c r="AVD41" s="9"/>
      <c r="AVE41" s="9"/>
      <c r="AVF41" s="9"/>
      <c r="AVG41" s="9"/>
      <c r="AVH41" s="9"/>
      <c r="AVI41" s="9"/>
      <c r="AVJ41" s="9"/>
      <c r="AVK41" s="9"/>
      <c r="AVL41" s="9"/>
      <c r="AVM41" s="9"/>
      <c r="AVN41" s="9"/>
      <c r="AVO41" s="9"/>
      <c r="AVP41" s="9"/>
      <c r="AVQ41" s="9"/>
      <c r="AVR41" s="9"/>
      <c r="AVS41" s="9"/>
      <c r="AVT41" s="9"/>
      <c r="AVU41" s="9"/>
      <c r="AVV41" s="9"/>
      <c r="AVW41" s="9"/>
      <c r="AVX41" s="9"/>
      <c r="AVY41" s="9"/>
      <c r="AVZ41" s="9"/>
      <c r="AWA41" s="9"/>
      <c r="AWB41" s="9"/>
      <c r="AWC41" s="9"/>
      <c r="AWD41" s="9"/>
      <c r="AWE41" s="9"/>
      <c r="AWF41" s="9"/>
      <c r="AWG41" s="9"/>
      <c r="AWH41" s="9"/>
      <c r="AWI41" s="9"/>
      <c r="AWJ41" s="9"/>
      <c r="AWK41" s="9"/>
      <c r="AWL41" s="9"/>
      <c r="AWM41" s="9"/>
      <c r="AWN41" s="9"/>
      <c r="AWO41" s="9"/>
      <c r="AWP41" s="9"/>
      <c r="AWQ41" s="9"/>
      <c r="AWR41" s="9"/>
      <c r="AWS41" s="9"/>
      <c r="AWT41" s="9"/>
      <c r="AWU41" s="9"/>
      <c r="AWV41" s="9"/>
      <c r="AWW41" s="9"/>
      <c r="AWX41" s="9"/>
      <c r="AWY41" s="9"/>
      <c r="AWZ41" s="9"/>
      <c r="AXA41" s="9"/>
      <c r="AXB41" s="9"/>
      <c r="AXC41" s="9"/>
      <c r="AXD41" s="9"/>
      <c r="AXE41" s="9"/>
      <c r="AXF41" s="9"/>
      <c r="AXG41" s="9"/>
      <c r="AXH41" s="9"/>
      <c r="AXI41" s="9"/>
      <c r="AXJ41" s="9"/>
      <c r="AXK41" s="9"/>
      <c r="AXL41" s="9"/>
      <c r="AXM41" s="9"/>
      <c r="AXN41" s="9"/>
      <c r="AXO41" s="9"/>
      <c r="AXP41" s="9"/>
      <c r="AXQ41" s="9"/>
      <c r="AXR41" s="9"/>
      <c r="AXS41" s="9"/>
      <c r="AXT41" s="9"/>
      <c r="AXU41" s="9"/>
      <c r="AXV41" s="9"/>
      <c r="AXW41" s="9"/>
      <c r="AXX41" s="9"/>
      <c r="AXY41" s="9"/>
      <c r="AXZ41" s="9"/>
      <c r="AYA41" s="9"/>
      <c r="AYB41" s="9"/>
      <c r="AYC41" s="9"/>
      <c r="AYD41" s="9"/>
      <c r="AYE41" s="9"/>
      <c r="AYF41" s="9"/>
      <c r="AYG41" s="9"/>
      <c r="AYH41" s="9"/>
      <c r="AYI41" s="9"/>
      <c r="AYJ41" s="9"/>
      <c r="AYK41" s="9"/>
      <c r="AYL41" s="9"/>
      <c r="AYM41" s="9"/>
      <c r="AYN41" s="9"/>
      <c r="AYO41" s="9"/>
      <c r="AYP41" s="9"/>
      <c r="AYQ41" s="9"/>
      <c r="AYR41" s="9"/>
      <c r="AYS41" s="9"/>
      <c r="AYT41" s="9"/>
      <c r="AYU41" s="9"/>
      <c r="AYV41" s="9"/>
      <c r="AYW41" s="9"/>
      <c r="AYX41" s="9"/>
      <c r="AYY41" s="9"/>
      <c r="AYZ41" s="9"/>
      <c r="AZA41" s="9"/>
      <c r="AZB41" s="9"/>
      <c r="AZC41" s="9"/>
      <c r="AZD41" s="9"/>
      <c r="AZE41" s="9"/>
      <c r="AZF41" s="9"/>
      <c r="AZG41" s="9"/>
      <c r="AZH41" s="9"/>
      <c r="AZI41" s="9"/>
      <c r="AZJ41" s="9"/>
      <c r="AZK41" s="9"/>
      <c r="AZL41" s="9"/>
      <c r="AZM41" s="9"/>
      <c r="AZN41" s="9"/>
      <c r="AZO41" s="9"/>
      <c r="AZP41" s="9"/>
      <c r="AZQ41" s="9"/>
      <c r="AZR41" s="9"/>
      <c r="AZS41" s="9"/>
      <c r="AZT41" s="9"/>
      <c r="AZU41" s="9"/>
      <c r="AZV41" s="9"/>
      <c r="AZW41" s="9"/>
      <c r="AZX41" s="9"/>
      <c r="AZY41" s="9"/>
      <c r="AZZ41" s="9"/>
      <c r="BAA41" s="9"/>
      <c r="BAB41" s="9"/>
      <c r="BAC41" s="9"/>
      <c r="BAD41" s="9"/>
      <c r="BAE41" s="9"/>
      <c r="BAF41" s="9"/>
      <c r="BAG41" s="9"/>
      <c r="BAH41" s="9"/>
      <c r="BAI41" s="9"/>
      <c r="BAJ41" s="9"/>
      <c r="BAK41" s="9"/>
      <c r="BAL41" s="9"/>
      <c r="BAM41" s="9"/>
      <c r="BAN41" s="9"/>
      <c r="BAO41" s="9"/>
      <c r="BAP41" s="9"/>
      <c r="BAQ41" s="9"/>
      <c r="BAR41" s="9"/>
      <c r="BAS41" s="9"/>
      <c r="BAT41" s="9"/>
      <c r="BAU41" s="9"/>
      <c r="BAV41" s="9"/>
      <c r="BAW41" s="9"/>
      <c r="BAX41" s="9"/>
      <c r="BAY41" s="9"/>
      <c r="BAZ41" s="9"/>
      <c r="BBA41" s="9"/>
      <c r="BBB41" s="9"/>
      <c r="BBC41" s="9"/>
      <c r="BBD41" s="9"/>
      <c r="BBE41" s="9"/>
      <c r="BBF41" s="9"/>
      <c r="BBG41" s="9"/>
      <c r="BBH41" s="9"/>
      <c r="BBI41" s="9"/>
      <c r="BBJ41" s="9"/>
      <c r="BBK41" s="9"/>
      <c r="BBL41" s="9"/>
      <c r="BBM41" s="9"/>
      <c r="BBN41" s="9"/>
      <c r="BBO41" s="9"/>
      <c r="BBP41" s="9"/>
      <c r="BBQ41" s="9"/>
      <c r="BBR41" s="9"/>
      <c r="BBS41" s="9"/>
      <c r="BBT41" s="9"/>
      <c r="BBU41" s="9"/>
      <c r="BBV41" s="9"/>
      <c r="BBW41" s="9"/>
      <c r="BBX41" s="9"/>
      <c r="BBY41" s="9"/>
      <c r="BBZ41" s="9"/>
      <c r="BCA41" s="9"/>
      <c r="BCB41" s="9"/>
      <c r="BCC41" s="9"/>
      <c r="BCD41" s="9"/>
      <c r="BCE41" s="9"/>
      <c r="BCF41" s="9"/>
      <c r="BCG41" s="9"/>
      <c r="BCH41" s="9"/>
      <c r="BCI41" s="9"/>
      <c r="BCJ41" s="9"/>
      <c r="BCK41" s="9"/>
      <c r="BCL41" s="9"/>
      <c r="BCM41" s="9"/>
      <c r="BCN41" s="9"/>
      <c r="BCO41" s="9"/>
      <c r="BCP41" s="9"/>
      <c r="BCQ41" s="9"/>
      <c r="BCR41" s="9"/>
      <c r="BCS41" s="9"/>
      <c r="BCT41" s="9"/>
      <c r="BCU41" s="9"/>
      <c r="BCV41" s="9"/>
      <c r="BCW41" s="9"/>
      <c r="BCX41" s="9"/>
      <c r="BCY41" s="9"/>
      <c r="BCZ41" s="9"/>
      <c r="BDA41" s="9"/>
      <c r="BDB41" s="9"/>
      <c r="BDC41" s="9"/>
      <c r="BDD41" s="9"/>
      <c r="BDE41" s="9"/>
      <c r="BDF41" s="9"/>
      <c r="BDG41" s="9"/>
      <c r="BDH41" s="9"/>
      <c r="BDI41" s="9"/>
      <c r="BDJ41" s="9"/>
      <c r="BDK41" s="9"/>
      <c r="BDL41" s="9"/>
      <c r="BDM41" s="9"/>
      <c r="BDN41" s="9"/>
      <c r="BDO41" s="9"/>
      <c r="BDP41" s="9"/>
      <c r="BDQ41" s="9"/>
      <c r="BDR41" s="9"/>
      <c r="BDS41" s="9"/>
      <c r="BDT41" s="9"/>
      <c r="BDU41" s="9"/>
      <c r="BDV41" s="9"/>
      <c r="BDW41" s="9"/>
      <c r="BDX41" s="9"/>
      <c r="BDY41" s="9"/>
      <c r="BDZ41" s="9"/>
      <c r="BEA41" s="9"/>
      <c r="BEB41" s="9"/>
      <c r="BEC41" s="9"/>
      <c r="BED41" s="9"/>
      <c r="BEE41" s="9"/>
      <c r="BEF41" s="9"/>
      <c r="BEG41" s="9"/>
      <c r="BEH41" s="9"/>
      <c r="BEI41" s="9"/>
      <c r="BEJ41" s="9"/>
      <c r="BEK41" s="9"/>
      <c r="BEL41" s="9"/>
      <c r="BEM41" s="9"/>
      <c r="BEN41" s="9"/>
      <c r="BEO41" s="9"/>
      <c r="BEP41" s="9"/>
      <c r="BEQ41" s="9"/>
      <c r="BER41" s="9"/>
      <c r="BES41" s="9"/>
      <c r="BET41" s="9"/>
      <c r="BEU41" s="9"/>
      <c r="BEV41" s="9"/>
      <c r="BEW41" s="9"/>
      <c r="BEX41" s="9"/>
      <c r="BEY41" s="9"/>
      <c r="BEZ41" s="9"/>
      <c r="BFA41" s="9"/>
      <c r="BFB41" s="9"/>
      <c r="BFC41" s="9"/>
      <c r="BFD41" s="9"/>
      <c r="BFE41" s="9"/>
      <c r="BFF41" s="9"/>
      <c r="BFG41" s="9"/>
      <c r="BFH41" s="9"/>
      <c r="BFI41" s="9"/>
      <c r="BFJ41" s="9"/>
      <c r="BFK41" s="9"/>
      <c r="BFL41" s="9"/>
      <c r="BFM41" s="9"/>
      <c r="BFN41" s="9"/>
      <c r="BFO41" s="9"/>
      <c r="BFP41" s="9"/>
      <c r="BFQ41" s="9"/>
      <c r="BFR41" s="9"/>
      <c r="BFS41" s="9"/>
      <c r="BFT41" s="9"/>
      <c r="BFU41" s="9"/>
      <c r="BFV41" s="9"/>
      <c r="BFW41" s="9"/>
      <c r="BFX41" s="9"/>
      <c r="BFY41" s="9"/>
      <c r="BFZ41" s="9"/>
      <c r="BGA41" s="9"/>
      <c r="BGB41" s="9"/>
      <c r="BGC41" s="9"/>
      <c r="BGD41" s="9"/>
      <c r="BGE41" s="9"/>
      <c r="BGF41" s="9"/>
      <c r="BGG41" s="9"/>
      <c r="BGH41" s="9"/>
      <c r="BGI41" s="9"/>
      <c r="BGJ41" s="9"/>
      <c r="BGK41" s="9"/>
      <c r="BGL41" s="9"/>
      <c r="BGM41" s="9"/>
      <c r="BGN41" s="9"/>
      <c r="BGO41" s="9"/>
      <c r="BGP41" s="9"/>
      <c r="BGQ41" s="9"/>
      <c r="BGR41" s="9"/>
      <c r="BGS41" s="9"/>
      <c r="BGT41" s="9"/>
      <c r="BGU41" s="9"/>
      <c r="BGV41" s="9"/>
      <c r="BGW41" s="9"/>
      <c r="BGX41" s="9"/>
      <c r="BGY41" s="9"/>
      <c r="BGZ41" s="9"/>
      <c r="BHA41" s="9"/>
      <c r="BHB41" s="9"/>
      <c r="BHC41" s="9"/>
      <c r="BHD41" s="9"/>
      <c r="BHE41" s="9"/>
      <c r="BHF41" s="9"/>
      <c r="BHG41" s="9"/>
      <c r="BHH41" s="9"/>
      <c r="BHI41" s="9"/>
      <c r="BHJ41" s="9"/>
      <c r="BHK41" s="9"/>
      <c r="BHL41" s="9"/>
      <c r="BHM41" s="9"/>
      <c r="BHN41" s="9"/>
      <c r="BHO41" s="9"/>
      <c r="BHP41" s="9"/>
      <c r="BHQ41" s="9"/>
      <c r="BHR41" s="9"/>
      <c r="BHS41" s="9"/>
      <c r="BHT41" s="9"/>
      <c r="BHU41" s="9"/>
      <c r="BHV41" s="9"/>
      <c r="BHW41" s="9"/>
      <c r="BHX41" s="9"/>
      <c r="BHY41" s="9"/>
      <c r="BHZ41" s="9"/>
      <c r="BIA41" s="9"/>
      <c r="BIB41" s="9"/>
      <c r="BIC41" s="9"/>
      <c r="BID41" s="9"/>
      <c r="BIE41" s="9"/>
      <c r="BIF41" s="9"/>
      <c r="BIG41" s="9"/>
      <c r="BIH41" s="9"/>
      <c r="BII41" s="9"/>
      <c r="BIJ41" s="9"/>
      <c r="BIK41" s="9"/>
      <c r="BIL41" s="9"/>
      <c r="BIM41" s="9"/>
      <c r="BIN41" s="9"/>
      <c r="BIO41" s="9"/>
      <c r="BIP41" s="9"/>
      <c r="BIQ41" s="9"/>
      <c r="BIR41" s="9"/>
      <c r="BIS41" s="9"/>
      <c r="BIT41" s="9"/>
      <c r="BIU41" s="9"/>
      <c r="BIV41" s="9"/>
      <c r="BIW41" s="9"/>
      <c r="BIX41" s="9"/>
      <c r="BIY41" s="9"/>
      <c r="BIZ41" s="9"/>
      <c r="BJA41" s="9"/>
      <c r="BJB41" s="9"/>
      <c r="BJC41" s="9"/>
      <c r="BJD41" s="9"/>
      <c r="BJE41" s="9"/>
      <c r="BJF41" s="9"/>
      <c r="BJG41" s="9"/>
      <c r="BJH41" s="9"/>
      <c r="BJI41" s="9"/>
      <c r="BJJ41" s="9"/>
      <c r="BJK41" s="9"/>
      <c r="BJL41" s="9"/>
      <c r="BJM41" s="9"/>
      <c r="BJN41" s="9"/>
      <c r="BJO41" s="9"/>
      <c r="BJP41" s="9"/>
      <c r="BJQ41" s="9"/>
      <c r="BJR41" s="9"/>
      <c r="BJS41" s="9"/>
      <c r="BJT41" s="9"/>
      <c r="BJU41" s="9"/>
      <c r="BJV41" s="9"/>
      <c r="BJW41" s="9"/>
      <c r="BJX41" s="9"/>
      <c r="BJY41" s="9"/>
      <c r="BJZ41" s="9"/>
      <c r="BKA41" s="9"/>
      <c r="BKB41" s="9"/>
      <c r="BKC41" s="9"/>
      <c r="BKD41" s="9"/>
      <c r="BKE41" s="9"/>
      <c r="BKF41" s="9"/>
      <c r="BKG41" s="9"/>
      <c r="BKH41" s="9"/>
      <c r="BKI41" s="9"/>
      <c r="BKJ41" s="9"/>
      <c r="BKK41" s="9"/>
      <c r="BKL41" s="9"/>
      <c r="BKM41" s="9"/>
      <c r="BKN41" s="9"/>
      <c r="BKO41" s="9"/>
      <c r="BKP41" s="9"/>
      <c r="BKQ41" s="9"/>
      <c r="BKR41" s="9"/>
      <c r="BKS41" s="9"/>
      <c r="BKT41" s="9"/>
      <c r="BKU41" s="9"/>
      <c r="BKV41" s="9"/>
      <c r="BKW41" s="9"/>
      <c r="BKX41" s="9"/>
      <c r="BKY41" s="9"/>
      <c r="BKZ41" s="9"/>
      <c r="BLA41" s="9"/>
      <c r="BLB41" s="9"/>
      <c r="BLC41" s="9"/>
      <c r="BLD41" s="9"/>
      <c r="BLE41" s="9"/>
      <c r="BLF41" s="9"/>
      <c r="BLG41" s="9"/>
      <c r="BLH41" s="9"/>
      <c r="BLI41" s="9"/>
      <c r="BLJ41" s="9"/>
      <c r="BLK41" s="9"/>
      <c r="BLL41" s="9"/>
      <c r="BLM41" s="9"/>
      <c r="BLN41" s="9"/>
      <c r="BLO41" s="9"/>
      <c r="BLP41" s="9"/>
      <c r="BLQ41" s="9"/>
      <c r="BLR41" s="9"/>
      <c r="BLS41" s="9"/>
      <c r="BLT41" s="9"/>
      <c r="BLU41" s="9"/>
      <c r="BLV41" s="9"/>
      <c r="BLW41" s="9"/>
      <c r="BLX41" s="9"/>
      <c r="BLY41" s="9"/>
      <c r="BLZ41" s="9"/>
      <c r="BMA41" s="9"/>
      <c r="BMB41" s="9"/>
      <c r="BMC41" s="9"/>
      <c r="BMD41" s="9"/>
      <c r="BME41" s="9"/>
      <c r="BMF41" s="9"/>
      <c r="BMG41" s="9"/>
      <c r="BMH41" s="9"/>
      <c r="BMI41" s="9"/>
      <c r="BMJ41" s="9"/>
      <c r="BMK41" s="9"/>
      <c r="BML41" s="9"/>
      <c r="BMM41" s="9"/>
      <c r="BMN41" s="9"/>
      <c r="BMO41" s="9"/>
      <c r="BMP41" s="9"/>
      <c r="BMQ41" s="9"/>
      <c r="BMR41" s="9"/>
      <c r="BMS41" s="9"/>
      <c r="BMT41" s="9"/>
      <c r="BMU41" s="9"/>
      <c r="BMV41" s="9"/>
      <c r="BMW41" s="9"/>
      <c r="BMX41" s="9"/>
      <c r="BMY41" s="9"/>
      <c r="BMZ41" s="9"/>
      <c r="BNA41" s="9"/>
      <c r="BNB41" s="9"/>
      <c r="BNC41" s="9"/>
      <c r="BND41" s="9"/>
      <c r="BNE41" s="9"/>
      <c r="BNF41" s="9"/>
      <c r="BNG41" s="9"/>
      <c r="BNH41" s="9"/>
      <c r="BNI41" s="9"/>
      <c r="BNJ41" s="9"/>
      <c r="BNK41" s="9"/>
      <c r="BNL41" s="9"/>
      <c r="BNM41" s="9"/>
      <c r="BNN41" s="9"/>
      <c r="BNO41" s="9"/>
      <c r="BNP41" s="9"/>
      <c r="BNQ41" s="9"/>
      <c r="BNR41" s="9"/>
      <c r="BNS41" s="9"/>
      <c r="BNT41" s="9"/>
      <c r="BNU41" s="9"/>
      <c r="BNV41" s="9"/>
      <c r="BNW41" s="9"/>
      <c r="BNX41" s="9"/>
      <c r="BNY41" s="9"/>
      <c r="BNZ41" s="9"/>
      <c r="BOA41" s="9"/>
      <c r="BOB41" s="9"/>
      <c r="BOC41" s="9"/>
      <c r="BOD41" s="9"/>
      <c r="BOE41" s="9"/>
      <c r="BOF41" s="9"/>
      <c r="BOG41" s="9"/>
      <c r="BOH41" s="9"/>
      <c r="BOI41" s="9"/>
      <c r="BOJ41" s="9"/>
      <c r="BOK41" s="9"/>
      <c r="BOL41" s="9"/>
      <c r="BOM41" s="9"/>
      <c r="BON41" s="9"/>
      <c r="BOO41" s="9"/>
      <c r="BOP41" s="9"/>
      <c r="BOQ41" s="9"/>
      <c r="BOR41" s="9"/>
      <c r="BOS41" s="9"/>
      <c r="BOT41" s="9"/>
      <c r="BOU41" s="9"/>
      <c r="BOV41" s="9"/>
      <c r="BOW41" s="9"/>
      <c r="BOX41" s="9"/>
      <c r="BOY41" s="9"/>
      <c r="BOZ41" s="9"/>
      <c r="BPA41" s="9"/>
      <c r="BPB41" s="9"/>
      <c r="BPC41" s="9"/>
      <c r="BPD41" s="9"/>
      <c r="BPE41" s="9"/>
      <c r="BPF41" s="9"/>
      <c r="BPG41" s="9"/>
      <c r="BPH41" s="9"/>
      <c r="BPI41" s="9"/>
      <c r="BPJ41" s="9"/>
      <c r="BPK41" s="9"/>
      <c r="BPL41" s="9"/>
      <c r="BPM41" s="9"/>
      <c r="BPN41" s="9"/>
      <c r="BPO41" s="9"/>
      <c r="BPP41" s="9"/>
      <c r="BPQ41" s="9"/>
      <c r="BPR41" s="9"/>
      <c r="BPS41" s="9"/>
      <c r="BPT41" s="9"/>
      <c r="BPU41" s="9"/>
      <c r="BPV41" s="9"/>
      <c r="BPW41" s="9"/>
      <c r="BPX41" s="9"/>
      <c r="BPY41" s="9"/>
      <c r="BPZ41" s="9"/>
      <c r="BQA41" s="9"/>
      <c r="BQB41" s="9"/>
      <c r="BQC41" s="9"/>
      <c r="BQD41" s="9"/>
      <c r="BQE41" s="9"/>
      <c r="BQF41" s="9"/>
      <c r="BQG41" s="9"/>
      <c r="BQH41" s="9"/>
      <c r="BQI41" s="9"/>
      <c r="BQJ41" s="9"/>
      <c r="BQK41" s="9"/>
      <c r="BQL41" s="9"/>
      <c r="BQM41" s="9"/>
      <c r="BQN41" s="9"/>
      <c r="BQO41" s="9"/>
      <c r="BQP41" s="9"/>
      <c r="BQQ41" s="9"/>
      <c r="BQR41" s="9"/>
      <c r="BQS41" s="9"/>
      <c r="BQT41" s="9"/>
      <c r="BQU41" s="9"/>
      <c r="BQV41" s="9"/>
      <c r="BQW41" s="9"/>
      <c r="BQX41" s="9"/>
      <c r="BQY41" s="9"/>
      <c r="BQZ41" s="9"/>
      <c r="BRA41" s="9"/>
      <c r="BRB41" s="9"/>
      <c r="BRC41" s="9"/>
      <c r="BRD41" s="9"/>
      <c r="BRE41" s="9"/>
      <c r="BRF41" s="9"/>
      <c r="BRG41" s="9"/>
      <c r="BRH41" s="9"/>
      <c r="BRI41" s="9"/>
      <c r="BRJ41" s="9"/>
      <c r="BRK41" s="9"/>
      <c r="BRL41" s="9"/>
      <c r="BRM41" s="9"/>
      <c r="BRN41" s="9"/>
      <c r="BRO41" s="9"/>
      <c r="BRP41" s="9"/>
      <c r="BRQ41" s="9"/>
      <c r="BRR41" s="9"/>
      <c r="BRS41" s="9"/>
      <c r="BRT41" s="9"/>
      <c r="BRU41" s="9"/>
      <c r="BRV41" s="9"/>
      <c r="BRW41" s="9"/>
      <c r="BRX41" s="9"/>
      <c r="BRY41" s="9"/>
      <c r="BRZ41" s="9"/>
      <c r="BSA41" s="9"/>
      <c r="BSB41" s="9"/>
      <c r="BSC41" s="9"/>
      <c r="BSD41" s="9"/>
      <c r="BSE41" s="9"/>
      <c r="BSF41" s="9"/>
      <c r="BSG41" s="9"/>
      <c r="BSH41" s="9"/>
      <c r="BSI41" s="9"/>
      <c r="BSJ41" s="9"/>
      <c r="BSK41" s="9"/>
      <c r="BSL41" s="9"/>
      <c r="BSM41" s="9"/>
      <c r="BSN41" s="9"/>
      <c r="BSO41" s="9"/>
      <c r="BSP41" s="9"/>
      <c r="BSQ41" s="9"/>
      <c r="BSR41" s="9"/>
      <c r="BSS41" s="9"/>
      <c r="BST41" s="9"/>
      <c r="BSU41" s="9"/>
      <c r="BSV41" s="9"/>
      <c r="BSW41" s="9"/>
      <c r="BSX41" s="9"/>
      <c r="BSY41" s="9"/>
      <c r="BSZ41" s="9"/>
      <c r="BTA41" s="9"/>
      <c r="BTB41" s="9"/>
      <c r="BTC41" s="9"/>
      <c r="BTD41" s="9"/>
      <c r="BTE41" s="9"/>
      <c r="BTF41" s="9"/>
      <c r="BTG41" s="9"/>
      <c r="BTH41" s="9"/>
      <c r="BTI41" s="9"/>
      <c r="BTJ41" s="9"/>
      <c r="BTK41" s="9"/>
      <c r="BTL41" s="9"/>
      <c r="BTM41" s="9"/>
      <c r="BTN41" s="9"/>
      <c r="BTO41" s="9"/>
      <c r="BTP41" s="9"/>
      <c r="BTQ41" s="9"/>
      <c r="BTR41" s="9"/>
      <c r="BTS41" s="9"/>
      <c r="BTT41" s="9"/>
      <c r="BTU41" s="9"/>
      <c r="BTV41" s="9"/>
      <c r="BTW41" s="9"/>
      <c r="BTX41" s="9"/>
      <c r="BTY41" s="9"/>
      <c r="BTZ41" s="9"/>
      <c r="BUA41" s="9"/>
      <c r="BUB41" s="9"/>
      <c r="BUC41" s="9"/>
      <c r="BUD41" s="9"/>
      <c r="BUE41" s="9"/>
      <c r="BUF41" s="9"/>
      <c r="BUG41" s="9"/>
      <c r="BUH41" s="9"/>
      <c r="BUI41" s="9"/>
      <c r="BUJ41" s="9"/>
      <c r="BUK41" s="9"/>
      <c r="BUL41" s="9"/>
      <c r="BUM41" s="9"/>
      <c r="BUN41" s="9"/>
      <c r="BUO41" s="9"/>
      <c r="BUP41" s="9"/>
      <c r="BUQ41" s="9"/>
      <c r="BUR41" s="9"/>
      <c r="BUS41" s="9"/>
      <c r="BUT41" s="9"/>
      <c r="BUU41" s="9"/>
      <c r="BUV41" s="9"/>
      <c r="BUW41" s="9"/>
      <c r="BUX41" s="9"/>
      <c r="BUY41" s="9"/>
      <c r="BUZ41" s="9"/>
      <c r="BVA41" s="9"/>
      <c r="BVB41" s="9"/>
      <c r="BVC41" s="9"/>
      <c r="BVD41" s="9"/>
      <c r="BVE41" s="9"/>
      <c r="BVF41" s="9"/>
      <c r="BVG41" s="9"/>
      <c r="BVH41" s="9"/>
      <c r="BVI41" s="9"/>
      <c r="BVJ41" s="9"/>
      <c r="BVK41" s="9"/>
      <c r="BVL41" s="9"/>
      <c r="BVM41" s="9"/>
      <c r="BVN41" s="9"/>
      <c r="BVO41" s="9"/>
      <c r="BVP41" s="9"/>
      <c r="BVQ41" s="9"/>
      <c r="BVR41" s="9"/>
      <c r="BVS41" s="9"/>
      <c r="BVT41" s="9"/>
      <c r="BVU41" s="9"/>
      <c r="BVV41" s="9"/>
      <c r="BVW41" s="9"/>
      <c r="BVX41" s="9"/>
      <c r="BVY41" s="9"/>
      <c r="BVZ41" s="9"/>
      <c r="BWA41" s="9"/>
      <c r="BWB41" s="9"/>
      <c r="BWC41" s="9"/>
      <c r="BWD41" s="9"/>
      <c r="BWE41" s="9"/>
      <c r="BWF41" s="9"/>
      <c r="BWG41" s="9"/>
      <c r="BWH41" s="9"/>
      <c r="BWI41" s="9"/>
      <c r="BWJ41" s="9"/>
      <c r="BWK41" s="9"/>
      <c r="BWL41" s="9"/>
      <c r="BWM41" s="9"/>
      <c r="BWN41" s="9"/>
      <c r="BWO41" s="9"/>
      <c r="BWP41" s="9"/>
      <c r="BWQ41" s="9"/>
      <c r="BWR41" s="9"/>
      <c r="BWS41" s="9"/>
      <c r="BWT41" s="9"/>
      <c r="BWU41" s="9"/>
      <c r="BWV41" s="9"/>
      <c r="BWW41" s="9"/>
      <c r="BWX41" s="9"/>
      <c r="BWY41" s="9"/>
      <c r="BWZ41" s="9"/>
      <c r="BXA41" s="9"/>
      <c r="BXB41" s="9"/>
      <c r="BXC41" s="9"/>
      <c r="BXD41" s="9"/>
      <c r="BXE41" s="9"/>
      <c r="BXF41" s="9"/>
      <c r="BXG41" s="9"/>
      <c r="BXH41" s="9"/>
      <c r="BXI41" s="9"/>
      <c r="BXJ41" s="9"/>
      <c r="BXK41" s="9"/>
      <c r="BXL41" s="9"/>
      <c r="BXM41" s="9"/>
      <c r="BXN41" s="9"/>
      <c r="BXO41" s="9"/>
      <c r="BXP41" s="9"/>
      <c r="BXQ41" s="9"/>
      <c r="BXR41" s="9"/>
      <c r="BXS41" s="9"/>
      <c r="BXT41" s="9"/>
      <c r="BXU41" s="9"/>
      <c r="BXV41" s="9"/>
      <c r="BXW41" s="9"/>
      <c r="BXX41" s="9"/>
      <c r="BXY41" s="9"/>
      <c r="BXZ41" s="9"/>
      <c r="BYA41" s="9"/>
      <c r="BYB41" s="9"/>
      <c r="BYC41" s="9"/>
      <c r="BYD41" s="9"/>
      <c r="BYE41" s="9"/>
      <c r="BYF41" s="9"/>
      <c r="BYG41" s="9"/>
      <c r="BYH41" s="9"/>
      <c r="BYI41" s="9"/>
      <c r="BYJ41" s="9"/>
      <c r="BYK41" s="9"/>
      <c r="BYL41" s="9"/>
      <c r="BYM41" s="9"/>
      <c r="BYN41" s="9"/>
      <c r="BYO41" s="9"/>
      <c r="BYP41" s="9"/>
      <c r="BYQ41" s="9"/>
      <c r="BYR41" s="9"/>
      <c r="BYS41" s="9"/>
      <c r="BYT41" s="9"/>
      <c r="BYU41" s="9"/>
      <c r="BYV41" s="9"/>
      <c r="BYW41" s="9"/>
      <c r="BYX41" s="9"/>
      <c r="BYY41" s="9"/>
      <c r="BYZ41" s="9"/>
      <c r="BZA41" s="9"/>
      <c r="BZB41" s="9"/>
      <c r="BZC41" s="9"/>
      <c r="BZD41" s="9"/>
      <c r="BZE41" s="9"/>
      <c r="BZF41" s="9"/>
      <c r="BZG41" s="9"/>
      <c r="BZH41" s="9"/>
      <c r="BZI41" s="9"/>
      <c r="BZJ41" s="9"/>
      <c r="BZK41" s="9"/>
      <c r="BZL41" s="9"/>
      <c r="BZM41" s="9"/>
      <c r="BZN41" s="9"/>
      <c r="BZO41" s="9"/>
      <c r="BZP41" s="9"/>
      <c r="BZQ41" s="9"/>
      <c r="BZR41" s="9"/>
      <c r="BZS41" s="9"/>
      <c r="BZT41" s="9"/>
      <c r="BZU41" s="9"/>
      <c r="BZV41" s="9"/>
      <c r="BZW41" s="9"/>
      <c r="BZX41" s="9"/>
      <c r="BZY41" s="9"/>
      <c r="BZZ41" s="9"/>
      <c r="CAA41" s="9"/>
      <c r="CAB41" s="9"/>
      <c r="CAC41" s="9"/>
      <c r="CAD41" s="9"/>
      <c r="CAE41" s="9"/>
      <c r="CAF41" s="9"/>
      <c r="CAG41" s="9"/>
      <c r="CAH41" s="9"/>
      <c r="CAI41" s="9"/>
      <c r="CAJ41" s="9"/>
      <c r="CAK41" s="9"/>
      <c r="CAL41" s="9"/>
      <c r="CAM41" s="9"/>
      <c r="CAN41" s="9"/>
      <c r="CAO41" s="9"/>
      <c r="CAP41" s="9"/>
      <c r="CAQ41" s="9"/>
      <c r="CAR41" s="9"/>
      <c r="CAS41" s="9"/>
      <c r="CAT41" s="9"/>
      <c r="CAU41" s="9"/>
      <c r="CAV41" s="9"/>
      <c r="CAW41" s="9"/>
      <c r="CAX41" s="9"/>
      <c r="CAY41" s="9"/>
      <c r="CAZ41" s="9"/>
      <c r="CBA41" s="9"/>
      <c r="CBB41" s="9"/>
      <c r="CBC41" s="9"/>
      <c r="CBD41" s="9"/>
      <c r="CBE41" s="9"/>
      <c r="CBF41" s="9"/>
      <c r="CBG41" s="9"/>
      <c r="CBH41" s="9"/>
      <c r="CBI41" s="9"/>
      <c r="CBJ41" s="9"/>
      <c r="CBK41" s="9"/>
      <c r="CBL41" s="9"/>
      <c r="CBM41" s="9"/>
      <c r="CBN41" s="9"/>
      <c r="CBO41" s="9"/>
      <c r="CBP41" s="9"/>
      <c r="CBQ41" s="9"/>
      <c r="CBR41" s="9"/>
      <c r="CBS41" s="9"/>
      <c r="CBT41" s="9"/>
      <c r="CBU41" s="9"/>
      <c r="CBV41" s="9"/>
      <c r="CBW41" s="9"/>
      <c r="CBX41" s="9"/>
      <c r="CBY41" s="9"/>
      <c r="CBZ41" s="9"/>
      <c r="CCA41" s="9"/>
      <c r="CCB41" s="9"/>
      <c r="CCC41" s="9"/>
      <c r="CCD41" s="9"/>
      <c r="CCE41" s="9"/>
      <c r="CCF41" s="9"/>
      <c r="CCG41" s="9"/>
      <c r="CCH41" s="9"/>
      <c r="CCI41" s="9"/>
      <c r="CCJ41" s="9"/>
      <c r="CCK41" s="9"/>
      <c r="CCL41" s="9"/>
      <c r="CCM41" s="9"/>
      <c r="CCN41" s="9"/>
      <c r="CCO41" s="9"/>
      <c r="CCP41" s="9"/>
      <c r="CCQ41" s="9"/>
      <c r="CCR41" s="9"/>
      <c r="CCS41" s="9"/>
      <c r="CCT41" s="9"/>
      <c r="CCU41" s="9"/>
      <c r="CCV41" s="9"/>
      <c r="CCW41" s="9"/>
      <c r="CCX41" s="9"/>
      <c r="CCY41" s="9"/>
      <c r="CCZ41" s="9"/>
      <c r="CDA41" s="9"/>
      <c r="CDB41" s="9"/>
      <c r="CDC41" s="9"/>
      <c r="CDD41" s="9"/>
      <c r="CDE41" s="9"/>
      <c r="CDF41" s="9"/>
      <c r="CDG41" s="9"/>
      <c r="CDH41" s="9"/>
      <c r="CDI41" s="9"/>
      <c r="CDJ41" s="9"/>
      <c r="CDK41" s="9"/>
      <c r="CDL41" s="9"/>
      <c r="CDM41" s="9"/>
      <c r="CDN41" s="9"/>
      <c r="CDO41" s="9"/>
      <c r="CDP41" s="9"/>
      <c r="CDQ41" s="9"/>
      <c r="CDR41" s="9"/>
      <c r="CDS41" s="9"/>
      <c r="CDT41" s="9"/>
      <c r="CDU41" s="9"/>
      <c r="CDV41" s="9"/>
      <c r="CDW41" s="9"/>
      <c r="CDX41" s="9"/>
      <c r="CDY41" s="9"/>
      <c r="CDZ41" s="9"/>
      <c r="CEA41" s="9"/>
      <c r="CEB41" s="9"/>
      <c r="CEC41" s="9"/>
      <c r="CED41" s="9"/>
      <c r="CEE41" s="9"/>
      <c r="CEF41" s="9"/>
      <c r="CEG41" s="9"/>
      <c r="CEH41" s="9"/>
      <c r="CEI41" s="9"/>
      <c r="CEJ41" s="9"/>
      <c r="CEK41" s="9"/>
      <c r="CEL41" s="9"/>
      <c r="CEM41" s="9"/>
      <c r="CEN41" s="9"/>
      <c r="CEO41" s="9"/>
      <c r="CEP41" s="9"/>
      <c r="CEQ41" s="9"/>
      <c r="CER41" s="9"/>
      <c r="CES41" s="9"/>
      <c r="CET41" s="9"/>
      <c r="CEU41" s="9"/>
      <c r="CEV41" s="9"/>
      <c r="CEW41" s="9"/>
      <c r="CEX41" s="9"/>
      <c r="CEY41" s="9"/>
      <c r="CEZ41" s="9"/>
      <c r="CFA41" s="9"/>
      <c r="CFB41" s="9"/>
      <c r="CFC41" s="9"/>
      <c r="CFD41" s="9"/>
      <c r="CFE41" s="9"/>
      <c r="CFF41" s="9"/>
      <c r="CFG41" s="9"/>
      <c r="CFH41" s="9"/>
      <c r="CFI41" s="9"/>
      <c r="CFJ41" s="9"/>
      <c r="CFK41" s="9"/>
      <c r="CFL41" s="9"/>
      <c r="CFM41" s="9"/>
      <c r="CFN41" s="9"/>
      <c r="CFO41" s="9"/>
      <c r="CFP41" s="9"/>
      <c r="CFQ41" s="9"/>
      <c r="CFR41" s="9"/>
      <c r="CFS41" s="9"/>
      <c r="CFT41" s="9"/>
      <c r="CFU41" s="9"/>
      <c r="CFV41" s="9"/>
      <c r="CFW41" s="9"/>
      <c r="CFX41" s="9"/>
      <c r="CFY41" s="9"/>
      <c r="CFZ41" s="9"/>
      <c r="CGA41" s="9"/>
      <c r="CGB41" s="9"/>
      <c r="CGC41" s="9"/>
      <c r="CGD41" s="9"/>
      <c r="CGE41" s="9"/>
      <c r="CGF41" s="9"/>
      <c r="CGG41" s="9"/>
      <c r="CGH41" s="9"/>
      <c r="CGI41" s="9"/>
      <c r="CGJ41" s="9"/>
      <c r="CGK41" s="9"/>
      <c r="CGL41" s="9"/>
      <c r="CGM41" s="9"/>
      <c r="CGN41" s="9"/>
      <c r="CGO41" s="9"/>
      <c r="CGP41" s="9"/>
      <c r="CGQ41" s="9"/>
      <c r="CGR41" s="9"/>
      <c r="CGS41" s="9"/>
      <c r="CGT41" s="9"/>
      <c r="CGU41" s="9"/>
      <c r="CGV41" s="9"/>
      <c r="CGW41" s="9"/>
      <c r="CGX41" s="9"/>
      <c r="CGY41" s="9"/>
      <c r="CGZ41" s="9"/>
      <c r="CHA41" s="9"/>
      <c r="CHB41" s="9"/>
      <c r="CHC41" s="9"/>
      <c r="CHD41" s="9"/>
      <c r="CHE41" s="9"/>
      <c r="CHF41" s="9"/>
      <c r="CHG41" s="9"/>
      <c r="CHH41" s="9"/>
      <c r="CHI41" s="9"/>
      <c r="CHJ41" s="9"/>
      <c r="CHK41" s="9"/>
      <c r="CHL41" s="9"/>
      <c r="CHM41" s="9"/>
      <c r="CHN41" s="9"/>
      <c r="CHO41" s="9"/>
      <c r="CHP41" s="9"/>
      <c r="CHQ41" s="9"/>
      <c r="CHR41" s="9"/>
      <c r="CHS41" s="9"/>
      <c r="CHT41" s="9"/>
      <c r="CHU41" s="9"/>
      <c r="CHV41" s="9"/>
      <c r="CHW41" s="9"/>
      <c r="CHX41" s="9"/>
      <c r="CHY41" s="9"/>
      <c r="CHZ41" s="9"/>
      <c r="CIA41" s="9"/>
      <c r="CIB41" s="9"/>
      <c r="CIC41" s="9"/>
      <c r="CID41" s="9"/>
      <c r="CIE41" s="9"/>
      <c r="CIF41" s="9"/>
      <c r="CIG41" s="9"/>
      <c r="CIH41" s="9"/>
      <c r="CII41" s="9"/>
      <c r="CIJ41" s="9"/>
      <c r="CIK41" s="9"/>
      <c r="CIL41" s="9"/>
      <c r="CIM41" s="9"/>
      <c r="CIN41" s="9"/>
      <c r="CIO41" s="9"/>
      <c r="CIP41" s="9"/>
      <c r="CIQ41" s="9"/>
      <c r="CIR41" s="9"/>
      <c r="CIS41" s="9"/>
      <c r="CIT41" s="9"/>
      <c r="CIU41" s="9"/>
      <c r="CIV41" s="9"/>
      <c r="CIW41" s="9"/>
      <c r="CIX41" s="9"/>
      <c r="CIY41" s="9"/>
      <c r="CIZ41" s="9"/>
      <c r="CJA41" s="9"/>
      <c r="CJB41" s="9"/>
      <c r="CJC41" s="9"/>
      <c r="CJD41" s="9"/>
      <c r="CJE41" s="9"/>
      <c r="CJF41" s="9"/>
      <c r="CJG41" s="9"/>
      <c r="CJH41" s="9"/>
      <c r="CJI41" s="9"/>
      <c r="CJJ41" s="9"/>
      <c r="CJK41" s="9"/>
      <c r="CJL41" s="9"/>
      <c r="CJM41" s="9"/>
      <c r="CJN41" s="9"/>
      <c r="CJO41" s="9"/>
      <c r="CJP41" s="9"/>
      <c r="CJQ41" s="9"/>
      <c r="CJR41" s="9"/>
      <c r="CJS41" s="9"/>
      <c r="CJT41" s="9"/>
      <c r="CJU41" s="9"/>
      <c r="CJV41" s="9"/>
      <c r="CJW41" s="9"/>
      <c r="CJX41" s="9"/>
      <c r="CJY41" s="9"/>
      <c r="CJZ41" s="9"/>
      <c r="CKA41" s="9"/>
      <c r="CKB41" s="9"/>
      <c r="CKC41" s="9"/>
      <c r="CKD41" s="9"/>
      <c r="CKE41" s="9"/>
      <c r="CKF41" s="9"/>
      <c r="CKG41" s="9"/>
      <c r="CKH41" s="9"/>
      <c r="CKI41" s="9"/>
      <c r="CKJ41" s="9"/>
      <c r="CKK41" s="9"/>
      <c r="CKL41" s="9"/>
      <c r="CKM41" s="9"/>
      <c r="CKN41" s="9"/>
      <c r="CKO41" s="9"/>
      <c r="CKP41" s="9"/>
      <c r="CKQ41" s="9"/>
      <c r="CKR41" s="9"/>
      <c r="CKS41" s="9"/>
      <c r="CKT41" s="9"/>
      <c r="CKU41" s="9"/>
      <c r="CKV41" s="9"/>
      <c r="CKW41" s="9"/>
      <c r="CKX41" s="9"/>
      <c r="CKY41" s="9"/>
      <c r="CKZ41" s="9"/>
      <c r="CLA41" s="9"/>
      <c r="CLB41" s="9"/>
      <c r="CLC41" s="9"/>
      <c r="CLD41" s="9"/>
      <c r="CLE41" s="9"/>
      <c r="CLF41" s="9"/>
      <c r="CLG41" s="9"/>
      <c r="CLH41" s="9"/>
      <c r="CLI41" s="9"/>
      <c r="CLJ41" s="9"/>
      <c r="CLK41" s="9"/>
      <c r="CLL41" s="9"/>
      <c r="CLM41" s="9"/>
      <c r="CLN41" s="9"/>
      <c r="CLO41" s="9"/>
      <c r="CLP41" s="9"/>
      <c r="CLQ41" s="9"/>
      <c r="CLR41" s="9"/>
      <c r="CLS41" s="9"/>
      <c r="CLT41" s="9"/>
      <c r="CLU41" s="9"/>
      <c r="CLV41" s="9"/>
      <c r="CLW41" s="9"/>
      <c r="CLX41" s="9"/>
      <c r="CLY41" s="9"/>
      <c r="CLZ41" s="9"/>
      <c r="CMA41" s="9"/>
      <c r="CMB41" s="9"/>
      <c r="CMC41" s="9"/>
      <c r="CMD41" s="9"/>
      <c r="CME41" s="9"/>
      <c r="CMF41" s="9"/>
      <c r="CMG41" s="9"/>
      <c r="CMH41" s="9"/>
      <c r="CMI41" s="9"/>
      <c r="CMJ41" s="9"/>
      <c r="CMK41" s="9"/>
      <c r="CML41" s="9"/>
      <c r="CMM41" s="9"/>
      <c r="CMN41" s="9"/>
      <c r="CMO41" s="9"/>
      <c r="CMP41" s="9"/>
      <c r="CMQ41" s="9"/>
      <c r="CMR41" s="9"/>
      <c r="CMS41" s="9"/>
      <c r="CMT41" s="9"/>
      <c r="CMU41" s="9"/>
      <c r="CMV41" s="9"/>
      <c r="CMW41" s="9"/>
      <c r="CMX41" s="9"/>
      <c r="CMY41" s="9"/>
      <c r="CMZ41" s="9"/>
      <c r="CNA41" s="9"/>
      <c r="CNB41" s="9"/>
      <c r="CNC41" s="9"/>
      <c r="CND41" s="9"/>
      <c r="CNE41" s="9"/>
      <c r="CNF41" s="9"/>
      <c r="CNG41" s="9"/>
      <c r="CNH41" s="9"/>
      <c r="CNI41" s="9"/>
      <c r="CNJ41" s="9"/>
      <c r="CNK41" s="9"/>
      <c r="CNL41" s="9"/>
      <c r="CNM41" s="9"/>
      <c r="CNN41" s="9"/>
      <c r="CNO41" s="9"/>
      <c r="CNP41" s="9"/>
      <c r="CNQ41" s="9"/>
      <c r="CNR41" s="9"/>
      <c r="CNS41" s="9"/>
      <c r="CNT41" s="9"/>
      <c r="CNU41" s="9"/>
      <c r="CNV41" s="9"/>
      <c r="CNW41" s="9"/>
      <c r="CNX41" s="9"/>
      <c r="CNY41" s="9"/>
      <c r="CNZ41" s="9"/>
      <c r="COA41" s="9"/>
      <c r="COB41" s="9"/>
      <c r="COC41" s="9"/>
      <c r="COD41" s="9"/>
      <c r="COE41" s="9"/>
      <c r="COF41" s="9"/>
      <c r="COG41" s="9"/>
      <c r="COH41" s="9"/>
      <c r="COI41" s="9"/>
      <c r="COJ41" s="9"/>
      <c r="COK41" s="9"/>
      <c r="COL41" s="9"/>
      <c r="COM41" s="9"/>
      <c r="CON41" s="9"/>
      <c r="COO41" s="9"/>
      <c r="COP41" s="9"/>
      <c r="COQ41" s="9"/>
      <c r="COR41" s="9"/>
      <c r="COS41" s="9"/>
      <c r="COT41" s="9"/>
      <c r="COU41" s="9"/>
      <c r="COV41" s="9"/>
      <c r="COW41" s="9"/>
      <c r="COX41" s="9"/>
      <c r="COY41" s="9"/>
      <c r="COZ41" s="9"/>
      <c r="CPA41" s="9"/>
      <c r="CPB41" s="9"/>
      <c r="CPC41" s="9"/>
      <c r="CPD41" s="9"/>
      <c r="CPE41" s="9"/>
      <c r="CPF41" s="9"/>
      <c r="CPG41" s="9"/>
      <c r="CPH41" s="9"/>
      <c r="CPI41" s="9"/>
      <c r="CPJ41" s="9"/>
      <c r="CPK41" s="9"/>
      <c r="CPL41" s="9"/>
      <c r="CPM41" s="9"/>
      <c r="CPN41" s="9"/>
      <c r="CPO41" s="9"/>
      <c r="CPP41" s="9"/>
      <c r="CPQ41" s="9"/>
      <c r="CPR41" s="9"/>
      <c r="CPS41" s="9"/>
      <c r="CPT41" s="9"/>
      <c r="CPU41" s="9"/>
      <c r="CPV41" s="9"/>
      <c r="CPW41" s="9"/>
      <c r="CPX41" s="9"/>
      <c r="CPY41" s="9"/>
      <c r="CPZ41" s="9"/>
      <c r="CQA41" s="9"/>
      <c r="CQB41" s="9"/>
      <c r="CQC41" s="9"/>
      <c r="CQD41" s="9"/>
      <c r="CQE41" s="9"/>
      <c r="CQF41" s="9"/>
      <c r="CQG41" s="9"/>
      <c r="CQH41" s="9"/>
      <c r="CQI41" s="9"/>
      <c r="CQJ41" s="9"/>
      <c r="CQK41" s="9"/>
      <c r="CQL41" s="9"/>
      <c r="CQM41" s="9"/>
      <c r="CQN41" s="9"/>
      <c r="CQO41" s="9"/>
      <c r="CQP41" s="9"/>
      <c r="CQQ41" s="9"/>
      <c r="CQR41" s="9"/>
      <c r="CQS41" s="9"/>
      <c r="CQT41" s="9"/>
      <c r="CQU41" s="9"/>
      <c r="CQV41" s="9"/>
      <c r="CQW41" s="9"/>
      <c r="CQX41" s="9"/>
      <c r="CQY41" s="9"/>
      <c r="CQZ41" s="9"/>
      <c r="CRA41" s="9"/>
      <c r="CRB41" s="9"/>
      <c r="CRC41" s="9"/>
      <c r="CRD41" s="9"/>
      <c r="CRE41" s="9"/>
      <c r="CRF41" s="9"/>
      <c r="CRG41" s="9"/>
      <c r="CRH41" s="9"/>
      <c r="CRI41" s="9"/>
      <c r="CRJ41" s="9"/>
      <c r="CRK41" s="9"/>
      <c r="CRL41" s="9"/>
      <c r="CRM41" s="9"/>
      <c r="CRN41" s="9"/>
      <c r="CRO41" s="9"/>
      <c r="CRP41" s="9"/>
      <c r="CRQ41" s="9"/>
      <c r="CRR41" s="9"/>
      <c r="CRS41" s="9"/>
      <c r="CRT41" s="9"/>
      <c r="CRU41" s="9"/>
      <c r="CRV41" s="9"/>
      <c r="CRW41" s="9"/>
      <c r="CRX41" s="9"/>
      <c r="CRY41" s="9"/>
      <c r="CRZ41" s="9"/>
      <c r="CSA41" s="9"/>
      <c r="CSB41" s="9"/>
      <c r="CSC41" s="9"/>
      <c r="CSD41" s="9"/>
      <c r="CSE41" s="9"/>
      <c r="CSF41" s="9"/>
      <c r="CSG41" s="9"/>
      <c r="CSH41" s="9"/>
      <c r="CSI41" s="9"/>
      <c r="CSJ41" s="9"/>
      <c r="CSK41" s="9"/>
      <c r="CSL41" s="9"/>
      <c r="CSM41" s="9"/>
      <c r="CSN41" s="9"/>
      <c r="CSO41" s="9"/>
      <c r="CSP41" s="9"/>
      <c r="CSQ41" s="9"/>
      <c r="CSR41" s="9"/>
      <c r="CSS41" s="9"/>
      <c r="CST41" s="9"/>
      <c r="CSU41" s="9"/>
      <c r="CSV41" s="9"/>
      <c r="CSW41" s="9"/>
      <c r="CSX41" s="9"/>
      <c r="CSY41" s="9"/>
      <c r="CSZ41" s="9"/>
      <c r="CTA41" s="9"/>
      <c r="CTB41" s="9"/>
      <c r="CTC41" s="9"/>
      <c r="CTD41" s="9"/>
      <c r="CTE41" s="9"/>
      <c r="CTF41" s="9"/>
      <c r="CTG41" s="9"/>
      <c r="CTH41" s="9"/>
      <c r="CTI41" s="9"/>
      <c r="CTJ41" s="9"/>
      <c r="CTK41" s="9"/>
      <c r="CTL41" s="9"/>
      <c r="CTM41" s="9"/>
      <c r="CTN41" s="9"/>
      <c r="CTO41" s="9"/>
      <c r="CTP41" s="9"/>
      <c r="CTQ41" s="9"/>
      <c r="CTR41" s="9"/>
      <c r="CTS41" s="9"/>
      <c r="CTT41" s="9"/>
      <c r="CTU41" s="9"/>
      <c r="CTV41" s="9"/>
      <c r="CTW41" s="9"/>
      <c r="CTX41" s="9"/>
      <c r="CTY41" s="9"/>
      <c r="CTZ41" s="9"/>
      <c r="CUA41" s="9"/>
      <c r="CUB41" s="9"/>
      <c r="CUC41" s="9"/>
      <c r="CUD41" s="9"/>
      <c r="CUE41" s="9"/>
      <c r="CUF41" s="9"/>
      <c r="CUG41" s="9"/>
      <c r="CUH41" s="9"/>
      <c r="CUI41" s="9"/>
      <c r="CUJ41" s="9"/>
      <c r="CUK41" s="9"/>
      <c r="CUL41" s="9"/>
      <c r="CUM41" s="9"/>
      <c r="CUN41" s="9"/>
      <c r="CUO41" s="9"/>
      <c r="CUP41" s="9"/>
      <c r="CUQ41" s="9"/>
      <c r="CUR41" s="9"/>
      <c r="CUS41" s="9"/>
      <c r="CUT41" s="9"/>
      <c r="CUU41" s="9"/>
      <c r="CUV41" s="9"/>
      <c r="CUW41" s="9"/>
      <c r="CUX41" s="9"/>
      <c r="CUY41" s="9"/>
      <c r="CUZ41" s="9"/>
      <c r="CVA41" s="9"/>
      <c r="CVB41" s="9"/>
      <c r="CVC41" s="9"/>
      <c r="CVD41" s="9"/>
      <c r="CVE41" s="9"/>
      <c r="CVF41" s="9"/>
      <c r="CVG41" s="9"/>
      <c r="CVH41" s="9"/>
      <c r="CVI41" s="9"/>
      <c r="CVJ41" s="9"/>
      <c r="CVK41" s="9"/>
      <c r="CVL41" s="9"/>
      <c r="CVM41" s="9"/>
      <c r="CVN41" s="9"/>
      <c r="CVO41" s="9"/>
      <c r="CVP41" s="9"/>
      <c r="CVQ41" s="9"/>
      <c r="CVR41" s="9"/>
      <c r="CVS41" s="9"/>
      <c r="CVT41" s="9"/>
      <c r="CVU41" s="9"/>
      <c r="CVV41" s="9"/>
      <c r="CVW41" s="9"/>
      <c r="CVX41" s="9"/>
      <c r="CVY41" s="9"/>
      <c r="CVZ41" s="9"/>
      <c r="CWA41" s="9"/>
      <c r="CWB41" s="9"/>
      <c r="CWC41" s="9"/>
      <c r="CWD41" s="9"/>
      <c r="CWE41" s="9"/>
      <c r="CWF41" s="9"/>
      <c r="CWG41" s="9"/>
      <c r="CWH41" s="9"/>
      <c r="CWI41" s="9"/>
      <c r="CWJ41" s="9"/>
      <c r="CWK41" s="9"/>
      <c r="CWL41" s="9"/>
      <c r="CWM41" s="9"/>
      <c r="CWN41" s="9"/>
      <c r="CWO41" s="9"/>
      <c r="CWP41" s="9"/>
      <c r="CWQ41" s="9"/>
      <c r="CWR41" s="9"/>
      <c r="CWS41" s="9"/>
      <c r="CWT41" s="9"/>
      <c r="CWU41" s="9"/>
      <c r="CWV41" s="9"/>
      <c r="CWW41" s="9"/>
      <c r="CWX41" s="9"/>
      <c r="CWY41" s="9"/>
      <c r="CWZ41" s="9"/>
      <c r="CXA41" s="9"/>
      <c r="CXB41" s="9"/>
      <c r="CXC41" s="9"/>
      <c r="CXD41" s="9"/>
      <c r="CXE41" s="9"/>
      <c r="CXF41" s="9"/>
      <c r="CXG41" s="9"/>
      <c r="CXH41" s="9"/>
      <c r="CXI41" s="9"/>
      <c r="CXJ41" s="9"/>
      <c r="CXK41" s="9"/>
      <c r="CXL41" s="9"/>
      <c r="CXM41" s="9"/>
      <c r="CXN41" s="9"/>
      <c r="CXO41" s="9"/>
      <c r="CXP41" s="9"/>
      <c r="CXQ41" s="9"/>
      <c r="CXR41" s="9"/>
      <c r="CXS41" s="9"/>
      <c r="CXT41" s="9"/>
      <c r="CXU41" s="9"/>
      <c r="CXV41" s="9"/>
      <c r="CXW41" s="9"/>
      <c r="CXX41" s="9"/>
      <c r="CXY41" s="9"/>
      <c r="CXZ41" s="9"/>
      <c r="CYA41" s="9"/>
      <c r="CYB41" s="9"/>
      <c r="CYC41" s="9"/>
      <c r="CYD41" s="9"/>
      <c r="CYE41" s="9"/>
      <c r="CYF41" s="9"/>
      <c r="CYG41" s="9"/>
      <c r="CYH41" s="9"/>
      <c r="CYI41" s="9"/>
      <c r="CYJ41" s="9"/>
      <c r="CYK41" s="9"/>
      <c r="CYL41" s="9"/>
      <c r="CYM41" s="9"/>
      <c r="CYN41" s="9"/>
      <c r="CYO41" s="9"/>
      <c r="CYP41" s="9"/>
      <c r="CYQ41" s="9"/>
      <c r="CYR41" s="9"/>
      <c r="CYS41" s="9"/>
      <c r="CYT41" s="9"/>
      <c r="CYU41" s="9"/>
      <c r="CYV41" s="9"/>
      <c r="CYW41" s="9"/>
      <c r="CYX41" s="9"/>
      <c r="CYY41" s="9"/>
      <c r="CYZ41" s="9"/>
      <c r="CZA41" s="9"/>
      <c r="CZB41" s="9"/>
      <c r="CZC41" s="9"/>
      <c r="CZD41" s="9"/>
      <c r="CZE41" s="9"/>
      <c r="CZF41" s="9"/>
      <c r="CZG41" s="9"/>
      <c r="CZH41" s="9"/>
      <c r="CZI41" s="9"/>
      <c r="CZJ41" s="9"/>
      <c r="CZK41" s="9"/>
      <c r="CZL41" s="9"/>
      <c r="CZM41" s="9"/>
      <c r="CZN41" s="9"/>
      <c r="CZO41" s="9"/>
      <c r="CZP41" s="9"/>
      <c r="CZQ41" s="9"/>
      <c r="CZR41" s="9"/>
      <c r="CZS41" s="9"/>
      <c r="CZT41" s="9"/>
      <c r="CZU41" s="9"/>
      <c r="CZV41" s="9"/>
      <c r="CZW41" s="9"/>
      <c r="CZX41" s="9"/>
      <c r="CZY41" s="9"/>
      <c r="CZZ41" s="9"/>
      <c r="DAA41" s="9"/>
      <c r="DAB41" s="9"/>
      <c r="DAC41" s="9"/>
      <c r="DAD41" s="9"/>
      <c r="DAE41" s="9"/>
      <c r="DAF41" s="9"/>
      <c r="DAG41" s="9"/>
      <c r="DAH41" s="9"/>
      <c r="DAI41" s="9"/>
      <c r="DAJ41" s="9"/>
      <c r="DAK41" s="9"/>
      <c r="DAL41" s="9"/>
      <c r="DAM41" s="9"/>
      <c r="DAN41" s="9"/>
      <c r="DAO41" s="9"/>
      <c r="DAP41" s="9"/>
      <c r="DAQ41" s="9"/>
      <c r="DAR41" s="9"/>
      <c r="DAS41" s="9"/>
      <c r="DAT41" s="9"/>
      <c r="DAU41" s="9"/>
      <c r="DAV41" s="9"/>
      <c r="DAW41" s="9"/>
      <c r="DAX41" s="9"/>
      <c r="DAY41" s="9"/>
      <c r="DAZ41" s="9"/>
      <c r="DBA41" s="9"/>
      <c r="DBB41" s="9"/>
      <c r="DBC41" s="9"/>
      <c r="DBD41" s="9"/>
      <c r="DBE41" s="9"/>
      <c r="DBF41" s="9"/>
      <c r="DBG41" s="9"/>
      <c r="DBH41" s="9"/>
      <c r="DBI41" s="9"/>
      <c r="DBJ41" s="9"/>
      <c r="DBK41" s="9"/>
      <c r="DBL41" s="9"/>
      <c r="DBM41" s="9"/>
      <c r="DBN41" s="9"/>
      <c r="DBO41" s="9"/>
      <c r="DBP41" s="9"/>
      <c r="DBQ41" s="9"/>
      <c r="DBR41" s="9"/>
      <c r="DBS41" s="9"/>
      <c r="DBT41" s="9"/>
      <c r="DBU41" s="9"/>
      <c r="DBV41" s="9"/>
      <c r="DBW41" s="9"/>
      <c r="DBX41" s="9"/>
      <c r="DBY41" s="9"/>
      <c r="DBZ41" s="9"/>
      <c r="DCA41" s="9"/>
      <c r="DCB41" s="9"/>
      <c r="DCC41" s="9"/>
      <c r="DCD41" s="9"/>
      <c r="DCE41" s="9"/>
      <c r="DCF41" s="9"/>
      <c r="DCG41" s="9"/>
      <c r="DCH41" s="9"/>
      <c r="DCI41" s="9"/>
      <c r="DCJ41" s="9"/>
      <c r="DCK41" s="9"/>
      <c r="DCL41" s="9"/>
      <c r="DCM41" s="9"/>
      <c r="DCN41" s="9"/>
      <c r="DCO41" s="9"/>
      <c r="DCP41" s="9"/>
      <c r="DCQ41" s="9"/>
      <c r="DCR41" s="9"/>
      <c r="DCS41" s="9"/>
      <c r="DCT41" s="9"/>
      <c r="DCU41" s="9"/>
      <c r="DCV41" s="9"/>
      <c r="DCW41" s="9"/>
      <c r="DCX41" s="9"/>
      <c r="DCY41" s="9"/>
      <c r="DCZ41" s="9"/>
      <c r="DDA41" s="9"/>
      <c r="DDB41" s="9"/>
      <c r="DDC41" s="9"/>
      <c r="DDD41" s="9"/>
      <c r="DDE41" s="9"/>
      <c r="DDF41" s="9"/>
      <c r="DDG41" s="9"/>
      <c r="DDH41" s="9"/>
      <c r="DDI41" s="9"/>
      <c r="DDJ41" s="9"/>
      <c r="DDK41" s="9"/>
      <c r="DDL41" s="9"/>
      <c r="DDM41" s="9"/>
      <c r="DDN41" s="9"/>
      <c r="DDO41" s="9"/>
      <c r="DDP41" s="9"/>
      <c r="DDQ41" s="9"/>
      <c r="DDR41" s="9"/>
      <c r="DDS41" s="9"/>
      <c r="DDT41" s="9"/>
      <c r="DDU41" s="9"/>
      <c r="DDV41" s="9"/>
      <c r="DDW41" s="9"/>
      <c r="DDX41" s="9"/>
      <c r="DDY41" s="9"/>
      <c r="DDZ41" s="9"/>
      <c r="DEA41" s="9"/>
      <c r="DEB41" s="9"/>
      <c r="DEC41" s="9"/>
      <c r="DED41" s="9"/>
      <c r="DEE41" s="9"/>
      <c r="DEF41" s="9"/>
      <c r="DEG41" s="9"/>
      <c r="DEH41" s="9"/>
      <c r="DEI41" s="9"/>
      <c r="DEJ41" s="9"/>
      <c r="DEK41" s="9"/>
      <c r="DEL41" s="9"/>
      <c r="DEM41" s="9"/>
      <c r="DEN41" s="9"/>
      <c r="DEO41" s="9"/>
      <c r="DEP41" s="9"/>
      <c r="DEQ41" s="9"/>
      <c r="DER41" s="9"/>
      <c r="DES41" s="9"/>
      <c r="DET41" s="9"/>
      <c r="DEU41" s="9"/>
      <c r="DEV41" s="9"/>
      <c r="DEW41" s="9"/>
      <c r="DEX41" s="9"/>
      <c r="DEY41" s="9"/>
      <c r="DEZ41" s="9"/>
      <c r="DFA41" s="9"/>
      <c r="DFB41" s="9"/>
      <c r="DFC41" s="9"/>
      <c r="DFD41" s="9"/>
      <c r="DFE41" s="9"/>
      <c r="DFF41" s="9"/>
      <c r="DFG41" s="9"/>
      <c r="DFH41" s="9"/>
      <c r="DFI41" s="9"/>
      <c r="DFJ41" s="9"/>
      <c r="DFK41" s="9"/>
      <c r="DFL41" s="9"/>
      <c r="DFM41" s="9"/>
      <c r="DFN41" s="9"/>
      <c r="DFO41" s="9"/>
      <c r="DFP41" s="9"/>
      <c r="DFQ41" s="9"/>
      <c r="DFR41" s="9"/>
      <c r="DFS41" s="9"/>
      <c r="DFT41" s="9"/>
      <c r="DFU41" s="9"/>
      <c r="DFV41" s="9"/>
      <c r="DFW41" s="9"/>
      <c r="DFX41" s="9"/>
      <c r="DFY41" s="9"/>
      <c r="DFZ41" s="9"/>
      <c r="DGA41" s="9"/>
      <c r="DGB41" s="9"/>
      <c r="DGC41" s="9"/>
      <c r="DGD41" s="9"/>
      <c r="DGE41" s="9"/>
      <c r="DGF41" s="9"/>
      <c r="DGG41" s="9"/>
      <c r="DGH41" s="9"/>
      <c r="DGI41" s="9"/>
      <c r="DGJ41" s="9"/>
      <c r="DGK41" s="9"/>
      <c r="DGL41" s="9"/>
      <c r="DGM41" s="9"/>
      <c r="DGN41" s="9"/>
      <c r="DGO41" s="9"/>
      <c r="DGP41" s="9"/>
      <c r="DGQ41" s="9"/>
      <c r="DGR41" s="9"/>
      <c r="DGS41" s="9"/>
      <c r="DGT41" s="9"/>
      <c r="DGU41" s="9"/>
      <c r="DGV41" s="9"/>
      <c r="DGW41" s="9"/>
      <c r="DGX41" s="9"/>
      <c r="DGY41" s="9"/>
      <c r="DGZ41" s="9"/>
      <c r="DHA41" s="9"/>
      <c r="DHB41" s="9"/>
      <c r="DHC41" s="9"/>
      <c r="DHD41" s="9"/>
      <c r="DHE41" s="9"/>
      <c r="DHF41" s="9"/>
      <c r="DHG41" s="9"/>
      <c r="DHH41" s="9"/>
      <c r="DHI41" s="9"/>
      <c r="DHJ41" s="9"/>
      <c r="DHK41" s="9"/>
      <c r="DHL41" s="9"/>
      <c r="DHM41" s="9"/>
      <c r="DHN41" s="9"/>
      <c r="DHO41" s="9"/>
      <c r="DHP41" s="9"/>
      <c r="DHQ41" s="9"/>
      <c r="DHR41" s="9"/>
      <c r="DHS41" s="9"/>
      <c r="DHT41" s="9"/>
      <c r="DHU41" s="9"/>
      <c r="DHV41" s="9"/>
      <c r="DHW41" s="9"/>
      <c r="DHX41" s="9"/>
      <c r="DHY41" s="9"/>
      <c r="DHZ41" s="9"/>
      <c r="DIA41" s="9"/>
      <c r="DIB41" s="9"/>
      <c r="DIC41" s="9"/>
      <c r="DID41" s="9"/>
      <c r="DIE41" s="9"/>
      <c r="DIF41" s="9"/>
      <c r="DIG41" s="9"/>
      <c r="DIH41" s="9"/>
      <c r="DII41" s="9"/>
      <c r="DIJ41" s="9"/>
      <c r="DIK41" s="9"/>
      <c r="DIL41" s="9"/>
      <c r="DIM41" s="9"/>
      <c r="DIN41" s="9"/>
      <c r="DIO41" s="9"/>
      <c r="DIP41" s="9"/>
      <c r="DIQ41" s="9"/>
      <c r="DIR41" s="9"/>
      <c r="DIS41" s="9"/>
      <c r="DIT41" s="9"/>
      <c r="DIU41" s="9"/>
      <c r="DIV41" s="9"/>
      <c r="DIW41" s="9"/>
      <c r="DIX41" s="9"/>
      <c r="DIY41" s="9"/>
      <c r="DIZ41" s="9"/>
      <c r="DJA41" s="9"/>
      <c r="DJB41" s="9"/>
      <c r="DJC41" s="9"/>
      <c r="DJD41" s="9"/>
      <c r="DJE41" s="9"/>
      <c r="DJF41" s="9"/>
      <c r="DJG41" s="9"/>
      <c r="DJH41" s="9"/>
      <c r="DJI41" s="9"/>
      <c r="DJJ41" s="9"/>
      <c r="DJK41" s="9"/>
      <c r="DJL41" s="9"/>
      <c r="DJM41" s="9"/>
      <c r="DJN41" s="9"/>
      <c r="DJO41" s="9"/>
      <c r="DJP41" s="9"/>
      <c r="DJQ41" s="9"/>
      <c r="DJR41" s="9"/>
      <c r="DJS41" s="9"/>
      <c r="DJT41" s="9"/>
      <c r="DJU41" s="9"/>
      <c r="DJV41" s="9"/>
      <c r="DJW41" s="9"/>
      <c r="DJX41" s="9"/>
      <c r="DJY41" s="9"/>
      <c r="DJZ41" s="9"/>
      <c r="DKA41" s="9"/>
      <c r="DKB41" s="9"/>
      <c r="DKC41" s="9"/>
      <c r="DKD41" s="9"/>
      <c r="DKE41" s="9"/>
      <c r="DKF41" s="9"/>
      <c r="DKG41" s="9"/>
      <c r="DKH41" s="9"/>
      <c r="DKI41" s="9"/>
      <c r="DKJ41" s="9"/>
      <c r="DKK41" s="9"/>
      <c r="DKL41" s="9"/>
      <c r="DKM41" s="9"/>
      <c r="DKN41" s="9"/>
      <c r="DKO41" s="9"/>
      <c r="DKP41" s="9"/>
      <c r="DKQ41" s="9"/>
      <c r="DKR41" s="9"/>
      <c r="DKS41" s="9"/>
      <c r="DKT41" s="9"/>
      <c r="DKU41" s="9"/>
      <c r="DKV41" s="9"/>
      <c r="DKW41" s="9"/>
      <c r="DKX41" s="9"/>
      <c r="DKY41" s="9"/>
      <c r="DKZ41" s="9"/>
      <c r="DLA41" s="9"/>
      <c r="DLB41" s="9"/>
      <c r="DLC41" s="9"/>
      <c r="DLD41" s="9"/>
      <c r="DLE41" s="9"/>
      <c r="DLF41" s="9"/>
      <c r="DLG41" s="9"/>
      <c r="DLH41" s="9"/>
      <c r="DLI41" s="9"/>
      <c r="DLJ41" s="9"/>
      <c r="DLK41" s="9"/>
      <c r="DLL41" s="9"/>
      <c r="DLM41" s="9"/>
      <c r="DLN41" s="9"/>
      <c r="DLO41" s="9"/>
      <c r="DLP41" s="9"/>
      <c r="DLQ41" s="9"/>
      <c r="DLR41" s="9"/>
      <c r="DLS41" s="9"/>
      <c r="DLT41" s="9"/>
      <c r="DLU41" s="9"/>
      <c r="DLV41" s="9"/>
      <c r="DLW41" s="9"/>
      <c r="DLX41" s="9"/>
      <c r="DLY41" s="9"/>
      <c r="DLZ41" s="9"/>
      <c r="DMA41" s="9"/>
      <c r="DMB41" s="9"/>
      <c r="DMC41" s="9"/>
      <c r="DMD41" s="9"/>
      <c r="DME41" s="9"/>
      <c r="DMF41" s="9"/>
      <c r="DMG41" s="9"/>
      <c r="DMH41" s="9"/>
      <c r="DMI41" s="9"/>
      <c r="DMJ41" s="9"/>
      <c r="DMK41" s="9"/>
      <c r="DML41" s="9"/>
      <c r="DMM41" s="9"/>
      <c r="DMN41" s="9"/>
      <c r="DMO41" s="9"/>
      <c r="DMP41" s="9"/>
      <c r="DMQ41" s="9"/>
      <c r="DMR41" s="9"/>
      <c r="DMS41" s="9"/>
      <c r="DMT41" s="9"/>
      <c r="DMU41" s="9"/>
      <c r="DMV41" s="9"/>
      <c r="DMW41" s="9"/>
      <c r="DMX41" s="9"/>
      <c r="DMY41" s="9"/>
      <c r="DMZ41" s="9"/>
      <c r="DNA41" s="9"/>
      <c r="DNB41" s="9"/>
      <c r="DNC41" s="9"/>
      <c r="DND41" s="9"/>
      <c r="DNE41" s="9"/>
      <c r="DNF41" s="9"/>
      <c r="DNG41" s="9"/>
      <c r="DNH41" s="9"/>
      <c r="DNI41" s="9"/>
      <c r="DNJ41" s="9"/>
      <c r="DNK41" s="9"/>
      <c r="DNL41" s="9"/>
      <c r="DNM41" s="9"/>
      <c r="DNN41" s="9"/>
      <c r="DNO41" s="9"/>
      <c r="DNP41" s="9"/>
      <c r="DNQ41" s="9"/>
      <c r="DNR41" s="9"/>
      <c r="DNS41" s="9"/>
      <c r="DNT41" s="9"/>
      <c r="DNU41" s="9"/>
      <c r="DNV41" s="9"/>
      <c r="DNW41" s="9"/>
      <c r="DNX41" s="9"/>
      <c r="DNY41" s="9"/>
      <c r="DNZ41" s="9"/>
      <c r="DOA41" s="9"/>
      <c r="DOB41" s="9"/>
      <c r="DOC41" s="9"/>
      <c r="DOD41" s="9"/>
      <c r="DOE41" s="9"/>
      <c r="DOF41" s="9"/>
      <c r="DOG41" s="9"/>
      <c r="DOH41" s="9"/>
      <c r="DOI41" s="9"/>
      <c r="DOJ41" s="9"/>
      <c r="DOK41" s="9"/>
      <c r="DOL41" s="9"/>
      <c r="DOM41" s="9"/>
      <c r="DON41" s="9"/>
      <c r="DOO41" s="9"/>
      <c r="DOP41" s="9"/>
      <c r="DOQ41" s="9"/>
      <c r="DOR41" s="9"/>
      <c r="DOS41" s="9"/>
      <c r="DOT41" s="9"/>
      <c r="DOU41" s="9"/>
      <c r="DOV41" s="9"/>
      <c r="DOW41" s="9"/>
      <c r="DOX41" s="9"/>
      <c r="DOY41" s="9"/>
      <c r="DOZ41" s="9"/>
      <c r="DPA41" s="9"/>
      <c r="DPB41" s="9"/>
      <c r="DPC41" s="9"/>
      <c r="DPD41" s="9"/>
      <c r="DPE41" s="9"/>
      <c r="DPF41" s="9"/>
      <c r="DPG41" s="9"/>
      <c r="DPH41" s="9"/>
      <c r="DPI41" s="9"/>
      <c r="DPJ41" s="9"/>
      <c r="DPK41" s="9"/>
      <c r="DPL41" s="9"/>
      <c r="DPM41" s="9"/>
      <c r="DPN41" s="9"/>
      <c r="DPO41" s="9"/>
      <c r="DPP41" s="9"/>
      <c r="DPQ41" s="9"/>
      <c r="DPR41" s="9"/>
      <c r="DPS41" s="9"/>
      <c r="DPT41" s="9"/>
      <c r="DPU41" s="9"/>
      <c r="DPV41" s="9"/>
      <c r="DPW41" s="9"/>
      <c r="DPX41" s="9"/>
      <c r="DPY41" s="9"/>
      <c r="DPZ41" s="9"/>
      <c r="DQA41" s="9"/>
      <c r="DQB41" s="9"/>
      <c r="DQC41" s="9"/>
      <c r="DQD41" s="9"/>
      <c r="DQE41" s="9"/>
      <c r="DQF41" s="9"/>
      <c r="DQG41" s="9"/>
      <c r="DQH41" s="9"/>
      <c r="DQI41" s="9"/>
      <c r="DQJ41" s="9"/>
      <c r="DQK41" s="9"/>
      <c r="DQL41" s="9"/>
      <c r="DQM41" s="9"/>
      <c r="DQN41" s="9"/>
      <c r="DQO41" s="9"/>
      <c r="DQP41" s="9"/>
      <c r="DQQ41" s="9"/>
      <c r="DQR41" s="9"/>
      <c r="DQS41" s="9"/>
      <c r="DQT41" s="9"/>
      <c r="DQU41" s="9"/>
      <c r="DQV41" s="9"/>
      <c r="DQW41" s="9"/>
      <c r="DQX41" s="9"/>
      <c r="DQY41" s="9"/>
      <c r="DQZ41" s="9"/>
      <c r="DRA41" s="9"/>
      <c r="DRB41" s="9"/>
      <c r="DRC41" s="9"/>
      <c r="DRD41" s="9"/>
      <c r="DRE41" s="9"/>
      <c r="DRF41" s="9"/>
      <c r="DRG41" s="9"/>
      <c r="DRH41" s="9"/>
      <c r="DRI41" s="9"/>
      <c r="DRJ41" s="9"/>
      <c r="DRK41" s="9"/>
      <c r="DRL41" s="9"/>
      <c r="DRM41" s="9"/>
      <c r="DRN41" s="9"/>
      <c r="DRO41" s="9"/>
      <c r="DRP41" s="9"/>
      <c r="DRQ41" s="9"/>
      <c r="DRR41" s="9"/>
      <c r="DRS41" s="9"/>
      <c r="DRT41" s="9"/>
      <c r="DRU41" s="9"/>
      <c r="DRV41" s="9"/>
      <c r="DRW41" s="9"/>
      <c r="DRX41" s="9"/>
      <c r="DRY41" s="9"/>
      <c r="DRZ41" s="9"/>
      <c r="DSA41" s="9"/>
      <c r="DSB41" s="9"/>
      <c r="DSC41" s="9"/>
      <c r="DSD41" s="9"/>
      <c r="DSE41" s="9"/>
      <c r="DSF41" s="9"/>
      <c r="DSG41" s="9"/>
      <c r="DSH41" s="9"/>
      <c r="DSI41" s="9"/>
      <c r="DSJ41" s="9"/>
      <c r="DSK41" s="9"/>
      <c r="DSL41" s="9"/>
      <c r="DSM41" s="9"/>
      <c r="DSN41" s="9"/>
      <c r="DSO41" s="9"/>
      <c r="DSP41" s="9"/>
      <c r="DSQ41" s="9"/>
      <c r="DSR41" s="9"/>
      <c r="DSS41" s="9"/>
      <c r="DST41" s="9"/>
      <c r="DSU41" s="9"/>
      <c r="DSV41" s="9"/>
      <c r="DSW41" s="9"/>
      <c r="DSX41" s="9"/>
      <c r="DSY41" s="9"/>
      <c r="DSZ41" s="9"/>
      <c r="DTA41" s="9"/>
      <c r="DTB41" s="9"/>
      <c r="DTC41" s="9"/>
      <c r="DTD41" s="9"/>
      <c r="DTE41" s="9"/>
      <c r="DTF41" s="9"/>
      <c r="DTG41" s="9"/>
      <c r="DTH41" s="9"/>
      <c r="DTI41" s="9"/>
      <c r="DTJ41" s="9"/>
      <c r="DTK41" s="9"/>
      <c r="DTL41" s="9"/>
      <c r="DTM41" s="9"/>
      <c r="DTN41" s="9"/>
      <c r="DTO41" s="9"/>
      <c r="DTP41" s="9"/>
      <c r="DTQ41" s="9"/>
      <c r="DTR41" s="9"/>
      <c r="DTS41" s="9"/>
      <c r="DTT41" s="9"/>
      <c r="DTU41" s="9"/>
      <c r="DTV41" s="9"/>
      <c r="DTW41" s="9"/>
      <c r="DTX41" s="9"/>
      <c r="DTY41" s="9"/>
      <c r="DTZ41" s="9"/>
      <c r="DUA41" s="9"/>
      <c r="DUB41" s="9"/>
      <c r="DUC41" s="9"/>
      <c r="DUD41" s="9"/>
      <c r="DUE41" s="9"/>
      <c r="DUF41" s="9"/>
      <c r="DUG41" s="9"/>
      <c r="DUH41" s="9"/>
      <c r="DUI41" s="9"/>
      <c r="DUJ41" s="9"/>
      <c r="DUK41" s="9"/>
      <c r="DUL41" s="9"/>
      <c r="DUM41" s="9"/>
      <c r="DUN41" s="9"/>
      <c r="DUO41" s="9"/>
      <c r="DUP41" s="9"/>
      <c r="DUQ41" s="9"/>
      <c r="DUR41" s="9"/>
      <c r="DUS41" s="9"/>
      <c r="DUT41" s="9"/>
      <c r="DUU41" s="9"/>
      <c r="DUV41" s="9"/>
      <c r="DUW41" s="9"/>
      <c r="DUX41" s="9"/>
      <c r="DUY41" s="9"/>
      <c r="DUZ41" s="9"/>
      <c r="DVA41" s="9"/>
      <c r="DVB41" s="9"/>
      <c r="DVC41" s="9"/>
      <c r="DVD41" s="9"/>
      <c r="DVE41" s="9"/>
      <c r="DVF41" s="9"/>
      <c r="DVG41" s="9"/>
      <c r="DVH41" s="9"/>
      <c r="DVI41" s="9"/>
      <c r="DVJ41" s="9"/>
      <c r="DVK41" s="9"/>
      <c r="DVL41" s="9"/>
      <c r="DVM41" s="9"/>
      <c r="DVN41" s="9"/>
      <c r="DVO41" s="9"/>
      <c r="DVP41" s="9"/>
      <c r="DVQ41" s="9"/>
      <c r="DVR41" s="9"/>
      <c r="DVS41" s="9"/>
      <c r="DVT41" s="9"/>
      <c r="DVU41" s="9"/>
      <c r="DVV41" s="9"/>
      <c r="DVW41" s="9"/>
      <c r="DVX41" s="9"/>
      <c r="DVY41" s="9"/>
      <c r="DVZ41" s="9"/>
      <c r="DWA41" s="9"/>
      <c r="DWB41" s="9"/>
      <c r="DWC41" s="9"/>
      <c r="DWD41" s="9"/>
      <c r="DWE41" s="9"/>
      <c r="DWF41" s="9"/>
      <c r="DWG41" s="9"/>
      <c r="DWH41" s="9"/>
      <c r="DWI41" s="9"/>
      <c r="DWJ41" s="9"/>
      <c r="DWK41" s="9"/>
      <c r="DWL41" s="9"/>
      <c r="DWM41" s="9"/>
      <c r="DWN41" s="9"/>
      <c r="DWO41" s="9"/>
      <c r="DWP41" s="9"/>
      <c r="DWQ41" s="9"/>
      <c r="DWR41" s="9"/>
      <c r="DWS41" s="9"/>
      <c r="DWT41" s="9"/>
      <c r="DWU41" s="9"/>
      <c r="DWV41" s="9"/>
      <c r="DWW41" s="9"/>
      <c r="DWX41" s="9"/>
      <c r="DWY41" s="9"/>
      <c r="DWZ41" s="9"/>
      <c r="DXA41" s="9"/>
      <c r="DXB41" s="9"/>
      <c r="DXC41" s="9"/>
      <c r="DXD41" s="9"/>
      <c r="DXE41" s="9"/>
      <c r="DXF41" s="9"/>
      <c r="DXG41" s="9"/>
      <c r="DXH41" s="9"/>
      <c r="DXI41" s="9"/>
      <c r="DXJ41" s="9"/>
      <c r="DXK41" s="9"/>
      <c r="DXL41" s="9"/>
      <c r="DXM41" s="9"/>
      <c r="DXN41" s="9"/>
      <c r="DXO41" s="9"/>
      <c r="DXP41" s="9"/>
      <c r="DXQ41" s="9"/>
      <c r="DXR41" s="9"/>
      <c r="DXS41" s="9"/>
      <c r="DXT41" s="9"/>
      <c r="DXU41" s="9"/>
      <c r="DXV41" s="9"/>
      <c r="DXW41" s="9"/>
      <c r="DXX41" s="9"/>
      <c r="DXY41" s="9"/>
      <c r="DXZ41" s="9"/>
      <c r="DYA41" s="9"/>
      <c r="DYB41" s="9"/>
      <c r="DYC41" s="9"/>
      <c r="DYD41" s="9"/>
      <c r="DYE41" s="9"/>
      <c r="DYF41" s="9"/>
      <c r="DYG41" s="9"/>
      <c r="DYH41" s="9"/>
      <c r="DYI41" s="9"/>
      <c r="DYJ41" s="9"/>
      <c r="DYK41" s="9"/>
      <c r="DYL41" s="9"/>
      <c r="DYM41" s="9"/>
      <c r="DYN41" s="9"/>
      <c r="DYO41" s="9"/>
      <c r="DYP41" s="9"/>
      <c r="DYQ41" s="9"/>
      <c r="DYR41" s="9"/>
      <c r="DYS41" s="9"/>
      <c r="DYT41" s="9"/>
      <c r="DYU41" s="9"/>
      <c r="DYV41" s="9"/>
      <c r="DYW41" s="9"/>
      <c r="DYX41" s="9"/>
      <c r="DYY41" s="9"/>
      <c r="DYZ41" s="9"/>
      <c r="DZA41" s="9"/>
      <c r="DZB41" s="9"/>
      <c r="DZC41" s="9"/>
      <c r="DZD41" s="9"/>
      <c r="DZE41" s="9"/>
      <c r="DZF41" s="9"/>
      <c r="DZG41" s="9"/>
      <c r="DZH41" s="9"/>
      <c r="DZI41" s="9"/>
      <c r="DZJ41" s="9"/>
      <c r="DZK41" s="9"/>
      <c r="DZL41" s="9"/>
      <c r="DZM41" s="9"/>
      <c r="DZN41" s="9"/>
      <c r="DZO41" s="9"/>
      <c r="DZP41" s="9"/>
      <c r="DZQ41" s="9"/>
      <c r="DZR41" s="9"/>
      <c r="DZS41" s="9"/>
      <c r="DZT41" s="9"/>
      <c r="DZU41" s="9"/>
      <c r="DZV41" s="9"/>
      <c r="DZW41" s="9"/>
      <c r="DZX41" s="9"/>
      <c r="DZY41" s="9"/>
      <c r="DZZ41" s="9"/>
      <c r="EAA41" s="9"/>
      <c r="EAB41" s="9"/>
      <c r="EAC41" s="9"/>
      <c r="EAD41" s="9"/>
      <c r="EAE41" s="9"/>
      <c r="EAF41" s="9"/>
      <c r="EAG41" s="9"/>
      <c r="EAH41" s="9"/>
      <c r="EAI41" s="9"/>
      <c r="EAJ41" s="9"/>
      <c r="EAK41" s="9"/>
      <c r="EAL41" s="9"/>
      <c r="EAM41" s="9"/>
      <c r="EAN41" s="9"/>
      <c r="EAO41" s="9"/>
      <c r="EAP41" s="9"/>
      <c r="EAQ41" s="9"/>
      <c r="EAR41" s="9"/>
      <c r="EAS41" s="9"/>
      <c r="EAT41" s="9"/>
      <c r="EAU41" s="9"/>
      <c r="EAV41" s="9"/>
      <c r="EAW41" s="9"/>
      <c r="EAX41" s="9"/>
      <c r="EAY41" s="9"/>
      <c r="EAZ41" s="9"/>
      <c r="EBA41" s="9"/>
      <c r="EBB41" s="9"/>
      <c r="EBC41" s="9"/>
      <c r="EBD41" s="9"/>
      <c r="EBE41" s="9"/>
      <c r="EBF41" s="9"/>
      <c r="EBG41" s="9"/>
      <c r="EBH41" s="9"/>
      <c r="EBI41" s="9"/>
      <c r="EBJ41" s="9"/>
      <c r="EBK41" s="9"/>
      <c r="EBL41" s="9"/>
      <c r="EBM41" s="9"/>
      <c r="EBN41" s="9"/>
      <c r="EBO41" s="9"/>
      <c r="EBP41" s="9"/>
      <c r="EBQ41" s="9"/>
      <c r="EBR41" s="9"/>
      <c r="EBS41" s="9"/>
      <c r="EBT41" s="9"/>
      <c r="EBU41" s="9"/>
      <c r="EBV41" s="9"/>
      <c r="EBW41" s="9"/>
      <c r="EBX41" s="9"/>
      <c r="EBY41" s="9"/>
      <c r="EBZ41" s="9"/>
      <c r="ECA41" s="9"/>
      <c r="ECB41" s="9"/>
      <c r="ECC41" s="9"/>
      <c r="ECD41" s="9"/>
      <c r="ECE41" s="9"/>
      <c r="ECF41" s="9"/>
      <c r="ECG41" s="9"/>
      <c r="ECH41" s="9"/>
      <c r="ECI41" s="9"/>
      <c r="ECJ41" s="9"/>
      <c r="ECK41" s="9"/>
      <c r="ECL41" s="9"/>
      <c r="ECM41" s="9"/>
      <c r="ECN41" s="9"/>
      <c r="ECO41" s="9"/>
      <c r="ECP41" s="9"/>
      <c r="ECQ41" s="9"/>
      <c r="ECR41" s="9"/>
      <c r="ECS41" s="9"/>
      <c r="ECT41" s="9"/>
      <c r="ECU41" s="9"/>
      <c r="ECV41" s="9"/>
      <c r="ECW41" s="9"/>
      <c r="ECX41" s="9"/>
      <c r="ECY41" s="9"/>
      <c r="ECZ41" s="9"/>
      <c r="EDA41" s="9"/>
      <c r="EDB41" s="9"/>
      <c r="EDC41" s="9"/>
      <c r="EDD41" s="9"/>
      <c r="EDE41" s="9"/>
      <c r="EDF41" s="9"/>
      <c r="EDG41" s="9"/>
      <c r="EDH41" s="9"/>
      <c r="EDI41" s="9"/>
      <c r="EDJ41" s="9"/>
      <c r="EDK41" s="9"/>
      <c r="EDL41" s="9"/>
      <c r="EDM41" s="9"/>
      <c r="EDN41" s="9"/>
      <c r="EDO41" s="9"/>
      <c r="EDP41" s="9"/>
      <c r="EDQ41" s="9"/>
      <c r="EDR41" s="9"/>
      <c r="EDS41" s="9"/>
      <c r="EDT41" s="9"/>
      <c r="EDU41" s="9"/>
      <c r="EDV41" s="9"/>
      <c r="EDW41" s="9"/>
      <c r="EDX41" s="9"/>
      <c r="EDY41" s="9"/>
      <c r="EDZ41" s="9"/>
      <c r="EEA41" s="9"/>
      <c r="EEB41" s="9"/>
      <c r="EEC41" s="9"/>
      <c r="EED41" s="9"/>
      <c r="EEE41" s="9"/>
      <c r="EEF41" s="9"/>
      <c r="EEG41" s="9"/>
      <c r="EEH41" s="9"/>
      <c r="EEI41" s="9"/>
      <c r="EEJ41" s="9"/>
      <c r="EEK41" s="9"/>
      <c r="EEL41" s="9"/>
      <c r="EEM41" s="9"/>
      <c r="EEN41" s="9"/>
      <c r="EEO41" s="9"/>
      <c r="EEP41" s="9"/>
      <c r="EEQ41" s="9"/>
      <c r="EER41" s="9"/>
      <c r="EES41" s="9"/>
      <c r="EET41" s="9"/>
      <c r="EEU41" s="9"/>
      <c r="EEV41" s="9"/>
      <c r="EEW41" s="9"/>
      <c r="EEX41" s="9"/>
      <c r="EEY41" s="9"/>
      <c r="EEZ41" s="9"/>
      <c r="EFA41" s="9"/>
      <c r="EFB41" s="9"/>
      <c r="EFC41" s="9"/>
      <c r="EFD41" s="9"/>
      <c r="EFE41" s="9"/>
      <c r="EFF41" s="9"/>
      <c r="EFG41" s="9"/>
      <c r="EFH41" s="9"/>
      <c r="EFI41" s="9"/>
      <c r="EFJ41" s="9"/>
      <c r="EFK41" s="9"/>
      <c r="EFL41" s="9"/>
      <c r="EFM41" s="9"/>
      <c r="EFN41" s="9"/>
      <c r="EFO41" s="9"/>
      <c r="EFP41" s="9"/>
      <c r="EFQ41" s="9"/>
      <c r="EFR41" s="9"/>
      <c r="EFS41" s="9"/>
      <c r="EFT41" s="9"/>
      <c r="EFU41" s="9"/>
      <c r="EFV41" s="9"/>
      <c r="EFW41" s="9"/>
      <c r="EFX41" s="9"/>
      <c r="EFY41" s="9"/>
      <c r="EFZ41" s="9"/>
      <c r="EGA41" s="9"/>
      <c r="EGB41" s="9"/>
      <c r="EGC41" s="9"/>
      <c r="EGD41" s="9"/>
      <c r="EGE41" s="9"/>
      <c r="EGF41" s="9"/>
      <c r="EGG41" s="9"/>
      <c r="EGH41" s="9"/>
      <c r="EGI41" s="9"/>
      <c r="EGJ41" s="9"/>
      <c r="EGK41" s="9"/>
      <c r="EGL41" s="9"/>
      <c r="EGM41" s="9"/>
      <c r="EGN41" s="9"/>
      <c r="EGO41" s="9"/>
      <c r="EGP41" s="9"/>
      <c r="EGQ41" s="9"/>
      <c r="EGR41" s="9"/>
      <c r="EGS41" s="9"/>
      <c r="EGT41" s="9"/>
      <c r="EGU41" s="9"/>
      <c r="EGV41" s="9"/>
      <c r="EGW41" s="9"/>
      <c r="EGX41" s="9"/>
      <c r="EGY41" s="9"/>
      <c r="EGZ41" s="9"/>
      <c r="EHA41" s="9"/>
      <c r="EHB41" s="9"/>
      <c r="EHC41" s="9"/>
      <c r="EHD41" s="9"/>
      <c r="EHE41" s="9"/>
      <c r="EHF41" s="9"/>
      <c r="EHG41" s="9"/>
      <c r="EHH41" s="9"/>
      <c r="EHI41" s="9"/>
      <c r="EHJ41" s="9"/>
      <c r="EHK41" s="9"/>
      <c r="EHL41" s="9"/>
      <c r="EHM41" s="9"/>
      <c r="EHN41" s="9"/>
      <c r="EHO41" s="9"/>
      <c r="EHP41" s="9"/>
      <c r="EHQ41" s="9"/>
      <c r="EHR41" s="9"/>
      <c r="EHS41" s="9"/>
      <c r="EHT41" s="9"/>
      <c r="EHU41" s="9"/>
      <c r="EHV41" s="9"/>
      <c r="EHW41" s="9"/>
      <c r="EHX41" s="9"/>
      <c r="EHY41" s="9"/>
      <c r="EHZ41" s="9"/>
      <c r="EIA41" s="9"/>
      <c r="EIB41" s="9"/>
      <c r="EIC41" s="9"/>
      <c r="EID41" s="9"/>
      <c r="EIE41" s="9"/>
      <c r="EIF41" s="9"/>
      <c r="EIG41" s="9"/>
      <c r="EIH41" s="9"/>
      <c r="EII41" s="9"/>
      <c r="EIJ41" s="9"/>
      <c r="EIK41" s="9"/>
      <c r="EIL41" s="9"/>
      <c r="EIM41" s="9"/>
      <c r="EIN41" s="9"/>
      <c r="EIO41" s="9"/>
      <c r="EIP41" s="9"/>
      <c r="EIQ41" s="9"/>
      <c r="EIR41" s="9"/>
      <c r="EIS41" s="9"/>
      <c r="EIT41" s="9"/>
      <c r="EIU41" s="9"/>
      <c r="EIV41" s="9"/>
      <c r="EIW41" s="9"/>
      <c r="EIX41" s="9"/>
      <c r="EIY41" s="9"/>
      <c r="EIZ41" s="9"/>
      <c r="EJA41" s="9"/>
      <c r="EJB41" s="9"/>
      <c r="EJC41" s="9"/>
      <c r="EJD41" s="9"/>
      <c r="EJE41" s="9"/>
      <c r="EJF41" s="9"/>
      <c r="EJG41" s="9"/>
      <c r="EJH41" s="9"/>
      <c r="EJI41" s="9"/>
      <c r="EJJ41" s="9"/>
      <c r="EJK41" s="9"/>
      <c r="EJL41" s="9"/>
      <c r="EJM41" s="9"/>
      <c r="EJN41" s="9"/>
      <c r="EJO41" s="9"/>
      <c r="EJP41" s="9"/>
      <c r="EJQ41" s="9"/>
      <c r="EJR41" s="9"/>
      <c r="EJS41" s="9"/>
      <c r="EJT41" s="9"/>
      <c r="EJU41" s="9"/>
      <c r="EJV41" s="9"/>
      <c r="EJW41" s="9"/>
      <c r="EJX41" s="9"/>
      <c r="EJY41" s="9"/>
      <c r="EJZ41" s="9"/>
      <c r="EKA41" s="9"/>
      <c r="EKB41" s="9"/>
      <c r="EKC41" s="9"/>
      <c r="EKD41" s="9"/>
      <c r="EKE41" s="9"/>
      <c r="EKF41" s="9"/>
      <c r="EKG41" s="9"/>
      <c r="EKH41" s="9"/>
      <c r="EKI41" s="9"/>
      <c r="EKJ41" s="9"/>
      <c r="EKK41" s="9"/>
      <c r="EKL41" s="9"/>
      <c r="EKM41" s="9"/>
      <c r="EKN41" s="9"/>
      <c r="EKO41" s="9"/>
      <c r="EKP41" s="9"/>
      <c r="EKQ41" s="9"/>
      <c r="EKR41" s="9"/>
      <c r="EKS41" s="9"/>
      <c r="EKT41" s="9"/>
      <c r="EKU41" s="9"/>
      <c r="EKV41" s="9"/>
      <c r="EKW41" s="9"/>
      <c r="EKX41" s="9"/>
      <c r="EKY41" s="9"/>
      <c r="EKZ41" s="9"/>
      <c r="ELA41" s="9"/>
      <c r="ELB41" s="9"/>
      <c r="ELC41" s="9"/>
      <c r="ELD41" s="9"/>
      <c r="ELE41" s="9"/>
      <c r="ELF41" s="9"/>
      <c r="ELG41" s="9"/>
      <c r="ELH41" s="9"/>
      <c r="ELI41" s="9"/>
      <c r="ELJ41" s="9"/>
      <c r="ELK41" s="9"/>
      <c r="ELL41" s="9"/>
      <c r="ELM41" s="9"/>
      <c r="ELN41" s="9"/>
      <c r="ELO41" s="9"/>
      <c r="ELP41" s="9"/>
      <c r="ELQ41" s="9"/>
      <c r="ELR41" s="9"/>
      <c r="ELS41" s="9"/>
      <c r="ELT41" s="9"/>
      <c r="ELU41" s="9"/>
      <c r="ELV41" s="9"/>
      <c r="ELW41" s="9"/>
      <c r="ELX41" s="9"/>
      <c r="ELY41" s="9"/>
      <c r="ELZ41" s="9"/>
      <c r="EMA41" s="9"/>
      <c r="EMB41" s="9"/>
      <c r="EMC41" s="9"/>
      <c r="EMD41" s="9"/>
      <c r="EME41" s="9"/>
      <c r="EMF41" s="9"/>
      <c r="EMG41" s="9"/>
      <c r="EMH41" s="9"/>
      <c r="EMI41" s="9"/>
      <c r="EMJ41" s="9"/>
      <c r="EMK41" s="9"/>
      <c r="EML41" s="9"/>
      <c r="EMM41" s="9"/>
      <c r="EMN41" s="9"/>
      <c r="EMO41" s="9"/>
      <c r="EMP41" s="9"/>
      <c r="EMQ41" s="9"/>
      <c r="EMR41" s="9"/>
      <c r="EMS41" s="9"/>
      <c r="EMT41" s="9"/>
      <c r="EMU41" s="9"/>
      <c r="EMV41" s="9"/>
      <c r="EMW41" s="9"/>
      <c r="EMX41" s="9"/>
      <c r="EMY41" s="9"/>
      <c r="EMZ41" s="9"/>
      <c r="ENA41" s="9"/>
      <c r="ENB41" s="9"/>
      <c r="ENC41" s="9"/>
      <c r="END41" s="9"/>
      <c r="ENE41" s="9"/>
      <c r="ENF41" s="9"/>
      <c r="ENG41" s="9"/>
      <c r="ENH41" s="9"/>
      <c r="ENI41" s="9"/>
      <c r="ENJ41" s="9"/>
      <c r="ENK41" s="9"/>
      <c r="ENL41" s="9"/>
      <c r="ENM41" s="9"/>
      <c r="ENN41" s="9"/>
      <c r="ENO41" s="9"/>
      <c r="ENP41" s="9"/>
      <c r="ENQ41" s="9"/>
      <c r="ENR41" s="9"/>
      <c r="ENS41" s="9"/>
      <c r="ENT41" s="9"/>
      <c r="ENU41" s="9"/>
      <c r="ENV41" s="9"/>
      <c r="ENW41" s="9"/>
      <c r="ENX41" s="9"/>
      <c r="ENY41" s="9"/>
      <c r="ENZ41" s="9"/>
      <c r="EOA41" s="9"/>
      <c r="EOB41" s="9"/>
      <c r="EOC41" s="9"/>
      <c r="EOD41" s="9"/>
      <c r="EOE41" s="9"/>
      <c r="EOF41" s="9"/>
      <c r="EOG41" s="9"/>
      <c r="EOH41" s="9"/>
      <c r="EOI41" s="9"/>
      <c r="EOJ41" s="9"/>
      <c r="EOK41" s="9"/>
      <c r="EOL41" s="9"/>
      <c r="EOM41" s="9"/>
      <c r="EON41" s="9"/>
      <c r="EOO41" s="9"/>
      <c r="EOP41" s="9"/>
      <c r="EOQ41" s="9"/>
      <c r="EOR41" s="9"/>
      <c r="EOS41" s="9"/>
      <c r="EOT41" s="9"/>
      <c r="EOU41" s="9"/>
      <c r="EOV41" s="9"/>
      <c r="EOW41" s="9"/>
      <c r="EOX41" s="9"/>
      <c r="EOY41" s="9"/>
      <c r="EOZ41" s="9"/>
      <c r="EPA41" s="9"/>
      <c r="EPB41" s="9"/>
      <c r="EPC41" s="9"/>
      <c r="EPD41" s="9"/>
      <c r="EPE41" s="9"/>
      <c r="EPF41" s="9"/>
      <c r="EPG41" s="9"/>
      <c r="EPH41" s="9"/>
      <c r="EPI41" s="9"/>
      <c r="EPJ41" s="9"/>
      <c r="EPK41" s="9"/>
      <c r="EPL41" s="9"/>
      <c r="EPM41" s="9"/>
      <c r="EPN41" s="9"/>
      <c r="EPO41" s="9"/>
      <c r="EPP41" s="9"/>
      <c r="EPQ41" s="9"/>
      <c r="EPR41" s="9"/>
      <c r="EPS41" s="9"/>
      <c r="EPT41" s="9"/>
      <c r="EPU41" s="9"/>
      <c r="EPV41" s="9"/>
      <c r="EPW41" s="9"/>
      <c r="EPX41" s="9"/>
      <c r="EPY41" s="9"/>
      <c r="EPZ41" s="9"/>
      <c r="EQA41" s="9"/>
      <c r="EQB41" s="9"/>
      <c r="EQC41" s="9"/>
      <c r="EQD41" s="9"/>
      <c r="EQE41" s="9"/>
      <c r="EQF41" s="9"/>
      <c r="EQG41" s="9"/>
      <c r="EQH41" s="9"/>
      <c r="EQI41" s="9"/>
      <c r="EQJ41" s="9"/>
      <c r="EQK41" s="9"/>
      <c r="EQL41" s="9"/>
      <c r="EQM41" s="9"/>
      <c r="EQN41" s="9"/>
      <c r="EQO41" s="9"/>
      <c r="EQP41" s="9"/>
      <c r="EQQ41" s="9"/>
      <c r="EQR41" s="9"/>
      <c r="EQS41" s="9"/>
      <c r="EQT41" s="9"/>
      <c r="EQU41" s="9"/>
      <c r="EQV41" s="9"/>
      <c r="EQW41" s="9"/>
      <c r="EQX41" s="9"/>
      <c r="EQY41" s="9"/>
      <c r="EQZ41" s="9"/>
      <c r="ERA41" s="9"/>
      <c r="ERB41" s="9"/>
      <c r="ERC41" s="9"/>
      <c r="ERD41" s="9"/>
      <c r="ERE41" s="9"/>
      <c r="ERF41" s="9"/>
      <c r="ERG41" s="9"/>
      <c r="ERH41" s="9"/>
      <c r="ERI41" s="9"/>
      <c r="ERJ41" s="9"/>
      <c r="ERK41" s="9"/>
      <c r="ERL41" s="9"/>
      <c r="ERM41" s="9"/>
      <c r="ERN41" s="9"/>
      <c r="ERO41" s="9"/>
      <c r="ERP41" s="9"/>
      <c r="ERQ41" s="9"/>
      <c r="ERR41" s="9"/>
      <c r="ERS41" s="9"/>
      <c r="ERT41" s="9"/>
      <c r="ERU41" s="9"/>
      <c r="ERV41" s="9"/>
      <c r="ERW41" s="9"/>
      <c r="ERX41" s="9"/>
      <c r="ERY41" s="9"/>
      <c r="ERZ41" s="9"/>
      <c r="ESA41" s="9"/>
      <c r="ESB41" s="9"/>
      <c r="ESC41" s="9"/>
      <c r="ESD41" s="9"/>
      <c r="ESE41" s="9"/>
      <c r="ESF41" s="9"/>
      <c r="ESG41" s="9"/>
      <c r="ESH41" s="9"/>
      <c r="ESI41" s="9"/>
      <c r="ESJ41" s="9"/>
      <c r="ESK41" s="9"/>
      <c r="ESL41" s="9"/>
      <c r="ESM41" s="9"/>
      <c r="ESN41" s="9"/>
      <c r="ESO41" s="9"/>
      <c r="ESP41" s="9"/>
      <c r="ESQ41" s="9"/>
      <c r="ESR41" s="9"/>
      <c r="ESS41" s="9"/>
      <c r="EST41" s="9"/>
      <c r="ESU41" s="9"/>
      <c r="ESV41" s="9"/>
      <c r="ESW41" s="9"/>
      <c r="ESX41" s="9"/>
      <c r="ESY41" s="9"/>
      <c r="ESZ41" s="9"/>
      <c r="ETA41" s="9"/>
      <c r="ETB41" s="9"/>
      <c r="ETC41" s="9"/>
      <c r="ETD41" s="9"/>
      <c r="ETE41" s="9"/>
      <c r="ETF41" s="9"/>
      <c r="ETG41" s="9"/>
      <c r="ETH41" s="9"/>
      <c r="ETI41" s="9"/>
      <c r="ETJ41" s="9"/>
      <c r="ETK41" s="9"/>
      <c r="ETL41" s="9"/>
      <c r="ETM41" s="9"/>
      <c r="ETN41" s="9"/>
      <c r="ETO41" s="9"/>
      <c r="ETP41" s="9"/>
      <c r="ETQ41" s="9"/>
      <c r="ETR41" s="9"/>
      <c r="ETS41" s="9"/>
      <c r="ETT41" s="9"/>
      <c r="ETU41" s="9"/>
      <c r="ETV41" s="9"/>
      <c r="ETW41" s="9"/>
      <c r="ETX41" s="9"/>
      <c r="ETY41" s="9"/>
      <c r="ETZ41" s="9"/>
      <c r="EUA41" s="9"/>
      <c r="EUB41" s="9"/>
      <c r="EUC41" s="9"/>
      <c r="EUD41" s="9"/>
      <c r="EUE41" s="9"/>
      <c r="EUF41" s="9"/>
      <c r="EUG41" s="9"/>
      <c r="EUH41" s="9"/>
      <c r="EUI41" s="9"/>
      <c r="EUJ41" s="9"/>
      <c r="EUK41" s="9"/>
      <c r="EUL41" s="9"/>
      <c r="EUM41" s="9"/>
      <c r="EUN41" s="9"/>
      <c r="EUO41" s="9"/>
      <c r="EUP41" s="9"/>
      <c r="EUQ41" s="9"/>
      <c r="EUR41" s="9"/>
      <c r="EUS41" s="9"/>
      <c r="EUT41" s="9"/>
      <c r="EUU41" s="9"/>
      <c r="EUV41" s="9"/>
      <c r="EUW41" s="9"/>
      <c r="EUX41" s="9"/>
      <c r="EUY41" s="9"/>
      <c r="EUZ41" s="9"/>
      <c r="EVA41" s="9"/>
      <c r="EVB41" s="9"/>
      <c r="EVC41" s="9"/>
      <c r="EVD41" s="9"/>
      <c r="EVE41" s="9"/>
      <c r="EVF41" s="9"/>
      <c r="EVG41" s="9"/>
      <c r="EVH41" s="9"/>
      <c r="EVI41" s="9"/>
      <c r="EVJ41" s="9"/>
      <c r="EVK41" s="9"/>
      <c r="EVL41" s="9"/>
      <c r="EVM41" s="9"/>
      <c r="EVN41" s="9"/>
      <c r="EVO41" s="9"/>
      <c r="EVP41" s="9"/>
      <c r="EVQ41" s="9"/>
      <c r="EVR41" s="9"/>
      <c r="EVS41" s="9"/>
      <c r="EVT41" s="9"/>
      <c r="EVU41" s="9"/>
      <c r="EVV41" s="9"/>
      <c r="EVW41" s="9"/>
      <c r="EVX41" s="9"/>
      <c r="EVY41" s="9"/>
      <c r="EVZ41" s="9"/>
      <c r="EWA41" s="9"/>
      <c r="EWB41" s="9"/>
      <c r="EWC41" s="9"/>
      <c r="EWD41" s="9"/>
      <c r="EWE41" s="9"/>
      <c r="EWF41" s="9"/>
      <c r="EWG41" s="9"/>
      <c r="EWH41" s="9"/>
      <c r="EWI41" s="9"/>
      <c r="EWJ41" s="9"/>
      <c r="EWK41" s="9"/>
      <c r="EWL41" s="9"/>
      <c r="EWM41" s="9"/>
      <c r="EWN41" s="9"/>
      <c r="EWO41" s="9"/>
      <c r="EWP41" s="9"/>
      <c r="EWQ41" s="9"/>
      <c r="EWR41" s="9"/>
      <c r="EWS41" s="9"/>
      <c r="EWT41" s="9"/>
      <c r="EWU41" s="9"/>
      <c r="EWV41" s="9"/>
      <c r="EWW41" s="9"/>
      <c r="EWX41" s="9"/>
      <c r="EWY41" s="9"/>
      <c r="EWZ41" s="9"/>
      <c r="EXA41" s="9"/>
      <c r="EXB41" s="9"/>
      <c r="EXC41" s="9"/>
      <c r="EXD41" s="9"/>
      <c r="EXE41" s="9"/>
      <c r="EXF41" s="9"/>
      <c r="EXG41" s="9"/>
      <c r="EXH41" s="9"/>
      <c r="EXI41" s="9"/>
      <c r="EXJ41" s="9"/>
      <c r="EXK41" s="9"/>
      <c r="EXL41" s="9"/>
      <c r="EXM41" s="9"/>
      <c r="EXN41" s="9"/>
      <c r="EXO41" s="9"/>
      <c r="EXP41" s="9"/>
      <c r="EXQ41" s="9"/>
      <c r="EXR41" s="9"/>
      <c r="EXS41" s="9"/>
      <c r="EXT41" s="9"/>
      <c r="EXU41" s="9"/>
      <c r="EXV41" s="9"/>
      <c r="EXW41" s="9"/>
      <c r="EXX41" s="9"/>
      <c r="EXY41" s="9"/>
      <c r="EXZ41" s="9"/>
      <c r="EYA41" s="9"/>
      <c r="EYB41" s="9"/>
      <c r="EYC41" s="9"/>
      <c r="EYD41" s="9"/>
      <c r="EYE41" s="9"/>
      <c r="EYF41" s="9"/>
      <c r="EYG41" s="9"/>
      <c r="EYH41" s="9"/>
      <c r="EYI41" s="9"/>
      <c r="EYJ41" s="9"/>
      <c r="EYK41" s="9"/>
      <c r="EYL41" s="9"/>
      <c r="EYM41" s="9"/>
      <c r="EYN41" s="9"/>
      <c r="EYO41" s="9"/>
      <c r="EYP41" s="9"/>
      <c r="EYQ41" s="9"/>
      <c r="EYR41" s="9"/>
      <c r="EYS41" s="9"/>
      <c r="EYT41" s="9"/>
      <c r="EYU41" s="9"/>
      <c r="EYV41" s="9"/>
      <c r="EYW41" s="9"/>
      <c r="EYX41" s="9"/>
      <c r="EYY41" s="9"/>
      <c r="EYZ41" s="9"/>
      <c r="EZA41" s="9"/>
      <c r="EZB41" s="9"/>
      <c r="EZC41" s="9"/>
      <c r="EZD41" s="9"/>
      <c r="EZE41" s="9"/>
      <c r="EZF41" s="9"/>
      <c r="EZG41" s="9"/>
      <c r="EZH41" s="9"/>
      <c r="EZI41" s="9"/>
      <c r="EZJ41" s="9"/>
      <c r="EZK41" s="9"/>
      <c r="EZL41" s="9"/>
      <c r="EZM41" s="9"/>
      <c r="EZN41" s="9"/>
      <c r="EZO41" s="9"/>
      <c r="EZP41" s="9"/>
      <c r="EZQ41" s="9"/>
      <c r="EZR41" s="9"/>
      <c r="EZS41" s="9"/>
      <c r="EZT41" s="9"/>
      <c r="EZU41" s="9"/>
      <c r="EZV41" s="9"/>
      <c r="EZW41" s="9"/>
      <c r="EZX41" s="9"/>
      <c r="EZY41" s="9"/>
      <c r="EZZ41" s="9"/>
      <c r="FAA41" s="9"/>
      <c r="FAB41" s="9"/>
      <c r="FAC41" s="9"/>
      <c r="FAD41" s="9"/>
      <c r="FAE41" s="9"/>
      <c r="FAF41" s="9"/>
      <c r="FAG41" s="9"/>
      <c r="FAH41" s="9"/>
      <c r="FAI41" s="9"/>
      <c r="FAJ41" s="9"/>
      <c r="FAK41" s="9"/>
      <c r="FAL41" s="9"/>
      <c r="FAM41" s="9"/>
      <c r="FAN41" s="9"/>
      <c r="FAO41" s="9"/>
      <c r="FAP41" s="9"/>
      <c r="FAQ41" s="9"/>
      <c r="FAR41" s="9"/>
      <c r="FAS41" s="9"/>
      <c r="FAT41" s="9"/>
      <c r="FAU41" s="9"/>
      <c r="FAV41" s="9"/>
      <c r="FAW41" s="9"/>
      <c r="FAX41" s="9"/>
      <c r="FAY41" s="9"/>
      <c r="FAZ41" s="9"/>
      <c r="FBA41" s="9"/>
      <c r="FBB41" s="9"/>
      <c r="FBC41" s="9"/>
      <c r="FBD41" s="9"/>
      <c r="FBE41" s="9"/>
      <c r="FBF41" s="9"/>
      <c r="FBG41" s="9"/>
      <c r="FBH41" s="9"/>
      <c r="FBI41" s="9"/>
      <c r="FBJ41" s="9"/>
      <c r="FBK41" s="9"/>
      <c r="FBL41" s="9"/>
      <c r="FBM41" s="9"/>
      <c r="FBN41" s="9"/>
      <c r="FBO41" s="9"/>
      <c r="FBP41" s="9"/>
      <c r="FBQ41" s="9"/>
      <c r="FBR41" s="9"/>
      <c r="FBS41" s="9"/>
      <c r="FBT41" s="9"/>
      <c r="FBU41" s="9"/>
      <c r="FBV41" s="9"/>
      <c r="FBW41" s="9"/>
      <c r="FBX41" s="9"/>
      <c r="FBY41" s="9"/>
      <c r="FBZ41" s="9"/>
      <c r="FCA41" s="9"/>
      <c r="FCB41" s="9"/>
      <c r="FCC41" s="9"/>
      <c r="FCD41" s="9"/>
      <c r="FCE41" s="9"/>
      <c r="FCF41" s="9"/>
      <c r="FCG41" s="9"/>
      <c r="FCH41" s="9"/>
      <c r="FCI41" s="9"/>
      <c r="FCJ41" s="9"/>
      <c r="FCK41" s="9"/>
      <c r="FCL41" s="9"/>
      <c r="FCM41" s="9"/>
      <c r="FCN41" s="9"/>
      <c r="FCO41" s="9"/>
      <c r="FCP41" s="9"/>
      <c r="FCQ41" s="9"/>
      <c r="FCR41" s="9"/>
      <c r="FCS41" s="9"/>
      <c r="FCT41" s="9"/>
      <c r="FCU41" s="9"/>
      <c r="FCV41" s="9"/>
      <c r="FCW41" s="9"/>
      <c r="FCX41" s="9"/>
      <c r="FCY41" s="9"/>
      <c r="FCZ41" s="9"/>
      <c r="FDA41" s="9"/>
      <c r="FDB41" s="9"/>
      <c r="FDC41" s="9"/>
      <c r="FDD41" s="9"/>
      <c r="FDE41" s="9"/>
      <c r="FDF41" s="9"/>
      <c r="FDG41" s="9"/>
      <c r="FDH41" s="9"/>
      <c r="FDI41" s="9"/>
      <c r="FDJ41" s="9"/>
      <c r="FDK41" s="9"/>
      <c r="FDL41" s="9"/>
      <c r="FDM41" s="9"/>
      <c r="FDN41" s="9"/>
      <c r="FDO41" s="9"/>
      <c r="FDP41" s="9"/>
      <c r="FDQ41" s="9"/>
      <c r="FDR41" s="9"/>
      <c r="FDS41" s="9"/>
      <c r="FDT41" s="9"/>
      <c r="FDU41" s="9"/>
      <c r="FDV41" s="9"/>
      <c r="FDW41" s="9"/>
      <c r="FDX41" s="9"/>
      <c r="FDY41" s="9"/>
      <c r="FDZ41" s="9"/>
      <c r="FEA41" s="9"/>
      <c r="FEB41" s="9"/>
      <c r="FEC41" s="9"/>
      <c r="FED41" s="9"/>
      <c r="FEE41" s="9"/>
      <c r="FEF41" s="9"/>
      <c r="FEG41" s="9"/>
      <c r="FEH41" s="9"/>
      <c r="FEI41" s="9"/>
      <c r="FEJ41" s="9"/>
      <c r="FEK41" s="9"/>
      <c r="FEL41" s="9"/>
      <c r="FEM41" s="9"/>
      <c r="FEN41" s="9"/>
      <c r="FEO41" s="9"/>
      <c r="FEP41" s="9"/>
      <c r="FEQ41" s="9"/>
      <c r="FER41" s="9"/>
      <c r="FES41" s="9"/>
      <c r="FET41" s="9"/>
      <c r="FEU41" s="9"/>
      <c r="FEV41" s="9"/>
      <c r="FEW41" s="9"/>
      <c r="FEX41" s="9"/>
      <c r="FEY41" s="9"/>
      <c r="FEZ41" s="9"/>
      <c r="FFA41" s="9"/>
      <c r="FFB41" s="9"/>
      <c r="FFC41" s="9"/>
      <c r="FFD41" s="9"/>
      <c r="FFE41" s="9"/>
      <c r="FFF41" s="9"/>
      <c r="FFG41" s="9"/>
      <c r="FFH41" s="9"/>
      <c r="FFI41" s="9"/>
      <c r="FFJ41" s="9"/>
      <c r="FFK41" s="9"/>
      <c r="FFL41" s="9"/>
      <c r="FFM41" s="9"/>
      <c r="FFN41" s="9"/>
      <c r="FFO41" s="9"/>
      <c r="FFP41" s="9"/>
      <c r="FFQ41" s="9"/>
      <c r="FFR41" s="9"/>
      <c r="FFS41" s="9"/>
      <c r="FFT41" s="9"/>
      <c r="FFU41" s="9"/>
      <c r="FFV41" s="9"/>
      <c r="FFW41" s="9"/>
      <c r="FFX41" s="9"/>
      <c r="FFY41" s="9"/>
      <c r="FFZ41" s="9"/>
      <c r="FGA41" s="9"/>
      <c r="FGB41" s="9"/>
      <c r="FGC41" s="9"/>
      <c r="FGD41" s="9"/>
      <c r="FGE41" s="9"/>
      <c r="FGF41" s="9"/>
      <c r="FGG41" s="9"/>
      <c r="FGH41" s="9"/>
      <c r="FGI41" s="9"/>
      <c r="FGJ41" s="9"/>
      <c r="FGK41" s="9"/>
      <c r="FGL41" s="9"/>
      <c r="FGM41" s="9"/>
      <c r="FGN41" s="9"/>
      <c r="FGO41" s="9"/>
      <c r="FGP41" s="9"/>
      <c r="FGQ41" s="9"/>
      <c r="FGR41" s="9"/>
      <c r="FGS41" s="9"/>
      <c r="FGT41" s="9"/>
      <c r="FGU41" s="9"/>
      <c r="FGV41" s="9"/>
      <c r="FGW41" s="9"/>
      <c r="FGX41" s="9"/>
      <c r="FGY41" s="9"/>
      <c r="FGZ41" s="9"/>
      <c r="FHA41" s="9"/>
      <c r="FHB41" s="9"/>
      <c r="FHC41" s="9"/>
      <c r="FHD41" s="9"/>
      <c r="FHE41" s="9"/>
      <c r="FHF41" s="9"/>
      <c r="FHG41" s="9"/>
      <c r="FHH41" s="9"/>
      <c r="FHI41" s="9"/>
      <c r="FHJ41" s="9"/>
      <c r="FHK41" s="9"/>
      <c r="FHL41" s="9"/>
      <c r="FHM41" s="9"/>
      <c r="FHN41" s="9"/>
      <c r="FHO41" s="9"/>
      <c r="FHP41" s="9"/>
      <c r="FHQ41" s="9"/>
      <c r="FHR41" s="9"/>
      <c r="FHS41" s="9"/>
      <c r="FHT41" s="9"/>
      <c r="FHU41" s="9"/>
      <c r="FHV41" s="9"/>
      <c r="FHW41" s="9"/>
      <c r="FHX41" s="9"/>
      <c r="FHY41" s="9"/>
      <c r="FHZ41" s="9"/>
      <c r="FIA41" s="9"/>
      <c r="FIB41" s="9"/>
      <c r="FIC41" s="9"/>
      <c r="FID41" s="9"/>
      <c r="FIE41" s="9"/>
      <c r="FIF41" s="9"/>
      <c r="FIG41" s="9"/>
      <c r="FIH41" s="9"/>
      <c r="FII41" s="9"/>
      <c r="FIJ41" s="9"/>
      <c r="FIK41" s="9"/>
      <c r="FIL41" s="9"/>
      <c r="FIM41" s="9"/>
      <c r="FIN41" s="9"/>
      <c r="FIO41" s="9"/>
      <c r="FIP41" s="9"/>
      <c r="FIQ41" s="9"/>
      <c r="FIR41" s="9"/>
      <c r="FIS41" s="9"/>
      <c r="FIT41" s="9"/>
      <c r="FIU41" s="9"/>
      <c r="FIV41" s="9"/>
      <c r="FIW41" s="9"/>
      <c r="FIX41" s="9"/>
      <c r="FIY41" s="9"/>
      <c r="FIZ41" s="9"/>
      <c r="FJA41" s="9"/>
      <c r="FJB41" s="9"/>
      <c r="FJC41" s="9"/>
      <c r="FJD41" s="9"/>
      <c r="FJE41" s="9"/>
      <c r="FJF41" s="9"/>
      <c r="FJG41" s="9"/>
      <c r="FJH41" s="9"/>
      <c r="FJI41" s="9"/>
      <c r="FJJ41" s="9"/>
      <c r="FJK41" s="9"/>
      <c r="FJL41" s="9"/>
      <c r="FJM41" s="9"/>
      <c r="FJN41" s="9"/>
      <c r="FJO41" s="9"/>
      <c r="FJP41" s="9"/>
      <c r="FJQ41" s="9"/>
      <c r="FJR41" s="9"/>
      <c r="FJS41" s="9"/>
      <c r="FJT41" s="9"/>
      <c r="FJU41" s="9"/>
      <c r="FJV41" s="9"/>
      <c r="FJW41" s="9"/>
      <c r="FJX41" s="9"/>
      <c r="FJY41" s="9"/>
      <c r="FJZ41" s="9"/>
      <c r="FKA41" s="9"/>
      <c r="FKB41" s="9"/>
      <c r="FKC41" s="9"/>
      <c r="FKD41" s="9"/>
      <c r="FKE41" s="9"/>
      <c r="FKF41" s="9"/>
      <c r="FKG41" s="9"/>
      <c r="FKH41" s="9"/>
      <c r="FKI41" s="9"/>
      <c r="FKJ41" s="9"/>
      <c r="FKK41" s="9"/>
      <c r="FKL41" s="9"/>
      <c r="FKM41" s="9"/>
      <c r="FKN41" s="9"/>
      <c r="FKO41" s="9"/>
      <c r="FKP41" s="9"/>
      <c r="FKQ41" s="9"/>
      <c r="FKR41" s="9"/>
      <c r="FKS41" s="9"/>
      <c r="FKT41" s="9"/>
      <c r="FKU41" s="9"/>
      <c r="FKV41" s="9"/>
      <c r="FKW41" s="9"/>
      <c r="FKX41" s="9"/>
      <c r="FKY41" s="9"/>
      <c r="FKZ41" s="9"/>
      <c r="FLA41" s="9"/>
      <c r="FLB41" s="9"/>
      <c r="FLC41" s="9"/>
      <c r="FLD41" s="9"/>
      <c r="FLE41" s="9"/>
      <c r="FLF41" s="9"/>
      <c r="FLG41" s="9"/>
      <c r="FLH41" s="9"/>
      <c r="FLI41" s="9"/>
      <c r="FLJ41" s="9"/>
      <c r="FLK41" s="9"/>
      <c r="FLL41" s="9"/>
      <c r="FLM41" s="9"/>
      <c r="FLN41" s="9"/>
      <c r="FLO41" s="9"/>
      <c r="FLP41" s="9"/>
      <c r="FLQ41" s="9"/>
      <c r="FLR41" s="9"/>
      <c r="FLS41" s="9"/>
      <c r="FLT41" s="9"/>
      <c r="FLU41" s="9"/>
      <c r="FLV41" s="9"/>
      <c r="FLW41" s="9"/>
      <c r="FLX41" s="9"/>
      <c r="FLY41" s="9"/>
      <c r="FLZ41" s="9"/>
      <c r="FMA41" s="9"/>
      <c r="FMB41" s="9"/>
      <c r="FMC41" s="9"/>
      <c r="FMD41" s="9"/>
      <c r="FME41" s="9"/>
      <c r="FMF41" s="9"/>
      <c r="FMG41" s="9"/>
      <c r="FMH41" s="9"/>
      <c r="FMI41" s="9"/>
      <c r="FMJ41" s="9"/>
      <c r="FMK41" s="9"/>
      <c r="FML41" s="9"/>
      <c r="FMM41" s="9"/>
      <c r="FMN41" s="9"/>
      <c r="FMO41" s="9"/>
      <c r="FMP41" s="9"/>
      <c r="FMQ41" s="9"/>
      <c r="FMR41" s="9"/>
      <c r="FMS41" s="9"/>
      <c r="FMT41" s="9"/>
      <c r="FMU41" s="9"/>
      <c r="FMV41" s="9"/>
      <c r="FMW41" s="9"/>
      <c r="FMX41" s="9"/>
      <c r="FMY41" s="9"/>
      <c r="FMZ41" s="9"/>
      <c r="FNA41" s="9"/>
      <c r="FNB41" s="9"/>
      <c r="FNC41" s="9"/>
      <c r="FND41" s="9"/>
      <c r="FNE41" s="9"/>
      <c r="FNF41" s="9"/>
      <c r="FNG41" s="9"/>
      <c r="FNH41" s="9"/>
      <c r="FNI41" s="9"/>
      <c r="FNJ41" s="9"/>
      <c r="FNK41" s="9"/>
      <c r="FNL41" s="9"/>
      <c r="FNM41" s="9"/>
      <c r="FNN41" s="9"/>
      <c r="FNO41" s="9"/>
      <c r="FNP41" s="9"/>
      <c r="FNQ41" s="9"/>
      <c r="FNR41" s="9"/>
      <c r="FNS41" s="9"/>
      <c r="FNT41" s="9"/>
      <c r="FNU41" s="9"/>
      <c r="FNV41" s="9"/>
      <c r="FNW41" s="9"/>
      <c r="FNX41" s="9"/>
      <c r="FNY41" s="9"/>
      <c r="FNZ41" s="9"/>
      <c r="FOA41" s="9"/>
      <c r="FOB41" s="9"/>
      <c r="FOC41" s="9"/>
      <c r="FOD41" s="9"/>
      <c r="FOE41" s="9"/>
      <c r="FOF41" s="9"/>
      <c r="FOG41" s="9"/>
      <c r="FOH41" s="9"/>
      <c r="FOI41" s="9"/>
      <c r="FOJ41" s="9"/>
      <c r="FOK41" s="9"/>
      <c r="FOL41" s="9"/>
      <c r="FOM41" s="9"/>
      <c r="FON41" s="9"/>
      <c r="FOO41" s="9"/>
      <c r="FOP41" s="9"/>
      <c r="FOQ41" s="9"/>
      <c r="FOR41" s="9"/>
      <c r="FOS41" s="9"/>
      <c r="FOT41" s="9"/>
      <c r="FOU41" s="9"/>
      <c r="FOV41" s="9"/>
      <c r="FOW41" s="9"/>
      <c r="FOX41" s="9"/>
      <c r="FOY41" s="9"/>
      <c r="FOZ41" s="9"/>
      <c r="FPA41" s="9"/>
      <c r="FPB41" s="9"/>
      <c r="FPC41" s="9"/>
      <c r="FPD41" s="9"/>
      <c r="FPE41" s="9"/>
      <c r="FPF41" s="9"/>
      <c r="FPG41" s="9"/>
      <c r="FPH41" s="9"/>
      <c r="FPI41" s="9"/>
      <c r="FPJ41" s="9"/>
      <c r="FPK41" s="9"/>
      <c r="FPL41" s="9"/>
      <c r="FPM41" s="9"/>
      <c r="FPN41" s="9"/>
      <c r="FPO41" s="9"/>
      <c r="FPP41" s="9"/>
      <c r="FPQ41" s="9"/>
      <c r="FPR41" s="9"/>
      <c r="FPS41" s="9"/>
      <c r="FPT41" s="9"/>
      <c r="FPU41" s="9"/>
      <c r="FPV41" s="9"/>
      <c r="FPW41" s="9"/>
      <c r="FPX41" s="9"/>
      <c r="FPY41" s="9"/>
      <c r="FPZ41" s="9"/>
      <c r="FQA41" s="9"/>
      <c r="FQB41" s="9"/>
      <c r="FQC41" s="9"/>
      <c r="FQD41" s="9"/>
      <c r="FQE41" s="9"/>
      <c r="FQF41" s="9"/>
      <c r="FQG41" s="9"/>
      <c r="FQH41" s="9"/>
      <c r="FQI41" s="9"/>
      <c r="FQJ41" s="9"/>
      <c r="FQK41" s="9"/>
      <c r="FQL41" s="9"/>
      <c r="FQM41" s="9"/>
      <c r="FQN41" s="9"/>
      <c r="FQO41" s="9"/>
      <c r="FQP41" s="9"/>
      <c r="FQQ41" s="9"/>
      <c r="FQR41" s="9"/>
      <c r="FQS41" s="9"/>
      <c r="FQT41" s="9"/>
      <c r="FQU41" s="9"/>
      <c r="FQV41" s="9"/>
      <c r="FQW41" s="9"/>
      <c r="FQX41" s="9"/>
      <c r="FQY41" s="9"/>
      <c r="FQZ41" s="9"/>
      <c r="FRA41" s="9"/>
      <c r="FRB41" s="9"/>
      <c r="FRC41" s="9"/>
      <c r="FRD41" s="9"/>
      <c r="FRE41" s="9"/>
      <c r="FRF41" s="9"/>
      <c r="FRG41" s="9"/>
      <c r="FRH41" s="9"/>
      <c r="FRI41" s="9"/>
      <c r="FRJ41" s="9"/>
      <c r="FRK41" s="9"/>
      <c r="FRL41" s="9"/>
      <c r="FRM41" s="9"/>
      <c r="FRN41" s="9"/>
      <c r="FRO41" s="9"/>
      <c r="FRP41" s="9"/>
      <c r="FRQ41" s="9"/>
      <c r="FRR41" s="9"/>
      <c r="FRS41" s="9"/>
      <c r="FRT41" s="9"/>
      <c r="FRU41" s="9"/>
      <c r="FRV41" s="9"/>
      <c r="FRW41" s="9"/>
      <c r="FRX41" s="9"/>
      <c r="FRY41" s="9"/>
      <c r="FRZ41" s="9"/>
      <c r="FSA41" s="9"/>
      <c r="FSB41" s="9"/>
      <c r="FSC41" s="9"/>
      <c r="FSD41" s="9"/>
      <c r="FSE41" s="9"/>
      <c r="FSF41" s="9"/>
      <c r="FSG41" s="9"/>
      <c r="FSH41" s="9"/>
      <c r="FSI41" s="9"/>
      <c r="FSJ41" s="9"/>
      <c r="FSK41" s="9"/>
      <c r="FSL41" s="9"/>
      <c r="FSM41" s="9"/>
      <c r="FSN41" s="9"/>
      <c r="FSO41" s="9"/>
      <c r="FSP41" s="9"/>
      <c r="FSQ41" s="9"/>
      <c r="FSR41" s="9"/>
      <c r="FSS41" s="9"/>
      <c r="FST41" s="9"/>
      <c r="FSU41" s="9"/>
      <c r="FSV41" s="9"/>
      <c r="FSW41" s="9"/>
      <c r="FSX41" s="9"/>
      <c r="FSY41" s="9"/>
      <c r="FSZ41" s="9"/>
      <c r="FTA41" s="9"/>
      <c r="FTB41" s="9"/>
      <c r="FTC41" s="9"/>
      <c r="FTD41" s="9"/>
      <c r="FTE41" s="9"/>
      <c r="FTF41" s="9"/>
      <c r="FTG41" s="9"/>
      <c r="FTH41" s="9"/>
      <c r="FTI41" s="9"/>
      <c r="FTJ41" s="9"/>
      <c r="FTK41" s="9"/>
      <c r="FTL41" s="9"/>
      <c r="FTM41" s="9"/>
      <c r="FTN41" s="9"/>
      <c r="FTO41" s="9"/>
      <c r="FTP41" s="9"/>
      <c r="FTQ41" s="9"/>
      <c r="FTR41" s="9"/>
      <c r="FTS41" s="9"/>
      <c r="FTT41" s="9"/>
      <c r="FTU41" s="9"/>
      <c r="FTV41" s="9"/>
      <c r="FTW41" s="9"/>
      <c r="FTX41" s="9"/>
      <c r="FTY41" s="9"/>
      <c r="FTZ41" s="9"/>
      <c r="FUA41" s="9"/>
      <c r="FUB41" s="9"/>
      <c r="FUC41" s="9"/>
      <c r="FUD41" s="9"/>
      <c r="FUE41" s="9"/>
      <c r="FUF41" s="9"/>
      <c r="FUG41" s="9"/>
      <c r="FUH41" s="9"/>
      <c r="FUI41" s="9"/>
      <c r="FUJ41" s="9"/>
      <c r="FUK41" s="9"/>
      <c r="FUL41" s="9"/>
      <c r="FUM41" s="9"/>
      <c r="FUN41" s="9"/>
      <c r="FUO41" s="9"/>
      <c r="FUP41" s="9"/>
      <c r="FUQ41" s="9"/>
      <c r="FUR41" s="9"/>
      <c r="FUS41" s="9"/>
      <c r="FUT41" s="9"/>
      <c r="FUU41" s="9"/>
      <c r="FUV41" s="9"/>
      <c r="FUW41" s="9"/>
      <c r="FUX41" s="9"/>
      <c r="FUY41" s="9"/>
      <c r="FUZ41" s="9"/>
      <c r="FVA41" s="9"/>
      <c r="FVB41" s="9"/>
      <c r="FVC41" s="9"/>
      <c r="FVD41" s="9"/>
      <c r="FVE41" s="9"/>
      <c r="FVF41" s="9"/>
      <c r="FVG41" s="9"/>
      <c r="FVH41" s="9"/>
      <c r="FVI41" s="9"/>
      <c r="FVJ41" s="9"/>
      <c r="FVK41" s="9"/>
      <c r="FVL41" s="9"/>
      <c r="FVM41" s="9"/>
      <c r="FVN41" s="9"/>
      <c r="FVO41" s="9"/>
      <c r="FVP41" s="9"/>
      <c r="FVQ41" s="9"/>
      <c r="FVR41" s="9"/>
      <c r="FVS41" s="9"/>
      <c r="FVT41" s="9"/>
      <c r="FVU41" s="9"/>
      <c r="FVV41" s="9"/>
      <c r="FVW41" s="9"/>
      <c r="FVX41" s="9"/>
      <c r="FVY41" s="9"/>
      <c r="FVZ41" s="9"/>
      <c r="FWA41" s="9"/>
      <c r="FWB41" s="9"/>
      <c r="FWC41" s="9"/>
      <c r="FWD41" s="9"/>
      <c r="FWE41" s="9"/>
      <c r="FWF41" s="9"/>
      <c r="FWG41" s="9"/>
      <c r="FWH41" s="9"/>
      <c r="FWI41" s="9"/>
      <c r="FWJ41" s="9"/>
      <c r="FWK41" s="9"/>
      <c r="FWL41" s="9"/>
      <c r="FWM41" s="9"/>
      <c r="FWN41" s="9"/>
      <c r="FWO41" s="9"/>
      <c r="FWP41" s="9"/>
      <c r="FWQ41" s="9"/>
      <c r="FWR41" s="9"/>
      <c r="FWS41" s="9"/>
      <c r="FWT41" s="9"/>
      <c r="FWU41" s="9"/>
      <c r="FWV41" s="9"/>
      <c r="FWW41" s="9"/>
      <c r="FWX41" s="9"/>
      <c r="FWY41" s="9"/>
      <c r="FWZ41" s="9"/>
      <c r="FXA41" s="9"/>
      <c r="FXB41" s="9"/>
      <c r="FXC41" s="9"/>
      <c r="FXD41" s="9"/>
      <c r="FXE41" s="9"/>
      <c r="FXF41" s="9"/>
      <c r="FXG41" s="9"/>
      <c r="FXH41" s="9"/>
      <c r="FXI41" s="9"/>
      <c r="FXJ41" s="9"/>
      <c r="FXK41" s="9"/>
      <c r="FXL41" s="9"/>
      <c r="FXM41" s="9"/>
      <c r="FXN41" s="9"/>
      <c r="FXO41" s="9"/>
      <c r="FXP41" s="9"/>
      <c r="FXQ41" s="9"/>
      <c r="FXR41" s="9"/>
      <c r="FXS41" s="9"/>
      <c r="FXT41" s="9"/>
      <c r="FXU41" s="9"/>
      <c r="FXV41" s="9"/>
      <c r="FXW41" s="9"/>
      <c r="FXX41" s="9"/>
      <c r="FXY41" s="9"/>
      <c r="FXZ41" s="9"/>
      <c r="FYA41" s="9"/>
      <c r="FYB41" s="9"/>
      <c r="FYC41" s="9"/>
      <c r="FYD41" s="9"/>
      <c r="FYE41" s="9"/>
      <c r="FYF41" s="9"/>
      <c r="FYG41" s="9"/>
      <c r="FYH41" s="9"/>
      <c r="FYI41" s="9"/>
      <c r="FYJ41" s="9"/>
      <c r="FYK41" s="9"/>
      <c r="FYL41" s="9"/>
      <c r="FYM41" s="9"/>
      <c r="FYN41" s="9"/>
      <c r="FYO41" s="9"/>
      <c r="FYP41" s="9"/>
      <c r="FYQ41" s="9"/>
      <c r="FYR41" s="9"/>
      <c r="FYS41" s="9"/>
      <c r="FYT41" s="9"/>
      <c r="FYU41" s="9"/>
      <c r="FYV41" s="9"/>
      <c r="FYW41" s="9"/>
      <c r="FYX41" s="9"/>
      <c r="FYY41" s="9"/>
      <c r="FYZ41" s="9"/>
      <c r="FZA41" s="9"/>
      <c r="FZB41" s="9"/>
      <c r="FZC41" s="9"/>
      <c r="FZD41" s="9"/>
      <c r="FZE41" s="9"/>
      <c r="FZF41" s="9"/>
      <c r="FZG41" s="9"/>
      <c r="FZH41" s="9"/>
      <c r="FZI41" s="9"/>
      <c r="FZJ41" s="9"/>
      <c r="FZK41" s="9"/>
      <c r="FZL41" s="9"/>
      <c r="FZM41" s="9"/>
      <c r="FZN41" s="9"/>
      <c r="FZO41" s="9"/>
      <c r="FZP41" s="9"/>
      <c r="FZQ41" s="9"/>
      <c r="FZR41" s="9"/>
      <c r="FZS41" s="9"/>
      <c r="FZT41" s="9"/>
      <c r="FZU41" s="9"/>
      <c r="FZV41" s="9"/>
      <c r="FZW41" s="9"/>
      <c r="FZX41" s="9"/>
      <c r="FZY41" s="9"/>
      <c r="FZZ41" s="9"/>
      <c r="GAA41" s="9"/>
      <c r="GAB41" s="9"/>
      <c r="GAC41" s="9"/>
      <c r="GAD41" s="9"/>
      <c r="GAE41" s="9"/>
      <c r="GAF41" s="9"/>
      <c r="GAG41" s="9"/>
      <c r="GAH41" s="9"/>
      <c r="GAI41" s="9"/>
      <c r="GAJ41" s="9"/>
      <c r="GAK41" s="9"/>
      <c r="GAL41" s="9"/>
      <c r="GAM41" s="9"/>
      <c r="GAN41" s="9"/>
      <c r="GAO41" s="9"/>
      <c r="GAP41" s="9"/>
      <c r="GAQ41" s="9"/>
      <c r="GAR41" s="9"/>
      <c r="GAS41" s="9"/>
      <c r="GAT41" s="9"/>
      <c r="GAU41" s="9"/>
      <c r="GAV41" s="9"/>
      <c r="GAW41" s="9"/>
      <c r="GAX41" s="9"/>
      <c r="GAY41" s="9"/>
      <c r="GAZ41" s="9"/>
      <c r="GBA41" s="9"/>
      <c r="GBB41" s="9"/>
      <c r="GBC41" s="9"/>
      <c r="GBD41" s="9"/>
      <c r="GBE41" s="9"/>
      <c r="GBF41" s="9"/>
      <c r="GBG41" s="9"/>
      <c r="GBH41" s="9"/>
      <c r="GBI41" s="9"/>
      <c r="GBJ41" s="9"/>
      <c r="GBK41" s="9"/>
      <c r="GBL41" s="9"/>
      <c r="GBM41" s="9"/>
      <c r="GBN41" s="9"/>
      <c r="GBO41" s="9"/>
      <c r="GBP41" s="9"/>
      <c r="GBQ41" s="9"/>
      <c r="GBR41" s="9"/>
      <c r="GBS41" s="9"/>
      <c r="GBT41" s="9"/>
      <c r="GBU41" s="9"/>
      <c r="GBV41" s="9"/>
      <c r="GBW41" s="9"/>
      <c r="GBX41" s="9"/>
      <c r="GBY41" s="9"/>
      <c r="GBZ41" s="9"/>
      <c r="GCA41" s="9"/>
      <c r="GCB41" s="9"/>
      <c r="GCC41" s="9"/>
      <c r="GCD41" s="9"/>
      <c r="GCE41" s="9"/>
      <c r="GCF41" s="9"/>
      <c r="GCG41" s="9"/>
      <c r="GCH41" s="9"/>
      <c r="GCI41" s="9"/>
      <c r="GCJ41" s="9"/>
      <c r="GCK41" s="9"/>
      <c r="GCL41" s="9"/>
      <c r="GCM41" s="9"/>
      <c r="GCN41" s="9"/>
      <c r="GCO41" s="9"/>
      <c r="GCP41" s="9"/>
      <c r="GCQ41" s="9"/>
      <c r="GCR41" s="9"/>
      <c r="GCS41" s="9"/>
      <c r="GCT41" s="9"/>
      <c r="GCU41" s="9"/>
      <c r="GCV41" s="9"/>
      <c r="GCW41" s="9"/>
      <c r="GCX41" s="9"/>
      <c r="GCY41" s="9"/>
      <c r="GCZ41" s="9"/>
      <c r="GDA41" s="9"/>
      <c r="GDB41" s="9"/>
      <c r="GDC41" s="9"/>
      <c r="GDD41" s="9"/>
      <c r="GDE41" s="9"/>
      <c r="GDF41" s="9"/>
      <c r="GDG41" s="9"/>
      <c r="GDH41" s="9"/>
      <c r="GDI41" s="9"/>
      <c r="GDJ41" s="9"/>
      <c r="GDK41" s="9"/>
      <c r="GDL41" s="9"/>
      <c r="GDM41" s="9"/>
      <c r="GDN41" s="9"/>
      <c r="GDO41" s="9"/>
      <c r="GDP41" s="9"/>
      <c r="GDQ41" s="9"/>
      <c r="GDR41" s="9"/>
      <c r="GDS41" s="9"/>
      <c r="GDT41" s="9"/>
      <c r="GDU41" s="9"/>
      <c r="GDV41" s="9"/>
      <c r="GDW41" s="9"/>
      <c r="GDX41" s="9"/>
      <c r="GDY41" s="9"/>
      <c r="GDZ41" s="9"/>
      <c r="GEA41" s="9"/>
      <c r="GEB41" s="9"/>
      <c r="GEC41" s="9"/>
      <c r="GED41" s="9"/>
      <c r="GEE41" s="9"/>
      <c r="GEF41" s="9"/>
      <c r="GEG41" s="9"/>
      <c r="GEH41" s="9"/>
      <c r="GEI41" s="9"/>
      <c r="GEJ41" s="9"/>
      <c r="GEK41" s="9"/>
      <c r="GEL41" s="9"/>
      <c r="GEM41" s="9"/>
      <c r="GEN41" s="9"/>
      <c r="GEO41" s="9"/>
      <c r="GEP41" s="9"/>
      <c r="GEQ41" s="9"/>
      <c r="GER41" s="9"/>
      <c r="GES41" s="9"/>
      <c r="GET41" s="9"/>
      <c r="GEU41" s="9"/>
      <c r="GEV41" s="9"/>
      <c r="GEW41" s="9"/>
      <c r="GEX41" s="9"/>
      <c r="GEY41" s="9"/>
      <c r="GEZ41" s="9"/>
      <c r="GFA41" s="9"/>
      <c r="GFB41" s="9"/>
      <c r="GFC41" s="9"/>
      <c r="GFD41" s="9"/>
      <c r="GFE41" s="9"/>
      <c r="GFF41" s="9"/>
      <c r="GFG41" s="9"/>
      <c r="GFH41" s="9"/>
      <c r="GFI41" s="9"/>
      <c r="GFJ41" s="9"/>
      <c r="GFK41" s="9"/>
      <c r="GFL41" s="9"/>
      <c r="GFM41" s="9"/>
      <c r="GFN41" s="9"/>
      <c r="GFO41" s="9"/>
      <c r="GFP41" s="9"/>
      <c r="GFQ41" s="9"/>
      <c r="GFR41" s="9"/>
      <c r="GFS41" s="9"/>
      <c r="GFT41" s="9"/>
      <c r="GFU41" s="9"/>
      <c r="GFV41" s="9"/>
      <c r="GFW41" s="9"/>
      <c r="GFX41" s="9"/>
      <c r="GFY41" s="9"/>
      <c r="GFZ41" s="9"/>
      <c r="GGA41" s="9"/>
      <c r="GGB41" s="9"/>
      <c r="GGC41" s="9"/>
      <c r="GGD41" s="9"/>
      <c r="GGE41" s="9"/>
      <c r="GGF41" s="9"/>
      <c r="GGG41" s="9"/>
      <c r="GGH41" s="9"/>
      <c r="GGI41" s="9"/>
      <c r="GGJ41" s="9"/>
      <c r="GGK41" s="9"/>
      <c r="GGL41" s="9"/>
      <c r="GGM41" s="9"/>
      <c r="GGN41" s="9"/>
      <c r="GGO41" s="9"/>
      <c r="GGP41" s="9"/>
      <c r="GGQ41" s="9"/>
      <c r="GGR41" s="9"/>
      <c r="GGS41" s="9"/>
      <c r="GGT41" s="9"/>
      <c r="GGU41" s="9"/>
      <c r="GGV41" s="9"/>
      <c r="GGW41" s="9"/>
      <c r="GGX41" s="9"/>
      <c r="GGY41" s="9"/>
      <c r="GGZ41" s="9"/>
      <c r="GHA41" s="9"/>
      <c r="GHB41" s="9"/>
      <c r="GHC41" s="9"/>
      <c r="GHD41" s="9"/>
      <c r="GHE41" s="9"/>
      <c r="GHF41" s="9"/>
      <c r="GHG41" s="9"/>
      <c r="GHH41" s="9"/>
      <c r="GHI41" s="9"/>
      <c r="GHJ41" s="9"/>
      <c r="GHK41" s="9"/>
      <c r="GHL41" s="9"/>
      <c r="GHM41" s="9"/>
      <c r="GHN41" s="9"/>
      <c r="GHO41" s="9"/>
      <c r="GHP41" s="9"/>
      <c r="GHQ41" s="9"/>
      <c r="GHR41" s="9"/>
      <c r="GHS41" s="9"/>
      <c r="GHT41" s="9"/>
      <c r="GHU41" s="9"/>
      <c r="GHV41" s="9"/>
      <c r="GHW41" s="9"/>
      <c r="GHX41" s="9"/>
      <c r="GHY41" s="9"/>
      <c r="GHZ41" s="9"/>
      <c r="GIA41" s="9"/>
      <c r="GIB41" s="9"/>
      <c r="GIC41" s="9"/>
      <c r="GID41" s="9"/>
      <c r="GIE41" s="9"/>
      <c r="GIF41" s="9"/>
      <c r="GIG41" s="9"/>
      <c r="GIH41" s="9"/>
      <c r="GII41" s="9"/>
      <c r="GIJ41" s="9"/>
      <c r="GIK41" s="9"/>
      <c r="GIL41" s="9"/>
      <c r="GIM41" s="9"/>
      <c r="GIN41" s="9"/>
      <c r="GIO41" s="9"/>
      <c r="GIP41" s="9"/>
      <c r="GIQ41" s="9"/>
      <c r="GIR41" s="9"/>
      <c r="GIS41" s="9"/>
      <c r="GIT41" s="9"/>
      <c r="GIU41" s="9"/>
      <c r="GIV41" s="9"/>
      <c r="GIW41" s="9"/>
      <c r="GIX41" s="9"/>
      <c r="GIY41" s="9"/>
      <c r="GIZ41" s="9"/>
      <c r="GJA41" s="9"/>
      <c r="GJB41" s="9"/>
      <c r="GJC41" s="9"/>
      <c r="GJD41" s="9"/>
      <c r="GJE41" s="9"/>
      <c r="GJF41" s="9"/>
      <c r="GJG41" s="9"/>
      <c r="GJH41" s="9"/>
      <c r="GJI41" s="9"/>
      <c r="GJJ41" s="9"/>
      <c r="GJK41" s="9"/>
      <c r="GJL41" s="9"/>
      <c r="GJM41" s="9"/>
      <c r="GJN41" s="9"/>
      <c r="GJO41" s="9"/>
      <c r="GJP41" s="9"/>
      <c r="GJQ41" s="9"/>
      <c r="GJR41" s="9"/>
      <c r="GJS41" s="9"/>
      <c r="GJT41" s="9"/>
      <c r="GJU41" s="9"/>
      <c r="GJV41" s="9"/>
      <c r="GJW41" s="9"/>
      <c r="GJX41" s="9"/>
      <c r="GJY41" s="9"/>
      <c r="GJZ41" s="9"/>
      <c r="GKA41" s="9"/>
      <c r="GKB41" s="9"/>
      <c r="GKC41" s="9"/>
      <c r="GKD41" s="9"/>
      <c r="GKE41" s="9"/>
      <c r="GKF41" s="9"/>
      <c r="GKG41" s="9"/>
      <c r="GKH41" s="9"/>
      <c r="GKI41" s="9"/>
      <c r="GKJ41" s="9"/>
      <c r="GKK41" s="9"/>
      <c r="GKL41" s="9"/>
      <c r="GKM41" s="9"/>
      <c r="GKN41" s="9"/>
      <c r="GKO41" s="9"/>
      <c r="GKP41" s="9"/>
      <c r="GKQ41" s="9"/>
      <c r="GKR41" s="9"/>
      <c r="GKS41" s="9"/>
      <c r="GKT41" s="9"/>
      <c r="GKU41" s="9"/>
      <c r="GKV41" s="9"/>
      <c r="GKW41" s="9"/>
      <c r="GKX41" s="9"/>
      <c r="GKY41" s="9"/>
      <c r="GKZ41" s="9"/>
      <c r="GLA41" s="9"/>
      <c r="GLB41" s="9"/>
      <c r="GLC41" s="9"/>
      <c r="GLD41" s="9"/>
      <c r="GLE41" s="9"/>
      <c r="GLF41" s="9"/>
      <c r="GLG41" s="9"/>
      <c r="GLH41" s="9"/>
      <c r="GLI41" s="9"/>
      <c r="GLJ41" s="9"/>
      <c r="GLK41" s="9"/>
      <c r="GLL41" s="9"/>
      <c r="GLM41" s="9"/>
      <c r="GLN41" s="9"/>
      <c r="GLO41" s="9"/>
      <c r="GLP41" s="9"/>
      <c r="GLQ41" s="9"/>
      <c r="GLR41" s="9"/>
      <c r="GLS41" s="9"/>
      <c r="GLT41" s="9"/>
      <c r="GLU41" s="9"/>
      <c r="GLV41" s="9"/>
      <c r="GLW41" s="9"/>
      <c r="GLX41" s="9"/>
      <c r="GLY41" s="9"/>
      <c r="GLZ41" s="9"/>
      <c r="GMA41" s="9"/>
      <c r="GMB41" s="9"/>
      <c r="GMC41" s="9"/>
      <c r="GMD41" s="9"/>
      <c r="GME41" s="9"/>
      <c r="GMF41" s="9"/>
      <c r="GMG41" s="9"/>
      <c r="GMH41" s="9"/>
      <c r="GMI41" s="9"/>
      <c r="GMJ41" s="9"/>
      <c r="GMK41" s="9"/>
      <c r="GML41" s="9"/>
      <c r="GMM41" s="9"/>
      <c r="GMN41" s="9"/>
      <c r="GMO41" s="9"/>
      <c r="GMP41" s="9"/>
      <c r="GMQ41" s="9"/>
      <c r="GMR41" s="9"/>
      <c r="GMS41" s="9"/>
      <c r="GMT41" s="9"/>
      <c r="GMU41" s="9"/>
      <c r="GMV41" s="9"/>
      <c r="GMW41" s="9"/>
      <c r="GMX41" s="9"/>
      <c r="GMY41" s="9"/>
      <c r="GMZ41" s="9"/>
      <c r="GNA41" s="9"/>
      <c r="GNB41" s="9"/>
      <c r="GNC41" s="9"/>
      <c r="GND41" s="9"/>
      <c r="GNE41" s="9"/>
      <c r="GNF41" s="9"/>
      <c r="GNG41" s="9"/>
      <c r="GNH41" s="9"/>
      <c r="GNI41" s="9"/>
      <c r="GNJ41" s="9"/>
      <c r="GNK41" s="9"/>
      <c r="GNL41" s="9"/>
      <c r="GNM41" s="9"/>
      <c r="GNN41" s="9"/>
      <c r="GNO41" s="9"/>
      <c r="GNP41" s="9"/>
      <c r="GNQ41" s="9"/>
      <c r="GNR41" s="9"/>
      <c r="GNS41" s="9"/>
      <c r="GNT41" s="9"/>
      <c r="GNU41" s="9"/>
      <c r="GNV41" s="9"/>
      <c r="GNW41" s="9"/>
      <c r="GNX41" s="9"/>
      <c r="GNY41" s="9"/>
      <c r="GNZ41" s="9"/>
      <c r="GOA41" s="9"/>
      <c r="GOB41" s="9"/>
      <c r="GOC41" s="9"/>
      <c r="GOD41" s="9"/>
      <c r="GOE41" s="9"/>
      <c r="GOF41" s="9"/>
      <c r="GOG41" s="9"/>
      <c r="GOH41" s="9"/>
      <c r="GOI41" s="9"/>
      <c r="GOJ41" s="9"/>
      <c r="GOK41" s="9"/>
      <c r="GOL41" s="9"/>
      <c r="GOM41" s="9"/>
      <c r="GON41" s="9"/>
      <c r="GOO41" s="9"/>
      <c r="GOP41" s="9"/>
      <c r="GOQ41" s="9"/>
      <c r="GOR41" s="9"/>
      <c r="GOS41" s="9"/>
      <c r="GOT41" s="9"/>
      <c r="GOU41" s="9"/>
      <c r="GOV41" s="9"/>
      <c r="GOW41" s="9"/>
      <c r="GOX41" s="9"/>
      <c r="GOY41" s="9"/>
      <c r="GOZ41" s="9"/>
      <c r="GPA41" s="9"/>
      <c r="GPB41" s="9"/>
      <c r="GPC41" s="9"/>
      <c r="GPD41" s="9"/>
      <c r="GPE41" s="9"/>
      <c r="GPF41" s="9"/>
      <c r="GPG41" s="9"/>
      <c r="GPH41" s="9"/>
      <c r="GPI41" s="9"/>
      <c r="GPJ41" s="9"/>
      <c r="GPK41" s="9"/>
      <c r="GPL41" s="9"/>
      <c r="GPM41" s="9"/>
      <c r="GPN41" s="9"/>
      <c r="GPO41" s="9"/>
      <c r="GPP41" s="9"/>
      <c r="GPQ41" s="9"/>
      <c r="GPR41" s="9"/>
      <c r="GPS41" s="9"/>
      <c r="GPT41" s="9"/>
      <c r="GPU41" s="9"/>
      <c r="GPV41" s="9"/>
      <c r="GPW41" s="9"/>
      <c r="GPX41" s="9"/>
      <c r="GPY41" s="9"/>
      <c r="GPZ41" s="9"/>
      <c r="GQA41" s="9"/>
      <c r="GQB41" s="9"/>
      <c r="GQC41" s="9"/>
      <c r="GQD41" s="9"/>
      <c r="GQE41" s="9"/>
      <c r="GQF41" s="9"/>
      <c r="GQG41" s="9"/>
      <c r="GQH41" s="9"/>
      <c r="GQI41" s="9"/>
      <c r="GQJ41" s="9"/>
      <c r="GQK41" s="9"/>
      <c r="GQL41" s="9"/>
      <c r="GQM41" s="9"/>
      <c r="GQN41" s="9"/>
      <c r="GQO41" s="9"/>
      <c r="GQP41" s="9"/>
      <c r="GQQ41" s="9"/>
      <c r="GQR41" s="9"/>
      <c r="GQS41" s="9"/>
      <c r="GQT41" s="9"/>
      <c r="GQU41" s="9"/>
      <c r="GQV41" s="9"/>
      <c r="GQW41" s="9"/>
      <c r="GQX41" s="9"/>
      <c r="GQY41" s="9"/>
      <c r="GQZ41" s="9"/>
      <c r="GRA41" s="9"/>
      <c r="GRB41" s="9"/>
      <c r="GRC41" s="9"/>
      <c r="GRD41" s="9"/>
      <c r="GRE41" s="9"/>
      <c r="GRF41" s="9"/>
      <c r="GRG41" s="9"/>
      <c r="GRH41" s="9"/>
      <c r="GRI41" s="9"/>
      <c r="GRJ41" s="9"/>
      <c r="GRK41" s="9"/>
      <c r="GRL41" s="9"/>
      <c r="GRM41" s="9"/>
      <c r="GRN41" s="9"/>
      <c r="GRO41" s="9"/>
      <c r="GRP41" s="9"/>
      <c r="GRQ41" s="9"/>
      <c r="GRR41" s="9"/>
      <c r="GRS41" s="9"/>
      <c r="GRT41" s="9"/>
      <c r="GRU41" s="9"/>
      <c r="GRV41" s="9"/>
      <c r="GRW41" s="9"/>
      <c r="GRX41" s="9"/>
      <c r="GRY41" s="9"/>
      <c r="GRZ41" s="9"/>
      <c r="GSA41" s="9"/>
      <c r="GSB41" s="9"/>
      <c r="GSC41" s="9"/>
      <c r="GSD41" s="9"/>
      <c r="GSE41" s="9"/>
      <c r="GSF41" s="9"/>
      <c r="GSG41" s="9"/>
      <c r="GSH41" s="9"/>
      <c r="GSI41" s="9"/>
      <c r="GSJ41" s="9"/>
      <c r="GSK41" s="9"/>
      <c r="GSL41" s="9"/>
      <c r="GSM41" s="9"/>
      <c r="GSN41" s="9"/>
      <c r="GSO41" s="9"/>
      <c r="GSP41" s="9"/>
      <c r="GSQ41" s="9"/>
      <c r="GSR41" s="9"/>
      <c r="GSS41" s="9"/>
      <c r="GST41" s="9"/>
      <c r="GSU41" s="9"/>
      <c r="GSV41" s="9"/>
      <c r="GSW41" s="9"/>
      <c r="GSX41" s="9"/>
      <c r="GSY41" s="9"/>
      <c r="GSZ41" s="9"/>
      <c r="GTA41" s="9"/>
      <c r="GTB41" s="9"/>
      <c r="GTC41" s="9"/>
      <c r="GTD41" s="9"/>
      <c r="GTE41" s="9"/>
      <c r="GTF41" s="9"/>
      <c r="GTG41" s="9"/>
      <c r="GTH41" s="9"/>
      <c r="GTI41" s="9"/>
      <c r="GTJ41" s="9"/>
      <c r="GTK41" s="9"/>
      <c r="GTL41" s="9"/>
      <c r="GTM41" s="9"/>
      <c r="GTN41" s="9"/>
      <c r="GTO41" s="9"/>
      <c r="GTP41" s="9"/>
      <c r="GTQ41" s="9"/>
      <c r="GTR41" s="9"/>
      <c r="GTS41" s="9"/>
      <c r="GTT41" s="9"/>
      <c r="GTU41" s="9"/>
      <c r="GTV41" s="9"/>
      <c r="GTW41" s="9"/>
      <c r="GTX41" s="9"/>
      <c r="GTY41" s="9"/>
      <c r="GTZ41" s="9"/>
      <c r="GUA41" s="9"/>
      <c r="GUB41" s="9"/>
      <c r="GUC41" s="9"/>
      <c r="GUD41" s="9"/>
      <c r="GUE41" s="9"/>
      <c r="GUF41" s="9"/>
      <c r="GUG41" s="9"/>
      <c r="GUH41" s="9"/>
      <c r="GUI41" s="9"/>
      <c r="GUJ41" s="9"/>
      <c r="GUK41" s="9"/>
      <c r="GUL41" s="9"/>
      <c r="GUM41" s="9"/>
      <c r="GUN41" s="9"/>
      <c r="GUO41" s="9"/>
      <c r="GUP41" s="9"/>
      <c r="GUQ41" s="9"/>
      <c r="GUR41" s="9"/>
      <c r="GUS41" s="9"/>
      <c r="GUT41" s="9"/>
      <c r="GUU41" s="9"/>
      <c r="GUV41" s="9"/>
      <c r="GUW41" s="9"/>
      <c r="GUX41" s="9"/>
      <c r="GUY41" s="9"/>
      <c r="GUZ41" s="9"/>
      <c r="GVA41" s="9"/>
      <c r="GVB41" s="9"/>
      <c r="GVC41" s="9"/>
      <c r="GVD41" s="9"/>
      <c r="GVE41" s="9"/>
      <c r="GVF41" s="9"/>
      <c r="GVG41" s="9"/>
      <c r="GVH41" s="9"/>
      <c r="GVI41" s="9"/>
      <c r="GVJ41" s="9"/>
      <c r="GVK41" s="9"/>
      <c r="GVL41" s="9"/>
      <c r="GVM41" s="9"/>
      <c r="GVN41" s="9"/>
      <c r="GVO41" s="9"/>
      <c r="GVP41" s="9"/>
      <c r="GVQ41" s="9"/>
      <c r="GVR41" s="9"/>
      <c r="GVS41" s="9"/>
      <c r="GVT41" s="9"/>
      <c r="GVU41" s="9"/>
      <c r="GVV41" s="9"/>
      <c r="GVW41" s="9"/>
      <c r="GVX41" s="9"/>
      <c r="GVY41" s="9"/>
      <c r="GVZ41" s="9"/>
      <c r="GWA41" s="9"/>
      <c r="GWB41" s="9"/>
      <c r="GWC41" s="9"/>
      <c r="GWD41" s="9"/>
      <c r="GWE41" s="9"/>
      <c r="GWF41" s="9"/>
      <c r="GWG41" s="9"/>
      <c r="GWH41" s="9"/>
      <c r="GWI41" s="9"/>
      <c r="GWJ41" s="9"/>
      <c r="GWK41" s="9"/>
      <c r="GWL41" s="9"/>
      <c r="GWM41" s="9"/>
      <c r="GWN41" s="9"/>
      <c r="GWO41" s="9"/>
      <c r="GWP41" s="9"/>
      <c r="GWQ41" s="9"/>
      <c r="GWR41" s="9"/>
      <c r="GWS41" s="9"/>
      <c r="GWT41" s="9"/>
      <c r="GWU41" s="9"/>
      <c r="GWV41" s="9"/>
      <c r="GWW41" s="9"/>
      <c r="GWX41" s="9"/>
      <c r="GWY41" s="9"/>
      <c r="GWZ41" s="9"/>
      <c r="GXA41" s="9"/>
      <c r="GXB41" s="9"/>
      <c r="GXC41" s="9"/>
      <c r="GXD41" s="9"/>
      <c r="GXE41" s="9"/>
      <c r="GXF41" s="9"/>
      <c r="GXG41" s="9"/>
      <c r="GXH41" s="9"/>
      <c r="GXI41" s="9"/>
      <c r="GXJ41" s="9"/>
      <c r="GXK41" s="9"/>
      <c r="GXL41" s="9"/>
      <c r="GXM41" s="9"/>
      <c r="GXN41" s="9"/>
      <c r="GXO41" s="9"/>
      <c r="GXP41" s="9"/>
      <c r="GXQ41" s="9"/>
      <c r="GXR41" s="9"/>
      <c r="GXS41" s="9"/>
      <c r="GXT41" s="9"/>
      <c r="GXU41" s="9"/>
      <c r="GXV41" s="9"/>
      <c r="GXW41" s="9"/>
      <c r="GXX41" s="9"/>
      <c r="GXY41" s="9"/>
      <c r="GXZ41" s="9"/>
      <c r="GYA41" s="9"/>
      <c r="GYB41" s="9"/>
      <c r="GYC41" s="9"/>
      <c r="GYD41" s="9"/>
      <c r="GYE41" s="9"/>
      <c r="GYF41" s="9"/>
      <c r="GYG41" s="9"/>
      <c r="GYH41" s="9"/>
      <c r="GYI41" s="9"/>
      <c r="GYJ41" s="9"/>
      <c r="GYK41" s="9"/>
      <c r="GYL41" s="9"/>
      <c r="GYM41" s="9"/>
      <c r="GYN41" s="9"/>
      <c r="GYO41" s="9"/>
      <c r="GYP41" s="9"/>
      <c r="GYQ41" s="9"/>
      <c r="GYR41" s="9"/>
      <c r="GYS41" s="9"/>
      <c r="GYT41" s="9"/>
      <c r="GYU41" s="9"/>
      <c r="GYV41" s="9"/>
      <c r="GYW41" s="9"/>
      <c r="GYX41" s="9"/>
      <c r="GYY41" s="9"/>
      <c r="GYZ41" s="9"/>
      <c r="GZA41" s="9"/>
      <c r="GZB41" s="9"/>
      <c r="GZC41" s="9"/>
      <c r="GZD41" s="9"/>
      <c r="GZE41" s="9"/>
      <c r="GZF41" s="9"/>
      <c r="GZG41" s="9"/>
      <c r="GZH41" s="9"/>
      <c r="GZI41" s="9"/>
      <c r="GZJ41" s="9"/>
      <c r="GZK41" s="9"/>
      <c r="GZL41" s="9"/>
      <c r="GZM41" s="9"/>
      <c r="GZN41" s="9"/>
      <c r="GZO41" s="9"/>
      <c r="GZP41" s="9"/>
      <c r="GZQ41" s="9"/>
      <c r="GZR41" s="9"/>
      <c r="GZS41" s="9"/>
      <c r="GZT41" s="9"/>
      <c r="GZU41" s="9"/>
      <c r="GZV41" s="9"/>
      <c r="GZW41" s="9"/>
      <c r="GZX41" s="9"/>
      <c r="GZY41" s="9"/>
      <c r="GZZ41" s="9"/>
      <c r="HAA41" s="9"/>
      <c r="HAB41" s="9"/>
      <c r="HAC41" s="9"/>
      <c r="HAD41" s="9"/>
      <c r="HAE41" s="9"/>
      <c r="HAF41" s="9"/>
      <c r="HAG41" s="9"/>
      <c r="HAH41" s="9"/>
      <c r="HAI41" s="9"/>
      <c r="HAJ41" s="9"/>
      <c r="HAK41" s="9"/>
      <c r="HAL41" s="9"/>
      <c r="HAM41" s="9"/>
      <c r="HAN41" s="9"/>
      <c r="HAO41" s="9"/>
      <c r="HAP41" s="9"/>
      <c r="HAQ41" s="9"/>
      <c r="HAR41" s="9"/>
      <c r="HAS41" s="9"/>
      <c r="HAT41" s="9"/>
      <c r="HAU41" s="9"/>
      <c r="HAV41" s="9"/>
      <c r="HAW41" s="9"/>
      <c r="HAX41" s="9"/>
      <c r="HAY41" s="9"/>
      <c r="HAZ41" s="9"/>
      <c r="HBA41" s="9"/>
      <c r="HBB41" s="9"/>
      <c r="HBC41" s="9"/>
      <c r="HBD41" s="9"/>
      <c r="HBE41" s="9"/>
      <c r="HBF41" s="9"/>
      <c r="HBG41" s="9"/>
      <c r="HBH41" s="9"/>
      <c r="HBI41" s="9"/>
      <c r="HBJ41" s="9"/>
      <c r="HBK41" s="9"/>
      <c r="HBL41" s="9"/>
      <c r="HBM41" s="9"/>
      <c r="HBN41" s="9"/>
      <c r="HBO41" s="9"/>
      <c r="HBP41" s="9"/>
      <c r="HBQ41" s="9"/>
      <c r="HBR41" s="9"/>
      <c r="HBS41" s="9"/>
      <c r="HBT41" s="9"/>
      <c r="HBU41" s="9"/>
      <c r="HBV41" s="9"/>
      <c r="HBW41" s="9"/>
      <c r="HBX41" s="9"/>
      <c r="HBY41" s="9"/>
      <c r="HBZ41" s="9"/>
      <c r="HCA41" s="9"/>
      <c r="HCB41" s="9"/>
      <c r="HCC41" s="9"/>
      <c r="HCD41" s="9"/>
      <c r="HCE41" s="9"/>
      <c r="HCF41" s="9"/>
      <c r="HCG41" s="9"/>
      <c r="HCH41" s="9"/>
      <c r="HCI41" s="9"/>
      <c r="HCJ41" s="9"/>
      <c r="HCK41" s="9"/>
      <c r="HCL41" s="9"/>
      <c r="HCM41" s="9"/>
      <c r="HCN41" s="9"/>
      <c r="HCO41" s="9"/>
      <c r="HCP41" s="9"/>
      <c r="HCQ41" s="9"/>
      <c r="HCR41" s="9"/>
      <c r="HCS41" s="9"/>
      <c r="HCT41" s="9"/>
      <c r="HCU41" s="9"/>
      <c r="HCV41" s="9"/>
      <c r="HCW41" s="9"/>
      <c r="HCX41" s="9"/>
      <c r="HCY41" s="9"/>
      <c r="HCZ41" s="9"/>
      <c r="HDA41" s="9"/>
      <c r="HDB41" s="9"/>
      <c r="HDC41" s="9"/>
      <c r="HDD41" s="9"/>
      <c r="HDE41" s="9"/>
      <c r="HDF41" s="9"/>
      <c r="HDG41" s="9"/>
      <c r="HDH41" s="9"/>
      <c r="HDI41" s="9"/>
      <c r="HDJ41" s="9"/>
      <c r="HDK41" s="9"/>
      <c r="HDL41" s="9"/>
      <c r="HDM41" s="9"/>
      <c r="HDN41" s="9"/>
      <c r="HDO41" s="9"/>
      <c r="HDP41" s="9"/>
      <c r="HDQ41" s="9"/>
      <c r="HDR41" s="9"/>
      <c r="HDS41" s="9"/>
      <c r="HDT41" s="9"/>
      <c r="HDU41" s="9"/>
      <c r="HDV41" s="9"/>
      <c r="HDW41" s="9"/>
      <c r="HDX41" s="9"/>
      <c r="HDY41" s="9"/>
      <c r="HDZ41" s="9"/>
      <c r="HEA41" s="9"/>
      <c r="HEB41" s="9"/>
      <c r="HEC41" s="9"/>
      <c r="HED41" s="9"/>
      <c r="HEE41" s="9"/>
      <c r="HEF41" s="9"/>
      <c r="HEG41" s="9"/>
      <c r="HEH41" s="9"/>
      <c r="HEI41" s="9"/>
      <c r="HEJ41" s="9"/>
      <c r="HEK41" s="9"/>
      <c r="HEL41" s="9"/>
      <c r="HEM41" s="9"/>
      <c r="HEN41" s="9"/>
      <c r="HEO41" s="9"/>
      <c r="HEP41" s="9"/>
      <c r="HEQ41" s="9"/>
      <c r="HER41" s="9"/>
      <c r="HES41" s="9"/>
      <c r="HET41" s="9"/>
      <c r="HEU41" s="9"/>
      <c r="HEV41" s="9"/>
      <c r="HEW41" s="9"/>
      <c r="HEX41" s="9"/>
      <c r="HEY41" s="9"/>
      <c r="HEZ41" s="9"/>
      <c r="HFA41" s="9"/>
      <c r="HFB41" s="9"/>
      <c r="HFC41" s="9"/>
      <c r="HFD41" s="9"/>
      <c r="HFE41" s="9"/>
      <c r="HFF41" s="9"/>
      <c r="HFG41" s="9"/>
      <c r="HFH41" s="9"/>
      <c r="HFI41" s="9"/>
      <c r="HFJ41" s="9"/>
      <c r="HFK41" s="9"/>
      <c r="HFL41" s="9"/>
      <c r="HFM41" s="9"/>
      <c r="HFN41" s="9"/>
      <c r="HFO41" s="9"/>
      <c r="HFP41" s="9"/>
      <c r="HFQ41" s="9"/>
      <c r="HFR41" s="9"/>
      <c r="HFS41" s="9"/>
      <c r="HFT41" s="9"/>
      <c r="HFU41" s="9"/>
      <c r="HFV41" s="9"/>
      <c r="HFW41" s="9"/>
      <c r="HFX41" s="9"/>
      <c r="HFY41" s="9"/>
      <c r="HFZ41" s="9"/>
      <c r="HGA41" s="9"/>
      <c r="HGB41" s="9"/>
      <c r="HGC41" s="9"/>
      <c r="HGD41" s="9"/>
      <c r="HGE41" s="9"/>
      <c r="HGF41" s="9"/>
      <c r="HGG41" s="9"/>
      <c r="HGH41" s="9"/>
      <c r="HGI41" s="9"/>
      <c r="HGJ41" s="9"/>
      <c r="HGK41" s="9"/>
      <c r="HGL41" s="9"/>
      <c r="HGM41" s="9"/>
      <c r="HGN41" s="9"/>
      <c r="HGO41" s="9"/>
      <c r="HGP41" s="9"/>
      <c r="HGQ41" s="9"/>
      <c r="HGR41" s="9"/>
      <c r="HGS41" s="9"/>
      <c r="HGT41" s="9"/>
      <c r="HGU41" s="9"/>
      <c r="HGV41" s="9"/>
      <c r="HGW41" s="9"/>
      <c r="HGX41" s="9"/>
      <c r="HGY41" s="9"/>
      <c r="HGZ41" s="9"/>
      <c r="HHA41" s="9"/>
      <c r="HHB41" s="9"/>
      <c r="HHC41" s="9"/>
      <c r="HHD41" s="9"/>
      <c r="HHE41" s="9"/>
      <c r="HHF41" s="9"/>
      <c r="HHG41" s="9"/>
      <c r="HHH41" s="9"/>
      <c r="HHI41" s="9"/>
      <c r="HHJ41" s="9"/>
      <c r="HHK41" s="9"/>
      <c r="HHL41" s="9"/>
      <c r="HHM41" s="9"/>
      <c r="HHN41" s="9"/>
      <c r="HHO41" s="9"/>
      <c r="HHP41" s="9"/>
      <c r="HHQ41" s="9"/>
      <c r="HHR41" s="9"/>
      <c r="HHS41" s="9"/>
      <c r="HHT41" s="9"/>
      <c r="HHU41" s="9"/>
      <c r="HHV41" s="9"/>
      <c r="HHW41" s="9"/>
      <c r="HHX41" s="9"/>
      <c r="HHY41" s="9"/>
      <c r="HHZ41" s="9"/>
      <c r="HIA41" s="9"/>
      <c r="HIB41" s="9"/>
      <c r="HIC41" s="9"/>
      <c r="HID41" s="9"/>
      <c r="HIE41" s="9"/>
      <c r="HIF41" s="9"/>
      <c r="HIG41" s="9"/>
      <c r="HIH41" s="9"/>
      <c r="HII41" s="9"/>
      <c r="HIJ41" s="9"/>
      <c r="HIK41" s="9"/>
      <c r="HIL41" s="9"/>
      <c r="HIM41" s="9"/>
      <c r="HIN41" s="9"/>
      <c r="HIO41" s="9"/>
      <c r="HIP41" s="9"/>
      <c r="HIQ41" s="9"/>
      <c r="HIR41" s="9"/>
      <c r="HIS41" s="9"/>
      <c r="HIT41" s="9"/>
      <c r="HIU41" s="9"/>
      <c r="HIV41" s="9"/>
      <c r="HIW41" s="9"/>
      <c r="HIX41" s="9"/>
      <c r="HIY41" s="9"/>
      <c r="HIZ41" s="9"/>
      <c r="HJA41" s="9"/>
      <c r="HJB41" s="9"/>
      <c r="HJC41" s="9"/>
      <c r="HJD41" s="9"/>
      <c r="HJE41" s="9"/>
      <c r="HJF41" s="9"/>
      <c r="HJG41" s="9"/>
      <c r="HJH41" s="9"/>
      <c r="HJI41" s="9"/>
      <c r="HJJ41" s="9"/>
      <c r="HJK41" s="9"/>
      <c r="HJL41" s="9"/>
      <c r="HJM41" s="9"/>
      <c r="HJN41" s="9"/>
      <c r="HJO41" s="9"/>
      <c r="HJP41" s="9"/>
      <c r="HJQ41" s="9"/>
      <c r="HJR41" s="9"/>
      <c r="HJS41" s="9"/>
      <c r="HJT41" s="9"/>
      <c r="HJU41" s="9"/>
      <c r="HJV41" s="9"/>
      <c r="HJW41" s="9"/>
      <c r="HJX41" s="9"/>
      <c r="HJY41" s="9"/>
      <c r="HJZ41" s="9"/>
      <c r="HKA41" s="9"/>
      <c r="HKB41" s="9"/>
      <c r="HKC41" s="9"/>
      <c r="HKD41" s="9"/>
      <c r="HKE41" s="9"/>
      <c r="HKF41" s="9"/>
      <c r="HKG41" s="9"/>
      <c r="HKH41" s="9"/>
      <c r="HKI41" s="9"/>
      <c r="HKJ41" s="9"/>
      <c r="HKK41" s="9"/>
      <c r="HKL41" s="9"/>
      <c r="HKM41" s="9"/>
      <c r="HKN41" s="9"/>
      <c r="HKO41" s="9"/>
      <c r="HKP41" s="9"/>
      <c r="HKQ41" s="9"/>
      <c r="HKR41" s="9"/>
      <c r="HKS41" s="9"/>
      <c r="HKT41" s="9"/>
      <c r="HKU41" s="9"/>
      <c r="HKV41" s="9"/>
      <c r="HKW41" s="9"/>
      <c r="HKX41" s="9"/>
      <c r="HKY41" s="9"/>
      <c r="HKZ41" s="9"/>
      <c r="HLA41" s="9"/>
      <c r="HLB41" s="9"/>
      <c r="HLC41" s="9"/>
      <c r="HLD41" s="9"/>
      <c r="HLE41" s="9"/>
      <c r="HLF41" s="9"/>
      <c r="HLG41" s="9"/>
      <c r="HLH41" s="9"/>
      <c r="HLI41" s="9"/>
      <c r="HLJ41" s="9"/>
      <c r="HLK41" s="9"/>
      <c r="HLL41" s="9"/>
      <c r="HLM41" s="9"/>
      <c r="HLN41" s="9"/>
      <c r="HLO41" s="9"/>
      <c r="HLP41" s="9"/>
      <c r="HLQ41" s="9"/>
      <c r="HLR41" s="9"/>
      <c r="HLS41" s="9"/>
      <c r="HLT41" s="9"/>
      <c r="HLU41" s="9"/>
      <c r="HLV41" s="9"/>
      <c r="HLW41" s="9"/>
      <c r="HLX41" s="9"/>
      <c r="HLY41" s="9"/>
      <c r="HLZ41" s="9"/>
      <c r="HMA41" s="9"/>
      <c r="HMB41" s="9"/>
      <c r="HMC41" s="9"/>
      <c r="HMD41" s="9"/>
      <c r="HME41" s="9"/>
      <c r="HMF41" s="9"/>
      <c r="HMG41" s="9"/>
      <c r="HMH41" s="9"/>
      <c r="HMI41" s="9"/>
      <c r="HMJ41" s="9"/>
      <c r="HMK41" s="9"/>
      <c r="HML41" s="9"/>
      <c r="HMM41" s="9"/>
      <c r="HMN41" s="9"/>
      <c r="HMO41" s="9"/>
      <c r="HMP41" s="9"/>
      <c r="HMQ41" s="9"/>
      <c r="HMR41" s="9"/>
      <c r="HMS41" s="9"/>
      <c r="HMT41" s="9"/>
      <c r="HMU41" s="9"/>
      <c r="HMV41" s="9"/>
      <c r="HMW41" s="9"/>
      <c r="HMX41" s="9"/>
      <c r="HMY41" s="9"/>
      <c r="HMZ41" s="9"/>
      <c r="HNA41" s="9"/>
      <c r="HNB41" s="9"/>
      <c r="HNC41" s="9"/>
      <c r="HND41" s="9"/>
      <c r="HNE41" s="9"/>
      <c r="HNF41" s="9"/>
      <c r="HNG41" s="9"/>
      <c r="HNH41" s="9"/>
      <c r="HNI41" s="9"/>
      <c r="HNJ41" s="9"/>
      <c r="HNK41" s="9"/>
      <c r="HNL41" s="9"/>
      <c r="HNM41" s="9"/>
      <c r="HNN41" s="9"/>
      <c r="HNO41" s="9"/>
      <c r="HNP41" s="9"/>
      <c r="HNQ41" s="9"/>
      <c r="HNR41" s="9"/>
      <c r="HNS41" s="9"/>
      <c r="HNT41" s="9"/>
      <c r="HNU41" s="9"/>
      <c r="HNV41" s="9"/>
      <c r="HNW41" s="9"/>
      <c r="HNX41" s="9"/>
      <c r="HNY41" s="9"/>
      <c r="HNZ41" s="9"/>
      <c r="HOA41" s="9"/>
      <c r="HOB41" s="9"/>
      <c r="HOC41" s="9"/>
      <c r="HOD41" s="9"/>
      <c r="HOE41" s="9"/>
      <c r="HOF41" s="9"/>
      <c r="HOG41" s="9"/>
      <c r="HOH41" s="9"/>
      <c r="HOI41" s="9"/>
      <c r="HOJ41" s="9"/>
      <c r="HOK41" s="9"/>
      <c r="HOL41" s="9"/>
      <c r="HOM41" s="9"/>
      <c r="HON41" s="9"/>
      <c r="HOO41" s="9"/>
      <c r="HOP41" s="9"/>
      <c r="HOQ41" s="9"/>
      <c r="HOR41" s="9"/>
      <c r="HOS41" s="9"/>
      <c r="HOT41" s="9"/>
      <c r="HOU41" s="9"/>
      <c r="HOV41" s="9"/>
      <c r="HOW41" s="9"/>
      <c r="HOX41" s="9"/>
      <c r="HOY41" s="9"/>
      <c r="HOZ41" s="9"/>
      <c r="HPA41" s="9"/>
      <c r="HPB41" s="9"/>
      <c r="HPC41" s="9"/>
      <c r="HPD41" s="9"/>
      <c r="HPE41" s="9"/>
      <c r="HPF41" s="9"/>
      <c r="HPG41" s="9"/>
      <c r="HPH41" s="9"/>
      <c r="HPI41" s="9"/>
      <c r="HPJ41" s="9"/>
      <c r="HPK41" s="9"/>
      <c r="HPL41" s="9"/>
      <c r="HPM41" s="9"/>
      <c r="HPN41" s="9"/>
      <c r="HPO41" s="9"/>
      <c r="HPP41" s="9"/>
      <c r="HPQ41" s="9"/>
      <c r="HPR41" s="9"/>
      <c r="HPS41" s="9"/>
      <c r="HPT41" s="9"/>
      <c r="HPU41" s="9"/>
      <c r="HPV41" s="9"/>
      <c r="HPW41" s="9"/>
      <c r="HPX41" s="9"/>
      <c r="HPY41" s="9"/>
      <c r="HPZ41" s="9"/>
      <c r="HQA41" s="9"/>
      <c r="HQB41" s="9"/>
      <c r="HQC41" s="9"/>
      <c r="HQD41" s="9"/>
      <c r="HQE41" s="9"/>
      <c r="HQF41" s="9"/>
      <c r="HQG41" s="9"/>
      <c r="HQH41" s="9"/>
      <c r="HQI41" s="9"/>
      <c r="HQJ41" s="9"/>
      <c r="HQK41" s="9"/>
      <c r="HQL41" s="9"/>
      <c r="HQM41" s="9"/>
      <c r="HQN41" s="9"/>
      <c r="HQO41" s="9"/>
      <c r="HQP41" s="9"/>
      <c r="HQQ41" s="9"/>
      <c r="HQR41" s="9"/>
      <c r="HQS41" s="9"/>
      <c r="HQT41" s="9"/>
      <c r="HQU41" s="9"/>
      <c r="HQV41" s="9"/>
      <c r="HQW41" s="9"/>
      <c r="HQX41" s="9"/>
      <c r="HQY41" s="9"/>
      <c r="HQZ41" s="9"/>
      <c r="HRA41" s="9"/>
      <c r="HRB41" s="9"/>
      <c r="HRC41" s="9"/>
      <c r="HRD41" s="9"/>
      <c r="HRE41" s="9"/>
      <c r="HRF41" s="9"/>
      <c r="HRG41" s="9"/>
      <c r="HRH41" s="9"/>
      <c r="HRI41" s="9"/>
      <c r="HRJ41" s="9"/>
      <c r="HRK41" s="9"/>
      <c r="HRL41" s="9"/>
      <c r="HRM41" s="9"/>
      <c r="HRN41" s="9"/>
      <c r="HRO41" s="9"/>
      <c r="HRP41" s="9"/>
      <c r="HRQ41" s="9"/>
      <c r="HRR41" s="9"/>
      <c r="HRS41" s="9"/>
      <c r="HRT41" s="9"/>
      <c r="HRU41" s="9"/>
      <c r="HRV41" s="9"/>
      <c r="HRW41" s="9"/>
      <c r="HRX41" s="9"/>
      <c r="HRY41" s="9"/>
      <c r="HRZ41" s="9"/>
      <c r="HSA41" s="9"/>
      <c r="HSB41" s="9"/>
      <c r="HSC41" s="9"/>
      <c r="HSD41" s="9"/>
      <c r="HSE41" s="9"/>
      <c r="HSF41" s="9"/>
      <c r="HSG41" s="9"/>
      <c r="HSH41" s="9"/>
      <c r="HSI41" s="9"/>
      <c r="HSJ41" s="9"/>
      <c r="HSK41" s="9"/>
      <c r="HSL41" s="9"/>
      <c r="HSM41" s="9"/>
      <c r="HSN41" s="9"/>
      <c r="HSO41" s="9"/>
      <c r="HSP41" s="9"/>
      <c r="HSQ41" s="9"/>
      <c r="HSR41" s="9"/>
      <c r="HSS41" s="9"/>
      <c r="HST41" s="9"/>
      <c r="HSU41" s="9"/>
      <c r="HSV41" s="9"/>
      <c r="HSW41" s="9"/>
      <c r="HSX41" s="9"/>
      <c r="HSY41" s="9"/>
      <c r="HSZ41" s="9"/>
      <c r="HTA41" s="9"/>
      <c r="HTB41" s="9"/>
      <c r="HTC41" s="9"/>
      <c r="HTD41" s="9"/>
      <c r="HTE41" s="9"/>
      <c r="HTF41" s="9"/>
      <c r="HTG41" s="9"/>
      <c r="HTH41" s="9"/>
      <c r="HTI41" s="9"/>
      <c r="HTJ41" s="9"/>
      <c r="HTK41" s="9"/>
      <c r="HTL41" s="9"/>
      <c r="HTM41" s="9"/>
      <c r="HTN41" s="9"/>
      <c r="HTO41" s="9"/>
      <c r="HTP41" s="9"/>
      <c r="HTQ41" s="9"/>
      <c r="HTR41" s="9"/>
      <c r="HTS41" s="9"/>
      <c r="HTT41" s="9"/>
      <c r="HTU41" s="9"/>
      <c r="HTV41" s="9"/>
      <c r="HTW41" s="9"/>
      <c r="HTX41" s="9"/>
      <c r="HTY41" s="9"/>
      <c r="HTZ41" s="9"/>
      <c r="HUA41" s="9"/>
      <c r="HUB41" s="9"/>
      <c r="HUC41" s="9"/>
      <c r="HUD41" s="9"/>
      <c r="HUE41" s="9"/>
      <c r="HUF41" s="9"/>
      <c r="HUG41" s="9"/>
      <c r="HUH41" s="9"/>
      <c r="HUI41" s="9"/>
      <c r="HUJ41" s="9"/>
      <c r="HUK41" s="9"/>
      <c r="HUL41" s="9"/>
      <c r="HUM41" s="9"/>
      <c r="HUN41" s="9"/>
      <c r="HUO41" s="9"/>
      <c r="HUP41" s="9"/>
      <c r="HUQ41" s="9"/>
      <c r="HUR41" s="9"/>
      <c r="HUS41" s="9"/>
      <c r="HUT41" s="9"/>
      <c r="HUU41" s="9"/>
      <c r="HUV41" s="9"/>
      <c r="HUW41" s="9"/>
      <c r="HUX41" s="9"/>
      <c r="HUY41" s="9"/>
      <c r="HUZ41" s="9"/>
      <c r="HVA41" s="9"/>
      <c r="HVB41" s="9"/>
      <c r="HVC41" s="9"/>
      <c r="HVD41" s="9"/>
      <c r="HVE41" s="9"/>
      <c r="HVF41" s="9"/>
      <c r="HVG41" s="9"/>
      <c r="HVH41" s="9"/>
      <c r="HVI41" s="9"/>
      <c r="HVJ41" s="9"/>
      <c r="HVK41" s="9"/>
      <c r="HVL41" s="9"/>
      <c r="HVM41" s="9"/>
      <c r="HVN41" s="9"/>
      <c r="HVO41" s="9"/>
      <c r="HVP41" s="9"/>
      <c r="HVQ41" s="9"/>
      <c r="HVR41" s="9"/>
      <c r="HVS41" s="9"/>
      <c r="HVT41" s="9"/>
      <c r="HVU41" s="9"/>
      <c r="HVV41" s="9"/>
      <c r="HVW41" s="9"/>
      <c r="HVX41" s="9"/>
      <c r="HVY41" s="9"/>
      <c r="HVZ41" s="9"/>
      <c r="HWA41" s="9"/>
      <c r="HWB41" s="9"/>
      <c r="HWC41" s="9"/>
      <c r="HWD41" s="9"/>
      <c r="HWE41" s="9"/>
      <c r="HWF41" s="9"/>
      <c r="HWG41" s="9"/>
      <c r="HWH41" s="9"/>
      <c r="HWI41" s="9"/>
      <c r="HWJ41" s="9"/>
      <c r="HWK41" s="9"/>
      <c r="HWL41" s="9"/>
      <c r="HWM41" s="9"/>
      <c r="HWN41" s="9"/>
      <c r="HWO41" s="9"/>
      <c r="HWP41" s="9"/>
      <c r="HWQ41" s="9"/>
      <c r="HWR41" s="9"/>
      <c r="HWS41" s="9"/>
      <c r="HWT41" s="9"/>
      <c r="HWU41" s="9"/>
      <c r="HWV41" s="9"/>
      <c r="HWW41" s="9"/>
      <c r="HWX41" s="9"/>
      <c r="HWY41" s="9"/>
      <c r="HWZ41" s="9"/>
      <c r="HXA41" s="9"/>
      <c r="HXB41" s="9"/>
      <c r="HXC41" s="9"/>
      <c r="HXD41" s="9"/>
      <c r="HXE41" s="9"/>
      <c r="HXF41" s="9"/>
      <c r="HXG41" s="9"/>
      <c r="HXH41" s="9"/>
      <c r="HXI41" s="9"/>
      <c r="HXJ41" s="9"/>
      <c r="HXK41" s="9"/>
      <c r="HXL41" s="9"/>
      <c r="HXM41" s="9"/>
      <c r="HXN41" s="9"/>
      <c r="HXO41" s="9"/>
      <c r="HXP41" s="9"/>
      <c r="HXQ41" s="9"/>
      <c r="HXR41" s="9"/>
      <c r="HXS41" s="9"/>
      <c r="HXT41" s="9"/>
      <c r="HXU41" s="9"/>
      <c r="HXV41" s="9"/>
      <c r="HXW41" s="9"/>
      <c r="HXX41" s="9"/>
      <c r="HXY41" s="9"/>
      <c r="HXZ41" s="9"/>
      <c r="HYA41" s="9"/>
      <c r="HYB41" s="9"/>
      <c r="HYC41" s="9"/>
      <c r="HYD41" s="9"/>
      <c r="HYE41" s="9"/>
      <c r="HYF41" s="9"/>
      <c r="HYG41" s="9"/>
      <c r="HYH41" s="9"/>
      <c r="HYI41" s="9"/>
      <c r="HYJ41" s="9"/>
      <c r="HYK41" s="9"/>
      <c r="HYL41" s="9"/>
      <c r="HYM41" s="9"/>
      <c r="HYN41" s="9"/>
      <c r="HYO41" s="9"/>
      <c r="HYP41" s="9"/>
      <c r="HYQ41" s="9"/>
      <c r="HYR41" s="9"/>
      <c r="HYS41" s="9"/>
      <c r="HYT41" s="9"/>
      <c r="HYU41" s="9"/>
      <c r="HYV41" s="9"/>
      <c r="HYW41" s="9"/>
      <c r="HYX41" s="9"/>
      <c r="HYY41" s="9"/>
      <c r="HYZ41" s="9"/>
      <c r="HZA41" s="9"/>
      <c r="HZB41" s="9"/>
      <c r="HZC41" s="9"/>
      <c r="HZD41" s="9"/>
      <c r="HZE41" s="9"/>
      <c r="HZF41" s="9"/>
      <c r="HZG41" s="9"/>
      <c r="HZH41" s="9"/>
      <c r="HZI41" s="9"/>
      <c r="HZJ41" s="9"/>
      <c r="HZK41" s="9"/>
      <c r="HZL41" s="9"/>
      <c r="HZM41" s="9"/>
      <c r="HZN41" s="9"/>
      <c r="HZO41" s="9"/>
      <c r="HZP41" s="9"/>
      <c r="HZQ41" s="9"/>
      <c r="HZR41" s="9"/>
      <c r="HZS41" s="9"/>
      <c r="HZT41" s="9"/>
      <c r="HZU41" s="9"/>
      <c r="HZV41" s="9"/>
      <c r="HZW41" s="9"/>
      <c r="HZX41" s="9"/>
      <c r="HZY41" s="9"/>
      <c r="HZZ41" s="9"/>
      <c r="IAA41" s="9"/>
      <c r="IAB41" s="9"/>
      <c r="IAC41" s="9"/>
      <c r="IAD41" s="9"/>
      <c r="IAE41" s="9"/>
      <c r="IAF41" s="9"/>
      <c r="IAG41" s="9"/>
      <c r="IAH41" s="9"/>
      <c r="IAI41" s="9"/>
      <c r="IAJ41" s="9"/>
      <c r="IAK41" s="9"/>
      <c r="IAL41" s="9"/>
      <c r="IAM41" s="9"/>
      <c r="IAN41" s="9"/>
      <c r="IAO41" s="9"/>
      <c r="IAP41" s="9"/>
      <c r="IAQ41" s="9"/>
      <c r="IAR41" s="9"/>
      <c r="IAS41" s="9"/>
      <c r="IAT41" s="9"/>
      <c r="IAU41" s="9"/>
      <c r="IAV41" s="9"/>
      <c r="IAW41" s="9"/>
      <c r="IAX41" s="9"/>
      <c r="IAY41" s="9"/>
      <c r="IAZ41" s="9"/>
      <c r="IBA41" s="9"/>
      <c r="IBB41" s="9"/>
      <c r="IBC41" s="9"/>
      <c r="IBD41" s="9"/>
      <c r="IBE41" s="9"/>
      <c r="IBF41" s="9"/>
      <c r="IBG41" s="9"/>
      <c r="IBH41" s="9"/>
      <c r="IBI41" s="9"/>
      <c r="IBJ41" s="9"/>
      <c r="IBK41" s="9"/>
      <c r="IBL41" s="9"/>
      <c r="IBM41" s="9"/>
      <c r="IBN41" s="9"/>
      <c r="IBO41" s="9"/>
      <c r="IBP41" s="9"/>
      <c r="IBQ41" s="9"/>
      <c r="IBR41" s="9"/>
      <c r="IBS41" s="9"/>
      <c r="IBT41" s="9"/>
      <c r="IBU41" s="9"/>
      <c r="IBV41" s="9"/>
      <c r="IBW41" s="9"/>
      <c r="IBX41" s="9"/>
      <c r="IBY41" s="9"/>
      <c r="IBZ41" s="9"/>
      <c r="ICA41" s="9"/>
      <c r="ICB41" s="9"/>
      <c r="ICC41" s="9"/>
      <c r="ICD41" s="9"/>
      <c r="ICE41" s="9"/>
      <c r="ICF41" s="9"/>
      <c r="ICG41" s="9"/>
      <c r="ICH41" s="9"/>
      <c r="ICI41" s="9"/>
      <c r="ICJ41" s="9"/>
      <c r="ICK41" s="9"/>
      <c r="ICL41" s="9"/>
      <c r="ICM41" s="9"/>
      <c r="ICN41" s="9"/>
      <c r="ICO41" s="9"/>
      <c r="ICP41" s="9"/>
      <c r="ICQ41" s="9"/>
      <c r="ICR41" s="9"/>
      <c r="ICS41" s="9"/>
      <c r="ICT41" s="9"/>
      <c r="ICU41" s="9"/>
      <c r="ICV41" s="9"/>
      <c r="ICW41" s="9"/>
      <c r="ICX41" s="9"/>
      <c r="ICY41" s="9"/>
      <c r="ICZ41" s="9"/>
      <c r="IDA41" s="9"/>
      <c r="IDB41" s="9"/>
      <c r="IDC41" s="9"/>
      <c r="IDD41" s="9"/>
      <c r="IDE41" s="9"/>
      <c r="IDF41" s="9"/>
      <c r="IDG41" s="9"/>
      <c r="IDH41" s="9"/>
      <c r="IDI41" s="9"/>
      <c r="IDJ41" s="9"/>
      <c r="IDK41" s="9"/>
      <c r="IDL41" s="9"/>
      <c r="IDM41" s="9"/>
      <c r="IDN41" s="9"/>
      <c r="IDO41" s="9"/>
      <c r="IDP41" s="9"/>
      <c r="IDQ41" s="9"/>
      <c r="IDR41" s="9"/>
      <c r="IDS41" s="9"/>
      <c r="IDT41" s="9"/>
      <c r="IDU41" s="9"/>
      <c r="IDV41" s="9"/>
      <c r="IDW41" s="9"/>
      <c r="IDX41" s="9"/>
      <c r="IDY41" s="9"/>
      <c r="IDZ41" s="9"/>
      <c r="IEA41" s="9"/>
      <c r="IEB41" s="9"/>
      <c r="IEC41" s="9"/>
      <c r="IED41" s="9"/>
      <c r="IEE41" s="9"/>
      <c r="IEF41" s="9"/>
      <c r="IEG41" s="9"/>
      <c r="IEH41" s="9"/>
      <c r="IEI41" s="9"/>
      <c r="IEJ41" s="9"/>
      <c r="IEK41" s="9"/>
      <c r="IEL41" s="9"/>
      <c r="IEM41" s="9"/>
      <c r="IEN41" s="9"/>
      <c r="IEO41" s="9"/>
      <c r="IEP41" s="9"/>
      <c r="IEQ41" s="9"/>
      <c r="IER41" s="9"/>
      <c r="IES41" s="9"/>
      <c r="IET41" s="9"/>
      <c r="IEU41" s="9"/>
      <c r="IEV41" s="9"/>
      <c r="IEW41" s="9"/>
      <c r="IEX41" s="9"/>
      <c r="IEY41" s="9"/>
      <c r="IEZ41" s="9"/>
      <c r="IFA41" s="9"/>
      <c r="IFB41" s="9"/>
      <c r="IFC41" s="9"/>
      <c r="IFD41" s="9"/>
      <c r="IFE41" s="9"/>
      <c r="IFF41" s="9"/>
      <c r="IFG41" s="9"/>
      <c r="IFH41" s="9"/>
      <c r="IFI41" s="9"/>
      <c r="IFJ41" s="9"/>
      <c r="IFK41" s="9"/>
      <c r="IFL41" s="9"/>
      <c r="IFM41" s="9"/>
      <c r="IFN41" s="9"/>
      <c r="IFO41" s="9"/>
      <c r="IFP41" s="9"/>
      <c r="IFQ41" s="9"/>
      <c r="IFR41" s="9"/>
      <c r="IFS41" s="9"/>
      <c r="IFT41" s="9"/>
      <c r="IFU41" s="9"/>
      <c r="IFV41" s="9"/>
      <c r="IFW41" s="9"/>
      <c r="IFX41" s="9"/>
      <c r="IFY41" s="9"/>
      <c r="IFZ41" s="9"/>
      <c r="IGA41" s="9"/>
      <c r="IGB41" s="9"/>
      <c r="IGC41" s="9"/>
      <c r="IGD41" s="9"/>
      <c r="IGE41" s="9"/>
      <c r="IGF41" s="9"/>
      <c r="IGG41" s="9"/>
      <c r="IGH41" s="9"/>
      <c r="IGI41" s="9"/>
      <c r="IGJ41" s="9"/>
      <c r="IGK41" s="9"/>
      <c r="IGL41" s="9"/>
      <c r="IGM41" s="9"/>
      <c r="IGN41" s="9"/>
      <c r="IGO41" s="9"/>
      <c r="IGP41" s="9"/>
      <c r="IGQ41" s="9"/>
      <c r="IGR41" s="9"/>
      <c r="IGS41" s="9"/>
      <c r="IGT41" s="9"/>
      <c r="IGU41" s="9"/>
      <c r="IGV41" s="9"/>
      <c r="IGW41" s="9"/>
      <c r="IGX41" s="9"/>
      <c r="IGY41" s="9"/>
      <c r="IGZ41" s="9"/>
      <c r="IHA41" s="9"/>
      <c r="IHB41" s="9"/>
      <c r="IHC41" s="9"/>
      <c r="IHD41" s="9"/>
      <c r="IHE41" s="9"/>
      <c r="IHF41" s="9"/>
      <c r="IHG41" s="9"/>
      <c r="IHH41" s="9"/>
      <c r="IHI41" s="9"/>
      <c r="IHJ41" s="9"/>
      <c r="IHK41" s="9"/>
      <c r="IHL41" s="9"/>
      <c r="IHM41" s="9"/>
      <c r="IHN41" s="9"/>
      <c r="IHO41" s="9"/>
      <c r="IHP41" s="9"/>
      <c r="IHQ41" s="9"/>
      <c r="IHR41" s="9"/>
      <c r="IHS41" s="9"/>
      <c r="IHT41" s="9"/>
      <c r="IHU41" s="9"/>
      <c r="IHV41" s="9"/>
      <c r="IHW41" s="9"/>
      <c r="IHX41" s="9"/>
      <c r="IHY41" s="9"/>
      <c r="IHZ41" s="9"/>
      <c r="IIA41" s="9"/>
      <c r="IIB41" s="9"/>
      <c r="IIC41" s="9"/>
      <c r="IID41" s="9"/>
      <c r="IIE41" s="9"/>
      <c r="IIF41" s="9"/>
      <c r="IIG41" s="9"/>
      <c r="IIH41" s="9"/>
      <c r="III41" s="9"/>
      <c r="IIJ41" s="9"/>
      <c r="IIK41" s="9"/>
      <c r="IIL41" s="9"/>
      <c r="IIM41" s="9"/>
      <c r="IIN41" s="9"/>
      <c r="IIO41" s="9"/>
      <c r="IIP41" s="9"/>
      <c r="IIQ41" s="9"/>
      <c r="IIR41" s="9"/>
      <c r="IIS41" s="9"/>
      <c r="IIT41" s="9"/>
      <c r="IIU41" s="9"/>
      <c r="IIV41" s="9"/>
      <c r="IIW41" s="9"/>
      <c r="IIX41" s="9"/>
      <c r="IIY41" s="9"/>
      <c r="IIZ41" s="9"/>
      <c r="IJA41" s="9"/>
      <c r="IJB41" s="9"/>
      <c r="IJC41" s="9"/>
      <c r="IJD41" s="9"/>
      <c r="IJE41" s="9"/>
      <c r="IJF41" s="9"/>
      <c r="IJG41" s="9"/>
      <c r="IJH41" s="9"/>
      <c r="IJI41" s="9"/>
      <c r="IJJ41" s="9"/>
      <c r="IJK41" s="9"/>
      <c r="IJL41" s="9"/>
      <c r="IJM41" s="9"/>
      <c r="IJN41" s="9"/>
      <c r="IJO41" s="9"/>
      <c r="IJP41" s="9"/>
      <c r="IJQ41" s="9"/>
      <c r="IJR41" s="9"/>
      <c r="IJS41" s="9"/>
      <c r="IJT41" s="9"/>
      <c r="IJU41" s="9"/>
      <c r="IJV41" s="9"/>
      <c r="IJW41" s="9"/>
      <c r="IJX41" s="9"/>
      <c r="IJY41" s="9"/>
      <c r="IJZ41" s="9"/>
      <c r="IKA41" s="9"/>
      <c r="IKB41" s="9"/>
      <c r="IKC41" s="9"/>
      <c r="IKD41" s="9"/>
      <c r="IKE41" s="9"/>
      <c r="IKF41" s="9"/>
      <c r="IKG41" s="9"/>
      <c r="IKH41" s="9"/>
      <c r="IKI41" s="9"/>
      <c r="IKJ41" s="9"/>
      <c r="IKK41" s="9"/>
      <c r="IKL41" s="9"/>
      <c r="IKM41" s="9"/>
      <c r="IKN41" s="9"/>
      <c r="IKO41" s="9"/>
      <c r="IKP41" s="9"/>
      <c r="IKQ41" s="9"/>
      <c r="IKR41" s="9"/>
      <c r="IKS41" s="9"/>
      <c r="IKT41" s="9"/>
      <c r="IKU41" s="9"/>
      <c r="IKV41" s="9"/>
      <c r="IKW41" s="9"/>
      <c r="IKX41" s="9"/>
      <c r="IKY41" s="9"/>
      <c r="IKZ41" s="9"/>
      <c r="ILA41" s="9"/>
      <c r="ILB41" s="9"/>
      <c r="ILC41" s="9"/>
      <c r="ILD41" s="9"/>
      <c r="ILE41" s="9"/>
      <c r="ILF41" s="9"/>
      <c r="ILG41" s="9"/>
      <c r="ILH41" s="9"/>
      <c r="ILI41" s="9"/>
      <c r="ILJ41" s="9"/>
      <c r="ILK41" s="9"/>
      <c r="ILL41" s="9"/>
      <c r="ILM41" s="9"/>
      <c r="ILN41" s="9"/>
      <c r="ILO41" s="9"/>
      <c r="ILP41" s="9"/>
      <c r="ILQ41" s="9"/>
      <c r="ILR41" s="9"/>
      <c r="ILS41" s="9"/>
      <c r="ILT41" s="9"/>
      <c r="ILU41" s="9"/>
      <c r="ILV41" s="9"/>
      <c r="ILW41" s="9"/>
      <c r="ILX41" s="9"/>
      <c r="ILY41" s="9"/>
      <c r="ILZ41" s="9"/>
      <c r="IMA41" s="9"/>
      <c r="IMB41" s="9"/>
      <c r="IMC41" s="9"/>
      <c r="IMD41" s="9"/>
      <c r="IME41" s="9"/>
      <c r="IMF41" s="9"/>
      <c r="IMG41" s="9"/>
      <c r="IMH41" s="9"/>
      <c r="IMI41" s="9"/>
      <c r="IMJ41" s="9"/>
      <c r="IMK41" s="9"/>
      <c r="IML41" s="9"/>
      <c r="IMM41" s="9"/>
      <c r="IMN41" s="9"/>
      <c r="IMO41" s="9"/>
      <c r="IMP41" s="9"/>
      <c r="IMQ41" s="9"/>
      <c r="IMR41" s="9"/>
      <c r="IMS41" s="9"/>
      <c r="IMT41" s="9"/>
      <c r="IMU41" s="9"/>
      <c r="IMV41" s="9"/>
      <c r="IMW41" s="9"/>
      <c r="IMX41" s="9"/>
      <c r="IMY41" s="9"/>
      <c r="IMZ41" s="9"/>
      <c r="INA41" s="9"/>
      <c r="INB41" s="9"/>
      <c r="INC41" s="9"/>
      <c r="IND41" s="9"/>
      <c r="INE41" s="9"/>
      <c r="INF41" s="9"/>
      <c r="ING41" s="9"/>
      <c r="INH41" s="9"/>
      <c r="INI41" s="9"/>
      <c r="INJ41" s="9"/>
      <c r="INK41" s="9"/>
      <c r="INL41" s="9"/>
      <c r="INM41" s="9"/>
      <c r="INN41" s="9"/>
      <c r="INO41" s="9"/>
      <c r="INP41" s="9"/>
      <c r="INQ41" s="9"/>
      <c r="INR41" s="9"/>
      <c r="INS41" s="9"/>
      <c r="INT41" s="9"/>
      <c r="INU41" s="9"/>
      <c r="INV41" s="9"/>
      <c r="INW41" s="9"/>
      <c r="INX41" s="9"/>
      <c r="INY41" s="9"/>
      <c r="INZ41" s="9"/>
      <c r="IOA41" s="9"/>
      <c r="IOB41" s="9"/>
      <c r="IOC41" s="9"/>
      <c r="IOD41" s="9"/>
      <c r="IOE41" s="9"/>
      <c r="IOF41" s="9"/>
      <c r="IOG41" s="9"/>
      <c r="IOH41" s="9"/>
      <c r="IOI41" s="9"/>
      <c r="IOJ41" s="9"/>
      <c r="IOK41" s="9"/>
      <c r="IOL41" s="9"/>
      <c r="IOM41" s="9"/>
      <c r="ION41" s="9"/>
      <c r="IOO41" s="9"/>
      <c r="IOP41" s="9"/>
      <c r="IOQ41" s="9"/>
      <c r="IOR41" s="9"/>
      <c r="IOS41" s="9"/>
      <c r="IOT41" s="9"/>
      <c r="IOU41" s="9"/>
      <c r="IOV41" s="9"/>
      <c r="IOW41" s="9"/>
      <c r="IOX41" s="9"/>
      <c r="IOY41" s="9"/>
      <c r="IOZ41" s="9"/>
      <c r="IPA41" s="9"/>
      <c r="IPB41" s="9"/>
      <c r="IPC41" s="9"/>
      <c r="IPD41" s="9"/>
      <c r="IPE41" s="9"/>
      <c r="IPF41" s="9"/>
      <c r="IPG41" s="9"/>
      <c r="IPH41" s="9"/>
      <c r="IPI41" s="9"/>
      <c r="IPJ41" s="9"/>
      <c r="IPK41" s="9"/>
      <c r="IPL41" s="9"/>
      <c r="IPM41" s="9"/>
      <c r="IPN41" s="9"/>
      <c r="IPO41" s="9"/>
      <c r="IPP41" s="9"/>
      <c r="IPQ41" s="9"/>
      <c r="IPR41" s="9"/>
      <c r="IPS41" s="9"/>
      <c r="IPT41" s="9"/>
      <c r="IPU41" s="9"/>
      <c r="IPV41" s="9"/>
      <c r="IPW41" s="9"/>
      <c r="IPX41" s="9"/>
      <c r="IPY41" s="9"/>
      <c r="IPZ41" s="9"/>
      <c r="IQA41" s="9"/>
      <c r="IQB41" s="9"/>
      <c r="IQC41" s="9"/>
      <c r="IQD41" s="9"/>
      <c r="IQE41" s="9"/>
      <c r="IQF41" s="9"/>
      <c r="IQG41" s="9"/>
      <c r="IQH41" s="9"/>
      <c r="IQI41" s="9"/>
      <c r="IQJ41" s="9"/>
      <c r="IQK41" s="9"/>
      <c r="IQL41" s="9"/>
      <c r="IQM41" s="9"/>
      <c r="IQN41" s="9"/>
      <c r="IQO41" s="9"/>
      <c r="IQP41" s="9"/>
      <c r="IQQ41" s="9"/>
      <c r="IQR41" s="9"/>
      <c r="IQS41" s="9"/>
      <c r="IQT41" s="9"/>
      <c r="IQU41" s="9"/>
      <c r="IQV41" s="9"/>
      <c r="IQW41" s="9"/>
      <c r="IQX41" s="9"/>
      <c r="IQY41" s="9"/>
      <c r="IQZ41" s="9"/>
      <c r="IRA41" s="9"/>
      <c r="IRB41" s="9"/>
      <c r="IRC41" s="9"/>
      <c r="IRD41" s="9"/>
      <c r="IRE41" s="9"/>
      <c r="IRF41" s="9"/>
      <c r="IRG41" s="9"/>
      <c r="IRH41" s="9"/>
      <c r="IRI41" s="9"/>
      <c r="IRJ41" s="9"/>
      <c r="IRK41" s="9"/>
      <c r="IRL41" s="9"/>
      <c r="IRM41" s="9"/>
      <c r="IRN41" s="9"/>
      <c r="IRO41" s="9"/>
      <c r="IRP41" s="9"/>
      <c r="IRQ41" s="9"/>
      <c r="IRR41" s="9"/>
      <c r="IRS41" s="9"/>
      <c r="IRT41" s="9"/>
      <c r="IRU41" s="9"/>
      <c r="IRV41" s="9"/>
      <c r="IRW41" s="9"/>
      <c r="IRX41" s="9"/>
      <c r="IRY41" s="9"/>
      <c r="IRZ41" s="9"/>
      <c r="ISA41" s="9"/>
      <c r="ISB41" s="9"/>
      <c r="ISC41" s="9"/>
      <c r="ISD41" s="9"/>
      <c r="ISE41" s="9"/>
      <c r="ISF41" s="9"/>
      <c r="ISG41" s="9"/>
      <c r="ISH41" s="9"/>
      <c r="ISI41" s="9"/>
      <c r="ISJ41" s="9"/>
      <c r="ISK41" s="9"/>
      <c r="ISL41" s="9"/>
      <c r="ISM41" s="9"/>
      <c r="ISN41" s="9"/>
      <c r="ISO41" s="9"/>
      <c r="ISP41" s="9"/>
      <c r="ISQ41" s="9"/>
      <c r="ISR41" s="9"/>
      <c r="ISS41" s="9"/>
      <c r="IST41" s="9"/>
      <c r="ISU41" s="9"/>
      <c r="ISV41" s="9"/>
      <c r="ISW41" s="9"/>
      <c r="ISX41" s="9"/>
      <c r="ISY41" s="9"/>
      <c r="ISZ41" s="9"/>
      <c r="ITA41" s="9"/>
      <c r="ITB41" s="9"/>
      <c r="ITC41" s="9"/>
      <c r="ITD41" s="9"/>
      <c r="ITE41" s="9"/>
      <c r="ITF41" s="9"/>
      <c r="ITG41" s="9"/>
      <c r="ITH41" s="9"/>
      <c r="ITI41" s="9"/>
      <c r="ITJ41" s="9"/>
      <c r="ITK41" s="9"/>
      <c r="ITL41" s="9"/>
      <c r="ITM41" s="9"/>
      <c r="ITN41" s="9"/>
      <c r="ITO41" s="9"/>
      <c r="ITP41" s="9"/>
      <c r="ITQ41" s="9"/>
      <c r="ITR41" s="9"/>
      <c r="ITS41" s="9"/>
      <c r="ITT41" s="9"/>
      <c r="ITU41" s="9"/>
      <c r="ITV41" s="9"/>
      <c r="ITW41" s="9"/>
      <c r="ITX41" s="9"/>
      <c r="ITY41" s="9"/>
      <c r="ITZ41" s="9"/>
      <c r="IUA41" s="9"/>
      <c r="IUB41" s="9"/>
      <c r="IUC41" s="9"/>
      <c r="IUD41" s="9"/>
      <c r="IUE41" s="9"/>
      <c r="IUF41" s="9"/>
      <c r="IUG41" s="9"/>
      <c r="IUH41" s="9"/>
      <c r="IUI41" s="9"/>
      <c r="IUJ41" s="9"/>
      <c r="IUK41" s="9"/>
      <c r="IUL41" s="9"/>
      <c r="IUM41" s="9"/>
      <c r="IUN41" s="9"/>
      <c r="IUO41" s="9"/>
      <c r="IUP41" s="9"/>
      <c r="IUQ41" s="9"/>
      <c r="IUR41" s="9"/>
      <c r="IUS41" s="9"/>
      <c r="IUT41" s="9"/>
      <c r="IUU41" s="9"/>
      <c r="IUV41" s="9"/>
      <c r="IUW41" s="9"/>
      <c r="IUX41" s="9"/>
      <c r="IUY41" s="9"/>
      <c r="IUZ41" s="9"/>
      <c r="IVA41" s="9"/>
      <c r="IVB41" s="9"/>
      <c r="IVC41" s="9"/>
      <c r="IVD41" s="9"/>
      <c r="IVE41" s="9"/>
      <c r="IVF41" s="9"/>
      <c r="IVG41" s="9"/>
      <c r="IVH41" s="9"/>
      <c r="IVI41" s="9"/>
      <c r="IVJ41" s="9"/>
      <c r="IVK41" s="9"/>
      <c r="IVL41" s="9"/>
      <c r="IVM41" s="9"/>
      <c r="IVN41" s="9"/>
      <c r="IVO41" s="9"/>
      <c r="IVP41" s="9"/>
      <c r="IVQ41" s="9"/>
      <c r="IVR41" s="9"/>
      <c r="IVS41" s="9"/>
      <c r="IVT41" s="9"/>
      <c r="IVU41" s="9"/>
      <c r="IVV41" s="9"/>
      <c r="IVW41" s="9"/>
      <c r="IVX41" s="9"/>
      <c r="IVY41" s="9"/>
      <c r="IVZ41" s="9"/>
      <c r="IWA41" s="9"/>
      <c r="IWB41" s="9"/>
      <c r="IWC41" s="9"/>
      <c r="IWD41" s="9"/>
      <c r="IWE41" s="9"/>
      <c r="IWF41" s="9"/>
      <c r="IWG41" s="9"/>
      <c r="IWH41" s="9"/>
      <c r="IWI41" s="9"/>
      <c r="IWJ41" s="9"/>
      <c r="IWK41" s="9"/>
      <c r="IWL41" s="9"/>
      <c r="IWM41" s="9"/>
      <c r="IWN41" s="9"/>
      <c r="IWO41" s="9"/>
      <c r="IWP41" s="9"/>
      <c r="IWQ41" s="9"/>
      <c r="IWR41" s="9"/>
      <c r="IWS41" s="9"/>
      <c r="IWT41" s="9"/>
      <c r="IWU41" s="9"/>
      <c r="IWV41" s="9"/>
      <c r="IWW41" s="9"/>
      <c r="IWX41" s="9"/>
      <c r="IWY41" s="9"/>
      <c r="IWZ41" s="9"/>
      <c r="IXA41" s="9"/>
      <c r="IXB41" s="9"/>
      <c r="IXC41" s="9"/>
      <c r="IXD41" s="9"/>
      <c r="IXE41" s="9"/>
      <c r="IXF41" s="9"/>
      <c r="IXG41" s="9"/>
      <c r="IXH41" s="9"/>
      <c r="IXI41" s="9"/>
      <c r="IXJ41" s="9"/>
      <c r="IXK41" s="9"/>
      <c r="IXL41" s="9"/>
      <c r="IXM41" s="9"/>
      <c r="IXN41" s="9"/>
      <c r="IXO41" s="9"/>
      <c r="IXP41" s="9"/>
      <c r="IXQ41" s="9"/>
      <c r="IXR41" s="9"/>
      <c r="IXS41" s="9"/>
      <c r="IXT41" s="9"/>
      <c r="IXU41" s="9"/>
      <c r="IXV41" s="9"/>
      <c r="IXW41" s="9"/>
      <c r="IXX41" s="9"/>
      <c r="IXY41" s="9"/>
      <c r="IXZ41" s="9"/>
      <c r="IYA41" s="9"/>
      <c r="IYB41" s="9"/>
      <c r="IYC41" s="9"/>
      <c r="IYD41" s="9"/>
      <c r="IYE41" s="9"/>
      <c r="IYF41" s="9"/>
      <c r="IYG41" s="9"/>
      <c r="IYH41" s="9"/>
      <c r="IYI41" s="9"/>
      <c r="IYJ41" s="9"/>
      <c r="IYK41" s="9"/>
      <c r="IYL41" s="9"/>
      <c r="IYM41" s="9"/>
      <c r="IYN41" s="9"/>
      <c r="IYO41" s="9"/>
      <c r="IYP41" s="9"/>
      <c r="IYQ41" s="9"/>
      <c r="IYR41" s="9"/>
      <c r="IYS41" s="9"/>
      <c r="IYT41" s="9"/>
      <c r="IYU41" s="9"/>
      <c r="IYV41" s="9"/>
      <c r="IYW41" s="9"/>
      <c r="IYX41" s="9"/>
      <c r="IYY41" s="9"/>
      <c r="IYZ41" s="9"/>
      <c r="IZA41" s="9"/>
      <c r="IZB41" s="9"/>
      <c r="IZC41" s="9"/>
      <c r="IZD41" s="9"/>
      <c r="IZE41" s="9"/>
      <c r="IZF41" s="9"/>
      <c r="IZG41" s="9"/>
      <c r="IZH41" s="9"/>
      <c r="IZI41" s="9"/>
      <c r="IZJ41" s="9"/>
      <c r="IZK41" s="9"/>
      <c r="IZL41" s="9"/>
      <c r="IZM41" s="9"/>
      <c r="IZN41" s="9"/>
      <c r="IZO41" s="9"/>
      <c r="IZP41" s="9"/>
      <c r="IZQ41" s="9"/>
      <c r="IZR41" s="9"/>
      <c r="IZS41" s="9"/>
      <c r="IZT41" s="9"/>
      <c r="IZU41" s="9"/>
      <c r="IZV41" s="9"/>
      <c r="IZW41" s="9"/>
      <c r="IZX41" s="9"/>
      <c r="IZY41" s="9"/>
      <c r="IZZ41" s="9"/>
      <c r="JAA41" s="9"/>
      <c r="JAB41" s="9"/>
      <c r="JAC41" s="9"/>
      <c r="JAD41" s="9"/>
      <c r="JAE41" s="9"/>
      <c r="JAF41" s="9"/>
      <c r="JAG41" s="9"/>
      <c r="JAH41" s="9"/>
      <c r="JAI41" s="9"/>
      <c r="JAJ41" s="9"/>
      <c r="JAK41" s="9"/>
      <c r="JAL41" s="9"/>
      <c r="JAM41" s="9"/>
      <c r="JAN41" s="9"/>
      <c r="JAO41" s="9"/>
      <c r="JAP41" s="9"/>
      <c r="JAQ41" s="9"/>
      <c r="JAR41" s="9"/>
      <c r="JAS41" s="9"/>
      <c r="JAT41" s="9"/>
      <c r="JAU41" s="9"/>
      <c r="JAV41" s="9"/>
      <c r="JAW41" s="9"/>
      <c r="JAX41" s="9"/>
      <c r="JAY41" s="9"/>
      <c r="JAZ41" s="9"/>
      <c r="JBA41" s="9"/>
      <c r="JBB41" s="9"/>
      <c r="JBC41" s="9"/>
      <c r="JBD41" s="9"/>
      <c r="JBE41" s="9"/>
      <c r="JBF41" s="9"/>
      <c r="JBG41" s="9"/>
      <c r="JBH41" s="9"/>
      <c r="JBI41" s="9"/>
      <c r="JBJ41" s="9"/>
      <c r="JBK41" s="9"/>
      <c r="JBL41" s="9"/>
      <c r="JBM41" s="9"/>
      <c r="JBN41" s="9"/>
      <c r="JBO41" s="9"/>
      <c r="JBP41" s="9"/>
      <c r="JBQ41" s="9"/>
      <c r="JBR41" s="9"/>
      <c r="JBS41" s="9"/>
      <c r="JBT41" s="9"/>
      <c r="JBU41" s="9"/>
      <c r="JBV41" s="9"/>
      <c r="JBW41" s="9"/>
      <c r="JBX41" s="9"/>
      <c r="JBY41" s="9"/>
      <c r="JBZ41" s="9"/>
      <c r="JCA41" s="9"/>
      <c r="JCB41" s="9"/>
      <c r="JCC41" s="9"/>
      <c r="JCD41" s="9"/>
      <c r="JCE41" s="9"/>
      <c r="JCF41" s="9"/>
      <c r="JCG41" s="9"/>
      <c r="JCH41" s="9"/>
      <c r="JCI41" s="9"/>
      <c r="JCJ41" s="9"/>
      <c r="JCK41" s="9"/>
      <c r="JCL41" s="9"/>
      <c r="JCM41" s="9"/>
      <c r="JCN41" s="9"/>
      <c r="JCO41" s="9"/>
      <c r="JCP41" s="9"/>
      <c r="JCQ41" s="9"/>
      <c r="JCR41" s="9"/>
      <c r="JCS41" s="9"/>
      <c r="JCT41" s="9"/>
      <c r="JCU41" s="9"/>
      <c r="JCV41" s="9"/>
      <c r="JCW41" s="9"/>
      <c r="JCX41" s="9"/>
      <c r="JCY41" s="9"/>
      <c r="JCZ41" s="9"/>
      <c r="JDA41" s="9"/>
      <c r="JDB41" s="9"/>
      <c r="JDC41" s="9"/>
      <c r="JDD41" s="9"/>
      <c r="JDE41" s="9"/>
      <c r="JDF41" s="9"/>
      <c r="JDG41" s="9"/>
      <c r="JDH41" s="9"/>
      <c r="JDI41" s="9"/>
      <c r="JDJ41" s="9"/>
      <c r="JDK41" s="9"/>
      <c r="JDL41" s="9"/>
      <c r="JDM41" s="9"/>
      <c r="JDN41" s="9"/>
      <c r="JDO41" s="9"/>
      <c r="JDP41" s="9"/>
      <c r="JDQ41" s="9"/>
      <c r="JDR41" s="9"/>
      <c r="JDS41" s="9"/>
      <c r="JDT41" s="9"/>
      <c r="JDU41" s="9"/>
      <c r="JDV41" s="9"/>
      <c r="JDW41" s="9"/>
      <c r="JDX41" s="9"/>
      <c r="JDY41" s="9"/>
      <c r="JDZ41" s="9"/>
      <c r="JEA41" s="9"/>
      <c r="JEB41" s="9"/>
      <c r="JEC41" s="9"/>
      <c r="JED41" s="9"/>
      <c r="JEE41" s="9"/>
      <c r="JEF41" s="9"/>
      <c r="JEG41" s="9"/>
      <c r="JEH41" s="9"/>
      <c r="JEI41" s="9"/>
      <c r="JEJ41" s="9"/>
      <c r="JEK41" s="9"/>
      <c r="JEL41" s="9"/>
      <c r="JEM41" s="9"/>
      <c r="JEN41" s="9"/>
      <c r="JEO41" s="9"/>
      <c r="JEP41" s="9"/>
      <c r="JEQ41" s="9"/>
      <c r="JER41" s="9"/>
      <c r="JES41" s="9"/>
      <c r="JET41" s="9"/>
      <c r="JEU41" s="9"/>
      <c r="JEV41" s="9"/>
      <c r="JEW41" s="9"/>
      <c r="JEX41" s="9"/>
      <c r="JEY41" s="9"/>
      <c r="JEZ41" s="9"/>
      <c r="JFA41" s="9"/>
      <c r="JFB41" s="9"/>
      <c r="JFC41" s="9"/>
      <c r="JFD41" s="9"/>
      <c r="JFE41" s="9"/>
      <c r="JFF41" s="9"/>
      <c r="JFG41" s="9"/>
      <c r="JFH41" s="9"/>
      <c r="JFI41" s="9"/>
      <c r="JFJ41" s="9"/>
      <c r="JFK41" s="9"/>
      <c r="JFL41" s="9"/>
      <c r="JFM41" s="9"/>
      <c r="JFN41" s="9"/>
      <c r="JFO41" s="9"/>
      <c r="JFP41" s="9"/>
      <c r="JFQ41" s="9"/>
      <c r="JFR41" s="9"/>
      <c r="JFS41" s="9"/>
      <c r="JFT41" s="9"/>
      <c r="JFU41" s="9"/>
      <c r="JFV41" s="9"/>
      <c r="JFW41" s="9"/>
      <c r="JFX41" s="9"/>
      <c r="JFY41" s="9"/>
      <c r="JFZ41" s="9"/>
      <c r="JGA41" s="9"/>
      <c r="JGB41" s="9"/>
      <c r="JGC41" s="9"/>
      <c r="JGD41" s="9"/>
      <c r="JGE41" s="9"/>
      <c r="JGF41" s="9"/>
      <c r="JGG41" s="9"/>
      <c r="JGH41" s="9"/>
      <c r="JGI41" s="9"/>
      <c r="JGJ41" s="9"/>
      <c r="JGK41" s="9"/>
      <c r="JGL41" s="9"/>
      <c r="JGM41" s="9"/>
      <c r="JGN41" s="9"/>
      <c r="JGO41" s="9"/>
      <c r="JGP41" s="9"/>
      <c r="JGQ41" s="9"/>
      <c r="JGR41" s="9"/>
      <c r="JGS41" s="9"/>
      <c r="JGT41" s="9"/>
      <c r="JGU41" s="9"/>
      <c r="JGV41" s="9"/>
      <c r="JGW41" s="9"/>
      <c r="JGX41" s="9"/>
      <c r="JGY41" s="9"/>
      <c r="JGZ41" s="9"/>
      <c r="JHA41" s="9"/>
      <c r="JHB41" s="9"/>
      <c r="JHC41" s="9"/>
      <c r="JHD41" s="9"/>
      <c r="JHE41" s="9"/>
      <c r="JHF41" s="9"/>
      <c r="JHG41" s="9"/>
      <c r="JHH41" s="9"/>
      <c r="JHI41" s="9"/>
      <c r="JHJ41" s="9"/>
      <c r="JHK41" s="9"/>
      <c r="JHL41" s="9"/>
      <c r="JHM41" s="9"/>
      <c r="JHN41" s="9"/>
      <c r="JHO41" s="9"/>
      <c r="JHP41" s="9"/>
      <c r="JHQ41" s="9"/>
      <c r="JHR41" s="9"/>
      <c r="JHS41" s="9"/>
      <c r="JHT41" s="9"/>
      <c r="JHU41" s="9"/>
      <c r="JHV41" s="9"/>
      <c r="JHW41" s="9"/>
      <c r="JHX41" s="9"/>
      <c r="JHY41" s="9"/>
      <c r="JHZ41" s="9"/>
      <c r="JIA41" s="9"/>
      <c r="JIB41" s="9"/>
      <c r="JIC41" s="9"/>
      <c r="JID41" s="9"/>
      <c r="JIE41" s="9"/>
      <c r="JIF41" s="9"/>
      <c r="JIG41" s="9"/>
      <c r="JIH41" s="9"/>
      <c r="JII41" s="9"/>
      <c r="JIJ41" s="9"/>
      <c r="JIK41" s="9"/>
      <c r="JIL41" s="9"/>
      <c r="JIM41" s="9"/>
      <c r="JIN41" s="9"/>
      <c r="JIO41" s="9"/>
      <c r="JIP41" s="9"/>
      <c r="JIQ41" s="9"/>
      <c r="JIR41" s="9"/>
      <c r="JIS41" s="9"/>
      <c r="JIT41" s="9"/>
      <c r="JIU41" s="9"/>
      <c r="JIV41" s="9"/>
      <c r="JIW41" s="9"/>
      <c r="JIX41" s="9"/>
      <c r="JIY41" s="9"/>
      <c r="JIZ41" s="9"/>
      <c r="JJA41" s="9"/>
      <c r="JJB41" s="9"/>
      <c r="JJC41" s="9"/>
      <c r="JJD41" s="9"/>
      <c r="JJE41" s="9"/>
      <c r="JJF41" s="9"/>
      <c r="JJG41" s="9"/>
      <c r="JJH41" s="9"/>
      <c r="JJI41" s="9"/>
      <c r="JJJ41" s="9"/>
      <c r="JJK41" s="9"/>
      <c r="JJL41" s="9"/>
      <c r="JJM41" s="9"/>
      <c r="JJN41" s="9"/>
      <c r="JJO41" s="9"/>
      <c r="JJP41" s="9"/>
      <c r="JJQ41" s="9"/>
      <c r="JJR41" s="9"/>
      <c r="JJS41" s="9"/>
      <c r="JJT41" s="9"/>
      <c r="JJU41" s="9"/>
      <c r="JJV41" s="9"/>
      <c r="JJW41" s="9"/>
      <c r="JJX41" s="9"/>
      <c r="JJY41" s="9"/>
      <c r="JJZ41" s="9"/>
      <c r="JKA41" s="9"/>
      <c r="JKB41" s="9"/>
      <c r="JKC41" s="9"/>
      <c r="JKD41" s="9"/>
      <c r="JKE41" s="9"/>
      <c r="JKF41" s="9"/>
      <c r="JKG41" s="9"/>
      <c r="JKH41" s="9"/>
      <c r="JKI41" s="9"/>
      <c r="JKJ41" s="9"/>
      <c r="JKK41" s="9"/>
      <c r="JKL41" s="9"/>
      <c r="JKM41" s="9"/>
      <c r="JKN41" s="9"/>
      <c r="JKO41" s="9"/>
      <c r="JKP41" s="9"/>
      <c r="JKQ41" s="9"/>
      <c r="JKR41" s="9"/>
      <c r="JKS41" s="9"/>
      <c r="JKT41" s="9"/>
      <c r="JKU41" s="9"/>
      <c r="JKV41" s="9"/>
      <c r="JKW41" s="9"/>
      <c r="JKX41" s="9"/>
      <c r="JKY41" s="9"/>
      <c r="JKZ41" s="9"/>
      <c r="JLA41" s="9"/>
      <c r="JLB41" s="9"/>
      <c r="JLC41" s="9"/>
      <c r="JLD41" s="9"/>
      <c r="JLE41" s="9"/>
      <c r="JLF41" s="9"/>
      <c r="JLG41" s="9"/>
      <c r="JLH41" s="9"/>
      <c r="JLI41" s="9"/>
      <c r="JLJ41" s="9"/>
      <c r="JLK41" s="9"/>
      <c r="JLL41" s="9"/>
      <c r="JLM41" s="9"/>
      <c r="JLN41" s="9"/>
      <c r="JLO41" s="9"/>
      <c r="JLP41" s="9"/>
      <c r="JLQ41" s="9"/>
      <c r="JLR41" s="9"/>
      <c r="JLS41" s="9"/>
      <c r="JLT41" s="9"/>
      <c r="JLU41" s="9"/>
      <c r="JLV41" s="9"/>
      <c r="JLW41" s="9"/>
      <c r="JLX41" s="9"/>
      <c r="JLY41" s="9"/>
      <c r="JLZ41" s="9"/>
      <c r="JMA41" s="9"/>
      <c r="JMB41" s="9"/>
      <c r="JMC41" s="9"/>
      <c r="JMD41" s="9"/>
      <c r="JME41" s="9"/>
      <c r="JMF41" s="9"/>
      <c r="JMG41" s="9"/>
      <c r="JMH41" s="9"/>
      <c r="JMI41" s="9"/>
      <c r="JMJ41" s="9"/>
      <c r="JMK41" s="9"/>
      <c r="JML41" s="9"/>
      <c r="JMM41" s="9"/>
      <c r="JMN41" s="9"/>
      <c r="JMO41" s="9"/>
      <c r="JMP41" s="9"/>
      <c r="JMQ41" s="9"/>
      <c r="JMR41" s="9"/>
      <c r="JMS41" s="9"/>
      <c r="JMT41" s="9"/>
      <c r="JMU41" s="9"/>
      <c r="JMV41" s="9"/>
      <c r="JMW41" s="9"/>
      <c r="JMX41" s="9"/>
      <c r="JMY41" s="9"/>
      <c r="JMZ41" s="9"/>
      <c r="JNA41" s="9"/>
      <c r="JNB41" s="9"/>
      <c r="JNC41" s="9"/>
      <c r="JND41" s="9"/>
      <c r="JNE41" s="9"/>
      <c r="JNF41" s="9"/>
      <c r="JNG41" s="9"/>
      <c r="JNH41" s="9"/>
      <c r="JNI41" s="9"/>
      <c r="JNJ41" s="9"/>
      <c r="JNK41" s="9"/>
      <c r="JNL41" s="9"/>
      <c r="JNM41" s="9"/>
      <c r="JNN41" s="9"/>
      <c r="JNO41" s="9"/>
      <c r="JNP41" s="9"/>
      <c r="JNQ41" s="9"/>
      <c r="JNR41" s="9"/>
      <c r="JNS41" s="9"/>
      <c r="JNT41" s="9"/>
      <c r="JNU41" s="9"/>
      <c r="JNV41" s="9"/>
      <c r="JNW41" s="9"/>
      <c r="JNX41" s="9"/>
      <c r="JNY41" s="9"/>
      <c r="JNZ41" s="9"/>
      <c r="JOA41" s="9"/>
      <c r="JOB41" s="9"/>
      <c r="JOC41" s="9"/>
      <c r="JOD41" s="9"/>
      <c r="JOE41" s="9"/>
      <c r="JOF41" s="9"/>
      <c r="JOG41" s="9"/>
      <c r="JOH41" s="9"/>
      <c r="JOI41" s="9"/>
      <c r="JOJ41" s="9"/>
      <c r="JOK41" s="9"/>
      <c r="JOL41" s="9"/>
      <c r="JOM41" s="9"/>
      <c r="JON41" s="9"/>
      <c r="JOO41" s="9"/>
      <c r="JOP41" s="9"/>
      <c r="JOQ41" s="9"/>
      <c r="JOR41" s="9"/>
      <c r="JOS41" s="9"/>
      <c r="JOT41" s="9"/>
      <c r="JOU41" s="9"/>
      <c r="JOV41" s="9"/>
      <c r="JOW41" s="9"/>
      <c r="JOX41" s="9"/>
      <c r="JOY41" s="9"/>
      <c r="JOZ41" s="9"/>
      <c r="JPA41" s="9"/>
      <c r="JPB41" s="9"/>
      <c r="JPC41" s="9"/>
      <c r="JPD41" s="9"/>
      <c r="JPE41" s="9"/>
      <c r="JPF41" s="9"/>
      <c r="JPG41" s="9"/>
      <c r="JPH41" s="9"/>
      <c r="JPI41" s="9"/>
      <c r="JPJ41" s="9"/>
      <c r="JPK41" s="9"/>
      <c r="JPL41" s="9"/>
      <c r="JPM41" s="9"/>
      <c r="JPN41" s="9"/>
      <c r="JPO41" s="9"/>
      <c r="JPP41" s="9"/>
      <c r="JPQ41" s="9"/>
      <c r="JPR41" s="9"/>
      <c r="JPS41" s="9"/>
      <c r="JPT41" s="9"/>
      <c r="JPU41" s="9"/>
      <c r="JPV41" s="9"/>
      <c r="JPW41" s="9"/>
      <c r="JPX41" s="9"/>
      <c r="JPY41" s="9"/>
      <c r="JPZ41" s="9"/>
      <c r="JQA41" s="9"/>
      <c r="JQB41" s="9"/>
      <c r="JQC41" s="9"/>
      <c r="JQD41" s="9"/>
      <c r="JQE41" s="9"/>
      <c r="JQF41" s="9"/>
      <c r="JQG41" s="9"/>
      <c r="JQH41" s="9"/>
      <c r="JQI41" s="9"/>
      <c r="JQJ41" s="9"/>
      <c r="JQK41" s="9"/>
      <c r="JQL41" s="9"/>
      <c r="JQM41" s="9"/>
      <c r="JQN41" s="9"/>
      <c r="JQO41" s="9"/>
      <c r="JQP41" s="9"/>
      <c r="JQQ41" s="9"/>
      <c r="JQR41" s="9"/>
      <c r="JQS41" s="9"/>
      <c r="JQT41" s="9"/>
      <c r="JQU41" s="9"/>
      <c r="JQV41" s="9"/>
      <c r="JQW41" s="9"/>
      <c r="JQX41" s="9"/>
      <c r="JQY41" s="9"/>
      <c r="JQZ41" s="9"/>
      <c r="JRA41" s="9"/>
      <c r="JRB41" s="9"/>
      <c r="JRC41" s="9"/>
      <c r="JRD41" s="9"/>
      <c r="JRE41" s="9"/>
      <c r="JRF41" s="9"/>
      <c r="JRG41" s="9"/>
      <c r="JRH41" s="9"/>
      <c r="JRI41" s="9"/>
      <c r="JRJ41" s="9"/>
      <c r="JRK41" s="9"/>
      <c r="JRL41" s="9"/>
      <c r="JRM41" s="9"/>
      <c r="JRN41" s="9"/>
      <c r="JRO41" s="9"/>
      <c r="JRP41" s="9"/>
      <c r="JRQ41" s="9"/>
      <c r="JRR41" s="9"/>
      <c r="JRS41" s="9"/>
      <c r="JRT41" s="9"/>
      <c r="JRU41" s="9"/>
      <c r="JRV41" s="9"/>
      <c r="JRW41" s="9"/>
      <c r="JRX41" s="9"/>
      <c r="JRY41" s="9"/>
      <c r="JRZ41" s="9"/>
      <c r="JSA41" s="9"/>
      <c r="JSB41" s="9"/>
      <c r="JSC41" s="9"/>
      <c r="JSD41" s="9"/>
      <c r="JSE41" s="9"/>
      <c r="JSF41" s="9"/>
      <c r="JSG41" s="9"/>
      <c r="JSH41" s="9"/>
      <c r="JSI41" s="9"/>
      <c r="JSJ41" s="9"/>
      <c r="JSK41" s="9"/>
      <c r="JSL41" s="9"/>
      <c r="JSM41" s="9"/>
      <c r="JSN41" s="9"/>
      <c r="JSO41" s="9"/>
      <c r="JSP41" s="9"/>
      <c r="JSQ41" s="9"/>
      <c r="JSR41" s="9"/>
      <c r="JSS41" s="9"/>
      <c r="JST41" s="9"/>
      <c r="JSU41" s="9"/>
      <c r="JSV41" s="9"/>
      <c r="JSW41" s="9"/>
      <c r="JSX41" s="9"/>
      <c r="JSY41" s="9"/>
      <c r="JSZ41" s="9"/>
      <c r="JTA41" s="9"/>
      <c r="JTB41" s="9"/>
      <c r="JTC41" s="9"/>
      <c r="JTD41" s="9"/>
      <c r="JTE41" s="9"/>
      <c r="JTF41" s="9"/>
      <c r="JTG41" s="9"/>
      <c r="JTH41" s="9"/>
      <c r="JTI41" s="9"/>
      <c r="JTJ41" s="9"/>
      <c r="JTK41" s="9"/>
      <c r="JTL41" s="9"/>
      <c r="JTM41" s="9"/>
      <c r="JTN41" s="9"/>
      <c r="JTO41" s="9"/>
      <c r="JTP41" s="9"/>
      <c r="JTQ41" s="9"/>
      <c r="JTR41" s="9"/>
      <c r="JTS41" s="9"/>
      <c r="JTT41" s="9"/>
      <c r="JTU41" s="9"/>
      <c r="JTV41" s="9"/>
      <c r="JTW41" s="9"/>
      <c r="JTX41" s="9"/>
      <c r="JTY41" s="9"/>
      <c r="JTZ41" s="9"/>
      <c r="JUA41" s="9"/>
      <c r="JUB41" s="9"/>
      <c r="JUC41" s="9"/>
      <c r="JUD41" s="9"/>
      <c r="JUE41" s="9"/>
      <c r="JUF41" s="9"/>
      <c r="JUG41" s="9"/>
      <c r="JUH41" s="9"/>
      <c r="JUI41" s="9"/>
      <c r="JUJ41" s="9"/>
      <c r="JUK41" s="9"/>
      <c r="JUL41" s="9"/>
      <c r="JUM41" s="9"/>
      <c r="JUN41" s="9"/>
      <c r="JUO41" s="9"/>
      <c r="JUP41" s="9"/>
      <c r="JUQ41" s="9"/>
      <c r="JUR41" s="9"/>
      <c r="JUS41" s="9"/>
      <c r="JUT41" s="9"/>
      <c r="JUU41" s="9"/>
      <c r="JUV41" s="9"/>
      <c r="JUW41" s="9"/>
      <c r="JUX41" s="9"/>
      <c r="JUY41" s="9"/>
      <c r="JUZ41" s="9"/>
      <c r="JVA41" s="9"/>
      <c r="JVB41" s="9"/>
      <c r="JVC41" s="9"/>
      <c r="JVD41" s="9"/>
      <c r="JVE41" s="9"/>
      <c r="JVF41" s="9"/>
      <c r="JVG41" s="9"/>
      <c r="JVH41" s="9"/>
      <c r="JVI41" s="9"/>
      <c r="JVJ41" s="9"/>
      <c r="JVK41" s="9"/>
      <c r="JVL41" s="9"/>
      <c r="JVM41" s="9"/>
      <c r="JVN41" s="9"/>
      <c r="JVO41" s="9"/>
      <c r="JVP41" s="9"/>
      <c r="JVQ41" s="9"/>
      <c r="JVR41" s="9"/>
      <c r="JVS41" s="9"/>
      <c r="JVT41" s="9"/>
      <c r="JVU41" s="9"/>
      <c r="JVV41" s="9"/>
      <c r="JVW41" s="9"/>
      <c r="JVX41" s="9"/>
      <c r="JVY41" s="9"/>
      <c r="JVZ41" s="9"/>
      <c r="JWA41" s="9"/>
      <c r="JWB41" s="9"/>
      <c r="JWC41" s="9"/>
      <c r="JWD41" s="9"/>
      <c r="JWE41" s="9"/>
      <c r="JWF41" s="9"/>
      <c r="JWG41" s="9"/>
      <c r="JWH41" s="9"/>
      <c r="JWI41" s="9"/>
      <c r="JWJ41" s="9"/>
      <c r="JWK41" s="9"/>
      <c r="JWL41" s="9"/>
      <c r="JWM41" s="9"/>
      <c r="JWN41" s="9"/>
      <c r="JWO41" s="9"/>
      <c r="JWP41" s="9"/>
      <c r="JWQ41" s="9"/>
      <c r="JWR41" s="9"/>
      <c r="JWS41" s="9"/>
      <c r="JWT41" s="9"/>
      <c r="JWU41" s="9"/>
      <c r="JWV41" s="9"/>
      <c r="JWW41" s="9"/>
      <c r="JWX41" s="9"/>
      <c r="JWY41" s="9"/>
      <c r="JWZ41" s="9"/>
      <c r="JXA41" s="9"/>
      <c r="JXB41" s="9"/>
      <c r="JXC41" s="9"/>
      <c r="JXD41" s="9"/>
      <c r="JXE41" s="9"/>
      <c r="JXF41" s="9"/>
      <c r="JXG41" s="9"/>
      <c r="JXH41" s="9"/>
      <c r="JXI41" s="9"/>
      <c r="JXJ41" s="9"/>
      <c r="JXK41" s="9"/>
      <c r="JXL41" s="9"/>
      <c r="JXM41" s="9"/>
      <c r="JXN41" s="9"/>
      <c r="JXO41" s="9"/>
      <c r="JXP41" s="9"/>
      <c r="JXQ41" s="9"/>
      <c r="JXR41" s="9"/>
      <c r="JXS41" s="9"/>
      <c r="JXT41" s="9"/>
      <c r="JXU41" s="9"/>
      <c r="JXV41" s="9"/>
      <c r="JXW41" s="9"/>
      <c r="JXX41" s="9"/>
      <c r="JXY41" s="9"/>
      <c r="JXZ41" s="9"/>
      <c r="JYA41" s="9"/>
      <c r="JYB41" s="9"/>
      <c r="JYC41" s="9"/>
      <c r="JYD41" s="9"/>
      <c r="JYE41" s="9"/>
      <c r="JYF41" s="9"/>
      <c r="JYG41" s="9"/>
      <c r="JYH41" s="9"/>
      <c r="JYI41" s="9"/>
      <c r="JYJ41" s="9"/>
      <c r="JYK41" s="9"/>
      <c r="JYL41" s="9"/>
      <c r="JYM41" s="9"/>
      <c r="JYN41" s="9"/>
      <c r="JYO41" s="9"/>
      <c r="JYP41" s="9"/>
      <c r="JYQ41" s="9"/>
      <c r="JYR41" s="9"/>
      <c r="JYS41" s="9"/>
      <c r="JYT41" s="9"/>
      <c r="JYU41" s="9"/>
      <c r="JYV41" s="9"/>
      <c r="JYW41" s="9"/>
      <c r="JYX41" s="9"/>
      <c r="JYY41" s="9"/>
      <c r="JYZ41" s="9"/>
      <c r="JZA41" s="9"/>
      <c r="JZB41" s="9"/>
      <c r="JZC41" s="9"/>
      <c r="JZD41" s="9"/>
      <c r="JZE41" s="9"/>
      <c r="JZF41" s="9"/>
      <c r="JZG41" s="9"/>
      <c r="JZH41" s="9"/>
      <c r="JZI41" s="9"/>
      <c r="JZJ41" s="9"/>
      <c r="JZK41" s="9"/>
      <c r="JZL41" s="9"/>
      <c r="JZM41" s="9"/>
      <c r="JZN41" s="9"/>
      <c r="JZO41" s="9"/>
      <c r="JZP41" s="9"/>
      <c r="JZQ41" s="9"/>
      <c r="JZR41" s="9"/>
      <c r="JZS41" s="9"/>
      <c r="JZT41" s="9"/>
      <c r="JZU41" s="9"/>
      <c r="JZV41" s="9"/>
      <c r="JZW41" s="9"/>
      <c r="JZX41" s="9"/>
      <c r="JZY41" s="9"/>
      <c r="JZZ41" s="9"/>
      <c r="KAA41" s="9"/>
      <c r="KAB41" s="9"/>
      <c r="KAC41" s="9"/>
      <c r="KAD41" s="9"/>
      <c r="KAE41" s="9"/>
      <c r="KAF41" s="9"/>
      <c r="KAG41" s="9"/>
      <c r="KAH41" s="9"/>
      <c r="KAI41" s="9"/>
      <c r="KAJ41" s="9"/>
      <c r="KAK41" s="9"/>
      <c r="KAL41" s="9"/>
      <c r="KAM41" s="9"/>
      <c r="KAN41" s="9"/>
      <c r="KAO41" s="9"/>
      <c r="KAP41" s="9"/>
      <c r="KAQ41" s="9"/>
      <c r="KAR41" s="9"/>
      <c r="KAS41" s="9"/>
      <c r="KAT41" s="9"/>
      <c r="KAU41" s="9"/>
      <c r="KAV41" s="9"/>
      <c r="KAW41" s="9"/>
      <c r="KAX41" s="9"/>
      <c r="KAY41" s="9"/>
      <c r="KAZ41" s="9"/>
      <c r="KBA41" s="9"/>
      <c r="KBB41" s="9"/>
      <c r="KBC41" s="9"/>
      <c r="KBD41" s="9"/>
      <c r="KBE41" s="9"/>
      <c r="KBF41" s="9"/>
      <c r="KBG41" s="9"/>
      <c r="KBH41" s="9"/>
      <c r="KBI41" s="9"/>
      <c r="KBJ41" s="9"/>
      <c r="KBK41" s="9"/>
      <c r="KBL41" s="9"/>
      <c r="KBM41" s="9"/>
      <c r="KBN41" s="9"/>
      <c r="KBO41" s="9"/>
      <c r="KBP41" s="9"/>
      <c r="KBQ41" s="9"/>
      <c r="KBR41" s="9"/>
      <c r="KBS41" s="9"/>
      <c r="KBT41" s="9"/>
      <c r="KBU41" s="9"/>
      <c r="KBV41" s="9"/>
      <c r="KBW41" s="9"/>
      <c r="KBX41" s="9"/>
      <c r="KBY41" s="9"/>
      <c r="KBZ41" s="9"/>
      <c r="KCA41" s="9"/>
      <c r="KCB41" s="9"/>
      <c r="KCC41" s="9"/>
      <c r="KCD41" s="9"/>
      <c r="KCE41" s="9"/>
      <c r="KCF41" s="9"/>
      <c r="KCG41" s="9"/>
      <c r="KCH41" s="9"/>
      <c r="KCI41" s="9"/>
      <c r="KCJ41" s="9"/>
      <c r="KCK41" s="9"/>
      <c r="KCL41" s="9"/>
      <c r="KCM41" s="9"/>
      <c r="KCN41" s="9"/>
      <c r="KCO41" s="9"/>
      <c r="KCP41" s="9"/>
      <c r="KCQ41" s="9"/>
      <c r="KCR41" s="9"/>
      <c r="KCS41" s="9"/>
      <c r="KCT41" s="9"/>
      <c r="KCU41" s="9"/>
      <c r="KCV41" s="9"/>
      <c r="KCW41" s="9"/>
      <c r="KCX41" s="9"/>
      <c r="KCY41" s="9"/>
      <c r="KCZ41" s="9"/>
      <c r="KDA41" s="9"/>
      <c r="KDB41" s="9"/>
      <c r="KDC41" s="9"/>
      <c r="KDD41" s="9"/>
      <c r="KDE41" s="9"/>
      <c r="KDF41" s="9"/>
      <c r="KDG41" s="9"/>
      <c r="KDH41" s="9"/>
      <c r="KDI41" s="9"/>
      <c r="KDJ41" s="9"/>
      <c r="KDK41" s="9"/>
      <c r="KDL41" s="9"/>
      <c r="KDM41" s="9"/>
      <c r="KDN41" s="9"/>
      <c r="KDO41" s="9"/>
      <c r="KDP41" s="9"/>
      <c r="KDQ41" s="9"/>
      <c r="KDR41" s="9"/>
      <c r="KDS41" s="9"/>
      <c r="KDT41" s="9"/>
      <c r="KDU41" s="9"/>
      <c r="KDV41" s="9"/>
      <c r="KDW41" s="9"/>
      <c r="KDX41" s="9"/>
      <c r="KDY41" s="9"/>
      <c r="KDZ41" s="9"/>
      <c r="KEA41" s="9"/>
      <c r="KEB41" s="9"/>
      <c r="KEC41" s="9"/>
      <c r="KED41" s="9"/>
      <c r="KEE41" s="9"/>
      <c r="KEF41" s="9"/>
      <c r="KEG41" s="9"/>
      <c r="KEH41" s="9"/>
      <c r="KEI41" s="9"/>
      <c r="KEJ41" s="9"/>
      <c r="KEK41" s="9"/>
      <c r="KEL41" s="9"/>
      <c r="KEM41" s="9"/>
      <c r="KEN41" s="9"/>
      <c r="KEO41" s="9"/>
      <c r="KEP41" s="9"/>
      <c r="KEQ41" s="9"/>
      <c r="KER41" s="9"/>
      <c r="KES41" s="9"/>
      <c r="KET41" s="9"/>
      <c r="KEU41" s="9"/>
      <c r="KEV41" s="9"/>
      <c r="KEW41" s="9"/>
      <c r="KEX41" s="9"/>
      <c r="KEY41" s="9"/>
      <c r="KEZ41" s="9"/>
      <c r="KFA41" s="9"/>
      <c r="KFB41" s="9"/>
      <c r="KFC41" s="9"/>
      <c r="KFD41" s="9"/>
      <c r="KFE41" s="9"/>
      <c r="KFF41" s="9"/>
      <c r="KFG41" s="9"/>
      <c r="KFH41" s="9"/>
      <c r="KFI41" s="9"/>
      <c r="KFJ41" s="9"/>
      <c r="KFK41" s="9"/>
      <c r="KFL41" s="9"/>
      <c r="KFM41" s="9"/>
      <c r="KFN41" s="9"/>
      <c r="KFO41" s="9"/>
      <c r="KFP41" s="9"/>
      <c r="KFQ41" s="9"/>
      <c r="KFR41" s="9"/>
      <c r="KFS41" s="9"/>
      <c r="KFT41" s="9"/>
      <c r="KFU41" s="9"/>
      <c r="KFV41" s="9"/>
      <c r="KFW41" s="9"/>
      <c r="KFX41" s="9"/>
      <c r="KFY41" s="9"/>
      <c r="KFZ41" s="9"/>
      <c r="KGA41" s="9"/>
      <c r="KGB41" s="9"/>
      <c r="KGC41" s="9"/>
      <c r="KGD41" s="9"/>
      <c r="KGE41" s="9"/>
      <c r="KGF41" s="9"/>
      <c r="KGG41" s="9"/>
      <c r="KGH41" s="9"/>
      <c r="KGI41" s="9"/>
      <c r="KGJ41" s="9"/>
      <c r="KGK41" s="9"/>
      <c r="KGL41" s="9"/>
      <c r="KGM41" s="9"/>
      <c r="KGN41" s="9"/>
      <c r="KGO41" s="9"/>
      <c r="KGP41" s="9"/>
      <c r="KGQ41" s="9"/>
      <c r="KGR41" s="9"/>
      <c r="KGS41" s="9"/>
      <c r="KGT41" s="9"/>
      <c r="KGU41" s="9"/>
      <c r="KGV41" s="9"/>
      <c r="KGW41" s="9"/>
      <c r="KGX41" s="9"/>
      <c r="KGY41" s="9"/>
      <c r="KGZ41" s="9"/>
      <c r="KHA41" s="9"/>
      <c r="KHB41" s="9"/>
      <c r="KHC41" s="9"/>
      <c r="KHD41" s="9"/>
      <c r="KHE41" s="9"/>
      <c r="KHF41" s="9"/>
      <c r="KHG41" s="9"/>
      <c r="KHH41" s="9"/>
      <c r="KHI41" s="9"/>
      <c r="KHJ41" s="9"/>
      <c r="KHK41" s="9"/>
      <c r="KHL41" s="9"/>
      <c r="KHM41" s="9"/>
      <c r="KHN41" s="9"/>
      <c r="KHO41" s="9"/>
      <c r="KHP41" s="9"/>
      <c r="KHQ41" s="9"/>
      <c r="KHR41" s="9"/>
      <c r="KHS41" s="9"/>
      <c r="KHT41" s="9"/>
      <c r="KHU41" s="9"/>
      <c r="KHV41" s="9"/>
      <c r="KHW41" s="9"/>
      <c r="KHX41" s="9"/>
      <c r="KHY41" s="9"/>
      <c r="KHZ41" s="9"/>
      <c r="KIA41" s="9"/>
      <c r="KIB41" s="9"/>
      <c r="KIC41" s="9"/>
      <c r="KID41" s="9"/>
      <c r="KIE41" s="9"/>
      <c r="KIF41" s="9"/>
      <c r="KIG41" s="9"/>
      <c r="KIH41" s="9"/>
      <c r="KII41" s="9"/>
      <c r="KIJ41" s="9"/>
      <c r="KIK41" s="9"/>
      <c r="KIL41" s="9"/>
      <c r="KIM41" s="9"/>
      <c r="KIN41" s="9"/>
      <c r="KIO41" s="9"/>
      <c r="KIP41" s="9"/>
      <c r="KIQ41" s="9"/>
      <c r="KIR41" s="9"/>
      <c r="KIS41" s="9"/>
      <c r="KIT41" s="9"/>
      <c r="KIU41" s="9"/>
      <c r="KIV41" s="9"/>
      <c r="KIW41" s="9"/>
      <c r="KIX41" s="9"/>
      <c r="KIY41" s="9"/>
      <c r="KIZ41" s="9"/>
      <c r="KJA41" s="9"/>
      <c r="KJB41" s="9"/>
      <c r="KJC41" s="9"/>
      <c r="KJD41" s="9"/>
      <c r="KJE41" s="9"/>
      <c r="KJF41" s="9"/>
      <c r="KJG41" s="9"/>
      <c r="KJH41" s="9"/>
      <c r="KJI41" s="9"/>
      <c r="KJJ41" s="9"/>
      <c r="KJK41" s="9"/>
      <c r="KJL41" s="9"/>
      <c r="KJM41" s="9"/>
      <c r="KJN41" s="9"/>
      <c r="KJO41" s="9"/>
      <c r="KJP41" s="9"/>
      <c r="KJQ41" s="9"/>
      <c r="KJR41" s="9"/>
      <c r="KJS41" s="9"/>
      <c r="KJT41" s="9"/>
      <c r="KJU41" s="9"/>
      <c r="KJV41" s="9"/>
      <c r="KJW41" s="9"/>
      <c r="KJX41" s="9"/>
      <c r="KJY41" s="9"/>
      <c r="KJZ41" s="9"/>
      <c r="KKA41" s="9"/>
      <c r="KKB41" s="9"/>
      <c r="KKC41" s="9"/>
      <c r="KKD41" s="9"/>
      <c r="KKE41" s="9"/>
      <c r="KKF41" s="9"/>
      <c r="KKG41" s="9"/>
      <c r="KKH41" s="9"/>
      <c r="KKI41" s="9"/>
      <c r="KKJ41" s="9"/>
      <c r="KKK41" s="9"/>
      <c r="KKL41" s="9"/>
      <c r="KKM41" s="9"/>
      <c r="KKN41" s="9"/>
      <c r="KKO41" s="9"/>
      <c r="KKP41" s="9"/>
      <c r="KKQ41" s="9"/>
      <c r="KKR41" s="9"/>
      <c r="KKS41" s="9"/>
      <c r="KKT41" s="9"/>
      <c r="KKU41" s="9"/>
      <c r="KKV41" s="9"/>
      <c r="KKW41" s="9"/>
      <c r="KKX41" s="9"/>
      <c r="KKY41" s="9"/>
      <c r="KKZ41" s="9"/>
      <c r="KLA41" s="9"/>
      <c r="KLB41" s="9"/>
      <c r="KLC41" s="9"/>
      <c r="KLD41" s="9"/>
      <c r="KLE41" s="9"/>
      <c r="KLF41" s="9"/>
      <c r="KLG41" s="9"/>
      <c r="KLH41" s="9"/>
      <c r="KLI41" s="9"/>
      <c r="KLJ41" s="9"/>
      <c r="KLK41" s="9"/>
      <c r="KLL41" s="9"/>
      <c r="KLM41" s="9"/>
      <c r="KLN41" s="9"/>
      <c r="KLO41" s="9"/>
      <c r="KLP41" s="9"/>
      <c r="KLQ41" s="9"/>
      <c r="KLR41" s="9"/>
      <c r="KLS41" s="9"/>
      <c r="KLT41" s="9"/>
      <c r="KLU41" s="9"/>
      <c r="KLV41" s="9"/>
      <c r="KLW41" s="9"/>
      <c r="KLX41" s="9"/>
      <c r="KLY41" s="9"/>
      <c r="KLZ41" s="9"/>
      <c r="KMA41" s="9"/>
      <c r="KMB41" s="9"/>
      <c r="KMC41" s="9"/>
      <c r="KMD41" s="9"/>
      <c r="KME41" s="9"/>
      <c r="KMF41" s="9"/>
      <c r="KMG41" s="9"/>
      <c r="KMH41" s="9"/>
      <c r="KMI41" s="9"/>
      <c r="KMJ41" s="9"/>
      <c r="KMK41" s="9"/>
      <c r="KML41" s="9"/>
      <c r="KMM41" s="9"/>
      <c r="KMN41" s="9"/>
      <c r="KMO41" s="9"/>
      <c r="KMP41" s="9"/>
      <c r="KMQ41" s="9"/>
      <c r="KMR41" s="9"/>
      <c r="KMS41" s="9"/>
      <c r="KMT41" s="9"/>
      <c r="KMU41" s="9"/>
      <c r="KMV41" s="9"/>
      <c r="KMW41" s="9"/>
      <c r="KMX41" s="9"/>
      <c r="KMY41" s="9"/>
      <c r="KMZ41" s="9"/>
      <c r="KNA41" s="9"/>
      <c r="KNB41" s="9"/>
      <c r="KNC41" s="9"/>
      <c r="KND41" s="9"/>
      <c r="KNE41" s="9"/>
      <c r="KNF41" s="9"/>
      <c r="KNG41" s="9"/>
      <c r="KNH41" s="9"/>
      <c r="KNI41" s="9"/>
      <c r="KNJ41" s="9"/>
      <c r="KNK41" s="9"/>
      <c r="KNL41" s="9"/>
      <c r="KNM41" s="9"/>
      <c r="KNN41" s="9"/>
      <c r="KNO41" s="9"/>
      <c r="KNP41" s="9"/>
      <c r="KNQ41" s="9"/>
      <c r="KNR41" s="9"/>
      <c r="KNS41" s="9"/>
      <c r="KNT41" s="9"/>
      <c r="KNU41" s="9"/>
      <c r="KNV41" s="9"/>
      <c r="KNW41" s="9"/>
      <c r="KNX41" s="9"/>
      <c r="KNY41" s="9"/>
      <c r="KNZ41" s="9"/>
      <c r="KOA41" s="9"/>
      <c r="KOB41" s="9"/>
      <c r="KOC41" s="9"/>
      <c r="KOD41" s="9"/>
      <c r="KOE41" s="9"/>
      <c r="KOF41" s="9"/>
      <c r="KOG41" s="9"/>
      <c r="KOH41" s="9"/>
      <c r="KOI41" s="9"/>
      <c r="KOJ41" s="9"/>
      <c r="KOK41" s="9"/>
      <c r="KOL41" s="9"/>
      <c r="KOM41" s="9"/>
      <c r="KON41" s="9"/>
      <c r="KOO41" s="9"/>
      <c r="KOP41" s="9"/>
      <c r="KOQ41" s="9"/>
      <c r="KOR41" s="9"/>
      <c r="KOS41" s="9"/>
      <c r="KOT41" s="9"/>
      <c r="KOU41" s="9"/>
      <c r="KOV41" s="9"/>
      <c r="KOW41" s="9"/>
      <c r="KOX41" s="9"/>
      <c r="KOY41" s="9"/>
      <c r="KOZ41" s="9"/>
      <c r="KPA41" s="9"/>
      <c r="KPB41" s="9"/>
      <c r="KPC41" s="9"/>
      <c r="KPD41" s="9"/>
      <c r="KPE41" s="9"/>
      <c r="KPF41" s="9"/>
      <c r="KPG41" s="9"/>
      <c r="KPH41" s="9"/>
      <c r="KPI41" s="9"/>
      <c r="KPJ41" s="9"/>
      <c r="KPK41" s="9"/>
      <c r="KPL41" s="9"/>
      <c r="KPM41" s="9"/>
      <c r="KPN41" s="9"/>
      <c r="KPO41" s="9"/>
      <c r="KPP41" s="9"/>
      <c r="KPQ41" s="9"/>
      <c r="KPR41" s="9"/>
      <c r="KPS41" s="9"/>
      <c r="KPT41" s="9"/>
      <c r="KPU41" s="9"/>
      <c r="KPV41" s="9"/>
      <c r="KPW41" s="9"/>
      <c r="KPX41" s="9"/>
      <c r="KPY41" s="9"/>
      <c r="KPZ41" s="9"/>
      <c r="KQA41" s="9"/>
      <c r="KQB41" s="9"/>
      <c r="KQC41" s="9"/>
      <c r="KQD41" s="9"/>
      <c r="KQE41" s="9"/>
      <c r="KQF41" s="9"/>
      <c r="KQG41" s="9"/>
      <c r="KQH41" s="9"/>
      <c r="KQI41" s="9"/>
      <c r="KQJ41" s="9"/>
      <c r="KQK41" s="9"/>
      <c r="KQL41" s="9"/>
      <c r="KQM41" s="9"/>
      <c r="KQN41" s="9"/>
      <c r="KQO41" s="9"/>
      <c r="KQP41" s="9"/>
      <c r="KQQ41" s="9"/>
      <c r="KQR41" s="9"/>
      <c r="KQS41" s="9"/>
      <c r="KQT41" s="9"/>
      <c r="KQU41" s="9"/>
      <c r="KQV41" s="9"/>
      <c r="KQW41" s="9"/>
      <c r="KQX41" s="9"/>
      <c r="KQY41" s="9"/>
      <c r="KQZ41" s="9"/>
      <c r="KRA41" s="9"/>
      <c r="KRB41" s="9"/>
      <c r="KRC41" s="9"/>
      <c r="KRD41" s="9"/>
      <c r="KRE41" s="9"/>
      <c r="KRF41" s="9"/>
      <c r="KRG41" s="9"/>
      <c r="KRH41" s="9"/>
      <c r="KRI41" s="9"/>
      <c r="KRJ41" s="9"/>
      <c r="KRK41" s="9"/>
      <c r="KRL41" s="9"/>
      <c r="KRM41" s="9"/>
      <c r="KRN41" s="9"/>
      <c r="KRO41" s="9"/>
      <c r="KRP41" s="9"/>
      <c r="KRQ41" s="9"/>
      <c r="KRR41" s="9"/>
      <c r="KRS41" s="9"/>
      <c r="KRT41" s="9"/>
      <c r="KRU41" s="9"/>
      <c r="KRV41" s="9"/>
      <c r="KRW41" s="9"/>
      <c r="KRX41" s="9"/>
      <c r="KRY41" s="9"/>
      <c r="KRZ41" s="9"/>
      <c r="KSA41" s="9"/>
      <c r="KSB41" s="9"/>
      <c r="KSC41" s="9"/>
      <c r="KSD41" s="9"/>
      <c r="KSE41" s="9"/>
      <c r="KSF41" s="9"/>
      <c r="KSG41" s="9"/>
      <c r="KSH41" s="9"/>
      <c r="KSI41" s="9"/>
      <c r="KSJ41" s="9"/>
      <c r="KSK41" s="9"/>
      <c r="KSL41" s="9"/>
      <c r="KSM41" s="9"/>
      <c r="KSN41" s="9"/>
      <c r="KSO41" s="9"/>
      <c r="KSP41" s="9"/>
      <c r="KSQ41" s="9"/>
      <c r="KSR41" s="9"/>
      <c r="KSS41" s="9"/>
      <c r="KST41" s="9"/>
      <c r="KSU41" s="9"/>
      <c r="KSV41" s="9"/>
      <c r="KSW41" s="9"/>
      <c r="KSX41" s="9"/>
      <c r="KSY41" s="9"/>
      <c r="KSZ41" s="9"/>
      <c r="KTA41" s="9"/>
      <c r="KTB41" s="9"/>
      <c r="KTC41" s="9"/>
      <c r="KTD41" s="9"/>
      <c r="KTE41" s="9"/>
      <c r="KTF41" s="9"/>
      <c r="KTG41" s="9"/>
      <c r="KTH41" s="9"/>
      <c r="KTI41" s="9"/>
      <c r="KTJ41" s="9"/>
      <c r="KTK41" s="9"/>
      <c r="KTL41" s="9"/>
      <c r="KTM41" s="9"/>
      <c r="KTN41" s="9"/>
      <c r="KTO41" s="9"/>
      <c r="KTP41" s="9"/>
      <c r="KTQ41" s="9"/>
      <c r="KTR41" s="9"/>
      <c r="KTS41" s="9"/>
      <c r="KTT41" s="9"/>
      <c r="KTU41" s="9"/>
      <c r="KTV41" s="9"/>
      <c r="KTW41" s="9"/>
      <c r="KTX41" s="9"/>
      <c r="KTY41" s="9"/>
      <c r="KTZ41" s="9"/>
      <c r="KUA41" s="9"/>
      <c r="KUB41" s="9"/>
      <c r="KUC41" s="9"/>
      <c r="KUD41" s="9"/>
      <c r="KUE41" s="9"/>
      <c r="KUF41" s="9"/>
      <c r="KUG41" s="9"/>
      <c r="KUH41" s="9"/>
      <c r="KUI41" s="9"/>
      <c r="KUJ41" s="9"/>
      <c r="KUK41" s="9"/>
      <c r="KUL41" s="9"/>
      <c r="KUM41" s="9"/>
      <c r="KUN41" s="9"/>
      <c r="KUO41" s="9"/>
      <c r="KUP41" s="9"/>
      <c r="KUQ41" s="9"/>
      <c r="KUR41" s="9"/>
      <c r="KUS41" s="9"/>
      <c r="KUT41" s="9"/>
      <c r="KUU41" s="9"/>
      <c r="KUV41" s="9"/>
      <c r="KUW41" s="9"/>
      <c r="KUX41" s="9"/>
      <c r="KUY41" s="9"/>
      <c r="KUZ41" s="9"/>
      <c r="KVA41" s="9"/>
      <c r="KVB41" s="9"/>
      <c r="KVC41" s="9"/>
      <c r="KVD41" s="9"/>
      <c r="KVE41" s="9"/>
      <c r="KVF41" s="9"/>
      <c r="KVG41" s="9"/>
      <c r="KVH41" s="9"/>
      <c r="KVI41" s="9"/>
      <c r="KVJ41" s="9"/>
      <c r="KVK41" s="9"/>
      <c r="KVL41" s="9"/>
      <c r="KVM41" s="9"/>
      <c r="KVN41" s="9"/>
      <c r="KVO41" s="9"/>
      <c r="KVP41" s="9"/>
      <c r="KVQ41" s="9"/>
      <c r="KVR41" s="9"/>
      <c r="KVS41" s="9"/>
      <c r="KVT41" s="9"/>
      <c r="KVU41" s="9"/>
      <c r="KVV41" s="9"/>
      <c r="KVW41" s="9"/>
      <c r="KVX41" s="9"/>
      <c r="KVY41" s="9"/>
      <c r="KVZ41" s="9"/>
      <c r="KWA41" s="9"/>
      <c r="KWB41" s="9"/>
      <c r="KWC41" s="9"/>
      <c r="KWD41" s="9"/>
      <c r="KWE41" s="9"/>
      <c r="KWF41" s="9"/>
      <c r="KWG41" s="9"/>
      <c r="KWH41" s="9"/>
      <c r="KWI41" s="9"/>
      <c r="KWJ41" s="9"/>
      <c r="KWK41" s="9"/>
      <c r="KWL41" s="9"/>
      <c r="KWM41" s="9"/>
      <c r="KWN41" s="9"/>
      <c r="KWO41" s="9"/>
      <c r="KWP41" s="9"/>
      <c r="KWQ41" s="9"/>
      <c r="KWR41" s="9"/>
      <c r="KWS41" s="9"/>
      <c r="KWT41" s="9"/>
      <c r="KWU41" s="9"/>
      <c r="KWV41" s="9"/>
      <c r="KWW41" s="9"/>
      <c r="KWX41" s="9"/>
      <c r="KWY41" s="9"/>
      <c r="KWZ41" s="9"/>
      <c r="KXA41" s="9"/>
      <c r="KXB41" s="9"/>
      <c r="KXC41" s="9"/>
      <c r="KXD41" s="9"/>
      <c r="KXE41" s="9"/>
      <c r="KXF41" s="9"/>
      <c r="KXG41" s="9"/>
      <c r="KXH41" s="9"/>
      <c r="KXI41" s="9"/>
      <c r="KXJ41" s="9"/>
      <c r="KXK41" s="9"/>
      <c r="KXL41" s="9"/>
      <c r="KXM41" s="9"/>
      <c r="KXN41" s="9"/>
      <c r="KXO41" s="9"/>
      <c r="KXP41" s="9"/>
      <c r="KXQ41" s="9"/>
      <c r="KXR41" s="9"/>
      <c r="KXS41" s="9"/>
      <c r="KXT41" s="9"/>
      <c r="KXU41" s="9"/>
      <c r="KXV41" s="9"/>
      <c r="KXW41" s="9"/>
      <c r="KXX41" s="9"/>
      <c r="KXY41" s="9"/>
      <c r="KXZ41" s="9"/>
      <c r="KYA41" s="9"/>
      <c r="KYB41" s="9"/>
      <c r="KYC41" s="9"/>
      <c r="KYD41" s="9"/>
      <c r="KYE41" s="9"/>
      <c r="KYF41" s="9"/>
      <c r="KYG41" s="9"/>
      <c r="KYH41" s="9"/>
      <c r="KYI41" s="9"/>
      <c r="KYJ41" s="9"/>
      <c r="KYK41" s="9"/>
      <c r="KYL41" s="9"/>
      <c r="KYM41" s="9"/>
      <c r="KYN41" s="9"/>
      <c r="KYO41" s="9"/>
      <c r="KYP41" s="9"/>
      <c r="KYQ41" s="9"/>
      <c r="KYR41" s="9"/>
      <c r="KYS41" s="9"/>
      <c r="KYT41" s="9"/>
      <c r="KYU41" s="9"/>
      <c r="KYV41" s="9"/>
      <c r="KYW41" s="9"/>
      <c r="KYX41" s="9"/>
      <c r="KYY41" s="9"/>
      <c r="KYZ41" s="9"/>
      <c r="KZA41" s="9"/>
      <c r="KZB41" s="9"/>
      <c r="KZC41" s="9"/>
      <c r="KZD41" s="9"/>
      <c r="KZE41" s="9"/>
      <c r="KZF41" s="9"/>
      <c r="KZG41" s="9"/>
      <c r="KZH41" s="9"/>
      <c r="KZI41" s="9"/>
      <c r="KZJ41" s="9"/>
      <c r="KZK41" s="9"/>
      <c r="KZL41" s="9"/>
      <c r="KZM41" s="9"/>
      <c r="KZN41" s="9"/>
      <c r="KZO41" s="9"/>
      <c r="KZP41" s="9"/>
      <c r="KZQ41" s="9"/>
      <c r="KZR41" s="9"/>
      <c r="KZS41" s="9"/>
      <c r="KZT41" s="9"/>
      <c r="KZU41" s="9"/>
      <c r="KZV41" s="9"/>
      <c r="KZW41" s="9"/>
      <c r="KZX41" s="9"/>
      <c r="KZY41" s="9"/>
      <c r="KZZ41" s="9"/>
      <c r="LAA41" s="9"/>
      <c r="LAB41" s="9"/>
      <c r="LAC41" s="9"/>
      <c r="LAD41" s="9"/>
      <c r="LAE41" s="9"/>
      <c r="LAF41" s="9"/>
      <c r="LAG41" s="9"/>
      <c r="LAH41" s="9"/>
      <c r="LAI41" s="9"/>
      <c r="LAJ41" s="9"/>
      <c r="LAK41" s="9"/>
      <c r="LAL41" s="9"/>
      <c r="LAM41" s="9"/>
      <c r="LAN41" s="9"/>
      <c r="LAO41" s="9"/>
      <c r="LAP41" s="9"/>
      <c r="LAQ41" s="9"/>
      <c r="LAR41" s="9"/>
      <c r="LAS41" s="9"/>
      <c r="LAT41" s="9"/>
      <c r="LAU41" s="9"/>
      <c r="LAV41" s="9"/>
      <c r="LAW41" s="9"/>
      <c r="LAX41" s="9"/>
      <c r="LAY41" s="9"/>
      <c r="LAZ41" s="9"/>
      <c r="LBA41" s="9"/>
      <c r="LBB41" s="9"/>
      <c r="LBC41" s="9"/>
      <c r="LBD41" s="9"/>
      <c r="LBE41" s="9"/>
      <c r="LBF41" s="9"/>
      <c r="LBG41" s="9"/>
      <c r="LBH41" s="9"/>
      <c r="LBI41" s="9"/>
      <c r="LBJ41" s="9"/>
      <c r="LBK41" s="9"/>
      <c r="LBL41" s="9"/>
      <c r="LBM41" s="9"/>
      <c r="LBN41" s="9"/>
      <c r="LBO41" s="9"/>
      <c r="LBP41" s="9"/>
      <c r="LBQ41" s="9"/>
      <c r="LBR41" s="9"/>
      <c r="LBS41" s="9"/>
      <c r="LBT41" s="9"/>
      <c r="LBU41" s="9"/>
      <c r="LBV41" s="9"/>
      <c r="LBW41" s="9"/>
      <c r="LBX41" s="9"/>
      <c r="LBY41" s="9"/>
      <c r="LBZ41" s="9"/>
      <c r="LCA41" s="9"/>
      <c r="LCB41" s="9"/>
      <c r="LCC41" s="9"/>
      <c r="LCD41" s="9"/>
      <c r="LCE41" s="9"/>
      <c r="LCF41" s="9"/>
      <c r="LCG41" s="9"/>
      <c r="LCH41" s="9"/>
      <c r="LCI41" s="9"/>
      <c r="LCJ41" s="9"/>
      <c r="LCK41" s="9"/>
      <c r="LCL41" s="9"/>
      <c r="LCM41" s="9"/>
      <c r="LCN41" s="9"/>
      <c r="LCO41" s="9"/>
      <c r="LCP41" s="9"/>
      <c r="LCQ41" s="9"/>
      <c r="LCR41" s="9"/>
      <c r="LCS41" s="9"/>
      <c r="LCT41" s="9"/>
      <c r="LCU41" s="9"/>
      <c r="LCV41" s="9"/>
      <c r="LCW41" s="9"/>
      <c r="LCX41" s="9"/>
      <c r="LCY41" s="9"/>
      <c r="LCZ41" s="9"/>
      <c r="LDA41" s="9"/>
      <c r="LDB41" s="9"/>
      <c r="LDC41" s="9"/>
      <c r="LDD41" s="9"/>
      <c r="LDE41" s="9"/>
      <c r="LDF41" s="9"/>
      <c r="LDG41" s="9"/>
      <c r="LDH41" s="9"/>
      <c r="LDI41" s="9"/>
      <c r="LDJ41" s="9"/>
      <c r="LDK41" s="9"/>
      <c r="LDL41" s="9"/>
      <c r="LDM41" s="9"/>
      <c r="LDN41" s="9"/>
      <c r="LDO41" s="9"/>
      <c r="LDP41" s="9"/>
      <c r="LDQ41" s="9"/>
      <c r="LDR41" s="9"/>
      <c r="LDS41" s="9"/>
      <c r="LDT41" s="9"/>
      <c r="LDU41" s="9"/>
      <c r="LDV41" s="9"/>
      <c r="LDW41" s="9"/>
      <c r="LDX41" s="9"/>
      <c r="LDY41" s="9"/>
      <c r="LDZ41" s="9"/>
      <c r="LEA41" s="9"/>
      <c r="LEB41" s="9"/>
      <c r="LEC41" s="9"/>
      <c r="LED41" s="9"/>
      <c r="LEE41" s="9"/>
      <c r="LEF41" s="9"/>
      <c r="LEG41" s="9"/>
      <c r="LEH41" s="9"/>
      <c r="LEI41" s="9"/>
      <c r="LEJ41" s="9"/>
      <c r="LEK41" s="9"/>
      <c r="LEL41" s="9"/>
      <c r="LEM41" s="9"/>
      <c r="LEN41" s="9"/>
      <c r="LEO41" s="9"/>
      <c r="LEP41" s="9"/>
      <c r="LEQ41" s="9"/>
      <c r="LER41" s="9"/>
      <c r="LES41" s="9"/>
      <c r="LET41" s="9"/>
      <c r="LEU41" s="9"/>
      <c r="LEV41" s="9"/>
      <c r="LEW41" s="9"/>
      <c r="LEX41" s="9"/>
      <c r="LEY41" s="9"/>
      <c r="LEZ41" s="9"/>
      <c r="LFA41" s="9"/>
      <c r="LFB41" s="9"/>
      <c r="LFC41" s="9"/>
      <c r="LFD41" s="9"/>
      <c r="LFE41" s="9"/>
      <c r="LFF41" s="9"/>
      <c r="LFG41" s="9"/>
      <c r="LFH41" s="9"/>
      <c r="LFI41" s="9"/>
      <c r="LFJ41" s="9"/>
      <c r="LFK41" s="9"/>
      <c r="LFL41" s="9"/>
      <c r="LFM41" s="9"/>
      <c r="LFN41" s="9"/>
      <c r="LFO41" s="9"/>
      <c r="LFP41" s="9"/>
      <c r="LFQ41" s="9"/>
      <c r="LFR41" s="9"/>
      <c r="LFS41" s="9"/>
      <c r="LFT41" s="9"/>
      <c r="LFU41" s="9"/>
      <c r="LFV41" s="9"/>
      <c r="LFW41" s="9"/>
      <c r="LFX41" s="9"/>
      <c r="LFY41" s="9"/>
      <c r="LFZ41" s="9"/>
      <c r="LGA41" s="9"/>
      <c r="LGB41" s="9"/>
      <c r="LGC41" s="9"/>
      <c r="LGD41" s="9"/>
      <c r="LGE41" s="9"/>
      <c r="LGF41" s="9"/>
      <c r="LGG41" s="9"/>
      <c r="LGH41" s="9"/>
      <c r="LGI41" s="9"/>
      <c r="LGJ41" s="9"/>
      <c r="LGK41" s="9"/>
      <c r="LGL41" s="9"/>
      <c r="LGM41" s="9"/>
      <c r="LGN41" s="9"/>
      <c r="LGO41" s="9"/>
      <c r="LGP41" s="9"/>
      <c r="LGQ41" s="9"/>
      <c r="LGR41" s="9"/>
      <c r="LGS41" s="9"/>
      <c r="LGT41" s="9"/>
      <c r="LGU41" s="9"/>
      <c r="LGV41" s="9"/>
      <c r="LGW41" s="9"/>
      <c r="LGX41" s="9"/>
      <c r="LGY41" s="9"/>
      <c r="LGZ41" s="9"/>
      <c r="LHA41" s="9"/>
      <c r="LHB41" s="9"/>
      <c r="LHC41" s="9"/>
      <c r="LHD41" s="9"/>
      <c r="LHE41" s="9"/>
      <c r="LHF41" s="9"/>
      <c r="LHG41" s="9"/>
      <c r="LHH41" s="9"/>
      <c r="LHI41" s="9"/>
      <c r="LHJ41" s="9"/>
      <c r="LHK41" s="9"/>
      <c r="LHL41" s="9"/>
      <c r="LHM41" s="9"/>
      <c r="LHN41" s="9"/>
      <c r="LHO41" s="9"/>
      <c r="LHP41" s="9"/>
      <c r="LHQ41" s="9"/>
      <c r="LHR41" s="9"/>
      <c r="LHS41" s="9"/>
      <c r="LHT41" s="9"/>
      <c r="LHU41" s="9"/>
      <c r="LHV41" s="9"/>
      <c r="LHW41" s="9"/>
      <c r="LHX41" s="9"/>
      <c r="LHY41" s="9"/>
      <c r="LHZ41" s="9"/>
      <c r="LIA41" s="9"/>
      <c r="LIB41" s="9"/>
      <c r="LIC41" s="9"/>
      <c r="LID41" s="9"/>
      <c r="LIE41" s="9"/>
      <c r="LIF41" s="9"/>
      <c r="LIG41" s="9"/>
      <c r="LIH41" s="9"/>
      <c r="LII41" s="9"/>
      <c r="LIJ41" s="9"/>
      <c r="LIK41" s="9"/>
      <c r="LIL41" s="9"/>
      <c r="LIM41" s="9"/>
      <c r="LIN41" s="9"/>
      <c r="LIO41" s="9"/>
      <c r="LIP41" s="9"/>
      <c r="LIQ41" s="9"/>
      <c r="LIR41" s="9"/>
      <c r="LIS41" s="9"/>
      <c r="LIT41" s="9"/>
      <c r="LIU41" s="9"/>
      <c r="LIV41" s="9"/>
      <c r="LIW41" s="9"/>
      <c r="LIX41" s="9"/>
      <c r="LIY41" s="9"/>
      <c r="LIZ41" s="9"/>
      <c r="LJA41" s="9"/>
      <c r="LJB41" s="9"/>
      <c r="LJC41" s="9"/>
      <c r="LJD41" s="9"/>
      <c r="LJE41" s="9"/>
      <c r="LJF41" s="9"/>
      <c r="LJG41" s="9"/>
      <c r="LJH41" s="9"/>
      <c r="LJI41" s="9"/>
      <c r="LJJ41" s="9"/>
      <c r="LJK41" s="9"/>
      <c r="LJL41" s="9"/>
      <c r="LJM41" s="9"/>
      <c r="LJN41" s="9"/>
      <c r="LJO41" s="9"/>
      <c r="LJP41" s="9"/>
      <c r="LJQ41" s="9"/>
      <c r="LJR41" s="9"/>
      <c r="LJS41" s="9"/>
      <c r="LJT41" s="9"/>
      <c r="LJU41" s="9"/>
      <c r="LJV41" s="9"/>
      <c r="LJW41" s="9"/>
      <c r="LJX41" s="9"/>
      <c r="LJY41" s="9"/>
      <c r="LJZ41" s="9"/>
      <c r="LKA41" s="9"/>
      <c r="LKB41" s="9"/>
      <c r="LKC41" s="9"/>
      <c r="LKD41" s="9"/>
      <c r="LKE41" s="9"/>
      <c r="LKF41" s="9"/>
      <c r="LKG41" s="9"/>
      <c r="LKH41" s="9"/>
      <c r="LKI41" s="9"/>
      <c r="LKJ41" s="9"/>
      <c r="LKK41" s="9"/>
      <c r="LKL41" s="9"/>
      <c r="LKM41" s="9"/>
      <c r="LKN41" s="9"/>
      <c r="LKO41" s="9"/>
      <c r="LKP41" s="9"/>
      <c r="LKQ41" s="9"/>
      <c r="LKR41" s="9"/>
      <c r="LKS41" s="9"/>
      <c r="LKT41" s="9"/>
      <c r="LKU41" s="9"/>
      <c r="LKV41" s="9"/>
      <c r="LKW41" s="9"/>
      <c r="LKX41" s="9"/>
      <c r="LKY41" s="9"/>
      <c r="LKZ41" s="9"/>
      <c r="LLA41" s="9"/>
      <c r="LLB41" s="9"/>
      <c r="LLC41" s="9"/>
      <c r="LLD41" s="9"/>
      <c r="LLE41" s="9"/>
      <c r="LLF41" s="9"/>
      <c r="LLG41" s="9"/>
      <c r="LLH41" s="9"/>
      <c r="LLI41" s="9"/>
      <c r="LLJ41" s="9"/>
      <c r="LLK41" s="9"/>
      <c r="LLL41" s="9"/>
      <c r="LLM41" s="9"/>
      <c r="LLN41" s="9"/>
      <c r="LLO41" s="9"/>
      <c r="LLP41" s="9"/>
      <c r="LLQ41" s="9"/>
      <c r="LLR41" s="9"/>
      <c r="LLS41" s="9"/>
      <c r="LLT41" s="9"/>
      <c r="LLU41" s="9"/>
      <c r="LLV41" s="9"/>
      <c r="LLW41" s="9"/>
      <c r="LLX41" s="9"/>
      <c r="LLY41" s="9"/>
      <c r="LLZ41" s="9"/>
      <c r="LMA41" s="9"/>
      <c r="LMB41" s="9"/>
      <c r="LMC41" s="9"/>
      <c r="LMD41" s="9"/>
      <c r="LME41" s="9"/>
      <c r="LMF41" s="9"/>
      <c r="LMG41" s="9"/>
      <c r="LMH41" s="9"/>
      <c r="LMI41" s="9"/>
      <c r="LMJ41" s="9"/>
      <c r="LMK41" s="9"/>
      <c r="LML41" s="9"/>
      <c r="LMM41" s="9"/>
      <c r="LMN41" s="9"/>
      <c r="LMO41" s="9"/>
      <c r="LMP41" s="9"/>
      <c r="LMQ41" s="9"/>
      <c r="LMR41" s="9"/>
      <c r="LMS41" s="9"/>
      <c r="LMT41" s="9"/>
      <c r="LMU41" s="9"/>
      <c r="LMV41" s="9"/>
      <c r="LMW41" s="9"/>
      <c r="LMX41" s="9"/>
      <c r="LMY41" s="9"/>
      <c r="LMZ41" s="9"/>
      <c r="LNA41" s="9"/>
      <c r="LNB41" s="9"/>
      <c r="LNC41" s="9"/>
      <c r="LND41" s="9"/>
      <c r="LNE41" s="9"/>
      <c r="LNF41" s="9"/>
      <c r="LNG41" s="9"/>
      <c r="LNH41" s="9"/>
      <c r="LNI41" s="9"/>
      <c r="LNJ41" s="9"/>
      <c r="LNK41" s="9"/>
      <c r="LNL41" s="9"/>
      <c r="LNM41" s="9"/>
      <c r="LNN41" s="9"/>
      <c r="LNO41" s="9"/>
      <c r="LNP41" s="9"/>
      <c r="LNQ41" s="9"/>
      <c r="LNR41" s="9"/>
      <c r="LNS41" s="9"/>
      <c r="LNT41" s="9"/>
      <c r="LNU41" s="9"/>
      <c r="LNV41" s="9"/>
      <c r="LNW41" s="9"/>
      <c r="LNX41" s="9"/>
      <c r="LNY41" s="9"/>
      <c r="LNZ41" s="9"/>
      <c r="LOA41" s="9"/>
      <c r="LOB41" s="9"/>
      <c r="LOC41" s="9"/>
      <c r="LOD41" s="9"/>
      <c r="LOE41" s="9"/>
      <c r="LOF41" s="9"/>
      <c r="LOG41" s="9"/>
      <c r="LOH41" s="9"/>
      <c r="LOI41" s="9"/>
      <c r="LOJ41" s="9"/>
      <c r="LOK41" s="9"/>
      <c r="LOL41" s="9"/>
      <c r="LOM41" s="9"/>
      <c r="LON41" s="9"/>
      <c r="LOO41" s="9"/>
      <c r="LOP41" s="9"/>
      <c r="LOQ41" s="9"/>
      <c r="LOR41" s="9"/>
      <c r="LOS41" s="9"/>
      <c r="LOT41" s="9"/>
      <c r="LOU41" s="9"/>
      <c r="LOV41" s="9"/>
      <c r="LOW41" s="9"/>
      <c r="LOX41" s="9"/>
      <c r="LOY41" s="9"/>
      <c r="LOZ41" s="9"/>
      <c r="LPA41" s="9"/>
      <c r="LPB41" s="9"/>
      <c r="LPC41" s="9"/>
      <c r="LPD41" s="9"/>
      <c r="LPE41" s="9"/>
      <c r="LPF41" s="9"/>
      <c r="LPG41" s="9"/>
      <c r="LPH41" s="9"/>
      <c r="LPI41" s="9"/>
      <c r="LPJ41" s="9"/>
      <c r="LPK41" s="9"/>
      <c r="LPL41" s="9"/>
      <c r="LPM41" s="9"/>
      <c r="LPN41" s="9"/>
      <c r="LPO41" s="9"/>
      <c r="LPP41" s="9"/>
      <c r="LPQ41" s="9"/>
      <c r="LPR41" s="9"/>
      <c r="LPS41" s="9"/>
      <c r="LPT41" s="9"/>
      <c r="LPU41" s="9"/>
      <c r="LPV41" s="9"/>
      <c r="LPW41" s="9"/>
      <c r="LPX41" s="9"/>
      <c r="LPY41" s="9"/>
      <c r="LPZ41" s="9"/>
      <c r="LQA41" s="9"/>
      <c r="LQB41" s="9"/>
      <c r="LQC41" s="9"/>
      <c r="LQD41" s="9"/>
      <c r="LQE41" s="9"/>
      <c r="LQF41" s="9"/>
      <c r="LQG41" s="9"/>
      <c r="LQH41" s="9"/>
      <c r="LQI41" s="9"/>
      <c r="LQJ41" s="9"/>
      <c r="LQK41" s="9"/>
      <c r="LQL41" s="9"/>
      <c r="LQM41" s="9"/>
      <c r="LQN41" s="9"/>
      <c r="LQO41" s="9"/>
      <c r="LQP41" s="9"/>
      <c r="LQQ41" s="9"/>
      <c r="LQR41" s="9"/>
      <c r="LQS41" s="9"/>
      <c r="LQT41" s="9"/>
      <c r="LQU41" s="9"/>
      <c r="LQV41" s="9"/>
      <c r="LQW41" s="9"/>
      <c r="LQX41" s="9"/>
      <c r="LQY41" s="9"/>
      <c r="LQZ41" s="9"/>
      <c r="LRA41" s="9"/>
      <c r="LRB41" s="9"/>
      <c r="LRC41" s="9"/>
      <c r="LRD41" s="9"/>
      <c r="LRE41" s="9"/>
      <c r="LRF41" s="9"/>
      <c r="LRG41" s="9"/>
      <c r="LRH41" s="9"/>
      <c r="LRI41" s="9"/>
      <c r="LRJ41" s="9"/>
      <c r="LRK41" s="9"/>
      <c r="LRL41" s="9"/>
      <c r="LRM41" s="9"/>
      <c r="LRN41" s="9"/>
      <c r="LRO41" s="9"/>
      <c r="LRP41" s="9"/>
      <c r="LRQ41" s="9"/>
      <c r="LRR41" s="9"/>
      <c r="LRS41" s="9"/>
      <c r="LRT41" s="9"/>
      <c r="LRU41" s="9"/>
      <c r="LRV41" s="9"/>
      <c r="LRW41" s="9"/>
      <c r="LRX41" s="9"/>
      <c r="LRY41" s="9"/>
      <c r="LRZ41" s="9"/>
      <c r="LSA41" s="9"/>
      <c r="LSB41" s="9"/>
      <c r="LSC41" s="9"/>
      <c r="LSD41" s="9"/>
      <c r="LSE41" s="9"/>
      <c r="LSF41" s="9"/>
      <c r="LSG41" s="9"/>
      <c r="LSH41" s="9"/>
      <c r="LSI41" s="9"/>
      <c r="LSJ41" s="9"/>
      <c r="LSK41" s="9"/>
      <c r="LSL41" s="9"/>
      <c r="LSM41" s="9"/>
      <c r="LSN41" s="9"/>
      <c r="LSO41" s="9"/>
      <c r="LSP41" s="9"/>
      <c r="LSQ41" s="9"/>
      <c r="LSR41" s="9"/>
      <c r="LSS41" s="9"/>
      <c r="LST41" s="9"/>
      <c r="LSU41" s="9"/>
      <c r="LSV41" s="9"/>
      <c r="LSW41" s="9"/>
      <c r="LSX41" s="9"/>
      <c r="LSY41" s="9"/>
      <c r="LSZ41" s="9"/>
      <c r="LTA41" s="9"/>
      <c r="LTB41" s="9"/>
      <c r="LTC41" s="9"/>
      <c r="LTD41" s="9"/>
      <c r="LTE41" s="9"/>
      <c r="LTF41" s="9"/>
      <c r="LTG41" s="9"/>
      <c r="LTH41" s="9"/>
      <c r="LTI41" s="9"/>
      <c r="LTJ41" s="9"/>
      <c r="LTK41" s="9"/>
      <c r="LTL41" s="9"/>
      <c r="LTM41" s="9"/>
      <c r="LTN41" s="9"/>
      <c r="LTO41" s="9"/>
      <c r="LTP41" s="9"/>
      <c r="LTQ41" s="9"/>
      <c r="LTR41" s="9"/>
      <c r="LTS41" s="9"/>
      <c r="LTT41" s="9"/>
      <c r="LTU41" s="9"/>
      <c r="LTV41" s="9"/>
      <c r="LTW41" s="9"/>
      <c r="LTX41" s="9"/>
      <c r="LTY41" s="9"/>
      <c r="LTZ41" s="9"/>
      <c r="LUA41" s="9"/>
      <c r="LUB41" s="9"/>
      <c r="LUC41" s="9"/>
      <c r="LUD41" s="9"/>
      <c r="LUE41" s="9"/>
      <c r="LUF41" s="9"/>
      <c r="LUG41" s="9"/>
      <c r="LUH41" s="9"/>
      <c r="LUI41" s="9"/>
      <c r="LUJ41" s="9"/>
      <c r="LUK41" s="9"/>
      <c r="LUL41" s="9"/>
      <c r="LUM41" s="9"/>
      <c r="LUN41" s="9"/>
      <c r="LUO41" s="9"/>
      <c r="LUP41" s="9"/>
      <c r="LUQ41" s="9"/>
      <c r="LUR41" s="9"/>
      <c r="LUS41" s="9"/>
      <c r="LUT41" s="9"/>
      <c r="LUU41" s="9"/>
      <c r="LUV41" s="9"/>
      <c r="LUW41" s="9"/>
      <c r="LUX41" s="9"/>
      <c r="LUY41" s="9"/>
      <c r="LUZ41" s="9"/>
      <c r="LVA41" s="9"/>
      <c r="LVB41" s="9"/>
      <c r="LVC41" s="9"/>
      <c r="LVD41" s="9"/>
      <c r="LVE41" s="9"/>
      <c r="LVF41" s="9"/>
      <c r="LVG41" s="9"/>
      <c r="LVH41" s="9"/>
      <c r="LVI41" s="9"/>
      <c r="LVJ41" s="9"/>
      <c r="LVK41" s="9"/>
      <c r="LVL41" s="9"/>
      <c r="LVM41" s="9"/>
      <c r="LVN41" s="9"/>
      <c r="LVO41" s="9"/>
      <c r="LVP41" s="9"/>
      <c r="LVQ41" s="9"/>
      <c r="LVR41" s="9"/>
      <c r="LVS41" s="9"/>
      <c r="LVT41" s="9"/>
      <c r="LVU41" s="9"/>
      <c r="LVV41" s="9"/>
      <c r="LVW41" s="9"/>
      <c r="LVX41" s="9"/>
      <c r="LVY41" s="9"/>
      <c r="LVZ41" s="9"/>
      <c r="LWA41" s="9"/>
      <c r="LWB41" s="9"/>
      <c r="LWC41" s="9"/>
      <c r="LWD41" s="9"/>
      <c r="LWE41" s="9"/>
      <c r="LWF41" s="9"/>
      <c r="LWG41" s="9"/>
      <c r="LWH41" s="9"/>
      <c r="LWI41" s="9"/>
      <c r="LWJ41" s="9"/>
      <c r="LWK41" s="9"/>
      <c r="LWL41" s="9"/>
      <c r="LWM41" s="9"/>
      <c r="LWN41" s="9"/>
      <c r="LWO41" s="9"/>
      <c r="LWP41" s="9"/>
      <c r="LWQ41" s="9"/>
      <c r="LWR41" s="9"/>
      <c r="LWS41" s="9"/>
      <c r="LWT41" s="9"/>
      <c r="LWU41" s="9"/>
      <c r="LWV41" s="9"/>
      <c r="LWW41" s="9"/>
      <c r="LWX41" s="9"/>
      <c r="LWY41" s="9"/>
      <c r="LWZ41" s="9"/>
      <c r="LXA41" s="9"/>
      <c r="LXB41" s="9"/>
      <c r="LXC41" s="9"/>
      <c r="LXD41" s="9"/>
      <c r="LXE41" s="9"/>
      <c r="LXF41" s="9"/>
      <c r="LXG41" s="9"/>
      <c r="LXH41" s="9"/>
      <c r="LXI41" s="9"/>
      <c r="LXJ41" s="9"/>
      <c r="LXK41" s="9"/>
      <c r="LXL41" s="9"/>
      <c r="LXM41" s="9"/>
      <c r="LXN41" s="9"/>
      <c r="LXO41" s="9"/>
      <c r="LXP41" s="9"/>
      <c r="LXQ41" s="9"/>
      <c r="LXR41" s="9"/>
      <c r="LXS41" s="9"/>
      <c r="LXT41" s="9"/>
      <c r="LXU41" s="9"/>
      <c r="LXV41" s="9"/>
      <c r="LXW41" s="9"/>
      <c r="LXX41" s="9"/>
      <c r="LXY41" s="9"/>
      <c r="LXZ41" s="9"/>
      <c r="LYA41" s="9"/>
      <c r="LYB41" s="9"/>
      <c r="LYC41" s="9"/>
      <c r="LYD41" s="9"/>
      <c r="LYE41" s="9"/>
      <c r="LYF41" s="9"/>
      <c r="LYG41" s="9"/>
      <c r="LYH41" s="9"/>
      <c r="LYI41" s="9"/>
      <c r="LYJ41" s="9"/>
      <c r="LYK41" s="9"/>
      <c r="LYL41" s="9"/>
      <c r="LYM41" s="9"/>
      <c r="LYN41" s="9"/>
      <c r="LYO41" s="9"/>
      <c r="LYP41" s="9"/>
      <c r="LYQ41" s="9"/>
      <c r="LYR41" s="9"/>
      <c r="LYS41" s="9"/>
      <c r="LYT41" s="9"/>
      <c r="LYU41" s="9"/>
      <c r="LYV41" s="9"/>
      <c r="LYW41" s="9"/>
      <c r="LYX41" s="9"/>
      <c r="LYY41" s="9"/>
      <c r="LYZ41" s="9"/>
      <c r="LZA41" s="9"/>
      <c r="LZB41" s="9"/>
      <c r="LZC41" s="9"/>
      <c r="LZD41" s="9"/>
      <c r="LZE41" s="9"/>
      <c r="LZF41" s="9"/>
      <c r="LZG41" s="9"/>
      <c r="LZH41" s="9"/>
      <c r="LZI41" s="9"/>
      <c r="LZJ41" s="9"/>
      <c r="LZK41" s="9"/>
      <c r="LZL41" s="9"/>
      <c r="LZM41" s="9"/>
      <c r="LZN41" s="9"/>
      <c r="LZO41" s="9"/>
      <c r="LZP41" s="9"/>
      <c r="LZQ41" s="9"/>
      <c r="LZR41" s="9"/>
      <c r="LZS41" s="9"/>
      <c r="LZT41" s="9"/>
      <c r="LZU41" s="9"/>
      <c r="LZV41" s="9"/>
      <c r="LZW41" s="9"/>
      <c r="LZX41" s="9"/>
      <c r="LZY41" s="9"/>
      <c r="LZZ41" s="9"/>
      <c r="MAA41" s="9"/>
      <c r="MAB41" s="9"/>
      <c r="MAC41" s="9"/>
      <c r="MAD41" s="9"/>
      <c r="MAE41" s="9"/>
      <c r="MAF41" s="9"/>
      <c r="MAG41" s="9"/>
      <c r="MAH41" s="9"/>
      <c r="MAI41" s="9"/>
      <c r="MAJ41" s="9"/>
      <c r="MAK41" s="9"/>
      <c r="MAL41" s="9"/>
      <c r="MAM41" s="9"/>
      <c r="MAN41" s="9"/>
      <c r="MAO41" s="9"/>
      <c r="MAP41" s="9"/>
      <c r="MAQ41" s="9"/>
      <c r="MAR41" s="9"/>
      <c r="MAS41" s="9"/>
      <c r="MAT41" s="9"/>
      <c r="MAU41" s="9"/>
      <c r="MAV41" s="9"/>
      <c r="MAW41" s="9"/>
      <c r="MAX41" s="9"/>
      <c r="MAY41" s="9"/>
      <c r="MAZ41" s="9"/>
      <c r="MBA41" s="9"/>
      <c r="MBB41" s="9"/>
      <c r="MBC41" s="9"/>
      <c r="MBD41" s="9"/>
      <c r="MBE41" s="9"/>
      <c r="MBF41" s="9"/>
      <c r="MBG41" s="9"/>
      <c r="MBH41" s="9"/>
      <c r="MBI41" s="9"/>
      <c r="MBJ41" s="9"/>
      <c r="MBK41" s="9"/>
      <c r="MBL41" s="9"/>
      <c r="MBM41" s="9"/>
      <c r="MBN41" s="9"/>
      <c r="MBO41" s="9"/>
      <c r="MBP41" s="9"/>
      <c r="MBQ41" s="9"/>
      <c r="MBR41" s="9"/>
      <c r="MBS41" s="9"/>
      <c r="MBT41" s="9"/>
      <c r="MBU41" s="9"/>
      <c r="MBV41" s="9"/>
      <c r="MBW41" s="9"/>
      <c r="MBX41" s="9"/>
      <c r="MBY41" s="9"/>
      <c r="MBZ41" s="9"/>
      <c r="MCA41" s="9"/>
      <c r="MCB41" s="9"/>
      <c r="MCC41" s="9"/>
      <c r="MCD41" s="9"/>
      <c r="MCE41" s="9"/>
      <c r="MCF41" s="9"/>
      <c r="MCG41" s="9"/>
      <c r="MCH41" s="9"/>
      <c r="MCI41" s="9"/>
      <c r="MCJ41" s="9"/>
      <c r="MCK41" s="9"/>
      <c r="MCL41" s="9"/>
      <c r="MCM41" s="9"/>
      <c r="MCN41" s="9"/>
      <c r="MCO41" s="9"/>
      <c r="MCP41" s="9"/>
      <c r="MCQ41" s="9"/>
      <c r="MCR41" s="9"/>
      <c r="MCS41" s="9"/>
      <c r="MCT41" s="9"/>
      <c r="MCU41" s="9"/>
      <c r="MCV41" s="9"/>
      <c r="MCW41" s="9"/>
      <c r="MCX41" s="9"/>
      <c r="MCY41" s="9"/>
      <c r="MCZ41" s="9"/>
      <c r="MDA41" s="9"/>
      <c r="MDB41" s="9"/>
      <c r="MDC41" s="9"/>
      <c r="MDD41" s="9"/>
      <c r="MDE41" s="9"/>
      <c r="MDF41" s="9"/>
      <c r="MDG41" s="9"/>
      <c r="MDH41" s="9"/>
      <c r="MDI41" s="9"/>
      <c r="MDJ41" s="9"/>
      <c r="MDK41" s="9"/>
      <c r="MDL41" s="9"/>
      <c r="MDM41" s="9"/>
      <c r="MDN41" s="9"/>
      <c r="MDO41" s="9"/>
      <c r="MDP41" s="9"/>
      <c r="MDQ41" s="9"/>
      <c r="MDR41" s="9"/>
      <c r="MDS41" s="9"/>
      <c r="MDT41" s="9"/>
      <c r="MDU41" s="9"/>
      <c r="MDV41" s="9"/>
      <c r="MDW41" s="9"/>
      <c r="MDX41" s="9"/>
      <c r="MDY41" s="9"/>
      <c r="MDZ41" s="9"/>
      <c r="MEA41" s="9"/>
      <c r="MEB41" s="9"/>
      <c r="MEC41" s="9"/>
      <c r="MED41" s="9"/>
      <c r="MEE41" s="9"/>
      <c r="MEF41" s="9"/>
      <c r="MEG41" s="9"/>
      <c r="MEH41" s="9"/>
      <c r="MEI41" s="9"/>
      <c r="MEJ41" s="9"/>
      <c r="MEK41" s="9"/>
      <c r="MEL41" s="9"/>
      <c r="MEM41" s="9"/>
      <c r="MEN41" s="9"/>
      <c r="MEO41" s="9"/>
      <c r="MEP41" s="9"/>
      <c r="MEQ41" s="9"/>
      <c r="MER41" s="9"/>
      <c r="MES41" s="9"/>
      <c r="MET41" s="9"/>
      <c r="MEU41" s="9"/>
      <c r="MEV41" s="9"/>
      <c r="MEW41" s="9"/>
      <c r="MEX41" s="9"/>
      <c r="MEY41" s="9"/>
      <c r="MEZ41" s="9"/>
      <c r="MFA41" s="9"/>
      <c r="MFB41" s="9"/>
      <c r="MFC41" s="9"/>
      <c r="MFD41" s="9"/>
      <c r="MFE41" s="9"/>
      <c r="MFF41" s="9"/>
      <c r="MFG41" s="9"/>
      <c r="MFH41" s="9"/>
      <c r="MFI41" s="9"/>
      <c r="MFJ41" s="9"/>
      <c r="MFK41" s="9"/>
      <c r="MFL41" s="9"/>
      <c r="MFM41" s="9"/>
      <c r="MFN41" s="9"/>
      <c r="MFO41" s="9"/>
      <c r="MFP41" s="9"/>
      <c r="MFQ41" s="9"/>
      <c r="MFR41" s="9"/>
      <c r="MFS41" s="9"/>
      <c r="MFT41" s="9"/>
      <c r="MFU41" s="9"/>
      <c r="MFV41" s="9"/>
      <c r="MFW41" s="9"/>
      <c r="MFX41" s="9"/>
      <c r="MFY41" s="9"/>
      <c r="MFZ41" s="9"/>
      <c r="MGA41" s="9"/>
      <c r="MGB41" s="9"/>
      <c r="MGC41" s="9"/>
      <c r="MGD41" s="9"/>
      <c r="MGE41" s="9"/>
      <c r="MGF41" s="9"/>
      <c r="MGG41" s="9"/>
      <c r="MGH41" s="9"/>
      <c r="MGI41" s="9"/>
      <c r="MGJ41" s="9"/>
      <c r="MGK41" s="9"/>
      <c r="MGL41" s="9"/>
      <c r="MGM41" s="9"/>
      <c r="MGN41" s="9"/>
      <c r="MGO41" s="9"/>
      <c r="MGP41" s="9"/>
      <c r="MGQ41" s="9"/>
      <c r="MGR41" s="9"/>
      <c r="MGS41" s="9"/>
      <c r="MGT41" s="9"/>
      <c r="MGU41" s="9"/>
      <c r="MGV41" s="9"/>
      <c r="MGW41" s="9"/>
      <c r="MGX41" s="9"/>
      <c r="MGY41" s="9"/>
      <c r="MGZ41" s="9"/>
      <c r="MHA41" s="9"/>
      <c r="MHB41" s="9"/>
      <c r="MHC41" s="9"/>
      <c r="MHD41" s="9"/>
      <c r="MHE41" s="9"/>
      <c r="MHF41" s="9"/>
      <c r="MHG41" s="9"/>
      <c r="MHH41" s="9"/>
      <c r="MHI41" s="9"/>
      <c r="MHJ41" s="9"/>
      <c r="MHK41" s="9"/>
      <c r="MHL41" s="9"/>
      <c r="MHM41" s="9"/>
      <c r="MHN41" s="9"/>
      <c r="MHO41" s="9"/>
      <c r="MHP41" s="9"/>
      <c r="MHQ41" s="9"/>
      <c r="MHR41" s="9"/>
      <c r="MHS41" s="9"/>
      <c r="MHT41" s="9"/>
      <c r="MHU41" s="9"/>
      <c r="MHV41" s="9"/>
      <c r="MHW41" s="9"/>
      <c r="MHX41" s="9"/>
      <c r="MHY41" s="9"/>
      <c r="MHZ41" s="9"/>
      <c r="MIA41" s="9"/>
      <c r="MIB41" s="9"/>
      <c r="MIC41" s="9"/>
      <c r="MID41" s="9"/>
      <c r="MIE41" s="9"/>
      <c r="MIF41" s="9"/>
      <c r="MIG41" s="9"/>
      <c r="MIH41" s="9"/>
      <c r="MII41" s="9"/>
      <c r="MIJ41" s="9"/>
      <c r="MIK41" s="9"/>
      <c r="MIL41" s="9"/>
      <c r="MIM41" s="9"/>
      <c r="MIN41" s="9"/>
      <c r="MIO41" s="9"/>
      <c r="MIP41" s="9"/>
      <c r="MIQ41" s="9"/>
      <c r="MIR41" s="9"/>
      <c r="MIS41" s="9"/>
      <c r="MIT41" s="9"/>
      <c r="MIU41" s="9"/>
      <c r="MIV41" s="9"/>
      <c r="MIW41" s="9"/>
      <c r="MIX41" s="9"/>
      <c r="MIY41" s="9"/>
      <c r="MIZ41" s="9"/>
      <c r="MJA41" s="9"/>
      <c r="MJB41" s="9"/>
      <c r="MJC41" s="9"/>
      <c r="MJD41" s="9"/>
      <c r="MJE41" s="9"/>
      <c r="MJF41" s="9"/>
      <c r="MJG41" s="9"/>
      <c r="MJH41" s="9"/>
      <c r="MJI41" s="9"/>
      <c r="MJJ41" s="9"/>
      <c r="MJK41" s="9"/>
      <c r="MJL41" s="9"/>
      <c r="MJM41" s="9"/>
      <c r="MJN41" s="9"/>
      <c r="MJO41" s="9"/>
      <c r="MJP41" s="9"/>
      <c r="MJQ41" s="9"/>
      <c r="MJR41" s="9"/>
      <c r="MJS41" s="9"/>
      <c r="MJT41" s="9"/>
      <c r="MJU41" s="9"/>
      <c r="MJV41" s="9"/>
      <c r="MJW41" s="9"/>
      <c r="MJX41" s="9"/>
      <c r="MJY41" s="9"/>
      <c r="MJZ41" s="9"/>
      <c r="MKA41" s="9"/>
      <c r="MKB41" s="9"/>
      <c r="MKC41" s="9"/>
      <c r="MKD41" s="9"/>
      <c r="MKE41" s="9"/>
      <c r="MKF41" s="9"/>
      <c r="MKG41" s="9"/>
      <c r="MKH41" s="9"/>
      <c r="MKI41" s="9"/>
      <c r="MKJ41" s="9"/>
      <c r="MKK41" s="9"/>
      <c r="MKL41" s="9"/>
      <c r="MKM41" s="9"/>
      <c r="MKN41" s="9"/>
      <c r="MKO41" s="9"/>
      <c r="MKP41" s="9"/>
      <c r="MKQ41" s="9"/>
      <c r="MKR41" s="9"/>
      <c r="MKS41" s="9"/>
      <c r="MKT41" s="9"/>
      <c r="MKU41" s="9"/>
      <c r="MKV41" s="9"/>
      <c r="MKW41" s="9"/>
      <c r="MKX41" s="9"/>
      <c r="MKY41" s="9"/>
      <c r="MKZ41" s="9"/>
      <c r="MLA41" s="9"/>
      <c r="MLB41" s="9"/>
      <c r="MLC41" s="9"/>
      <c r="MLD41" s="9"/>
      <c r="MLE41" s="9"/>
      <c r="MLF41" s="9"/>
      <c r="MLG41" s="9"/>
      <c r="MLH41" s="9"/>
      <c r="MLI41" s="9"/>
      <c r="MLJ41" s="9"/>
      <c r="MLK41" s="9"/>
      <c r="MLL41" s="9"/>
      <c r="MLM41" s="9"/>
      <c r="MLN41" s="9"/>
      <c r="MLO41" s="9"/>
      <c r="MLP41" s="9"/>
      <c r="MLQ41" s="9"/>
      <c r="MLR41" s="9"/>
      <c r="MLS41" s="9"/>
      <c r="MLT41" s="9"/>
      <c r="MLU41" s="9"/>
      <c r="MLV41" s="9"/>
      <c r="MLW41" s="9"/>
      <c r="MLX41" s="9"/>
      <c r="MLY41" s="9"/>
      <c r="MLZ41" s="9"/>
      <c r="MMA41" s="9"/>
      <c r="MMB41" s="9"/>
      <c r="MMC41" s="9"/>
      <c r="MMD41" s="9"/>
      <c r="MME41" s="9"/>
      <c r="MMF41" s="9"/>
      <c r="MMG41" s="9"/>
      <c r="MMH41" s="9"/>
      <c r="MMI41" s="9"/>
      <c r="MMJ41" s="9"/>
      <c r="MMK41" s="9"/>
      <c r="MML41" s="9"/>
      <c r="MMM41" s="9"/>
      <c r="MMN41" s="9"/>
      <c r="MMO41" s="9"/>
      <c r="MMP41" s="9"/>
      <c r="MMQ41" s="9"/>
      <c r="MMR41" s="9"/>
      <c r="MMS41" s="9"/>
      <c r="MMT41" s="9"/>
      <c r="MMU41" s="9"/>
      <c r="MMV41" s="9"/>
      <c r="MMW41" s="9"/>
      <c r="MMX41" s="9"/>
      <c r="MMY41" s="9"/>
      <c r="MMZ41" s="9"/>
      <c r="MNA41" s="9"/>
      <c r="MNB41" s="9"/>
      <c r="MNC41" s="9"/>
      <c r="MND41" s="9"/>
      <c r="MNE41" s="9"/>
      <c r="MNF41" s="9"/>
      <c r="MNG41" s="9"/>
      <c r="MNH41" s="9"/>
      <c r="MNI41" s="9"/>
      <c r="MNJ41" s="9"/>
      <c r="MNK41" s="9"/>
      <c r="MNL41" s="9"/>
      <c r="MNM41" s="9"/>
      <c r="MNN41" s="9"/>
      <c r="MNO41" s="9"/>
      <c r="MNP41" s="9"/>
      <c r="MNQ41" s="9"/>
      <c r="MNR41" s="9"/>
      <c r="MNS41" s="9"/>
      <c r="MNT41" s="9"/>
      <c r="MNU41" s="9"/>
      <c r="MNV41" s="9"/>
      <c r="MNW41" s="9"/>
      <c r="MNX41" s="9"/>
      <c r="MNY41" s="9"/>
      <c r="MNZ41" s="9"/>
      <c r="MOA41" s="9"/>
      <c r="MOB41" s="9"/>
      <c r="MOC41" s="9"/>
      <c r="MOD41" s="9"/>
      <c r="MOE41" s="9"/>
      <c r="MOF41" s="9"/>
      <c r="MOG41" s="9"/>
      <c r="MOH41" s="9"/>
      <c r="MOI41" s="9"/>
      <c r="MOJ41" s="9"/>
      <c r="MOK41" s="9"/>
      <c r="MOL41" s="9"/>
      <c r="MOM41" s="9"/>
      <c r="MON41" s="9"/>
      <c r="MOO41" s="9"/>
      <c r="MOP41" s="9"/>
      <c r="MOQ41" s="9"/>
      <c r="MOR41" s="9"/>
      <c r="MOS41" s="9"/>
      <c r="MOT41" s="9"/>
      <c r="MOU41" s="9"/>
      <c r="MOV41" s="9"/>
      <c r="MOW41" s="9"/>
      <c r="MOX41" s="9"/>
      <c r="MOY41" s="9"/>
      <c r="MOZ41" s="9"/>
      <c r="MPA41" s="9"/>
      <c r="MPB41" s="9"/>
      <c r="MPC41" s="9"/>
      <c r="MPD41" s="9"/>
      <c r="MPE41" s="9"/>
      <c r="MPF41" s="9"/>
      <c r="MPG41" s="9"/>
      <c r="MPH41" s="9"/>
      <c r="MPI41" s="9"/>
      <c r="MPJ41" s="9"/>
      <c r="MPK41" s="9"/>
      <c r="MPL41" s="9"/>
      <c r="MPM41" s="9"/>
      <c r="MPN41" s="9"/>
      <c r="MPO41" s="9"/>
      <c r="MPP41" s="9"/>
      <c r="MPQ41" s="9"/>
      <c r="MPR41" s="9"/>
      <c r="MPS41" s="9"/>
      <c r="MPT41" s="9"/>
      <c r="MPU41" s="9"/>
      <c r="MPV41" s="9"/>
      <c r="MPW41" s="9"/>
      <c r="MPX41" s="9"/>
      <c r="MPY41" s="9"/>
      <c r="MPZ41" s="9"/>
      <c r="MQA41" s="9"/>
      <c r="MQB41" s="9"/>
      <c r="MQC41" s="9"/>
      <c r="MQD41" s="9"/>
      <c r="MQE41" s="9"/>
      <c r="MQF41" s="9"/>
      <c r="MQG41" s="9"/>
      <c r="MQH41" s="9"/>
      <c r="MQI41" s="9"/>
      <c r="MQJ41" s="9"/>
      <c r="MQK41" s="9"/>
      <c r="MQL41" s="9"/>
      <c r="MQM41" s="9"/>
      <c r="MQN41" s="9"/>
      <c r="MQO41" s="9"/>
      <c r="MQP41" s="9"/>
      <c r="MQQ41" s="9"/>
      <c r="MQR41" s="9"/>
      <c r="MQS41" s="9"/>
      <c r="MQT41" s="9"/>
      <c r="MQU41" s="9"/>
      <c r="MQV41" s="9"/>
      <c r="MQW41" s="9"/>
      <c r="MQX41" s="9"/>
      <c r="MQY41" s="9"/>
      <c r="MQZ41" s="9"/>
      <c r="MRA41" s="9"/>
      <c r="MRB41" s="9"/>
      <c r="MRC41" s="9"/>
      <c r="MRD41" s="9"/>
      <c r="MRE41" s="9"/>
      <c r="MRF41" s="9"/>
      <c r="MRG41" s="9"/>
      <c r="MRH41" s="9"/>
      <c r="MRI41" s="9"/>
      <c r="MRJ41" s="9"/>
      <c r="MRK41" s="9"/>
      <c r="MRL41" s="9"/>
      <c r="MRM41" s="9"/>
      <c r="MRN41" s="9"/>
      <c r="MRO41" s="9"/>
      <c r="MRP41" s="9"/>
      <c r="MRQ41" s="9"/>
      <c r="MRR41" s="9"/>
      <c r="MRS41" s="9"/>
      <c r="MRT41" s="9"/>
      <c r="MRU41" s="9"/>
      <c r="MRV41" s="9"/>
      <c r="MRW41" s="9"/>
      <c r="MRX41" s="9"/>
      <c r="MRY41" s="9"/>
      <c r="MRZ41" s="9"/>
      <c r="MSA41" s="9"/>
      <c r="MSB41" s="9"/>
      <c r="MSC41" s="9"/>
      <c r="MSD41" s="9"/>
      <c r="MSE41" s="9"/>
      <c r="MSF41" s="9"/>
      <c r="MSG41" s="9"/>
      <c r="MSH41" s="9"/>
      <c r="MSI41" s="9"/>
      <c r="MSJ41" s="9"/>
      <c r="MSK41" s="9"/>
      <c r="MSL41" s="9"/>
      <c r="MSM41" s="9"/>
      <c r="MSN41" s="9"/>
      <c r="MSO41" s="9"/>
      <c r="MSP41" s="9"/>
      <c r="MSQ41" s="9"/>
      <c r="MSR41" s="9"/>
      <c r="MSS41" s="9"/>
      <c r="MST41" s="9"/>
      <c r="MSU41" s="9"/>
      <c r="MSV41" s="9"/>
      <c r="MSW41" s="9"/>
      <c r="MSX41" s="9"/>
      <c r="MSY41" s="9"/>
      <c r="MSZ41" s="9"/>
      <c r="MTA41" s="9"/>
      <c r="MTB41" s="9"/>
      <c r="MTC41" s="9"/>
      <c r="MTD41" s="9"/>
      <c r="MTE41" s="9"/>
      <c r="MTF41" s="9"/>
      <c r="MTG41" s="9"/>
      <c r="MTH41" s="9"/>
      <c r="MTI41" s="9"/>
      <c r="MTJ41" s="9"/>
      <c r="MTK41" s="9"/>
      <c r="MTL41" s="9"/>
      <c r="MTM41" s="9"/>
      <c r="MTN41" s="9"/>
      <c r="MTO41" s="9"/>
      <c r="MTP41" s="9"/>
      <c r="MTQ41" s="9"/>
      <c r="MTR41" s="9"/>
      <c r="MTS41" s="9"/>
      <c r="MTT41" s="9"/>
      <c r="MTU41" s="9"/>
      <c r="MTV41" s="9"/>
      <c r="MTW41" s="9"/>
      <c r="MTX41" s="9"/>
      <c r="MTY41" s="9"/>
      <c r="MTZ41" s="9"/>
      <c r="MUA41" s="9"/>
      <c r="MUB41" s="9"/>
      <c r="MUC41" s="9"/>
      <c r="MUD41" s="9"/>
      <c r="MUE41" s="9"/>
      <c r="MUF41" s="9"/>
      <c r="MUG41" s="9"/>
      <c r="MUH41" s="9"/>
      <c r="MUI41" s="9"/>
      <c r="MUJ41" s="9"/>
      <c r="MUK41" s="9"/>
      <c r="MUL41" s="9"/>
      <c r="MUM41" s="9"/>
      <c r="MUN41" s="9"/>
      <c r="MUO41" s="9"/>
      <c r="MUP41" s="9"/>
      <c r="MUQ41" s="9"/>
      <c r="MUR41" s="9"/>
      <c r="MUS41" s="9"/>
      <c r="MUT41" s="9"/>
      <c r="MUU41" s="9"/>
      <c r="MUV41" s="9"/>
      <c r="MUW41" s="9"/>
      <c r="MUX41" s="9"/>
      <c r="MUY41" s="9"/>
      <c r="MUZ41" s="9"/>
      <c r="MVA41" s="9"/>
      <c r="MVB41" s="9"/>
      <c r="MVC41" s="9"/>
      <c r="MVD41" s="9"/>
      <c r="MVE41" s="9"/>
      <c r="MVF41" s="9"/>
      <c r="MVG41" s="9"/>
      <c r="MVH41" s="9"/>
      <c r="MVI41" s="9"/>
      <c r="MVJ41" s="9"/>
      <c r="MVK41" s="9"/>
      <c r="MVL41" s="9"/>
      <c r="MVM41" s="9"/>
      <c r="MVN41" s="9"/>
      <c r="MVO41" s="9"/>
      <c r="MVP41" s="9"/>
      <c r="MVQ41" s="9"/>
      <c r="MVR41" s="9"/>
      <c r="MVS41" s="9"/>
      <c r="MVT41" s="9"/>
      <c r="MVU41" s="9"/>
      <c r="MVV41" s="9"/>
      <c r="MVW41" s="9"/>
      <c r="MVX41" s="9"/>
      <c r="MVY41" s="9"/>
      <c r="MVZ41" s="9"/>
      <c r="MWA41" s="9"/>
      <c r="MWB41" s="9"/>
      <c r="MWC41" s="9"/>
      <c r="MWD41" s="9"/>
      <c r="MWE41" s="9"/>
      <c r="MWF41" s="9"/>
      <c r="MWG41" s="9"/>
      <c r="MWH41" s="9"/>
      <c r="MWI41" s="9"/>
      <c r="MWJ41" s="9"/>
      <c r="MWK41" s="9"/>
      <c r="MWL41" s="9"/>
      <c r="MWM41" s="9"/>
      <c r="MWN41" s="9"/>
      <c r="MWO41" s="9"/>
      <c r="MWP41" s="9"/>
      <c r="MWQ41" s="9"/>
      <c r="MWR41" s="9"/>
      <c r="MWS41" s="9"/>
      <c r="MWT41" s="9"/>
      <c r="MWU41" s="9"/>
      <c r="MWV41" s="9"/>
      <c r="MWW41" s="9"/>
      <c r="MWX41" s="9"/>
      <c r="MWY41" s="9"/>
      <c r="MWZ41" s="9"/>
      <c r="MXA41" s="9"/>
      <c r="MXB41" s="9"/>
      <c r="MXC41" s="9"/>
      <c r="MXD41" s="9"/>
      <c r="MXE41" s="9"/>
      <c r="MXF41" s="9"/>
      <c r="MXG41" s="9"/>
      <c r="MXH41" s="9"/>
      <c r="MXI41" s="9"/>
      <c r="MXJ41" s="9"/>
      <c r="MXK41" s="9"/>
      <c r="MXL41" s="9"/>
      <c r="MXM41" s="9"/>
      <c r="MXN41" s="9"/>
      <c r="MXO41" s="9"/>
      <c r="MXP41" s="9"/>
      <c r="MXQ41" s="9"/>
      <c r="MXR41" s="9"/>
      <c r="MXS41" s="9"/>
      <c r="MXT41" s="9"/>
      <c r="MXU41" s="9"/>
      <c r="MXV41" s="9"/>
      <c r="MXW41" s="9"/>
      <c r="MXX41" s="9"/>
      <c r="MXY41" s="9"/>
      <c r="MXZ41" s="9"/>
      <c r="MYA41" s="9"/>
      <c r="MYB41" s="9"/>
      <c r="MYC41" s="9"/>
      <c r="MYD41" s="9"/>
      <c r="MYE41" s="9"/>
      <c r="MYF41" s="9"/>
      <c r="MYG41" s="9"/>
      <c r="MYH41" s="9"/>
      <c r="MYI41" s="9"/>
      <c r="MYJ41" s="9"/>
      <c r="MYK41" s="9"/>
      <c r="MYL41" s="9"/>
      <c r="MYM41" s="9"/>
      <c r="MYN41" s="9"/>
      <c r="MYO41" s="9"/>
      <c r="MYP41" s="9"/>
      <c r="MYQ41" s="9"/>
      <c r="MYR41" s="9"/>
      <c r="MYS41" s="9"/>
      <c r="MYT41" s="9"/>
      <c r="MYU41" s="9"/>
      <c r="MYV41" s="9"/>
      <c r="MYW41" s="9"/>
      <c r="MYX41" s="9"/>
      <c r="MYY41" s="9"/>
      <c r="MYZ41" s="9"/>
      <c r="MZA41" s="9"/>
      <c r="MZB41" s="9"/>
      <c r="MZC41" s="9"/>
      <c r="MZD41" s="9"/>
      <c r="MZE41" s="9"/>
      <c r="MZF41" s="9"/>
      <c r="MZG41" s="9"/>
      <c r="MZH41" s="9"/>
      <c r="MZI41" s="9"/>
      <c r="MZJ41" s="9"/>
      <c r="MZK41" s="9"/>
      <c r="MZL41" s="9"/>
      <c r="MZM41" s="9"/>
      <c r="MZN41" s="9"/>
      <c r="MZO41" s="9"/>
      <c r="MZP41" s="9"/>
      <c r="MZQ41" s="9"/>
      <c r="MZR41" s="9"/>
      <c r="MZS41" s="9"/>
      <c r="MZT41" s="9"/>
      <c r="MZU41" s="9"/>
      <c r="MZV41" s="9"/>
      <c r="MZW41" s="9"/>
      <c r="MZX41" s="9"/>
      <c r="MZY41" s="9"/>
      <c r="MZZ41" s="9"/>
      <c r="NAA41" s="9"/>
      <c r="NAB41" s="9"/>
      <c r="NAC41" s="9"/>
      <c r="NAD41" s="9"/>
      <c r="NAE41" s="9"/>
      <c r="NAF41" s="9"/>
      <c r="NAG41" s="9"/>
      <c r="NAH41" s="9"/>
      <c r="NAI41" s="9"/>
      <c r="NAJ41" s="9"/>
      <c r="NAK41" s="9"/>
      <c r="NAL41" s="9"/>
      <c r="NAM41" s="9"/>
      <c r="NAN41" s="9"/>
      <c r="NAO41" s="9"/>
      <c r="NAP41" s="9"/>
      <c r="NAQ41" s="9"/>
      <c r="NAR41" s="9"/>
      <c r="NAS41" s="9"/>
      <c r="NAT41" s="9"/>
      <c r="NAU41" s="9"/>
      <c r="NAV41" s="9"/>
      <c r="NAW41" s="9"/>
      <c r="NAX41" s="9"/>
      <c r="NAY41" s="9"/>
      <c r="NAZ41" s="9"/>
      <c r="NBA41" s="9"/>
      <c r="NBB41" s="9"/>
      <c r="NBC41" s="9"/>
      <c r="NBD41" s="9"/>
      <c r="NBE41" s="9"/>
      <c r="NBF41" s="9"/>
      <c r="NBG41" s="9"/>
      <c r="NBH41" s="9"/>
      <c r="NBI41" s="9"/>
      <c r="NBJ41" s="9"/>
      <c r="NBK41" s="9"/>
      <c r="NBL41" s="9"/>
      <c r="NBM41" s="9"/>
      <c r="NBN41" s="9"/>
      <c r="NBO41" s="9"/>
      <c r="NBP41" s="9"/>
      <c r="NBQ41" s="9"/>
      <c r="NBR41" s="9"/>
      <c r="NBS41" s="9"/>
      <c r="NBT41" s="9"/>
      <c r="NBU41" s="9"/>
      <c r="NBV41" s="9"/>
      <c r="NBW41" s="9"/>
      <c r="NBX41" s="9"/>
      <c r="NBY41" s="9"/>
      <c r="NBZ41" s="9"/>
      <c r="NCA41" s="9"/>
      <c r="NCB41" s="9"/>
      <c r="NCC41" s="9"/>
      <c r="NCD41" s="9"/>
      <c r="NCE41" s="9"/>
      <c r="NCF41" s="9"/>
      <c r="NCG41" s="9"/>
      <c r="NCH41" s="9"/>
      <c r="NCI41" s="9"/>
      <c r="NCJ41" s="9"/>
      <c r="NCK41" s="9"/>
      <c r="NCL41" s="9"/>
      <c r="NCM41" s="9"/>
      <c r="NCN41" s="9"/>
      <c r="NCO41" s="9"/>
      <c r="NCP41" s="9"/>
      <c r="NCQ41" s="9"/>
      <c r="NCR41" s="9"/>
      <c r="NCS41" s="9"/>
      <c r="NCT41" s="9"/>
      <c r="NCU41" s="9"/>
      <c r="NCV41" s="9"/>
      <c r="NCW41" s="9"/>
      <c r="NCX41" s="9"/>
      <c r="NCY41" s="9"/>
      <c r="NCZ41" s="9"/>
      <c r="NDA41" s="9"/>
      <c r="NDB41" s="9"/>
      <c r="NDC41" s="9"/>
      <c r="NDD41" s="9"/>
      <c r="NDE41" s="9"/>
      <c r="NDF41" s="9"/>
      <c r="NDG41" s="9"/>
      <c r="NDH41" s="9"/>
      <c r="NDI41" s="9"/>
      <c r="NDJ41" s="9"/>
      <c r="NDK41" s="9"/>
      <c r="NDL41" s="9"/>
      <c r="NDM41" s="9"/>
      <c r="NDN41" s="9"/>
      <c r="NDO41" s="9"/>
      <c r="NDP41" s="9"/>
      <c r="NDQ41" s="9"/>
      <c r="NDR41" s="9"/>
      <c r="NDS41" s="9"/>
      <c r="NDT41" s="9"/>
      <c r="NDU41" s="9"/>
      <c r="NDV41" s="9"/>
      <c r="NDW41" s="9"/>
      <c r="NDX41" s="9"/>
      <c r="NDY41" s="9"/>
      <c r="NDZ41" s="9"/>
      <c r="NEA41" s="9"/>
      <c r="NEB41" s="9"/>
      <c r="NEC41" s="9"/>
      <c r="NED41" s="9"/>
      <c r="NEE41" s="9"/>
      <c r="NEF41" s="9"/>
      <c r="NEG41" s="9"/>
      <c r="NEH41" s="9"/>
      <c r="NEI41" s="9"/>
      <c r="NEJ41" s="9"/>
      <c r="NEK41" s="9"/>
      <c r="NEL41" s="9"/>
      <c r="NEM41" s="9"/>
      <c r="NEN41" s="9"/>
      <c r="NEO41" s="9"/>
      <c r="NEP41" s="9"/>
      <c r="NEQ41" s="9"/>
      <c r="NER41" s="9"/>
      <c r="NES41" s="9"/>
      <c r="NET41" s="9"/>
      <c r="NEU41" s="9"/>
      <c r="NEV41" s="9"/>
      <c r="NEW41" s="9"/>
      <c r="NEX41" s="9"/>
      <c r="NEY41" s="9"/>
      <c r="NEZ41" s="9"/>
      <c r="NFA41" s="9"/>
      <c r="NFB41" s="9"/>
      <c r="NFC41" s="9"/>
      <c r="NFD41" s="9"/>
      <c r="NFE41" s="9"/>
      <c r="NFF41" s="9"/>
      <c r="NFG41" s="9"/>
      <c r="NFH41" s="9"/>
      <c r="NFI41" s="9"/>
      <c r="NFJ41" s="9"/>
      <c r="NFK41" s="9"/>
      <c r="NFL41" s="9"/>
      <c r="NFM41" s="9"/>
      <c r="NFN41" s="9"/>
      <c r="NFO41" s="9"/>
      <c r="NFP41" s="9"/>
      <c r="NFQ41" s="9"/>
      <c r="NFR41" s="9"/>
      <c r="NFS41" s="9"/>
      <c r="NFT41" s="9"/>
      <c r="NFU41" s="9"/>
      <c r="NFV41" s="9"/>
      <c r="NFW41" s="9"/>
      <c r="NFX41" s="9"/>
      <c r="NFY41" s="9"/>
      <c r="NFZ41" s="9"/>
      <c r="NGA41" s="9"/>
      <c r="NGB41" s="9"/>
      <c r="NGC41" s="9"/>
      <c r="NGD41" s="9"/>
      <c r="NGE41" s="9"/>
      <c r="NGF41" s="9"/>
      <c r="NGG41" s="9"/>
      <c r="NGH41" s="9"/>
      <c r="NGI41" s="9"/>
      <c r="NGJ41" s="9"/>
      <c r="NGK41" s="9"/>
      <c r="NGL41" s="9"/>
      <c r="NGM41" s="9"/>
      <c r="NGN41" s="9"/>
      <c r="NGO41" s="9"/>
      <c r="NGP41" s="9"/>
      <c r="NGQ41" s="9"/>
      <c r="NGR41" s="9"/>
      <c r="NGS41" s="9"/>
      <c r="NGT41" s="9"/>
      <c r="NGU41" s="9"/>
      <c r="NGV41" s="9"/>
      <c r="NGW41" s="9"/>
      <c r="NGX41" s="9"/>
      <c r="NGY41" s="9"/>
      <c r="NGZ41" s="9"/>
      <c r="NHA41" s="9"/>
      <c r="NHB41" s="9"/>
      <c r="NHC41" s="9"/>
      <c r="NHD41" s="9"/>
      <c r="NHE41" s="9"/>
      <c r="NHF41" s="9"/>
      <c r="NHG41" s="9"/>
      <c r="NHH41" s="9"/>
      <c r="NHI41" s="9"/>
      <c r="NHJ41" s="9"/>
      <c r="NHK41" s="9"/>
      <c r="NHL41" s="9"/>
      <c r="NHM41" s="9"/>
      <c r="NHN41" s="9"/>
      <c r="NHO41" s="9"/>
      <c r="NHP41" s="9"/>
      <c r="NHQ41" s="9"/>
      <c r="NHR41" s="9"/>
      <c r="NHS41" s="9"/>
      <c r="NHT41" s="9"/>
      <c r="NHU41" s="9"/>
      <c r="NHV41" s="9"/>
      <c r="NHW41" s="9"/>
      <c r="NHX41" s="9"/>
      <c r="NHY41" s="9"/>
      <c r="NHZ41" s="9"/>
      <c r="NIA41" s="9"/>
      <c r="NIB41" s="9"/>
      <c r="NIC41" s="9"/>
      <c r="NID41" s="9"/>
      <c r="NIE41" s="9"/>
      <c r="NIF41" s="9"/>
      <c r="NIG41" s="9"/>
      <c r="NIH41" s="9"/>
      <c r="NII41" s="9"/>
      <c r="NIJ41" s="9"/>
      <c r="NIK41" s="9"/>
      <c r="NIL41" s="9"/>
      <c r="NIM41" s="9"/>
      <c r="NIN41" s="9"/>
      <c r="NIO41" s="9"/>
      <c r="NIP41" s="9"/>
      <c r="NIQ41" s="9"/>
      <c r="NIR41" s="9"/>
      <c r="NIS41" s="9"/>
      <c r="NIT41" s="9"/>
      <c r="NIU41" s="9"/>
      <c r="NIV41" s="9"/>
      <c r="NIW41" s="9"/>
      <c r="NIX41" s="9"/>
      <c r="NIY41" s="9"/>
      <c r="NIZ41" s="9"/>
      <c r="NJA41" s="9"/>
      <c r="NJB41" s="9"/>
      <c r="NJC41" s="9"/>
      <c r="NJD41" s="9"/>
      <c r="NJE41" s="9"/>
      <c r="NJF41" s="9"/>
      <c r="NJG41" s="9"/>
      <c r="NJH41" s="9"/>
      <c r="NJI41" s="9"/>
      <c r="NJJ41" s="9"/>
      <c r="NJK41" s="9"/>
      <c r="NJL41" s="9"/>
      <c r="NJM41" s="9"/>
      <c r="NJN41" s="9"/>
      <c r="NJO41" s="9"/>
      <c r="NJP41" s="9"/>
      <c r="NJQ41" s="9"/>
      <c r="NJR41" s="9"/>
      <c r="NJS41" s="9"/>
      <c r="NJT41" s="9"/>
      <c r="NJU41" s="9"/>
      <c r="NJV41" s="9"/>
      <c r="NJW41" s="9"/>
      <c r="NJX41" s="9"/>
      <c r="NJY41" s="9"/>
      <c r="NJZ41" s="9"/>
      <c r="NKA41" s="9"/>
      <c r="NKB41" s="9"/>
      <c r="NKC41" s="9"/>
      <c r="NKD41" s="9"/>
      <c r="NKE41" s="9"/>
      <c r="NKF41" s="9"/>
      <c r="NKG41" s="9"/>
      <c r="NKH41" s="9"/>
      <c r="NKI41" s="9"/>
      <c r="NKJ41" s="9"/>
      <c r="NKK41" s="9"/>
      <c r="NKL41" s="9"/>
      <c r="NKM41" s="9"/>
      <c r="NKN41" s="9"/>
      <c r="NKO41" s="9"/>
      <c r="NKP41" s="9"/>
      <c r="NKQ41" s="9"/>
      <c r="NKR41" s="9"/>
      <c r="NKS41" s="9"/>
      <c r="NKT41" s="9"/>
      <c r="NKU41" s="9"/>
      <c r="NKV41" s="9"/>
      <c r="NKW41" s="9"/>
      <c r="NKX41" s="9"/>
      <c r="NKY41" s="9"/>
      <c r="NKZ41" s="9"/>
      <c r="NLA41" s="9"/>
      <c r="NLB41" s="9"/>
      <c r="NLC41" s="9"/>
      <c r="NLD41" s="9"/>
      <c r="NLE41" s="9"/>
      <c r="NLF41" s="9"/>
      <c r="NLG41" s="9"/>
      <c r="NLH41" s="9"/>
      <c r="NLI41" s="9"/>
      <c r="NLJ41" s="9"/>
      <c r="NLK41" s="9"/>
      <c r="NLL41" s="9"/>
      <c r="NLM41" s="9"/>
      <c r="NLN41" s="9"/>
      <c r="NLO41" s="9"/>
      <c r="NLP41" s="9"/>
      <c r="NLQ41" s="9"/>
      <c r="NLR41" s="9"/>
      <c r="NLS41" s="9"/>
      <c r="NLT41" s="9"/>
      <c r="NLU41" s="9"/>
      <c r="NLV41" s="9"/>
      <c r="NLW41" s="9"/>
      <c r="NLX41" s="9"/>
      <c r="NLY41" s="9"/>
      <c r="NLZ41" s="9"/>
      <c r="NMA41" s="9"/>
      <c r="NMB41" s="9"/>
      <c r="NMC41" s="9"/>
      <c r="NMD41" s="9"/>
      <c r="NME41" s="9"/>
      <c r="NMF41" s="9"/>
      <c r="NMG41" s="9"/>
      <c r="NMH41" s="9"/>
      <c r="NMI41" s="9"/>
      <c r="NMJ41" s="9"/>
      <c r="NMK41" s="9"/>
      <c r="NML41" s="9"/>
      <c r="NMM41" s="9"/>
      <c r="NMN41" s="9"/>
      <c r="NMO41" s="9"/>
      <c r="NMP41" s="9"/>
      <c r="NMQ41" s="9"/>
      <c r="NMR41" s="9"/>
      <c r="NMS41" s="9"/>
      <c r="NMT41" s="9"/>
      <c r="NMU41" s="9"/>
      <c r="NMV41" s="9"/>
      <c r="NMW41" s="9"/>
      <c r="NMX41" s="9"/>
      <c r="NMY41" s="9"/>
      <c r="NMZ41" s="9"/>
      <c r="NNA41" s="9"/>
      <c r="NNB41" s="9"/>
      <c r="NNC41" s="9"/>
      <c r="NND41" s="9"/>
      <c r="NNE41" s="9"/>
      <c r="NNF41" s="9"/>
      <c r="NNG41" s="9"/>
      <c r="NNH41" s="9"/>
      <c r="NNI41" s="9"/>
      <c r="NNJ41" s="9"/>
      <c r="NNK41" s="9"/>
      <c r="NNL41" s="9"/>
      <c r="NNM41" s="9"/>
      <c r="NNN41" s="9"/>
      <c r="NNO41" s="9"/>
      <c r="NNP41" s="9"/>
      <c r="NNQ41" s="9"/>
      <c r="NNR41" s="9"/>
      <c r="NNS41" s="9"/>
      <c r="NNT41" s="9"/>
      <c r="NNU41" s="9"/>
      <c r="NNV41" s="9"/>
      <c r="NNW41" s="9"/>
      <c r="NNX41" s="9"/>
      <c r="NNY41" s="9"/>
      <c r="NNZ41" s="9"/>
      <c r="NOA41" s="9"/>
      <c r="NOB41" s="9"/>
      <c r="NOC41" s="9"/>
      <c r="NOD41" s="9"/>
      <c r="NOE41" s="9"/>
      <c r="NOF41" s="9"/>
      <c r="NOG41" s="9"/>
      <c r="NOH41" s="9"/>
      <c r="NOI41" s="9"/>
      <c r="NOJ41" s="9"/>
      <c r="NOK41" s="9"/>
      <c r="NOL41" s="9"/>
      <c r="NOM41" s="9"/>
      <c r="NON41" s="9"/>
      <c r="NOO41" s="9"/>
      <c r="NOP41" s="9"/>
      <c r="NOQ41" s="9"/>
      <c r="NOR41" s="9"/>
      <c r="NOS41" s="9"/>
      <c r="NOT41" s="9"/>
      <c r="NOU41" s="9"/>
      <c r="NOV41" s="9"/>
      <c r="NOW41" s="9"/>
      <c r="NOX41" s="9"/>
      <c r="NOY41" s="9"/>
      <c r="NOZ41" s="9"/>
      <c r="NPA41" s="9"/>
      <c r="NPB41" s="9"/>
      <c r="NPC41" s="9"/>
      <c r="NPD41" s="9"/>
      <c r="NPE41" s="9"/>
      <c r="NPF41" s="9"/>
      <c r="NPG41" s="9"/>
      <c r="NPH41" s="9"/>
      <c r="NPI41" s="9"/>
      <c r="NPJ41" s="9"/>
      <c r="NPK41" s="9"/>
      <c r="NPL41" s="9"/>
      <c r="NPM41" s="9"/>
      <c r="NPN41" s="9"/>
      <c r="NPO41" s="9"/>
      <c r="NPP41" s="9"/>
      <c r="NPQ41" s="9"/>
      <c r="NPR41" s="9"/>
      <c r="NPS41" s="9"/>
      <c r="NPT41" s="9"/>
      <c r="NPU41" s="9"/>
      <c r="NPV41" s="9"/>
      <c r="NPW41" s="9"/>
      <c r="NPX41" s="9"/>
      <c r="NPY41" s="9"/>
      <c r="NPZ41" s="9"/>
      <c r="NQA41" s="9"/>
      <c r="NQB41" s="9"/>
      <c r="NQC41" s="9"/>
      <c r="NQD41" s="9"/>
      <c r="NQE41" s="9"/>
      <c r="NQF41" s="9"/>
      <c r="NQG41" s="9"/>
      <c r="NQH41" s="9"/>
      <c r="NQI41" s="9"/>
      <c r="NQJ41" s="9"/>
      <c r="NQK41" s="9"/>
      <c r="NQL41" s="9"/>
      <c r="NQM41" s="9"/>
      <c r="NQN41" s="9"/>
      <c r="NQO41" s="9"/>
      <c r="NQP41" s="9"/>
      <c r="NQQ41" s="9"/>
      <c r="NQR41" s="9"/>
      <c r="NQS41" s="9"/>
      <c r="NQT41" s="9"/>
      <c r="NQU41" s="9"/>
      <c r="NQV41" s="9"/>
      <c r="NQW41" s="9"/>
      <c r="NQX41" s="9"/>
      <c r="NQY41" s="9"/>
      <c r="NQZ41" s="9"/>
      <c r="NRA41" s="9"/>
      <c r="NRB41" s="9"/>
      <c r="NRC41" s="9"/>
      <c r="NRD41" s="9"/>
      <c r="NRE41" s="9"/>
      <c r="NRF41" s="9"/>
      <c r="NRG41" s="9"/>
      <c r="NRH41" s="9"/>
      <c r="NRI41" s="9"/>
      <c r="NRJ41" s="9"/>
      <c r="NRK41" s="9"/>
      <c r="NRL41" s="9"/>
      <c r="NRM41" s="9"/>
      <c r="NRN41" s="9"/>
      <c r="NRO41" s="9"/>
      <c r="NRP41" s="9"/>
      <c r="NRQ41" s="9"/>
      <c r="NRR41" s="9"/>
      <c r="NRS41" s="9"/>
      <c r="NRT41" s="9"/>
      <c r="NRU41" s="9"/>
      <c r="NRV41" s="9"/>
      <c r="NRW41" s="9"/>
      <c r="NRX41" s="9"/>
      <c r="NRY41" s="9"/>
      <c r="NRZ41" s="9"/>
      <c r="NSA41" s="9"/>
      <c r="NSB41" s="9"/>
      <c r="NSC41" s="9"/>
      <c r="NSD41" s="9"/>
      <c r="NSE41" s="9"/>
      <c r="NSF41" s="9"/>
      <c r="NSG41" s="9"/>
      <c r="NSH41" s="9"/>
      <c r="NSI41" s="9"/>
      <c r="NSJ41" s="9"/>
      <c r="NSK41" s="9"/>
      <c r="NSL41" s="9"/>
      <c r="NSM41" s="9"/>
      <c r="NSN41" s="9"/>
      <c r="NSO41" s="9"/>
      <c r="NSP41" s="9"/>
      <c r="NSQ41" s="9"/>
      <c r="NSR41" s="9"/>
      <c r="NSS41" s="9"/>
      <c r="NST41" s="9"/>
      <c r="NSU41" s="9"/>
      <c r="NSV41" s="9"/>
      <c r="NSW41" s="9"/>
      <c r="NSX41" s="9"/>
      <c r="NSY41" s="9"/>
      <c r="NSZ41" s="9"/>
      <c r="NTA41" s="9"/>
      <c r="NTB41" s="9"/>
      <c r="NTC41" s="9"/>
      <c r="NTD41" s="9"/>
      <c r="NTE41" s="9"/>
      <c r="NTF41" s="9"/>
      <c r="NTG41" s="9"/>
      <c r="NTH41" s="9"/>
      <c r="NTI41" s="9"/>
      <c r="NTJ41" s="9"/>
      <c r="NTK41" s="9"/>
      <c r="NTL41" s="9"/>
      <c r="NTM41" s="9"/>
      <c r="NTN41" s="9"/>
      <c r="NTO41" s="9"/>
      <c r="NTP41" s="9"/>
      <c r="NTQ41" s="9"/>
      <c r="NTR41" s="9"/>
      <c r="NTS41" s="9"/>
      <c r="NTT41" s="9"/>
      <c r="NTU41" s="9"/>
      <c r="NTV41" s="9"/>
      <c r="NTW41" s="9"/>
      <c r="NTX41" s="9"/>
      <c r="NTY41" s="9"/>
      <c r="NTZ41" s="9"/>
      <c r="NUA41" s="9"/>
      <c r="NUB41" s="9"/>
      <c r="NUC41" s="9"/>
      <c r="NUD41" s="9"/>
      <c r="NUE41" s="9"/>
      <c r="NUF41" s="9"/>
      <c r="NUG41" s="9"/>
      <c r="NUH41" s="9"/>
      <c r="NUI41" s="9"/>
      <c r="NUJ41" s="9"/>
      <c r="NUK41" s="9"/>
      <c r="NUL41" s="9"/>
      <c r="NUM41" s="9"/>
      <c r="NUN41" s="9"/>
      <c r="NUO41" s="9"/>
      <c r="NUP41" s="9"/>
      <c r="NUQ41" s="9"/>
      <c r="NUR41" s="9"/>
      <c r="NUS41" s="9"/>
      <c r="NUT41" s="9"/>
      <c r="NUU41" s="9"/>
      <c r="NUV41" s="9"/>
      <c r="NUW41" s="9"/>
      <c r="NUX41" s="9"/>
      <c r="NUY41" s="9"/>
      <c r="NUZ41" s="9"/>
      <c r="NVA41" s="9"/>
      <c r="NVB41" s="9"/>
      <c r="NVC41" s="9"/>
      <c r="NVD41" s="9"/>
      <c r="NVE41" s="9"/>
      <c r="NVF41" s="9"/>
      <c r="NVG41" s="9"/>
      <c r="NVH41" s="9"/>
      <c r="NVI41" s="9"/>
      <c r="NVJ41" s="9"/>
      <c r="NVK41" s="9"/>
      <c r="NVL41" s="9"/>
      <c r="NVM41" s="9"/>
      <c r="NVN41" s="9"/>
      <c r="NVO41" s="9"/>
      <c r="NVP41" s="9"/>
      <c r="NVQ41" s="9"/>
      <c r="NVR41" s="9"/>
      <c r="NVS41" s="9"/>
      <c r="NVT41" s="9"/>
      <c r="NVU41" s="9"/>
      <c r="NVV41" s="9"/>
      <c r="NVW41" s="9"/>
      <c r="NVX41" s="9"/>
      <c r="NVY41" s="9"/>
      <c r="NVZ41" s="9"/>
      <c r="NWA41" s="9"/>
      <c r="NWB41" s="9"/>
      <c r="NWC41" s="9"/>
      <c r="NWD41" s="9"/>
      <c r="NWE41" s="9"/>
      <c r="NWF41" s="9"/>
      <c r="NWG41" s="9"/>
      <c r="NWH41" s="9"/>
      <c r="NWI41" s="9"/>
      <c r="NWJ41" s="9"/>
      <c r="NWK41" s="9"/>
      <c r="NWL41" s="9"/>
      <c r="NWM41" s="9"/>
      <c r="NWN41" s="9"/>
      <c r="NWO41" s="9"/>
      <c r="NWP41" s="9"/>
      <c r="NWQ41" s="9"/>
      <c r="NWR41" s="9"/>
      <c r="NWS41" s="9"/>
      <c r="NWT41" s="9"/>
      <c r="NWU41" s="9"/>
      <c r="NWV41" s="9"/>
      <c r="NWW41" s="9"/>
      <c r="NWX41" s="9"/>
      <c r="NWY41" s="9"/>
      <c r="NWZ41" s="9"/>
      <c r="NXA41" s="9"/>
      <c r="NXB41" s="9"/>
      <c r="NXC41" s="9"/>
      <c r="NXD41" s="9"/>
      <c r="NXE41" s="9"/>
      <c r="NXF41" s="9"/>
      <c r="NXG41" s="9"/>
      <c r="NXH41" s="9"/>
      <c r="NXI41" s="9"/>
      <c r="NXJ41" s="9"/>
      <c r="NXK41" s="9"/>
      <c r="NXL41" s="9"/>
      <c r="NXM41" s="9"/>
      <c r="NXN41" s="9"/>
      <c r="NXO41" s="9"/>
      <c r="NXP41" s="9"/>
      <c r="NXQ41" s="9"/>
      <c r="NXR41" s="9"/>
      <c r="NXS41" s="9"/>
      <c r="NXT41" s="9"/>
      <c r="NXU41" s="9"/>
      <c r="NXV41" s="9"/>
      <c r="NXW41" s="9"/>
      <c r="NXX41" s="9"/>
      <c r="NXY41" s="9"/>
      <c r="NXZ41" s="9"/>
      <c r="NYA41" s="9"/>
      <c r="NYB41" s="9"/>
      <c r="NYC41" s="9"/>
      <c r="NYD41" s="9"/>
      <c r="NYE41" s="9"/>
      <c r="NYF41" s="9"/>
      <c r="NYG41" s="9"/>
      <c r="NYH41" s="9"/>
      <c r="NYI41" s="9"/>
      <c r="NYJ41" s="9"/>
      <c r="NYK41" s="9"/>
      <c r="NYL41" s="9"/>
      <c r="NYM41" s="9"/>
      <c r="NYN41" s="9"/>
      <c r="NYO41" s="9"/>
      <c r="NYP41" s="9"/>
      <c r="NYQ41" s="9"/>
      <c r="NYR41" s="9"/>
      <c r="NYS41" s="9"/>
      <c r="NYT41" s="9"/>
      <c r="NYU41" s="9"/>
      <c r="NYV41" s="9"/>
      <c r="NYW41" s="9"/>
      <c r="NYX41" s="9"/>
      <c r="NYY41" s="9"/>
      <c r="NYZ41" s="9"/>
      <c r="NZA41" s="9"/>
      <c r="NZB41" s="9"/>
      <c r="NZC41" s="9"/>
      <c r="NZD41" s="9"/>
      <c r="NZE41" s="9"/>
      <c r="NZF41" s="9"/>
      <c r="NZG41" s="9"/>
      <c r="NZH41" s="9"/>
      <c r="NZI41" s="9"/>
      <c r="NZJ41" s="9"/>
      <c r="NZK41" s="9"/>
      <c r="NZL41" s="9"/>
      <c r="NZM41" s="9"/>
      <c r="NZN41" s="9"/>
      <c r="NZO41" s="9"/>
      <c r="NZP41" s="9"/>
      <c r="NZQ41" s="9"/>
      <c r="NZR41" s="9"/>
      <c r="NZS41" s="9"/>
      <c r="NZT41" s="9"/>
      <c r="NZU41" s="9"/>
      <c r="NZV41" s="9"/>
      <c r="NZW41" s="9"/>
      <c r="NZX41" s="9"/>
      <c r="NZY41" s="9"/>
      <c r="NZZ41" s="9"/>
      <c r="OAA41" s="9"/>
      <c r="OAB41" s="9"/>
      <c r="OAC41" s="9"/>
      <c r="OAD41" s="9"/>
      <c r="OAE41" s="9"/>
      <c r="OAF41" s="9"/>
      <c r="OAG41" s="9"/>
      <c r="OAH41" s="9"/>
      <c r="OAI41" s="9"/>
      <c r="OAJ41" s="9"/>
      <c r="OAK41" s="9"/>
      <c r="OAL41" s="9"/>
      <c r="OAM41" s="9"/>
      <c r="OAN41" s="9"/>
      <c r="OAO41" s="9"/>
      <c r="OAP41" s="9"/>
      <c r="OAQ41" s="9"/>
      <c r="OAR41" s="9"/>
      <c r="OAS41" s="9"/>
      <c r="OAT41" s="9"/>
      <c r="OAU41" s="9"/>
      <c r="OAV41" s="9"/>
      <c r="OAW41" s="9"/>
      <c r="OAX41" s="9"/>
      <c r="OAY41" s="9"/>
      <c r="OAZ41" s="9"/>
      <c r="OBA41" s="9"/>
      <c r="OBB41" s="9"/>
      <c r="OBC41" s="9"/>
      <c r="OBD41" s="9"/>
      <c r="OBE41" s="9"/>
      <c r="OBF41" s="9"/>
      <c r="OBG41" s="9"/>
      <c r="OBH41" s="9"/>
      <c r="OBI41" s="9"/>
      <c r="OBJ41" s="9"/>
      <c r="OBK41" s="9"/>
      <c r="OBL41" s="9"/>
      <c r="OBM41" s="9"/>
      <c r="OBN41" s="9"/>
      <c r="OBO41" s="9"/>
      <c r="OBP41" s="9"/>
      <c r="OBQ41" s="9"/>
      <c r="OBR41" s="9"/>
      <c r="OBS41" s="9"/>
      <c r="OBT41" s="9"/>
      <c r="OBU41" s="9"/>
      <c r="OBV41" s="9"/>
      <c r="OBW41" s="9"/>
      <c r="OBX41" s="9"/>
      <c r="OBY41" s="9"/>
      <c r="OBZ41" s="9"/>
      <c r="OCA41" s="9"/>
      <c r="OCB41" s="9"/>
      <c r="OCC41" s="9"/>
      <c r="OCD41" s="9"/>
      <c r="OCE41" s="9"/>
      <c r="OCF41" s="9"/>
      <c r="OCG41" s="9"/>
      <c r="OCH41" s="9"/>
      <c r="OCI41" s="9"/>
      <c r="OCJ41" s="9"/>
      <c r="OCK41" s="9"/>
      <c r="OCL41" s="9"/>
      <c r="OCM41" s="9"/>
      <c r="OCN41" s="9"/>
      <c r="OCO41" s="9"/>
      <c r="OCP41" s="9"/>
      <c r="OCQ41" s="9"/>
      <c r="OCR41" s="9"/>
      <c r="OCS41" s="9"/>
      <c r="OCT41" s="9"/>
      <c r="OCU41" s="9"/>
      <c r="OCV41" s="9"/>
      <c r="OCW41" s="9"/>
      <c r="OCX41" s="9"/>
      <c r="OCY41" s="9"/>
      <c r="OCZ41" s="9"/>
      <c r="ODA41" s="9"/>
      <c r="ODB41" s="9"/>
      <c r="ODC41" s="9"/>
      <c r="ODD41" s="9"/>
      <c r="ODE41" s="9"/>
      <c r="ODF41" s="9"/>
      <c r="ODG41" s="9"/>
      <c r="ODH41" s="9"/>
      <c r="ODI41" s="9"/>
      <c r="ODJ41" s="9"/>
      <c r="ODK41" s="9"/>
      <c r="ODL41" s="9"/>
      <c r="ODM41" s="9"/>
      <c r="ODN41" s="9"/>
      <c r="ODO41" s="9"/>
      <c r="ODP41" s="9"/>
      <c r="ODQ41" s="9"/>
      <c r="ODR41" s="9"/>
      <c r="ODS41" s="9"/>
      <c r="ODT41" s="9"/>
      <c r="ODU41" s="9"/>
      <c r="ODV41" s="9"/>
      <c r="ODW41" s="9"/>
      <c r="ODX41" s="9"/>
      <c r="ODY41" s="9"/>
      <c r="ODZ41" s="9"/>
      <c r="OEA41" s="9"/>
      <c r="OEB41" s="9"/>
      <c r="OEC41" s="9"/>
      <c r="OED41" s="9"/>
      <c r="OEE41" s="9"/>
      <c r="OEF41" s="9"/>
      <c r="OEG41" s="9"/>
      <c r="OEH41" s="9"/>
      <c r="OEI41" s="9"/>
      <c r="OEJ41" s="9"/>
      <c r="OEK41" s="9"/>
      <c r="OEL41" s="9"/>
      <c r="OEM41" s="9"/>
      <c r="OEN41" s="9"/>
      <c r="OEO41" s="9"/>
      <c r="OEP41" s="9"/>
      <c r="OEQ41" s="9"/>
      <c r="OER41" s="9"/>
      <c r="OES41" s="9"/>
      <c r="OET41" s="9"/>
      <c r="OEU41" s="9"/>
      <c r="OEV41" s="9"/>
      <c r="OEW41" s="9"/>
      <c r="OEX41" s="9"/>
      <c r="OEY41" s="9"/>
      <c r="OEZ41" s="9"/>
      <c r="OFA41" s="9"/>
      <c r="OFB41" s="9"/>
      <c r="OFC41" s="9"/>
      <c r="OFD41" s="9"/>
      <c r="OFE41" s="9"/>
      <c r="OFF41" s="9"/>
      <c r="OFG41" s="9"/>
      <c r="OFH41" s="9"/>
      <c r="OFI41" s="9"/>
      <c r="OFJ41" s="9"/>
      <c r="OFK41" s="9"/>
      <c r="OFL41" s="9"/>
      <c r="OFM41" s="9"/>
      <c r="OFN41" s="9"/>
      <c r="OFO41" s="9"/>
      <c r="OFP41" s="9"/>
      <c r="OFQ41" s="9"/>
      <c r="OFR41" s="9"/>
      <c r="OFS41" s="9"/>
      <c r="OFT41" s="9"/>
      <c r="OFU41" s="9"/>
      <c r="OFV41" s="9"/>
      <c r="OFW41" s="9"/>
      <c r="OFX41" s="9"/>
      <c r="OFY41" s="9"/>
      <c r="OFZ41" s="9"/>
      <c r="OGA41" s="9"/>
      <c r="OGB41" s="9"/>
      <c r="OGC41" s="9"/>
      <c r="OGD41" s="9"/>
      <c r="OGE41" s="9"/>
      <c r="OGF41" s="9"/>
      <c r="OGG41" s="9"/>
      <c r="OGH41" s="9"/>
      <c r="OGI41" s="9"/>
      <c r="OGJ41" s="9"/>
      <c r="OGK41" s="9"/>
      <c r="OGL41" s="9"/>
      <c r="OGM41" s="9"/>
      <c r="OGN41" s="9"/>
      <c r="OGO41" s="9"/>
      <c r="OGP41" s="9"/>
      <c r="OGQ41" s="9"/>
      <c r="OGR41" s="9"/>
      <c r="OGS41" s="9"/>
      <c r="OGT41" s="9"/>
      <c r="OGU41" s="9"/>
      <c r="OGV41" s="9"/>
      <c r="OGW41" s="9"/>
      <c r="OGX41" s="9"/>
      <c r="OGY41" s="9"/>
      <c r="OGZ41" s="9"/>
      <c r="OHA41" s="9"/>
      <c r="OHB41" s="9"/>
      <c r="OHC41" s="9"/>
      <c r="OHD41" s="9"/>
      <c r="OHE41" s="9"/>
      <c r="OHF41" s="9"/>
      <c r="OHG41" s="9"/>
      <c r="OHH41" s="9"/>
      <c r="OHI41" s="9"/>
      <c r="OHJ41" s="9"/>
      <c r="OHK41" s="9"/>
      <c r="OHL41" s="9"/>
      <c r="OHM41" s="9"/>
      <c r="OHN41" s="9"/>
      <c r="OHO41" s="9"/>
      <c r="OHP41" s="9"/>
      <c r="OHQ41" s="9"/>
      <c r="OHR41" s="9"/>
      <c r="OHS41" s="9"/>
      <c r="OHT41" s="9"/>
      <c r="OHU41" s="9"/>
      <c r="OHV41" s="9"/>
      <c r="OHW41" s="9"/>
      <c r="OHX41" s="9"/>
      <c r="OHY41" s="9"/>
      <c r="OHZ41" s="9"/>
      <c r="OIA41" s="9"/>
      <c r="OIB41" s="9"/>
      <c r="OIC41" s="9"/>
      <c r="OID41" s="9"/>
      <c r="OIE41" s="9"/>
      <c r="OIF41" s="9"/>
      <c r="OIG41" s="9"/>
      <c r="OIH41" s="9"/>
      <c r="OII41" s="9"/>
      <c r="OIJ41" s="9"/>
      <c r="OIK41" s="9"/>
      <c r="OIL41" s="9"/>
      <c r="OIM41" s="9"/>
      <c r="OIN41" s="9"/>
      <c r="OIO41" s="9"/>
      <c r="OIP41" s="9"/>
      <c r="OIQ41" s="9"/>
      <c r="OIR41" s="9"/>
      <c r="OIS41" s="9"/>
      <c r="OIT41" s="9"/>
      <c r="OIU41" s="9"/>
      <c r="OIV41" s="9"/>
      <c r="OIW41" s="9"/>
      <c r="OIX41" s="9"/>
      <c r="OIY41" s="9"/>
      <c r="OIZ41" s="9"/>
      <c r="OJA41" s="9"/>
      <c r="OJB41" s="9"/>
      <c r="OJC41" s="9"/>
      <c r="OJD41" s="9"/>
      <c r="OJE41" s="9"/>
      <c r="OJF41" s="9"/>
      <c r="OJG41" s="9"/>
      <c r="OJH41" s="9"/>
      <c r="OJI41" s="9"/>
      <c r="OJJ41" s="9"/>
      <c r="OJK41" s="9"/>
      <c r="OJL41" s="9"/>
      <c r="OJM41" s="9"/>
      <c r="OJN41" s="9"/>
      <c r="OJO41" s="9"/>
      <c r="OJP41" s="9"/>
      <c r="OJQ41" s="9"/>
      <c r="OJR41" s="9"/>
      <c r="OJS41" s="9"/>
      <c r="OJT41" s="9"/>
      <c r="OJU41" s="9"/>
      <c r="OJV41" s="9"/>
      <c r="OJW41" s="9"/>
      <c r="OJX41" s="9"/>
      <c r="OJY41" s="9"/>
      <c r="OJZ41" s="9"/>
      <c r="OKA41" s="9"/>
      <c r="OKB41" s="9"/>
      <c r="OKC41" s="9"/>
      <c r="OKD41" s="9"/>
      <c r="OKE41" s="9"/>
      <c r="OKF41" s="9"/>
      <c r="OKG41" s="9"/>
      <c r="OKH41" s="9"/>
      <c r="OKI41" s="9"/>
      <c r="OKJ41" s="9"/>
      <c r="OKK41" s="9"/>
      <c r="OKL41" s="9"/>
      <c r="OKM41" s="9"/>
      <c r="OKN41" s="9"/>
      <c r="OKO41" s="9"/>
      <c r="OKP41" s="9"/>
      <c r="OKQ41" s="9"/>
      <c r="OKR41" s="9"/>
      <c r="OKS41" s="9"/>
      <c r="OKT41" s="9"/>
      <c r="OKU41" s="9"/>
      <c r="OKV41" s="9"/>
      <c r="OKW41" s="9"/>
      <c r="OKX41" s="9"/>
      <c r="OKY41" s="9"/>
      <c r="OKZ41" s="9"/>
      <c r="OLA41" s="9"/>
      <c r="OLB41" s="9"/>
      <c r="OLC41" s="9"/>
      <c r="OLD41" s="9"/>
      <c r="OLE41" s="9"/>
      <c r="OLF41" s="9"/>
      <c r="OLG41" s="9"/>
      <c r="OLH41" s="9"/>
      <c r="OLI41" s="9"/>
      <c r="OLJ41" s="9"/>
      <c r="OLK41" s="9"/>
      <c r="OLL41" s="9"/>
      <c r="OLM41" s="9"/>
      <c r="OLN41" s="9"/>
      <c r="OLO41" s="9"/>
      <c r="OLP41" s="9"/>
      <c r="OLQ41" s="9"/>
      <c r="OLR41" s="9"/>
      <c r="OLS41" s="9"/>
      <c r="OLT41" s="9"/>
      <c r="OLU41" s="9"/>
      <c r="OLV41" s="9"/>
      <c r="OLW41" s="9"/>
      <c r="OLX41" s="9"/>
      <c r="OLY41" s="9"/>
      <c r="OLZ41" s="9"/>
      <c r="OMA41" s="9"/>
      <c r="OMB41" s="9"/>
      <c r="OMC41" s="9"/>
      <c r="OMD41" s="9"/>
      <c r="OME41" s="9"/>
      <c r="OMF41" s="9"/>
      <c r="OMG41" s="9"/>
      <c r="OMH41" s="9"/>
      <c r="OMI41" s="9"/>
      <c r="OMJ41" s="9"/>
      <c r="OMK41" s="9"/>
      <c r="OML41" s="9"/>
      <c r="OMM41" s="9"/>
      <c r="OMN41" s="9"/>
      <c r="OMO41" s="9"/>
      <c r="OMP41" s="9"/>
      <c r="OMQ41" s="9"/>
      <c r="OMR41" s="9"/>
      <c r="OMS41" s="9"/>
      <c r="OMT41" s="9"/>
      <c r="OMU41" s="9"/>
      <c r="OMV41" s="9"/>
      <c r="OMW41" s="9"/>
      <c r="OMX41" s="9"/>
      <c r="OMY41" s="9"/>
      <c r="OMZ41" s="9"/>
      <c r="ONA41" s="9"/>
      <c r="ONB41" s="9"/>
      <c r="ONC41" s="9"/>
      <c r="OND41" s="9"/>
      <c r="ONE41" s="9"/>
      <c r="ONF41" s="9"/>
      <c r="ONG41" s="9"/>
      <c r="ONH41" s="9"/>
      <c r="ONI41" s="9"/>
      <c r="ONJ41" s="9"/>
      <c r="ONK41" s="9"/>
      <c r="ONL41" s="9"/>
      <c r="ONM41" s="9"/>
      <c r="ONN41" s="9"/>
      <c r="ONO41" s="9"/>
      <c r="ONP41" s="9"/>
      <c r="ONQ41" s="9"/>
      <c r="ONR41" s="9"/>
      <c r="ONS41" s="9"/>
      <c r="ONT41" s="9"/>
      <c r="ONU41" s="9"/>
      <c r="ONV41" s="9"/>
      <c r="ONW41" s="9"/>
      <c r="ONX41" s="9"/>
      <c r="ONY41" s="9"/>
      <c r="ONZ41" s="9"/>
      <c r="OOA41" s="9"/>
      <c r="OOB41" s="9"/>
      <c r="OOC41" s="9"/>
      <c r="OOD41" s="9"/>
      <c r="OOE41" s="9"/>
      <c r="OOF41" s="9"/>
      <c r="OOG41" s="9"/>
      <c r="OOH41" s="9"/>
      <c r="OOI41" s="9"/>
      <c r="OOJ41" s="9"/>
      <c r="OOK41" s="9"/>
      <c r="OOL41" s="9"/>
      <c r="OOM41" s="9"/>
      <c r="OON41" s="9"/>
      <c r="OOO41" s="9"/>
      <c r="OOP41" s="9"/>
      <c r="OOQ41" s="9"/>
      <c r="OOR41" s="9"/>
      <c r="OOS41" s="9"/>
      <c r="OOT41" s="9"/>
      <c r="OOU41" s="9"/>
      <c r="OOV41" s="9"/>
      <c r="OOW41" s="9"/>
      <c r="OOX41" s="9"/>
      <c r="OOY41" s="9"/>
      <c r="OOZ41" s="9"/>
      <c r="OPA41" s="9"/>
      <c r="OPB41" s="9"/>
      <c r="OPC41" s="9"/>
      <c r="OPD41" s="9"/>
      <c r="OPE41" s="9"/>
      <c r="OPF41" s="9"/>
      <c r="OPG41" s="9"/>
      <c r="OPH41" s="9"/>
      <c r="OPI41" s="9"/>
      <c r="OPJ41" s="9"/>
      <c r="OPK41" s="9"/>
      <c r="OPL41" s="9"/>
      <c r="OPM41" s="9"/>
      <c r="OPN41" s="9"/>
      <c r="OPO41" s="9"/>
      <c r="OPP41" s="9"/>
      <c r="OPQ41" s="9"/>
      <c r="OPR41" s="9"/>
      <c r="OPS41" s="9"/>
      <c r="OPT41" s="9"/>
      <c r="OPU41" s="9"/>
      <c r="OPV41" s="9"/>
      <c r="OPW41" s="9"/>
      <c r="OPX41" s="9"/>
      <c r="OPY41" s="9"/>
      <c r="OPZ41" s="9"/>
      <c r="OQA41" s="9"/>
      <c r="OQB41" s="9"/>
      <c r="OQC41" s="9"/>
      <c r="OQD41" s="9"/>
      <c r="OQE41" s="9"/>
      <c r="OQF41" s="9"/>
      <c r="OQG41" s="9"/>
      <c r="OQH41" s="9"/>
      <c r="OQI41" s="9"/>
      <c r="OQJ41" s="9"/>
      <c r="OQK41" s="9"/>
      <c r="OQL41" s="9"/>
      <c r="OQM41" s="9"/>
      <c r="OQN41" s="9"/>
      <c r="OQO41" s="9"/>
      <c r="OQP41" s="9"/>
      <c r="OQQ41" s="9"/>
      <c r="OQR41" s="9"/>
      <c r="OQS41" s="9"/>
      <c r="OQT41" s="9"/>
      <c r="OQU41" s="9"/>
      <c r="OQV41" s="9"/>
      <c r="OQW41" s="9"/>
      <c r="OQX41" s="9"/>
      <c r="OQY41" s="9"/>
      <c r="OQZ41" s="9"/>
      <c r="ORA41" s="9"/>
      <c r="ORB41" s="9"/>
      <c r="ORC41" s="9"/>
      <c r="ORD41" s="9"/>
      <c r="ORE41" s="9"/>
      <c r="ORF41" s="9"/>
      <c r="ORG41" s="9"/>
      <c r="ORH41" s="9"/>
      <c r="ORI41" s="9"/>
      <c r="ORJ41" s="9"/>
      <c r="ORK41" s="9"/>
      <c r="ORL41" s="9"/>
      <c r="ORM41" s="9"/>
      <c r="ORN41" s="9"/>
      <c r="ORO41" s="9"/>
      <c r="ORP41" s="9"/>
      <c r="ORQ41" s="9"/>
      <c r="ORR41" s="9"/>
      <c r="ORS41" s="9"/>
      <c r="ORT41" s="9"/>
      <c r="ORU41" s="9"/>
      <c r="ORV41" s="9"/>
      <c r="ORW41" s="9"/>
      <c r="ORX41" s="9"/>
      <c r="ORY41" s="9"/>
      <c r="ORZ41" s="9"/>
      <c r="OSA41" s="9"/>
      <c r="OSB41" s="9"/>
      <c r="OSC41" s="9"/>
      <c r="OSD41" s="9"/>
      <c r="OSE41" s="9"/>
      <c r="OSF41" s="9"/>
      <c r="OSG41" s="9"/>
      <c r="OSH41" s="9"/>
      <c r="OSI41" s="9"/>
      <c r="OSJ41" s="9"/>
      <c r="OSK41" s="9"/>
      <c r="OSL41" s="9"/>
      <c r="OSM41" s="9"/>
      <c r="OSN41" s="9"/>
      <c r="OSO41" s="9"/>
      <c r="OSP41" s="9"/>
      <c r="OSQ41" s="9"/>
      <c r="OSR41" s="9"/>
      <c r="OSS41" s="9"/>
      <c r="OST41" s="9"/>
      <c r="OSU41" s="9"/>
      <c r="OSV41" s="9"/>
      <c r="OSW41" s="9"/>
      <c r="OSX41" s="9"/>
      <c r="OSY41" s="9"/>
      <c r="OSZ41" s="9"/>
      <c r="OTA41" s="9"/>
      <c r="OTB41" s="9"/>
      <c r="OTC41" s="9"/>
      <c r="OTD41" s="9"/>
      <c r="OTE41" s="9"/>
      <c r="OTF41" s="9"/>
      <c r="OTG41" s="9"/>
      <c r="OTH41" s="9"/>
      <c r="OTI41" s="9"/>
      <c r="OTJ41" s="9"/>
      <c r="OTK41" s="9"/>
      <c r="OTL41" s="9"/>
      <c r="OTM41" s="9"/>
      <c r="OTN41" s="9"/>
      <c r="OTO41" s="9"/>
      <c r="OTP41" s="9"/>
      <c r="OTQ41" s="9"/>
      <c r="OTR41" s="9"/>
      <c r="OTS41" s="9"/>
      <c r="OTT41" s="9"/>
      <c r="OTU41" s="9"/>
      <c r="OTV41" s="9"/>
      <c r="OTW41" s="9"/>
      <c r="OTX41" s="9"/>
      <c r="OTY41" s="9"/>
      <c r="OTZ41" s="9"/>
      <c r="OUA41" s="9"/>
      <c r="OUB41" s="9"/>
      <c r="OUC41" s="9"/>
      <c r="OUD41" s="9"/>
      <c r="OUE41" s="9"/>
      <c r="OUF41" s="9"/>
      <c r="OUG41" s="9"/>
      <c r="OUH41" s="9"/>
      <c r="OUI41" s="9"/>
      <c r="OUJ41" s="9"/>
      <c r="OUK41" s="9"/>
      <c r="OUL41" s="9"/>
      <c r="OUM41" s="9"/>
      <c r="OUN41" s="9"/>
      <c r="OUO41" s="9"/>
      <c r="OUP41" s="9"/>
      <c r="OUQ41" s="9"/>
      <c r="OUR41" s="9"/>
      <c r="OUS41" s="9"/>
      <c r="OUT41" s="9"/>
      <c r="OUU41" s="9"/>
      <c r="OUV41" s="9"/>
      <c r="OUW41" s="9"/>
      <c r="OUX41" s="9"/>
      <c r="OUY41" s="9"/>
      <c r="OUZ41" s="9"/>
      <c r="OVA41" s="9"/>
      <c r="OVB41" s="9"/>
      <c r="OVC41" s="9"/>
      <c r="OVD41" s="9"/>
      <c r="OVE41" s="9"/>
      <c r="OVF41" s="9"/>
      <c r="OVG41" s="9"/>
      <c r="OVH41" s="9"/>
      <c r="OVI41" s="9"/>
      <c r="OVJ41" s="9"/>
      <c r="OVK41" s="9"/>
      <c r="OVL41" s="9"/>
      <c r="OVM41" s="9"/>
      <c r="OVN41" s="9"/>
      <c r="OVO41" s="9"/>
      <c r="OVP41" s="9"/>
      <c r="OVQ41" s="9"/>
      <c r="OVR41" s="9"/>
      <c r="OVS41" s="9"/>
      <c r="OVT41" s="9"/>
      <c r="OVU41" s="9"/>
      <c r="OVV41" s="9"/>
      <c r="OVW41" s="9"/>
      <c r="OVX41" s="9"/>
      <c r="OVY41" s="9"/>
      <c r="OVZ41" s="9"/>
      <c r="OWA41" s="9"/>
      <c r="OWB41" s="9"/>
      <c r="OWC41" s="9"/>
      <c r="OWD41" s="9"/>
      <c r="OWE41" s="9"/>
      <c r="OWF41" s="9"/>
      <c r="OWG41" s="9"/>
      <c r="OWH41" s="9"/>
      <c r="OWI41" s="9"/>
      <c r="OWJ41" s="9"/>
      <c r="OWK41" s="9"/>
      <c r="OWL41" s="9"/>
      <c r="OWM41" s="9"/>
      <c r="OWN41" s="9"/>
      <c r="OWO41" s="9"/>
      <c r="OWP41" s="9"/>
      <c r="OWQ41" s="9"/>
      <c r="OWR41" s="9"/>
      <c r="OWS41" s="9"/>
      <c r="OWT41" s="9"/>
      <c r="OWU41" s="9"/>
      <c r="OWV41" s="9"/>
      <c r="OWW41" s="9"/>
      <c r="OWX41" s="9"/>
      <c r="OWY41" s="9"/>
      <c r="OWZ41" s="9"/>
      <c r="OXA41" s="9"/>
      <c r="OXB41" s="9"/>
      <c r="OXC41" s="9"/>
      <c r="OXD41" s="9"/>
      <c r="OXE41" s="9"/>
      <c r="OXF41" s="9"/>
      <c r="OXG41" s="9"/>
      <c r="OXH41" s="9"/>
      <c r="OXI41" s="9"/>
      <c r="OXJ41" s="9"/>
      <c r="OXK41" s="9"/>
      <c r="OXL41" s="9"/>
      <c r="OXM41" s="9"/>
      <c r="OXN41" s="9"/>
      <c r="OXO41" s="9"/>
      <c r="OXP41" s="9"/>
      <c r="OXQ41" s="9"/>
      <c r="OXR41" s="9"/>
      <c r="OXS41" s="9"/>
      <c r="OXT41" s="9"/>
      <c r="OXU41" s="9"/>
      <c r="OXV41" s="9"/>
      <c r="OXW41" s="9"/>
      <c r="OXX41" s="9"/>
      <c r="OXY41" s="9"/>
      <c r="OXZ41" s="9"/>
      <c r="OYA41" s="9"/>
      <c r="OYB41" s="9"/>
      <c r="OYC41" s="9"/>
      <c r="OYD41" s="9"/>
      <c r="OYE41" s="9"/>
      <c r="OYF41" s="9"/>
      <c r="OYG41" s="9"/>
      <c r="OYH41" s="9"/>
      <c r="OYI41" s="9"/>
      <c r="OYJ41" s="9"/>
      <c r="OYK41" s="9"/>
      <c r="OYL41" s="9"/>
      <c r="OYM41" s="9"/>
      <c r="OYN41" s="9"/>
      <c r="OYO41" s="9"/>
      <c r="OYP41" s="9"/>
      <c r="OYQ41" s="9"/>
      <c r="OYR41" s="9"/>
      <c r="OYS41" s="9"/>
      <c r="OYT41" s="9"/>
      <c r="OYU41" s="9"/>
      <c r="OYV41" s="9"/>
      <c r="OYW41" s="9"/>
      <c r="OYX41" s="9"/>
      <c r="OYY41" s="9"/>
      <c r="OYZ41" s="9"/>
      <c r="OZA41" s="9"/>
      <c r="OZB41" s="9"/>
      <c r="OZC41" s="9"/>
      <c r="OZD41" s="9"/>
      <c r="OZE41" s="9"/>
      <c r="OZF41" s="9"/>
      <c r="OZG41" s="9"/>
      <c r="OZH41" s="9"/>
      <c r="OZI41" s="9"/>
      <c r="OZJ41" s="9"/>
      <c r="OZK41" s="9"/>
      <c r="OZL41" s="9"/>
      <c r="OZM41" s="9"/>
      <c r="OZN41" s="9"/>
      <c r="OZO41" s="9"/>
      <c r="OZP41" s="9"/>
      <c r="OZQ41" s="9"/>
      <c r="OZR41" s="9"/>
      <c r="OZS41" s="9"/>
      <c r="OZT41" s="9"/>
      <c r="OZU41" s="9"/>
      <c r="OZV41" s="9"/>
      <c r="OZW41" s="9"/>
      <c r="OZX41" s="9"/>
      <c r="OZY41" s="9"/>
      <c r="OZZ41" s="9"/>
      <c r="PAA41" s="9"/>
      <c r="PAB41" s="9"/>
      <c r="PAC41" s="9"/>
      <c r="PAD41" s="9"/>
      <c r="PAE41" s="9"/>
      <c r="PAF41" s="9"/>
      <c r="PAG41" s="9"/>
      <c r="PAH41" s="9"/>
      <c r="PAI41" s="9"/>
      <c r="PAJ41" s="9"/>
      <c r="PAK41" s="9"/>
      <c r="PAL41" s="9"/>
      <c r="PAM41" s="9"/>
      <c r="PAN41" s="9"/>
      <c r="PAO41" s="9"/>
      <c r="PAP41" s="9"/>
      <c r="PAQ41" s="9"/>
      <c r="PAR41" s="9"/>
      <c r="PAS41" s="9"/>
      <c r="PAT41" s="9"/>
      <c r="PAU41" s="9"/>
      <c r="PAV41" s="9"/>
      <c r="PAW41" s="9"/>
      <c r="PAX41" s="9"/>
      <c r="PAY41" s="9"/>
      <c r="PAZ41" s="9"/>
      <c r="PBA41" s="9"/>
      <c r="PBB41" s="9"/>
      <c r="PBC41" s="9"/>
      <c r="PBD41" s="9"/>
      <c r="PBE41" s="9"/>
      <c r="PBF41" s="9"/>
      <c r="PBG41" s="9"/>
      <c r="PBH41" s="9"/>
      <c r="PBI41" s="9"/>
      <c r="PBJ41" s="9"/>
      <c r="PBK41" s="9"/>
      <c r="PBL41" s="9"/>
      <c r="PBM41" s="9"/>
      <c r="PBN41" s="9"/>
      <c r="PBO41" s="9"/>
      <c r="PBP41" s="9"/>
      <c r="PBQ41" s="9"/>
      <c r="PBR41" s="9"/>
      <c r="PBS41" s="9"/>
      <c r="PBT41" s="9"/>
      <c r="PBU41" s="9"/>
      <c r="PBV41" s="9"/>
      <c r="PBW41" s="9"/>
      <c r="PBX41" s="9"/>
      <c r="PBY41" s="9"/>
      <c r="PBZ41" s="9"/>
      <c r="PCA41" s="9"/>
      <c r="PCB41" s="9"/>
      <c r="PCC41" s="9"/>
      <c r="PCD41" s="9"/>
      <c r="PCE41" s="9"/>
      <c r="PCF41" s="9"/>
      <c r="PCG41" s="9"/>
      <c r="PCH41" s="9"/>
      <c r="PCI41" s="9"/>
      <c r="PCJ41" s="9"/>
      <c r="PCK41" s="9"/>
      <c r="PCL41" s="9"/>
      <c r="PCM41" s="9"/>
      <c r="PCN41" s="9"/>
      <c r="PCO41" s="9"/>
      <c r="PCP41" s="9"/>
      <c r="PCQ41" s="9"/>
      <c r="PCR41" s="9"/>
      <c r="PCS41" s="9"/>
      <c r="PCT41" s="9"/>
      <c r="PCU41" s="9"/>
      <c r="PCV41" s="9"/>
      <c r="PCW41" s="9"/>
      <c r="PCX41" s="9"/>
      <c r="PCY41" s="9"/>
      <c r="PCZ41" s="9"/>
      <c r="PDA41" s="9"/>
      <c r="PDB41" s="9"/>
      <c r="PDC41" s="9"/>
      <c r="PDD41" s="9"/>
      <c r="PDE41" s="9"/>
      <c r="PDF41" s="9"/>
      <c r="PDG41" s="9"/>
      <c r="PDH41" s="9"/>
      <c r="PDI41" s="9"/>
      <c r="PDJ41" s="9"/>
      <c r="PDK41" s="9"/>
      <c r="PDL41" s="9"/>
      <c r="PDM41" s="9"/>
      <c r="PDN41" s="9"/>
      <c r="PDO41" s="9"/>
      <c r="PDP41" s="9"/>
      <c r="PDQ41" s="9"/>
      <c r="PDR41" s="9"/>
      <c r="PDS41" s="9"/>
      <c r="PDT41" s="9"/>
      <c r="PDU41" s="9"/>
      <c r="PDV41" s="9"/>
      <c r="PDW41" s="9"/>
      <c r="PDX41" s="9"/>
      <c r="PDY41" s="9"/>
      <c r="PDZ41" s="9"/>
      <c r="PEA41" s="9"/>
      <c r="PEB41" s="9"/>
      <c r="PEC41" s="9"/>
      <c r="PED41" s="9"/>
      <c r="PEE41" s="9"/>
      <c r="PEF41" s="9"/>
      <c r="PEG41" s="9"/>
      <c r="PEH41" s="9"/>
      <c r="PEI41" s="9"/>
      <c r="PEJ41" s="9"/>
      <c r="PEK41" s="9"/>
      <c r="PEL41" s="9"/>
      <c r="PEM41" s="9"/>
      <c r="PEN41" s="9"/>
      <c r="PEO41" s="9"/>
      <c r="PEP41" s="9"/>
      <c r="PEQ41" s="9"/>
      <c r="PER41" s="9"/>
      <c r="PES41" s="9"/>
      <c r="PET41" s="9"/>
      <c r="PEU41" s="9"/>
      <c r="PEV41" s="9"/>
      <c r="PEW41" s="9"/>
      <c r="PEX41" s="9"/>
      <c r="PEY41" s="9"/>
      <c r="PEZ41" s="9"/>
      <c r="PFA41" s="9"/>
      <c r="PFB41" s="9"/>
      <c r="PFC41" s="9"/>
      <c r="PFD41" s="9"/>
      <c r="PFE41" s="9"/>
      <c r="PFF41" s="9"/>
      <c r="PFG41" s="9"/>
      <c r="PFH41" s="9"/>
      <c r="PFI41" s="9"/>
      <c r="PFJ41" s="9"/>
      <c r="PFK41" s="9"/>
      <c r="PFL41" s="9"/>
      <c r="PFM41" s="9"/>
      <c r="PFN41" s="9"/>
      <c r="PFO41" s="9"/>
      <c r="PFP41" s="9"/>
      <c r="PFQ41" s="9"/>
      <c r="PFR41" s="9"/>
      <c r="PFS41" s="9"/>
      <c r="PFT41" s="9"/>
      <c r="PFU41" s="9"/>
      <c r="PFV41" s="9"/>
      <c r="PFW41" s="9"/>
      <c r="PFX41" s="9"/>
      <c r="PFY41" s="9"/>
      <c r="PFZ41" s="9"/>
      <c r="PGA41" s="9"/>
      <c r="PGB41" s="9"/>
      <c r="PGC41" s="9"/>
      <c r="PGD41" s="9"/>
      <c r="PGE41" s="9"/>
      <c r="PGF41" s="9"/>
      <c r="PGG41" s="9"/>
      <c r="PGH41" s="9"/>
      <c r="PGI41" s="9"/>
      <c r="PGJ41" s="9"/>
      <c r="PGK41" s="9"/>
      <c r="PGL41" s="9"/>
      <c r="PGM41" s="9"/>
      <c r="PGN41" s="9"/>
      <c r="PGO41" s="9"/>
      <c r="PGP41" s="9"/>
      <c r="PGQ41" s="9"/>
      <c r="PGR41" s="9"/>
      <c r="PGS41" s="9"/>
      <c r="PGT41" s="9"/>
      <c r="PGU41" s="9"/>
      <c r="PGV41" s="9"/>
      <c r="PGW41" s="9"/>
      <c r="PGX41" s="9"/>
      <c r="PGY41" s="9"/>
      <c r="PGZ41" s="9"/>
      <c r="PHA41" s="9"/>
      <c r="PHB41" s="9"/>
      <c r="PHC41" s="9"/>
      <c r="PHD41" s="9"/>
      <c r="PHE41" s="9"/>
      <c r="PHF41" s="9"/>
      <c r="PHG41" s="9"/>
      <c r="PHH41" s="9"/>
      <c r="PHI41" s="9"/>
      <c r="PHJ41" s="9"/>
      <c r="PHK41" s="9"/>
      <c r="PHL41" s="9"/>
      <c r="PHM41" s="9"/>
      <c r="PHN41" s="9"/>
      <c r="PHO41" s="9"/>
      <c r="PHP41" s="9"/>
      <c r="PHQ41" s="9"/>
      <c r="PHR41" s="9"/>
      <c r="PHS41" s="9"/>
      <c r="PHT41" s="9"/>
      <c r="PHU41" s="9"/>
      <c r="PHV41" s="9"/>
      <c r="PHW41" s="9"/>
      <c r="PHX41" s="9"/>
      <c r="PHY41" s="9"/>
      <c r="PHZ41" s="9"/>
      <c r="PIA41" s="9"/>
      <c r="PIB41" s="9"/>
      <c r="PIC41" s="9"/>
      <c r="PID41" s="9"/>
      <c r="PIE41" s="9"/>
      <c r="PIF41" s="9"/>
      <c r="PIG41" s="9"/>
      <c r="PIH41" s="9"/>
      <c r="PII41" s="9"/>
      <c r="PIJ41" s="9"/>
      <c r="PIK41" s="9"/>
      <c r="PIL41" s="9"/>
      <c r="PIM41" s="9"/>
      <c r="PIN41" s="9"/>
      <c r="PIO41" s="9"/>
      <c r="PIP41" s="9"/>
      <c r="PIQ41" s="9"/>
      <c r="PIR41" s="9"/>
      <c r="PIS41" s="9"/>
      <c r="PIT41" s="9"/>
      <c r="PIU41" s="9"/>
      <c r="PIV41" s="9"/>
      <c r="PIW41" s="9"/>
      <c r="PIX41" s="9"/>
      <c r="PIY41" s="9"/>
      <c r="PIZ41" s="9"/>
      <c r="PJA41" s="9"/>
      <c r="PJB41" s="9"/>
      <c r="PJC41" s="9"/>
      <c r="PJD41" s="9"/>
      <c r="PJE41" s="9"/>
      <c r="PJF41" s="9"/>
      <c r="PJG41" s="9"/>
      <c r="PJH41" s="9"/>
      <c r="PJI41" s="9"/>
      <c r="PJJ41" s="9"/>
      <c r="PJK41" s="9"/>
      <c r="PJL41" s="9"/>
      <c r="PJM41" s="9"/>
      <c r="PJN41" s="9"/>
      <c r="PJO41" s="9"/>
      <c r="PJP41" s="9"/>
      <c r="PJQ41" s="9"/>
      <c r="PJR41" s="9"/>
      <c r="PJS41" s="9"/>
      <c r="PJT41" s="9"/>
      <c r="PJU41" s="9"/>
      <c r="PJV41" s="9"/>
      <c r="PJW41" s="9"/>
      <c r="PJX41" s="9"/>
      <c r="PJY41" s="9"/>
      <c r="PJZ41" s="9"/>
      <c r="PKA41" s="9"/>
      <c r="PKB41" s="9"/>
      <c r="PKC41" s="9"/>
      <c r="PKD41" s="9"/>
      <c r="PKE41" s="9"/>
      <c r="PKF41" s="9"/>
      <c r="PKG41" s="9"/>
      <c r="PKH41" s="9"/>
      <c r="PKI41" s="9"/>
      <c r="PKJ41" s="9"/>
      <c r="PKK41" s="9"/>
      <c r="PKL41" s="9"/>
      <c r="PKM41" s="9"/>
      <c r="PKN41" s="9"/>
      <c r="PKO41" s="9"/>
      <c r="PKP41" s="9"/>
      <c r="PKQ41" s="9"/>
      <c r="PKR41" s="9"/>
      <c r="PKS41" s="9"/>
      <c r="PKT41" s="9"/>
      <c r="PKU41" s="9"/>
      <c r="PKV41" s="9"/>
      <c r="PKW41" s="9"/>
      <c r="PKX41" s="9"/>
      <c r="PKY41" s="9"/>
      <c r="PKZ41" s="9"/>
      <c r="PLA41" s="9"/>
      <c r="PLB41" s="9"/>
      <c r="PLC41" s="9"/>
      <c r="PLD41" s="9"/>
      <c r="PLE41" s="9"/>
      <c r="PLF41" s="9"/>
      <c r="PLG41" s="9"/>
      <c r="PLH41" s="9"/>
      <c r="PLI41" s="9"/>
      <c r="PLJ41" s="9"/>
      <c r="PLK41" s="9"/>
      <c r="PLL41" s="9"/>
      <c r="PLM41" s="9"/>
      <c r="PLN41" s="9"/>
      <c r="PLO41" s="9"/>
      <c r="PLP41" s="9"/>
      <c r="PLQ41" s="9"/>
      <c r="PLR41" s="9"/>
      <c r="PLS41" s="9"/>
      <c r="PLT41" s="9"/>
      <c r="PLU41" s="9"/>
      <c r="PLV41" s="9"/>
      <c r="PLW41" s="9"/>
      <c r="PLX41" s="9"/>
      <c r="PLY41" s="9"/>
      <c r="PLZ41" s="9"/>
      <c r="PMA41" s="9"/>
      <c r="PMB41" s="9"/>
      <c r="PMC41" s="9"/>
      <c r="PMD41" s="9"/>
      <c r="PME41" s="9"/>
      <c r="PMF41" s="9"/>
      <c r="PMG41" s="9"/>
      <c r="PMH41" s="9"/>
      <c r="PMI41" s="9"/>
      <c r="PMJ41" s="9"/>
      <c r="PMK41" s="9"/>
      <c r="PML41" s="9"/>
      <c r="PMM41" s="9"/>
      <c r="PMN41" s="9"/>
      <c r="PMO41" s="9"/>
      <c r="PMP41" s="9"/>
      <c r="PMQ41" s="9"/>
      <c r="PMR41" s="9"/>
      <c r="PMS41" s="9"/>
      <c r="PMT41" s="9"/>
      <c r="PMU41" s="9"/>
      <c r="PMV41" s="9"/>
      <c r="PMW41" s="9"/>
      <c r="PMX41" s="9"/>
      <c r="PMY41" s="9"/>
      <c r="PMZ41" s="9"/>
      <c r="PNA41" s="9"/>
      <c r="PNB41" s="9"/>
      <c r="PNC41" s="9"/>
      <c r="PND41" s="9"/>
      <c r="PNE41" s="9"/>
      <c r="PNF41" s="9"/>
      <c r="PNG41" s="9"/>
      <c r="PNH41" s="9"/>
      <c r="PNI41" s="9"/>
      <c r="PNJ41" s="9"/>
      <c r="PNK41" s="9"/>
      <c r="PNL41" s="9"/>
      <c r="PNM41" s="9"/>
      <c r="PNN41" s="9"/>
      <c r="PNO41" s="9"/>
      <c r="PNP41" s="9"/>
      <c r="PNQ41" s="9"/>
      <c r="PNR41" s="9"/>
      <c r="PNS41" s="9"/>
      <c r="PNT41" s="9"/>
      <c r="PNU41" s="9"/>
      <c r="PNV41" s="9"/>
      <c r="PNW41" s="9"/>
      <c r="PNX41" s="9"/>
      <c r="PNY41" s="9"/>
      <c r="PNZ41" s="9"/>
      <c r="POA41" s="9"/>
      <c r="POB41" s="9"/>
      <c r="POC41" s="9"/>
      <c r="POD41" s="9"/>
      <c r="POE41" s="9"/>
      <c r="POF41" s="9"/>
      <c r="POG41" s="9"/>
      <c r="POH41" s="9"/>
      <c r="POI41" s="9"/>
      <c r="POJ41" s="9"/>
      <c r="POK41" s="9"/>
      <c r="POL41" s="9"/>
      <c r="POM41" s="9"/>
      <c r="PON41" s="9"/>
      <c r="POO41" s="9"/>
      <c r="POP41" s="9"/>
      <c r="POQ41" s="9"/>
      <c r="POR41" s="9"/>
      <c r="POS41" s="9"/>
      <c r="POT41" s="9"/>
      <c r="POU41" s="9"/>
      <c r="POV41" s="9"/>
      <c r="POW41" s="9"/>
      <c r="POX41" s="9"/>
      <c r="POY41" s="9"/>
      <c r="POZ41" s="9"/>
      <c r="PPA41" s="9"/>
      <c r="PPB41" s="9"/>
      <c r="PPC41" s="9"/>
      <c r="PPD41" s="9"/>
      <c r="PPE41" s="9"/>
      <c r="PPF41" s="9"/>
      <c r="PPG41" s="9"/>
      <c r="PPH41" s="9"/>
      <c r="PPI41" s="9"/>
      <c r="PPJ41" s="9"/>
      <c r="PPK41" s="9"/>
      <c r="PPL41" s="9"/>
      <c r="PPM41" s="9"/>
      <c r="PPN41" s="9"/>
      <c r="PPO41" s="9"/>
      <c r="PPP41" s="9"/>
      <c r="PPQ41" s="9"/>
      <c r="PPR41" s="9"/>
      <c r="PPS41" s="9"/>
      <c r="PPT41" s="9"/>
      <c r="PPU41" s="9"/>
      <c r="PPV41" s="9"/>
      <c r="PPW41" s="9"/>
      <c r="PPX41" s="9"/>
      <c r="PPY41" s="9"/>
      <c r="PPZ41" s="9"/>
      <c r="PQA41" s="9"/>
      <c r="PQB41" s="9"/>
      <c r="PQC41" s="9"/>
      <c r="PQD41" s="9"/>
      <c r="PQE41" s="9"/>
      <c r="PQF41" s="9"/>
      <c r="PQG41" s="9"/>
      <c r="PQH41" s="9"/>
      <c r="PQI41" s="9"/>
      <c r="PQJ41" s="9"/>
      <c r="PQK41" s="9"/>
      <c r="PQL41" s="9"/>
      <c r="PQM41" s="9"/>
      <c r="PQN41" s="9"/>
      <c r="PQO41" s="9"/>
      <c r="PQP41" s="9"/>
      <c r="PQQ41" s="9"/>
      <c r="PQR41" s="9"/>
      <c r="PQS41" s="9"/>
      <c r="PQT41" s="9"/>
      <c r="PQU41" s="9"/>
      <c r="PQV41" s="9"/>
      <c r="PQW41" s="9"/>
      <c r="PQX41" s="9"/>
      <c r="PQY41" s="9"/>
      <c r="PQZ41" s="9"/>
      <c r="PRA41" s="9"/>
      <c r="PRB41" s="9"/>
      <c r="PRC41" s="9"/>
      <c r="PRD41" s="9"/>
      <c r="PRE41" s="9"/>
      <c r="PRF41" s="9"/>
      <c r="PRG41" s="9"/>
      <c r="PRH41" s="9"/>
      <c r="PRI41" s="9"/>
      <c r="PRJ41" s="9"/>
      <c r="PRK41" s="9"/>
      <c r="PRL41" s="9"/>
      <c r="PRM41" s="9"/>
      <c r="PRN41" s="9"/>
      <c r="PRO41" s="9"/>
      <c r="PRP41" s="9"/>
      <c r="PRQ41" s="9"/>
      <c r="PRR41" s="9"/>
      <c r="PRS41" s="9"/>
      <c r="PRT41" s="9"/>
      <c r="PRU41" s="9"/>
      <c r="PRV41" s="9"/>
      <c r="PRW41" s="9"/>
      <c r="PRX41" s="9"/>
      <c r="PRY41" s="9"/>
      <c r="PRZ41" s="9"/>
      <c r="PSA41" s="9"/>
      <c r="PSB41" s="9"/>
      <c r="PSC41" s="9"/>
      <c r="PSD41" s="9"/>
      <c r="PSE41" s="9"/>
      <c r="PSF41" s="9"/>
      <c r="PSG41" s="9"/>
      <c r="PSH41" s="9"/>
      <c r="PSI41" s="9"/>
      <c r="PSJ41" s="9"/>
      <c r="PSK41" s="9"/>
      <c r="PSL41" s="9"/>
      <c r="PSM41" s="9"/>
      <c r="PSN41" s="9"/>
      <c r="PSO41" s="9"/>
      <c r="PSP41" s="9"/>
      <c r="PSQ41" s="9"/>
      <c r="PSR41" s="9"/>
      <c r="PSS41" s="9"/>
      <c r="PST41" s="9"/>
      <c r="PSU41" s="9"/>
      <c r="PSV41" s="9"/>
      <c r="PSW41" s="9"/>
      <c r="PSX41" s="9"/>
      <c r="PSY41" s="9"/>
      <c r="PSZ41" s="9"/>
      <c r="PTA41" s="9"/>
      <c r="PTB41" s="9"/>
      <c r="PTC41" s="9"/>
      <c r="PTD41" s="9"/>
      <c r="PTE41" s="9"/>
      <c r="PTF41" s="9"/>
      <c r="PTG41" s="9"/>
      <c r="PTH41" s="9"/>
      <c r="PTI41" s="9"/>
      <c r="PTJ41" s="9"/>
      <c r="PTK41" s="9"/>
      <c r="PTL41" s="9"/>
      <c r="PTM41" s="9"/>
      <c r="PTN41" s="9"/>
      <c r="PTO41" s="9"/>
      <c r="PTP41" s="9"/>
      <c r="PTQ41" s="9"/>
      <c r="PTR41" s="9"/>
      <c r="PTS41" s="9"/>
      <c r="PTT41" s="9"/>
      <c r="PTU41" s="9"/>
      <c r="PTV41" s="9"/>
      <c r="PTW41" s="9"/>
      <c r="PTX41" s="9"/>
      <c r="PTY41" s="9"/>
      <c r="PTZ41" s="9"/>
      <c r="PUA41" s="9"/>
      <c r="PUB41" s="9"/>
      <c r="PUC41" s="9"/>
      <c r="PUD41" s="9"/>
      <c r="PUE41" s="9"/>
      <c r="PUF41" s="9"/>
      <c r="PUG41" s="9"/>
      <c r="PUH41" s="9"/>
      <c r="PUI41" s="9"/>
      <c r="PUJ41" s="9"/>
      <c r="PUK41" s="9"/>
      <c r="PUL41" s="9"/>
      <c r="PUM41" s="9"/>
      <c r="PUN41" s="9"/>
      <c r="PUO41" s="9"/>
      <c r="PUP41" s="9"/>
      <c r="PUQ41" s="9"/>
      <c r="PUR41" s="9"/>
      <c r="PUS41" s="9"/>
      <c r="PUT41" s="9"/>
      <c r="PUU41" s="9"/>
      <c r="PUV41" s="9"/>
      <c r="PUW41" s="9"/>
      <c r="PUX41" s="9"/>
      <c r="PUY41" s="9"/>
      <c r="PUZ41" s="9"/>
      <c r="PVA41" s="9"/>
      <c r="PVB41" s="9"/>
      <c r="PVC41" s="9"/>
      <c r="PVD41" s="9"/>
      <c r="PVE41" s="9"/>
      <c r="PVF41" s="9"/>
      <c r="PVG41" s="9"/>
      <c r="PVH41" s="9"/>
      <c r="PVI41" s="9"/>
      <c r="PVJ41" s="9"/>
      <c r="PVK41" s="9"/>
      <c r="PVL41" s="9"/>
      <c r="PVM41" s="9"/>
      <c r="PVN41" s="9"/>
      <c r="PVO41" s="9"/>
      <c r="PVP41" s="9"/>
      <c r="PVQ41" s="9"/>
      <c r="PVR41" s="9"/>
      <c r="PVS41" s="9"/>
      <c r="PVT41" s="9"/>
      <c r="PVU41" s="9"/>
      <c r="PVV41" s="9"/>
      <c r="PVW41" s="9"/>
      <c r="PVX41" s="9"/>
      <c r="PVY41" s="9"/>
      <c r="PVZ41" s="9"/>
      <c r="PWA41" s="9"/>
      <c r="PWB41" s="9"/>
      <c r="PWC41" s="9"/>
      <c r="PWD41" s="9"/>
      <c r="PWE41" s="9"/>
      <c r="PWF41" s="9"/>
      <c r="PWG41" s="9"/>
      <c r="PWH41" s="9"/>
      <c r="PWI41" s="9"/>
      <c r="PWJ41" s="9"/>
      <c r="PWK41" s="9"/>
      <c r="PWL41" s="9"/>
      <c r="PWM41" s="9"/>
      <c r="PWN41" s="9"/>
      <c r="PWO41" s="9"/>
      <c r="PWP41" s="9"/>
      <c r="PWQ41" s="9"/>
      <c r="PWR41" s="9"/>
      <c r="PWS41" s="9"/>
      <c r="PWT41" s="9"/>
      <c r="PWU41" s="9"/>
      <c r="PWV41" s="9"/>
      <c r="PWW41" s="9"/>
      <c r="PWX41" s="9"/>
      <c r="PWY41" s="9"/>
      <c r="PWZ41" s="9"/>
      <c r="PXA41" s="9"/>
      <c r="PXB41" s="9"/>
      <c r="PXC41" s="9"/>
      <c r="PXD41" s="9"/>
      <c r="PXE41" s="9"/>
      <c r="PXF41" s="9"/>
      <c r="PXG41" s="9"/>
      <c r="PXH41" s="9"/>
      <c r="PXI41" s="9"/>
      <c r="PXJ41" s="9"/>
      <c r="PXK41" s="9"/>
      <c r="PXL41" s="9"/>
      <c r="PXM41" s="9"/>
      <c r="PXN41" s="9"/>
      <c r="PXO41" s="9"/>
      <c r="PXP41" s="9"/>
      <c r="PXQ41" s="9"/>
      <c r="PXR41" s="9"/>
      <c r="PXS41" s="9"/>
      <c r="PXT41" s="9"/>
      <c r="PXU41" s="9"/>
      <c r="PXV41" s="9"/>
      <c r="PXW41" s="9"/>
      <c r="PXX41" s="9"/>
      <c r="PXY41" s="9"/>
      <c r="PXZ41" s="9"/>
      <c r="PYA41" s="9"/>
      <c r="PYB41" s="9"/>
      <c r="PYC41" s="9"/>
      <c r="PYD41" s="9"/>
      <c r="PYE41" s="9"/>
      <c r="PYF41" s="9"/>
      <c r="PYG41" s="9"/>
      <c r="PYH41" s="9"/>
      <c r="PYI41" s="9"/>
      <c r="PYJ41" s="9"/>
      <c r="PYK41" s="9"/>
      <c r="PYL41" s="9"/>
      <c r="PYM41" s="9"/>
      <c r="PYN41" s="9"/>
      <c r="PYO41" s="9"/>
      <c r="PYP41" s="9"/>
      <c r="PYQ41" s="9"/>
      <c r="PYR41" s="9"/>
      <c r="PYS41" s="9"/>
      <c r="PYT41" s="9"/>
      <c r="PYU41" s="9"/>
      <c r="PYV41" s="9"/>
      <c r="PYW41" s="9"/>
      <c r="PYX41" s="9"/>
      <c r="PYY41" s="9"/>
      <c r="PYZ41" s="9"/>
      <c r="PZA41" s="9"/>
      <c r="PZB41" s="9"/>
      <c r="PZC41" s="9"/>
      <c r="PZD41" s="9"/>
      <c r="PZE41" s="9"/>
      <c r="PZF41" s="9"/>
      <c r="PZG41" s="9"/>
      <c r="PZH41" s="9"/>
      <c r="PZI41" s="9"/>
      <c r="PZJ41" s="9"/>
      <c r="PZK41" s="9"/>
      <c r="PZL41" s="9"/>
      <c r="PZM41" s="9"/>
      <c r="PZN41" s="9"/>
      <c r="PZO41" s="9"/>
      <c r="PZP41" s="9"/>
      <c r="PZQ41" s="9"/>
      <c r="PZR41" s="9"/>
      <c r="PZS41" s="9"/>
      <c r="PZT41" s="9"/>
      <c r="PZU41" s="9"/>
      <c r="PZV41" s="9"/>
      <c r="PZW41" s="9"/>
      <c r="PZX41" s="9"/>
      <c r="PZY41" s="9"/>
      <c r="PZZ41" s="9"/>
      <c r="QAA41" s="9"/>
      <c r="QAB41" s="9"/>
      <c r="QAC41" s="9"/>
      <c r="QAD41" s="9"/>
      <c r="QAE41" s="9"/>
      <c r="QAF41" s="9"/>
      <c r="QAG41" s="9"/>
      <c r="QAH41" s="9"/>
      <c r="QAI41" s="9"/>
      <c r="QAJ41" s="9"/>
      <c r="QAK41" s="9"/>
      <c r="QAL41" s="9"/>
      <c r="QAM41" s="9"/>
      <c r="QAN41" s="9"/>
      <c r="QAO41" s="9"/>
      <c r="QAP41" s="9"/>
      <c r="QAQ41" s="9"/>
      <c r="QAR41" s="9"/>
      <c r="QAS41" s="9"/>
      <c r="QAT41" s="9"/>
      <c r="QAU41" s="9"/>
      <c r="QAV41" s="9"/>
      <c r="QAW41" s="9"/>
      <c r="QAX41" s="9"/>
      <c r="QAY41" s="9"/>
      <c r="QAZ41" s="9"/>
      <c r="QBA41" s="9"/>
      <c r="QBB41" s="9"/>
      <c r="QBC41" s="9"/>
      <c r="QBD41" s="9"/>
      <c r="QBE41" s="9"/>
      <c r="QBF41" s="9"/>
      <c r="QBG41" s="9"/>
      <c r="QBH41" s="9"/>
      <c r="QBI41" s="9"/>
      <c r="QBJ41" s="9"/>
      <c r="QBK41" s="9"/>
      <c r="QBL41" s="9"/>
      <c r="QBM41" s="9"/>
      <c r="QBN41" s="9"/>
      <c r="QBO41" s="9"/>
      <c r="QBP41" s="9"/>
      <c r="QBQ41" s="9"/>
      <c r="QBR41" s="9"/>
      <c r="QBS41" s="9"/>
      <c r="QBT41" s="9"/>
      <c r="QBU41" s="9"/>
      <c r="QBV41" s="9"/>
      <c r="QBW41" s="9"/>
      <c r="QBX41" s="9"/>
      <c r="QBY41" s="9"/>
      <c r="QBZ41" s="9"/>
      <c r="QCA41" s="9"/>
      <c r="QCB41" s="9"/>
      <c r="QCC41" s="9"/>
      <c r="QCD41" s="9"/>
      <c r="QCE41" s="9"/>
      <c r="QCF41" s="9"/>
      <c r="QCG41" s="9"/>
      <c r="QCH41" s="9"/>
      <c r="QCI41" s="9"/>
      <c r="QCJ41" s="9"/>
      <c r="QCK41" s="9"/>
      <c r="QCL41" s="9"/>
      <c r="QCM41" s="9"/>
      <c r="QCN41" s="9"/>
      <c r="QCO41" s="9"/>
      <c r="QCP41" s="9"/>
      <c r="QCQ41" s="9"/>
      <c r="QCR41" s="9"/>
      <c r="QCS41" s="9"/>
      <c r="QCT41" s="9"/>
      <c r="QCU41" s="9"/>
      <c r="QCV41" s="9"/>
      <c r="QCW41" s="9"/>
      <c r="QCX41" s="9"/>
      <c r="QCY41" s="9"/>
      <c r="QCZ41" s="9"/>
      <c r="QDA41" s="9"/>
      <c r="QDB41" s="9"/>
      <c r="QDC41" s="9"/>
      <c r="QDD41" s="9"/>
      <c r="QDE41" s="9"/>
      <c r="QDF41" s="9"/>
      <c r="QDG41" s="9"/>
      <c r="QDH41" s="9"/>
      <c r="QDI41" s="9"/>
      <c r="QDJ41" s="9"/>
      <c r="QDK41" s="9"/>
      <c r="QDL41" s="9"/>
      <c r="QDM41" s="9"/>
      <c r="QDN41" s="9"/>
      <c r="QDO41" s="9"/>
      <c r="QDP41" s="9"/>
      <c r="QDQ41" s="9"/>
      <c r="QDR41" s="9"/>
      <c r="QDS41" s="9"/>
      <c r="QDT41" s="9"/>
      <c r="QDU41" s="9"/>
      <c r="QDV41" s="9"/>
      <c r="QDW41" s="9"/>
      <c r="QDX41" s="9"/>
      <c r="QDY41" s="9"/>
      <c r="QDZ41" s="9"/>
      <c r="QEA41" s="9"/>
      <c r="QEB41" s="9"/>
      <c r="QEC41" s="9"/>
      <c r="QED41" s="9"/>
      <c r="QEE41" s="9"/>
      <c r="QEF41" s="9"/>
      <c r="QEG41" s="9"/>
      <c r="QEH41" s="9"/>
      <c r="QEI41" s="9"/>
      <c r="QEJ41" s="9"/>
      <c r="QEK41" s="9"/>
      <c r="QEL41" s="9"/>
      <c r="QEM41" s="9"/>
      <c r="QEN41" s="9"/>
      <c r="QEO41" s="9"/>
      <c r="QEP41" s="9"/>
      <c r="QEQ41" s="9"/>
      <c r="QER41" s="9"/>
      <c r="QES41" s="9"/>
      <c r="QET41" s="9"/>
      <c r="QEU41" s="9"/>
      <c r="QEV41" s="9"/>
      <c r="QEW41" s="9"/>
      <c r="QEX41" s="9"/>
      <c r="QEY41" s="9"/>
      <c r="QEZ41" s="9"/>
      <c r="QFA41" s="9"/>
      <c r="QFB41" s="9"/>
      <c r="QFC41" s="9"/>
      <c r="QFD41" s="9"/>
      <c r="QFE41" s="9"/>
      <c r="QFF41" s="9"/>
      <c r="QFG41" s="9"/>
      <c r="QFH41" s="9"/>
      <c r="QFI41" s="9"/>
      <c r="QFJ41" s="9"/>
      <c r="QFK41" s="9"/>
      <c r="QFL41" s="9"/>
      <c r="QFM41" s="9"/>
      <c r="QFN41" s="9"/>
      <c r="QFO41" s="9"/>
      <c r="QFP41" s="9"/>
      <c r="QFQ41" s="9"/>
      <c r="QFR41" s="9"/>
      <c r="QFS41" s="9"/>
      <c r="QFT41" s="9"/>
      <c r="QFU41" s="9"/>
      <c r="QFV41" s="9"/>
      <c r="QFW41" s="9"/>
      <c r="QFX41" s="9"/>
      <c r="QFY41" s="9"/>
      <c r="QFZ41" s="9"/>
      <c r="QGA41" s="9"/>
      <c r="QGB41" s="9"/>
      <c r="QGC41" s="9"/>
      <c r="QGD41" s="9"/>
      <c r="QGE41" s="9"/>
      <c r="QGF41" s="9"/>
      <c r="QGG41" s="9"/>
      <c r="QGH41" s="9"/>
      <c r="QGI41" s="9"/>
      <c r="QGJ41" s="9"/>
      <c r="QGK41" s="9"/>
      <c r="QGL41" s="9"/>
      <c r="QGM41" s="9"/>
      <c r="QGN41" s="9"/>
      <c r="QGO41" s="9"/>
      <c r="QGP41" s="9"/>
      <c r="QGQ41" s="9"/>
      <c r="QGR41" s="9"/>
      <c r="QGS41" s="9"/>
      <c r="QGT41" s="9"/>
      <c r="QGU41" s="9"/>
      <c r="QGV41" s="9"/>
      <c r="QGW41" s="9"/>
      <c r="QGX41" s="9"/>
      <c r="QGY41" s="9"/>
      <c r="QGZ41" s="9"/>
      <c r="QHA41" s="9"/>
      <c r="QHB41" s="9"/>
      <c r="QHC41" s="9"/>
      <c r="QHD41" s="9"/>
      <c r="QHE41" s="9"/>
      <c r="QHF41" s="9"/>
      <c r="QHG41" s="9"/>
      <c r="QHH41" s="9"/>
      <c r="QHI41" s="9"/>
      <c r="QHJ41" s="9"/>
      <c r="QHK41" s="9"/>
      <c r="QHL41" s="9"/>
      <c r="QHM41" s="9"/>
      <c r="QHN41" s="9"/>
      <c r="QHO41" s="9"/>
      <c r="QHP41" s="9"/>
      <c r="QHQ41" s="9"/>
      <c r="QHR41" s="9"/>
      <c r="QHS41" s="9"/>
      <c r="QHT41" s="9"/>
      <c r="QHU41" s="9"/>
      <c r="QHV41" s="9"/>
      <c r="QHW41" s="9"/>
      <c r="QHX41" s="9"/>
      <c r="QHY41" s="9"/>
      <c r="QHZ41" s="9"/>
      <c r="QIA41" s="9"/>
      <c r="QIB41" s="9"/>
      <c r="QIC41" s="9"/>
      <c r="QID41" s="9"/>
      <c r="QIE41" s="9"/>
      <c r="QIF41" s="9"/>
      <c r="QIG41" s="9"/>
      <c r="QIH41" s="9"/>
      <c r="QII41" s="9"/>
      <c r="QIJ41" s="9"/>
      <c r="QIK41" s="9"/>
      <c r="QIL41" s="9"/>
      <c r="QIM41" s="9"/>
      <c r="QIN41" s="9"/>
      <c r="QIO41" s="9"/>
      <c r="QIP41" s="9"/>
      <c r="QIQ41" s="9"/>
      <c r="QIR41" s="9"/>
      <c r="QIS41" s="9"/>
      <c r="QIT41" s="9"/>
      <c r="QIU41" s="9"/>
      <c r="QIV41" s="9"/>
      <c r="QIW41" s="9"/>
      <c r="QIX41" s="9"/>
      <c r="QIY41" s="9"/>
      <c r="QIZ41" s="9"/>
      <c r="QJA41" s="9"/>
      <c r="QJB41" s="9"/>
      <c r="QJC41" s="9"/>
      <c r="QJD41" s="9"/>
      <c r="QJE41" s="9"/>
      <c r="QJF41" s="9"/>
      <c r="QJG41" s="9"/>
      <c r="QJH41" s="9"/>
      <c r="QJI41" s="9"/>
      <c r="QJJ41" s="9"/>
      <c r="QJK41" s="9"/>
      <c r="QJL41" s="9"/>
      <c r="QJM41" s="9"/>
      <c r="QJN41" s="9"/>
      <c r="QJO41" s="9"/>
      <c r="QJP41" s="9"/>
      <c r="QJQ41" s="9"/>
      <c r="QJR41" s="9"/>
      <c r="QJS41" s="9"/>
      <c r="QJT41" s="9"/>
      <c r="QJU41" s="9"/>
      <c r="QJV41" s="9"/>
      <c r="QJW41" s="9"/>
      <c r="QJX41" s="9"/>
      <c r="QJY41" s="9"/>
      <c r="QJZ41" s="9"/>
      <c r="QKA41" s="9"/>
      <c r="QKB41" s="9"/>
      <c r="QKC41" s="9"/>
      <c r="QKD41" s="9"/>
      <c r="QKE41" s="9"/>
      <c r="QKF41" s="9"/>
      <c r="QKG41" s="9"/>
      <c r="QKH41" s="9"/>
      <c r="QKI41" s="9"/>
      <c r="QKJ41" s="9"/>
      <c r="QKK41" s="9"/>
      <c r="QKL41" s="9"/>
      <c r="QKM41" s="9"/>
      <c r="QKN41" s="9"/>
      <c r="QKO41" s="9"/>
      <c r="QKP41" s="9"/>
      <c r="QKQ41" s="9"/>
      <c r="QKR41" s="9"/>
      <c r="QKS41" s="9"/>
      <c r="QKT41" s="9"/>
      <c r="QKU41" s="9"/>
      <c r="QKV41" s="9"/>
      <c r="QKW41" s="9"/>
      <c r="QKX41" s="9"/>
      <c r="QKY41" s="9"/>
      <c r="QKZ41" s="9"/>
      <c r="QLA41" s="9"/>
      <c r="QLB41" s="9"/>
      <c r="QLC41" s="9"/>
      <c r="QLD41" s="9"/>
      <c r="QLE41" s="9"/>
      <c r="QLF41" s="9"/>
      <c r="QLG41" s="9"/>
      <c r="QLH41" s="9"/>
      <c r="QLI41" s="9"/>
      <c r="QLJ41" s="9"/>
      <c r="QLK41" s="9"/>
      <c r="QLL41" s="9"/>
      <c r="QLM41" s="9"/>
      <c r="QLN41" s="9"/>
      <c r="QLO41" s="9"/>
      <c r="QLP41" s="9"/>
      <c r="QLQ41" s="9"/>
      <c r="QLR41" s="9"/>
      <c r="QLS41" s="9"/>
      <c r="QLT41" s="9"/>
      <c r="QLU41" s="9"/>
      <c r="QLV41" s="9"/>
      <c r="QLW41" s="9"/>
      <c r="QLX41" s="9"/>
      <c r="QLY41" s="9"/>
      <c r="QLZ41" s="9"/>
      <c r="QMA41" s="9"/>
      <c r="QMB41" s="9"/>
      <c r="QMC41" s="9"/>
      <c r="QMD41" s="9"/>
      <c r="QME41" s="9"/>
      <c r="QMF41" s="9"/>
      <c r="QMG41" s="9"/>
      <c r="QMH41" s="9"/>
      <c r="QMI41" s="9"/>
      <c r="QMJ41" s="9"/>
      <c r="QMK41" s="9"/>
      <c r="QML41" s="9"/>
      <c r="QMM41" s="9"/>
      <c r="QMN41" s="9"/>
      <c r="QMO41" s="9"/>
      <c r="QMP41" s="9"/>
      <c r="QMQ41" s="9"/>
      <c r="QMR41" s="9"/>
      <c r="QMS41" s="9"/>
      <c r="QMT41" s="9"/>
      <c r="QMU41" s="9"/>
      <c r="QMV41" s="9"/>
      <c r="QMW41" s="9"/>
      <c r="QMX41" s="9"/>
      <c r="QMY41" s="9"/>
      <c r="QMZ41" s="9"/>
      <c r="QNA41" s="9"/>
      <c r="QNB41" s="9"/>
      <c r="QNC41" s="9"/>
      <c r="QND41" s="9"/>
      <c r="QNE41" s="9"/>
      <c r="QNF41" s="9"/>
      <c r="QNG41" s="9"/>
      <c r="QNH41" s="9"/>
      <c r="QNI41" s="9"/>
      <c r="QNJ41" s="9"/>
      <c r="QNK41" s="9"/>
      <c r="QNL41" s="9"/>
      <c r="QNM41" s="9"/>
      <c r="QNN41" s="9"/>
      <c r="QNO41" s="9"/>
      <c r="QNP41" s="9"/>
      <c r="QNQ41" s="9"/>
      <c r="QNR41" s="9"/>
      <c r="QNS41" s="9"/>
      <c r="QNT41" s="9"/>
      <c r="QNU41" s="9"/>
      <c r="QNV41" s="9"/>
      <c r="QNW41" s="9"/>
      <c r="QNX41" s="9"/>
      <c r="QNY41" s="9"/>
      <c r="QNZ41" s="9"/>
      <c r="QOA41" s="9"/>
      <c r="QOB41" s="9"/>
      <c r="QOC41" s="9"/>
      <c r="QOD41" s="9"/>
      <c r="QOE41" s="9"/>
      <c r="QOF41" s="9"/>
      <c r="QOG41" s="9"/>
      <c r="QOH41" s="9"/>
      <c r="QOI41" s="9"/>
      <c r="QOJ41" s="9"/>
      <c r="QOK41" s="9"/>
      <c r="QOL41" s="9"/>
      <c r="QOM41" s="9"/>
      <c r="QON41" s="9"/>
      <c r="QOO41" s="9"/>
      <c r="QOP41" s="9"/>
      <c r="QOQ41" s="9"/>
      <c r="QOR41" s="9"/>
      <c r="QOS41" s="9"/>
      <c r="QOT41" s="9"/>
      <c r="QOU41" s="9"/>
      <c r="QOV41" s="9"/>
      <c r="QOW41" s="9"/>
      <c r="QOX41" s="9"/>
      <c r="QOY41" s="9"/>
      <c r="QOZ41" s="9"/>
      <c r="QPA41" s="9"/>
      <c r="QPB41" s="9"/>
      <c r="QPC41" s="9"/>
      <c r="QPD41" s="9"/>
      <c r="QPE41" s="9"/>
      <c r="QPF41" s="9"/>
      <c r="QPG41" s="9"/>
      <c r="QPH41" s="9"/>
      <c r="QPI41" s="9"/>
      <c r="QPJ41" s="9"/>
      <c r="QPK41" s="9"/>
      <c r="QPL41" s="9"/>
      <c r="QPM41" s="9"/>
      <c r="QPN41" s="9"/>
      <c r="QPO41" s="9"/>
      <c r="QPP41" s="9"/>
      <c r="QPQ41" s="9"/>
      <c r="QPR41" s="9"/>
      <c r="QPS41" s="9"/>
      <c r="QPT41" s="9"/>
      <c r="QPU41" s="9"/>
      <c r="QPV41" s="9"/>
      <c r="QPW41" s="9"/>
      <c r="QPX41" s="9"/>
      <c r="QPY41" s="9"/>
      <c r="QPZ41" s="9"/>
      <c r="QQA41" s="9"/>
      <c r="QQB41" s="9"/>
      <c r="QQC41" s="9"/>
      <c r="QQD41" s="9"/>
      <c r="QQE41" s="9"/>
      <c r="QQF41" s="9"/>
      <c r="QQG41" s="9"/>
      <c r="QQH41" s="9"/>
      <c r="QQI41" s="9"/>
      <c r="QQJ41" s="9"/>
      <c r="QQK41" s="9"/>
      <c r="QQL41" s="9"/>
      <c r="QQM41" s="9"/>
      <c r="QQN41" s="9"/>
      <c r="QQO41" s="9"/>
      <c r="QQP41" s="9"/>
      <c r="QQQ41" s="9"/>
      <c r="QQR41" s="9"/>
      <c r="QQS41" s="9"/>
      <c r="QQT41" s="9"/>
      <c r="QQU41" s="9"/>
      <c r="QQV41" s="9"/>
      <c r="QQW41" s="9"/>
      <c r="QQX41" s="9"/>
      <c r="QQY41" s="9"/>
      <c r="QQZ41" s="9"/>
      <c r="QRA41" s="9"/>
      <c r="QRB41" s="9"/>
      <c r="QRC41" s="9"/>
      <c r="QRD41" s="9"/>
      <c r="QRE41" s="9"/>
      <c r="QRF41" s="9"/>
      <c r="QRG41" s="9"/>
      <c r="QRH41" s="9"/>
      <c r="QRI41" s="9"/>
      <c r="QRJ41" s="9"/>
      <c r="QRK41" s="9"/>
      <c r="QRL41" s="9"/>
      <c r="QRM41" s="9"/>
      <c r="QRN41" s="9"/>
      <c r="QRO41" s="9"/>
      <c r="QRP41" s="9"/>
      <c r="QRQ41" s="9"/>
      <c r="QRR41" s="9"/>
      <c r="QRS41" s="9"/>
      <c r="QRT41" s="9"/>
      <c r="QRU41" s="9"/>
      <c r="QRV41" s="9"/>
      <c r="QRW41" s="9"/>
      <c r="QRX41" s="9"/>
      <c r="QRY41" s="9"/>
      <c r="QRZ41" s="9"/>
      <c r="QSA41" s="9"/>
      <c r="QSB41" s="9"/>
      <c r="QSC41" s="9"/>
      <c r="QSD41" s="9"/>
      <c r="QSE41" s="9"/>
      <c r="QSF41" s="9"/>
      <c r="QSG41" s="9"/>
      <c r="QSH41" s="9"/>
      <c r="QSI41" s="9"/>
      <c r="QSJ41" s="9"/>
      <c r="QSK41" s="9"/>
      <c r="QSL41" s="9"/>
      <c r="QSM41" s="9"/>
      <c r="QSN41" s="9"/>
      <c r="QSO41" s="9"/>
      <c r="QSP41" s="9"/>
      <c r="QSQ41" s="9"/>
      <c r="QSR41" s="9"/>
      <c r="QSS41" s="9"/>
      <c r="QST41" s="9"/>
      <c r="QSU41" s="9"/>
      <c r="QSV41" s="9"/>
      <c r="QSW41" s="9"/>
      <c r="QSX41" s="9"/>
      <c r="QSY41" s="9"/>
      <c r="QSZ41" s="9"/>
      <c r="QTA41" s="9"/>
      <c r="QTB41" s="9"/>
      <c r="QTC41" s="9"/>
      <c r="QTD41" s="9"/>
      <c r="QTE41" s="9"/>
      <c r="QTF41" s="9"/>
      <c r="QTG41" s="9"/>
      <c r="QTH41" s="9"/>
      <c r="QTI41" s="9"/>
      <c r="QTJ41" s="9"/>
      <c r="QTK41" s="9"/>
      <c r="QTL41" s="9"/>
      <c r="QTM41" s="9"/>
      <c r="QTN41" s="9"/>
      <c r="QTO41" s="9"/>
      <c r="QTP41" s="9"/>
      <c r="QTQ41" s="9"/>
      <c r="QTR41" s="9"/>
      <c r="QTS41" s="9"/>
      <c r="QTT41" s="9"/>
      <c r="QTU41" s="9"/>
      <c r="QTV41" s="9"/>
      <c r="QTW41" s="9"/>
      <c r="QTX41" s="9"/>
      <c r="QTY41" s="9"/>
      <c r="QTZ41" s="9"/>
      <c r="QUA41" s="9"/>
      <c r="QUB41" s="9"/>
      <c r="QUC41" s="9"/>
      <c r="QUD41" s="9"/>
      <c r="QUE41" s="9"/>
      <c r="QUF41" s="9"/>
      <c r="QUG41" s="9"/>
      <c r="QUH41" s="9"/>
      <c r="QUI41" s="9"/>
      <c r="QUJ41" s="9"/>
      <c r="QUK41" s="9"/>
      <c r="QUL41" s="9"/>
      <c r="QUM41" s="9"/>
      <c r="QUN41" s="9"/>
      <c r="QUO41" s="9"/>
      <c r="QUP41" s="9"/>
      <c r="QUQ41" s="9"/>
      <c r="QUR41" s="9"/>
      <c r="QUS41" s="9"/>
      <c r="QUT41" s="9"/>
      <c r="QUU41" s="9"/>
      <c r="QUV41" s="9"/>
      <c r="QUW41" s="9"/>
      <c r="QUX41" s="9"/>
      <c r="QUY41" s="9"/>
      <c r="QUZ41" s="9"/>
      <c r="QVA41" s="9"/>
      <c r="QVB41" s="9"/>
      <c r="QVC41" s="9"/>
      <c r="QVD41" s="9"/>
      <c r="QVE41" s="9"/>
      <c r="QVF41" s="9"/>
      <c r="QVG41" s="9"/>
      <c r="QVH41" s="9"/>
      <c r="QVI41" s="9"/>
      <c r="QVJ41" s="9"/>
      <c r="QVK41" s="9"/>
      <c r="QVL41" s="9"/>
      <c r="QVM41" s="9"/>
      <c r="QVN41" s="9"/>
      <c r="QVO41" s="9"/>
      <c r="QVP41" s="9"/>
      <c r="QVQ41" s="9"/>
      <c r="QVR41" s="9"/>
      <c r="QVS41" s="9"/>
      <c r="QVT41" s="9"/>
      <c r="QVU41" s="9"/>
      <c r="QVV41" s="9"/>
      <c r="QVW41" s="9"/>
      <c r="QVX41" s="9"/>
      <c r="QVY41" s="9"/>
      <c r="QVZ41" s="9"/>
      <c r="QWA41" s="9"/>
      <c r="QWB41" s="9"/>
      <c r="QWC41" s="9"/>
      <c r="QWD41" s="9"/>
      <c r="QWE41" s="9"/>
      <c r="QWF41" s="9"/>
      <c r="QWG41" s="9"/>
      <c r="QWH41" s="9"/>
      <c r="QWI41" s="9"/>
      <c r="QWJ41" s="9"/>
      <c r="QWK41" s="9"/>
      <c r="QWL41" s="9"/>
      <c r="QWM41" s="9"/>
      <c r="QWN41" s="9"/>
      <c r="QWO41" s="9"/>
      <c r="QWP41" s="9"/>
      <c r="QWQ41" s="9"/>
      <c r="QWR41" s="9"/>
      <c r="QWS41" s="9"/>
      <c r="QWT41" s="9"/>
      <c r="QWU41" s="9"/>
      <c r="QWV41" s="9"/>
      <c r="QWW41" s="9"/>
      <c r="QWX41" s="9"/>
      <c r="QWY41" s="9"/>
      <c r="QWZ41" s="9"/>
      <c r="QXA41" s="9"/>
      <c r="QXB41" s="9"/>
      <c r="QXC41" s="9"/>
      <c r="QXD41" s="9"/>
      <c r="QXE41" s="9"/>
      <c r="QXF41" s="9"/>
      <c r="QXG41" s="9"/>
      <c r="QXH41" s="9"/>
      <c r="QXI41" s="9"/>
      <c r="QXJ41" s="9"/>
      <c r="QXK41" s="9"/>
      <c r="QXL41" s="9"/>
      <c r="QXM41" s="9"/>
      <c r="QXN41" s="9"/>
      <c r="QXO41" s="9"/>
      <c r="QXP41" s="9"/>
      <c r="QXQ41" s="9"/>
      <c r="QXR41" s="9"/>
      <c r="QXS41" s="9"/>
      <c r="QXT41" s="9"/>
      <c r="QXU41" s="9"/>
      <c r="QXV41" s="9"/>
      <c r="QXW41" s="9"/>
      <c r="QXX41" s="9"/>
      <c r="QXY41" s="9"/>
      <c r="QXZ41" s="9"/>
      <c r="QYA41" s="9"/>
      <c r="QYB41" s="9"/>
      <c r="QYC41" s="9"/>
      <c r="QYD41" s="9"/>
      <c r="QYE41" s="9"/>
      <c r="QYF41" s="9"/>
      <c r="QYG41" s="9"/>
      <c r="QYH41" s="9"/>
      <c r="QYI41" s="9"/>
      <c r="QYJ41" s="9"/>
      <c r="QYK41" s="9"/>
      <c r="QYL41" s="9"/>
      <c r="QYM41" s="9"/>
      <c r="QYN41" s="9"/>
      <c r="QYO41" s="9"/>
      <c r="QYP41" s="9"/>
      <c r="QYQ41" s="9"/>
      <c r="QYR41" s="9"/>
      <c r="QYS41" s="9"/>
      <c r="QYT41" s="9"/>
      <c r="QYU41" s="9"/>
      <c r="QYV41" s="9"/>
      <c r="QYW41" s="9"/>
      <c r="QYX41" s="9"/>
      <c r="QYY41" s="9"/>
      <c r="QYZ41" s="9"/>
      <c r="QZA41" s="9"/>
      <c r="QZB41" s="9"/>
      <c r="QZC41" s="9"/>
      <c r="QZD41" s="9"/>
      <c r="QZE41" s="9"/>
      <c r="QZF41" s="9"/>
      <c r="QZG41" s="9"/>
      <c r="QZH41" s="9"/>
      <c r="QZI41" s="9"/>
      <c r="QZJ41" s="9"/>
      <c r="QZK41" s="9"/>
      <c r="QZL41" s="9"/>
      <c r="QZM41" s="9"/>
      <c r="QZN41" s="9"/>
      <c r="QZO41" s="9"/>
      <c r="QZP41" s="9"/>
      <c r="QZQ41" s="9"/>
      <c r="QZR41" s="9"/>
      <c r="QZS41" s="9"/>
      <c r="QZT41" s="9"/>
      <c r="QZU41" s="9"/>
      <c r="QZV41" s="9"/>
      <c r="QZW41" s="9"/>
      <c r="QZX41" s="9"/>
      <c r="QZY41" s="9"/>
      <c r="QZZ41" s="9"/>
      <c r="RAA41" s="9"/>
      <c r="RAB41" s="9"/>
      <c r="RAC41" s="9"/>
      <c r="RAD41" s="9"/>
      <c r="RAE41" s="9"/>
      <c r="RAF41" s="9"/>
      <c r="RAG41" s="9"/>
      <c r="RAH41" s="9"/>
      <c r="RAI41" s="9"/>
      <c r="RAJ41" s="9"/>
      <c r="RAK41" s="9"/>
      <c r="RAL41" s="9"/>
      <c r="RAM41" s="9"/>
      <c r="RAN41" s="9"/>
      <c r="RAO41" s="9"/>
      <c r="RAP41" s="9"/>
      <c r="RAQ41" s="9"/>
      <c r="RAR41" s="9"/>
      <c r="RAS41" s="9"/>
      <c r="RAT41" s="9"/>
      <c r="RAU41" s="9"/>
      <c r="RAV41" s="9"/>
      <c r="RAW41" s="9"/>
      <c r="RAX41" s="9"/>
      <c r="RAY41" s="9"/>
      <c r="RAZ41" s="9"/>
      <c r="RBA41" s="9"/>
      <c r="RBB41" s="9"/>
      <c r="RBC41" s="9"/>
      <c r="RBD41" s="9"/>
      <c r="RBE41" s="9"/>
      <c r="RBF41" s="9"/>
      <c r="RBG41" s="9"/>
      <c r="RBH41" s="9"/>
      <c r="RBI41" s="9"/>
      <c r="RBJ41" s="9"/>
      <c r="RBK41" s="9"/>
      <c r="RBL41" s="9"/>
      <c r="RBM41" s="9"/>
      <c r="RBN41" s="9"/>
      <c r="RBO41" s="9"/>
      <c r="RBP41" s="9"/>
      <c r="RBQ41" s="9"/>
      <c r="RBR41" s="9"/>
      <c r="RBS41" s="9"/>
      <c r="RBT41" s="9"/>
      <c r="RBU41" s="9"/>
      <c r="RBV41" s="9"/>
      <c r="RBW41" s="9"/>
      <c r="RBX41" s="9"/>
      <c r="RBY41" s="9"/>
      <c r="RBZ41" s="9"/>
      <c r="RCA41" s="9"/>
      <c r="RCB41" s="9"/>
      <c r="RCC41" s="9"/>
      <c r="RCD41" s="9"/>
      <c r="RCE41" s="9"/>
      <c r="RCF41" s="9"/>
      <c r="RCG41" s="9"/>
      <c r="RCH41" s="9"/>
      <c r="RCI41" s="9"/>
      <c r="RCJ41" s="9"/>
      <c r="RCK41" s="9"/>
      <c r="RCL41" s="9"/>
      <c r="RCM41" s="9"/>
      <c r="RCN41" s="9"/>
      <c r="RCO41" s="9"/>
      <c r="RCP41" s="9"/>
      <c r="RCQ41" s="9"/>
      <c r="RCR41" s="9"/>
      <c r="RCS41" s="9"/>
      <c r="RCT41" s="9"/>
      <c r="RCU41" s="9"/>
      <c r="RCV41" s="9"/>
      <c r="RCW41" s="9"/>
      <c r="RCX41" s="9"/>
      <c r="RCY41" s="9"/>
      <c r="RCZ41" s="9"/>
      <c r="RDA41" s="9"/>
      <c r="RDB41" s="9"/>
      <c r="RDC41" s="9"/>
      <c r="RDD41" s="9"/>
      <c r="RDE41" s="9"/>
      <c r="RDF41" s="9"/>
      <c r="RDG41" s="9"/>
      <c r="RDH41" s="9"/>
      <c r="RDI41" s="9"/>
      <c r="RDJ41" s="9"/>
      <c r="RDK41" s="9"/>
      <c r="RDL41" s="9"/>
      <c r="RDM41" s="9"/>
      <c r="RDN41" s="9"/>
      <c r="RDO41" s="9"/>
      <c r="RDP41" s="9"/>
      <c r="RDQ41" s="9"/>
      <c r="RDR41" s="9"/>
      <c r="RDS41" s="9"/>
      <c r="RDT41" s="9"/>
      <c r="RDU41" s="9"/>
      <c r="RDV41" s="9"/>
      <c r="RDW41" s="9"/>
      <c r="RDX41" s="9"/>
      <c r="RDY41" s="9"/>
      <c r="RDZ41" s="9"/>
      <c r="REA41" s="9"/>
      <c r="REB41" s="9"/>
      <c r="REC41" s="9"/>
      <c r="RED41" s="9"/>
      <c r="REE41" s="9"/>
      <c r="REF41" s="9"/>
      <c r="REG41" s="9"/>
      <c r="REH41" s="9"/>
      <c r="REI41" s="9"/>
      <c r="REJ41" s="9"/>
      <c r="REK41" s="9"/>
      <c r="REL41" s="9"/>
      <c r="REM41" s="9"/>
      <c r="REN41" s="9"/>
      <c r="REO41" s="9"/>
      <c r="REP41" s="9"/>
      <c r="REQ41" s="9"/>
      <c r="RER41" s="9"/>
      <c r="RES41" s="9"/>
      <c r="RET41" s="9"/>
      <c r="REU41" s="9"/>
      <c r="REV41" s="9"/>
      <c r="REW41" s="9"/>
      <c r="REX41" s="9"/>
      <c r="REY41" s="9"/>
      <c r="REZ41" s="9"/>
      <c r="RFA41" s="9"/>
      <c r="RFB41" s="9"/>
      <c r="RFC41" s="9"/>
      <c r="RFD41" s="9"/>
      <c r="RFE41" s="9"/>
      <c r="RFF41" s="9"/>
      <c r="RFG41" s="9"/>
      <c r="RFH41" s="9"/>
      <c r="RFI41" s="9"/>
      <c r="RFJ41" s="9"/>
      <c r="RFK41" s="9"/>
      <c r="RFL41" s="9"/>
      <c r="RFM41" s="9"/>
      <c r="RFN41" s="9"/>
      <c r="RFO41" s="9"/>
      <c r="RFP41" s="9"/>
      <c r="RFQ41" s="9"/>
      <c r="RFR41" s="9"/>
      <c r="RFS41" s="9"/>
      <c r="RFT41" s="9"/>
      <c r="RFU41" s="9"/>
      <c r="RFV41" s="9"/>
      <c r="RFW41" s="9"/>
      <c r="RFX41" s="9"/>
      <c r="RFY41" s="9"/>
      <c r="RFZ41" s="9"/>
      <c r="RGA41" s="9"/>
      <c r="RGB41" s="9"/>
      <c r="RGC41" s="9"/>
      <c r="RGD41" s="9"/>
      <c r="RGE41" s="9"/>
      <c r="RGF41" s="9"/>
      <c r="RGG41" s="9"/>
      <c r="RGH41" s="9"/>
      <c r="RGI41" s="9"/>
      <c r="RGJ41" s="9"/>
      <c r="RGK41" s="9"/>
      <c r="RGL41" s="9"/>
      <c r="RGM41" s="9"/>
      <c r="RGN41" s="9"/>
      <c r="RGO41" s="9"/>
      <c r="RGP41" s="9"/>
      <c r="RGQ41" s="9"/>
      <c r="RGR41" s="9"/>
      <c r="RGS41" s="9"/>
      <c r="RGT41" s="9"/>
      <c r="RGU41" s="9"/>
      <c r="RGV41" s="9"/>
      <c r="RGW41" s="9"/>
      <c r="RGX41" s="9"/>
      <c r="RGY41" s="9"/>
      <c r="RGZ41" s="9"/>
      <c r="RHA41" s="9"/>
      <c r="RHB41" s="9"/>
      <c r="RHC41" s="9"/>
      <c r="RHD41" s="9"/>
      <c r="RHE41" s="9"/>
      <c r="RHF41" s="9"/>
      <c r="RHG41" s="9"/>
      <c r="RHH41" s="9"/>
      <c r="RHI41" s="9"/>
      <c r="RHJ41" s="9"/>
      <c r="RHK41" s="9"/>
      <c r="RHL41" s="9"/>
      <c r="RHM41" s="9"/>
      <c r="RHN41" s="9"/>
      <c r="RHO41" s="9"/>
      <c r="RHP41" s="9"/>
      <c r="RHQ41" s="9"/>
      <c r="RHR41" s="9"/>
      <c r="RHS41" s="9"/>
      <c r="RHT41" s="9"/>
      <c r="RHU41" s="9"/>
      <c r="RHV41" s="9"/>
      <c r="RHW41" s="9"/>
      <c r="RHX41" s="9"/>
      <c r="RHY41" s="9"/>
      <c r="RHZ41" s="9"/>
      <c r="RIA41" s="9"/>
      <c r="RIB41" s="9"/>
      <c r="RIC41" s="9"/>
      <c r="RID41" s="9"/>
      <c r="RIE41" s="9"/>
      <c r="RIF41" s="9"/>
      <c r="RIG41" s="9"/>
      <c r="RIH41" s="9"/>
      <c r="RII41" s="9"/>
      <c r="RIJ41" s="9"/>
      <c r="RIK41" s="9"/>
      <c r="RIL41" s="9"/>
      <c r="RIM41" s="9"/>
      <c r="RIN41" s="9"/>
      <c r="RIO41" s="9"/>
      <c r="RIP41" s="9"/>
      <c r="RIQ41" s="9"/>
      <c r="RIR41" s="9"/>
      <c r="RIS41" s="9"/>
      <c r="RIT41" s="9"/>
      <c r="RIU41" s="9"/>
      <c r="RIV41" s="9"/>
      <c r="RIW41" s="9"/>
      <c r="RIX41" s="9"/>
      <c r="RIY41" s="9"/>
      <c r="RIZ41" s="9"/>
      <c r="RJA41" s="9"/>
      <c r="RJB41" s="9"/>
      <c r="RJC41" s="9"/>
      <c r="RJD41" s="9"/>
      <c r="RJE41" s="9"/>
      <c r="RJF41" s="9"/>
      <c r="RJG41" s="9"/>
      <c r="RJH41" s="9"/>
      <c r="RJI41" s="9"/>
      <c r="RJJ41" s="9"/>
      <c r="RJK41" s="9"/>
      <c r="RJL41" s="9"/>
      <c r="RJM41" s="9"/>
      <c r="RJN41" s="9"/>
      <c r="RJO41" s="9"/>
      <c r="RJP41" s="9"/>
      <c r="RJQ41" s="9"/>
      <c r="RJR41" s="9"/>
      <c r="RJS41" s="9"/>
      <c r="RJT41" s="9"/>
      <c r="RJU41" s="9"/>
      <c r="RJV41" s="9"/>
      <c r="RJW41" s="9"/>
      <c r="RJX41" s="9"/>
      <c r="RJY41" s="9"/>
      <c r="RJZ41" s="9"/>
      <c r="RKA41" s="9"/>
      <c r="RKB41" s="9"/>
      <c r="RKC41" s="9"/>
      <c r="RKD41" s="9"/>
      <c r="RKE41" s="9"/>
      <c r="RKF41" s="9"/>
      <c r="RKG41" s="9"/>
      <c r="RKH41" s="9"/>
      <c r="RKI41" s="9"/>
      <c r="RKJ41" s="9"/>
      <c r="RKK41" s="9"/>
      <c r="RKL41" s="9"/>
      <c r="RKM41" s="9"/>
      <c r="RKN41" s="9"/>
      <c r="RKO41" s="9"/>
      <c r="RKP41" s="9"/>
      <c r="RKQ41" s="9"/>
      <c r="RKR41" s="9"/>
      <c r="RKS41" s="9"/>
      <c r="RKT41" s="9"/>
      <c r="RKU41" s="9"/>
      <c r="RKV41" s="9"/>
      <c r="RKW41" s="9"/>
      <c r="RKX41" s="9"/>
      <c r="RKY41" s="9"/>
      <c r="RKZ41" s="9"/>
      <c r="RLA41" s="9"/>
      <c r="RLB41" s="9"/>
      <c r="RLC41" s="9"/>
      <c r="RLD41" s="9"/>
      <c r="RLE41" s="9"/>
      <c r="RLF41" s="9"/>
      <c r="RLG41" s="9"/>
      <c r="RLH41" s="9"/>
      <c r="RLI41" s="9"/>
      <c r="RLJ41" s="9"/>
      <c r="RLK41" s="9"/>
      <c r="RLL41" s="9"/>
      <c r="RLM41" s="9"/>
      <c r="RLN41" s="9"/>
      <c r="RLO41" s="9"/>
      <c r="RLP41" s="9"/>
      <c r="RLQ41" s="9"/>
      <c r="RLR41" s="9"/>
      <c r="RLS41" s="9"/>
      <c r="RLT41" s="9"/>
      <c r="RLU41" s="9"/>
      <c r="RLV41" s="9"/>
      <c r="RLW41" s="9"/>
      <c r="RLX41" s="9"/>
      <c r="RLY41" s="9"/>
      <c r="RLZ41" s="9"/>
      <c r="RMA41" s="9"/>
      <c r="RMB41" s="9"/>
      <c r="RMC41" s="9"/>
      <c r="RMD41" s="9"/>
      <c r="RME41" s="9"/>
      <c r="RMF41" s="9"/>
      <c r="RMG41" s="9"/>
      <c r="RMH41" s="9"/>
      <c r="RMI41" s="9"/>
      <c r="RMJ41" s="9"/>
      <c r="RMK41" s="9"/>
      <c r="RML41" s="9"/>
      <c r="RMM41" s="9"/>
      <c r="RMN41" s="9"/>
      <c r="RMO41" s="9"/>
      <c r="RMP41" s="9"/>
      <c r="RMQ41" s="9"/>
      <c r="RMR41" s="9"/>
      <c r="RMS41" s="9"/>
      <c r="RMT41" s="9"/>
      <c r="RMU41" s="9"/>
      <c r="RMV41" s="9"/>
      <c r="RMW41" s="9"/>
      <c r="RMX41" s="9"/>
      <c r="RMY41" s="9"/>
      <c r="RMZ41" s="9"/>
      <c r="RNA41" s="9"/>
      <c r="RNB41" s="9"/>
      <c r="RNC41" s="9"/>
      <c r="RND41" s="9"/>
      <c r="RNE41" s="9"/>
      <c r="RNF41" s="9"/>
      <c r="RNG41" s="9"/>
      <c r="RNH41" s="9"/>
      <c r="RNI41" s="9"/>
      <c r="RNJ41" s="9"/>
      <c r="RNK41" s="9"/>
      <c r="RNL41" s="9"/>
      <c r="RNM41" s="9"/>
      <c r="RNN41" s="9"/>
      <c r="RNO41" s="9"/>
      <c r="RNP41" s="9"/>
      <c r="RNQ41" s="9"/>
      <c r="RNR41" s="9"/>
      <c r="RNS41" s="9"/>
      <c r="RNT41" s="9"/>
      <c r="RNU41" s="9"/>
      <c r="RNV41" s="9"/>
      <c r="RNW41" s="9"/>
      <c r="RNX41" s="9"/>
      <c r="RNY41" s="9"/>
      <c r="RNZ41" s="9"/>
      <c r="ROA41" s="9"/>
      <c r="ROB41" s="9"/>
      <c r="ROC41" s="9"/>
      <c r="ROD41" s="9"/>
      <c r="ROE41" s="9"/>
      <c r="ROF41" s="9"/>
      <c r="ROG41" s="9"/>
      <c r="ROH41" s="9"/>
      <c r="ROI41" s="9"/>
      <c r="ROJ41" s="9"/>
      <c r="ROK41" s="9"/>
      <c r="ROL41" s="9"/>
      <c r="ROM41" s="9"/>
      <c r="RON41" s="9"/>
      <c r="ROO41" s="9"/>
      <c r="ROP41" s="9"/>
      <c r="ROQ41" s="9"/>
      <c r="ROR41" s="9"/>
      <c r="ROS41" s="9"/>
      <c r="ROT41" s="9"/>
      <c r="ROU41" s="9"/>
      <c r="ROV41" s="9"/>
      <c r="ROW41" s="9"/>
      <c r="ROX41" s="9"/>
      <c r="ROY41" s="9"/>
      <c r="ROZ41" s="9"/>
      <c r="RPA41" s="9"/>
      <c r="RPB41" s="9"/>
      <c r="RPC41" s="9"/>
      <c r="RPD41" s="9"/>
      <c r="RPE41" s="9"/>
      <c r="RPF41" s="9"/>
      <c r="RPG41" s="9"/>
      <c r="RPH41" s="9"/>
      <c r="RPI41" s="9"/>
      <c r="RPJ41" s="9"/>
      <c r="RPK41" s="9"/>
      <c r="RPL41" s="9"/>
      <c r="RPM41" s="9"/>
      <c r="RPN41" s="9"/>
      <c r="RPO41" s="9"/>
      <c r="RPP41" s="9"/>
      <c r="RPQ41" s="9"/>
      <c r="RPR41" s="9"/>
      <c r="RPS41" s="9"/>
      <c r="RPT41" s="9"/>
      <c r="RPU41" s="9"/>
      <c r="RPV41" s="9"/>
      <c r="RPW41" s="9"/>
      <c r="RPX41" s="9"/>
      <c r="RPY41" s="9"/>
      <c r="RPZ41" s="9"/>
      <c r="RQA41" s="9"/>
      <c r="RQB41" s="9"/>
      <c r="RQC41" s="9"/>
      <c r="RQD41" s="9"/>
      <c r="RQE41" s="9"/>
      <c r="RQF41" s="9"/>
      <c r="RQG41" s="9"/>
      <c r="RQH41" s="9"/>
      <c r="RQI41" s="9"/>
      <c r="RQJ41" s="9"/>
      <c r="RQK41" s="9"/>
      <c r="RQL41" s="9"/>
      <c r="RQM41" s="9"/>
      <c r="RQN41" s="9"/>
      <c r="RQO41" s="9"/>
      <c r="RQP41" s="9"/>
      <c r="RQQ41" s="9"/>
      <c r="RQR41" s="9"/>
      <c r="RQS41" s="9"/>
      <c r="RQT41" s="9"/>
      <c r="RQU41" s="9"/>
      <c r="RQV41" s="9"/>
      <c r="RQW41" s="9"/>
      <c r="RQX41" s="9"/>
      <c r="RQY41" s="9"/>
      <c r="RQZ41" s="9"/>
      <c r="RRA41" s="9"/>
      <c r="RRB41" s="9"/>
      <c r="RRC41" s="9"/>
      <c r="RRD41" s="9"/>
      <c r="RRE41" s="9"/>
      <c r="RRF41" s="9"/>
      <c r="RRG41" s="9"/>
      <c r="RRH41" s="9"/>
      <c r="RRI41" s="9"/>
      <c r="RRJ41" s="9"/>
      <c r="RRK41" s="9"/>
      <c r="RRL41" s="9"/>
      <c r="RRM41" s="9"/>
      <c r="RRN41" s="9"/>
      <c r="RRO41" s="9"/>
      <c r="RRP41" s="9"/>
      <c r="RRQ41" s="9"/>
      <c r="RRR41" s="9"/>
      <c r="RRS41" s="9"/>
      <c r="RRT41" s="9"/>
      <c r="RRU41" s="9"/>
      <c r="RRV41" s="9"/>
      <c r="RRW41" s="9"/>
      <c r="RRX41" s="9"/>
      <c r="RRY41" s="9"/>
      <c r="RRZ41" s="9"/>
      <c r="RSA41" s="9"/>
      <c r="RSB41" s="9"/>
      <c r="RSC41" s="9"/>
      <c r="RSD41" s="9"/>
      <c r="RSE41" s="9"/>
      <c r="RSF41" s="9"/>
      <c r="RSG41" s="9"/>
      <c r="RSH41" s="9"/>
      <c r="RSI41" s="9"/>
      <c r="RSJ41" s="9"/>
      <c r="RSK41" s="9"/>
      <c r="RSL41" s="9"/>
      <c r="RSM41" s="9"/>
      <c r="RSN41" s="9"/>
      <c r="RSO41" s="9"/>
      <c r="RSP41" s="9"/>
      <c r="RSQ41" s="9"/>
      <c r="RSR41" s="9"/>
      <c r="RSS41" s="9"/>
      <c r="RST41" s="9"/>
      <c r="RSU41" s="9"/>
      <c r="RSV41" s="9"/>
      <c r="RSW41" s="9"/>
      <c r="RSX41" s="9"/>
      <c r="RSY41" s="9"/>
      <c r="RSZ41" s="9"/>
      <c r="RTA41" s="9"/>
      <c r="RTB41" s="9"/>
      <c r="RTC41" s="9"/>
      <c r="RTD41" s="9"/>
      <c r="RTE41" s="9"/>
      <c r="RTF41" s="9"/>
      <c r="RTG41" s="9"/>
      <c r="RTH41" s="9"/>
      <c r="RTI41" s="9"/>
      <c r="RTJ41" s="9"/>
      <c r="RTK41" s="9"/>
      <c r="RTL41" s="9"/>
      <c r="RTM41" s="9"/>
      <c r="RTN41" s="9"/>
      <c r="RTO41" s="9"/>
      <c r="RTP41" s="9"/>
      <c r="RTQ41" s="9"/>
      <c r="RTR41" s="9"/>
      <c r="RTS41" s="9"/>
      <c r="RTT41" s="9"/>
      <c r="RTU41" s="9"/>
      <c r="RTV41" s="9"/>
      <c r="RTW41" s="9"/>
      <c r="RTX41" s="9"/>
      <c r="RTY41" s="9"/>
      <c r="RTZ41" s="9"/>
      <c r="RUA41" s="9"/>
      <c r="RUB41" s="9"/>
      <c r="RUC41" s="9"/>
      <c r="RUD41" s="9"/>
      <c r="RUE41" s="9"/>
      <c r="RUF41" s="9"/>
      <c r="RUG41" s="9"/>
      <c r="RUH41" s="9"/>
      <c r="RUI41" s="9"/>
      <c r="RUJ41" s="9"/>
      <c r="RUK41" s="9"/>
      <c r="RUL41" s="9"/>
      <c r="RUM41" s="9"/>
      <c r="RUN41" s="9"/>
      <c r="RUO41" s="9"/>
      <c r="RUP41" s="9"/>
      <c r="RUQ41" s="9"/>
      <c r="RUR41" s="9"/>
      <c r="RUS41" s="9"/>
      <c r="RUT41" s="9"/>
      <c r="RUU41" s="9"/>
      <c r="RUV41" s="9"/>
      <c r="RUW41" s="9"/>
      <c r="RUX41" s="9"/>
      <c r="RUY41" s="9"/>
      <c r="RUZ41" s="9"/>
      <c r="RVA41" s="9"/>
      <c r="RVB41" s="9"/>
      <c r="RVC41" s="9"/>
      <c r="RVD41" s="9"/>
      <c r="RVE41" s="9"/>
      <c r="RVF41" s="9"/>
      <c r="RVG41" s="9"/>
      <c r="RVH41" s="9"/>
      <c r="RVI41" s="9"/>
      <c r="RVJ41" s="9"/>
      <c r="RVK41" s="9"/>
      <c r="RVL41" s="9"/>
      <c r="RVM41" s="9"/>
      <c r="RVN41" s="9"/>
      <c r="RVO41" s="9"/>
      <c r="RVP41" s="9"/>
      <c r="RVQ41" s="9"/>
      <c r="RVR41" s="9"/>
      <c r="RVS41" s="9"/>
      <c r="RVT41" s="9"/>
      <c r="RVU41" s="9"/>
      <c r="RVV41" s="9"/>
      <c r="RVW41" s="9"/>
      <c r="RVX41" s="9"/>
      <c r="RVY41" s="9"/>
      <c r="RVZ41" s="9"/>
      <c r="RWA41" s="9"/>
      <c r="RWB41" s="9"/>
      <c r="RWC41" s="9"/>
      <c r="RWD41" s="9"/>
      <c r="RWE41" s="9"/>
      <c r="RWF41" s="9"/>
      <c r="RWG41" s="9"/>
      <c r="RWH41" s="9"/>
      <c r="RWI41" s="9"/>
      <c r="RWJ41" s="9"/>
      <c r="RWK41" s="9"/>
      <c r="RWL41" s="9"/>
      <c r="RWM41" s="9"/>
      <c r="RWN41" s="9"/>
      <c r="RWO41" s="9"/>
      <c r="RWP41" s="9"/>
      <c r="RWQ41" s="9"/>
      <c r="RWR41" s="9"/>
      <c r="RWS41" s="9"/>
      <c r="RWT41" s="9"/>
      <c r="RWU41" s="9"/>
      <c r="RWV41" s="9"/>
      <c r="RWW41" s="9"/>
      <c r="RWX41" s="9"/>
      <c r="RWY41" s="9"/>
      <c r="RWZ41" s="9"/>
      <c r="RXA41" s="9"/>
      <c r="RXB41" s="9"/>
      <c r="RXC41" s="9"/>
      <c r="RXD41" s="9"/>
      <c r="RXE41" s="9"/>
      <c r="RXF41" s="9"/>
      <c r="RXG41" s="9"/>
      <c r="RXH41" s="9"/>
      <c r="RXI41" s="9"/>
      <c r="RXJ41" s="9"/>
      <c r="RXK41" s="9"/>
      <c r="RXL41" s="9"/>
      <c r="RXM41" s="9"/>
      <c r="RXN41" s="9"/>
      <c r="RXO41" s="9"/>
      <c r="RXP41" s="9"/>
      <c r="RXQ41" s="9"/>
      <c r="RXR41" s="9"/>
      <c r="RXS41" s="9"/>
      <c r="RXT41" s="9"/>
      <c r="RXU41" s="9"/>
      <c r="RXV41" s="9"/>
      <c r="RXW41" s="9"/>
      <c r="RXX41" s="9"/>
      <c r="RXY41" s="9"/>
      <c r="RXZ41" s="9"/>
      <c r="RYA41" s="9"/>
      <c r="RYB41" s="9"/>
      <c r="RYC41" s="9"/>
      <c r="RYD41" s="9"/>
      <c r="RYE41" s="9"/>
      <c r="RYF41" s="9"/>
      <c r="RYG41" s="9"/>
      <c r="RYH41" s="9"/>
      <c r="RYI41" s="9"/>
      <c r="RYJ41" s="9"/>
      <c r="RYK41" s="9"/>
      <c r="RYL41" s="9"/>
      <c r="RYM41" s="9"/>
      <c r="RYN41" s="9"/>
      <c r="RYO41" s="9"/>
      <c r="RYP41" s="9"/>
      <c r="RYQ41" s="9"/>
      <c r="RYR41" s="9"/>
      <c r="RYS41" s="9"/>
      <c r="RYT41" s="9"/>
      <c r="RYU41" s="9"/>
      <c r="RYV41" s="9"/>
      <c r="RYW41" s="9"/>
      <c r="RYX41" s="9"/>
      <c r="RYY41" s="9"/>
      <c r="RYZ41" s="9"/>
      <c r="RZA41" s="9"/>
      <c r="RZB41" s="9"/>
      <c r="RZC41" s="9"/>
      <c r="RZD41" s="9"/>
      <c r="RZE41" s="9"/>
      <c r="RZF41" s="9"/>
      <c r="RZG41" s="9"/>
      <c r="RZH41" s="9"/>
      <c r="RZI41" s="9"/>
      <c r="RZJ41" s="9"/>
      <c r="RZK41" s="9"/>
      <c r="RZL41" s="9"/>
      <c r="RZM41" s="9"/>
      <c r="RZN41" s="9"/>
      <c r="RZO41" s="9"/>
      <c r="RZP41" s="9"/>
      <c r="RZQ41" s="9"/>
      <c r="RZR41" s="9"/>
      <c r="RZS41" s="9"/>
      <c r="RZT41" s="9"/>
      <c r="RZU41" s="9"/>
      <c r="RZV41" s="9"/>
      <c r="RZW41" s="9"/>
      <c r="RZX41" s="9"/>
      <c r="RZY41" s="9"/>
      <c r="RZZ41" s="9"/>
      <c r="SAA41" s="9"/>
      <c r="SAB41" s="9"/>
      <c r="SAC41" s="9"/>
      <c r="SAD41" s="9"/>
      <c r="SAE41" s="9"/>
      <c r="SAF41" s="9"/>
      <c r="SAG41" s="9"/>
      <c r="SAH41" s="9"/>
      <c r="SAI41" s="9"/>
      <c r="SAJ41" s="9"/>
      <c r="SAK41" s="9"/>
      <c r="SAL41" s="9"/>
      <c r="SAM41" s="9"/>
      <c r="SAN41" s="9"/>
      <c r="SAO41" s="9"/>
      <c r="SAP41" s="9"/>
      <c r="SAQ41" s="9"/>
      <c r="SAR41" s="9"/>
      <c r="SAS41" s="9"/>
      <c r="SAT41" s="9"/>
      <c r="SAU41" s="9"/>
      <c r="SAV41" s="9"/>
      <c r="SAW41" s="9"/>
      <c r="SAX41" s="9"/>
      <c r="SAY41" s="9"/>
      <c r="SAZ41" s="9"/>
      <c r="SBA41" s="9"/>
      <c r="SBB41" s="9"/>
      <c r="SBC41" s="9"/>
      <c r="SBD41" s="9"/>
      <c r="SBE41" s="9"/>
      <c r="SBF41" s="9"/>
      <c r="SBG41" s="9"/>
      <c r="SBH41" s="9"/>
      <c r="SBI41" s="9"/>
      <c r="SBJ41" s="9"/>
      <c r="SBK41" s="9"/>
      <c r="SBL41" s="9"/>
      <c r="SBM41" s="9"/>
      <c r="SBN41" s="9"/>
      <c r="SBO41" s="9"/>
      <c r="SBP41" s="9"/>
      <c r="SBQ41" s="9"/>
      <c r="SBR41" s="9"/>
      <c r="SBS41" s="9"/>
      <c r="SBT41" s="9"/>
      <c r="SBU41" s="9"/>
      <c r="SBV41" s="9"/>
      <c r="SBW41" s="9"/>
      <c r="SBX41" s="9"/>
      <c r="SBY41" s="9"/>
      <c r="SBZ41" s="9"/>
      <c r="SCA41" s="9"/>
      <c r="SCB41" s="9"/>
      <c r="SCC41" s="9"/>
      <c r="SCD41" s="9"/>
      <c r="SCE41" s="9"/>
      <c r="SCF41" s="9"/>
      <c r="SCG41" s="9"/>
      <c r="SCH41" s="9"/>
      <c r="SCI41" s="9"/>
      <c r="SCJ41" s="9"/>
      <c r="SCK41" s="9"/>
      <c r="SCL41" s="9"/>
      <c r="SCM41" s="9"/>
      <c r="SCN41" s="9"/>
      <c r="SCO41" s="9"/>
      <c r="SCP41" s="9"/>
      <c r="SCQ41" s="9"/>
      <c r="SCR41" s="9"/>
      <c r="SCS41" s="9"/>
      <c r="SCT41" s="9"/>
      <c r="SCU41" s="9"/>
      <c r="SCV41" s="9"/>
      <c r="SCW41" s="9"/>
      <c r="SCX41" s="9"/>
      <c r="SCY41" s="9"/>
      <c r="SCZ41" s="9"/>
      <c r="SDA41" s="9"/>
      <c r="SDB41" s="9"/>
      <c r="SDC41" s="9"/>
      <c r="SDD41" s="9"/>
      <c r="SDE41" s="9"/>
      <c r="SDF41" s="9"/>
      <c r="SDG41" s="9"/>
      <c r="SDH41" s="9"/>
      <c r="SDI41" s="9"/>
      <c r="SDJ41" s="9"/>
      <c r="SDK41" s="9"/>
      <c r="SDL41" s="9"/>
      <c r="SDM41" s="9"/>
      <c r="SDN41" s="9"/>
      <c r="SDO41" s="9"/>
      <c r="SDP41" s="9"/>
      <c r="SDQ41" s="9"/>
      <c r="SDR41" s="9"/>
      <c r="SDS41" s="9"/>
      <c r="SDT41" s="9"/>
      <c r="SDU41" s="9"/>
      <c r="SDV41" s="9"/>
      <c r="SDW41" s="9"/>
      <c r="SDX41" s="9"/>
      <c r="SDY41" s="9"/>
      <c r="SDZ41" s="9"/>
      <c r="SEA41" s="9"/>
      <c r="SEB41" s="9"/>
      <c r="SEC41" s="9"/>
      <c r="SED41" s="9"/>
      <c r="SEE41" s="9"/>
      <c r="SEF41" s="9"/>
      <c r="SEG41" s="9"/>
      <c r="SEH41" s="9"/>
      <c r="SEI41" s="9"/>
      <c r="SEJ41" s="9"/>
      <c r="SEK41" s="9"/>
      <c r="SEL41" s="9"/>
      <c r="SEM41" s="9"/>
      <c r="SEN41" s="9"/>
      <c r="SEO41" s="9"/>
      <c r="SEP41" s="9"/>
      <c r="SEQ41" s="9"/>
      <c r="SER41" s="9"/>
      <c r="SES41" s="9"/>
      <c r="SET41" s="9"/>
      <c r="SEU41" s="9"/>
      <c r="SEV41" s="9"/>
      <c r="SEW41" s="9"/>
      <c r="SEX41" s="9"/>
      <c r="SEY41" s="9"/>
      <c r="SEZ41" s="9"/>
      <c r="SFA41" s="9"/>
      <c r="SFB41" s="9"/>
      <c r="SFC41" s="9"/>
      <c r="SFD41" s="9"/>
      <c r="SFE41" s="9"/>
      <c r="SFF41" s="9"/>
      <c r="SFG41" s="9"/>
      <c r="SFH41" s="9"/>
      <c r="SFI41" s="9"/>
      <c r="SFJ41" s="9"/>
      <c r="SFK41" s="9"/>
      <c r="SFL41" s="9"/>
      <c r="SFM41" s="9"/>
      <c r="SFN41" s="9"/>
      <c r="SFO41" s="9"/>
      <c r="SFP41" s="9"/>
      <c r="SFQ41" s="9"/>
      <c r="SFR41" s="9"/>
      <c r="SFS41" s="9"/>
      <c r="SFT41" s="9"/>
      <c r="SFU41" s="9"/>
      <c r="SFV41" s="9"/>
      <c r="SFW41" s="9"/>
      <c r="SFX41" s="9"/>
      <c r="SFY41" s="9"/>
      <c r="SFZ41" s="9"/>
      <c r="SGA41" s="9"/>
      <c r="SGB41" s="9"/>
      <c r="SGC41" s="9"/>
      <c r="SGD41" s="9"/>
      <c r="SGE41" s="9"/>
      <c r="SGF41" s="9"/>
      <c r="SGG41" s="9"/>
      <c r="SGH41" s="9"/>
      <c r="SGI41" s="9"/>
      <c r="SGJ41" s="9"/>
      <c r="SGK41" s="9"/>
      <c r="SGL41" s="9"/>
      <c r="SGM41" s="9"/>
      <c r="SGN41" s="9"/>
      <c r="SGO41" s="9"/>
      <c r="SGP41" s="9"/>
      <c r="SGQ41" s="9"/>
      <c r="SGR41" s="9"/>
      <c r="SGS41" s="9"/>
      <c r="SGT41" s="9"/>
      <c r="SGU41" s="9"/>
      <c r="SGV41" s="9"/>
      <c r="SGW41" s="9"/>
      <c r="SGX41" s="9"/>
      <c r="SGY41" s="9"/>
      <c r="SGZ41" s="9"/>
      <c r="SHA41" s="9"/>
      <c r="SHB41" s="9"/>
      <c r="SHC41" s="9"/>
      <c r="SHD41" s="9"/>
      <c r="SHE41" s="9"/>
      <c r="SHF41" s="9"/>
      <c r="SHG41" s="9"/>
      <c r="SHH41" s="9"/>
      <c r="SHI41" s="9"/>
      <c r="SHJ41" s="9"/>
      <c r="SHK41" s="9"/>
      <c r="SHL41" s="9"/>
      <c r="SHM41" s="9"/>
      <c r="SHN41" s="9"/>
      <c r="SHO41" s="9"/>
      <c r="SHP41" s="9"/>
      <c r="SHQ41" s="9"/>
      <c r="SHR41" s="9"/>
      <c r="SHS41" s="9"/>
      <c r="SHT41" s="9"/>
      <c r="SHU41" s="9"/>
      <c r="SHV41" s="9"/>
      <c r="SHW41" s="9"/>
      <c r="SHX41" s="9"/>
      <c r="SHY41" s="9"/>
      <c r="SHZ41" s="9"/>
      <c r="SIA41" s="9"/>
      <c r="SIB41" s="9"/>
      <c r="SIC41" s="9"/>
      <c r="SID41" s="9"/>
      <c r="SIE41" s="9"/>
      <c r="SIF41" s="9"/>
      <c r="SIG41" s="9"/>
      <c r="SIH41" s="9"/>
      <c r="SII41" s="9"/>
      <c r="SIJ41" s="9"/>
      <c r="SIK41" s="9"/>
      <c r="SIL41" s="9"/>
      <c r="SIM41" s="9"/>
      <c r="SIN41" s="9"/>
      <c r="SIO41" s="9"/>
      <c r="SIP41" s="9"/>
      <c r="SIQ41" s="9"/>
      <c r="SIR41" s="9"/>
      <c r="SIS41" s="9"/>
      <c r="SIT41" s="9"/>
      <c r="SIU41" s="9"/>
      <c r="SIV41" s="9"/>
      <c r="SIW41" s="9"/>
      <c r="SIX41" s="9"/>
      <c r="SIY41" s="9"/>
      <c r="SIZ41" s="9"/>
      <c r="SJA41" s="9"/>
      <c r="SJB41" s="9"/>
      <c r="SJC41" s="9"/>
      <c r="SJD41" s="9"/>
      <c r="SJE41" s="9"/>
      <c r="SJF41" s="9"/>
      <c r="SJG41" s="9"/>
      <c r="SJH41" s="9"/>
      <c r="SJI41" s="9"/>
      <c r="SJJ41" s="9"/>
      <c r="SJK41" s="9"/>
      <c r="SJL41" s="9"/>
      <c r="SJM41" s="9"/>
      <c r="SJN41" s="9"/>
      <c r="SJO41" s="9"/>
      <c r="SJP41" s="9"/>
      <c r="SJQ41" s="9"/>
      <c r="SJR41" s="9"/>
      <c r="SJS41" s="9"/>
      <c r="SJT41" s="9"/>
      <c r="SJU41" s="9"/>
      <c r="SJV41" s="9"/>
      <c r="SJW41" s="9"/>
      <c r="SJX41" s="9"/>
      <c r="SJY41" s="9"/>
      <c r="SJZ41" s="9"/>
      <c r="SKA41" s="9"/>
      <c r="SKB41" s="9"/>
      <c r="SKC41" s="9"/>
      <c r="SKD41" s="9"/>
      <c r="SKE41" s="9"/>
      <c r="SKF41" s="9"/>
      <c r="SKG41" s="9"/>
      <c r="SKH41" s="9"/>
      <c r="SKI41" s="9"/>
      <c r="SKJ41" s="9"/>
      <c r="SKK41" s="9"/>
      <c r="SKL41" s="9"/>
      <c r="SKM41" s="9"/>
      <c r="SKN41" s="9"/>
      <c r="SKO41" s="9"/>
      <c r="SKP41" s="9"/>
      <c r="SKQ41" s="9"/>
      <c r="SKR41" s="9"/>
      <c r="SKS41" s="9"/>
      <c r="SKT41" s="9"/>
      <c r="SKU41" s="9"/>
      <c r="SKV41" s="9"/>
      <c r="SKW41" s="9"/>
      <c r="SKX41" s="9"/>
      <c r="SKY41" s="9"/>
      <c r="SKZ41" s="9"/>
      <c r="SLA41" s="9"/>
      <c r="SLB41" s="9"/>
      <c r="SLC41" s="9"/>
      <c r="SLD41" s="9"/>
      <c r="SLE41" s="9"/>
      <c r="SLF41" s="9"/>
      <c r="SLG41" s="9"/>
      <c r="SLH41" s="9"/>
      <c r="SLI41" s="9"/>
      <c r="SLJ41" s="9"/>
      <c r="SLK41" s="9"/>
      <c r="SLL41" s="9"/>
      <c r="SLM41" s="9"/>
      <c r="SLN41" s="9"/>
      <c r="SLO41" s="9"/>
      <c r="SLP41" s="9"/>
      <c r="SLQ41" s="9"/>
      <c r="SLR41" s="9"/>
      <c r="SLS41" s="9"/>
      <c r="SLT41" s="9"/>
      <c r="SLU41" s="9"/>
      <c r="SLV41" s="9"/>
      <c r="SLW41" s="9"/>
      <c r="SLX41" s="9"/>
      <c r="SLY41" s="9"/>
      <c r="SLZ41" s="9"/>
      <c r="SMA41" s="9"/>
      <c r="SMB41" s="9"/>
      <c r="SMC41" s="9"/>
      <c r="SMD41" s="9"/>
      <c r="SME41" s="9"/>
      <c r="SMF41" s="9"/>
      <c r="SMG41" s="9"/>
      <c r="SMH41" s="9"/>
      <c r="SMI41" s="9"/>
      <c r="SMJ41" s="9"/>
      <c r="SMK41" s="9"/>
      <c r="SML41" s="9"/>
      <c r="SMM41" s="9"/>
      <c r="SMN41" s="9"/>
      <c r="SMO41" s="9"/>
      <c r="SMP41" s="9"/>
      <c r="SMQ41" s="9"/>
      <c r="SMR41" s="9"/>
      <c r="SMS41" s="9"/>
      <c r="SMT41" s="9"/>
      <c r="SMU41" s="9"/>
      <c r="SMV41" s="9"/>
      <c r="SMW41" s="9"/>
      <c r="SMX41" s="9"/>
      <c r="SMY41" s="9"/>
      <c r="SMZ41" s="9"/>
      <c r="SNA41" s="9"/>
      <c r="SNB41" s="9"/>
      <c r="SNC41" s="9"/>
      <c r="SND41" s="9"/>
      <c r="SNE41" s="9"/>
      <c r="SNF41" s="9"/>
      <c r="SNG41" s="9"/>
      <c r="SNH41" s="9"/>
      <c r="SNI41" s="9"/>
      <c r="SNJ41" s="9"/>
      <c r="SNK41" s="9"/>
      <c r="SNL41" s="9"/>
      <c r="SNM41" s="9"/>
      <c r="SNN41" s="9"/>
      <c r="SNO41" s="9"/>
      <c r="SNP41" s="9"/>
      <c r="SNQ41" s="9"/>
      <c r="SNR41" s="9"/>
      <c r="SNS41" s="9"/>
      <c r="SNT41" s="9"/>
      <c r="SNU41" s="9"/>
      <c r="SNV41" s="9"/>
      <c r="SNW41" s="9"/>
      <c r="SNX41" s="9"/>
      <c r="SNY41" s="9"/>
      <c r="SNZ41" s="9"/>
      <c r="SOA41" s="9"/>
      <c r="SOB41" s="9"/>
      <c r="SOC41" s="9"/>
      <c r="SOD41" s="9"/>
      <c r="SOE41" s="9"/>
      <c r="SOF41" s="9"/>
      <c r="SOG41" s="9"/>
      <c r="SOH41" s="9"/>
      <c r="SOI41" s="9"/>
      <c r="SOJ41" s="9"/>
      <c r="SOK41" s="9"/>
      <c r="SOL41" s="9"/>
      <c r="SOM41" s="9"/>
      <c r="SON41" s="9"/>
      <c r="SOO41" s="9"/>
      <c r="SOP41" s="9"/>
      <c r="SOQ41" s="9"/>
      <c r="SOR41" s="9"/>
      <c r="SOS41" s="9"/>
      <c r="SOT41" s="9"/>
      <c r="SOU41" s="9"/>
      <c r="SOV41" s="9"/>
      <c r="SOW41" s="9"/>
      <c r="SOX41" s="9"/>
      <c r="SOY41" s="9"/>
      <c r="SOZ41" s="9"/>
      <c r="SPA41" s="9"/>
      <c r="SPB41" s="9"/>
      <c r="SPC41" s="9"/>
      <c r="SPD41" s="9"/>
      <c r="SPE41" s="9"/>
      <c r="SPF41" s="9"/>
      <c r="SPG41" s="9"/>
      <c r="SPH41" s="9"/>
      <c r="SPI41" s="9"/>
      <c r="SPJ41" s="9"/>
      <c r="SPK41" s="9"/>
      <c r="SPL41" s="9"/>
      <c r="SPM41" s="9"/>
      <c r="SPN41" s="9"/>
      <c r="SPO41" s="9"/>
      <c r="SPP41" s="9"/>
      <c r="SPQ41" s="9"/>
      <c r="SPR41" s="9"/>
      <c r="SPS41" s="9"/>
      <c r="SPT41" s="9"/>
      <c r="SPU41" s="9"/>
      <c r="SPV41" s="9"/>
      <c r="SPW41" s="9"/>
      <c r="SPX41" s="9"/>
      <c r="SPY41" s="9"/>
      <c r="SPZ41" s="9"/>
      <c r="SQA41" s="9"/>
      <c r="SQB41" s="9"/>
      <c r="SQC41" s="9"/>
      <c r="SQD41" s="9"/>
      <c r="SQE41" s="9"/>
      <c r="SQF41" s="9"/>
      <c r="SQG41" s="9"/>
      <c r="SQH41" s="9"/>
      <c r="SQI41" s="9"/>
      <c r="SQJ41" s="9"/>
      <c r="SQK41" s="9"/>
      <c r="SQL41" s="9"/>
      <c r="SQM41" s="9"/>
      <c r="SQN41" s="9"/>
      <c r="SQO41" s="9"/>
      <c r="SQP41" s="9"/>
      <c r="SQQ41" s="9"/>
      <c r="SQR41" s="9"/>
      <c r="SQS41" s="9"/>
      <c r="SQT41" s="9"/>
      <c r="SQU41" s="9"/>
      <c r="SQV41" s="9"/>
      <c r="SQW41" s="9"/>
      <c r="SQX41" s="9"/>
      <c r="SQY41" s="9"/>
      <c r="SQZ41" s="9"/>
      <c r="SRA41" s="9"/>
      <c r="SRB41" s="9"/>
      <c r="SRC41" s="9"/>
      <c r="SRD41" s="9"/>
      <c r="SRE41" s="9"/>
      <c r="SRF41" s="9"/>
      <c r="SRG41" s="9"/>
      <c r="SRH41" s="9"/>
      <c r="SRI41" s="9"/>
      <c r="SRJ41" s="9"/>
      <c r="SRK41" s="9"/>
      <c r="SRL41" s="9"/>
      <c r="SRM41" s="9"/>
      <c r="SRN41" s="9"/>
      <c r="SRO41" s="9"/>
      <c r="SRP41" s="9"/>
      <c r="SRQ41" s="9"/>
      <c r="SRR41" s="9"/>
      <c r="SRS41" s="9"/>
      <c r="SRT41" s="9"/>
      <c r="SRU41" s="9"/>
      <c r="SRV41" s="9"/>
      <c r="SRW41" s="9"/>
      <c r="SRX41" s="9"/>
      <c r="SRY41" s="9"/>
      <c r="SRZ41" s="9"/>
      <c r="SSA41" s="9"/>
      <c r="SSB41" s="9"/>
      <c r="SSC41" s="9"/>
      <c r="SSD41" s="9"/>
      <c r="SSE41" s="9"/>
      <c r="SSF41" s="9"/>
      <c r="SSG41" s="9"/>
      <c r="SSH41" s="9"/>
      <c r="SSI41" s="9"/>
      <c r="SSJ41" s="9"/>
      <c r="SSK41" s="9"/>
      <c r="SSL41" s="9"/>
      <c r="SSM41" s="9"/>
      <c r="SSN41" s="9"/>
      <c r="SSO41" s="9"/>
      <c r="SSP41" s="9"/>
      <c r="SSQ41" s="9"/>
      <c r="SSR41" s="9"/>
      <c r="SSS41" s="9"/>
      <c r="SST41" s="9"/>
      <c r="SSU41" s="9"/>
      <c r="SSV41" s="9"/>
      <c r="SSW41" s="9"/>
      <c r="SSX41" s="9"/>
      <c r="SSY41" s="9"/>
      <c r="SSZ41" s="9"/>
      <c r="STA41" s="9"/>
      <c r="STB41" s="9"/>
      <c r="STC41" s="9"/>
      <c r="STD41" s="9"/>
      <c r="STE41" s="9"/>
      <c r="STF41" s="9"/>
      <c r="STG41" s="9"/>
      <c r="STH41" s="9"/>
      <c r="STI41" s="9"/>
      <c r="STJ41" s="9"/>
      <c r="STK41" s="9"/>
      <c r="STL41" s="9"/>
      <c r="STM41" s="9"/>
      <c r="STN41" s="9"/>
      <c r="STO41" s="9"/>
      <c r="STP41" s="9"/>
      <c r="STQ41" s="9"/>
      <c r="STR41" s="9"/>
      <c r="STS41" s="9"/>
      <c r="STT41" s="9"/>
      <c r="STU41" s="9"/>
      <c r="STV41" s="9"/>
      <c r="STW41" s="9"/>
      <c r="STX41" s="9"/>
      <c r="STY41" s="9"/>
      <c r="STZ41" s="9"/>
      <c r="SUA41" s="9"/>
      <c r="SUB41" s="9"/>
      <c r="SUC41" s="9"/>
      <c r="SUD41" s="9"/>
      <c r="SUE41" s="9"/>
      <c r="SUF41" s="9"/>
      <c r="SUG41" s="9"/>
      <c r="SUH41" s="9"/>
      <c r="SUI41" s="9"/>
      <c r="SUJ41" s="9"/>
      <c r="SUK41" s="9"/>
      <c r="SUL41" s="9"/>
      <c r="SUM41" s="9"/>
      <c r="SUN41" s="9"/>
      <c r="SUO41" s="9"/>
      <c r="SUP41" s="9"/>
      <c r="SUQ41" s="9"/>
      <c r="SUR41" s="9"/>
      <c r="SUS41" s="9"/>
      <c r="SUT41" s="9"/>
      <c r="SUU41" s="9"/>
      <c r="SUV41" s="9"/>
      <c r="SUW41" s="9"/>
      <c r="SUX41" s="9"/>
      <c r="SUY41" s="9"/>
      <c r="SUZ41" s="9"/>
      <c r="SVA41" s="9"/>
      <c r="SVB41" s="9"/>
      <c r="SVC41" s="9"/>
      <c r="SVD41" s="9"/>
      <c r="SVE41" s="9"/>
      <c r="SVF41" s="9"/>
      <c r="SVG41" s="9"/>
      <c r="SVH41" s="9"/>
      <c r="SVI41" s="9"/>
      <c r="SVJ41" s="9"/>
      <c r="SVK41" s="9"/>
      <c r="SVL41" s="9"/>
      <c r="SVM41" s="9"/>
      <c r="SVN41" s="9"/>
      <c r="SVO41" s="9"/>
      <c r="SVP41" s="9"/>
      <c r="SVQ41" s="9"/>
      <c r="SVR41" s="9"/>
      <c r="SVS41" s="9"/>
      <c r="SVT41" s="9"/>
      <c r="SVU41" s="9"/>
      <c r="SVV41" s="9"/>
      <c r="SVW41" s="9"/>
      <c r="SVX41" s="9"/>
      <c r="SVY41" s="9"/>
      <c r="SVZ41" s="9"/>
      <c r="SWA41" s="9"/>
      <c r="SWB41" s="9"/>
      <c r="SWC41" s="9"/>
      <c r="SWD41" s="9"/>
      <c r="SWE41" s="9"/>
      <c r="SWF41" s="9"/>
      <c r="SWG41" s="9"/>
      <c r="SWH41" s="9"/>
      <c r="SWI41" s="9"/>
      <c r="SWJ41" s="9"/>
      <c r="SWK41" s="9"/>
      <c r="SWL41" s="9"/>
      <c r="SWM41" s="9"/>
      <c r="SWN41" s="9"/>
      <c r="SWO41" s="9"/>
      <c r="SWP41" s="9"/>
      <c r="SWQ41" s="9"/>
      <c r="SWR41" s="9"/>
      <c r="SWS41" s="9"/>
      <c r="SWT41" s="9"/>
      <c r="SWU41" s="9"/>
      <c r="SWV41" s="9"/>
      <c r="SWW41" s="9"/>
      <c r="SWX41" s="9"/>
      <c r="SWY41" s="9"/>
      <c r="SWZ41" s="9"/>
      <c r="SXA41" s="9"/>
      <c r="SXB41" s="9"/>
      <c r="SXC41" s="9"/>
      <c r="SXD41" s="9"/>
      <c r="SXE41" s="9"/>
      <c r="SXF41" s="9"/>
      <c r="SXG41" s="9"/>
      <c r="SXH41" s="9"/>
      <c r="SXI41" s="9"/>
      <c r="SXJ41" s="9"/>
      <c r="SXK41" s="9"/>
      <c r="SXL41" s="9"/>
      <c r="SXM41" s="9"/>
      <c r="SXN41" s="9"/>
      <c r="SXO41" s="9"/>
      <c r="SXP41" s="9"/>
      <c r="SXQ41" s="9"/>
      <c r="SXR41" s="9"/>
      <c r="SXS41" s="9"/>
      <c r="SXT41" s="9"/>
      <c r="SXU41" s="9"/>
      <c r="SXV41" s="9"/>
      <c r="SXW41" s="9"/>
      <c r="SXX41" s="9"/>
      <c r="SXY41" s="9"/>
      <c r="SXZ41" s="9"/>
      <c r="SYA41" s="9"/>
      <c r="SYB41" s="9"/>
      <c r="SYC41" s="9"/>
      <c r="SYD41" s="9"/>
      <c r="SYE41" s="9"/>
      <c r="SYF41" s="9"/>
      <c r="SYG41" s="9"/>
      <c r="SYH41" s="9"/>
      <c r="SYI41" s="9"/>
      <c r="SYJ41" s="9"/>
      <c r="SYK41" s="9"/>
      <c r="SYL41" s="9"/>
      <c r="SYM41" s="9"/>
      <c r="SYN41" s="9"/>
      <c r="SYO41" s="9"/>
      <c r="SYP41" s="9"/>
      <c r="SYQ41" s="9"/>
      <c r="SYR41" s="9"/>
      <c r="SYS41" s="9"/>
      <c r="SYT41" s="9"/>
      <c r="SYU41" s="9"/>
      <c r="SYV41" s="9"/>
      <c r="SYW41" s="9"/>
      <c r="SYX41" s="9"/>
      <c r="SYY41" s="9"/>
      <c r="SYZ41" s="9"/>
      <c r="SZA41" s="9"/>
      <c r="SZB41" s="9"/>
      <c r="SZC41" s="9"/>
      <c r="SZD41" s="9"/>
      <c r="SZE41" s="9"/>
      <c r="SZF41" s="9"/>
      <c r="SZG41" s="9"/>
      <c r="SZH41" s="9"/>
      <c r="SZI41" s="9"/>
      <c r="SZJ41" s="9"/>
      <c r="SZK41" s="9"/>
      <c r="SZL41" s="9"/>
      <c r="SZM41" s="9"/>
      <c r="SZN41" s="9"/>
      <c r="SZO41" s="9"/>
      <c r="SZP41" s="9"/>
      <c r="SZQ41" s="9"/>
      <c r="SZR41" s="9"/>
      <c r="SZS41" s="9"/>
      <c r="SZT41" s="9"/>
      <c r="SZU41" s="9"/>
      <c r="SZV41" s="9"/>
      <c r="SZW41" s="9"/>
      <c r="SZX41" s="9"/>
      <c r="SZY41" s="9"/>
      <c r="SZZ41" s="9"/>
      <c r="TAA41" s="9"/>
      <c r="TAB41" s="9"/>
      <c r="TAC41" s="9"/>
      <c r="TAD41" s="9"/>
      <c r="TAE41" s="9"/>
      <c r="TAF41" s="9"/>
      <c r="TAG41" s="9"/>
      <c r="TAH41" s="9"/>
      <c r="TAI41" s="9"/>
      <c r="TAJ41" s="9"/>
      <c r="TAK41" s="9"/>
      <c r="TAL41" s="9"/>
      <c r="TAM41" s="9"/>
      <c r="TAN41" s="9"/>
      <c r="TAO41" s="9"/>
      <c r="TAP41" s="9"/>
      <c r="TAQ41" s="9"/>
      <c r="TAR41" s="9"/>
      <c r="TAS41" s="9"/>
      <c r="TAT41" s="9"/>
      <c r="TAU41" s="9"/>
      <c r="TAV41" s="9"/>
      <c r="TAW41" s="9"/>
      <c r="TAX41" s="9"/>
      <c r="TAY41" s="9"/>
      <c r="TAZ41" s="9"/>
      <c r="TBA41" s="9"/>
      <c r="TBB41" s="9"/>
      <c r="TBC41" s="9"/>
      <c r="TBD41" s="9"/>
      <c r="TBE41" s="9"/>
      <c r="TBF41" s="9"/>
      <c r="TBG41" s="9"/>
      <c r="TBH41" s="9"/>
      <c r="TBI41" s="9"/>
      <c r="TBJ41" s="9"/>
      <c r="TBK41" s="9"/>
      <c r="TBL41" s="9"/>
      <c r="TBM41" s="9"/>
      <c r="TBN41" s="9"/>
      <c r="TBO41" s="9"/>
      <c r="TBP41" s="9"/>
      <c r="TBQ41" s="9"/>
      <c r="TBR41" s="9"/>
      <c r="TBS41" s="9"/>
      <c r="TBT41" s="9"/>
      <c r="TBU41" s="9"/>
      <c r="TBV41" s="9"/>
      <c r="TBW41" s="9"/>
      <c r="TBX41" s="9"/>
      <c r="TBY41" s="9"/>
      <c r="TBZ41" s="9"/>
      <c r="TCA41" s="9"/>
      <c r="TCB41" s="9"/>
      <c r="TCC41" s="9"/>
      <c r="TCD41" s="9"/>
      <c r="TCE41" s="9"/>
      <c r="TCF41" s="9"/>
      <c r="TCG41" s="9"/>
      <c r="TCH41" s="9"/>
      <c r="TCI41" s="9"/>
      <c r="TCJ41" s="9"/>
      <c r="TCK41" s="9"/>
      <c r="TCL41" s="9"/>
      <c r="TCM41" s="9"/>
      <c r="TCN41" s="9"/>
      <c r="TCO41" s="9"/>
      <c r="TCP41" s="9"/>
      <c r="TCQ41" s="9"/>
      <c r="TCR41" s="9"/>
      <c r="TCS41" s="9"/>
      <c r="TCT41" s="9"/>
      <c r="TCU41" s="9"/>
      <c r="TCV41" s="9"/>
      <c r="TCW41" s="9"/>
      <c r="TCX41" s="9"/>
      <c r="TCY41" s="9"/>
      <c r="TCZ41" s="9"/>
      <c r="TDA41" s="9"/>
      <c r="TDB41" s="9"/>
      <c r="TDC41" s="9"/>
      <c r="TDD41" s="9"/>
      <c r="TDE41" s="9"/>
      <c r="TDF41" s="9"/>
      <c r="TDG41" s="9"/>
      <c r="TDH41" s="9"/>
      <c r="TDI41" s="9"/>
      <c r="TDJ41" s="9"/>
      <c r="TDK41" s="9"/>
      <c r="TDL41" s="9"/>
      <c r="TDM41" s="9"/>
      <c r="TDN41" s="9"/>
      <c r="TDO41" s="9"/>
      <c r="TDP41" s="9"/>
      <c r="TDQ41" s="9"/>
      <c r="TDR41" s="9"/>
      <c r="TDS41" s="9"/>
      <c r="TDT41" s="9"/>
      <c r="TDU41" s="9"/>
      <c r="TDV41" s="9"/>
      <c r="TDW41" s="9"/>
      <c r="TDX41" s="9"/>
      <c r="TDY41" s="9"/>
      <c r="TDZ41" s="9"/>
      <c r="TEA41" s="9"/>
      <c r="TEB41" s="9"/>
      <c r="TEC41" s="9"/>
      <c r="TED41" s="9"/>
      <c r="TEE41" s="9"/>
      <c r="TEF41" s="9"/>
      <c r="TEG41" s="9"/>
      <c r="TEH41" s="9"/>
      <c r="TEI41" s="9"/>
      <c r="TEJ41" s="9"/>
      <c r="TEK41" s="9"/>
      <c r="TEL41" s="9"/>
      <c r="TEM41" s="9"/>
      <c r="TEN41" s="9"/>
      <c r="TEO41" s="9"/>
      <c r="TEP41" s="9"/>
      <c r="TEQ41" s="9"/>
      <c r="TER41" s="9"/>
      <c r="TES41" s="9"/>
      <c r="TET41" s="9"/>
      <c r="TEU41" s="9"/>
      <c r="TEV41" s="9"/>
      <c r="TEW41" s="9"/>
      <c r="TEX41" s="9"/>
      <c r="TEY41" s="9"/>
      <c r="TEZ41" s="9"/>
      <c r="TFA41" s="9"/>
      <c r="TFB41" s="9"/>
      <c r="TFC41" s="9"/>
      <c r="TFD41" s="9"/>
      <c r="TFE41" s="9"/>
      <c r="TFF41" s="9"/>
      <c r="TFG41" s="9"/>
      <c r="TFH41" s="9"/>
      <c r="TFI41" s="9"/>
      <c r="TFJ41" s="9"/>
      <c r="TFK41" s="9"/>
      <c r="TFL41" s="9"/>
      <c r="TFM41" s="9"/>
      <c r="TFN41" s="9"/>
      <c r="TFO41" s="9"/>
      <c r="TFP41" s="9"/>
      <c r="TFQ41" s="9"/>
      <c r="TFR41" s="9"/>
      <c r="TFS41" s="9"/>
      <c r="TFT41" s="9"/>
      <c r="TFU41" s="9"/>
      <c r="TFV41" s="9"/>
      <c r="TFW41" s="9"/>
      <c r="TFX41" s="9"/>
      <c r="TFY41" s="9"/>
      <c r="TFZ41" s="9"/>
      <c r="TGA41" s="9"/>
      <c r="TGB41" s="9"/>
      <c r="TGC41" s="9"/>
      <c r="TGD41" s="9"/>
      <c r="TGE41" s="9"/>
      <c r="TGF41" s="9"/>
      <c r="TGG41" s="9"/>
      <c r="TGH41" s="9"/>
      <c r="TGI41" s="9"/>
      <c r="TGJ41" s="9"/>
      <c r="TGK41" s="9"/>
      <c r="TGL41" s="9"/>
      <c r="TGM41" s="9"/>
      <c r="TGN41" s="9"/>
      <c r="TGO41" s="9"/>
      <c r="TGP41" s="9"/>
      <c r="TGQ41" s="9"/>
      <c r="TGR41" s="9"/>
      <c r="TGS41" s="9"/>
      <c r="TGT41" s="9"/>
      <c r="TGU41" s="9"/>
      <c r="TGV41" s="9"/>
      <c r="TGW41" s="9"/>
      <c r="TGX41" s="9"/>
      <c r="TGY41" s="9"/>
      <c r="TGZ41" s="9"/>
      <c r="THA41" s="9"/>
      <c r="THB41" s="9"/>
      <c r="THC41" s="9"/>
      <c r="THD41" s="9"/>
      <c r="THE41" s="9"/>
      <c r="THF41" s="9"/>
      <c r="THG41" s="9"/>
      <c r="THH41" s="9"/>
      <c r="THI41" s="9"/>
      <c r="THJ41" s="9"/>
      <c r="THK41" s="9"/>
      <c r="THL41" s="9"/>
      <c r="THM41" s="9"/>
      <c r="THN41" s="9"/>
      <c r="THO41" s="9"/>
      <c r="THP41" s="9"/>
      <c r="THQ41" s="9"/>
      <c r="THR41" s="9"/>
      <c r="THS41" s="9"/>
      <c r="THT41" s="9"/>
      <c r="THU41" s="9"/>
      <c r="THV41" s="9"/>
      <c r="THW41" s="9"/>
      <c r="THX41" s="9"/>
      <c r="THY41" s="9"/>
      <c r="THZ41" s="9"/>
      <c r="TIA41" s="9"/>
      <c r="TIB41" s="9"/>
      <c r="TIC41" s="9"/>
      <c r="TID41" s="9"/>
      <c r="TIE41" s="9"/>
      <c r="TIF41" s="9"/>
      <c r="TIG41" s="9"/>
      <c r="TIH41" s="9"/>
      <c r="TII41" s="9"/>
      <c r="TIJ41" s="9"/>
      <c r="TIK41" s="9"/>
      <c r="TIL41" s="9"/>
      <c r="TIM41" s="9"/>
      <c r="TIN41" s="9"/>
      <c r="TIO41" s="9"/>
      <c r="TIP41" s="9"/>
      <c r="TIQ41" s="9"/>
      <c r="TIR41" s="9"/>
      <c r="TIS41" s="9"/>
      <c r="TIT41" s="9"/>
      <c r="TIU41" s="9"/>
      <c r="TIV41" s="9"/>
      <c r="TIW41" s="9"/>
      <c r="TIX41" s="9"/>
      <c r="TIY41" s="9"/>
      <c r="TIZ41" s="9"/>
      <c r="TJA41" s="9"/>
      <c r="TJB41" s="9"/>
      <c r="TJC41" s="9"/>
      <c r="TJD41" s="9"/>
      <c r="TJE41" s="9"/>
      <c r="TJF41" s="9"/>
      <c r="TJG41" s="9"/>
      <c r="TJH41" s="9"/>
      <c r="TJI41" s="9"/>
      <c r="TJJ41" s="9"/>
      <c r="TJK41" s="9"/>
      <c r="TJL41" s="9"/>
      <c r="TJM41" s="9"/>
      <c r="TJN41" s="9"/>
      <c r="TJO41" s="9"/>
      <c r="TJP41" s="9"/>
      <c r="TJQ41" s="9"/>
      <c r="TJR41" s="9"/>
      <c r="TJS41" s="9"/>
      <c r="TJT41" s="9"/>
      <c r="TJU41" s="9"/>
      <c r="TJV41" s="9"/>
      <c r="TJW41" s="9"/>
      <c r="TJX41" s="9"/>
      <c r="TJY41" s="9"/>
      <c r="TJZ41" s="9"/>
      <c r="TKA41" s="9"/>
      <c r="TKB41" s="9"/>
      <c r="TKC41" s="9"/>
      <c r="TKD41" s="9"/>
      <c r="TKE41" s="9"/>
      <c r="TKF41" s="9"/>
      <c r="TKG41" s="9"/>
      <c r="TKH41" s="9"/>
      <c r="TKI41" s="9"/>
      <c r="TKJ41" s="9"/>
      <c r="TKK41" s="9"/>
      <c r="TKL41" s="9"/>
      <c r="TKM41" s="9"/>
      <c r="TKN41" s="9"/>
      <c r="TKO41" s="9"/>
      <c r="TKP41" s="9"/>
      <c r="TKQ41" s="9"/>
      <c r="TKR41" s="9"/>
      <c r="TKS41" s="9"/>
      <c r="TKT41" s="9"/>
      <c r="TKU41" s="9"/>
      <c r="TKV41" s="9"/>
      <c r="TKW41" s="9"/>
      <c r="TKX41" s="9"/>
      <c r="TKY41" s="9"/>
      <c r="TKZ41" s="9"/>
      <c r="TLA41" s="9"/>
      <c r="TLB41" s="9"/>
      <c r="TLC41" s="9"/>
      <c r="TLD41" s="9"/>
      <c r="TLE41" s="9"/>
      <c r="TLF41" s="9"/>
      <c r="TLG41" s="9"/>
      <c r="TLH41" s="9"/>
      <c r="TLI41" s="9"/>
      <c r="TLJ41" s="9"/>
      <c r="TLK41" s="9"/>
      <c r="TLL41" s="9"/>
      <c r="TLM41" s="9"/>
      <c r="TLN41" s="9"/>
      <c r="TLO41" s="9"/>
      <c r="TLP41" s="9"/>
      <c r="TLQ41" s="9"/>
      <c r="TLR41" s="9"/>
      <c r="TLS41" s="9"/>
      <c r="TLT41" s="9"/>
      <c r="TLU41" s="9"/>
      <c r="TLV41" s="9"/>
      <c r="TLW41" s="9"/>
      <c r="TLX41" s="9"/>
      <c r="TLY41" s="9"/>
      <c r="TLZ41" s="9"/>
      <c r="TMA41" s="9"/>
      <c r="TMB41" s="9"/>
      <c r="TMC41" s="9"/>
      <c r="TMD41" s="9"/>
      <c r="TME41" s="9"/>
      <c r="TMF41" s="9"/>
      <c r="TMG41" s="9"/>
      <c r="TMH41" s="9"/>
      <c r="TMI41" s="9"/>
      <c r="TMJ41" s="9"/>
      <c r="TMK41" s="9"/>
      <c r="TML41" s="9"/>
      <c r="TMM41" s="9"/>
      <c r="TMN41" s="9"/>
      <c r="TMO41" s="9"/>
      <c r="TMP41" s="9"/>
      <c r="TMQ41" s="9"/>
      <c r="TMR41" s="9"/>
      <c r="TMS41" s="9"/>
      <c r="TMT41" s="9"/>
      <c r="TMU41" s="9"/>
      <c r="TMV41" s="9"/>
      <c r="TMW41" s="9"/>
      <c r="TMX41" s="9"/>
      <c r="TMY41" s="9"/>
      <c r="TMZ41" s="9"/>
      <c r="TNA41" s="9"/>
      <c r="TNB41" s="9"/>
      <c r="TNC41" s="9"/>
      <c r="TND41" s="9"/>
      <c r="TNE41" s="9"/>
      <c r="TNF41" s="9"/>
      <c r="TNG41" s="9"/>
      <c r="TNH41" s="9"/>
      <c r="TNI41" s="9"/>
      <c r="TNJ41" s="9"/>
      <c r="TNK41" s="9"/>
      <c r="TNL41" s="9"/>
      <c r="TNM41" s="9"/>
      <c r="TNN41" s="9"/>
      <c r="TNO41" s="9"/>
      <c r="TNP41" s="9"/>
      <c r="TNQ41" s="9"/>
      <c r="TNR41" s="9"/>
      <c r="TNS41" s="9"/>
      <c r="TNT41" s="9"/>
      <c r="TNU41" s="9"/>
      <c r="TNV41" s="9"/>
      <c r="TNW41" s="9"/>
      <c r="TNX41" s="9"/>
      <c r="TNY41" s="9"/>
      <c r="TNZ41" s="9"/>
      <c r="TOA41" s="9"/>
      <c r="TOB41" s="9"/>
      <c r="TOC41" s="9"/>
      <c r="TOD41" s="9"/>
      <c r="TOE41" s="9"/>
      <c r="TOF41" s="9"/>
      <c r="TOG41" s="9"/>
      <c r="TOH41" s="9"/>
      <c r="TOI41" s="9"/>
      <c r="TOJ41" s="9"/>
      <c r="TOK41" s="9"/>
      <c r="TOL41" s="9"/>
      <c r="TOM41" s="9"/>
      <c r="TON41" s="9"/>
      <c r="TOO41" s="9"/>
      <c r="TOP41" s="9"/>
      <c r="TOQ41" s="9"/>
      <c r="TOR41" s="9"/>
      <c r="TOS41" s="9"/>
      <c r="TOT41" s="9"/>
      <c r="TOU41" s="9"/>
      <c r="TOV41" s="9"/>
      <c r="TOW41" s="9"/>
      <c r="TOX41" s="9"/>
      <c r="TOY41" s="9"/>
      <c r="TOZ41" s="9"/>
      <c r="TPA41" s="9"/>
      <c r="TPB41" s="9"/>
      <c r="TPC41" s="9"/>
      <c r="TPD41" s="9"/>
      <c r="TPE41" s="9"/>
      <c r="TPF41" s="9"/>
      <c r="TPG41" s="9"/>
      <c r="TPH41" s="9"/>
      <c r="TPI41" s="9"/>
      <c r="TPJ41" s="9"/>
      <c r="TPK41" s="9"/>
      <c r="TPL41" s="9"/>
      <c r="TPM41" s="9"/>
      <c r="TPN41" s="9"/>
      <c r="TPO41" s="9"/>
      <c r="TPP41" s="9"/>
      <c r="TPQ41" s="9"/>
      <c r="TPR41" s="9"/>
      <c r="TPS41" s="9"/>
      <c r="TPT41" s="9"/>
      <c r="TPU41" s="9"/>
      <c r="TPV41" s="9"/>
      <c r="TPW41" s="9"/>
      <c r="TPX41" s="9"/>
      <c r="TPY41" s="9"/>
      <c r="TPZ41" s="9"/>
      <c r="TQA41" s="9"/>
      <c r="TQB41" s="9"/>
      <c r="TQC41" s="9"/>
      <c r="TQD41" s="9"/>
      <c r="TQE41" s="9"/>
      <c r="TQF41" s="9"/>
      <c r="TQG41" s="9"/>
      <c r="TQH41" s="9"/>
      <c r="TQI41" s="9"/>
      <c r="TQJ41" s="9"/>
      <c r="TQK41" s="9"/>
      <c r="TQL41" s="9"/>
      <c r="TQM41" s="9"/>
      <c r="TQN41" s="9"/>
      <c r="TQO41" s="9"/>
      <c r="TQP41" s="9"/>
      <c r="TQQ41" s="9"/>
      <c r="TQR41" s="9"/>
      <c r="TQS41" s="9"/>
      <c r="TQT41" s="9"/>
      <c r="TQU41" s="9"/>
      <c r="TQV41" s="9"/>
      <c r="TQW41" s="9"/>
      <c r="TQX41" s="9"/>
      <c r="TQY41" s="9"/>
      <c r="TQZ41" s="9"/>
      <c r="TRA41" s="9"/>
      <c r="TRB41" s="9"/>
      <c r="TRC41" s="9"/>
      <c r="TRD41" s="9"/>
      <c r="TRE41" s="9"/>
      <c r="TRF41" s="9"/>
      <c r="TRG41" s="9"/>
      <c r="TRH41" s="9"/>
      <c r="TRI41" s="9"/>
      <c r="TRJ41" s="9"/>
      <c r="TRK41" s="9"/>
      <c r="TRL41" s="9"/>
      <c r="TRM41" s="9"/>
      <c r="TRN41" s="9"/>
      <c r="TRO41" s="9"/>
      <c r="TRP41" s="9"/>
      <c r="TRQ41" s="9"/>
      <c r="TRR41" s="9"/>
      <c r="TRS41" s="9"/>
      <c r="TRT41" s="9"/>
      <c r="TRU41" s="9"/>
      <c r="TRV41" s="9"/>
      <c r="TRW41" s="9"/>
      <c r="TRX41" s="9"/>
      <c r="TRY41" s="9"/>
      <c r="TRZ41" s="9"/>
      <c r="TSA41" s="9"/>
      <c r="TSB41" s="9"/>
      <c r="TSC41" s="9"/>
      <c r="TSD41" s="9"/>
      <c r="TSE41" s="9"/>
      <c r="TSF41" s="9"/>
      <c r="TSG41" s="9"/>
      <c r="TSH41" s="9"/>
      <c r="TSI41" s="9"/>
      <c r="TSJ41" s="9"/>
      <c r="TSK41" s="9"/>
      <c r="TSL41" s="9"/>
      <c r="TSM41" s="9"/>
      <c r="TSN41" s="9"/>
      <c r="TSO41" s="9"/>
      <c r="TSP41" s="9"/>
      <c r="TSQ41" s="9"/>
      <c r="TSR41" s="9"/>
      <c r="TSS41" s="9"/>
      <c r="TST41" s="9"/>
      <c r="TSU41" s="9"/>
      <c r="TSV41" s="9"/>
      <c r="TSW41" s="9"/>
      <c r="TSX41" s="9"/>
      <c r="TSY41" s="9"/>
      <c r="TSZ41" s="9"/>
      <c r="TTA41" s="9"/>
      <c r="TTB41" s="9"/>
      <c r="TTC41" s="9"/>
      <c r="TTD41" s="9"/>
      <c r="TTE41" s="9"/>
      <c r="TTF41" s="9"/>
      <c r="TTG41" s="9"/>
      <c r="TTH41" s="9"/>
      <c r="TTI41" s="9"/>
      <c r="TTJ41" s="9"/>
      <c r="TTK41" s="9"/>
      <c r="TTL41" s="9"/>
      <c r="TTM41" s="9"/>
      <c r="TTN41" s="9"/>
      <c r="TTO41" s="9"/>
      <c r="TTP41" s="9"/>
      <c r="TTQ41" s="9"/>
      <c r="TTR41" s="9"/>
      <c r="TTS41" s="9"/>
      <c r="TTT41" s="9"/>
      <c r="TTU41" s="9"/>
      <c r="TTV41" s="9"/>
      <c r="TTW41" s="9"/>
      <c r="TTX41" s="9"/>
      <c r="TTY41" s="9"/>
      <c r="TTZ41" s="9"/>
      <c r="TUA41" s="9"/>
      <c r="TUB41" s="9"/>
      <c r="TUC41" s="9"/>
      <c r="TUD41" s="9"/>
      <c r="TUE41" s="9"/>
      <c r="TUF41" s="9"/>
      <c r="TUG41" s="9"/>
      <c r="TUH41" s="9"/>
      <c r="TUI41" s="9"/>
      <c r="TUJ41" s="9"/>
      <c r="TUK41" s="9"/>
      <c r="TUL41" s="9"/>
      <c r="TUM41" s="9"/>
      <c r="TUN41" s="9"/>
      <c r="TUO41" s="9"/>
      <c r="TUP41" s="9"/>
      <c r="TUQ41" s="9"/>
      <c r="TUR41" s="9"/>
      <c r="TUS41" s="9"/>
      <c r="TUT41" s="9"/>
      <c r="TUU41" s="9"/>
      <c r="TUV41" s="9"/>
      <c r="TUW41" s="9"/>
      <c r="TUX41" s="9"/>
      <c r="TUY41" s="9"/>
      <c r="TUZ41" s="9"/>
      <c r="TVA41" s="9"/>
      <c r="TVB41" s="9"/>
      <c r="TVC41" s="9"/>
      <c r="TVD41" s="9"/>
      <c r="TVE41" s="9"/>
      <c r="TVF41" s="9"/>
      <c r="TVG41" s="9"/>
      <c r="TVH41" s="9"/>
      <c r="TVI41" s="9"/>
      <c r="TVJ41" s="9"/>
      <c r="TVK41" s="9"/>
      <c r="TVL41" s="9"/>
      <c r="TVM41" s="9"/>
      <c r="TVN41" s="9"/>
      <c r="TVO41" s="9"/>
      <c r="TVP41" s="9"/>
      <c r="TVQ41" s="9"/>
      <c r="TVR41" s="9"/>
      <c r="TVS41" s="9"/>
      <c r="TVT41" s="9"/>
      <c r="TVU41" s="9"/>
      <c r="TVV41" s="9"/>
      <c r="TVW41" s="9"/>
      <c r="TVX41" s="9"/>
      <c r="TVY41" s="9"/>
      <c r="TVZ41" s="9"/>
      <c r="TWA41" s="9"/>
      <c r="TWB41" s="9"/>
      <c r="TWC41" s="9"/>
      <c r="TWD41" s="9"/>
      <c r="TWE41" s="9"/>
      <c r="TWF41" s="9"/>
      <c r="TWG41" s="9"/>
      <c r="TWH41" s="9"/>
      <c r="TWI41" s="9"/>
      <c r="TWJ41" s="9"/>
      <c r="TWK41" s="9"/>
      <c r="TWL41" s="9"/>
      <c r="TWM41" s="9"/>
      <c r="TWN41" s="9"/>
      <c r="TWO41" s="9"/>
      <c r="TWP41" s="9"/>
      <c r="TWQ41" s="9"/>
      <c r="TWR41" s="9"/>
      <c r="TWS41" s="9"/>
      <c r="TWT41" s="9"/>
      <c r="TWU41" s="9"/>
      <c r="TWV41" s="9"/>
      <c r="TWW41" s="9"/>
      <c r="TWX41" s="9"/>
      <c r="TWY41" s="9"/>
      <c r="TWZ41" s="9"/>
      <c r="TXA41" s="9"/>
      <c r="TXB41" s="9"/>
      <c r="TXC41" s="9"/>
      <c r="TXD41" s="9"/>
      <c r="TXE41" s="9"/>
      <c r="TXF41" s="9"/>
      <c r="TXG41" s="9"/>
      <c r="TXH41" s="9"/>
      <c r="TXI41" s="9"/>
      <c r="TXJ41" s="9"/>
      <c r="TXK41" s="9"/>
      <c r="TXL41" s="9"/>
      <c r="TXM41" s="9"/>
      <c r="TXN41" s="9"/>
      <c r="TXO41" s="9"/>
      <c r="TXP41" s="9"/>
      <c r="TXQ41" s="9"/>
      <c r="TXR41" s="9"/>
      <c r="TXS41" s="9"/>
      <c r="TXT41" s="9"/>
      <c r="TXU41" s="9"/>
      <c r="TXV41" s="9"/>
      <c r="TXW41" s="9"/>
      <c r="TXX41" s="9"/>
      <c r="TXY41" s="9"/>
      <c r="TXZ41" s="9"/>
      <c r="TYA41" s="9"/>
      <c r="TYB41" s="9"/>
      <c r="TYC41" s="9"/>
      <c r="TYD41" s="9"/>
      <c r="TYE41" s="9"/>
      <c r="TYF41" s="9"/>
      <c r="TYG41" s="9"/>
      <c r="TYH41" s="9"/>
      <c r="TYI41" s="9"/>
      <c r="TYJ41" s="9"/>
      <c r="TYK41" s="9"/>
      <c r="TYL41" s="9"/>
      <c r="TYM41" s="9"/>
      <c r="TYN41" s="9"/>
      <c r="TYO41" s="9"/>
      <c r="TYP41" s="9"/>
      <c r="TYQ41" s="9"/>
      <c r="TYR41" s="9"/>
      <c r="TYS41" s="9"/>
      <c r="TYT41" s="9"/>
      <c r="TYU41" s="9"/>
      <c r="TYV41" s="9"/>
      <c r="TYW41" s="9"/>
      <c r="TYX41" s="9"/>
      <c r="TYY41" s="9"/>
      <c r="TYZ41" s="9"/>
      <c r="TZA41" s="9"/>
      <c r="TZB41" s="9"/>
      <c r="TZC41" s="9"/>
      <c r="TZD41" s="9"/>
      <c r="TZE41" s="9"/>
      <c r="TZF41" s="9"/>
      <c r="TZG41" s="9"/>
      <c r="TZH41" s="9"/>
      <c r="TZI41" s="9"/>
      <c r="TZJ41" s="9"/>
      <c r="TZK41" s="9"/>
      <c r="TZL41" s="9"/>
      <c r="TZM41" s="9"/>
      <c r="TZN41" s="9"/>
      <c r="TZO41" s="9"/>
      <c r="TZP41" s="9"/>
      <c r="TZQ41" s="9"/>
      <c r="TZR41" s="9"/>
      <c r="TZS41" s="9"/>
      <c r="TZT41" s="9"/>
      <c r="TZU41" s="9"/>
      <c r="TZV41" s="9"/>
      <c r="TZW41" s="9"/>
      <c r="TZX41" s="9"/>
      <c r="TZY41" s="9"/>
      <c r="TZZ41" s="9"/>
      <c r="UAA41" s="9"/>
      <c r="UAB41" s="9"/>
      <c r="UAC41" s="9"/>
      <c r="UAD41" s="9"/>
      <c r="UAE41" s="9"/>
      <c r="UAF41" s="9"/>
      <c r="UAG41" s="9"/>
      <c r="UAH41" s="9"/>
      <c r="UAI41" s="9"/>
      <c r="UAJ41" s="9"/>
      <c r="UAK41" s="9"/>
      <c r="UAL41" s="9"/>
      <c r="UAM41" s="9"/>
      <c r="UAN41" s="9"/>
      <c r="UAO41" s="9"/>
      <c r="UAP41" s="9"/>
      <c r="UAQ41" s="9"/>
      <c r="UAR41" s="9"/>
      <c r="UAS41" s="9"/>
      <c r="UAT41" s="9"/>
      <c r="UAU41" s="9"/>
      <c r="UAV41" s="9"/>
      <c r="UAW41" s="9"/>
      <c r="UAX41" s="9"/>
      <c r="UAY41" s="9"/>
      <c r="UAZ41" s="9"/>
      <c r="UBA41" s="9"/>
      <c r="UBB41" s="9"/>
      <c r="UBC41" s="9"/>
      <c r="UBD41" s="9"/>
      <c r="UBE41" s="9"/>
      <c r="UBF41" s="9"/>
      <c r="UBG41" s="9"/>
      <c r="UBH41" s="9"/>
      <c r="UBI41" s="9"/>
      <c r="UBJ41" s="9"/>
      <c r="UBK41" s="9"/>
      <c r="UBL41" s="9"/>
      <c r="UBM41" s="9"/>
      <c r="UBN41" s="9"/>
      <c r="UBO41" s="9"/>
      <c r="UBP41" s="9"/>
      <c r="UBQ41" s="9"/>
      <c r="UBR41" s="9"/>
      <c r="UBS41" s="9"/>
      <c r="UBT41" s="9"/>
      <c r="UBU41" s="9"/>
      <c r="UBV41" s="9"/>
      <c r="UBW41" s="9"/>
      <c r="UBX41" s="9"/>
      <c r="UBY41" s="9"/>
      <c r="UBZ41" s="9"/>
      <c r="UCA41" s="9"/>
      <c r="UCB41" s="9"/>
      <c r="UCC41" s="9"/>
      <c r="UCD41" s="9"/>
      <c r="UCE41" s="9"/>
      <c r="UCF41" s="9"/>
      <c r="UCG41" s="9"/>
      <c r="UCH41" s="9"/>
      <c r="UCI41" s="9"/>
      <c r="UCJ41" s="9"/>
      <c r="UCK41" s="9"/>
      <c r="UCL41" s="9"/>
      <c r="UCM41" s="9"/>
      <c r="UCN41" s="9"/>
      <c r="UCO41" s="9"/>
      <c r="UCP41" s="9"/>
      <c r="UCQ41" s="9"/>
      <c r="UCR41" s="9"/>
      <c r="UCS41" s="9"/>
      <c r="UCT41" s="9"/>
      <c r="UCU41" s="9"/>
      <c r="UCV41" s="9"/>
      <c r="UCW41" s="9"/>
      <c r="UCX41" s="9"/>
      <c r="UCY41" s="9"/>
      <c r="UCZ41" s="9"/>
      <c r="UDA41" s="9"/>
      <c r="UDB41" s="9"/>
      <c r="UDC41" s="9"/>
      <c r="UDD41" s="9"/>
      <c r="UDE41" s="9"/>
      <c r="UDF41" s="9"/>
      <c r="UDG41" s="9"/>
      <c r="UDH41" s="9"/>
      <c r="UDI41" s="9"/>
      <c r="UDJ41" s="9"/>
      <c r="UDK41" s="9"/>
      <c r="UDL41" s="9"/>
      <c r="UDM41" s="9"/>
      <c r="UDN41" s="9"/>
      <c r="UDO41" s="9"/>
      <c r="UDP41" s="9"/>
      <c r="UDQ41" s="9"/>
      <c r="UDR41" s="9"/>
      <c r="UDS41" s="9"/>
      <c r="UDT41" s="9"/>
      <c r="UDU41" s="9"/>
      <c r="UDV41" s="9"/>
      <c r="UDW41" s="9"/>
      <c r="UDX41" s="9"/>
      <c r="UDY41" s="9"/>
      <c r="UDZ41" s="9"/>
      <c r="UEA41" s="9"/>
      <c r="UEB41" s="9"/>
      <c r="UEC41" s="9"/>
      <c r="UED41" s="9"/>
      <c r="UEE41" s="9"/>
      <c r="UEF41" s="9"/>
      <c r="UEG41" s="9"/>
      <c r="UEH41" s="9"/>
      <c r="UEI41" s="9"/>
      <c r="UEJ41" s="9"/>
      <c r="UEK41" s="9"/>
      <c r="UEL41" s="9"/>
      <c r="UEM41" s="9"/>
      <c r="UEN41" s="9"/>
      <c r="UEO41" s="9"/>
      <c r="UEP41" s="9"/>
      <c r="UEQ41" s="9"/>
      <c r="UER41" s="9"/>
      <c r="UES41" s="9"/>
      <c r="UET41" s="9"/>
      <c r="UEU41" s="9"/>
      <c r="UEV41" s="9"/>
      <c r="UEW41" s="9"/>
      <c r="UEX41" s="9"/>
      <c r="UEY41" s="9"/>
      <c r="UEZ41" s="9"/>
      <c r="UFA41" s="9"/>
      <c r="UFB41" s="9"/>
      <c r="UFC41" s="9"/>
      <c r="UFD41" s="9"/>
      <c r="UFE41" s="9"/>
      <c r="UFF41" s="9"/>
      <c r="UFG41" s="9"/>
      <c r="UFH41" s="9"/>
      <c r="UFI41" s="9"/>
      <c r="UFJ41" s="9"/>
      <c r="UFK41" s="9"/>
      <c r="UFL41" s="9"/>
      <c r="UFM41" s="9"/>
      <c r="UFN41" s="9"/>
      <c r="UFO41" s="9"/>
      <c r="UFP41" s="9"/>
      <c r="UFQ41" s="9"/>
      <c r="UFR41" s="9"/>
      <c r="UFS41" s="9"/>
      <c r="UFT41" s="9"/>
      <c r="UFU41" s="9"/>
      <c r="UFV41" s="9"/>
      <c r="UFW41" s="9"/>
      <c r="UFX41" s="9"/>
      <c r="UFY41" s="9"/>
      <c r="UFZ41" s="9"/>
      <c r="UGA41" s="9"/>
      <c r="UGB41" s="9"/>
      <c r="UGC41" s="9"/>
      <c r="UGD41" s="9"/>
      <c r="UGE41" s="9"/>
      <c r="UGF41" s="9"/>
      <c r="UGG41" s="9"/>
      <c r="UGH41" s="9"/>
      <c r="UGI41" s="9"/>
      <c r="UGJ41" s="9"/>
      <c r="UGK41" s="9"/>
      <c r="UGL41" s="9"/>
      <c r="UGM41" s="9"/>
      <c r="UGN41" s="9"/>
      <c r="UGO41" s="9"/>
      <c r="UGP41" s="9"/>
      <c r="UGQ41" s="9"/>
      <c r="UGR41" s="9"/>
      <c r="UGS41" s="9"/>
      <c r="UGT41" s="9"/>
      <c r="UGU41" s="9"/>
      <c r="UGV41" s="9"/>
      <c r="UGW41" s="9"/>
      <c r="UGX41" s="9"/>
      <c r="UGY41" s="9"/>
      <c r="UGZ41" s="9"/>
      <c r="UHA41" s="9"/>
      <c r="UHB41" s="9"/>
      <c r="UHC41" s="9"/>
      <c r="UHD41" s="9"/>
      <c r="UHE41" s="9"/>
      <c r="UHF41" s="9"/>
      <c r="UHG41" s="9"/>
      <c r="UHH41" s="9"/>
      <c r="UHI41" s="9"/>
      <c r="UHJ41" s="9"/>
      <c r="UHK41" s="9"/>
      <c r="UHL41" s="9"/>
      <c r="UHM41" s="9"/>
      <c r="UHN41" s="9"/>
      <c r="UHO41" s="9"/>
      <c r="UHP41" s="9"/>
      <c r="UHQ41" s="9"/>
      <c r="UHR41" s="9"/>
      <c r="UHS41" s="9"/>
      <c r="UHT41" s="9"/>
      <c r="UHU41" s="9"/>
      <c r="UHV41" s="9"/>
      <c r="UHW41" s="9"/>
      <c r="UHX41" s="9"/>
      <c r="UHY41" s="9"/>
      <c r="UHZ41" s="9"/>
      <c r="UIA41" s="9"/>
      <c r="UIB41" s="9"/>
      <c r="UIC41" s="9"/>
      <c r="UID41" s="9"/>
      <c r="UIE41" s="9"/>
      <c r="UIF41" s="9"/>
      <c r="UIG41" s="9"/>
      <c r="UIH41" s="9"/>
      <c r="UII41" s="9"/>
      <c r="UIJ41" s="9"/>
      <c r="UIK41" s="9"/>
      <c r="UIL41" s="9"/>
      <c r="UIM41" s="9"/>
      <c r="UIN41" s="9"/>
      <c r="UIO41" s="9"/>
      <c r="UIP41" s="9"/>
      <c r="UIQ41" s="9"/>
      <c r="UIR41" s="9"/>
      <c r="UIS41" s="9"/>
      <c r="UIT41" s="9"/>
      <c r="UIU41" s="9"/>
      <c r="UIV41" s="9"/>
      <c r="UIW41" s="9"/>
      <c r="UIX41" s="9"/>
      <c r="UIY41" s="9"/>
      <c r="UIZ41" s="9"/>
      <c r="UJA41" s="9"/>
      <c r="UJB41" s="9"/>
      <c r="UJC41" s="9"/>
      <c r="UJD41" s="9"/>
      <c r="UJE41" s="9"/>
      <c r="UJF41" s="9"/>
      <c r="UJG41" s="9"/>
      <c r="UJH41" s="9"/>
      <c r="UJI41" s="9"/>
      <c r="UJJ41" s="9"/>
      <c r="UJK41" s="9"/>
      <c r="UJL41" s="9"/>
      <c r="UJM41" s="9"/>
      <c r="UJN41" s="9"/>
      <c r="UJO41" s="9"/>
      <c r="UJP41" s="9"/>
      <c r="UJQ41" s="9"/>
      <c r="UJR41" s="9"/>
      <c r="UJS41" s="9"/>
      <c r="UJT41" s="9"/>
      <c r="UJU41" s="9"/>
      <c r="UJV41" s="9"/>
      <c r="UJW41" s="9"/>
      <c r="UJX41" s="9"/>
      <c r="UJY41" s="9"/>
      <c r="UJZ41" s="9"/>
      <c r="UKA41" s="9"/>
      <c r="UKB41" s="9"/>
      <c r="UKC41" s="9"/>
      <c r="UKD41" s="9"/>
      <c r="UKE41" s="9"/>
      <c r="UKF41" s="9"/>
      <c r="UKG41" s="9"/>
      <c r="UKH41" s="9"/>
      <c r="UKI41" s="9"/>
      <c r="UKJ41" s="9"/>
      <c r="UKK41" s="9"/>
      <c r="UKL41" s="9"/>
      <c r="UKM41" s="9"/>
      <c r="UKN41" s="9"/>
      <c r="UKO41" s="9"/>
      <c r="UKP41" s="9"/>
      <c r="UKQ41" s="9"/>
      <c r="UKR41" s="9"/>
      <c r="UKS41" s="9"/>
      <c r="UKT41" s="9"/>
      <c r="UKU41" s="9"/>
      <c r="UKV41" s="9"/>
      <c r="UKW41" s="9"/>
      <c r="UKX41" s="9"/>
      <c r="UKY41" s="9"/>
      <c r="UKZ41" s="9"/>
      <c r="ULA41" s="9"/>
      <c r="ULB41" s="9"/>
      <c r="ULC41" s="9"/>
      <c r="ULD41" s="9"/>
      <c r="ULE41" s="9"/>
      <c r="ULF41" s="9"/>
      <c r="ULG41" s="9"/>
      <c r="ULH41" s="9"/>
      <c r="ULI41" s="9"/>
      <c r="ULJ41" s="9"/>
      <c r="ULK41" s="9"/>
      <c r="ULL41" s="9"/>
      <c r="ULM41" s="9"/>
      <c r="ULN41" s="9"/>
      <c r="ULO41" s="9"/>
      <c r="ULP41" s="9"/>
      <c r="ULQ41" s="9"/>
      <c r="ULR41" s="9"/>
      <c r="ULS41" s="9"/>
      <c r="ULT41" s="9"/>
      <c r="ULU41" s="9"/>
      <c r="ULV41" s="9"/>
      <c r="ULW41" s="9"/>
      <c r="ULX41" s="9"/>
      <c r="ULY41" s="9"/>
      <c r="ULZ41" s="9"/>
      <c r="UMA41" s="9"/>
      <c r="UMB41" s="9"/>
      <c r="UMC41" s="9"/>
      <c r="UMD41" s="9"/>
      <c r="UME41" s="9"/>
      <c r="UMF41" s="9"/>
      <c r="UMG41" s="9"/>
      <c r="UMH41" s="9"/>
      <c r="UMI41" s="9"/>
      <c r="UMJ41" s="9"/>
      <c r="UMK41" s="9"/>
      <c r="UML41" s="9"/>
      <c r="UMM41" s="9"/>
      <c r="UMN41" s="9"/>
      <c r="UMO41" s="9"/>
      <c r="UMP41" s="9"/>
      <c r="UMQ41" s="9"/>
      <c r="UMR41" s="9"/>
      <c r="UMS41" s="9"/>
      <c r="UMT41" s="9"/>
      <c r="UMU41" s="9"/>
      <c r="UMV41" s="9"/>
      <c r="UMW41" s="9"/>
      <c r="UMX41" s="9"/>
      <c r="UMY41" s="9"/>
      <c r="UMZ41" s="9"/>
      <c r="UNA41" s="9"/>
      <c r="UNB41" s="9"/>
      <c r="UNC41" s="9"/>
      <c r="UND41" s="9"/>
      <c r="UNE41" s="9"/>
      <c r="UNF41" s="9"/>
      <c r="UNG41" s="9"/>
      <c r="UNH41" s="9"/>
      <c r="UNI41" s="9"/>
      <c r="UNJ41" s="9"/>
      <c r="UNK41" s="9"/>
      <c r="UNL41" s="9"/>
      <c r="UNM41" s="9"/>
      <c r="UNN41" s="9"/>
      <c r="UNO41" s="9"/>
      <c r="UNP41" s="9"/>
      <c r="UNQ41" s="9"/>
      <c r="UNR41" s="9"/>
      <c r="UNS41" s="9"/>
      <c r="UNT41" s="9"/>
      <c r="UNU41" s="9"/>
      <c r="UNV41" s="9"/>
      <c r="UNW41" s="9"/>
      <c r="UNX41" s="9"/>
      <c r="UNY41" s="9"/>
      <c r="UNZ41" s="9"/>
      <c r="UOA41" s="9"/>
      <c r="UOB41" s="9"/>
      <c r="UOC41" s="9"/>
      <c r="UOD41" s="9"/>
      <c r="UOE41" s="9"/>
      <c r="UOF41" s="9"/>
      <c r="UOG41" s="9"/>
      <c r="UOH41" s="9"/>
      <c r="UOI41" s="9"/>
      <c r="UOJ41" s="9"/>
      <c r="UOK41" s="9"/>
      <c r="UOL41" s="9"/>
      <c r="UOM41" s="9"/>
      <c r="UON41" s="9"/>
      <c r="UOO41" s="9"/>
      <c r="UOP41" s="9"/>
      <c r="UOQ41" s="9"/>
      <c r="UOR41" s="9"/>
      <c r="UOS41" s="9"/>
      <c r="UOT41" s="9"/>
      <c r="UOU41" s="9"/>
      <c r="UOV41" s="9"/>
      <c r="UOW41" s="9"/>
      <c r="UOX41" s="9"/>
      <c r="UOY41" s="9"/>
      <c r="UOZ41" s="9"/>
      <c r="UPA41" s="9"/>
      <c r="UPB41" s="9"/>
      <c r="UPC41" s="9"/>
      <c r="UPD41" s="9"/>
      <c r="UPE41" s="9"/>
      <c r="UPF41" s="9"/>
      <c r="UPG41" s="9"/>
      <c r="UPH41" s="9"/>
      <c r="UPI41" s="9"/>
      <c r="UPJ41" s="9"/>
      <c r="UPK41" s="9"/>
      <c r="UPL41" s="9"/>
      <c r="UPM41" s="9"/>
      <c r="UPN41" s="9"/>
      <c r="UPO41" s="9"/>
      <c r="UPP41" s="9"/>
      <c r="UPQ41" s="9"/>
      <c r="UPR41" s="9"/>
      <c r="UPS41" s="9"/>
      <c r="UPT41" s="9"/>
      <c r="UPU41" s="9"/>
      <c r="UPV41" s="9"/>
      <c r="UPW41" s="9"/>
      <c r="UPX41" s="9"/>
      <c r="UPY41" s="9"/>
      <c r="UPZ41" s="9"/>
      <c r="UQA41" s="9"/>
      <c r="UQB41" s="9"/>
      <c r="UQC41" s="9"/>
      <c r="UQD41" s="9"/>
      <c r="UQE41" s="9"/>
      <c r="UQF41" s="9"/>
      <c r="UQG41" s="9"/>
      <c r="UQH41" s="9"/>
      <c r="UQI41" s="9"/>
      <c r="UQJ41" s="9"/>
      <c r="UQK41" s="9"/>
      <c r="UQL41" s="9"/>
      <c r="UQM41" s="9"/>
      <c r="UQN41" s="9"/>
      <c r="UQO41" s="9"/>
      <c r="UQP41" s="9"/>
      <c r="UQQ41" s="9"/>
      <c r="UQR41" s="9"/>
      <c r="UQS41" s="9"/>
      <c r="UQT41" s="9"/>
      <c r="UQU41" s="9"/>
      <c r="UQV41" s="9"/>
      <c r="UQW41" s="9"/>
      <c r="UQX41" s="9"/>
      <c r="UQY41" s="9"/>
      <c r="UQZ41" s="9"/>
      <c r="URA41" s="9"/>
      <c r="URB41" s="9"/>
      <c r="URC41" s="9"/>
      <c r="URD41" s="9"/>
      <c r="URE41" s="9"/>
      <c r="URF41" s="9"/>
      <c r="URG41" s="9"/>
      <c r="URH41" s="9"/>
      <c r="URI41" s="9"/>
      <c r="URJ41" s="9"/>
      <c r="URK41" s="9"/>
      <c r="URL41" s="9"/>
      <c r="URM41" s="9"/>
      <c r="URN41" s="9"/>
      <c r="URO41" s="9"/>
      <c r="URP41" s="9"/>
      <c r="URQ41" s="9"/>
      <c r="URR41" s="9"/>
      <c r="URS41" s="9"/>
      <c r="URT41" s="9"/>
      <c r="URU41" s="9"/>
      <c r="URV41" s="9"/>
      <c r="URW41" s="9"/>
      <c r="URX41" s="9"/>
      <c r="URY41" s="9"/>
      <c r="URZ41" s="9"/>
      <c r="USA41" s="9"/>
      <c r="USB41" s="9"/>
      <c r="USC41" s="9"/>
      <c r="USD41" s="9"/>
      <c r="USE41" s="9"/>
      <c r="USF41" s="9"/>
      <c r="USG41" s="9"/>
      <c r="USH41" s="9"/>
      <c r="USI41" s="9"/>
      <c r="USJ41" s="9"/>
      <c r="USK41" s="9"/>
      <c r="USL41" s="9"/>
      <c r="USM41" s="9"/>
      <c r="USN41" s="9"/>
      <c r="USO41" s="9"/>
      <c r="USP41" s="9"/>
      <c r="USQ41" s="9"/>
      <c r="USR41" s="9"/>
      <c r="USS41" s="9"/>
      <c r="UST41" s="9"/>
      <c r="USU41" s="9"/>
      <c r="USV41" s="9"/>
      <c r="USW41" s="9"/>
      <c r="USX41" s="9"/>
      <c r="USY41" s="9"/>
      <c r="USZ41" s="9"/>
      <c r="UTA41" s="9"/>
      <c r="UTB41" s="9"/>
      <c r="UTC41" s="9"/>
      <c r="UTD41" s="9"/>
      <c r="UTE41" s="9"/>
      <c r="UTF41" s="9"/>
      <c r="UTG41" s="9"/>
      <c r="UTH41" s="9"/>
      <c r="UTI41" s="9"/>
      <c r="UTJ41" s="9"/>
      <c r="UTK41" s="9"/>
      <c r="UTL41" s="9"/>
      <c r="UTM41" s="9"/>
      <c r="UTN41" s="9"/>
      <c r="UTO41" s="9"/>
      <c r="UTP41" s="9"/>
      <c r="UTQ41" s="9"/>
      <c r="UTR41" s="9"/>
      <c r="UTS41" s="9"/>
      <c r="UTT41" s="9"/>
      <c r="UTU41" s="9"/>
      <c r="UTV41" s="9"/>
      <c r="UTW41" s="9"/>
      <c r="UTX41" s="9"/>
      <c r="UTY41" s="9"/>
      <c r="UTZ41" s="9"/>
      <c r="UUA41" s="9"/>
      <c r="UUB41" s="9"/>
      <c r="UUC41" s="9"/>
      <c r="UUD41" s="9"/>
      <c r="UUE41" s="9"/>
      <c r="UUF41" s="9"/>
      <c r="UUG41" s="9"/>
      <c r="UUH41" s="9"/>
      <c r="UUI41" s="9"/>
      <c r="UUJ41" s="9"/>
      <c r="UUK41" s="9"/>
      <c r="UUL41" s="9"/>
      <c r="UUM41" s="9"/>
      <c r="UUN41" s="9"/>
      <c r="UUO41" s="9"/>
      <c r="UUP41" s="9"/>
      <c r="UUQ41" s="9"/>
      <c r="UUR41" s="9"/>
      <c r="UUS41" s="9"/>
      <c r="UUT41" s="9"/>
      <c r="UUU41" s="9"/>
      <c r="UUV41" s="9"/>
      <c r="UUW41" s="9"/>
      <c r="UUX41" s="9"/>
      <c r="UUY41" s="9"/>
      <c r="UUZ41" s="9"/>
      <c r="UVA41" s="9"/>
      <c r="UVB41" s="9"/>
      <c r="UVC41" s="9"/>
      <c r="UVD41" s="9"/>
      <c r="UVE41" s="9"/>
      <c r="UVF41" s="9"/>
      <c r="UVG41" s="9"/>
      <c r="UVH41" s="9"/>
      <c r="UVI41" s="9"/>
      <c r="UVJ41" s="9"/>
      <c r="UVK41" s="9"/>
      <c r="UVL41" s="9"/>
      <c r="UVM41" s="9"/>
      <c r="UVN41" s="9"/>
      <c r="UVO41" s="9"/>
      <c r="UVP41" s="9"/>
      <c r="UVQ41" s="9"/>
      <c r="UVR41" s="9"/>
      <c r="UVS41" s="9"/>
      <c r="UVT41" s="9"/>
      <c r="UVU41" s="9"/>
      <c r="UVV41" s="9"/>
      <c r="UVW41" s="9"/>
      <c r="UVX41" s="9"/>
      <c r="UVY41" s="9"/>
      <c r="UVZ41" s="9"/>
      <c r="UWA41" s="9"/>
      <c r="UWB41" s="9"/>
      <c r="UWC41" s="9"/>
      <c r="UWD41" s="9"/>
      <c r="UWE41" s="9"/>
      <c r="UWF41" s="9"/>
      <c r="UWG41" s="9"/>
      <c r="UWH41" s="9"/>
      <c r="UWI41" s="9"/>
      <c r="UWJ41" s="9"/>
      <c r="UWK41" s="9"/>
      <c r="UWL41" s="9"/>
      <c r="UWM41" s="9"/>
      <c r="UWN41" s="9"/>
      <c r="UWO41" s="9"/>
      <c r="UWP41" s="9"/>
      <c r="UWQ41" s="9"/>
      <c r="UWR41" s="9"/>
      <c r="UWS41" s="9"/>
      <c r="UWT41" s="9"/>
      <c r="UWU41" s="9"/>
      <c r="UWV41" s="9"/>
      <c r="UWW41" s="9"/>
      <c r="UWX41" s="9"/>
      <c r="UWY41" s="9"/>
      <c r="UWZ41" s="9"/>
      <c r="UXA41" s="9"/>
      <c r="UXB41" s="9"/>
      <c r="UXC41" s="9"/>
      <c r="UXD41" s="9"/>
      <c r="UXE41" s="9"/>
      <c r="UXF41" s="9"/>
      <c r="UXG41" s="9"/>
      <c r="UXH41" s="9"/>
      <c r="UXI41" s="9"/>
      <c r="UXJ41" s="9"/>
      <c r="UXK41" s="9"/>
      <c r="UXL41" s="9"/>
      <c r="UXM41" s="9"/>
      <c r="UXN41" s="9"/>
      <c r="UXO41" s="9"/>
      <c r="UXP41" s="9"/>
      <c r="UXQ41" s="9"/>
      <c r="UXR41" s="9"/>
      <c r="UXS41" s="9"/>
      <c r="UXT41" s="9"/>
      <c r="UXU41" s="9"/>
      <c r="UXV41" s="9"/>
      <c r="UXW41" s="9"/>
      <c r="UXX41" s="9"/>
      <c r="UXY41" s="9"/>
      <c r="UXZ41" s="9"/>
      <c r="UYA41" s="9"/>
      <c r="UYB41" s="9"/>
      <c r="UYC41" s="9"/>
      <c r="UYD41" s="9"/>
      <c r="UYE41" s="9"/>
      <c r="UYF41" s="9"/>
      <c r="UYG41" s="9"/>
      <c r="UYH41" s="9"/>
      <c r="UYI41" s="9"/>
      <c r="UYJ41" s="9"/>
      <c r="UYK41" s="9"/>
      <c r="UYL41" s="9"/>
      <c r="UYM41" s="9"/>
      <c r="UYN41" s="9"/>
      <c r="UYO41" s="9"/>
      <c r="UYP41" s="9"/>
      <c r="UYQ41" s="9"/>
      <c r="UYR41" s="9"/>
      <c r="UYS41" s="9"/>
      <c r="UYT41" s="9"/>
      <c r="UYU41" s="9"/>
      <c r="UYV41" s="9"/>
      <c r="UYW41" s="9"/>
      <c r="UYX41" s="9"/>
      <c r="UYY41" s="9"/>
      <c r="UYZ41" s="9"/>
      <c r="UZA41" s="9"/>
      <c r="UZB41" s="9"/>
      <c r="UZC41" s="9"/>
      <c r="UZD41" s="9"/>
      <c r="UZE41" s="9"/>
      <c r="UZF41" s="9"/>
      <c r="UZG41" s="9"/>
      <c r="UZH41" s="9"/>
      <c r="UZI41" s="9"/>
      <c r="UZJ41" s="9"/>
      <c r="UZK41" s="9"/>
      <c r="UZL41" s="9"/>
      <c r="UZM41" s="9"/>
      <c r="UZN41" s="9"/>
      <c r="UZO41" s="9"/>
      <c r="UZP41" s="9"/>
      <c r="UZQ41" s="9"/>
      <c r="UZR41" s="9"/>
      <c r="UZS41" s="9"/>
      <c r="UZT41" s="9"/>
      <c r="UZU41" s="9"/>
      <c r="UZV41" s="9"/>
      <c r="UZW41" s="9"/>
      <c r="UZX41" s="9"/>
      <c r="UZY41" s="9"/>
      <c r="UZZ41" s="9"/>
      <c r="VAA41" s="9"/>
      <c r="VAB41" s="9"/>
      <c r="VAC41" s="9"/>
      <c r="VAD41" s="9"/>
      <c r="VAE41" s="9"/>
      <c r="VAF41" s="9"/>
      <c r="VAG41" s="9"/>
      <c r="VAH41" s="9"/>
      <c r="VAI41" s="9"/>
      <c r="VAJ41" s="9"/>
      <c r="VAK41" s="9"/>
      <c r="VAL41" s="9"/>
      <c r="VAM41" s="9"/>
      <c r="VAN41" s="9"/>
      <c r="VAO41" s="9"/>
      <c r="VAP41" s="9"/>
      <c r="VAQ41" s="9"/>
      <c r="VAR41" s="9"/>
      <c r="VAS41" s="9"/>
      <c r="VAT41" s="9"/>
      <c r="VAU41" s="9"/>
      <c r="VAV41" s="9"/>
      <c r="VAW41" s="9"/>
      <c r="VAX41" s="9"/>
      <c r="VAY41" s="9"/>
      <c r="VAZ41" s="9"/>
      <c r="VBA41" s="9"/>
      <c r="VBB41" s="9"/>
      <c r="VBC41" s="9"/>
      <c r="VBD41" s="9"/>
      <c r="VBE41" s="9"/>
      <c r="VBF41" s="9"/>
      <c r="VBG41" s="9"/>
      <c r="VBH41" s="9"/>
      <c r="VBI41" s="9"/>
      <c r="VBJ41" s="9"/>
      <c r="VBK41" s="9"/>
      <c r="VBL41" s="9"/>
      <c r="VBM41" s="9"/>
      <c r="VBN41" s="9"/>
      <c r="VBO41" s="9"/>
      <c r="VBP41" s="9"/>
      <c r="VBQ41" s="9"/>
      <c r="VBR41" s="9"/>
      <c r="VBS41" s="9"/>
      <c r="VBT41" s="9"/>
      <c r="VBU41" s="9"/>
      <c r="VBV41" s="9"/>
      <c r="VBW41" s="9"/>
      <c r="VBX41" s="9"/>
      <c r="VBY41" s="9"/>
      <c r="VBZ41" s="9"/>
      <c r="VCA41" s="9"/>
      <c r="VCB41" s="9"/>
      <c r="VCC41" s="9"/>
      <c r="VCD41" s="9"/>
      <c r="VCE41" s="9"/>
      <c r="VCF41" s="9"/>
      <c r="VCG41" s="9"/>
      <c r="VCH41" s="9"/>
      <c r="VCI41" s="9"/>
      <c r="VCJ41" s="9"/>
      <c r="VCK41" s="9"/>
      <c r="VCL41" s="9"/>
      <c r="VCM41" s="9"/>
      <c r="VCN41" s="9"/>
      <c r="VCO41" s="9"/>
      <c r="VCP41" s="9"/>
      <c r="VCQ41" s="9"/>
      <c r="VCR41" s="9"/>
      <c r="VCS41" s="9"/>
      <c r="VCT41" s="9"/>
      <c r="VCU41" s="9"/>
      <c r="VCV41" s="9"/>
      <c r="VCW41" s="9"/>
      <c r="VCX41" s="9"/>
      <c r="VCY41" s="9"/>
      <c r="VCZ41" s="9"/>
      <c r="VDA41" s="9"/>
      <c r="VDB41" s="9"/>
      <c r="VDC41" s="9"/>
      <c r="VDD41" s="9"/>
      <c r="VDE41" s="9"/>
      <c r="VDF41" s="9"/>
      <c r="VDG41" s="9"/>
      <c r="VDH41" s="9"/>
      <c r="VDI41" s="9"/>
      <c r="VDJ41" s="9"/>
      <c r="VDK41" s="9"/>
      <c r="VDL41" s="9"/>
      <c r="VDM41" s="9"/>
      <c r="VDN41" s="9"/>
      <c r="VDO41" s="9"/>
      <c r="VDP41" s="9"/>
      <c r="VDQ41" s="9"/>
      <c r="VDR41" s="9"/>
      <c r="VDS41" s="9"/>
      <c r="VDT41" s="9"/>
      <c r="VDU41" s="9"/>
      <c r="VDV41" s="9"/>
      <c r="VDW41" s="9"/>
      <c r="VDX41" s="9"/>
      <c r="VDY41" s="9"/>
      <c r="VDZ41" s="9"/>
      <c r="VEA41" s="9"/>
      <c r="VEB41" s="9"/>
      <c r="VEC41" s="9"/>
      <c r="VED41" s="9"/>
      <c r="VEE41" s="9"/>
      <c r="VEF41" s="9"/>
      <c r="VEG41" s="9"/>
      <c r="VEH41" s="9"/>
      <c r="VEI41" s="9"/>
      <c r="VEJ41" s="9"/>
      <c r="VEK41" s="9"/>
      <c r="VEL41" s="9"/>
      <c r="VEM41" s="9"/>
      <c r="VEN41" s="9"/>
      <c r="VEO41" s="9"/>
      <c r="VEP41" s="9"/>
      <c r="VEQ41" s="9"/>
      <c r="VER41" s="9"/>
      <c r="VES41" s="9"/>
      <c r="VET41" s="9"/>
      <c r="VEU41" s="9"/>
      <c r="VEV41" s="9"/>
      <c r="VEW41" s="9"/>
      <c r="VEX41" s="9"/>
      <c r="VEY41" s="9"/>
      <c r="VEZ41" s="9"/>
      <c r="VFA41" s="9"/>
      <c r="VFB41" s="9"/>
      <c r="VFC41" s="9"/>
      <c r="VFD41" s="9"/>
      <c r="VFE41" s="9"/>
      <c r="VFF41" s="9"/>
      <c r="VFG41" s="9"/>
      <c r="VFH41" s="9"/>
      <c r="VFI41" s="9"/>
      <c r="VFJ41" s="9"/>
      <c r="VFK41" s="9"/>
      <c r="VFL41" s="9"/>
      <c r="VFM41" s="9"/>
      <c r="VFN41" s="9"/>
      <c r="VFO41" s="9"/>
      <c r="VFP41" s="9"/>
      <c r="VFQ41" s="9"/>
      <c r="VFR41" s="9"/>
      <c r="VFS41" s="9"/>
      <c r="VFT41" s="9"/>
      <c r="VFU41" s="9"/>
      <c r="VFV41" s="9"/>
      <c r="VFW41" s="9"/>
      <c r="VFX41" s="9"/>
      <c r="VFY41" s="9"/>
      <c r="VFZ41" s="9"/>
      <c r="VGA41" s="9"/>
      <c r="VGB41" s="9"/>
      <c r="VGC41" s="9"/>
      <c r="VGD41" s="9"/>
      <c r="VGE41" s="9"/>
      <c r="VGF41" s="9"/>
      <c r="VGG41" s="9"/>
      <c r="VGH41" s="9"/>
      <c r="VGI41" s="9"/>
      <c r="VGJ41" s="9"/>
      <c r="VGK41" s="9"/>
      <c r="VGL41" s="9"/>
      <c r="VGM41" s="9"/>
      <c r="VGN41" s="9"/>
      <c r="VGO41" s="9"/>
      <c r="VGP41" s="9"/>
      <c r="VGQ41" s="9"/>
      <c r="VGR41" s="9"/>
      <c r="VGS41" s="9"/>
      <c r="VGT41" s="9"/>
      <c r="VGU41" s="9"/>
      <c r="VGV41" s="9"/>
      <c r="VGW41" s="9"/>
      <c r="VGX41" s="9"/>
      <c r="VGY41" s="9"/>
      <c r="VGZ41" s="9"/>
      <c r="VHA41" s="9"/>
      <c r="VHB41" s="9"/>
      <c r="VHC41" s="9"/>
      <c r="VHD41" s="9"/>
      <c r="VHE41" s="9"/>
      <c r="VHF41" s="9"/>
      <c r="VHG41" s="9"/>
      <c r="VHH41" s="9"/>
      <c r="VHI41" s="9"/>
      <c r="VHJ41" s="9"/>
      <c r="VHK41" s="9"/>
      <c r="VHL41" s="9"/>
      <c r="VHM41" s="9"/>
      <c r="VHN41" s="9"/>
      <c r="VHO41" s="9"/>
      <c r="VHP41" s="9"/>
      <c r="VHQ41" s="9"/>
      <c r="VHR41" s="9"/>
      <c r="VHS41" s="9"/>
      <c r="VHT41" s="9"/>
      <c r="VHU41" s="9"/>
      <c r="VHV41" s="9"/>
      <c r="VHW41" s="9"/>
      <c r="VHX41" s="9"/>
      <c r="VHY41" s="9"/>
      <c r="VHZ41" s="9"/>
      <c r="VIA41" s="9"/>
      <c r="VIB41" s="9"/>
      <c r="VIC41" s="9"/>
      <c r="VID41" s="9"/>
      <c r="VIE41" s="9"/>
      <c r="VIF41" s="9"/>
      <c r="VIG41" s="9"/>
      <c r="VIH41" s="9"/>
      <c r="VII41" s="9"/>
      <c r="VIJ41" s="9"/>
      <c r="VIK41" s="9"/>
      <c r="VIL41" s="9"/>
      <c r="VIM41" s="9"/>
      <c r="VIN41" s="9"/>
      <c r="VIO41" s="9"/>
      <c r="VIP41" s="9"/>
      <c r="VIQ41" s="9"/>
      <c r="VIR41" s="9"/>
      <c r="VIS41" s="9"/>
      <c r="VIT41" s="9"/>
      <c r="VIU41" s="9"/>
      <c r="VIV41" s="9"/>
      <c r="VIW41" s="9"/>
      <c r="VIX41" s="9"/>
      <c r="VIY41" s="9"/>
      <c r="VIZ41" s="9"/>
      <c r="VJA41" s="9"/>
      <c r="VJB41" s="9"/>
      <c r="VJC41" s="9"/>
      <c r="VJD41" s="9"/>
      <c r="VJE41" s="9"/>
      <c r="VJF41" s="9"/>
      <c r="VJG41" s="9"/>
      <c r="VJH41" s="9"/>
      <c r="VJI41" s="9"/>
      <c r="VJJ41" s="9"/>
      <c r="VJK41" s="9"/>
      <c r="VJL41" s="9"/>
      <c r="VJM41" s="9"/>
      <c r="VJN41" s="9"/>
      <c r="VJO41" s="9"/>
      <c r="VJP41" s="9"/>
      <c r="VJQ41" s="9"/>
      <c r="VJR41" s="9"/>
      <c r="VJS41" s="9"/>
      <c r="VJT41" s="9"/>
      <c r="VJU41" s="9"/>
      <c r="VJV41" s="9"/>
      <c r="VJW41" s="9"/>
      <c r="VJX41" s="9"/>
      <c r="VJY41" s="9"/>
      <c r="VJZ41" s="9"/>
      <c r="VKA41" s="9"/>
      <c r="VKB41" s="9"/>
      <c r="VKC41" s="9"/>
      <c r="VKD41" s="9"/>
      <c r="VKE41" s="9"/>
      <c r="VKF41" s="9"/>
      <c r="VKG41" s="9"/>
      <c r="VKH41" s="9"/>
      <c r="VKI41" s="9"/>
      <c r="VKJ41" s="9"/>
      <c r="VKK41" s="9"/>
      <c r="VKL41" s="9"/>
      <c r="VKM41" s="9"/>
      <c r="VKN41" s="9"/>
      <c r="VKO41" s="9"/>
      <c r="VKP41" s="9"/>
      <c r="VKQ41" s="9"/>
      <c r="VKR41" s="9"/>
      <c r="VKS41" s="9"/>
      <c r="VKT41" s="9"/>
      <c r="VKU41" s="9"/>
      <c r="VKV41" s="9"/>
      <c r="VKW41" s="9"/>
      <c r="VKX41" s="9"/>
      <c r="VKY41" s="9"/>
      <c r="VKZ41" s="9"/>
      <c r="VLA41" s="9"/>
      <c r="VLB41" s="9"/>
      <c r="VLC41" s="9"/>
      <c r="VLD41" s="9"/>
      <c r="VLE41" s="9"/>
      <c r="VLF41" s="9"/>
      <c r="VLG41" s="9"/>
      <c r="VLH41" s="9"/>
      <c r="VLI41" s="9"/>
      <c r="VLJ41" s="9"/>
      <c r="VLK41" s="9"/>
      <c r="VLL41" s="9"/>
      <c r="VLM41" s="9"/>
      <c r="VLN41" s="9"/>
      <c r="VLO41" s="9"/>
      <c r="VLP41" s="9"/>
      <c r="VLQ41" s="9"/>
      <c r="VLR41" s="9"/>
      <c r="VLS41" s="9"/>
      <c r="VLT41" s="9"/>
      <c r="VLU41" s="9"/>
      <c r="VLV41" s="9"/>
      <c r="VLW41" s="9"/>
      <c r="VLX41" s="9"/>
      <c r="VLY41" s="9"/>
      <c r="VLZ41" s="9"/>
      <c r="VMA41" s="9"/>
      <c r="VMB41" s="9"/>
      <c r="VMC41" s="9"/>
      <c r="VMD41" s="9"/>
      <c r="VME41" s="9"/>
      <c r="VMF41" s="9"/>
      <c r="VMG41" s="9"/>
      <c r="VMH41" s="9"/>
      <c r="VMI41" s="9"/>
      <c r="VMJ41" s="9"/>
      <c r="VMK41" s="9"/>
      <c r="VML41" s="9"/>
      <c r="VMM41" s="9"/>
      <c r="VMN41" s="9"/>
      <c r="VMO41" s="9"/>
      <c r="VMP41" s="9"/>
      <c r="VMQ41" s="9"/>
      <c r="VMR41" s="9"/>
      <c r="VMS41" s="9"/>
      <c r="VMT41" s="9"/>
      <c r="VMU41" s="9"/>
      <c r="VMV41" s="9"/>
      <c r="VMW41" s="9"/>
      <c r="VMX41" s="9"/>
      <c r="VMY41" s="9"/>
      <c r="VMZ41" s="9"/>
      <c r="VNA41" s="9"/>
      <c r="VNB41" s="9"/>
      <c r="VNC41" s="9"/>
      <c r="VND41" s="9"/>
      <c r="VNE41" s="9"/>
      <c r="VNF41" s="9"/>
      <c r="VNG41" s="9"/>
      <c r="VNH41" s="9"/>
      <c r="VNI41" s="9"/>
      <c r="VNJ41" s="9"/>
      <c r="VNK41" s="9"/>
      <c r="VNL41" s="9"/>
      <c r="VNM41" s="9"/>
      <c r="VNN41" s="9"/>
      <c r="VNO41" s="9"/>
      <c r="VNP41" s="9"/>
      <c r="VNQ41" s="9"/>
      <c r="VNR41" s="9"/>
      <c r="VNS41" s="9"/>
      <c r="VNT41" s="9"/>
      <c r="VNU41" s="9"/>
      <c r="VNV41" s="9"/>
      <c r="VNW41" s="9"/>
      <c r="VNX41" s="9"/>
      <c r="VNY41" s="9"/>
      <c r="VNZ41" s="9"/>
      <c r="VOA41" s="9"/>
      <c r="VOB41" s="9"/>
      <c r="VOC41" s="9"/>
      <c r="VOD41" s="9"/>
      <c r="VOE41" s="9"/>
      <c r="VOF41" s="9"/>
      <c r="VOG41" s="9"/>
      <c r="VOH41" s="9"/>
      <c r="VOI41" s="9"/>
      <c r="VOJ41" s="9"/>
      <c r="VOK41" s="9"/>
      <c r="VOL41" s="9"/>
      <c r="VOM41" s="9"/>
      <c r="VON41" s="9"/>
      <c r="VOO41" s="9"/>
      <c r="VOP41" s="9"/>
      <c r="VOQ41" s="9"/>
      <c r="VOR41" s="9"/>
      <c r="VOS41" s="9"/>
      <c r="VOT41" s="9"/>
      <c r="VOU41" s="9"/>
      <c r="VOV41" s="9"/>
      <c r="VOW41" s="9"/>
      <c r="VOX41" s="9"/>
      <c r="VOY41" s="9"/>
      <c r="VOZ41" s="9"/>
      <c r="VPA41" s="9"/>
      <c r="VPB41" s="9"/>
      <c r="VPC41" s="9"/>
      <c r="VPD41" s="9"/>
      <c r="VPE41" s="9"/>
      <c r="VPF41" s="9"/>
      <c r="VPG41" s="9"/>
      <c r="VPH41" s="9"/>
      <c r="VPI41" s="9"/>
      <c r="VPJ41" s="9"/>
      <c r="VPK41" s="9"/>
      <c r="VPL41" s="9"/>
      <c r="VPM41" s="9"/>
      <c r="VPN41" s="9"/>
      <c r="VPO41" s="9"/>
      <c r="VPP41" s="9"/>
      <c r="VPQ41" s="9"/>
      <c r="VPR41" s="9"/>
      <c r="VPS41" s="9"/>
      <c r="VPT41" s="9"/>
      <c r="VPU41" s="9"/>
      <c r="VPV41" s="9"/>
      <c r="VPW41" s="9"/>
      <c r="VPX41" s="9"/>
      <c r="VPY41" s="9"/>
      <c r="VPZ41" s="9"/>
      <c r="VQA41" s="9"/>
      <c r="VQB41" s="9"/>
      <c r="VQC41" s="9"/>
      <c r="VQD41" s="9"/>
      <c r="VQE41" s="9"/>
      <c r="VQF41" s="9"/>
      <c r="VQG41" s="9"/>
      <c r="VQH41" s="9"/>
      <c r="VQI41" s="9"/>
      <c r="VQJ41" s="9"/>
      <c r="VQK41" s="9"/>
      <c r="VQL41" s="9"/>
      <c r="VQM41" s="9"/>
      <c r="VQN41" s="9"/>
      <c r="VQO41" s="9"/>
      <c r="VQP41" s="9"/>
      <c r="VQQ41" s="9"/>
      <c r="VQR41" s="9"/>
      <c r="VQS41" s="9"/>
      <c r="VQT41" s="9"/>
      <c r="VQU41" s="9"/>
      <c r="VQV41" s="9"/>
      <c r="VQW41" s="9"/>
      <c r="VQX41" s="9"/>
      <c r="VQY41" s="9"/>
      <c r="VQZ41" s="9"/>
      <c r="VRA41" s="9"/>
      <c r="VRB41" s="9"/>
      <c r="VRC41" s="9"/>
      <c r="VRD41" s="9"/>
      <c r="VRE41" s="9"/>
      <c r="VRF41" s="9"/>
      <c r="VRG41" s="9"/>
      <c r="VRH41" s="9"/>
      <c r="VRI41" s="9"/>
      <c r="VRJ41" s="9"/>
      <c r="VRK41" s="9"/>
      <c r="VRL41" s="9"/>
      <c r="VRM41" s="9"/>
      <c r="VRN41" s="9"/>
      <c r="VRO41" s="9"/>
      <c r="VRP41" s="9"/>
      <c r="VRQ41" s="9"/>
      <c r="VRR41" s="9"/>
      <c r="VRS41" s="9"/>
      <c r="VRT41" s="9"/>
      <c r="VRU41" s="9"/>
      <c r="VRV41" s="9"/>
      <c r="VRW41" s="9"/>
      <c r="VRX41" s="9"/>
      <c r="VRY41" s="9"/>
      <c r="VRZ41" s="9"/>
      <c r="VSA41" s="9"/>
      <c r="VSB41" s="9"/>
      <c r="VSC41" s="9"/>
      <c r="VSD41" s="9"/>
      <c r="VSE41" s="9"/>
      <c r="VSF41" s="9"/>
      <c r="VSG41" s="9"/>
      <c r="VSH41" s="9"/>
      <c r="VSI41" s="9"/>
      <c r="VSJ41" s="9"/>
      <c r="VSK41" s="9"/>
      <c r="VSL41" s="9"/>
      <c r="VSM41" s="9"/>
      <c r="VSN41" s="9"/>
      <c r="VSO41" s="9"/>
      <c r="VSP41" s="9"/>
      <c r="VSQ41" s="9"/>
      <c r="VSR41" s="9"/>
      <c r="VSS41" s="9"/>
      <c r="VST41" s="9"/>
      <c r="VSU41" s="9"/>
      <c r="VSV41" s="9"/>
      <c r="VSW41" s="9"/>
      <c r="VSX41" s="9"/>
      <c r="VSY41" s="9"/>
      <c r="VSZ41" s="9"/>
      <c r="VTA41" s="9"/>
      <c r="VTB41" s="9"/>
      <c r="VTC41" s="9"/>
      <c r="VTD41" s="9"/>
      <c r="VTE41" s="9"/>
      <c r="VTF41" s="9"/>
      <c r="VTG41" s="9"/>
      <c r="VTH41" s="9"/>
      <c r="VTI41" s="9"/>
      <c r="VTJ41" s="9"/>
      <c r="VTK41" s="9"/>
      <c r="VTL41" s="9"/>
      <c r="VTM41" s="9"/>
      <c r="VTN41" s="9"/>
      <c r="VTO41" s="9"/>
      <c r="VTP41" s="9"/>
      <c r="VTQ41" s="9"/>
      <c r="VTR41" s="9"/>
      <c r="VTS41" s="9"/>
      <c r="VTT41" s="9"/>
      <c r="VTU41" s="9"/>
      <c r="VTV41" s="9"/>
      <c r="VTW41" s="9"/>
      <c r="VTX41" s="9"/>
      <c r="VTY41" s="9"/>
      <c r="VTZ41" s="9"/>
      <c r="VUA41" s="9"/>
      <c r="VUB41" s="9"/>
      <c r="VUC41" s="9"/>
      <c r="VUD41" s="9"/>
      <c r="VUE41" s="9"/>
      <c r="VUF41" s="9"/>
      <c r="VUG41" s="9"/>
      <c r="VUH41" s="9"/>
      <c r="VUI41" s="9"/>
      <c r="VUJ41" s="9"/>
      <c r="VUK41" s="9"/>
      <c r="VUL41" s="9"/>
      <c r="VUM41" s="9"/>
      <c r="VUN41" s="9"/>
      <c r="VUO41" s="9"/>
      <c r="VUP41" s="9"/>
      <c r="VUQ41" s="9"/>
      <c r="VUR41" s="9"/>
      <c r="VUS41" s="9"/>
      <c r="VUT41" s="9"/>
      <c r="VUU41" s="9"/>
      <c r="VUV41" s="9"/>
      <c r="VUW41" s="9"/>
      <c r="VUX41" s="9"/>
      <c r="VUY41" s="9"/>
      <c r="VUZ41" s="9"/>
      <c r="VVA41" s="9"/>
      <c r="VVB41" s="9"/>
      <c r="VVC41" s="9"/>
      <c r="VVD41" s="9"/>
      <c r="VVE41" s="9"/>
      <c r="VVF41" s="9"/>
      <c r="VVG41" s="9"/>
      <c r="VVH41" s="9"/>
      <c r="VVI41" s="9"/>
      <c r="VVJ41" s="9"/>
      <c r="VVK41" s="9"/>
      <c r="VVL41" s="9"/>
      <c r="VVM41" s="9"/>
      <c r="VVN41" s="9"/>
      <c r="VVO41" s="9"/>
      <c r="VVP41" s="9"/>
      <c r="VVQ41" s="9"/>
      <c r="VVR41" s="9"/>
      <c r="VVS41" s="9"/>
      <c r="VVT41" s="9"/>
      <c r="VVU41" s="9"/>
      <c r="VVV41" s="9"/>
      <c r="VVW41" s="9"/>
      <c r="VVX41" s="9"/>
      <c r="VVY41" s="9"/>
      <c r="VVZ41" s="9"/>
      <c r="VWA41" s="9"/>
      <c r="VWB41" s="9"/>
      <c r="VWC41" s="9"/>
      <c r="VWD41" s="9"/>
      <c r="VWE41" s="9"/>
      <c r="VWF41" s="9"/>
      <c r="VWG41" s="9"/>
      <c r="VWH41" s="9"/>
      <c r="VWI41" s="9"/>
      <c r="VWJ41" s="9"/>
      <c r="VWK41" s="9"/>
      <c r="VWL41" s="9"/>
      <c r="VWM41" s="9"/>
      <c r="VWN41" s="9"/>
      <c r="VWO41" s="9"/>
      <c r="VWP41" s="9"/>
      <c r="VWQ41" s="9"/>
      <c r="VWR41" s="9"/>
      <c r="VWS41" s="9"/>
      <c r="VWT41" s="9"/>
      <c r="VWU41" s="9"/>
      <c r="VWV41" s="9"/>
      <c r="VWW41" s="9"/>
      <c r="VWX41" s="9"/>
      <c r="VWY41" s="9"/>
      <c r="VWZ41" s="9"/>
      <c r="VXA41" s="9"/>
      <c r="VXB41" s="9"/>
      <c r="VXC41" s="9"/>
      <c r="VXD41" s="9"/>
      <c r="VXE41" s="9"/>
      <c r="VXF41" s="9"/>
      <c r="VXG41" s="9"/>
      <c r="VXH41" s="9"/>
      <c r="VXI41" s="9"/>
      <c r="VXJ41" s="9"/>
      <c r="VXK41" s="9"/>
      <c r="VXL41" s="9"/>
      <c r="VXM41" s="9"/>
      <c r="VXN41" s="9"/>
      <c r="VXO41" s="9"/>
      <c r="VXP41" s="9"/>
      <c r="VXQ41" s="9"/>
      <c r="VXR41" s="9"/>
      <c r="VXS41" s="9"/>
      <c r="VXT41" s="9"/>
      <c r="VXU41" s="9"/>
      <c r="VXV41" s="9"/>
      <c r="VXW41" s="9"/>
      <c r="VXX41" s="9"/>
      <c r="VXY41" s="9"/>
      <c r="VXZ41" s="9"/>
      <c r="VYA41" s="9"/>
      <c r="VYB41" s="9"/>
      <c r="VYC41" s="9"/>
      <c r="VYD41" s="9"/>
      <c r="VYE41" s="9"/>
      <c r="VYF41" s="9"/>
      <c r="VYG41" s="9"/>
      <c r="VYH41" s="9"/>
      <c r="VYI41" s="9"/>
      <c r="VYJ41" s="9"/>
      <c r="VYK41" s="9"/>
      <c r="VYL41" s="9"/>
      <c r="VYM41" s="9"/>
      <c r="VYN41" s="9"/>
      <c r="VYO41" s="9"/>
      <c r="VYP41" s="9"/>
      <c r="VYQ41" s="9"/>
      <c r="VYR41" s="9"/>
      <c r="VYS41" s="9"/>
      <c r="VYT41" s="9"/>
      <c r="VYU41" s="9"/>
      <c r="VYV41" s="9"/>
      <c r="VYW41" s="9"/>
      <c r="VYX41" s="9"/>
      <c r="VYY41" s="9"/>
      <c r="VYZ41" s="9"/>
      <c r="VZA41" s="9"/>
      <c r="VZB41" s="9"/>
      <c r="VZC41" s="9"/>
      <c r="VZD41" s="9"/>
      <c r="VZE41" s="9"/>
      <c r="VZF41" s="9"/>
      <c r="VZG41" s="9"/>
      <c r="VZH41" s="9"/>
      <c r="VZI41" s="9"/>
      <c r="VZJ41" s="9"/>
      <c r="VZK41" s="9"/>
      <c r="VZL41" s="9"/>
      <c r="VZM41" s="9"/>
      <c r="VZN41" s="9"/>
      <c r="VZO41" s="9"/>
      <c r="VZP41" s="9"/>
      <c r="VZQ41" s="9"/>
      <c r="VZR41" s="9"/>
      <c r="VZS41" s="9"/>
      <c r="VZT41" s="9"/>
      <c r="VZU41" s="9"/>
      <c r="VZV41" s="9"/>
      <c r="VZW41" s="9"/>
      <c r="VZX41" s="9"/>
      <c r="VZY41" s="9"/>
      <c r="VZZ41" s="9"/>
      <c r="WAA41" s="9"/>
      <c r="WAB41" s="9"/>
      <c r="WAC41" s="9"/>
      <c r="WAD41" s="9"/>
      <c r="WAE41" s="9"/>
      <c r="WAF41" s="9"/>
      <c r="WAG41" s="9"/>
      <c r="WAH41" s="9"/>
      <c r="WAI41" s="9"/>
      <c r="WAJ41" s="9"/>
      <c r="WAK41" s="9"/>
      <c r="WAL41" s="9"/>
      <c r="WAM41" s="9"/>
      <c r="WAN41" s="9"/>
      <c r="WAO41" s="9"/>
      <c r="WAP41" s="9"/>
      <c r="WAQ41" s="9"/>
      <c r="WAR41" s="9"/>
      <c r="WAS41" s="9"/>
      <c r="WAT41" s="9"/>
      <c r="WAU41" s="9"/>
      <c r="WAV41" s="9"/>
      <c r="WAW41" s="9"/>
      <c r="WAX41" s="9"/>
      <c r="WAY41" s="9"/>
      <c r="WAZ41" s="9"/>
      <c r="WBA41" s="9"/>
      <c r="WBB41" s="9"/>
      <c r="WBC41" s="9"/>
      <c r="WBD41" s="9"/>
      <c r="WBE41" s="9"/>
      <c r="WBF41" s="9"/>
      <c r="WBG41" s="9"/>
      <c r="WBH41" s="9"/>
      <c r="WBI41" s="9"/>
      <c r="WBJ41" s="9"/>
      <c r="WBK41" s="9"/>
      <c r="WBL41" s="9"/>
      <c r="WBM41" s="9"/>
      <c r="WBN41" s="9"/>
      <c r="WBO41" s="9"/>
      <c r="WBP41" s="9"/>
      <c r="WBQ41" s="9"/>
      <c r="WBR41" s="9"/>
      <c r="WBS41" s="9"/>
      <c r="WBT41" s="9"/>
      <c r="WBU41" s="9"/>
      <c r="WBV41" s="9"/>
      <c r="WBW41" s="9"/>
      <c r="WBX41" s="9"/>
      <c r="WBY41" s="9"/>
      <c r="WBZ41" s="9"/>
      <c r="WCA41" s="9"/>
      <c r="WCB41" s="9"/>
      <c r="WCC41" s="9"/>
      <c r="WCD41" s="9"/>
      <c r="WCE41" s="9"/>
      <c r="WCF41" s="9"/>
      <c r="WCG41" s="9"/>
      <c r="WCH41" s="9"/>
      <c r="WCI41" s="9"/>
      <c r="WCJ41" s="9"/>
      <c r="WCK41" s="9"/>
      <c r="WCL41" s="9"/>
      <c r="WCM41" s="9"/>
      <c r="WCN41" s="9"/>
      <c r="WCO41" s="9"/>
      <c r="WCP41" s="9"/>
      <c r="WCQ41" s="9"/>
      <c r="WCR41" s="9"/>
      <c r="WCS41" s="9"/>
      <c r="WCT41" s="9"/>
      <c r="WCU41" s="9"/>
      <c r="WCV41" s="9"/>
      <c r="WCW41" s="9"/>
      <c r="WCX41" s="9"/>
      <c r="WCY41" s="9"/>
      <c r="WCZ41" s="9"/>
      <c r="WDA41" s="9"/>
      <c r="WDB41" s="9"/>
      <c r="WDC41" s="9"/>
      <c r="WDD41" s="9"/>
      <c r="WDE41" s="9"/>
      <c r="WDF41" s="9"/>
      <c r="WDG41" s="9"/>
      <c r="WDH41" s="9"/>
      <c r="WDI41" s="9"/>
      <c r="WDJ41" s="9"/>
      <c r="WDK41" s="9"/>
      <c r="WDL41" s="9"/>
      <c r="WDM41" s="9"/>
      <c r="WDN41" s="9"/>
      <c r="WDO41" s="9"/>
      <c r="WDP41" s="9"/>
      <c r="WDQ41" s="9"/>
      <c r="WDR41" s="9"/>
      <c r="WDS41" s="9"/>
      <c r="WDT41" s="9"/>
      <c r="WDU41" s="9"/>
      <c r="WDV41" s="9"/>
      <c r="WDW41" s="9"/>
      <c r="WDX41" s="9"/>
      <c r="WDY41" s="9"/>
      <c r="WDZ41" s="9"/>
      <c r="WEA41" s="9"/>
      <c r="WEB41" s="9"/>
      <c r="WEC41" s="9"/>
      <c r="WED41" s="9"/>
      <c r="WEE41" s="9"/>
      <c r="WEF41" s="9"/>
      <c r="WEG41" s="9"/>
      <c r="WEH41" s="9"/>
      <c r="WEI41" s="9"/>
      <c r="WEJ41" s="9"/>
      <c r="WEK41" s="9"/>
      <c r="WEL41" s="9"/>
      <c r="WEM41" s="9"/>
      <c r="WEN41" s="9"/>
      <c r="WEO41" s="9"/>
      <c r="WEP41" s="9"/>
      <c r="WEQ41" s="9"/>
      <c r="WER41" s="9"/>
      <c r="WES41" s="9"/>
      <c r="WET41" s="9"/>
      <c r="WEU41" s="9"/>
      <c r="WEV41" s="9"/>
      <c r="WEW41" s="9"/>
      <c r="WEX41" s="9"/>
      <c r="WEY41" s="9"/>
      <c r="WEZ41" s="9"/>
      <c r="WFA41" s="9"/>
      <c r="WFB41" s="9"/>
      <c r="WFC41" s="9"/>
      <c r="WFD41" s="9"/>
      <c r="WFE41" s="9"/>
      <c r="WFF41" s="9"/>
      <c r="WFG41" s="9"/>
      <c r="WFH41" s="9"/>
      <c r="WFI41" s="9"/>
      <c r="WFJ41" s="9"/>
      <c r="WFK41" s="9"/>
      <c r="WFL41" s="9"/>
      <c r="WFM41" s="9"/>
      <c r="WFN41" s="9"/>
      <c r="WFO41" s="9"/>
      <c r="WFP41" s="9"/>
      <c r="WFQ41" s="9"/>
      <c r="WFR41" s="9"/>
      <c r="WFS41" s="9"/>
      <c r="WFT41" s="9"/>
      <c r="WFU41" s="9"/>
      <c r="WFV41" s="9"/>
      <c r="WFW41" s="9"/>
      <c r="WFX41" s="9"/>
      <c r="WFY41" s="9"/>
      <c r="WFZ41" s="9"/>
      <c r="WGA41" s="9"/>
      <c r="WGB41" s="9"/>
      <c r="WGC41" s="9"/>
      <c r="WGD41" s="9"/>
      <c r="WGE41" s="9"/>
      <c r="WGF41" s="9"/>
      <c r="WGG41" s="9"/>
      <c r="WGH41" s="9"/>
      <c r="WGI41" s="9"/>
      <c r="WGJ41" s="9"/>
      <c r="WGK41" s="9"/>
      <c r="WGL41" s="9"/>
      <c r="WGM41" s="9"/>
      <c r="WGN41" s="9"/>
      <c r="WGO41" s="9"/>
      <c r="WGP41" s="9"/>
      <c r="WGQ41" s="9"/>
      <c r="WGR41" s="9"/>
      <c r="WGS41" s="9"/>
      <c r="WGT41" s="9"/>
      <c r="WGU41" s="9"/>
      <c r="WGV41" s="9"/>
      <c r="WGW41" s="9"/>
      <c r="WGX41" s="9"/>
      <c r="WGY41" s="9"/>
      <c r="WGZ41" s="9"/>
      <c r="WHA41" s="9"/>
      <c r="WHB41" s="9"/>
      <c r="WHC41" s="9"/>
      <c r="WHD41" s="9"/>
      <c r="WHE41" s="9"/>
      <c r="WHF41" s="9"/>
      <c r="WHG41" s="9"/>
      <c r="WHH41" s="9"/>
      <c r="WHI41" s="9"/>
      <c r="WHJ41" s="9"/>
      <c r="WHK41" s="9"/>
      <c r="WHL41" s="9"/>
      <c r="WHM41" s="9"/>
      <c r="WHN41" s="9"/>
      <c r="WHO41" s="9"/>
      <c r="WHP41" s="9"/>
      <c r="WHQ41" s="9"/>
      <c r="WHR41" s="9"/>
      <c r="WHS41" s="9"/>
      <c r="WHT41" s="9"/>
      <c r="WHU41" s="9"/>
      <c r="WHV41" s="9"/>
      <c r="WHW41" s="9"/>
      <c r="WHX41" s="9"/>
      <c r="WHY41" s="9"/>
      <c r="WHZ41" s="9"/>
      <c r="WIA41" s="9"/>
      <c r="WIB41" s="9"/>
      <c r="WIC41" s="9"/>
      <c r="WID41" s="9"/>
      <c r="WIE41" s="9"/>
      <c r="WIF41" s="9"/>
      <c r="WIG41" s="9"/>
      <c r="WIH41" s="9"/>
      <c r="WII41" s="9"/>
      <c r="WIJ41" s="9"/>
      <c r="WIK41" s="9"/>
      <c r="WIL41" s="9"/>
      <c r="WIM41" s="9"/>
      <c r="WIN41" s="9"/>
      <c r="WIO41" s="9"/>
      <c r="WIP41" s="9"/>
      <c r="WIQ41" s="9"/>
      <c r="WIR41" s="9"/>
      <c r="WIS41" s="9"/>
      <c r="WIT41" s="9"/>
      <c r="WIU41" s="9"/>
      <c r="WIV41" s="9"/>
      <c r="WIW41" s="9"/>
      <c r="WIX41" s="9"/>
      <c r="WIY41" s="9"/>
      <c r="WIZ41" s="9"/>
      <c r="WJA41" s="9"/>
      <c r="WJB41" s="9"/>
      <c r="WJC41" s="9"/>
      <c r="WJD41" s="9"/>
      <c r="WJE41" s="9"/>
      <c r="WJF41" s="9"/>
      <c r="WJG41" s="9"/>
      <c r="WJH41" s="9"/>
      <c r="WJI41" s="9"/>
      <c r="WJJ41" s="9"/>
      <c r="WJK41" s="9"/>
      <c r="WJL41" s="9"/>
      <c r="WJM41" s="9"/>
      <c r="WJN41" s="9"/>
      <c r="WJO41" s="9"/>
      <c r="WJP41" s="9"/>
      <c r="WJQ41" s="9"/>
      <c r="WJR41" s="9"/>
      <c r="WJS41" s="9"/>
      <c r="WJT41" s="9"/>
      <c r="WJU41" s="9"/>
      <c r="WJV41" s="9"/>
      <c r="WJW41" s="9"/>
      <c r="WJX41" s="9"/>
      <c r="WJY41" s="9"/>
      <c r="WJZ41" s="9"/>
      <c r="WKA41" s="9"/>
      <c r="WKB41" s="9"/>
      <c r="WKC41" s="9"/>
      <c r="WKD41" s="9"/>
      <c r="WKE41" s="9"/>
      <c r="WKF41" s="9"/>
      <c r="WKG41" s="9"/>
      <c r="WKH41" s="9"/>
      <c r="WKI41" s="9"/>
      <c r="WKJ41" s="9"/>
      <c r="WKK41" s="9"/>
      <c r="WKL41" s="9"/>
      <c r="WKM41" s="9"/>
      <c r="WKN41" s="9"/>
      <c r="WKO41" s="9"/>
      <c r="WKP41" s="9"/>
      <c r="WKQ41" s="9"/>
      <c r="WKR41" s="9"/>
      <c r="WKS41" s="9"/>
      <c r="WKT41" s="9"/>
      <c r="WKU41" s="9"/>
      <c r="WKV41" s="9"/>
      <c r="WKW41" s="9"/>
      <c r="WKX41" s="9"/>
      <c r="WKY41" s="9"/>
      <c r="WKZ41" s="9"/>
      <c r="WLA41" s="9"/>
      <c r="WLB41" s="9"/>
      <c r="WLC41" s="9"/>
      <c r="WLD41" s="9"/>
      <c r="WLE41" s="9"/>
      <c r="WLF41" s="9"/>
      <c r="WLG41" s="9"/>
      <c r="WLH41" s="9"/>
      <c r="WLI41" s="9"/>
      <c r="WLJ41" s="9"/>
      <c r="WLK41" s="9"/>
      <c r="WLL41" s="9"/>
      <c r="WLM41" s="9"/>
      <c r="WLN41" s="9"/>
      <c r="WLO41" s="9"/>
      <c r="WLP41" s="9"/>
      <c r="WLQ41" s="9"/>
      <c r="WLR41" s="9"/>
      <c r="WLS41" s="9"/>
      <c r="WLT41" s="9"/>
      <c r="WLU41" s="9"/>
      <c r="WLV41" s="9"/>
      <c r="WLW41" s="9"/>
      <c r="WLX41" s="9"/>
      <c r="WLY41" s="9"/>
      <c r="WLZ41" s="9"/>
      <c r="WMA41" s="9"/>
      <c r="WMB41" s="9"/>
      <c r="WMC41" s="9"/>
      <c r="WMD41" s="9"/>
      <c r="WME41" s="9"/>
      <c r="WMF41" s="9"/>
      <c r="WMG41" s="9"/>
      <c r="WMH41" s="9"/>
      <c r="WMI41" s="9"/>
      <c r="WMJ41" s="9"/>
      <c r="WMK41" s="9"/>
      <c r="WML41" s="9"/>
      <c r="WMM41" s="9"/>
      <c r="WMN41" s="9"/>
      <c r="WMO41" s="9"/>
      <c r="WMP41" s="9"/>
      <c r="WMQ41" s="9"/>
      <c r="WMR41" s="9"/>
      <c r="WMS41" s="9"/>
      <c r="WMT41" s="9"/>
      <c r="WMU41" s="9"/>
      <c r="WMV41" s="9"/>
      <c r="WMW41" s="9"/>
      <c r="WMX41" s="9"/>
      <c r="WMY41" s="9"/>
      <c r="WMZ41" s="9"/>
      <c r="WNA41" s="9"/>
      <c r="WNB41" s="9"/>
      <c r="WNC41" s="9"/>
      <c r="WND41" s="9"/>
      <c r="WNE41" s="9"/>
      <c r="WNF41" s="9"/>
      <c r="WNG41" s="9"/>
      <c r="WNH41" s="9"/>
      <c r="WNI41" s="9"/>
      <c r="WNJ41" s="9"/>
      <c r="WNK41" s="9"/>
      <c r="WNL41" s="9"/>
      <c r="WNM41" s="9"/>
      <c r="WNN41" s="9"/>
      <c r="WNO41" s="9"/>
      <c r="WNP41" s="9"/>
      <c r="WNQ41" s="9"/>
      <c r="WNR41" s="9"/>
      <c r="WNS41" s="9"/>
      <c r="WNT41" s="9"/>
      <c r="WNU41" s="9"/>
      <c r="WNV41" s="9"/>
      <c r="WNW41" s="9"/>
      <c r="WNX41" s="9"/>
      <c r="WNY41" s="9"/>
      <c r="WNZ41" s="9"/>
      <c r="WOA41" s="9"/>
      <c r="WOB41" s="9"/>
      <c r="WOC41" s="9"/>
      <c r="WOD41" s="9"/>
      <c r="WOE41" s="9"/>
      <c r="WOF41" s="9"/>
      <c r="WOG41" s="9"/>
      <c r="WOH41" s="9"/>
      <c r="WOI41" s="9"/>
      <c r="WOJ41" s="9"/>
      <c r="WOK41" s="9"/>
      <c r="WOL41" s="9"/>
      <c r="WOM41" s="9"/>
      <c r="WON41" s="9"/>
      <c r="WOO41" s="9"/>
      <c r="WOP41" s="9"/>
      <c r="WOQ41" s="9"/>
      <c r="WOR41" s="9"/>
      <c r="WOS41" s="9"/>
      <c r="WOT41" s="9"/>
      <c r="WOU41" s="9"/>
      <c r="WOV41" s="9"/>
      <c r="WOW41" s="9"/>
      <c r="WOX41" s="9"/>
      <c r="WOY41" s="9"/>
      <c r="WOZ41" s="9"/>
      <c r="WPA41" s="9"/>
      <c r="WPB41" s="9"/>
      <c r="WPC41" s="9"/>
      <c r="WPD41" s="9"/>
      <c r="WPE41" s="9"/>
      <c r="WPF41" s="9"/>
      <c r="WPG41" s="9"/>
      <c r="WPH41" s="9"/>
      <c r="WPI41" s="9"/>
      <c r="WPJ41" s="9"/>
      <c r="WPK41" s="9"/>
      <c r="WPL41" s="9"/>
      <c r="WPM41" s="9"/>
      <c r="WPN41" s="9"/>
      <c r="WPO41" s="9"/>
      <c r="WPP41" s="9"/>
      <c r="WPQ41" s="9"/>
      <c r="WPR41" s="9"/>
      <c r="WPS41" s="9"/>
      <c r="WPT41" s="9"/>
      <c r="WPU41" s="9"/>
      <c r="WPV41" s="9"/>
      <c r="WPW41" s="9"/>
      <c r="WPX41" s="9"/>
      <c r="WPY41" s="9"/>
      <c r="WPZ41" s="9"/>
      <c r="WQA41" s="9"/>
      <c r="WQB41" s="9"/>
      <c r="WQC41" s="9"/>
      <c r="WQD41" s="9"/>
      <c r="WQE41" s="9"/>
      <c r="WQF41" s="9"/>
      <c r="WQG41" s="9"/>
      <c r="WQH41" s="9"/>
      <c r="WQI41" s="9"/>
      <c r="WQJ41" s="9"/>
      <c r="WQK41" s="9"/>
      <c r="WQL41" s="9"/>
      <c r="WQM41" s="9"/>
      <c r="WQN41" s="9"/>
      <c r="WQO41" s="9"/>
      <c r="WQP41" s="9"/>
      <c r="WQQ41" s="9"/>
      <c r="WQR41" s="9"/>
      <c r="WQS41" s="9"/>
      <c r="WQT41" s="9"/>
      <c r="WQU41" s="9"/>
      <c r="WQV41" s="9"/>
      <c r="WQW41" s="9"/>
      <c r="WQX41" s="9"/>
      <c r="WQY41" s="9"/>
      <c r="WQZ41" s="9"/>
      <c r="WRA41" s="9"/>
      <c r="WRB41" s="9"/>
      <c r="WRC41" s="9"/>
      <c r="WRD41" s="9"/>
      <c r="WRE41" s="9"/>
      <c r="WRF41" s="9"/>
      <c r="WRG41" s="9"/>
      <c r="WRH41" s="9"/>
      <c r="WRI41" s="9"/>
      <c r="WRJ41" s="9"/>
      <c r="WRK41" s="9"/>
      <c r="WRL41" s="9"/>
      <c r="WRM41" s="9"/>
      <c r="WRN41" s="9"/>
      <c r="WRO41" s="9"/>
      <c r="WRP41" s="9"/>
      <c r="WRQ41" s="9"/>
      <c r="WRR41" s="9"/>
      <c r="WRS41" s="9"/>
      <c r="WRT41" s="9"/>
      <c r="WRU41" s="9"/>
      <c r="WRV41" s="9"/>
      <c r="WRW41" s="9"/>
      <c r="WRX41" s="9"/>
      <c r="WRY41" s="9"/>
      <c r="WRZ41" s="9"/>
      <c r="WSA41" s="9"/>
      <c r="WSB41" s="9"/>
      <c r="WSC41" s="9"/>
      <c r="WSD41" s="9"/>
      <c r="WSE41" s="9"/>
      <c r="WSF41" s="9"/>
      <c r="WSG41" s="9"/>
      <c r="WSH41" s="9"/>
      <c r="WSI41" s="9"/>
      <c r="WSJ41" s="9"/>
      <c r="WSK41" s="9"/>
      <c r="WSL41" s="9"/>
      <c r="WSM41" s="9"/>
      <c r="WSN41" s="9"/>
      <c r="WSO41" s="9"/>
      <c r="WSP41" s="9"/>
      <c r="WSQ41" s="9"/>
      <c r="WSR41" s="9"/>
      <c r="WSS41" s="9"/>
      <c r="WST41" s="9"/>
      <c r="WSU41" s="9"/>
      <c r="WSV41" s="9"/>
      <c r="WSW41" s="9"/>
      <c r="WSX41" s="9"/>
      <c r="WSY41" s="9"/>
      <c r="WSZ41" s="9"/>
      <c r="WTA41" s="9"/>
      <c r="WTB41" s="9"/>
      <c r="WTC41" s="9"/>
      <c r="WTD41" s="9"/>
      <c r="WTE41" s="9"/>
      <c r="WTF41" s="9"/>
      <c r="WTG41" s="9"/>
      <c r="WTH41" s="9"/>
      <c r="WTI41" s="9"/>
      <c r="WTJ41" s="9"/>
      <c r="WTK41" s="9"/>
      <c r="WTL41" s="9"/>
      <c r="WTM41" s="9"/>
      <c r="WTN41" s="9"/>
      <c r="WTO41" s="9"/>
      <c r="WTP41" s="9"/>
      <c r="WTQ41" s="9"/>
      <c r="WTR41" s="9"/>
      <c r="WTS41" s="9"/>
      <c r="WTT41" s="9"/>
      <c r="WTU41" s="9"/>
      <c r="WTV41" s="9"/>
      <c r="WTW41" s="9"/>
      <c r="WTX41" s="9"/>
      <c r="WTY41" s="9"/>
      <c r="WTZ41" s="9"/>
      <c r="WUA41" s="9"/>
      <c r="WUB41" s="9"/>
      <c r="WUC41" s="9"/>
      <c r="WUD41" s="9"/>
      <c r="WUE41" s="9"/>
      <c r="WUF41" s="9"/>
      <c r="WUG41" s="9"/>
      <c r="WUH41" s="9"/>
      <c r="WUI41" s="9"/>
      <c r="WUJ41" s="9"/>
      <c r="WUK41" s="9"/>
      <c r="WUL41" s="9"/>
      <c r="WUM41" s="9"/>
      <c r="WUN41" s="9"/>
      <c r="WUO41" s="9"/>
      <c r="WUP41" s="9"/>
      <c r="WUQ41" s="9"/>
      <c r="WUR41" s="9"/>
      <c r="WUS41" s="9"/>
      <c r="WUT41" s="9"/>
      <c r="WUU41" s="9"/>
      <c r="WUV41" s="9"/>
      <c r="WUW41" s="9"/>
      <c r="WUX41" s="9"/>
      <c r="WUY41" s="9"/>
      <c r="WUZ41" s="9"/>
      <c r="WVA41" s="9"/>
      <c r="WVB41" s="9"/>
      <c r="WVC41" s="9"/>
      <c r="WVD41" s="9"/>
      <c r="WVE41" s="9"/>
      <c r="WVF41" s="9"/>
      <c r="WVG41" s="9"/>
      <c r="WVH41" s="9"/>
      <c r="WVI41" s="9"/>
      <c r="WVJ41" s="9"/>
      <c r="WVK41" s="9"/>
      <c r="WVL41" s="9"/>
      <c r="WVM41" s="9"/>
      <c r="WVN41" s="9"/>
      <c r="WVO41" s="9"/>
      <c r="WVP41" s="9"/>
      <c r="WVQ41" s="9"/>
      <c r="WVR41" s="9"/>
      <c r="WVS41" s="9"/>
      <c r="WVT41" s="9"/>
      <c r="WVU41" s="9"/>
      <c r="WVV41" s="9"/>
      <c r="WVW41" s="9"/>
      <c r="WVX41" s="9"/>
      <c r="WVY41" s="9"/>
      <c r="WVZ41" s="9"/>
      <c r="WWA41" s="9"/>
      <c r="WWB41" s="9"/>
      <c r="WWC41" s="9"/>
      <c r="WWD41" s="9"/>
      <c r="WWE41" s="9"/>
      <c r="WWF41" s="9"/>
      <c r="WWG41" s="9"/>
      <c r="WWH41" s="9"/>
      <c r="WWI41" s="9"/>
      <c r="WWJ41" s="9"/>
      <c r="WWK41" s="9"/>
      <c r="WWL41" s="9"/>
      <c r="WWM41" s="9"/>
      <c r="WWN41" s="9"/>
      <c r="WWO41" s="9"/>
      <c r="WWP41" s="9"/>
      <c r="WWQ41" s="9"/>
      <c r="WWR41" s="9"/>
      <c r="WWS41" s="9"/>
      <c r="WWT41" s="9"/>
      <c r="WWU41" s="9"/>
      <c r="WWV41" s="9"/>
      <c r="WWW41" s="9"/>
      <c r="WWX41" s="9"/>
      <c r="WWY41" s="9"/>
      <c r="WWZ41" s="9"/>
      <c r="WXA41" s="9"/>
      <c r="WXB41" s="9"/>
      <c r="WXC41" s="9"/>
      <c r="WXD41" s="9"/>
      <c r="WXE41" s="9"/>
      <c r="WXF41" s="9"/>
      <c r="WXG41" s="9"/>
      <c r="WXH41" s="9"/>
      <c r="WXI41" s="9"/>
      <c r="WXJ41" s="9"/>
      <c r="WXK41" s="9"/>
      <c r="WXL41" s="9"/>
      <c r="WXM41" s="9"/>
      <c r="WXN41" s="9"/>
      <c r="WXO41" s="9"/>
      <c r="WXP41" s="9"/>
      <c r="WXQ41" s="9"/>
      <c r="WXR41" s="9"/>
      <c r="WXS41" s="9"/>
      <c r="WXT41" s="9"/>
      <c r="WXU41" s="9"/>
      <c r="WXV41" s="9"/>
      <c r="WXW41" s="9"/>
      <c r="WXX41" s="9"/>
      <c r="WXY41" s="9"/>
      <c r="WXZ41" s="9"/>
      <c r="WYA41" s="9"/>
      <c r="WYB41" s="9"/>
      <c r="WYC41" s="9"/>
      <c r="WYD41" s="9"/>
      <c r="WYE41" s="9"/>
      <c r="WYF41" s="9"/>
      <c r="WYG41" s="9"/>
      <c r="WYH41" s="9"/>
      <c r="WYI41" s="9"/>
      <c r="WYJ41" s="9"/>
      <c r="WYK41" s="9"/>
      <c r="WYL41" s="9"/>
      <c r="WYM41" s="9"/>
      <c r="WYN41" s="9"/>
      <c r="WYO41" s="9"/>
      <c r="WYP41" s="9"/>
      <c r="WYQ41" s="9"/>
      <c r="WYR41" s="9"/>
      <c r="WYS41" s="9"/>
      <c r="WYT41" s="9"/>
      <c r="WYU41" s="9"/>
      <c r="WYV41" s="9"/>
      <c r="WYW41" s="9"/>
      <c r="WYX41" s="9"/>
      <c r="WYY41" s="9"/>
      <c r="WYZ41" s="9"/>
      <c r="WZA41" s="9"/>
      <c r="WZB41" s="9"/>
      <c r="WZC41" s="9"/>
      <c r="WZD41" s="9"/>
      <c r="WZE41" s="9"/>
      <c r="WZF41" s="9"/>
      <c r="WZG41" s="9"/>
      <c r="WZH41" s="9"/>
      <c r="WZI41" s="9"/>
      <c r="WZJ41" s="9"/>
      <c r="WZK41" s="9"/>
      <c r="WZL41" s="9"/>
      <c r="WZM41" s="9"/>
      <c r="WZN41" s="9"/>
      <c r="WZO41" s="9"/>
      <c r="WZP41" s="9"/>
      <c r="WZQ41" s="9"/>
      <c r="WZR41" s="9"/>
      <c r="WZS41" s="9"/>
      <c r="WZT41" s="9"/>
      <c r="WZU41" s="9"/>
      <c r="WZV41" s="9"/>
      <c r="WZW41" s="9"/>
      <c r="WZX41" s="9"/>
      <c r="WZY41" s="9"/>
      <c r="WZZ41" s="9"/>
      <c r="XAA41" s="9"/>
      <c r="XAB41" s="9"/>
      <c r="XAC41" s="9"/>
      <c r="XAD41" s="9"/>
      <c r="XAE41" s="9"/>
      <c r="XAF41" s="9"/>
      <c r="XAG41" s="9"/>
      <c r="XAH41" s="9"/>
      <c r="XAI41" s="9"/>
      <c r="XAJ41" s="9"/>
      <c r="XAK41" s="9"/>
      <c r="XAL41" s="9"/>
      <c r="XAM41" s="9"/>
      <c r="XAN41" s="9"/>
      <c r="XAO41" s="9"/>
      <c r="XAP41" s="9"/>
      <c r="XAQ41" s="9"/>
      <c r="XAR41" s="9"/>
      <c r="XAS41" s="9"/>
      <c r="XAT41" s="9"/>
      <c r="XAU41" s="9"/>
      <c r="XAV41" s="9"/>
      <c r="XAW41" s="9"/>
      <c r="XAX41" s="9"/>
      <c r="XAY41" s="9"/>
      <c r="XAZ41" s="9"/>
      <c r="XBA41" s="9"/>
      <c r="XBB41" s="9"/>
      <c r="XBC41" s="9"/>
      <c r="XBD41" s="9"/>
      <c r="XBE41" s="9"/>
      <c r="XBF41" s="9"/>
      <c r="XBG41" s="9"/>
      <c r="XBH41" s="9"/>
      <c r="XBI41" s="9"/>
      <c r="XBJ41" s="9"/>
      <c r="XBK41" s="9"/>
      <c r="XBL41" s="9"/>
      <c r="XBM41" s="9"/>
      <c r="XBN41" s="9"/>
      <c r="XBO41" s="9"/>
      <c r="XBP41" s="9"/>
      <c r="XBQ41" s="9"/>
      <c r="XBR41" s="9"/>
      <c r="XBS41" s="9"/>
      <c r="XBT41" s="9"/>
      <c r="XBU41" s="9"/>
      <c r="XBV41" s="9"/>
      <c r="XBW41" s="9"/>
      <c r="XBX41" s="9"/>
      <c r="XBY41" s="9"/>
      <c r="XBZ41" s="9"/>
      <c r="XCA41" s="9"/>
      <c r="XCB41" s="9"/>
      <c r="XCC41" s="9"/>
      <c r="XCD41" s="9"/>
      <c r="XCE41" s="9"/>
      <c r="XCF41" s="9"/>
      <c r="XCG41" s="9"/>
      <c r="XCH41" s="9"/>
      <c r="XCI41" s="9"/>
      <c r="XCJ41" s="9"/>
      <c r="XCK41" s="9"/>
      <c r="XCL41" s="9"/>
      <c r="XCM41" s="9"/>
      <c r="XCN41" s="9"/>
      <c r="XCO41" s="9"/>
      <c r="XCP41" s="9"/>
      <c r="XCQ41" s="9"/>
      <c r="XCR41" s="9"/>
      <c r="XCS41" s="9"/>
      <c r="XCT41" s="9"/>
      <c r="XCU41" s="9"/>
      <c r="XCV41" s="9"/>
      <c r="XCW41" s="9"/>
      <c r="XCX41" s="9"/>
      <c r="XCY41" s="9"/>
      <c r="XCZ41" s="9"/>
      <c r="XDA41" s="9"/>
      <c r="XDB41" s="9"/>
      <c r="XDC41" s="9"/>
      <c r="XDD41" s="9"/>
      <c r="XDE41" s="9"/>
      <c r="XDF41" s="9"/>
      <c r="XDG41" s="9"/>
      <c r="XDH41" s="9"/>
      <c r="XDI41" s="9"/>
      <c r="XDJ41" s="9"/>
      <c r="XDK41" s="9"/>
      <c r="XDL41" s="9"/>
      <c r="XDM41" s="9"/>
      <c r="XDN41" s="9"/>
      <c r="XDO41" s="9"/>
      <c r="XDP41" s="9"/>
      <c r="XDQ41" s="9"/>
      <c r="XDR41" s="9"/>
      <c r="XDS41" s="9"/>
      <c r="XDT41" s="9"/>
      <c r="XDU41" s="9"/>
      <c r="XDV41" s="9"/>
      <c r="XDW41" s="9"/>
      <c r="XDX41" s="9"/>
      <c r="XDY41" s="9"/>
      <c r="XDZ41" s="9"/>
      <c r="XEA41" s="9"/>
      <c r="XEB41" s="9"/>
      <c r="XEC41" s="9"/>
      <c r="XED41" s="9"/>
      <c r="XEE41" s="9"/>
      <c r="XEF41" s="9"/>
      <c r="XEG41" s="9"/>
      <c r="XEH41" s="9"/>
      <c r="XEI41" s="9"/>
      <c r="XEJ41" s="9"/>
      <c r="XEK41" s="9"/>
      <c r="XEL41" s="9"/>
      <c r="XEM41" s="9"/>
      <c r="XEN41" s="9"/>
      <c r="XEO41" s="9"/>
      <c r="XEP41" s="9"/>
      <c r="XEQ41" s="9"/>
      <c r="XER41" s="9"/>
      <c r="XES41" s="9"/>
      <c r="XET41" s="9"/>
      <c r="XEU41" s="9"/>
      <c r="XEV41" s="9"/>
      <c r="XEW41" s="9"/>
      <c r="XEX41" s="9"/>
      <c r="XEY41" s="9"/>
      <c r="XEZ41" s="9"/>
      <c r="XFA41" s="9"/>
      <c r="XFB41" s="9"/>
      <c r="XFC41" s="9"/>
    </row>
    <row r="42" spans="1:16383" ht="15" customHeight="1">
      <c r="A42" s="161">
        <v>2</v>
      </c>
      <c r="B42" s="162" t="s">
        <v>77</v>
      </c>
      <c r="C42" s="162" t="s">
        <v>233</v>
      </c>
      <c r="D42" s="162" t="s">
        <v>234</v>
      </c>
      <c r="E42" s="179" t="s">
        <v>169</v>
      </c>
      <c r="F42" s="165" t="s">
        <v>226</v>
      </c>
      <c r="G42" s="166">
        <v>2016</v>
      </c>
      <c r="H42" s="192">
        <f>_xlfn.IFNA(VLOOKUP(C42,Tabel1[#All],4,0),"")</f>
        <v>300</v>
      </c>
      <c r="I42" s="165">
        <v>1</v>
      </c>
      <c r="J42" s="166">
        <v>1</v>
      </c>
      <c r="K42" s="162">
        <v>1</v>
      </c>
      <c r="L42" s="162">
        <v>1</v>
      </c>
      <c r="M42" s="162">
        <v>2</v>
      </c>
      <c r="N42" s="162">
        <v>1</v>
      </c>
      <c r="O42" s="162">
        <v>1</v>
      </c>
      <c r="P42" s="168">
        <v>1</v>
      </c>
      <c r="Q42" s="170" t="s">
        <v>171</v>
      </c>
      <c r="R42" s="170" t="s">
        <v>172</v>
      </c>
      <c r="S42" s="170" t="s">
        <v>171</v>
      </c>
      <c r="T42" s="170" t="s">
        <v>172</v>
      </c>
      <c r="U42" s="170" t="s">
        <v>171</v>
      </c>
      <c r="V42" s="170" t="str">
        <f>IFERROR(IF(R42&gt;0,WORKDAY(T42,1,Holidays!$B$2:$B$57),""),"")</f>
        <v/>
      </c>
      <c r="W42" s="359" t="str">
        <f>_xlfn.IFNA(VLOOKUP(C42,Tabel1[#All],15,0),"")</f>
        <v>36.28</v>
      </c>
      <c r="X42" s="170" t="s">
        <v>171</v>
      </c>
      <c r="Y42" s="170" t="str">
        <f>IFERROR(IF(R42&gt;0,WORKDAY(V42,DaysStreetSurvey,Holidays!$B$2:$B$57),""),"")</f>
        <v/>
      </c>
      <c r="Z42" s="170" t="s">
        <v>171</v>
      </c>
      <c r="AA42" s="170" t="s">
        <v>172</v>
      </c>
      <c r="AB42" s="170" t="s">
        <v>171</v>
      </c>
      <c r="AC42" s="170" t="s">
        <v>172</v>
      </c>
      <c r="AD42" s="170" t="s">
        <v>171</v>
      </c>
      <c r="AE42" s="170" t="s">
        <v>172</v>
      </c>
      <c r="AF42" s="170" t="s">
        <v>171</v>
      </c>
      <c r="AG42" s="170" t="s">
        <v>172</v>
      </c>
      <c r="AH42" s="170" t="s">
        <v>171</v>
      </c>
      <c r="AI42" s="170" t="str">
        <f>IFERROR(IF(AG42&gt;0,WORKDAY(AG42,DaysHLD2A,Holidays!$B$2:$B$57),""),"")</f>
        <v/>
      </c>
      <c r="AJ42" s="170" t="s">
        <v>171</v>
      </c>
      <c r="AK42" s="170" t="str">
        <f>IFERROR(IF(AI42&gt;0,WORKDAY(AI42,DaysStartInfra,Holidays!$B$2:$B$57),""),"")</f>
        <v/>
      </c>
      <c r="AL42" s="170" t="s">
        <v>171</v>
      </c>
      <c r="AM42" s="170"/>
      <c r="AN42" s="170" t="s">
        <v>171</v>
      </c>
      <c r="AO42" s="170"/>
      <c r="AP42" s="170" t="s">
        <v>171</v>
      </c>
      <c r="AQ42" s="170"/>
      <c r="AR42" s="170" t="s">
        <v>171</v>
      </c>
      <c r="AS42" s="170"/>
      <c r="AT42" s="273" t="str">
        <f>_xlfn.IFNA(VLOOKUP(C42,Tabel1[#All],13,0),"")</f>
        <v>99.67</v>
      </c>
      <c r="AU42" s="170" t="s">
        <v>171</v>
      </c>
      <c r="AV42" s="333"/>
      <c r="AW42" s="170"/>
      <c r="AX42" s="170" t="s">
        <v>172</v>
      </c>
      <c r="AY42" s="170"/>
      <c r="AZ42" s="170" t="s">
        <v>172</v>
      </c>
      <c r="BA42" s="170"/>
      <c r="BB42" s="170" t="s">
        <v>172</v>
      </c>
      <c r="BC42" s="170" t="s">
        <v>110</v>
      </c>
      <c r="BD42" s="170" t="s">
        <v>171</v>
      </c>
      <c r="BE42" s="170" t="str">
        <f>IFERROR(IF(BB42&gt;0,WORKDAY(BB42,DaysHp,Holidays!$B$2:$B$57),""),"")</f>
        <v/>
      </c>
      <c r="BF42" s="170" t="s">
        <v>164</v>
      </c>
      <c r="BG42" s="170">
        <v>44011</v>
      </c>
      <c r="BH42" s="170"/>
      <c r="BI42" s="273" t="str">
        <f>_xlfn.IFNA(VLOOKUP(C42,Tabel1[#All],7,0),"")</f>
        <v>86.67</v>
      </c>
      <c r="BJ42" s="170"/>
      <c r="BK42" s="273" t="str">
        <f>_xlfn.IFNA(VLOOKUP(C42,Tabel1[#All],11,0),"")</f>
        <v>29.79</v>
      </c>
      <c r="BL42" s="170"/>
      <c r="BM42" s="170"/>
      <c r="BN42" s="170" t="s">
        <v>171</v>
      </c>
      <c r="BO42" s="170">
        <v>44027</v>
      </c>
      <c r="BP42" s="170"/>
      <c r="BQ42" s="171" t="s">
        <v>172</v>
      </c>
      <c r="BR42" s="176"/>
      <c r="BS42" s="176"/>
      <c r="BT42" s="176"/>
      <c r="BU42" s="176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  <c r="AMK42" s="9"/>
      <c r="AML42" s="9"/>
      <c r="AMM42" s="9"/>
      <c r="AMN42" s="9"/>
      <c r="AMO42" s="9"/>
      <c r="AMP42" s="9"/>
      <c r="AMQ42" s="9"/>
      <c r="AMR42" s="9"/>
      <c r="AMS42" s="9"/>
      <c r="AMT42" s="9"/>
      <c r="AMU42" s="9"/>
      <c r="AMV42" s="9"/>
      <c r="AMW42" s="9"/>
      <c r="AMX42" s="9"/>
      <c r="AMY42" s="9"/>
      <c r="AMZ42" s="9"/>
      <c r="ANA42" s="9"/>
      <c r="ANB42" s="9"/>
      <c r="ANC42" s="9"/>
      <c r="AND42" s="9"/>
      <c r="ANE42" s="9"/>
      <c r="ANF42" s="9"/>
      <c r="ANG42" s="9"/>
      <c r="ANH42" s="9"/>
      <c r="ANI42" s="9"/>
      <c r="ANJ42" s="9"/>
      <c r="ANK42" s="9"/>
      <c r="ANL42" s="9"/>
      <c r="ANM42" s="9"/>
      <c r="ANN42" s="9"/>
      <c r="ANO42" s="9"/>
      <c r="ANP42" s="9"/>
      <c r="ANQ42" s="9"/>
      <c r="ANR42" s="9"/>
      <c r="ANS42" s="9"/>
      <c r="ANT42" s="9"/>
      <c r="ANU42" s="9"/>
      <c r="ANV42" s="9"/>
      <c r="ANW42" s="9"/>
      <c r="ANX42" s="9"/>
      <c r="ANY42" s="9"/>
      <c r="ANZ42" s="9"/>
      <c r="AOA42" s="9"/>
      <c r="AOB42" s="9"/>
      <c r="AOC42" s="9"/>
      <c r="AOD42" s="9"/>
      <c r="AOE42" s="9"/>
      <c r="AOF42" s="9"/>
      <c r="AOG42" s="9"/>
      <c r="AOH42" s="9"/>
      <c r="AOI42" s="9"/>
      <c r="AOJ42" s="9"/>
      <c r="AOK42" s="9"/>
      <c r="AOL42" s="9"/>
      <c r="AOM42" s="9"/>
      <c r="AON42" s="9"/>
      <c r="AOO42" s="9"/>
      <c r="AOP42" s="9"/>
      <c r="AOQ42" s="9"/>
      <c r="AOR42" s="9"/>
      <c r="AOS42" s="9"/>
      <c r="AOT42" s="9"/>
      <c r="AOU42" s="9"/>
      <c r="AOV42" s="9"/>
      <c r="AOW42" s="9"/>
      <c r="AOX42" s="9"/>
      <c r="AOY42" s="9"/>
      <c r="AOZ42" s="9"/>
      <c r="APA42" s="9"/>
      <c r="APB42" s="9"/>
      <c r="APC42" s="9"/>
      <c r="APD42" s="9"/>
      <c r="APE42" s="9"/>
      <c r="APF42" s="9"/>
      <c r="APG42" s="9"/>
      <c r="APH42" s="9"/>
      <c r="API42" s="9"/>
      <c r="APJ42" s="9"/>
      <c r="APK42" s="9"/>
      <c r="APL42" s="9"/>
      <c r="APM42" s="9"/>
      <c r="APN42" s="9"/>
      <c r="APO42" s="9"/>
      <c r="APP42" s="9"/>
      <c r="APQ42" s="9"/>
      <c r="APR42" s="9"/>
      <c r="APS42" s="9"/>
      <c r="APT42" s="9"/>
      <c r="APU42" s="9"/>
      <c r="APV42" s="9"/>
      <c r="APW42" s="9"/>
      <c r="APX42" s="9"/>
      <c r="APY42" s="9"/>
      <c r="APZ42" s="9"/>
      <c r="AQA42" s="9"/>
      <c r="AQB42" s="9"/>
      <c r="AQC42" s="9"/>
      <c r="AQD42" s="9"/>
      <c r="AQE42" s="9"/>
      <c r="AQF42" s="9"/>
      <c r="AQG42" s="9"/>
      <c r="AQH42" s="9"/>
      <c r="AQI42" s="9"/>
      <c r="AQJ42" s="9"/>
      <c r="AQK42" s="9"/>
      <c r="AQL42" s="9"/>
      <c r="AQM42" s="9"/>
      <c r="AQN42" s="9"/>
      <c r="AQO42" s="9"/>
      <c r="AQP42" s="9"/>
      <c r="AQQ42" s="9"/>
      <c r="AQR42" s="9"/>
      <c r="AQS42" s="9"/>
      <c r="AQT42" s="9"/>
      <c r="AQU42" s="9"/>
      <c r="AQV42" s="9"/>
      <c r="AQW42" s="9"/>
      <c r="AQX42" s="9"/>
      <c r="AQY42" s="9"/>
      <c r="AQZ42" s="9"/>
      <c r="ARA42" s="9"/>
      <c r="ARB42" s="9"/>
      <c r="ARC42" s="9"/>
      <c r="ARD42" s="9"/>
      <c r="ARE42" s="9"/>
      <c r="ARF42" s="9"/>
      <c r="ARG42" s="9"/>
      <c r="ARH42" s="9"/>
      <c r="ARI42" s="9"/>
      <c r="ARJ42" s="9"/>
      <c r="ARK42" s="9"/>
      <c r="ARL42" s="9"/>
      <c r="ARM42" s="9"/>
      <c r="ARN42" s="9"/>
      <c r="ARO42" s="9"/>
      <c r="ARP42" s="9"/>
      <c r="ARQ42" s="9"/>
      <c r="ARR42" s="9"/>
      <c r="ARS42" s="9"/>
      <c r="ART42" s="9"/>
      <c r="ARU42" s="9"/>
      <c r="ARV42" s="9"/>
      <c r="ARW42" s="9"/>
      <c r="ARX42" s="9"/>
      <c r="ARY42" s="9"/>
      <c r="ARZ42" s="9"/>
      <c r="ASA42" s="9"/>
      <c r="ASB42" s="9"/>
      <c r="ASC42" s="9"/>
      <c r="ASD42" s="9"/>
      <c r="ASE42" s="9"/>
      <c r="ASF42" s="9"/>
      <c r="ASG42" s="9"/>
      <c r="ASH42" s="9"/>
      <c r="ASI42" s="9"/>
      <c r="ASJ42" s="9"/>
      <c r="ASK42" s="9"/>
      <c r="ASL42" s="9"/>
      <c r="ASM42" s="9"/>
      <c r="ASN42" s="9"/>
      <c r="ASO42" s="9"/>
      <c r="ASP42" s="9"/>
      <c r="ASQ42" s="9"/>
      <c r="ASR42" s="9"/>
      <c r="ASS42" s="9"/>
      <c r="AST42" s="9"/>
      <c r="ASU42" s="9"/>
      <c r="ASV42" s="9"/>
      <c r="ASW42" s="9"/>
      <c r="ASX42" s="9"/>
      <c r="ASY42" s="9"/>
      <c r="ASZ42" s="9"/>
      <c r="ATA42" s="9"/>
      <c r="ATB42" s="9"/>
      <c r="ATC42" s="9"/>
      <c r="ATD42" s="9"/>
      <c r="ATE42" s="9"/>
      <c r="ATF42" s="9"/>
      <c r="ATG42" s="9"/>
      <c r="ATH42" s="9"/>
      <c r="ATI42" s="9"/>
      <c r="ATJ42" s="9"/>
      <c r="ATK42" s="9"/>
      <c r="ATL42" s="9"/>
      <c r="ATM42" s="9"/>
      <c r="ATN42" s="9"/>
      <c r="ATO42" s="9"/>
      <c r="ATP42" s="9"/>
      <c r="ATQ42" s="9"/>
      <c r="ATR42" s="9"/>
      <c r="ATS42" s="9"/>
      <c r="ATT42" s="9"/>
      <c r="ATU42" s="9"/>
      <c r="ATV42" s="9"/>
      <c r="ATW42" s="9"/>
      <c r="ATX42" s="9"/>
      <c r="ATY42" s="9"/>
      <c r="ATZ42" s="9"/>
      <c r="AUA42" s="9"/>
      <c r="AUB42" s="9"/>
      <c r="AUC42" s="9"/>
      <c r="AUD42" s="9"/>
      <c r="AUE42" s="9"/>
      <c r="AUF42" s="9"/>
      <c r="AUG42" s="9"/>
      <c r="AUH42" s="9"/>
      <c r="AUI42" s="9"/>
      <c r="AUJ42" s="9"/>
      <c r="AUK42" s="9"/>
      <c r="AUL42" s="9"/>
      <c r="AUM42" s="9"/>
      <c r="AUN42" s="9"/>
      <c r="AUO42" s="9"/>
      <c r="AUP42" s="9"/>
      <c r="AUQ42" s="9"/>
      <c r="AUR42" s="9"/>
      <c r="AUS42" s="9"/>
      <c r="AUT42" s="9"/>
      <c r="AUU42" s="9"/>
      <c r="AUV42" s="9"/>
      <c r="AUW42" s="9"/>
      <c r="AUX42" s="9"/>
      <c r="AUY42" s="9"/>
      <c r="AUZ42" s="9"/>
      <c r="AVA42" s="9"/>
      <c r="AVB42" s="9"/>
      <c r="AVC42" s="9"/>
      <c r="AVD42" s="9"/>
      <c r="AVE42" s="9"/>
      <c r="AVF42" s="9"/>
      <c r="AVG42" s="9"/>
      <c r="AVH42" s="9"/>
      <c r="AVI42" s="9"/>
      <c r="AVJ42" s="9"/>
      <c r="AVK42" s="9"/>
      <c r="AVL42" s="9"/>
      <c r="AVM42" s="9"/>
      <c r="AVN42" s="9"/>
      <c r="AVO42" s="9"/>
      <c r="AVP42" s="9"/>
      <c r="AVQ42" s="9"/>
      <c r="AVR42" s="9"/>
      <c r="AVS42" s="9"/>
      <c r="AVT42" s="9"/>
      <c r="AVU42" s="9"/>
      <c r="AVV42" s="9"/>
      <c r="AVW42" s="9"/>
      <c r="AVX42" s="9"/>
      <c r="AVY42" s="9"/>
      <c r="AVZ42" s="9"/>
      <c r="AWA42" s="9"/>
      <c r="AWB42" s="9"/>
      <c r="AWC42" s="9"/>
      <c r="AWD42" s="9"/>
      <c r="AWE42" s="9"/>
      <c r="AWF42" s="9"/>
      <c r="AWG42" s="9"/>
      <c r="AWH42" s="9"/>
      <c r="AWI42" s="9"/>
      <c r="AWJ42" s="9"/>
      <c r="AWK42" s="9"/>
      <c r="AWL42" s="9"/>
      <c r="AWM42" s="9"/>
      <c r="AWN42" s="9"/>
      <c r="AWO42" s="9"/>
      <c r="AWP42" s="9"/>
      <c r="AWQ42" s="9"/>
      <c r="AWR42" s="9"/>
      <c r="AWS42" s="9"/>
      <c r="AWT42" s="9"/>
      <c r="AWU42" s="9"/>
      <c r="AWV42" s="9"/>
      <c r="AWW42" s="9"/>
      <c r="AWX42" s="9"/>
      <c r="AWY42" s="9"/>
      <c r="AWZ42" s="9"/>
      <c r="AXA42" s="9"/>
      <c r="AXB42" s="9"/>
      <c r="AXC42" s="9"/>
      <c r="AXD42" s="9"/>
      <c r="AXE42" s="9"/>
      <c r="AXF42" s="9"/>
      <c r="AXG42" s="9"/>
      <c r="AXH42" s="9"/>
      <c r="AXI42" s="9"/>
      <c r="AXJ42" s="9"/>
      <c r="AXK42" s="9"/>
      <c r="AXL42" s="9"/>
      <c r="AXM42" s="9"/>
      <c r="AXN42" s="9"/>
      <c r="AXO42" s="9"/>
      <c r="AXP42" s="9"/>
      <c r="AXQ42" s="9"/>
      <c r="AXR42" s="9"/>
      <c r="AXS42" s="9"/>
      <c r="AXT42" s="9"/>
      <c r="AXU42" s="9"/>
      <c r="AXV42" s="9"/>
      <c r="AXW42" s="9"/>
      <c r="AXX42" s="9"/>
      <c r="AXY42" s="9"/>
      <c r="AXZ42" s="9"/>
      <c r="AYA42" s="9"/>
      <c r="AYB42" s="9"/>
      <c r="AYC42" s="9"/>
      <c r="AYD42" s="9"/>
      <c r="AYE42" s="9"/>
      <c r="AYF42" s="9"/>
      <c r="AYG42" s="9"/>
      <c r="AYH42" s="9"/>
      <c r="AYI42" s="9"/>
      <c r="AYJ42" s="9"/>
      <c r="AYK42" s="9"/>
      <c r="AYL42" s="9"/>
      <c r="AYM42" s="9"/>
      <c r="AYN42" s="9"/>
      <c r="AYO42" s="9"/>
      <c r="AYP42" s="9"/>
      <c r="AYQ42" s="9"/>
      <c r="AYR42" s="9"/>
      <c r="AYS42" s="9"/>
      <c r="AYT42" s="9"/>
      <c r="AYU42" s="9"/>
      <c r="AYV42" s="9"/>
      <c r="AYW42" s="9"/>
      <c r="AYX42" s="9"/>
      <c r="AYY42" s="9"/>
      <c r="AYZ42" s="9"/>
      <c r="AZA42" s="9"/>
      <c r="AZB42" s="9"/>
      <c r="AZC42" s="9"/>
      <c r="AZD42" s="9"/>
      <c r="AZE42" s="9"/>
      <c r="AZF42" s="9"/>
      <c r="AZG42" s="9"/>
      <c r="AZH42" s="9"/>
      <c r="AZI42" s="9"/>
      <c r="AZJ42" s="9"/>
      <c r="AZK42" s="9"/>
      <c r="AZL42" s="9"/>
      <c r="AZM42" s="9"/>
      <c r="AZN42" s="9"/>
      <c r="AZO42" s="9"/>
      <c r="AZP42" s="9"/>
      <c r="AZQ42" s="9"/>
      <c r="AZR42" s="9"/>
      <c r="AZS42" s="9"/>
      <c r="AZT42" s="9"/>
      <c r="AZU42" s="9"/>
      <c r="AZV42" s="9"/>
      <c r="AZW42" s="9"/>
      <c r="AZX42" s="9"/>
      <c r="AZY42" s="9"/>
      <c r="AZZ42" s="9"/>
      <c r="BAA42" s="9"/>
      <c r="BAB42" s="9"/>
      <c r="BAC42" s="9"/>
      <c r="BAD42" s="9"/>
      <c r="BAE42" s="9"/>
      <c r="BAF42" s="9"/>
      <c r="BAG42" s="9"/>
      <c r="BAH42" s="9"/>
      <c r="BAI42" s="9"/>
      <c r="BAJ42" s="9"/>
      <c r="BAK42" s="9"/>
      <c r="BAL42" s="9"/>
      <c r="BAM42" s="9"/>
      <c r="BAN42" s="9"/>
      <c r="BAO42" s="9"/>
      <c r="BAP42" s="9"/>
      <c r="BAQ42" s="9"/>
      <c r="BAR42" s="9"/>
      <c r="BAS42" s="9"/>
      <c r="BAT42" s="9"/>
      <c r="BAU42" s="9"/>
      <c r="BAV42" s="9"/>
      <c r="BAW42" s="9"/>
      <c r="BAX42" s="9"/>
      <c r="BAY42" s="9"/>
      <c r="BAZ42" s="9"/>
      <c r="BBA42" s="9"/>
      <c r="BBB42" s="9"/>
      <c r="BBC42" s="9"/>
      <c r="BBD42" s="9"/>
      <c r="BBE42" s="9"/>
      <c r="BBF42" s="9"/>
      <c r="BBG42" s="9"/>
      <c r="BBH42" s="9"/>
      <c r="BBI42" s="9"/>
      <c r="BBJ42" s="9"/>
      <c r="BBK42" s="9"/>
      <c r="BBL42" s="9"/>
      <c r="BBM42" s="9"/>
      <c r="BBN42" s="9"/>
      <c r="BBO42" s="9"/>
      <c r="BBP42" s="9"/>
      <c r="BBQ42" s="9"/>
      <c r="BBR42" s="9"/>
      <c r="BBS42" s="9"/>
      <c r="BBT42" s="9"/>
      <c r="BBU42" s="9"/>
      <c r="BBV42" s="9"/>
      <c r="BBW42" s="9"/>
      <c r="BBX42" s="9"/>
      <c r="BBY42" s="9"/>
      <c r="BBZ42" s="9"/>
      <c r="BCA42" s="9"/>
      <c r="BCB42" s="9"/>
      <c r="BCC42" s="9"/>
      <c r="BCD42" s="9"/>
      <c r="BCE42" s="9"/>
      <c r="BCF42" s="9"/>
      <c r="BCG42" s="9"/>
      <c r="BCH42" s="9"/>
      <c r="BCI42" s="9"/>
      <c r="BCJ42" s="9"/>
      <c r="BCK42" s="9"/>
      <c r="BCL42" s="9"/>
      <c r="BCM42" s="9"/>
      <c r="BCN42" s="9"/>
      <c r="BCO42" s="9"/>
      <c r="BCP42" s="9"/>
      <c r="BCQ42" s="9"/>
      <c r="BCR42" s="9"/>
      <c r="BCS42" s="9"/>
      <c r="BCT42" s="9"/>
      <c r="BCU42" s="9"/>
      <c r="BCV42" s="9"/>
      <c r="BCW42" s="9"/>
      <c r="BCX42" s="9"/>
      <c r="BCY42" s="9"/>
      <c r="BCZ42" s="9"/>
      <c r="BDA42" s="9"/>
      <c r="BDB42" s="9"/>
      <c r="BDC42" s="9"/>
      <c r="BDD42" s="9"/>
      <c r="BDE42" s="9"/>
      <c r="BDF42" s="9"/>
      <c r="BDG42" s="9"/>
      <c r="BDH42" s="9"/>
      <c r="BDI42" s="9"/>
      <c r="BDJ42" s="9"/>
      <c r="BDK42" s="9"/>
      <c r="BDL42" s="9"/>
      <c r="BDM42" s="9"/>
      <c r="BDN42" s="9"/>
      <c r="BDO42" s="9"/>
      <c r="BDP42" s="9"/>
      <c r="BDQ42" s="9"/>
      <c r="BDR42" s="9"/>
      <c r="BDS42" s="9"/>
      <c r="BDT42" s="9"/>
      <c r="BDU42" s="9"/>
      <c r="BDV42" s="9"/>
      <c r="BDW42" s="9"/>
      <c r="BDX42" s="9"/>
      <c r="BDY42" s="9"/>
      <c r="BDZ42" s="9"/>
      <c r="BEA42" s="9"/>
      <c r="BEB42" s="9"/>
      <c r="BEC42" s="9"/>
      <c r="BED42" s="9"/>
      <c r="BEE42" s="9"/>
      <c r="BEF42" s="9"/>
      <c r="BEG42" s="9"/>
      <c r="BEH42" s="9"/>
      <c r="BEI42" s="9"/>
      <c r="BEJ42" s="9"/>
      <c r="BEK42" s="9"/>
      <c r="BEL42" s="9"/>
      <c r="BEM42" s="9"/>
      <c r="BEN42" s="9"/>
      <c r="BEO42" s="9"/>
      <c r="BEP42" s="9"/>
      <c r="BEQ42" s="9"/>
      <c r="BER42" s="9"/>
      <c r="BES42" s="9"/>
      <c r="BET42" s="9"/>
      <c r="BEU42" s="9"/>
      <c r="BEV42" s="9"/>
      <c r="BEW42" s="9"/>
      <c r="BEX42" s="9"/>
      <c r="BEY42" s="9"/>
      <c r="BEZ42" s="9"/>
      <c r="BFA42" s="9"/>
      <c r="BFB42" s="9"/>
      <c r="BFC42" s="9"/>
      <c r="BFD42" s="9"/>
      <c r="BFE42" s="9"/>
      <c r="BFF42" s="9"/>
      <c r="BFG42" s="9"/>
      <c r="BFH42" s="9"/>
      <c r="BFI42" s="9"/>
      <c r="BFJ42" s="9"/>
      <c r="BFK42" s="9"/>
      <c r="BFL42" s="9"/>
      <c r="BFM42" s="9"/>
      <c r="BFN42" s="9"/>
      <c r="BFO42" s="9"/>
      <c r="BFP42" s="9"/>
      <c r="BFQ42" s="9"/>
      <c r="BFR42" s="9"/>
      <c r="BFS42" s="9"/>
      <c r="BFT42" s="9"/>
      <c r="BFU42" s="9"/>
      <c r="BFV42" s="9"/>
      <c r="BFW42" s="9"/>
      <c r="BFX42" s="9"/>
      <c r="BFY42" s="9"/>
      <c r="BFZ42" s="9"/>
      <c r="BGA42" s="9"/>
      <c r="BGB42" s="9"/>
      <c r="BGC42" s="9"/>
      <c r="BGD42" s="9"/>
      <c r="BGE42" s="9"/>
      <c r="BGF42" s="9"/>
      <c r="BGG42" s="9"/>
      <c r="BGH42" s="9"/>
      <c r="BGI42" s="9"/>
      <c r="BGJ42" s="9"/>
      <c r="BGK42" s="9"/>
      <c r="BGL42" s="9"/>
      <c r="BGM42" s="9"/>
      <c r="BGN42" s="9"/>
      <c r="BGO42" s="9"/>
      <c r="BGP42" s="9"/>
      <c r="BGQ42" s="9"/>
      <c r="BGR42" s="9"/>
      <c r="BGS42" s="9"/>
      <c r="BGT42" s="9"/>
      <c r="BGU42" s="9"/>
      <c r="BGV42" s="9"/>
      <c r="BGW42" s="9"/>
      <c r="BGX42" s="9"/>
      <c r="BGY42" s="9"/>
      <c r="BGZ42" s="9"/>
      <c r="BHA42" s="9"/>
      <c r="BHB42" s="9"/>
      <c r="BHC42" s="9"/>
      <c r="BHD42" s="9"/>
      <c r="BHE42" s="9"/>
      <c r="BHF42" s="9"/>
      <c r="BHG42" s="9"/>
      <c r="BHH42" s="9"/>
      <c r="BHI42" s="9"/>
      <c r="BHJ42" s="9"/>
      <c r="BHK42" s="9"/>
      <c r="BHL42" s="9"/>
      <c r="BHM42" s="9"/>
      <c r="BHN42" s="9"/>
      <c r="BHO42" s="9"/>
      <c r="BHP42" s="9"/>
      <c r="BHQ42" s="9"/>
      <c r="BHR42" s="9"/>
      <c r="BHS42" s="9"/>
      <c r="BHT42" s="9"/>
      <c r="BHU42" s="9"/>
      <c r="BHV42" s="9"/>
      <c r="BHW42" s="9"/>
      <c r="BHX42" s="9"/>
      <c r="BHY42" s="9"/>
      <c r="BHZ42" s="9"/>
      <c r="BIA42" s="9"/>
      <c r="BIB42" s="9"/>
      <c r="BIC42" s="9"/>
      <c r="BID42" s="9"/>
      <c r="BIE42" s="9"/>
      <c r="BIF42" s="9"/>
      <c r="BIG42" s="9"/>
      <c r="BIH42" s="9"/>
      <c r="BII42" s="9"/>
      <c r="BIJ42" s="9"/>
      <c r="BIK42" s="9"/>
      <c r="BIL42" s="9"/>
      <c r="BIM42" s="9"/>
      <c r="BIN42" s="9"/>
      <c r="BIO42" s="9"/>
      <c r="BIP42" s="9"/>
      <c r="BIQ42" s="9"/>
      <c r="BIR42" s="9"/>
      <c r="BIS42" s="9"/>
      <c r="BIT42" s="9"/>
      <c r="BIU42" s="9"/>
      <c r="BIV42" s="9"/>
      <c r="BIW42" s="9"/>
      <c r="BIX42" s="9"/>
      <c r="BIY42" s="9"/>
      <c r="BIZ42" s="9"/>
      <c r="BJA42" s="9"/>
      <c r="BJB42" s="9"/>
      <c r="BJC42" s="9"/>
      <c r="BJD42" s="9"/>
      <c r="BJE42" s="9"/>
      <c r="BJF42" s="9"/>
      <c r="BJG42" s="9"/>
      <c r="BJH42" s="9"/>
      <c r="BJI42" s="9"/>
      <c r="BJJ42" s="9"/>
      <c r="BJK42" s="9"/>
      <c r="BJL42" s="9"/>
      <c r="BJM42" s="9"/>
      <c r="BJN42" s="9"/>
      <c r="BJO42" s="9"/>
      <c r="BJP42" s="9"/>
      <c r="BJQ42" s="9"/>
      <c r="BJR42" s="9"/>
      <c r="BJS42" s="9"/>
      <c r="BJT42" s="9"/>
      <c r="BJU42" s="9"/>
      <c r="BJV42" s="9"/>
      <c r="BJW42" s="9"/>
      <c r="BJX42" s="9"/>
      <c r="BJY42" s="9"/>
      <c r="BJZ42" s="9"/>
      <c r="BKA42" s="9"/>
      <c r="BKB42" s="9"/>
      <c r="BKC42" s="9"/>
      <c r="BKD42" s="9"/>
      <c r="BKE42" s="9"/>
      <c r="BKF42" s="9"/>
      <c r="BKG42" s="9"/>
      <c r="BKH42" s="9"/>
      <c r="BKI42" s="9"/>
      <c r="BKJ42" s="9"/>
      <c r="BKK42" s="9"/>
      <c r="BKL42" s="9"/>
      <c r="BKM42" s="9"/>
      <c r="BKN42" s="9"/>
      <c r="BKO42" s="9"/>
      <c r="BKP42" s="9"/>
      <c r="BKQ42" s="9"/>
      <c r="BKR42" s="9"/>
      <c r="BKS42" s="9"/>
      <c r="BKT42" s="9"/>
      <c r="BKU42" s="9"/>
      <c r="BKV42" s="9"/>
      <c r="BKW42" s="9"/>
      <c r="BKX42" s="9"/>
      <c r="BKY42" s="9"/>
      <c r="BKZ42" s="9"/>
      <c r="BLA42" s="9"/>
      <c r="BLB42" s="9"/>
      <c r="BLC42" s="9"/>
      <c r="BLD42" s="9"/>
      <c r="BLE42" s="9"/>
      <c r="BLF42" s="9"/>
      <c r="BLG42" s="9"/>
      <c r="BLH42" s="9"/>
      <c r="BLI42" s="9"/>
      <c r="BLJ42" s="9"/>
      <c r="BLK42" s="9"/>
      <c r="BLL42" s="9"/>
      <c r="BLM42" s="9"/>
      <c r="BLN42" s="9"/>
      <c r="BLO42" s="9"/>
      <c r="BLP42" s="9"/>
      <c r="BLQ42" s="9"/>
      <c r="BLR42" s="9"/>
      <c r="BLS42" s="9"/>
      <c r="BLT42" s="9"/>
      <c r="BLU42" s="9"/>
      <c r="BLV42" s="9"/>
      <c r="BLW42" s="9"/>
      <c r="BLX42" s="9"/>
      <c r="BLY42" s="9"/>
      <c r="BLZ42" s="9"/>
      <c r="BMA42" s="9"/>
      <c r="BMB42" s="9"/>
      <c r="BMC42" s="9"/>
      <c r="BMD42" s="9"/>
      <c r="BME42" s="9"/>
      <c r="BMF42" s="9"/>
      <c r="BMG42" s="9"/>
      <c r="BMH42" s="9"/>
      <c r="BMI42" s="9"/>
      <c r="BMJ42" s="9"/>
      <c r="BMK42" s="9"/>
      <c r="BML42" s="9"/>
      <c r="BMM42" s="9"/>
      <c r="BMN42" s="9"/>
      <c r="BMO42" s="9"/>
      <c r="BMP42" s="9"/>
      <c r="BMQ42" s="9"/>
      <c r="BMR42" s="9"/>
      <c r="BMS42" s="9"/>
      <c r="BMT42" s="9"/>
      <c r="BMU42" s="9"/>
      <c r="BMV42" s="9"/>
      <c r="BMW42" s="9"/>
      <c r="BMX42" s="9"/>
      <c r="BMY42" s="9"/>
      <c r="BMZ42" s="9"/>
      <c r="BNA42" s="9"/>
      <c r="BNB42" s="9"/>
      <c r="BNC42" s="9"/>
      <c r="BND42" s="9"/>
      <c r="BNE42" s="9"/>
      <c r="BNF42" s="9"/>
      <c r="BNG42" s="9"/>
      <c r="BNH42" s="9"/>
      <c r="BNI42" s="9"/>
      <c r="BNJ42" s="9"/>
      <c r="BNK42" s="9"/>
      <c r="BNL42" s="9"/>
      <c r="BNM42" s="9"/>
      <c r="BNN42" s="9"/>
      <c r="BNO42" s="9"/>
      <c r="BNP42" s="9"/>
      <c r="BNQ42" s="9"/>
      <c r="BNR42" s="9"/>
      <c r="BNS42" s="9"/>
      <c r="BNT42" s="9"/>
      <c r="BNU42" s="9"/>
      <c r="BNV42" s="9"/>
      <c r="BNW42" s="9"/>
      <c r="BNX42" s="9"/>
      <c r="BNY42" s="9"/>
      <c r="BNZ42" s="9"/>
      <c r="BOA42" s="9"/>
      <c r="BOB42" s="9"/>
      <c r="BOC42" s="9"/>
      <c r="BOD42" s="9"/>
      <c r="BOE42" s="9"/>
      <c r="BOF42" s="9"/>
      <c r="BOG42" s="9"/>
      <c r="BOH42" s="9"/>
      <c r="BOI42" s="9"/>
      <c r="BOJ42" s="9"/>
      <c r="BOK42" s="9"/>
      <c r="BOL42" s="9"/>
      <c r="BOM42" s="9"/>
      <c r="BON42" s="9"/>
      <c r="BOO42" s="9"/>
      <c r="BOP42" s="9"/>
      <c r="BOQ42" s="9"/>
      <c r="BOR42" s="9"/>
      <c r="BOS42" s="9"/>
      <c r="BOT42" s="9"/>
      <c r="BOU42" s="9"/>
      <c r="BOV42" s="9"/>
      <c r="BOW42" s="9"/>
      <c r="BOX42" s="9"/>
      <c r="BOY42" s="9"/>
      <c r="BOZ42" s="9"/>
      <c r="BPA42" s="9"/>
      <c r="BPB42" s="9"/>
      <c r="BPC42" s="9"/>
      <c r="BPD42" s="9"/>
      <c r="BPE42" s="9"/>
      <c r="BPF42" s="9"/>
      <c r="BPG42" s="9"/>
      <c r="BPH42" s="9"/>
      <c r="BPI42" s="9"/>
      <c r="BPJ42" s="9"/>
      <c r="BPK42" s="9"/>
      <c r="BPL42" s="9"/>
      <c r="BPM42" s="9"/>
      <c r="BPN42" s="9"/>
      <c r="BPO42" s="9"/>
      <c r="BPP42" s="9"/>
      <c r="BPQ42" s="9"/>
      <c r="BPR42" s="9"/>
      <c r="BPS42" s="9"/>
      <c r="BPT42" s="9"/>
      <c r="BPU42" s="9"/>
      <c r="BPV42" s="9"/>
      <c r="BPW42" s="9"/>
      <c r="BPX42" s="9"/>
      <c r="BPY42" s="9"/>
      <c r="BPZ42" s="9"/>
      <c r="BQA42" s="9"/>
      <c r="BQB42" s="9"/>
      <c r="BQC42" s="9"/>
      <c r="BQD42" s="9"/>
      <c r="BQE42" s="9"/>
      <c r="BQF42" s="9"/>
      <c r="BQG42" s="9"/>
      <c r="BQH42" s="9"/>
      <c r="BQI42" s="9"/>
      <c r="BQJ42" s="9"/>
      <c r="BQK42" s="9"/>
      <c r="BQL42" s="9"/>
      <c r="BQM42" s="9"/>
      <c r="BQN42" s="9"/>
      <c r="BQO42" s="9"/>
      <c r="BQP42" s="9"/>
      <c r="BQQ42" s="9"/>
      <c r="BQR42" s="9"/>
      <c r="BQS42" s="9"/>
      <c r="BQT42" s="9"/>
      <c r="BQU42" s="9"/>
      <c r="BQV42" s="9"/>
      <c r="BQW42" s="9"/>
      <c r="BQX42" s="9"/>
      <c r="BQY42" s="9"/>
      <c r="BQZ42" s="9"/>
      <c r="BRA42" s="9"/>
      <c r="BRB42" s="9"/>
      <c r="BRC42" s="9"/>
      <c r="BRD42" s="9"/>
      <c r="BRE42" s="9"/>
      <c r="BRF42" s="9"/>
      <c r="BRG42" s="9"/>
      <c r="BRH42" s="9"/>
      <c r="BRI42" s="9"/>
      <c r="BRJ42" s="9"/>
      <c r="BRK42" s="9"/>
      <c r="BRL42" s="9"/>
      <c r="BRM42" s="9"/>
      <c r="BRN42" s="9"/>
      <c r="BRO42" s="9"/>
      <c r="BRP42" s="9"/>
      <c r="BRQ42" s="9"/>
      <c r="BRR42" s="9"/>
      <c r="BRS42" s="9"/>
      <c r="BRT42" s="9"/>
      <c r="BRU42" s="9"/>
      <c r="BRV42" s="9"/>
      <c r="BRW42" s="9"/>
      <c r="BRX42" s="9"/>
      <c r="BRY42" s="9"/>
      <c r="BRZ42" s="9"/>
      <c r="BSA42" s="9"/>
      <c r="BSB42" s="9"/>
      <c r="BSC42" s="9"/>
      <c r="BSD42" s="9"/>
      <c r="BSE42" s="9"/>
      <c r="BSF42" s="9"/>
      <c r="BSG42" s="9"/>
      <c r="BSH42" s="9"/>
      <c r="BSI42" s="9"/>
      <c r="BSJ42" s="9"/>
      <c r="BSK42" s="9"/>
      <c r="BSL42" s="9"/>
      <c r="BSM42" s="9"/>
      <c r="BSN42" s="9"/>
      <c r="BSO42" s="9"/>
      <c r="BSP42" s="9"/>
      <c r="BSQ42" s="9"/>
      <c r="BSR42" s="9"/>
      <c r="BSS42" s="9"/>
      <c r="BST42" s="9"/>
      <c r="BSU42" s="9"/>
      <c r="BSV42" s="9"/>
      <c r="BSW42" s="9"/>
      <c r="BSX42" s="9"/>
      <c r="BSY42" s="9"/>
      <c r="BSZ42" s="9"/>
      <c r="BTA42" s="9"/>
      <c r="BTB42" s="9"/>
      <c r="BTC42" s="9"/>
      <c r="BTD42" s="9"/>
      <c r="BTE42" s="9"/>
      <c r="BTF42" s="9"/>
      <c r="BTG42" s="9"/>
      <c r="BTH42" s="9"/>
      <c r="BTI42" s="9"/>
      <c r="BTJ42" s="9"/>
      <c r="BTK42" s="9"/>
      <c r="BTL42" s="9"/>
      <c r="BTM42" s="9"/>
      <c r="BTN42" s="9"/>
      <c r="BTO42" s="9"/>
      <c r="BTP42" s="9"/>
      <c r="BTQ42" s="9"/>
      <c r="BTR42" s="9"/>
      <c r="BTS42" s="9"/>
      <c r="BTT42" s="9"/>
      <c r="BTU42" s="9"/>
      <c r="BTV42" s="9"/>
      <c r="BTW42" s="9"/>
      <c r="BTX42" s="9"/>
      <c r="BTY42" s="9"/>
      <c r="BTZ42" s="9"/>
      <c r="BUA42" s="9"/>
      <c r="BUB42" s="9"/>
      <c r="BUC42" s="9"/>
      <c r="BUD42" s="9"/>
      <c r="BUE42" s="9"/>
      <c r="BUF42" s="9"/>
      <c r="BUG42" s="9"/>
      <c r="BUH42" s="9"/>
      <c r="BUI42" s="9"/>
      <c r="BUJ42" s="9"/>
      <c r="BUK42" s="9"/>
      <c r="BUL42" s="9"/>
      <c r="BUM42" s="9"/>
      <c r="BUN42" s="9"/>
      <c r="BUO42" s="9"/>
      <c r="BUP42" s="9"/>
      <c r="BUQ42" s="9"/>
      <c r="BUR42" s="9"/>
      <c r="BUS42" s="9"/>
      <c r="BUT42" s="9"/>
      <c r="BUU42" s="9"/>
      <c r="BUV42" s="9"/>
      <c r="BUW42" s="9"/>
      <c r="BUX42" s="9"/>
      <c r="BUY42" s="9"/>
      <c r="BUZ42" s="9"/>
      <c r="BVA42" s="9"/>
      <c r="BVB42" s="9"/>
      <c r="BVC42" s="9"/>
      <c r="BVD42" s="9"/>
      <c r="BVE42" s="9"/>
      <c r="BVF42" s="9"/>
      <c r="BVG42" s="9"/>
      <c r="BVH42" s="9"/>
      <c r="BVI42" s="9"/>
      <c r="BVJ42" s="9"/>
      <c r="BVK42" s="9"/>
      <c r="BVL42" s="9"/>
      <c r="BVM42" s="9"/>
      <c r="BVN42" s="9"/>
      <c r="BVO42" s="9"/>
      <c r="BVP42" s="9"/>
      <c r="BVQ42" s="9"/>
      <c r="BVR42" s="9"/>
      <c r="BVS42" s="9"/>
      <c r="BVT42" s="9"/>
      <c r="BVU42" s="9"/>
      <c r="BVV42" s="9"/>
      <c r="BVW42" s="9"/>
      <c r="BVX42" s="9"/>
      <c r="BVY42" s="9"/>
      <c r="BVZ42" s="9"/>
      <c r="BWA42" s="9"/>
      <c r="BWB42" s="9"/>
      <c r="BWC42" s="9"/>
      <c r="BWD42" s="9"/>
      <c r="BWE42" s="9"/>
      <c r="BWF42" s="9"/>
      <c r="BWG42" s="9"/>
      <c r="BWH42" s="9"/>
      <c r="BWI42" s="9"/>
      <c r="BWJ42" s="9"/>
      <c r="BWK42" s="9"/>
      <c r="BWL42" s="9"/>
      <c r="BWM42" s="9"/>
      <c r="BWN42" s="9"/>
      <c r="BWO42" s="9"/>
      <c r="BWP42" s="9"/>
      <c r="BWQ42" s="9"/>
      <c r="BWR42" s="9"/>
      <c r="BWS42" s="9"/>
      <c r="BWT42" s="9"/>
      <c r="BWU42" s="9"/>
      <c r="BWV42" s="9"/>
      <c r="BWW42" s="9"/>
      <c r="BWX42" s="9"/>
      <c r="BWY42" s="9"/>
      <c r="BWZ42" s="9"/>
      <c r="BXA42" s="9"/>
      <c r="BXB42" s="9"/>
      <c r="BXC42" s="9"/>
      <c r="BXD42" s="9"/>
      <c r="BXE42" s="9"/>
      <c r="BXF42" s="9"/>
      <c r="BXG42" s="9"/>
      <c r="BXH42" s="9"/>
      <c r="BXI42" s="9"/>
      <c r="BXJ42" s="9"/>
      <c r="BXK42" s="9"/>
      <c r="BXL42" s="9"/>
      <c r="BXM42" s="9"/>
      <c r="BXN42" s="9"/>
      <c r="BXO42" s="9"/>
      <c r="BXP42" s="9"/>
      <c r="BXQ42" s="9"/>
      <c r="BXR42" s="9"/>
      <c r="BXS42" s="9"/>
      <c r="BXT42" s="9"/>
      <c r="BXU42" s="9"/>
      <c r="BXV42" s="9"/>
      <c r="BXW42" s="9"/>
      <c r="BXX42" s="9"/>
      <c r="BXY42" s="9"/>
      <c r="BXZ42" s="9"/>
      <c r="BYA42" s="9"/>
      <c r="BYB42" s="9"/>
      <c r="BYC42" s="9"/>
      <c r="BYD42" s="9"/>
      <c r="BYE42" s="9"/>
      <c r="BYF42" s="9"/>
      <c r="BYG42" s="9"/>
      <c r="BYH42" s="9"/>
      <c r="BYI42" s="9"/>
      <c r="BYJ42" s="9"/>
      <c r="BYK42" s="9"/>
      <c r="BYL42" s="9"/>
      <c r="BYM42" s="9"/>
      <c r="BYN42" s="9"/>
      <c r="BYO42" s="9"/>
      <c r="BYP42" s="9"/>
      <c r="BYQ42" s="9"/>
      <c r="BYR42" s="9"/>
      <c r="BYS42" s="9"/>
      <c r="BYT42" s="9"/>
      <c r="BYU42" s="9"/>
      <c r="BYV42" s="9"/>
      <c r="BYW42" s="9"/>
      <c r="BYX42" s="9"/>
      <c r="BYY42" s="9"/>
      <c r="BYZ42" s="9"/>
      <c r="BZA42" s="9"/>
      <c r="BZB42" s="9"/>
      <c r="BZC42" s="9"/>
      <c r="BZD42" s="9"/>
      <c r="BZE42" s="9"/>
      <c r="BZF42" s="9"/>
      <c r="BZG42" s="9"/>
      <c r="BZH42" s="9"/>
      <c r="BZI42" s="9"/>
      <c r="BZJ42" s="9"/>
      <c r="BZK42" s="9"/>
      <c r="BZL42" s="9"/>
      <c r="BZM42" s="9"/>
      <c r="BZN42" s="9"/>
      <c r="BZO42" s="9"/>
      <c r="BZP42" s="9"/>
      <c r="BZQ42" s="9"/>
      <c r="BZR42" s="9"/>
      <c r="BZS42" s="9"/>
      <c r="BZT42" s="9"/>
      <c r="BZU42" s="9"/>
      <c r="BZV42" s="9"/>
      <c r="BZW42" s="9"/>
      <c r="BZX42" s="9"/>
      <c r="BZY42" s="9"/>
      <c r="BZZ42" s="9"/>
      <c r="CAA42" s="9"/>
      <c r="CAB42" s="9"/>
      <c r="CAC42" s="9"/>
      <c r="CAD42" s="9"/>
      <c r="CAE42" s="9"/>
      <c r="CAF42" s="9"/>
      <c r="CAG42" s="9"/>
      <c r="CAH42" s="9"/>
      <c r="CAI42" s="9"/>
      <c r="CAJ42" s="9"/>
      <c r="CAK42" s="9"/>
      <c r="CAL42" s="9"/>
      <c r="CAM42" s="9"/>
      <c r="CAN42" s="9"/>
      <c r="CAO42" s="9"/>
      <c r="CAP42" s="9"/>
      <c r="CAQ42" s="9"/>
      <c r="CAR42" s="9"/>
      <c r="CAS42" s="9"/>
      <c r="CAT42" s="9"/>
      <c r="CAU42" s="9"/>
      <c r="CAV42" s="9"/>
      <c r="CAW42" s="9"/>
      <c r="CAX42" s="9"/>
      <c r="CAY42" s="9"/>
      <c r="CAZ42" s="9"/>
      <c r="CBA42" s="9"/>
      <c r="CBB42" s="9"/>
      <c r="CBC42" s="9"/>
      <c r="CBD42" s="9"/>
      <c r="CBE42" s="9"/>
      <c r="CBF42" s="9"/>
      <c r="CBG42" s="9"/>
      <c r="CBH42" s="9"/>
      <c r="CBI42" s="9"/>
      <c r="CBJ42" s="9"/>
      <c r="CBK42" s="9"/>
      <c r="CBL42" s="9"/>
      <c r="CBM42" s="9"/>
      <c r="CBN42" s="9"/>
      <c r="CBO42" s="9"/>
      <c r="CBP42" s="9"/>
      <c r="CBQ42" s="9"/>
      <c r="CBR42" s="9"/>
      <c r="CBS42" s="9"/>
      <c r="CBT42" s="9"/>
      <c r="CBU42" s="9"/>
      <c r="CBV42" s="9"/>
      <c r="CBW42" s="9"/>
      <c r="CBX42" s="9"/>
      <c r="CBY42" s="9"/>
      <c r="CBZ42" s="9"/>
      <c r="CCA42" s="9"/>
      <c r="CCB42" s="9"/>
      <c r="CCC42" s="9"/>
      <c r="CCD42" s="9"/>
      <c r="CCE42" s="9"/>
      <c r="CCF42" s="9"/>
      <c r="CCG42" s="9"/>
      <c r="CCH42" s="9"/>
      <c r="CCI42" s="9"/>
      <c r="CCJ42" s="9"/>
      <c r="CCK42" s="9"/>
      <c r="CCL42" s="9"/>
      <c r="CCM42" s="9"/>
      <c r="CCN42" s="9"/>
      <c r="CCO42" s="9"/>
      <c r="CCP42" s="9"/>
      <c r="CCQ42" s="9"/>
      <c r="CCR42" s="9"/>
      <c r="CCS42" s="9"/>
      <c r="CCT42" s="9"/>
      <c r="CCU42" s="9"/>
      <c r="CCV42" s="9"/>
      <c r="CCW42" s="9"/>
      <c r="CCX42" s="9"/>
      <c r="CCY42" s="9"/>
      <c r="CCZ42" s="9"/>
      <c r="CDA42" s="9"/>
      <c r="CDB42" s="9"/>
      <c r="CDC42" s="9"/>
      <c r="CDD42" s="9"/>
      <c r="CDE42" s="9"/>
      <c r="CDF42" s="9"/>
      <c r="CDG42" s="9"/>
      <c r="CDH42" s="9"/>
      <c r="CDI42" s="9"/>
      <c r="CDJ42" s="9"/>
      <c r="CDK42" s="9"/>
      <c r="CDL42" s="9"/>
      <c r="CDM42" s="9"/>
      <c r="CDN42" s="9"/>
      <c r="CDO42" s="9"/>
      <c r="CDP42" s="9"/>
      <c r="CDQ42" s="9"/>
      <c r="CDR42" s="9"/>
      <c r="CDS42" s="9"/>
      <c r="CDT42" s="9"/>
      <c r="CDU42" s="9"/>
      <c r="CDV42" s="9"/>
      <c r="CDW42" s="9"/>
      <c r="CDX42" s="9"/>
      <c r="CDY42" s="9"/>
      <c r="CDZ42" s="9"/>
      <c r="CEA42" s="9"/>
      <c r="CEB42" s="9"/>
      <c r="CEC42" s="9"/>
      <c r="CED42" s="9"/>
      <c r="CEE42" s="9"/>
      <c r="CEF42" s="9"/>
      <c r="CEG42" s="9"/>
      <c r="CEH42" s="9"/>
      <c r="CEI42" s="9"/>
      <c r="CEJ42" s="9"/>
      <c r="CEK42" s="9"/>
      <c r="CEL42" s="9"/>
      <c r="CEM42" s="9"/>
      <c r="CEN42" s="9"/>
      <c r="CEO42" s="9"/>
      <c r="CEP42" s="9"/>
      <c r="CEQ42" s="9"/>
      <c r="CER42" s="9"/>
      <c r="CES42" s="9"/>
      <c r="CET42" s="9"/>
      <c r="CEU42" s="9"/>
      <c r="CEV42" s="9"/>
      <c r="CEW42" s="9"/>
      <c r="CEX42" s="9"/>
      <c r="CEY42" s="9"/>
      <c r="CEZ42" s="9"/>
      <c r="CFA42" s="9"/>
      <c r="CFB42" s="9"/>
      <c r="CFC42" s="9"/>
      <c r="CFD42" s="9"/>
      <c r="CFE42" s="9"/>
      <c r="CFF42" s="9"/>
      <c r="CFG42" s="9"/>
      <c r="CFH42" s="9"/>
      <c r="CFI42" s="9"/>
      <c r="CFJ42" s="9"/>
      <c r="CFK42" s="9"/>
      <c r="CFL42" s="9"/>
      <c r="CFM42" s="9"/>
      <c r="CFN42" s="9"/>
      <c r="CFO42" s="9"/>
      <c r="CFP42" s="9"/>
      <c r="CFQ42" s="9"/>
      <c r="CFR42" s="9"/>
      <c r="CFS42" s="9"/>
      <c r="CFT42" s="9"/>
      <c r="CFU42" s="9"/>
      <c r="CFV42" s="9"/>
      <c r="CFW42" s="9"/>
      <c r="CFX42" s="9"/>
      <c r="CFY42" s="9"/>
      <c r="CFZ42" s="9"/>
      <c r="CGA42" s="9"/>
      <c r="CGB42" s="9"/>
      <c r="CGC42" s="9"/>
      <c r="CGD42" s="9"/>
      <c r="CGE42" s="9"/>
      <c r="CGF42" s="9"/>
      <c r="CGG42" s="9"/>
      <c r="CGH42" s="9"/>
      <c r="CGI42" s="9"/>
      <c r="CGJ42" s="9"/>
      <c r="CGK42" s="9"/>
      <c r="CGL42" s="9"/>
      <c r="CGM42" s="9"/>
      <c r="CGN42" s="9"/>
      <c r="CGO42" s="9"/>
      <c r="CGP42" s="9"/>
      <c r="CGQ42" s="9"/>
      <c r="CGR42" s="9"/>
      <c r="CGS42" s="9"/>
      <c r="CGT42" s="9"/>
      <c r="CGU42" s="9"/>
      <c r="CGV42" s="9"/>
      <c r="CGW42" s="9"/>
      <c r="CGX42" s="9"/>
      <c r="CGY42" s="9"/>
      <c r="CGZ42" s="9"/>
      <c r="CHA42" s="9"/>
      <c r="CHB42" s="9"/>
      <c r="CHC42" s="9"/>
      <c r="CHD42" s="9"/>
      <c r="CHE42" s="9"/>
      <c r="CHF42" s="9"/>
      <c r="CHG42" s="9"/>
      <c r="CHH42" s="9"/>
      <c r="CHI42" s="9"/>
      <c r="CHJ42" s="9"/>
      <c r="CHK42" s="9"/>
      <c r="CHL42" s="9"/>
      <c r="CHM42" s="9"/>
      <c r="CHN42" s="9"/>
      <c r="CHO42" s="9"/>
      <c r="CHP42" s="9"/>
      <c r="CHQ42" s="9"/>
      <c r="CHR42" s="9"/>
      <c r="CHS42" s="9"/>
      <c r="CHT42" s="9"/>
      <c r="CHU42" s="9"/>
      <c r="CHV42" s="9"/>
      <c r="CHW42" s="9"/>
      <c r="CHX42" s="9"/>
      <c r="CHY42" s="9"/>
      <c r="CHZ42" s="9"/>
      <c r="CIA42" s="9"/>
      <c r="CIB42" s="9"/>
      <c r="CIC42" s="9"/>
      <c r="CID42" s="9"/>
      <c r="CIE42" s="9"/>
      <c r="CIF42" s="9"/>
      <c r="CIG42" s="9"/>
      <c r="CIH42" s="9"/>
      <c r="CII42" s="9"/>
      <c r="CIJ42" s="9"/>
      <c r="CIK42" s="9"/>
      <c r="CIL42" s="9"/>
      <c r="CIM42" s="9"/>
      <c r="CIN42" s="9"/>
      <c r="CIO42" s="9"/>
      <c r="CIP42" s="9"/>
      <c r="CIQ42" s="9"/>
      <c r="CIR42" s="9"/>
      <c r="CIS42" s="9"/>
      <c r="CIT42" s="9"/>
      <c r="CIU42" s="9"/>
      <c r="CIV42" s="9"/>
      <c r="CIW42" s="9"/>
      <c r="CIX42" s="9"/>
      <c r="CIY42" s="9"/>
      <c r="CIZ42" s="9"/>
      <c r="CJA42" s="9"/>
      <c r="CJB42" s="9"/>
      <c r="CJC42" s="9"/>
      <c r="CJD42" s="9"/>
      <c r="CJE42" s="9"/>
      <c r="CJF42" s="9"/>
      <c r="CJG42" s="9"/>
      <c r="CJH42" s="9"/>
      <c r="CJI42" s="9"/>
      <c r="CJJ42" s="9"/>
      <c r="CJK42" s="9"/>
      <c r="CJL42" s="9"/>
      <c r="CJM42" s="9"/>
      <c r="CJN42" s="9"/>
      <c r="CJO42" s="9"/>
      <c r="CJP42" s="9"/>
      <c r="CJQ42" s="9"/>
      <c r="CJR42" s="9"/>
      <c r="CJS42" s="9"/>
      <c r="CJT42" s="9"/>
      <c r="CJU42" s="9"/>
      <c r="CJV42" s="9"/>
      <c r="CJW42" s="9"/>
      <c r="CJX42" s="9"/>
      <c r="CJY42" s="9"/>
      <c r="CJZ42" s="9"/>
      <c r="CKA42" s="9"/>
      <c r="CKB42" s="9"/>
      <c r="CKC42" s="9"/>
      <c r="CKD42" s="9"/>
      <c r="CKE42" s="9"/>
      <c r="CKF42" s="9"/>
      <c r="CKG42" s="9"/>
      <c r="CKH42" s="9"/>
      <c r="CKI42" s="9"/>
      <c r="CKJ42" s="9"/>
      <c r="CKK42" s="9"/>
      <c r="CKL42" s="9"/>
      <c r="CKM42" s="9"/>
      <c r="CKN42" s="9"/>
      <c r="CKO42" s="9"/>
      <c r="CKP42" s="9"/>
      <c r="CKQ42" s="9"/>
      <c r="CKR42" s="9"/>
      <c r="CKS42" s="9"/>
      <c r="CKT42" s="9"/>
      <c r="CKU42" s="9"/>
      <c r="CKV42" s="9"/>
      <c r="CKW42" s="9"/>
      <c r="CKX42" s="9"/>
      <c r="CKY42" s="9"/>
      <c r="CKZ42" s="9"/>
      <c r="CLA42" s="9"/>
      <c r="CLB42" s="9"/>
      <c r="CLC42" s="9"/>
      <c r="CLD42" s="9"/>
      <c r="CLE42" s="9"/>
      <c r="CLF42" s="9"/>
      <c r="CLG42" s="9"/>
      <c r="CLH42" s="9"/>
      <c r="CLI42" s="9"/>
      <c r="CLJ42" s="9"/>
      <c r="CLK42" s="9"/>
      <c r="CLL42" s="9"/>
      <c r="CLM42" s="9"/>
      <c r="CLN42" s="9"/>
      <c r="CLO42" s="9"/>
      <c r="CLP42" s="9"/>
      <c r="CLQ42" s="9"/>
      <c r="CLR42" s="9"/>
      <c r="CLS42" s="9"/>
      <c r="CLT42" s="9"/>
      <c r="CLU42" s="9"/>
      <c r="CLV42" s="9"/>
      <c r="CLW42" s="9"/>
      <c r="CLX42" s="9"/>
      <c r="CLY42" s="9"/>
      <c r="CLZ42" s="9"/>
      <c r="CMA42" s="9"/>
      <c r="CMB42" s="9"/>
      <c r="CMC42" s="9"/>
      <c r="CMD42" s="9"/>
      <c r="CME42" s="9"/>
      <c r="CMF42" s="9"/>
      <c r="CMG42" s="9"/>
      <c r="CMH42" s="9"/>
      <c r="CMI42" s="9"/>
      <c r="CMJ42" s="9"/>
      <c r="CMK42" s="9"/>
      <c r="CML42" s="9"/>
      <c r="CMM42" s="9"/>
      <c r="CMN42" s="9"/>
      <c r="CMO42" s="9"/>
      <c r="CMP42" s="9"/>
      <c r="CMQ42" s="9"/>
      <c r="CMR42" s="9"/>
      <c r="CMS42" s="9"/>
      <c r="CMT42" s="9"/>
      <c r="CMU42" s="9"/>
      <c r="CMV42" s="9"/>
      <c r="CMW42" s="9"/>
      <c r="CMX42" s="9"/>
      <c r="CMY42" s="9"/>
      <c r="CMZ42" s="9"/>
      <c r="CNA42" s="9"/>
      <c r="CNB42" s="9"/>
      <c r="CNC42" s="9"/>
      <c r="CND42" s="9"/>
      <c r="CNE42" s="9"/>
      <c r="CNF42" s="9"/>
      <c r="CNG42" s="9"/>
      <c r="CNH42" s="9"/>
      <c r="CNI42" s="9"/>
      <c r="CNJ42" s="9"/>
      <c r="CNK42" s="9"/>
      <c r="CNL42" s="9"/>
      <c r="CNM42" s="9"/>
      <c r="CNN42" s="9"/>
      <c r="CNO42" s="9"/>
      <c r="CNP42" s="9"/>
      <c r="CNQ42" s="9"/>
      <c r="CNR42" s="9"/>
      <c r="CNS42" s="9"/>
      <c r="CNT42" s="9"/>
      <c r="CNU42" s="9"/>
      <c r="CNV42" s="9"/>
      <c r="CNW42" s="9"/>
      <c r="CNX42" s="9"/>
      <c r="CNY42" s="9"/>
      <c r="CNZ42" s="9"/>
      <c r="COA42" s="9"/>
      <c r="COB42" s="9"/>
      <c r="COC42" s="9"/>
      <c r="COD42" s="9"/>
      <c r="COE42" s="9"/>
      <c r="COF42" s="9"/>
      <c r="COG42" s="9"/>
      <c r="COH42" s="9"/>
      <c r="COI42" s="9"/>
      <c r="COJ42" s="9"/>
      <c r="COK42" s="9"/>
      <c r="COL42" s="9"/>
      <c r="COM42" s="9"/>
      <c r="CON42" s="9"/>
      <c r="COO42" s="9"/>
      <c r="COP42" s="9"/>
      <c r="COQ42" s="9"/>
      <c r="COR42" s="9"/>
      <c r="COS42" s="9"/>
      <c r="COT42" s="9"/>
      <c r="COU42" s="9"/>
      <c r="COV42" s="9"/>
      <c r="COW42" s="9"/>
      <c r="COX42" s="9"/>
      <c r="COY42" s="9"/>
      <c r="COZ42" s="9"/>
      <c r="CPA42" s="9"/>
      <c r="CPB42" s="9"/>
      <c r="CPC42" s="9"/>
      <c r="CPD42" s="9"/>
      <c r="CPE42" s="9"/>
      <c r="CPF42" s="9"/>
      <c r="CPG42" s="9"/>
      <c r="CPH42" s="9"/>
      <c r="CPI42" s="9"/>
      <c r="CPJ42" s="9"/>
      <c r="CPK42" s="9"/>
      <c r="CPL42" s="9"/>
      <c r="CPM42" s="9"/>
      <c r="CPN42" s="9"/>
      <c r="CPO42" s="9"/>
      <c r="CPP42" s="9"/>
      <c r="CPQ42" s="9"/>
      <c r="CPR42" s="9"/>
      <c r="CPS42" s="9"/>
      <c r="CPT42" s="9"/>
      <c r="CPU42" s="9"/>
      <c r="CPV42" s="9"/>
      <c r="CPW42" s="9"/>
      <c r="CPX42" s="9"/>
      <c r="CPY42" s="9"/>
      <c r="CPZ42" s="9"/>
      <c r="CQA42" s="9"/>
      <c r="CQB42" s="9"/>
      <c r="CQC42" s="9"/>
      <c r="CQD42" s="9"/>
      <c r="CQE42" s="9"/>
      <c r="CQF42" s="9"/>
      <c r="CQG42" s="9"/>
      <c r="CQH42" s="9"/>
      <c r="CQI42" s="9"/>
      <c r="CQJ42" s="9"/>
      <c r="CQK42" s="9"/>
      <c r="CQL42" s="9"/>
      <c r="CQM42" s="9"/>
      <c r="CQN42" s="9"/>
      <c r="CQO42" s="9"/>
      <c r="CQP42" s="9"/>
      <c r="CQQ42" s="9"/>
      <c r="CQR42" s="9"/>
      <c r="CQS42" s="9"/>
      <c r="CQT42" s="9"/>
      <c r="CQU42" s="9"/>
      <c r="CQV42" s="9"/>
      <c r="CQW42" s="9"/>
      <c r="CQX42" s="9"/>
      <c r="CQY42" s="9"/>
      <c r="CQZ42" s="9"/>
      <c r="CRA42" s="9"/>
      <c r="CRB42" s="9"/>
      <c r="CRC42" s="9"/>
      <c r="CRD42" s="9"/>
      <c r="CRE42" s="9"/>
      <c r="CRF42" s="9"/>
      <c r="CRG42" s="9"/>
      <c r="CRH42" s="9"/>
      <c r="CRI42" s="9"/>
      <c r="CRJ42" s="9"/>
      <c r="CRK42" s="9"/>
      <c r="CRL42" s="9"/>
      <c r="CRM42" s="9"/>
      <c r="CRN42" s="9"/>
      <c r="CRO42" s="9"/>
      <c r="CRP42" s="9"/>
      <c r="CRQ42" s="9"/>
      <c r="CRR42" s="9"/>
      <c r="CRS42" s="9"/>
      <c r="CRT42" s="9"/>
      <c r="CRU42" s="9"/>
      <c r="CRV42" s="9"/>
      <c r="CRW42" s="9"/>
      <c r="CRX42" s="9"/>
      <c r="CRY42" s="9"/>
      <c r="CRZ42" s="9"/>
      <c r="CSA42" s="9"/>
      <c r="CSB42" s="9"/>
      <c r="CSC42" s="9"/>
      <c r="CSD42" s="9"/>
      <c r="CSE42" s="9"/>
      <c r="CSF42" s="9"/>
      <c r="CSG42" s="9"/>
      <c r="CSH42" s="9"/>
      <c r="CSI42" s="9"/>
      <c r="CSJ42" s="9"/>
      <c r="CSK42" s="9"/>
      <c r="CSL42" s="9"/>
      <c r="CSM42" s="9"/>
      <c r="CSN42" s="9"/>
      <c r="CSO42" s="9"/>
      <c r="CSP42" s="9"/>
      <c r="CSQ42" s="9"/>
      <c r="CSR42" s="9"/>
      <c r="CSS42" s="9"/>
      <c r="CST42" s="9"/>
      <c r="CSU42" s="9"/>
      <c r="CSV42" s="9"/>
      <c r="CSW42" s="9"/>
      <c r="CSX42" s="9"/>
      <c r="CSY42" s="9"/>
      <c r="CSZ42" s="9"/>
      <c r="CTA42" s="9"/>
      <c r="CTB42" s="9"/>
      <c r="CTC42" s="9"/>
      <c r="CTD42" s="9"/>
      <c r="CTE42" s="9"/>
      <c r="CTF42" s="9"/>
      <c r="CTG42" s="9"/>
      <c r="CTH42" s="9"/>
      <c r="CTI42" s="9"/>
      <c r="CTJ42" s="9"/>
      <c r="CTK42" s="9"/>
      <c r="CTL42" s="9"/>
      <c r="CTM42" s="9"/>
      <c r="CTN42" s="9"/>
      <c r="CTO42" s="9"/>
      <c r="CTP42" s="9"/>
      <c r="CTQ42" s="9"/>
      <c r="CTR42" s="9"/>
      <c r="CTS42" s="9"/>
      <c r="CTT42" s="9"/>
      <c r="CTU42" s="9"/>
      <c r="CTV42" s="9"/>
      <c r="CTW42" s="9"/>
      <c r="CTX42" s="9"/>
      <c r="CTY42" s="9"/>
      <c r="CTZ42" s="9"/>
      <c r="CUA42" s="9"/>
      <c r="CUB42" s="9"/>
      <c r="CUC42" s="9"/>
      <c r="CUD42" s="9"/>
      <c r="CUE42" s="9"/>
      <c r="CUF42" s="9"/>
      <c r="CUG42" s="9"/>
      <c r="CUH42" s="9"/>
      <c r="CUI42" s="9"/>
      <c r="CUJ42" s="9"/>
      <c r="CUK42" s="9"/>
      <c r="CUL42" s="9"/>
      <c r="CUM42" s="9"/>
      <c r="CUN42" s="9"/>
      <c r="CUO42" s="9"/>
      <c r="CUP42" s="9"/>
      <c r="CUQ42" s="9"/>
      <c r="CUR42" s="9"/>
      <c r="CUS42" s="9"/>
      <c r="CUT42" s="9"/>
      <c r="CUU42" s="9"/>
      <c r="CUV42" s="9"/>
      <c r="CUW42" s="9"/>
      <c r="CUX42" s="9"/>
      <c r="CUY42" s="9"/>
      <c r="CUZ42" s="9"/>
      <c r="CVA42" s="9"/>
      <c r="CVB42" s="9"/>
      <c r="CVC42" s="9"/>
      <c r="CVD42" s="9"/>
      <c r="CVE42" s="9"/>
      <c r="CVF42" s="9"/>
      <c r="CVG42" s="9"/>
      <c r="CVH42" s="9"/>
      <c r="CVI42" s="9"/>
      <c r="CVJ42" s="9"/>
      <c r="CVK42" s="9"/>
      <c r="CVL42" s="9"/>
      <c r="CVM42" s="9"/>
      <c r="CVN42" s="9"/>
      <c r="CVO42" s="9"/>
      <c r="CVP42" s="9"/>
      <c r="CVQ42" s="9"/>
      <c r="CVR42" s="9"/>
      <c r="CVS42" s="9"/>
      <c r="CVT42" s="9"/>
      <c r="CVU42" s="9"/>
      <c r="CVV42" s="9"/>
      <c r="CVW42" s="9"/>
      <c r="CVX42" s="9"/>
      <c r="CVY42" s="9"/>
      <c r="CVZ42" s="9"/>
      <c r="CWA42" s="9"/>
      <c r="CWB42" s="9"/>
      <c r="CWC42" s="9"/>
      <c r="CWD42" s="9"/>
      <c r="CWE42" s="9"/>
      <c r="CWF42" s="9"/>
      <c r="CWG42" s="9"/>
      <c r="CWH42" s="9"/>
      <c r="CWI42" s="9"/>
      <c r="CWJ42" s="9"/>
      <c r="CWK42" s="9"/>
      <c r="CWL42" s="9"/>
      <c r="CWM42" s="9"/>
      <c r="CWN42" s="9"/>
      <c r="CWO42" s="9"/>
      <c r="CWP42" s="9"/>
      <c r="CWQ42" s="9"/>
      <c r="CWR42" s="9"/>
      <c r="CWS42" s="9"/>
      <c r="CWT42" s="9"/>
      <c r="CWU42" s="9"/>
      <c r="CWV42" s="9"/>
      <c r="CWW42" s="9"/>
      <c r="CWX42" s="9"/>
      <c r="CWY42" s="9"/>
      <c r="CWZ42" s="9"/>
      <c r="CXA42" s="9"/>
      <c r="CXB42" s="9"/>
      <c r="CXC42" s="9"/>
      <c r="CXD42" s="9"/>
      <c r="CXE42" s="9"/>
      <c r="CXF42" s="9"/>
      <c r="CXG42" s="9"/>
      <c r="CXH42" s="9"/>
      <c r="CXI42" s="9"/>
      <c r="CXJ42" s="9"/>
      <c r="CXK42" s="9"/>
      <c r="CXL42" s="9"/>
      <c r="CXM42" s="9"/>
      <c r="CXN42" s="9"/>
      <c r="CXO42" s="9"/>
      <c r="CXP42" s="9"/>
      <c r="CXQ42" s="9"/>
      <c r="CXR42" s="9"/>
      <c r="CXS42" s="9"/>
      <c r="CXT42" s="9"/>
      <c r="CXU42" s="9"/>
      <c r="CXV42" s="9"/>
      <c r="CXW42" s="9"/>
      <c r="CXX42" s="9"/>
      <c r="CXY42" s="9"/>
      <c r="CXZ42" s="9"/>
      <c r="CYA42" s="9"/>
      <c r="CYB42" s="9"/>
      <c r="CYC42" s="9"/>
      <c r="CYD42" s="9"/>
      <c r="CYE42" s="9"/>
      <c r="CYF42" s="9"/>
      <c r="CYG42" s="9"/>
      <c r="CYH42" s="9"/>
      <c r="CYI42" s="9"/>
      <c r="CYJ42" s="9"/>
      <c r="CYK42" s="9"/>
      <c r="CYL42" s="9"/>
      <c r="CYM42" s="9"/>
      <c r="CYN42" s="9"/>
      <c r="CYO42" s="9"/>
      <c r="CYP42" s="9"/>
      <c r="CYQ42" s="9"/>
      <c r="CYR42" s="9"/>
      <c r="CYS42" s="9"/>
      <c r="CYT42" s="9"/>
      <c r="CYU42" s="9"/>
      <c r="CYV42" s="9"/>
      <c r="CYW42" s="9"/>
      <c r="CYX42" s="9"/>
      <c r="CYY42" s="9"/>
      <c r="CYZ42" s="9"/>
      <c r="CZA42" s="9"/>
      <c r="CZB42" s="9"/>
      <c r="CZC42" s="9"/>
      <c r="CZD42" s="9"/>
      <c r="CZE42" s="9"/>
      <c r="CZF42" s="9"/>
      <c r="CZG42" s="9"/>
      <c r="CZH42" s="9"/>
      <c r="CZI42" s="9"/>
      <c r="CZJ42" s="9"/>
      <c r="CZK42" s="9"/>
      <c r="CZL42" s="9"/>
      <c r="CZM42" s="9"/>
      <c r="CZN42" s="9"/>
      <c r="CZO42" s="9"/>
      <c r="CZP42" s="9"/>
      <c r="CZQ42" s="9"/>
      <c r="CZR42" s="9"/>
      <c r="CZS42" s="9"/>
      <c r="CZT42" s="9"/>
      <c r="CZU42" s="9"/>
      <c r="CZV42" s="9"/>
      <c r="CZW42" s="9"/>
      <c r="CZX42" s="9"/>
      <c r="CZY42" s="9"/>
      <c r="CZZ42" s="9"/>
      <c r="DAA42" s="9"/>
      <c r="DAB42" s="9"/>
      <c r="DAC42" s="9"/>
      <c r="DAD42" s="9"/>
      <c r="DAE42" s="9"/>
      <c r="DAF42" s="9"/>
      <c r="DAG42" s="9"/>
      <c r="DAH42" s="9"/>
      <c r="DAI42" s="9"/>
      <c r="DAJ42" s="9"/>
      <c r="DAK42" s="9"/>
      <c r="DAL42" s="9"/>
      <c r="DAM42" s="9"/>
      <c r="DAN42" s="9"/>
      <c r="DAO42" s="9"/>
      <c r="DAP42" s="9"/>
      <c r="DAQ42" s="9"/>
      <c r="DAR42" s="9"/>
      <c r="DAS42" s="9"/>
      <c r="DAT42" s="9"/>
      <c r="DAU42" s="9"/>
      <c r="DAV42" s="9"/>
      <c r="DAW42" s="9"/>
      <c r="DAX42" s="9"/>
      <c r="DAY42" s="9"/>
      <c r="DAZ42" s="9"/>
      <c r="DBA42" s="9"/>
      <c r="DBB42" s="9"/>
      <c r="DBC42" s="9"/>
      <c r="DBD42" s="9"/>
      <c r="DBE42" s="9"/>
      <c r="DBF42" s="9"/>
      <c r="DBG42" s="9"/>
      <c r="DBH42" s="9"/>
      <c r="DBI42" s="9"/>
      <c r="DBJ42" s="9"/>
      <c r="DBK42" s="9"/>
      <c r="DBL42" s="9"/>
      <c r="DBM42" s="9"/>
      <c r="DBN42" s="9"/>
      <c r="DBO42" s="9"/>
      <c r="DBP42" s="9"/>
      <c r="DBQ42" s="9"/>
      <c r="DBR42" s="9"/>
      <c r="DBS42" s="9"/>
      <c r="DBT42" s="9"/>
      <c r="DBU42" s="9"/>
      <c r="DBV42" s="9"/>
      <c r="DBW42" s="9"/>
      <c r="DBX42" s="9"/>
      <c r="DBY42" s="9"/>
      <c r="DBZ42" s="9"/>
      <c r="DCA42" s="9"/>
      <c r="DCB42" s="9"/>
      <c r="DCC42" s="9"/>
      <c r="DCD42" s="9"/>
      <c r="DCE42" s="9"/>
      <c r="DCF42" s="9"/>
      <c r="DCG42" s="9"/>
      <c r="DCH42" s="9"/>
      <c r="DCI42" s="9"/>
      <c r="DCJ42" s="9"/>
      <c r="DCK42" s="9"/>
      <c r="DCL42" s="9"/>
      <c r="DCM42" s="9"/>
      <c r="DCN42" s="9"/>
      <c r="DCO42" s="9"/>
      <c r="DCP42" s="9"/>
      <c r="DCQ42" s="9"/>
      <c r="DCR42" s="9"/>
      <c r="DCS42" s="9"/>
      <c r="DCT42" s="9"/>
      <c r="DCU42" s="9"/>
      <c r="DCV42" s="9"/>
      <c r="DCW42" s="9"/>
      <c r="DCX42" s="9"/>
      <c r="DCY42" s="9"/>
      <c r="DCZ42" s="9"/>
      <c r="DDA42" s="9"/>
      <c r="DDB42" s="9"/>
      <c r="DDC42" s="9"/>
      <c r="DDD42" s="9"/>
      <c r="DDE42" s="9"/>
      <c r="DDF42" s="9"/>
      <c r="DDG42" s="9"/>
      <c r="DDH42" s="9"/>
      <c r="DDI42" s="9"/>
      <c r="DDJ42" s="9"/>
      <c r="DDK42" s="9"/>
      <c r="DDL42" s="9"/>
      <c r="DDM42" s="9"/>
      <c r="DDN42" s="9"/>
      <c r="DDO42" s="9"/>
      <c r="DDP42" s="9"/>
      <c r="DDQ42" s="9"/>
      <c r="DDR42" s="9"/>
      <c r="DDS42" s="9"/>
      <c r="DDT42" s="9"/>
      <c r="DDU42" s="9"/>
      <c r="DDV42" s="9"/>
      <c r="DDW42" s="9"/>
      <c r="DDX42" s="9"/>
      <c r="DDY42" s="9"/>
      <c r="DDZ42" s="9"/>
      <c r="DEA42" s="9"/>
      <c r="DEB42" s="9"/>
      <c r="DEC42" s="9"/>
      <c r="DED42" s="9"/>
      <c r="DEE42" s="9"/>
      <c r="DEF42" s="9"/>
      <c r="DEG42" s="9"/>
      <c r="DEH42" s="9"/>
      <c r="DEI42" s="9"/>
      <c r="DEJ42" s="9"/>
      <c r="DEK42" s="9"/>
      <c r="DEL42" s="9"/>
      <c r="DEM42" s="9"/>
      <c r="DEN42" s="9"/>
      <c r="DEO42" s="9"/>
      <c r="DEP42" s="9"/>
      <c r="DEQ42" s="9"/>
      <c r="DER42" s="9"/>
      <c r="DES42" s="9"/>
      <c r="DET42" s="9"/>
      <c r="DEU42" s="9"/>
      <c r="DEV42" s="9"/>
      <c r="DEW42" s="9"/>
      <c r="DEX42" s="9"/>
      <c r="DEY42" s="9"/>
      <c r="DEZ42" s="9"/>
      <c r="DFA42" s="9"/>
      <c r="DFB42" s="9"/>
      <c r="DFC42" s="9"/>
      <c r="DFD42" s="9"/>
      <c r="DFE42" s="9"/>
      <c r="DFF42" s="9"/>
      <c r="DFG42" s="9"/>
      <c r="DFH42" s="9"/>
      <c r="DFI42" s="9"/>
      <c r="DFJ42" s="9"/>
      <c r="DFK42" s="9"/>
      <c r="DFL42" s="9"/>
      <c r="DFM42" s="9"/>
      <c r="DFN42" s="9"/>
      <c r="DFO42" s="9"/>
      <c r="DFP42" s="9"/>
      <c r="DFQ42" s="9"/>
      <c r="DFR42" s="9"/>
      <c r="DFS42" s="9"/>
      <c r="DFT42" s="9"/>
      <c r="DFU42" s="9"/>
      <c r="DFV42" s="9"/>
      <c r="DFW42" s="9"/>
      <c r="DFX42" s="9"/>
      <c r="DFY42" s="9"/>
      <c r="DFZ42" s="9"/>
      <c r="DGA42" s="9"/>
      <c r="DGB42" s="9"/>
      <c r="DGC42" s="9"/>
      <c r="DGD42" s="9"/>
      <c r="DGE42" s="9"/>
      <c r="DGF42" s="9"/>
      <c r="DGG42" s="9"/>
      <c r="DGH42" s="9"/>
      <c r="DGI42" s="9"/>
      <c r="DGJ42" s="9"/>
      <c r="DGK42" s="9"/>
      <c r="DGL42" s="9"/>
      <c r="DGM42" s="9"/>
      <c r="DGN42" s="9"/>
      <c r="DGO42" s="9"/>
      <c r="DGP42" s="9"/>
      <c r="DGQ42" s="9"/>
      <c r="DGR42" s="9"/>
      <c r="DGS42" s="9"/>
      <c r="DGT42" s="9"/>
      <c r="DGU42" s="9"/>
      <c r="DGV42" s="9"/>
      <c r="DGW42" s="9"/>
      <c r="DGX42" s="9"/>
      <c r="DGY42" s="9"/>
      <c r="DGZ42" s="9"/>
      <c r="DHA42" s="9"/>
      <c r="DHB42" s="9"/>
      <c r="DHC42" s="9"/>
      <c r="DHD42" s="9"/>
      <c r="DHE42" s="9"/>
      <c r="DHF42" s="9"/>
      <c r="DHG42" s="9"/>
      <c r="DHH42" s="9"/>
      <c r="DHI42" s="9"/>
      <c r="DHJ42" s="9"/>
      <c r="DHK42" s="9"/>
      <c r="DHL42" s="9"/>
      <c r="DHM42" s="9"/>
      <c r="DHN42" s="9"/>
      <c r="DHO42" s="9"/>
      <c r="DHP42" s="9"/>
      <c r="DHQ42" s="9"/>
      <c r="DHR42" s="9"/>
      <c r="DHS42" s="9"/>
      <c r="DHT42" s="9"/>
      <c r="DHU42" s="9"/>
      <c r="DHV42" s="9"/>
      <c r="DHW42" s="9"/>
      <c r="DHX42" s="9"/>
      <c r="DHY42" s="9"/>
      <c r="DHZ42" s="9"/>
      <c r="DIA42" s="9"/>
      <c r="DIB42" s="9"/>
      <c r="DIC42" s="9"/>
      <c r="DID42" s="9"/>
      <c r="DIE42" s="9"/>
      <c r="DIF42" s="9"/>
      <c r="DIG42" s="9"/>
      <c r="DIH42" s="9"/>
      <c r="DII42" s="9"/>
      <c r="DIJ42" s="9"/>
      <c r="DIK42" s="9"/>
      <c r="DIL42" s="9"/>
      <c r="DIM42" s="9"/>
      <c r="DIN42" s="9"/>
      <c r="DIO42" s="9"/>
      <c r="DIP42" s="9"/>
      <c r="DIQ42" s="9"/>
      <c r="DIR42" s="9"/>
      <c r="DIS42" s="9"/>
      <c r="DIT42" s="9"/>
      <c r="DIU42" s="9"/>
      <c r="DIV42" s="9"/>
      <c r="DIW42" s="9"/>
      <c r="DIX42" s="9"/>
      <c r="DIY42" s="9"/>
      <c r="DIZ42" s="9"/>
      <c r="DJA42" s="9"/>
      <c r="DJB42" s="9"/>
      <c r="DJC42" s="9"/>
      <c r="DJD42" s="9"/>
      <c r="DJE42" s="9"/>
      <c r="DJF42" s="9"/>
      <c r="DJG42" s="9"/>
      <c r="DJH42" s="9"/>
      <c r="DJI42" s="9"/>
      <c r="DJJ42" s="9"/>
      <c r="DJK42" s="9"/>
      <c r="DJL42" s="9"/>
      <c r="DJM42" s="9"/>
      <c r="DJN42" s="9"/>
      <c r="DJO42" s="9"/>
      <c r="DJP42" s="9"/>
      <c r="DJQ42" s="9"/>
      <c r="DJR42" s="9"/>
      <c r="DJS42" s="9"/>
      <c r="DJT42" s="9"/>
      <c r="DJU42" s="9"/>
      <c r="DJV42" s="9"/>
      <c r="DJW42" s="9"/>
      <c r="DJX42" s="9"/>
      <c r="DJY42" s="9"/>
      <c r="DJZ42" s="9"/>
      <c r="DKA42" s="9"/>
      <c r="DKB42" s="9"/>
      <c r="DKC42" s="9"/>
      <c r="DKD42" s="9"/>
      <c r="DKE42" s="9"/>
      <c r="DKF42" s="9"/>
      <c r="DKG42" s="9"/>
      <c r="DKH42" s="9"/>
      <c r="DKI42" s="9"/>
      <c r="DKJ42" s="9"/>
      <c r="DKK42" s="9"/>
      <c r="DKL42" s="9"/>
      <c r="DKM42" s="9"/>
      <c r="DKN42" s="9"/>
      <c r="DKO42" s="9"/>
      <c r="DKP42" s="9"/>
      <c r="DKQ42" s="9"/>
      <c r="DKR42" s="9"/>
      <c r="DKS42" s="9"/>
      <c r="DKT42" s="9"/>
      <c r="DKU42" s="9"/>
      <c r="DKV42" s="9"/>
      <c r="DKW42" s="9"/>
      <c r="DKX42" s="9"/>
      <c r="DKY42" s="9"/>
      <c r="DKZ42" s="9"/>
      <c r="DLA42" s="9"/>
      <c r="DLB42" s="9"/>
      <c r="DLC42" s="9"/>
      <c r="DLD42" s="9"/>
      <c r="DLE42" s="9"/>
      <c r="DLF42" s="9"/>
      <c r="DLG42" s="9"/>
      <c r="DLH42" s="9"/>
      <c r="DLI42" s="9"/>
      <c r="DLJ42" s="9"/>
      <c r="DLK42" s="9"/>
      <c r="DLL42" s="9"/>
      <c r="DLM42" s="9"/>
      <c r="DLN42" s="9"/>
      <c r="DLO42" s="9"/>
      <c r="DLP42" s="9"/>
      <c r="DLQ42" s="9"/>
      <c r="DLR42" s="9"/>
      <c r="DLS42" s="9"/>
      <c r="DLT42" s="9"/>
      <c r="DLU42" s="9"/>
      <c r="DLV42" s="9"/>
      <c r="DLW42" s="9"/>
      <c r="DLX42" s="9"/>
      <c r="DLY42" s="9"/>
      <c r="DLZ42" s="9"/>
      <c r="DMA42" s="9"/>
      <c r="DMB42" s="9"/>
      <c r="DMC42" s="9"/>
      <c r="DMD42" s="9"/>
      <c r="DME42" s="9"/>
      <c r="DMF42" s="9"/>
      <c r="DMG42" s="9"/>
      <c r="DMH42" s="9"/>
      <c r="DMI42" s="9"/>
      <c r="DMJ42" s="9"/>
      <c r="DMK42" s="9"/>
      <c r="DML42" s="9"/>
      <c r="DMM42" s="9"/>
      <c r="DMN42" s="9"/>
      <c r="DMO42" s="9"/>
      <c r="DMP42" s="9"/>
      <c r="DMQ42" s="9"/>
      <c r="DMR42" s="9"/>
      <c r="DMS42" s="9"/>
      <c r="DMT42" s="9"/>
      <c r="DMU42" s="9"/>
      <c r="DMV42" s="9"/>
      <c r="DMW42" s="9"/>
      <c r="DMX42" s="9"/>
      <c r="DMY42" s="9"/>
      <c r="DMZ42" s="9"/>
      <c r="DNA42" s="9"/>
      <c r="DNB42" s="9"/>
      <c r="DNC42" s="9"/>
      <c r="DND42" s="9"/>
      <c r="DNE42" s="9"/>
      <c r="DNF42" s="9"/>
      <c r="DNG42" s="9"/>
      <c r="DNH42" s="9"/>
      <c r="DNI42" s="9"/>
      <c r="DNJ42" s="9"/>
      <c r="DNK42" s="9"/>
      <c r="DNL42" s="9"/>
      <c r="DNM42" s="9"/>
      <c r="DNN42" s="9"/>
      <c r="DNO42" s="9"/>
      <c r="DNP42" s="9"/>
      <c r="DNQ42" s="9"/>
      <c r="DNR42" s="9"/>
      <c r="DNS42" s="9"/>
      <c r="DNT42" s="9"/>
      <c r="DNU42" s="9"/>
      <c r="DNV42" s="9"/>
      <c r="DNW42" s="9"/>
      <c r="DNX42" s="9"/>
      <c r="DNY42" s="9"/>
      <c r="DNZ42" s="9"/>
      <c r="DOA42" s="9"/>
      <c r="DOB42" s="9"/>
      <c r="DOC42" s="9"/>
      <c r="DOD42" s="9"/>
      <c r="DOE42" s="9"/>
      <c r="DOF42" s="9"/>
      <c r="DOG42" s="9"/>
      <c r="DOH42" s="9"/>
      <c r="DOI42" s="9"/>
      <c r="DOJ42" s="9"/>
      <c r="DOK42" s="9"/>
      <c r="DOL42" s="9"/>
      <c r="DOM42" s="9"/>
      <c r="DON42" s="9"/>
      <c r="DOO42" s="9"/>
      <c r="DOP42" s="9"/>
      <c r="DOQ42" s="9"/>
      <c r="DOR42" s="9"/>
      <c r="DOS42" s="9"/>
      <c r="DOT42" s="9"/>
      <c r="DOU42" s="9"/>
      <c r="DOV42" s="9"/>
      <c r="DOW42" s="9"/>
      <c r="DOX42" s="9"/>
      <c r="DOY42" s="9"/>
      <c r="DOZ42" s="9"/>
      <c r="DPA42" s="9"/>
      <c r="DPB42" s="9"/>
      <c r="DPC42" s="9"/>
      <c r="DPD42" s="9"/>
      <c r="DPE42" s="9"/>
      <c r="DPF42" s="9"/>
      <c r="DPG42" s="9"/>
      <c r="DPH42" s="9"/>
      <c r="DPI42" s="9"/>
      <c r="DPJ42" s="9"/>
      <c r="DPK42" s="9"/>
      <c r="DPL42" s="9"/>
      <c r="DPM42" s="9"/>
      <c r="DPN42" s="9"/>
      <c r="DPO42" s="9"/>
      <c r="DPP42" s="9"/>
      <c r="DPQ42" s="9"/>
      <c r="DPR42" s="9"/>
      <c r="DPS42" s="9"/>
      <c r="DPT42" s="9"/>
      <c r="DPU42" s="9"/>
      <c r="DPV42" s="9"/>
      <c r="DPW42" s="9"/>
      <c r="DPX42" s="9"/>
      <c r="DPY42" s="9"/>
      <c r="DPZ42" s="9"/>
      <c r="DQA42" s="9"/>
      <c r="DQB42" s="9"/>
      <c r="DQC42" s="9"/>
      <c r="DQD42" s="9"/>
      <c r="DQE42" s="9"/>
      <c r="DQF42" s="9"/>
      <c r="DQG42" s="9"/>
      <c r="DQH42" s="9"/>
      <c r="DQI42" s="9"/>
      <c r="DQJ42" s="9"/>
      <c r="DQK42" s="9"/>
      <c r="DQL42" s="9"/>
      <c r="DQM42" s="9"/>
      <c r="DQN42" s="9"/>
      <c r="DQO42" s="9"/>
      <c r="DQP42" s="9"/>
      <c r="DQQ42" s="9"/>
      <c r="DQR42" s="9"/>
      <c r="DQS42" s="9"/>
      <c r="DQT42" s="9"/>
      <c r="DQU42" s="9"/>
      <c r="DQV42" s="9"/>
      <c r="DQW42" s="9"/>
      <c r="DQX42" s="9"/>
      <c r="DQY42" s="9"/>
      <c r="DQZ42" s="9"/>
      <c r="DRA42" s="9"/>
      <c r="DRB42" s="9"/>
      <c r="DRC42" s="9"/>
      <c r="DRD42" s="9"/>
      <c r="DRE42" s="9"/>
      <c r="DRF42" s="9"/>
      <c r="DRG42" s="9"/>
      <c r="DRH42" s="9"/>
      <c r="DRI42" s="9"/>
      <c r="DRJ42" s="9"/>
      <c r="DRK42" s="9"/>
      <c r="DRL42" s="9"/>
      <c r="DRM42" s="9"/>
      <c r="DRN42" s="9"/>
      <c r="DRO42" s="9"/>
      <c r="DRP42" s="9"/>
      <c r="DRQ42" s="9"/>
      <c r="DRR42" s="9"/>
      <c r="DRS42" s="9"/>
      <c r="DRT42" s="9"/>
      <c r="DRU42" s="9"/>
      <c r="DRV42" s="9"/>
      <c r="DRW42" s="9"/>
      <c r="DRX42" s="9"/>
      <c r="DRY42" s="9"/>
      <c r="DRZ42" s="9"/>
      <c r="DSA42" s="9"/>
      <c r="DSB42" s="9"/>
      <c r="DSC42" s="9"/>
      <c r="DSD42" s="9"/>
      <c r="DSE42" s="9"/>
      <c r="DSF42" s="9"/>
      <c r="DSG42" s="9"/>
      <c r="DSH42" s="9"/>
      <c r="DSI42" s="9"/>
      <c r="DSJ42" s="9"/>
      <c r="DSK42" s="9"/>
      <c r="DSL42" s="9"/>
      <c r="DSM42" s="9"/>
      <c r="DSN42" s="9"/>
      <c r="DSO42" s="9"/>
      <c r="DSP42" s="9"/>
      <c r="DSQ42" s="9"/>
      <c r="DSR42" s="9"/>
      <c r="DSS42" s="9"/>
      <c r="DST42" s="9"/>
      <c r="DSU42" s="9"/>
      <c r="DSV42" s="9"/>
      <c r="DSW42" s="9"/>
      <c r="DSX42" s="9"/>
      <c r="DSY42" s="9"/>
      <c r="DSZ42" s="9"/>
      <c r="DTA42" s="9"/>
      <c r="DTB42" s="9"/>
      <c r="DTC42" s="9"/>
      <c r="DTD42" s="9"/>
      <c r="DTE42" s="9"/>
      <c r="DTF42" s="9"/>
      <c r="DTG42" s="9"/>
      <c r="DTH42" s="9"/>
      <c r="DTI42" s="9"/>
      <c r="DTJ42" s="9"/>
      <c r="DTK42" s="9"/>
      <c r="DTL42" s="9"/>
      <c r="DTM42" s="9"/>
      <c r="DTN42" s="9"/>
      <c r="DTO42" s="9"/>
      <c r="DTP42" s="9"/>
      <c r="DTQ42" s="9"/>
      <c r="DTR42" s="9"/>
      <c r="DTS42" s="9"/>
      <c r="DTT42" s="9"/>
      <c r="DTU42" s="9"/>
      <c r="DTV42" s="9"/>
      <c r="DTW42" s="9"/>
      <c r="DTX42" s="9"/>
      <c r="DTY42" s="9"/>
      <c r="DTZ42" s="9"/>
      <c r="DUA42" s="9"/>
      <c r="DUB42" s="9"/>
      <c r="DUC42" s="9"/>
      <c r="DUD42" s="9"/>
      <c r="DUE42" s="9"/>
      <c r="DUF42" s="9"/>
      <c r="DUG42" s="9"/>
      <c r="DUH42" s="9"/>
      <c r="DUI42" s="9"/>
      <c r="DUJ42" s="9"/>
      <c r="DUK42" s="9"/>
      <c r="DUL42" s="9"/>
      <c r="DUM42" s="9"/>
      <c r="DUN42" s="9"/>
      <c r="DUO42" s="9"/>
      <c r="DUP42" s="9"/>
      <c r="DUQ42" s="9"/>
      <c r="DUR42" s="9"/>
      <c r="DUS42" s="9"/>
      <c r="DUT42" s="9"/>
      <c r="DUU42" s="9"/>
      <c r="DUV42" s="9"/>
      <c r="DUW42" s="9"/>
      <c r="DUX42" s="9"/>
      <c r="DUY42" s="9"/>
      <c r="DUZ42" s="9"/>
      <c r="DVA42" s="9"/>
      <c r="DVB42" s="9"/>
      <c r="DVC42" s="9"/>
      <c r="DVD42" s="9"/>
      <c r="DVE42" s="9"/>
      <c r="DVF42" s="9"/>
      <c r="DVG42" s="9"/>
      <c r="DVH42" s="9"/>
      <c r="DVI42" s="9"/>
      <c r="DVJ42" s="9"/>
      <c r="DVK42" s="9"/>
      <c r="DVL42" s="9"/>
      <c r="DVM42" s="9"/>
      <c r="DVN42" s="9"/>
      <c r="DVO42" s="9"/>
      <c r="DVP42" s="9"/>
      <c r="DVQ42" s="9"/>
      <c r="DVR42" s="9"/>
      <c r="DVS42" s="9"/>
      <c r="DVT42" s="9"/>
      <c r="DVU42" s="9"/>
      <c r="DVV42" s="9"/>
      <c r="DVW42" s="9"/>
      <c r="DVX42" s="9"/>
      <c r="DVY42" s="9"/>
      <c r="DVZ42" s="9"/>
      <c r="DWA42" s="9"/>
      <c r="DWB42" s="9"/>
      <c r="DWC42" s="9"/>
      <c r="DWD42" s="9"/>
      <c r="DWE42" s="9"/>
      <c r="DWF42" s="9"/>
      <c r="DWG42" s="9"/>
      <c r="DWH42" s="9"/>
      <c r="DWI42" s="9"/>
      <c r="DWJ42" s="9"/>
      <c r="DWK42" s="9"/>
      <c r="DWL42" s="9"/>
      <c r="DWM42" s="9"/>
      <c r="DWN42" s="9"/>
      <c r="DWO42" s="9"/>
      <c r="DWP42" s="9"/>
      <c r="DWQ42" s="9"/>
      <c r="DWR42" s="9"/>
      <c r="DWS42" s="9"/>
      <c r="DWT42" s="9"/>
      <c r="DWU42" s="9"/>
      <c r="DWV42" s="9"/>
      <c r="DWW42" s="9"/>
      <c r="DWX42" s="9"/>
      <c r="DWY42" s="9"/>
      <c r="DWZ42" s="9"/>
      <c r="DXA42" s="9"/>
      <c r="DXB42" s="9"/>
      <c r="DXC42" s="9"/>
      <c r="DXD42" s="9"/>
      <c r="DXE42" s="9"/>
      <c r="DXF42" s="9"/>
      <c r="DXG42" s="9"/>
      <c r="DXH42" s="9"/>
      <c r="DXI42" s="9"/>
      <c r="DXJ42" s="9"/>
      <c r="DXK42" s="9"/>
      <c r="DXL42" s="9"/>
      <c r="DXM42" s="9"/>
      <c r="DXN42" s="9"/>
      <c r="DXO42" s="9"/>
      <c r="DXP42" s="9"/>
      <c r="DXQ42" s="9"/>
      <c r="DXR42" s="9"/>
      <c r="DXS42" s="9"/>
      <c r="DXT42" s="9"/>
      <c r="DXU42" s="9"/>
      <c r="DXV42" s="9"/>
      <c r="DXW42" s="9"/>
      <c r="DXX42" s="9"/>
      <c r="DXY42" s="9"/>
      <c r="DXZ42" s="9"/>
      <c r="DYA42" s="9"/>
      <c r="DYB42" s="9"/>
      <c r="DYC42" s="9"/>
      <c r="DYD42" s="9"/>
      <c r="DYE42" s="9"/>
      <c r="DYF42" s="9"/>
      <c r="DYG42" s="9"/>
      <c r="DYH42" s="9"/>
      <c r="DYI42" s="9"/>
      <c r="DYJ42" s="9"/>
      <c r="DYK42" s="9"/>
      <c r="DYL42" s="9"/>
      <c r="DYM42" s="9"/>
      <c r="DYN42" s="9"/>
      <c r="DYO42" s="9"/>
      <c r="DYP42" s="9"/>
      <c r="DYQ42" s="9"/>
      <c r="DYR42" s="9"/>
      <c r="DYS42" s="9"/>
      <c r="DYT42" s="9"/>
      <c r="DYU42" s="9"/>
      <c r="DYV42" s="9"/>
      <c r="DYW42" s="9"/>
      <c r="DYX42" s="9"/>
      <c r="DYY42" s="9"/>
      <c r="DYZ42" s="9"/>
      <c r="DZA42" s="9"/>
      <c r="DZB42" s="9"/>
      <c r="DZC42" s="9"/>
      <c r="DZD42" s="9"/>
      <c r="DZE42" s="9"/>
      <c r="DZF42" s="9"/>
      <c r="DZG42" s="9"/>
      <c r="DZH42" s="9"/>
      <c r="DZI42" s="9"/>
      <c r="DZJ42" s="9"/>
      <c r="DZK42" s="9"/>
      <c r="DZL42" s="9"/>
      <c r="DZM42" s="9"/>
      <c r="DZN42" s="9"/>
      <c r="DZO42" s="9"/>
      <c r="DZP42" s="9"/>
      <c r="DZQ42" s="9"/>
      <c r="DZR42" s="9"/>
      <c r="DZS42" s="9"/>
      <c r="DZT42" s="9"/>
      <c r="DZU42" s="9"/>
      <c r="DZV42" s="9"/>
      <c r="DZW42" s="9"/>
      <c r="DZX42" s="9"/>
      <c r="DZY42" s="9"/>
      <c r="DZZ42" s="9"/>
      <c r="EAA42" s="9"/>
      <c r="EAB42" s="9"/>
      <c r="EAC42" s="9"/>
      <c r="EAD42" s="9"/>
      <c r="EAE42" s="9"/>
      <c r="EAF42" s="9"/>
      <c r="EAG42" s="9"/>
      <c r="EAH42" s="9"/>
      <c r="EAI42" s="9"/>
      <c r="EAJ42" s="9"/>
      <c r="EAK42" s="9"/>
      <c r="EAL42" s="9"/>
      <c r="EAM42" s="9"/>
      <c r="EAN42" s="9"/>
      <c r="EAO42" s="9"/>
      <c r="EAP42" s="9"/>
      <c r="EAQ42" s="9"/>
      <c r="EAR42" s="9"/>
      <c r="EAS42" s="9"/>
      <c r="EAT42" s="9"/>
      <c r="EAU42" s="9"/>
      <c r="EAV42" s="9"/>
      <c r="EAW42" s="9"/>
      <c r="EAX42" s="9"/>
      <c r="EAY42" s="9"/>
      <c r="EAZ42" s="9"/>
      <c r="EBA42" s="9"/>
      <c r="EBB42" s="9"/>
      <c r="EBC42" s="9"/>
      <c r="EBD42" s="9"/>
      <c r="EBE42" s="9"/>
      <c r="EBF42" s="9"/>
      <c r="EBG42" s="9"/>
      <c r="EBH42" s="9"/>
      <c r="EBI42" s="9"/>
      <c r="EBJ42" s="9"/>
      <c r="EBK42" s="9"/>
      <c r="EBL42" s="9"/>
      <c r="EBM42" s="9"/>
      <c r="EBN42" s="9"/>
      <c r="EBO42" s="9"/>
      <c r="EBP42" s="9"/>
      <c r="EBQ42" s="9"/>
      <c r="EBR42" s="9"/>
      <c r="EBS42" s="9"/>
      <c r="EBT42" s="9"/>
      <c r="EBU42" s="9"/>
      <c r="EBV42" s="9"/>
      <c r="EBW42" s="9"/>
      <c r="EBX42" s="9"/>
      <c r="EBY42" s="9"/>
      <c r="EBZ42" s="9"/>
      <c r="ECA42" s="9"/>
      <c r="ECB42" s="9"/>
      <c r="ECC42" s="9"/>
      <c r="ECD42" s="9"/>
      <c r="ECE42" s="9"/>
      <c r="ECF42" s="9"/>
      <c r="ECG42" s="9"/>
      <c r="ECH42" s="9"/>
      <c r="ECI42" s="9"/>
      <c r="ECJ42" s="9"/>
      <c r="ECK42" s="9"/>
      <c r="ECL42" s="9"/>
      <c r="ECM42" s="9"/>
      <c r="ECN42" s="9"/>
      <c r="ECO42" s="9"/>
      <c r="ECP42" s="9"/>
      <c r="ECQ42" s="9"/>
      <c r="ECR42" s="9"/>
      <c r="ECS42" s="9"/>
      <c r="ECT42" s="9"/>
      <c r="ECU42" s="9"/>
      <c r="ECV42" s="9"/>
      <c r="ECW42" s="9"/>
      <c r="ECX42" s="9"/>
      <c r="ECY42" s="9"/>
      <c r="ECZ42" s="9"/>
      <c r="EDA42" s="9"/>
      <c r="EDB42" s="9"/>
      <c r="EDC42" s="9"/>
      <c r="EDD42" s="9"/>
      <c r="EDE42" s="9"/>
      <c r="EDF42" s="9"/>
      <c r="EDG42" s="9"/>
      <c r="EDH42" s="9"/>
      <c r="EDI42" s="9"/>
      <c r="EDJ42" s="9"/>
      <c r="EDK42" s="9"/>
      <c r="EDL42" s="9"/>
      <c r="EDM42" s="9"/>
      <c r="EDN42" s="9"/>
      <c r="EDO42" s="9"/>
      <c r="EDP42" s="9"/>
      <c r="EDQ42" s="9"/>
      <c r="EDR42" s="9"/>
      <c r="EDS42" s="9"/>
      <c r="EDT42" s="9"/>
      <c r="EDU42" s="9"/>
      <c r="EDV42" s="9"/>
      <c r="EDW42" s="9"/>
      <c r="EDX42" s="9"/>
      <c r="EDY42" s="9"/>
      <c r="EDZ42" s="9"/>
      <c r="EEA42" s="9"/>
      <c r="EEB42" s="9"/>
      <c r="EEC42" s="9"/>
      <c r="EED42" s="9"/>
      <c r="EEE42" s="9"/>
      <c r="EEF42" s="9"/>
      <c r="EEG42" s="9"/>
      <c r="EEH42" s="9"/>
      <c r="EEI42" s="9"/>
      <c r="EEJ42" s="9"/>
      <c r="EEK42" s="9"/>
      <c r="EEL42" s="9"/>
      <c r="EEM42" s="9"/>
      <c r="EEN42" s="9"/>
      <c r="EEO42" s="9"/>
      <c r="EEP42" s="9"/>
      <c r="EEQ42" s="9"/>
      <c r="EER42" s="9"/>
      <c r="EES42" s="9"/>
      <c r="EET42" s="9"/>
      <c r="EEU42" s="9"/>
      <c r="EEV42" s="9"/>
      <c r="EEW42" s="9"/>
      <c r="EEX42" s="9"/>
      <c r="EEY42" s="9"/>
      <c r="EEZ42" s="9"/>
      <c r="EFA42" s="9"/>
      <c r="EFB42" s="9"/>
      <c r="EFC42" s="9"/>
      <c r="EFD42" s="9"/>
      <c r="EFE42" s="9"/>
      <c r="EFF42" s="9"/>
      <c r="EFG42" s="9"/>
      <c r="EFH42" s="9"/>
      <c r="EFI42" s="9"/>
      <c r="EFJ42" s="9"/>
      <c r="EFK42" s="9"/>
      <c r="EFL42" s="9"/>
      <c r="EFM42" s="9"/>
      <c r="EFN42" s="9"/>
      <c r="EFO42" s="9"/>
      <c r="EFP42" s="9"/>
      <c r="EFQ42" s="9"/>
      <c r="EFR42" s="9"/>
      <c r="EFS42" s="9"/>
      <c r="EFT42" s="9"/>
      <c r="EFU42" s="9"/>
      <c r="EFV42" s="9"/>
      <c r="EFW42" s="9"/>
      <c r="EFX42" s="9"/>
      <c r="EFY42" s="9"/>
      <c r="EFZ42" s="9"/>
      <c r="EGA42" s="9"/>
      <c r="EGB42" s="9"/>
      <c r="EGC42" s="9"/>
      <c r="EGD42" s="9"/>
      <c r="EGE42" s="9"/>
      <c r="EGF42" s="9"/>
      <c r="EGG42" s="9"/>
      <c r="EGH42" s="9"/>
      <c r="EGI42" s="9"/>
      <c r="EGJ42" s="9"/>
      <c r="EGK42" s="9"/>
      <c r="EGL42" s="9"/>
      <c r="EGM42" s="9"/>
      <c r="EGN42" s="9"/>
      <c r="EGO42" s="9"/>
      <c r="EGP42" s="9"/>
      <c r="EGQ42" s="9"/>
      <c r="EGR42" s="9"/>
      <c r="EGS42" s="9"/>
      <c r="EGT42" s="9"/>
      <c r="EGU42" s="9"/>
      <c r="EGV42" s="9"/>
      <c r="EGW42" s="9"/>
      <c r="EGX42" s="9"/>
      <c r="EGY42" s="9"/>
      <c r="EGZ42" s="9"/>
      <c r="EHA42" s="9"/>
      <c r="EHB42" s="9"/>
      <c r="EHC42" s="9"/>
      <c r="EHD42" s="9"/>
      <c r="EHE42" s="9"/>
      <c r="EHF42" s="9"/>
      <c r="EHG42" s="9"/>
      <c r="EHH42" s="9"/>
      <c r="EHI42" s="9"/>
      <c r="EHJ42" s="9"/>
      <c r="EHK42" s="9"/>
      <c r="EHL42" s="9"/>
      <c r="EHM42" s="9"/>
      <c r="EHN42" s="9"/>
      <c r="EHO42" s="9"/>
      <c r="EHP42" s="9"/>
      <c r="EHQ42" s="9"/>
      <c r="EHR42" s="9"/>
      <c r="EHS42" s="9"/>
      <c r="EHT42" s="9"/>
      <c r="EHU42" s="9"/>
      <c r="EHV42" s="9"/>
      <c r="EHW42" s="9"/>
      <c r="EHX42" s="9"/>
      <c r="EHY42" s="9"/>
      <c r="EHZ42" s="9"/>
      <c r="EIA42" s="9"/>
      <c r="EIB42" s="9"/>
      <c r="EIC42" s="9"/>
      <c r="EID42" s="9"/>
      <c r="EIE42" s="9"/>
      <c r="EIF42" s="9"/>
      <c r="EIG42" s="9"/>
      <c r="EIH42" s="9"/>
      <c r="EII42" s="9"/>
      <c r="EIJ42" s="9"/>
      <c r="EIK42" s="9"/>
      <c r="EIL42" s="9"/>
      <c r="EIM42" s="9"/>
      <c r="EIN42" s="9"/>
      <c r="EIO42" s="9"/>
      <c r="EIP42" s="9"/>
      <c r="EIQ42" s="9"/>
      <c r="EIR42" s="9"/>
      <c r="EIS42" s="9"/>
      <c r="EIT42" s="9"/>
      <c r="EIU42" s="9"/>
      <c r="EIV42" s="9"/>
      <c r="EIW42" s="9"/>
      <c r="EIX42" s="9"/>
      <c r="EIY42" s="9"/>
      <c r="EIZ42" s="9"/>
      <c r="EJA42" s="9"/>
      <c r="EJB42" s="9"/>
      <c r="EJC42" s="9"/>
      <c r="EJD42" s="9"/>
      <c r="EJE42" s="9"/>
      <c r="EJF42" s="9"/>
      <c r="EJG42" s="9"/>
      <c r="EJH42" s="9"/>
      <c r="EJI42" s="9"/>
      <c r="EJJ42" s="9"/>
      <c r="EJK42" s="9"/>
      <c r="EJL42" s="9"/>
      <c r="EJM42" s="9"/>
      <c r="EJN42" s="9"/>
      <c r="EJO42" s="9"/>
      <c r="EJP42" s="9"/>
      <c r="EJQ42" s="9"/>
      <c r="EJR42" s="9"/>
      <c r="EJS42" s="9"/>
      <c r="EJT42" s="9"/>
      <c r="EJU42" s="9"/>
      <c r="EJV42" s="9"/>
      <c r="EJW42" s="9"/>
      <c r="EJX42" s="9"/>
      <c r="EJY42" s="9"/>
      <c r="EJZ42" s="9"/>
      <c r="EKA42" s="9"/>
      <c r="EKB42" s="9"/>
      <c r="EKC42" s="9"/>
      <c r="EKD42" s="9"/>
      <c r="EKE42" s="9"/>
      <c r="EKF42" s="9"/>
      <c r="EKG42" s="9"/>
      <c r="EKH42" s="9"/>
      <c r="EKI42" s="9"/>
      <c r="EKJ42" s="9"/>
      <c r="EKK42" s="9"/>
      <c r="EKL42" s="9"/>
      <c r="EKM42" s="9"/>
      <c r="EKN42" s="9"/>
      <c r="EKO42" s="9"/>
      <c r="EKP42" s="9"/>
      <c r="EKQ42" s="9"/>
      <c r="EKR42" s="9"/>
      <c r="EKS42" s="9"/>
      <c r="EKT42" s="9"/>
      <c r="EKU42" s="9"/>
      <c r="EKV42" s="9"/>
      <c r="EKW42" s="9"/>
      <c r="EKX42" s="9"/>
      <c r="EKY42" s="9"/>
      <c r="EKZ42" s="9"/>
      <c r="ELA42" s="9"/>
      <c r="ELB42" s="9"/>
      <c r="ELC42" s="9"/>
      <c r="ELD42" s="9"/>
      <c r="ELE42" s="9"/>
      <c r="ELF42" s="9"/>
      <c r="ELG42" s="9"/>
      <c r="ELH42" s="9"/>
      <c r="ELI42" s="9"/>
      <c r="ELJ42" s="9"/>
      <c r="ELK42" s="9"/>
      <c r="ELL42" s="9"/>
      <c r="ELM42" s="9"/>
      <c r="ELN42" s="9"/>
      <c r="ELO42" s="9"/>
      <c r="ELP42" s="9"/>
      <c r="ELQ42" s="9"/>
      <c r="ELR42" s="9"/>
      <c r="ELS42" s="9"/>
      <c r="ELT42" s="9"/>
      <c r="ELU42" s="9"/>
      <c r="ELV42" s="9"/>
      <c r="ELW42" s="9"/>
      <c r="ELX42" s="9"/>
      <c r="ELY42" s="9"/>
      <c r="ELZ42" s="9"/>
      <c r="EMA42" s="9"/>
      <c r="EMB42" s="9"/>
      <c r="EMC42" s="9"/>
      <c r="EMD42" s="9"/>
      <c r="EME42" s="9"/>
      <c r="EMF42" s="9"/>
      <c r="EMG42" s="9"/>
      <c r="EMH42" s="9"/>
      <c r="EMI42" s="9"/>
      <c r="EMJ42" s="9"/>
      <c r="EMK42" s="9"/>
      <c r="EML42" s="9"/>
      <c r="EMM42" s="9"/>
      <c r="EMN42" s="9"/>
      <c r="EMO42" s="9"/>
      <c r="EMP42" s="9"/>
      <c r="EMQ42" s="9"/>
      <c r="EMR42" s="9"/>
      <c r="EMS42" s="9"/>
      <c r="EMT42" s="9"/>
      <c r="EMU42" s="9"/>
      <c r="EMV42" s="9"/>
      <c r="EMW42" s="9"/>
      <c r="EMX42" s="9"/>
      <c r="EMY42" s="9"/>
      <c r="EMZ42" s="9"/>
      <c r="ENA42" s="9"/>
      <c r="ENB42" s="9"/>
      <c r="ENC42" s="9"/>
      <c r="END42" s="9"/>
      <c r="ENE42" s="9"/>
      <c r="ENF42" s="9"/>
      <c r="ENG42" s="9"/>
      <c r="ENH42" s="9"/>
      <c r="ENI42" s="9"/>
      <c r="ENJ42" s="9"/>
      <c r="ENK42" s="9"/>
      <c r="ENL42" s="9"/>
      <c r="ENM42" s="9"/>
      <c r="ENN42" s="9"/>
      <c r="ENO42" s="9"/>
      <c r="ENP42" s="9"/>
      <c r="ENQ42" s="9"/>
      <c r="ENR42" s="9"/>
      <c r="ENS42" s="9"/>
      <c r="ENT42" s="9"/>
      <c r="ENU42" s="9"/>
      <c r="ENV42" s="9"/>
      <c r="ENW42" s="9"/>
      <c r="ENX42" s="9"/>
      <c r="ENY42" s="9"/>
      <c r="ENZ42" s="9"/>
      <c r="EOA42" s="9"/>
      <c r="EOB42" s="9"/>
      <c r="EOC42" s="9"/>
      <c r="EOD42" s="9"/>
      <c r="EOE42" s="9"/>
      <c r="EOF42" s="9"/>
      <c r="EOG42" s="9"/>
      <c r="EOH42" s="9"/>
      <c r="EOI42" s="9"/>
      <c r="EOJ42" s="9"/>
      <c r="EOK42" s="9"/>
      <c r="EOL42" s="9"/>
      <c r="EOM42" s="9"/>
      <c r="EON42" s="9"/>
      <c r="EOO42" s="9"/>
      <c r="EOP42" s="9"/>
      <c r="EOQ42" s="9"/>
      <c r="EOR42" s="9"/>
      <c r="EOS42" s="9"/>
      <c r="EOT42" s="9"/>
      <c r="EOU42" s="9"/>
      <c r="EOV42" s="9"/>
      <c r="EOW42" s="9"/>
      <c r="EOX42" s="9"/>
      <c r="EOY42" s="9"/>
      <c r="EOZ42" s="9"/>
      <c r="EPA42" s="9"/>
      <c r="EPB42" s="9"/>
      <c r="EPC42" s="9"/>
      <c r="EPD42" s="9"/>
      <c r="EPE42" s="9"/>
      <c r="EPF42" s="9"/>
      <c r="EPG42" s="9"/>
      <c r="EPH42" s="9"/>
      <c r="EPI42" s="9"/>
      <c r="EPJ42" s="9"/>
      <c r="EPK42" s="9"/>
      <c r="EPL42" s="9"/>
      <c r="EPM42" s="9"/>
      <c r="EPN42" s="9"/>
      <c r="EPO42" s="9"/>
      <c r="EPP42" s="9"/>
      <c r="EPQ42" s="9"/>
      <c r="EPR42" s="9"/>
      <c r="EPS42" s="9"/>
      <c r="EPT42" s="9"/>
      <c r="EPU42" s="9"/>
      <c r="EPV42" s="9"/>
      <c r="EPW42" s="9"/>
      <c r="EPX42" s="9"/>
      <c r="EPY42" s="9"/>
      <c r="EPZ42" s="9"/>
      <c r="EQA42" s="9"/>
      <c r="EQB42" s="9"/>
      <c r="EQC42" s="9"/>
      <c r="EQD42" s="9"/>
      <c r="EQE42" s="9"/>
      <c r="EQF42" s="9"/>
      <c r="EQG42" s="9"/>
      <c r="EQH42" s="9"/>
      <c r="EQI42" s="9"/>
      <c r="EQJ42" s="9"/>
      <c r="EQK42" s="9"/>
      <c r="EQL42" s="9"/>
      <c r="EQM42" s="9"/>
      <c r="EQN42" s="9"/>
      <c r="EQO42" s="9"/>
      <c r="EQP42" s="9"/>
      <c r="EQQ42" s="9"/>
      <c r="EQR42" s="9"/>
      <c r="EQS42" s="9"/>
      <c r="EQT42" s="9"/>
      <c r="EQU42" s="9"/>
      <c r="EQV42" s="9"/>
      <c r="EQW42" s="9"/>
      <c r="EQX42" s="9"/>
      <c r="EQY42" s="9"/>
      <c r="EQZ42" s="9"/>
      <c r="ERA42" s="9"/>
      <c r="ERB42" s="9"/>
      <c r="ERC42" s="9"/>
      <c r="ERD42" s="9"/>
      <c r="ERE42" s="9"/>
      <c r="ERF42" s="9"/>
      <c r="ERG42" s="9"/>
      <c r="ERH42" s="9"/>
      <c r="ERI42" s="9"/>
      <c r="ERJ42" s="9"/>
      <c r="ERK42" s="9"/>
      <c r="ERL42" s="9"/>
      <c r="ERM42" s="9"/>
      <c r="ERN42" s="9"/>
      <c r="ERO42" s="9"/>
      <c r="ERP42" s="9"/>
      <c r="ERQ42" s="9"/>
      <c r="ERR42" s="9"/>
      <c r="ERS42" s="9"/>
      <c r="ERT42" s="9"/>
      <c r="ERU42" s="9"/>
      <c r="ERV42" s="9"/>
      <c r="ERW42" s="9"/>
      <c r="ERX42" s="9"/>
      <c r="ERY42" s="9"/>
      <c r="ERZ42" s="9"/>
      <c r="ESA42" s="9"/>
      <c r="ESB42" s="9"/>
      <c r="ESC42" s="9"/>
      <c r="ESD42" s="9"/>
      <c r="ESE42" s="9"/>
      <c r="ESF42" s="9"/>
      <c r="ESG42" s="9"/>
      <c r="ESH42" s="9"/>
      <c r="ESI42" s="9"/>
      <c r="ESJ42" s="9"/>
      <c r="ESK42" s="9"/>
      <c r="ESL42" s="9"/>
      <c r="ESM42" s="9"/>
      <c r="ESN42" s="9"/>
      <c r="ESO42" s="9"/>
      <c r="ESP42" s="9"/>
      <c r="ESQ42" s="9"/>
      <c r="ESR42" s="9"/>
      <c r="ESS42" s="9"/>
      <c r="EST42" s="9"/>
      <c r="ESU42" s="9"/>
      <c r="ESV42" s="9"/>
      <c r="ESW42" s="9"/>
      <c r="ESX42" s="9"/>
      <c r="ESY42" s="9"/>
      <c r="ESZ42" s="9"/>
      <c r="ETA42" s="9"/>
      <c r="ETB42" s="9"/>
      <c r="ETC42" s="9"/>
      <c r="ETD42" s="9"/>
      <c r="ETE42" s="9"/>
      <c r="ETF42" s="9"/>
      <c r="ETG42" s="9"/>
      <c r="ETH42" s="9"/>
      <c r="ETI42" s="9"/>
      <c r="ETJ42" s="9"/>
      <c r="ETK42" s="9"/>
      <c r="ETL42" s="9"/>
      <c r="ETM42" s="9"/>
      <c r="ETN42" s="9"/>
      <c r="ETO42" s="9"/>
      <c r="ETP42" s="9"/>
      <c r="ETQ42" s="9"/>
      <c r="ETR42" s="9"/>
      <c r="ETS42" s="9"/>
      <c r="ETT42" s="9"/>
      <c r="ETU42" s="9"/>
      <c r="ETV42" s="9"/>
      <c r="ETW42" s="9"/>
      <c r="ETX42" s="9"/>
      <c r="ETY42" s="9"/>
      <c r="ETZ42" s="9"/>
      <c r="EUA42" s="9"/>
      <c r="EUB42" s="9"/>
      <c r="EUC42" s="9"/>
      <c r="EUD42" s="9"/>
      <c r="EUE42" s="9"/>
      <c r="EUF42" s="9"/>
      <c r="EUG42" s="9"/>
      <c r="EUH42" s="9"/>
      <c r="EUI42" s="9"/>
      <c r="EUJ42" s="9"/>
      <c r="EUK42" s="9"/>
      <c r="EUL42" s="9"/>
      <c r="EUM42" s="9"/>
      <c r="EUN42" s="9"/>
      <c r="EUO42" s="9"/>
      <c r="EUP42" s="9"/>
      <c r="EUQ42" s="9"/>
      <c r="EUR42" s="9"/>
      <c r="EUS42" s="9"/>
      <c r="EUT42" s="9"/>
      <c r="EUU42" s="9"/>
      <c r="EUV42" s="9"/>
      <c r="EUW42" s="9"/>
      <c r="EUX42" s="9"/>
      <c r="EUY42" s="9"/>
      <c r="EUZ42" s="9"/>
      <c r="EVA42" s="9"/>
      <c r="EVB42" s="9"/>
      <c r="EVC42" s="9"/>
      <c r="EVD42" s="9"/>
      <c r="EVE42" s="9"/>
      <c r="EVF42" s="9"/>
      <c r="EVG42" s="9"/>
      <c r="EVH42" s="9"/>
      <c r="EVI42" s="9"/>
      <c r="EVJ42" s="9"/>
      <c r="EVK42" s="9"/>
      <c r="EVL42" s="9"/>
      <c r="EVM42" s="9"/>
      <c r="EVN42" s="9"/>
      <c r="EVO42" s="9"/>
      <c r="EVP42" s="9"/>
      <c r="EVQ42" s="9"/>
      <c r="EVR42" s="9"/>
      <c r="EVS42" s="9"/>
      <c r="EVT42" s="9"/>
      <c r="EVU42" s="9"/>
      <c r="EVV42" s="9"/>
      <c r="EVW42" s="9"/>
      <c r="EVX42" s="9"/>
      <c r="EVY42" s="9"/>
      <c r="EVZ42" s="9"/>
      <c r="EWA42" s="9"/>
      <c r="EWB42" s="9"/>
      <c r="EWC42" s="9"/>
      <c r="EWD42" s="9"/>
      <c r="EWE42" s="9"/>
      <c r="EWF42" s="9"/>
      <c r="EWG42" s="9"/>
      <c r="EWH42" s="9"/>
      <c r="EWI42" s="9"/>
      <c r="EWJ42" s="9"/>
      <c r="EWK42" s="9"/>
      <c r="EWL42" s="9"/>
      <c r="EWM42" s="9"/>
      <c r="EWN42" s="9"/>
      <c r="EWO42" s="9"/>
      <c r="EWP42" s="9"/>
      <c r="EWQ42" s="9"/>
      <c r="EWR42" s="9"/>
      <c r="EWS42" s="9"/>
      <c r="EWT42" s="9"/>
      <c r="EWU42" s="9"/>
      <c r="EWV42" s="9"/>
      <c r="EWW42" s="9"/>
      <c r="EWX42" s="9"/>
      <c r="EWY42" s="9"/>
      <c r="EWZ42" s="9"/>
      <c r="EXA42" s="9"/>
      <c r="EXB42" s="9"/>
      <c r="EXC42" s="9"/>
      <c r="EXD42" s="9"/>
      <c r="EXE42" s="9"/>
      <c r="EXF42" s="9"/>
      <c r="EXG42" s="9"/>
      <c r="EXH42" s="9"/>
      <c r="EXI42" s="9"/>
      <c r="EXJ42" s="9"/>
      <c r="EXK42" s="9"/>
      <c r="EXL42" s="9"/>
      <c r="EXM42" s="9"/>
      <c r="EXN42" s="9"/>
      <c r="EXO42" s="9"/>
      <c r="EXP42" s="9"/>
      <c r="EXQ42" s="9"/>
      <c r="EXR42" s="9"/>
      <c r="EXS42" s="9"/>
      <c r="EXT42" s="9"/>
      <c r="EXU42" s="9"/>
      <c r="EXV42" s="9"/>
      <c r="EXW42" s="9"/>
      <c r="EXX42" s="9"/>
      <c r="EXY42" s="9"/>
      <c r="EXZ42" s="9"/>
      <c r="EYA42" s="9"/>
      <c r="EYB42" s="9"/>
      <c r="EYC42" s="9"/>
      <c r="EYD42" s="9"/>
      <c r="EYE42" s="9"/>
      <c r="EYF42" s="9"/>
      <c r="EYG42" s="9"/>
      <c r="EYH42" s="9"/>
      <c r="EYI42" s="9"/>
      <c r="EYJ42" s="9"/>
      <c r="EYK42" s="9"/>
      <c r="EYL42" s="9"/>
      <c r="EYM42" s="9"/>
      <c r="EYN42" s="9"/>
      <c r="EYO42" s="9"/>
      <c r="EYP42" s="9"/>
      <c r="EYQ42" s="9"/>
      <c r="EYR42" s="9"/>
      <c r="EYS42" s="9"/>
      <c r="EYT42" s="9"/>
      <c r="EYU42" s="9"/>
      <c r="EYV42" s="9"/>
      <c r="EYW42" s="9"/>
      <c r="EYX42" s="9"/>
      <c r="EYY42" s="9"/>
      <c r="EYZ42" s="9"/>
      <c r="EZA42" s="9"/>
      <c r="EZB42" s="9"/>
      <c r="EZC42" s="9"/>
      <c r="EZD42" s="9"/>
      <c r="EZE42" s="9"/>
      <c r="EZF42" s="9"/>
      <c r="EZG42" s="9"/>
      <c r="EZH42" s="9"/>
      <c r="EZI42" s="9"/>
      <c r="EZJ42" s="9"/>
      <c r="EZK42" s="9"/>
      <c r="EZL42" s="9"/>
      <c r="EZM42" s="9"/>
      <c r="EZN42" s="9"/>
      <c r="EZO42" s="9"/>
      <c r="EZP42" s="9"/>
      <c r="EZQ42" s="9"/>
      <c r="EZR42" s="9"/>
      <c r="EZS42" s="9"/>
      <c r="EZT42" s="9"/>
      <c r="EZU42" s="9"/>
      <c r="EZV42" s="9"/>
      <c r="EZW42" s="9"/>
      <c r="EZX42" s="9"/>
      <c r="EZY42" s="9"/>
      <c r="EZZ42" s="9"/>
      <c r="FAA42" s="9"/>
      <c r="FAB42" s="9"/>
      <c r="FAC42" s="9"/>
      <c r="FAD42" s="9"/>
      <c r="FAE42" s="9"/>
      <c r="FAF42" s="9"/>
      <c r="FAG42" s="9"/>
      <c r="FAH42" s="9"/>
      <c r="FAI42" s="9"/>
      <c r="FAJ42" s="9"/>
      <c r="FAK42" s="9"/>
      <c r="FAL42" s="9"/>
      <c r="FAM42" s="9"/>
      <c r="FAN42" s="9"/>
      <c r="FAO42" s="9"/>
      <c r="FAP42" s="9"/>
      <c r="FAQ42" s="9"/>
      <c r="FAR42" s="9"/>
      <c r="FAS42" s="9"/>
      <c r="FAT42" s="9"/>
      <c r="FAU42" s="9"/>
      <c r="FAV42" s="9"/>
      <c r="FAW42" s="9"/>
      <c r="FAX42" s="9"/>
      <c r="FAY42" s="9"/>
      <c r="FAZ42" s="9"/>
      <c r="FBA42" s="9"/>
      <c r="FBB42" s="9"/>
      <c r="FBC42" s="9"/>
      <c r="FBD42" s="9"/>
      <c r="FBE42" s="9"/>
      <c r="FBF42" s="9"/>
      <c r="FBG42" s="9"/>
      <c r="FBH42" s="9"/>
      <c r="FBI42" s="9"/>
      <c r="FBJ42" s="9"/>
      <c r="FBK42" s="9"/>
      <c r="FBL42" s="9"/>
      <c r="FBM42" s="9"/>
      <c r="FBN42" s="9"/>
      <c r="FBO42" s="9"/>
      <c r="FBP42" s="9"/>
      <c r="FBQ42" s="9"/>
      <c r="FBR42" s="9"/>
      <c r="FBS42" s="9"/>
      <c r="FBT42" s="9"/>
      <c r="FBU42" s="9"/>
      <c r="FBV42" s="9"/>
      <c r="FBW42" s="9"/>
      <c r="FBX42" s="9"/>
      <c r="FBY42" s="9"/>
      <c r="FBZ42" s="9"/>
      <c r="FCA42" s="9"/>
      <c r="FCB42" s="9"/>
      <c r="FCC42" s="9"/>
      <c r="FCD42" s="9"/>
      <c r="FCE42" s="9"/>
      <c r="FCF42" s="9"/>
      <c r="FCG42" s="9"/>
      <c r="FCH42" s="9"/>
      <c r="FCI42" s="9"/>
      <c r="FCJ42" s="9"/>
      <c r="FCK42" s="9"/>
      <c r="FCL42" s="9"/>
      <c r="FCM42" s="9"/>
      <c r="FCN42" s="9"/>
      <c r="FCO42" s="9"/>
      <c r="FCP42" s="9"/>
      <c r="FCQ42" s="9"/>
      <c r="FCR42" s="9"/>
      <c r="FCS42" s="9"/>
      <c r="FCT42" s="9"/>
      <c r="FCU42" s="9"/>
      <c r="FCV42" s="9"/>
      <c r="FCW42" s="9"/>
      <c r="FCX42" s="9"/>
      <c r="FCY42" s="9"/>
      <c r="FCZ42" s="9"/>
      <c r="FDA42" s="9"/>
      <c r="FDB42" s="9"/>
      <c r="FDC42" s="9"/>
      <c r="FDD42" s="9"/>
      <c r="FDE42" s="9"/>
      <c r="FDF42" s="9"/>
      <c r="FDG42" s="9"/>
      <c r="FDH42" s="9"/>
      <c r="FDI42" s="9"/>
      <c r="FDJ42" s="9"/>
      <c r="FDK42" s="9"/>
      <c r="FDL42" s="9"/>
      <c r="FDM42" s="9"/>
      <c r="FDN42" s="9"/>
      <c r="FDO42" s="9"/>
      <c r="FDP42" s="9"/>
      <c r="FDQ42" s="9"/>
      <c r="FDR42" s="9"/>
      <c r="FDS42" s="9"/>
      <c r="FDT42" s="9"/>
      <c r="FDU42" s="9"/>
      <c r="FDV42" s="9"/>
      <c r="FDW42" s="9"/>
      <c r="FDX42" s="9"/>
      <c r="FDY42" s="9"/>
      <c r="FDZ42" s="9"/>
      <c r="FEA42" s="9"/>
      <c r="FEB42" s="9"/>
      <c r="FEC42" s="9"/>
      <c r="FED42" s="9"/>
      <c r="FEE42" s="9"/>
      <c r="FEF42" s="9"/>
      <c r="FEG42" s="9"/>
      <c r="FEH42" s="9"/>
      <c r="FEI42" s="9"/>
      <c r="FEJ42" s="9"/>
      <c r="FEK42" s="9"/>
      <c r="FEL42" s="9"/>
      <c r="FEM42" s="9"/>
      <c r="FEN42" s="9"/>
      <c r="FEO42" s="9"/>
      <c r="FEP42" s="9"/>
      <c r="FEQ42" s="9"/>
      <c r="FER42" s="9"/>
      <c r="FES42" s="9"/>
      <c r="FET42" s="9"/>
      <c r="FEU42" s="9"/>
      <c r="FEV42" s="9"/>
      <c r="FEW42" s="9"/>
      <c r="FEX42" s="9"/>
      <c r="FEY42" s="9"/>
      <c r="FEZ42" s="9"/>
      <c r="FFA42" s="9"/>
      <c r="FFB42" s="9"/>
      <c r="FFC42" s="9"/>
      <c r="FFD42" s="9"/>
      <c r="FFE42" s="9"/>
      <c r="FFF42" s="9"/>
      <c r="FFG42" s="9"/>
      <c r="FFH42" s="9"/>
      <c r="FFI42" s="9"/>
      <c r="FFJ42" s="9"/>
      <c r="FFK42" s="9"/>
      <c r="FFL42" s="9"/>
      <c r="FFM42" s="9"/>
      <c r="FFN42" s="9"/>
      <c r="FFO42" s="9"/>
      <c r="FFP42" s="9"/>
      <c r="FFQ42" s="9"/>
      <c r="FFR42" s="9"/>
      <c r="FFS42" s="9"/>
      <c r="FFT42" s="9"/>
      <c r="FFU42" s="9"/>
      <c r="FFV42" s="9"/>
      <c r="FFW42" s="9"/>
      <c r="FFX42" s="9"/>
      <c r="FFY42" s="9"/>
      <c r="FFZ42" s="9"/>
      <c r="FGA42" s="9"/>
      <c r="FGB42" s="9"/>
      <c r="FGC42" s="9"/>
      <c r="FGD42" s="9"/>
      <c r="FGE42" s="9"/>
      <c r="FGF42" s="9"/>
      <c r="FGG42" s="9"/>
      <c r="FGH42" s="9"/>
      <c r="FGI42" s="9"/>
      <c r="FGJ42" s="9"/>
      <c r="FGK42" s="9"/>
      <c r="FGL42" s="9"/>
      <c r="FGM42" s="9"/>
      <c r="FGN42" s="9"/>
      <c r="FGO42" s="9"/>
      <c r="FGP42" s="9"/>
      <c r="FGQ42" s="9"/>
      <c r="FGR42" s="9"/>
      <c r="FGS42" s="9"/>
      <c r="FGT42" s="9"/>
      <c r="FGU42" s="9"/>
      <c r="FGV42" s="9"/>
      <c r="FGW42" s="9"/>
      <c r="FGX42" s="9"/>
      <c r="FGY42" s="9"/>
      <c r="FGZ42" s="9"/>
      <c r="FHA42" s="9"/>
      <c r="FHB42" s="9"/>
      <c r="FHC42" s="9"/>
      <c r="FHD42" s="9"/>
      <c r="FHE42" s="9"/>
      <c r="FHF42" s="9"/>
      <c r="FHG42" s="9"/>
      <c r="FHH42" s="9"/>
      <c r="FHI42" s="9"/>
      <c r="FHJ42" s="9"/>
      <c r="FHK42" s="9"/>
      <c r="FHL42" s="9"/>
      <c r="FHM42" s="9"/>
      <c r="FHN42" s="9"/>
      <c r="FHO42" s="9"/>
      <c r="FHP42" s="9"/>
      <c r="FHQ42" s="9"/>
      <c r="FHR42" s="9"/>
      <c r="FHS42" s="9"/>
      <c r="FHT42" s="9"/>
      <c r="FHU42" s="9"/>
      <c r="FHV42" s="9"/>
      <c r="FHW42" s="9"/>
      <c r="FHX42" s="9"/>
      <c r="FHY42" s="9"/>
      <c r="FHZ42" s="9"/>
      <c r="FIA42" s="9"/>
      <c r="FIB42" s="9"/>
      <c r="FIC42" s="9"/>
      <c r="FID42" s="9"/>
      <c r="FIE42" s="9"/>
      <c r="FIF42" s="9"/>
      <c r="FIG42" s="9"/>
      <c r="FIH42" s="9"/>
      <c r="FII42" s="9"/>
      <c r="FIJ42" s="9"/>
      <c r="FIK42" s="9"/>
      <c r="FIL42" s="9"/>
      <c r="FIM42" s="9"/>
      <c r="FIN42" s="9"/>
      <c r="FIO42" s="9"/>
      <c r="FIP42" s="9"/>
      <c r="FIQ42" s="9"/>
      <c r="FIR42" s="9"/>
      <c r="FIS42" s="9"/>
      <c r="FIT42" s="9"/>
      <c r="FIU42" s="9"/>
      <c r="FIV42" s="9"/>
      <c r="FIW42" s="9"/>
      <c r="FIX42" s="9"/>
      <c r="FIY42" s="9"/>
      <c r="FIZ42" s="9"/>
      <c r="FJA42" s="9"/>
      <c r="FJB42" s="9"/>
      <c r="FJC42" s="9"/>
      <c r="FJD42" s="9"/>
      <c r="FJE42" s="9"/>
      <c r="FJF42" s="9"/>
      <c r="FJG42" s="9"/>
      <c r="FJH42" s="9"/>
      <c r="FJI42" s="9"/>
      <c r="FJJ42" s="9"/>
      <c r="FJK42" s="9"/>
      <c r="FJL42" s="9"/>
      <c r="FJM42" s="9"/>
      <c r="FJN42" s="9"/>
      <c r="FJO42" s="9"/>
      <c r="FJP42" s="9"/>
      <c r="FJQ42" s="9"/>
      <c r="FJR42" s="9"/>
      <c r="FJS42" s="9"/>
      <c r="FJT42" s="9"/>
      <c r="FJU42" s="9"/>
      <c r="FJV42" s="9"/>
      <c r="FJW42" s="9"/>
      <c r="FJX42" s="9"/>
      <c r="FJY42" s="9"/>
      <c r="FJZ42" s="9"/>
      <c r="FKA42" s="9"/>
      <c r="FKB42" s="9"/>
      <c r="FKC42" s="9"/>
      <c r="FKD42" s="9"/>
      <c r="FKE42" s="9"/>
      <c r="FKF42" s="9"/>
      <c r="FKG42" s="9"/>
      <c r="FKH42" s="9"/>
      <c r="FKI42" s="9"/>
      <c r="FKJ42" s="9"/>
      <c r="FKK42" s="9"/>
      <c r="FKL42" s="9"/>
      <c r="FKM42" s="9"/>
      <c r="FKN42" s="9"/>
      <c r="FKO42" s="9"/>
      <c r="FKP42" s="9"/>
      <c r="FKQ42" s="9"/>
      <c r="FKR42" s="9"/>
      <c r="FKS42" s="9"/>
      <c r="FKT42" s="9"/>
      <c r="FKU42" s="9"/>
      <c r="FKV42" s="9"/>
      <c r="FKW42" s="9"/>
      <c r="FKX42" s="9"/>
      <c r="FKY42" s="9"/>
      <c r="FKZ42" s="9"/>
      <c r="FLA42" s="9"/>
      <c r="FLB42" s="9"/>
      <c r="FLC42" s="9"/>
      <c r="FLD42" s="9"/>
      <c r="FLE42" s="9"/>
      <c r="FLF42" s="9"/>
      <c r="FLG42" s="9"/>
      <c r="FLH42" s="9"/>
      <c r="FLI42" s="9"/>
      <c r="FLJ42" s="9"/>
      <c r="FLK42" s="9"/>
      <c r="FLL42" s="9"/>
      <c r="FLM42" s="9"/>
      <c r="FLN42" s="9"/>
      <c r="FLO42" s="9"/>
      <c r="FLP42" s="9"/>
      <c r="FLQ42" s="9"/>
      <c r="FLR42" s="9"/>
      <c r="FLS42" s="9"/>
      <c r="FLT42" s="9"/>
      <c r="FLU42" s="9"/>
      <c r="FLV42" s="9"/>
      <c r="FLW42" s="9"/>
      <c r="FLX42" s="9"/>
      <c r="FLY42" s="9"/>
      <c r="FLZ42" s="9"/>
      <c r="FMA42" s="9"/>
      <c r="FMB42" s="9"/>
      <c r="FMC42" s="9"/>
      <c r="FMD42" s="9"/>
      <c r="FME42" s="9"/>
      <c r="FMF42" s="9"/>
      <c r="FMG42" s="9"/>
      <c r="FMH42" s="9"/>
      <c r="FMI42" s="9"/>
      <c r="FMJ42" s="9"/>
      <c r="FMK42" s="9"/>
      <c r="FML42" s="9"/>
      <c r="FMM42" s="9"/>
      <c r="FMN42" s="9"/>
      <c r="FMO42" s="9"/>
      <c r="FMP42" s="9"/>
      <c r="FMQ42" s="9"/>
      <c r="FMR42" s="9"/>
      <c r="FMS42" s="9"/>
      <c r="FMT42" s="9"/>
      <c r="FMU42" s="9"/>
      <c r="FMV42" s="9"/>
      <c r="FMW42" s="9"/>
      <c r="FMX42" s="9"/>
      <c r="FMY42" s="9"/>
      <c r="FMZ42" s="9"/>
      <c r="FNA42" s="9"/>
      <c r="FNB42" s="9"/>
      <c r="FNC42" s="9"/>
      <c r="FND42" s="9"/>
      <c r="FNE42" s="9"/>
      <c r="FNF42" s="9"/>
      <c r="FNG42" s="9"/>
      <c r="FNH42" s="9"/>
      <c r="FNI42" s="9"/>
      <c r="FNJ42" s="9"/>
      <c r="FNK42" s="9"/>
      <c r="FNL42" s="9"/>
      <c r="FNM42" s="9"/>
      <c r="FNN42" s="9"/>
      <c r="FNO42" s="9"/>
      <c r="FNP42" s="9"/>
      <c r="FNQ42" s="9"/>
      <c r="FNR42" s="9"/>
      <c r="FNS42" s="9"/>
      <c r="FNT42" s="9"/>
      <c r="FNU42" s="9"/>
      <c r="FNV42" s="9"/>
      <c r="FNW42" s="9"/>
      <c r="FNX42" s="9"/>
      <c r="FNY42" s="9"/>
      <c r="FNZ42" s="9"/>
      <c r="FOA42" s="9"/>
      <c r="FOB42" s="9"/>
      <c r="FOC42" s="9"/>
      <c r="FOD42" s="9"/>
      <c r="FOE42" s="9"/>
      <c r="FOF42" s="9"/>
      <c r="FOG42" s="9"/>
      <c r="FOH42" s="9"/>
      <c r="FOI42" s="9"/>
      <c r="FOJ42" s="9"/>
      <c r="FOK42" s="9"/>
      <c r="FOL42" s="9"/>
      <c r="FOM42" s="9"/>
      <c r="FON42" s="9"/>
      <c r="FOO42" s="9"/>
      <c r="FOP42" s="9"/>
      <c r="FOQ42" s="9"/>
      <c r="FOR42" s="9"/>
      <c r="FOS42" s="9"/>
      <c r="FOT42" s="9"/>
      <c r="FOU42" s="9"/>
      <c r="FOV42" s="9"/>
      <c r="FOW42" s="9"/>
      <c r="FOX42" s="9"/>
      <c r="FOY42" s="9"/>
      <c r="FOZ42" s="9"/>
      <c r="FPA42" s="9"/>
      <c r="FPB42" s="9"/>
      <c r="FPC42" s="9"/>
      <c r="FPD42" s="9"/>
      <c r="FPE42" s="9"/>
      <c r="FPF42" s="9"/>
      <c r="FPG42" s="9"/>
      <c r="FPH42" s="9"/>
      <c r="FPI42" s="9"/>
      <c r="FPJ42" s="9"/>
      <c r="FPK42" s="9"/>
      <c r="FPL42" s="9"/>
      <c r="FPM42" s="9"/>
      <c r="FPN42" s="9"/>
      <c r="FPO42" s="9"/>
      <c r="FPP42" s="9"/>
      <c r="FPQ42" s="9"/>
      <c r="FPR42" s="9"/>
      <c r="FPS42" s="9"/>
      <c r="FPT42" s="9"/>
      <c r="FPU42" s="9"/>
      <c r="FPV42" s="9"/>
      <c r="FPW42" s="9"/>
      <c r="FPX42" s="9"/>
      <c r="FPY42" s="9"/>
      <c r="FPZ42" s="9"/>
      <c r="FQA42" s="9"/>
      <c r="FQB42" s="9"/>
      <c r="FQC42" s="9"/>
      <c r="FQD42" s="9"/>
      <c r="FQE42" s="9"/>
      <c r="FQF42" s="9"/>
      <c r="FQG42" s="9"/>
      <c r="FQH42" s="9"/>
      <c r="FQI42" s="9"/>
      <c r="FQJ42" s="9"/>
      <c r="FQK42" s="9"/>
      <c r="FQL42" s="9"/>
      <c r="FQM42" s="9"/>
      <c r="FQN42" s="9"/>
      <c r="FQO42" s="9"/>
      <c r="FQP42" s="9"/>
      <c r="FQQ42" s="9"/>
      <c r="FQR42" s="9"/>
      <c r="FQS42" s="9"/>
      <c r="FQT42" s="9"/>
      <c r="FQU42" s="9"/>
      <c r="FQV42" s="9"/>
      <c r="FQW42" s="9"/>
      <c r="FQX42" s="9"/>
      <c r="FQY42" s="9"/>
      <c r="FQZ42" s="9"/>
      <c r="FRA42" s="9"/>
      <c r="FRB42" s="9"/>
      <c r="FRC42" s="9"/>
      <c r="FRD42" s="9"/>
      <c r="FRE42" s="9"/>
      <c r="FRF42" s="9"/>
      <c r="FRG42" s="9"/>
      <c r="FRH42" s="9"/>
      <c r="FRI42" s="9"/>
      <c r="FRJ42" s="9"/>
      <c r="FRK42" s="9"/>
      <c r="FRL42" s="9"/>
      <c r="FRM42" s="9"/>
      <c r="FRN42" s="9"/>
      <c r="FRO42" s="9"/>
      <c r="FRP42" s="9"/>
      <c r="FRQ42" s="9"/>
      <c r="FRR42" s="9"/>
      <c r="FRS42" s="9"/>
      <c r="FRT42" s="9"/>
      <c r="FRU42" s="9"/>
      <c r="FRV42" s="9"/>
      <c r="FRW42" s="9"/>
      <c r="FRX42" s="9"/>
      <c r="FRY42" s="9"/>
      <c r="FRZ42" s="9"/>
      <c r="FSA42" s="9"/>
      <c r="FSB42" s="9"/>
      <c r="FSC42" s="9"/>
      <c r="FSD42" s="9"/>
      <c r="FSE42" s="9"/>
      <c r="FSF42" s="9"/>
      <c r="FSG42" s="9"/>
      <c r="FSH42" s="9"/>
      <c r="FSI42" s="9"/>
      <c r="FSJ42" s="9"/>
      <c r="FSK42" s="9"/>
      <c r="FSL42" s="9"/>
      <c r="FSM42" s="9"/>
      <c r="FSN42" s="9"/>
      <c r="FSO42" s="9"/>
      <c r="FSP42" s="9"/>
      <c r="FSQ42" s="9"/>
      <c r="FSR42" s="9"/>
      <c r="FSS42" s="9"/>
      <c r="FST42" s="9"/>
      <c r="FSU42" s="9"/>
      <c r="FSV42" s="9"/>
      <c r="FSW42" s="9"/>
      <c r="FSX42" s="9"/>
      <c r="FSY42" s="9"/>
      <c r="FSZ42" s="9"/>
      <c r="FTA42" s="9"/>
      <c r="FTB42" s="9"/>
      <c r="FTC42" s="9"/>
      <c r="FTD42" s="9"/>
      <c r="FTE42" s="9"/>
      <c r="FTF42" s="9"/>
      <c r="FTG42" s="9"/>
      <c r="FTH42" s="9"/>
      <c r="FTI42" s="9"/>
      <c r="FTJ42" s="9"/>
      <c r="FTK42" s="9"/>
      <c r="FTL42" s="9"/>
      <c r="FTM42" s="9"/>
      <c r="FTN42" s="9"/>
      <c r="FTO42" s="9"/>
      <c r="FTP42" s="9"/>
      <c r="FTQ42" s="9"/>
      <c r="FTR42" s="9"/>
      <c r="FTS42" s="9"/>
      <c r="FTT42" s="9"/>
      <c r="FTU42" s="9"/>
      <c r="FTV42" s="9"/>
      <c r="FTW42" s="9"/>
      <c r="FTX42" s="9"/>
      <c r="FTY42" s="9"/>
      <c r="FTZ42" s="9"/>
      <c r="FUA42" s="9"/>
      <c r="FUB42" s="9"/>
      <c r="FUC42" s="9"/>
      <c r="FUD42" s="9"/>
      <c r="FUE42" s="9"/>
      <c r="FUF42" s="9"/>
      <c r="FUG42" s="9"/>
      <c r="FUH42" s="9"/>
      <c r="FUI42" s="9"/>
      <c r="FUJ42" s="9"/>
      <c r="FUK42" s="9"/>
      <c r="FUL42" s="9"/>
      <c r="FUM42" s="9"/>
      <c r="FUN42" s="9"/>
      <c r="FUO42" s="9"/>
      <c r="FUP42" s="9"/>
      <c r="FUQ42" s="9"/>
      <c r="FUR42" s="9"/>
      <c r="FUS42" s="9"/>
      <c r="FUT42" s="9"/>
      <c r="FUU42" s="9"/>
      <c r="FUV42" s="9"/>
      <c r="FUW42" s="9"/>
      <c r="FUX42" s="9"/>
      <c r="FUY42" s="9"/>
      <c r="FUZ42" s="9"/>
      <c r="FVA42" s="9"/>
      <c r="FVB42" s="9"/>
      <c r="FVC42" s="9"/>
      <c r="FVD42" s="9"/>
      <c r="FVE42" s="9"/>
      <c r="FVF42" s="9"/>
      <c r="FVG42" s="9"/>
      <c r="FVH42" s="9"/>
      <c r="FVI42" s="9"/>
      <c r="FVJ42" s="9"/>
      <c r="FVK42" s="9"/>
      <c r="FVL42" s="9"/>
      <c r="FVM42" s="9"/>
      <c r="FVN42" s="9"/>
      <c r="FVO42" s="9"/>
      <c r="FVP42" s="9"/>
      <c r="FVQ42" s="9"/>
      <c r="FVR42" s="9"/>
      <c r="FVS42" s="9"/>
      <c r="FVT42" s="9"/>
      <c r="FVU42" s="9"/>
      <c r="FVV42" s="9"/>
      <c r="FVW42" s="9"/>
      <c r="FVX42" s="9"/>
      <c r="FVY42" s="9"/>
      <c r="FVZ42" s="9"/>
      <c r="FWA42" s="9"/>
      <c r="FWB42" s="9"/>
      <c r="FWC42" s="9"/>
      <c r="FWD42" s="9"/>
      <c r="FWE42" s="9"/>
      <c r="FWF42" s="9"/>
      <c r="FWG42" s="9"/>
      <c r="FWH42" s="9"/>
      <c r="FWI42" s="9"/>
      <c r="FWJ42" s="9"/>
      <c r="FWK42" s="9"/>
      <c r="FWL42" s="9"/>
      <c r="FWM42" s="9"/>
      <c r="FWN42" s="9"/>
      <c r="FWO42" s="9"/>
      <c r="FWP42" s="9"/>
      <c r="FWQ42" s="9"/>
      <c r="FWR42" s="9"/>
      <c r="FWS42" s="9"/>
      <c r="FWT42" s="9"/>
      <c r="FWU42" s="9"/>
      <c r="FWV42" s="9"/>
      <c r="FWW42" s="9"/>
      <c r="FWX42" s="9"/>
      <c r="FWY42" s="9"/>
      <c r="FWZ42" s="9"/>
      <c r="FXA42" s="9"/>
      <c r="FXB42" s="9"/>
      <c r="FXC42" s="9"/>
      <c r="FXD42" s="9"/>
      <c r="FXE42" s="9"/>
      <c r="FXF42" s="9"/>
      <c r="FXG42" s="9"/>
      <c r="FXH42" s="9"/>
      <c r="FXI42" s="9"/>
      <c r="FXJ42" s="9"/>
      <c r="FXK42" s="9"/>
      <c r="FXL42" s="9"/>
      <c r="FXM42" s="9"/>
      <c r="FXN42" s="9"/>
      <c r="FXO42" s="9"/>
      <c r="FXP42" s="9"/>
      <c r="FXQ42" s="9"/>
      <c r="FXR42" s="9"/>
      <c r="FXS42" s="9"/>
      <c r="FXT42" s="9"/>
      <c r="FXU42" s="9"/>
      <c r="FXV42" s="9"/>
      <c r="FXW42" s="9"/>
      <c r="FXX42" s="9"/>
      <c r="FXY42" s="9"/>
      <c r="FXZ42" s="9"/>
      <c r="FYA42" s="9"/>
      <c r="FYB42" s="9"/>
      <c r="FYC42" s="9"/>
      <c r="FYD42" s="9"/>
      <c r="FYE42" s="9"/>
      <c r="FYF42" s="9"/>
      <c r="FYG42" s="9"/>
      <c r="FYH42" s="9"/>
      <c r="FYI42" s="9"/>
      <c r="FYJ42" s="9"/>
      <c r="FYK42" s="9"/>
      <c r="FYL42" s="9"/>
      <c r="FYM42" s="9"/>
      <c r="FYN42" s="9"/>
      <c r="FYO42" s="9"/>
      <c r="FYP42" s="9"/>
      <c r="FYQ42" s="9"/>
      <c r="FYR42" s="9"/>
      <c r="FYS42" s="9"/>
      <c r="FYT42" s="9"/>
      <c r="FYU42" s="9"/>
      <c r="FYV42" s="9"/>
      <c r="FYW42" s="9"/>
      <c r="FYX42" s="9"/>
      <c r="FYY42" s="9"/>
      <c r="FYZ42" s="9"/>
      <c r="FZA42" s="9"/>
      <c r="FZB42" s="9"/>
      <c r="FZC42" s="9"/>
      <c r="FZD42" s="9"/>
      <c r="FZE42" s="9"/>
      <c r="FZF42" s="9"/>
      <c r="FZG42" s="9"/>
      <c r="FZH42" s="9"/>
      <c r="FZI42" s="9"/>
      <c r="FZJ42" s="9"/>
      <c r="FZK42" s="9"/>
      <c r="FZL42" s="9"/>
      <c r="FZM42" s="9"/>
      <c r="FZN42" s="9"/>
      <c r="FZO42" s="9"/>
      <c r="FZP42" s="9"/>
      <c r="FZQ42" s="9"/>
      <c r="FZR42" s="9"/>
      <c r="FZS42" s="9"/>
      <c r="FZT42" s="9"/>
      <c r="FZU42" s="9"/>
      <c r="FZV42" s="9"/>
      <c r="FZW42" s="9"/>
      <c r="FZX42" s="9"/>
      <c r="FZY42" s="9"/>
      <c r="FZZ42" s="9"/>
      <c r="GAA42" s="9"/>
      <c r="GAB42" s="9"/>
      <c r="GAC42" s="9"/>
      <c r="GAD42" s="9"/>
      <c r="GAE42" s="9"/>
      <c r="GAF42" s="9"/>
      <c r="GAG42" s="9"/>
      <c r="GAH42" s="9"/>
      <c r="GAI42" s="9"/>
      <c r="GAJ42" s="9"/>
      <c r="GAK42" s="9"/>
      <c r="GAL42" s="9"/>
      <c r="GAM42" s="9"/>
      <c r="GAN42" s="9"/>
      <c r="GAO42" s="9"/>
      <c r="GAP42" s="9"/>
      <c r="GAQ42" s="9"/>
      <c r="GAR42" s="9"/>
      <c r="GAS42" s="9"/>
      <c r="GAT42" s="9"/>
      <c r="GAU42" s="9"/>
      <c r="GAV42" s="9"/>
      <c r="GAW42" s="9"/>
      <c r="GAX42" s="9"/>
      <c r="GAY42" s="9"/>
      <c r="GAZ42" s="9"/>
      <c r="GBA42" s="9"/>
      <c r="GBB42" s="9"/>
      <c r="GBC42" s="9"/>
      <c r="GBD42" s="9"/>
      <c r="GBE42" s="9"/>
      <c r="GBF42" s="9"/>
      <c r="GBG42" s="9"/>
      <c r="GBH42" s="9"/>
      <c r="GBI42" s="9"/>
      <c r="GBJ42" s="9"/>
      <c r="GBK42" s="9"/>
      <c r="GBL42" s="9"/>
      <c r="GBM42" s="9"/>
      <c r="GBN42" s="9"/>
      <c r="GBO42" s="9"/>
      <c r="GBP42" s="9"/>
      <c r="GBQ42" s="9"/>
      <c r="GBR42" s="9"/>
      <c r="GBS42" s="9"/>
      <c r="GBT42" s="9"/>
      <c r="GBU42" s="9"/>
      <c r="GBV42" s="9"/>
      <c r="GBW42" s="9"/>
      <c r="GBX42" s="9"/>
      <c r="GBY42" s="9"/>
      <c r="GBZ42" s="9"/>
      <c r="GCA42" s="9"/>
      <c r="GCB42" s="9"/>
      <c r="GCC42" s="9"/>
      <c r="GCD42" s="9"/>
      <c r="GCE42" s="9"/>
      <c r="GCF42" s="9"/>
      <c r="GCG42" s="9"/>
      <c r="GCH42" s="9"/>
      <c r="GCI42" s="9"/>
      <c r="GCJ42" s="9"/>
      <c r="GCK42" s="9"/>
      <c r="GCL42" s="9"/>
      <c r="GCM42" s="9"/>
      <c r="GCN42" s="9"/>
      <c r="GCO42" s="9"/>
      <c r="GCP42" s="9"/>
      <c r="GCQ42" s="9"/>
      <c r="GCR42" s="9"/>
      <c r="GCS42" s="9"/>
      <c r="GCT42" s="9"/>
      <c r="GCU42" s="9"/>
      <c r="GCV42" s="9"/>
      <c r="GCW42" s="9"/>
      <c r="GCX42" s="9"/>
      <c r="GCY42" s="9"/>
      <c r="GCZ42" s="9"/>
      <c r="GDA42" s="9"/>
      <c r="GDB42" s="9"/>
      <c r="GDC42" s="9"/>
      <c r="GDD42" s="9"/>
      <c r="GDE42" s="9"/>
      <c r="GDF42" s="9"/>
      <c r="GDG42" s="9"/>
      <c r="GDH42" s="9"/>
      <c r="GDI42" s="9"/>
      <c r="GDJ42" s="9"/>
      <c r="GDK42" s="9"/>
      <c r="GDL42" s="9"/>
      <c r="GDM42" s="9"/>
      <c r="GDN42" s="9"/>
      <c r="GDO42" s="9"/>
      <c r="GDP42" s="9"/>
      <c r="GDQ42" s="9"/>
      <c r="GDR42" s="9"/>
      <c r="GDS42" s="9"/>
      <c r="GDT42" s="9"/>
      <c r="GDU42" s="9"/>
      <c r="GDV42" s="9"/>
      <c r="GDW42" s="9"/>
      <c r="GDX42" s="9"/>
      <c r="GDY42" s="9"/>
      <c r="GDZ42" s="9"/>
      <c r="GEA42" s="9"/>
      <c r="GEB42" s="9"/>
      <c r="GEC42" s="9"/>
      <c r="GED42" s="9"/>
      <c r="GEE42" s="9"/>
      <c r="GEF42" s="9"/>
      <c r="GEG42" s="9"/>
      <c r="GEH42" s="9"/>
      <c r="GEI42" s="9"/>
      <c r="GEJ42" s="9"/>
      <c r="GEK42" s="9"/>
      <c r="GEL42" s="9"/>
      <c r="GEM42" s="9"/>
      <c r="GEN42" s="9"/>
      <c r="GEO42" s="9"/>
      <c r="GEP42" s="9"/>
      <c r="GEQ42" s="9"/>
      <c r="GER42" s="9"/>
      <c r="GES42" s="9"/>
      <c r="GET42" s="9"/>
      <c r="GEU42" s="9"/>
      <c r="GEV42" s="9"/>
      <c r="GEW42" s="9"/>
      <c r="GEX42" s="9"/>
      <c r="GEY42" s="9"/>
      <c r="GEZ42" s="9"/>
      <c r="GFA42" s="9"/>
      <c r="GFB42" s="9"/>
      <c r="GFC42" s="9"/>
      <c r="GFD42" s="9"/>
      <c r="GFE42" s="9"/>
      <c r="GFF42" s="9"/>
      <c r="GFG42" s="9"/>
      <c r="GFH42" s="9"/>
      <c r="GFI42" s="9"/>
      <c r="GFJ42" s="9"/>
      <c r="GFK42" s="9"/>
      <c r="GFL42" s="9"/>
      <c r="GFM42" s="9"/>
      <c r="GFN42" s="9"/>
      <c r="GFO42" s="9"/>
      <c r="GFP42" s="9"/>
      <c r="GFQ42" s="9"/>
      <c r="GFR42" s="9"/>
      <c r="GFS42" s="9"/>
      <c r="GFT42" s="9"/>
      <c r="GFU42" s="9"/>
      <c r="GFV42" s="9"/>
      <c r="GFW42" s="9"/>
      <c r="GFX42" s="9"/>
      <c r="GFY42" s="9"/>
      <c r="GFZ42" s="9"/>
      <c r="GGA42" s="9"/>
      <c r="GGB42" s="9"/>
      <c r="GGC42" s="9"/>
      <c r="GGD42" s="9"/>
      <c r="GGE42" s="9"/>
      <c r="GGF42" s="9"/>
      <c r="GGG42" s="9"/>
      <c r="GGH42" s="9"/>
      <c r="GGI42" s="9"/>
      <c r="GGJ42" s="9"/>
      <c r="GGK42" s="9"/>
      <c r="GGL42" s="9"/>
      <c r="GGM42" s="9"/>
      <c r="GGN42" s="9"/>
      <c r="GGO42" s="9"/>
      <c r="GGP42" s="9"/>
      <c r="GGQ42" s="9"/>
      <c r="GGR42" s="9"/>
      <c r="GGS42" s="9"/>
      <c r="GGT42" s="9"/>
      <c r="GGU42" s="9"/>
      <c r="GGV42" s="9"/>
      <c r="GGW42" s="9"/>
      <c r="GGX42" s="9"/>
      <c r="GGY42" s="9"/>
      <c r="GGZ42" s="9"/>
      <c r="GHA42" s="9"/>
      <c r="GHB42" s="9"/>
      <c r="GHC42" s="9"/>
      <c r="GHD42" s="9"/>
      <c r="GHE42" s="9"/>
      <c r="GHF42" s="9"/>
      <c r="GHG42" s="9"/>
      <c r="GHH42" s="9"/>
      <c r="GHI42" s="9"/>
      <c r="GHJ42" s="9"/>
      <c r="GHK42" s="9"/>
      <c r="GHL42" s="9"/>
      <c r="GHM42" s="9"/>
      <c r="GHN42" s="9"/>
      <c r="GHO42" s="9"/>
      <c r="GHP42" s="9"/>
      <c r="GHQ42" s="9"/>
      <c r="GHR42" s="9"/>
      <c r="GHS42" s="9"/>
      <c r="GHT42" s="9"/>
      <c r="GHU42" s="9"/>
      <c r="GHV42" s="9"/>
      <c r="GHW42" s="9"/>
      <c r="GHX42" s="9"/>
      <c r="GHY42" s="9"/>
      <c r="GHZ42" s="9"/>
      <c r="GIA42" s="9"/>
      <c r="GIB42" s="9"/>
      <c r="GIC42" s="9"/>
      <c r="GID42" s="9"/>
      <c r="GIE42" s="9"/>
      <c r="GIF42" s="9"/>
      <c r="GIG42" s="9"/>
      <c r="GIH42" s="9"/>
      <c r="GII42" s="9"/>
      <c r="GIJ42" s="9"/>
      <c r="GIK42" s="9"/>
      <c r="GIL42" s="9"/>
      <c r="GIM42" s="9"/>
      <c r="GIN42" s="9"/>
      <c r="GIO42" s="9"/>
      <c r="GIP42" s="9"/>
      <c r="GIQ42" s="9"/>
      <c r="GIR42" s="9"/>
      <c r="GIS42" s="9"/>
      <c r="GIT42" s="9"/>
      <c r="GIU42" s="9"/>
      <c r="GIV42" s="9"/>
      <c r="GIW42" s="9"/>
      <c r="GIX42" s="9"/>
      <c r="GIY42" s="9"/>
      <c r="GIZ42" s="9"/>
      <c r="GJA42" s="9"/>
      <c r="GJB42" s="9"/>
      <c r="GJC42" s="9"/>
      <c r="GJD42" s="9"/>
      <c r="GJE42" s="9"/>
      <c r="GJF42" s="9"/>
      <c r="GJG42" s="9"/>
      <c r="GJH42" s="9"/>
      <c r="GJI42" s="9"/>
      <c r="GJJ42" s="9"/>
      <c r="GJK42" s="9"/>
      <c r="GJL42" s="9"/>
      <c r="GJM42" s="9"/>
      <c r="GJN42" s="9"/>
      <c r="GJO42" s="9"/>
      <c r="GJP42" s="9"/>
      <c r="GJQ42" s="9"/>
      <c r="GJR42" s="9"/>
      <c r="GJS42" s="9"/>
      <c r="GJT42" s="9"/>
      <c r="GJU42" s="9"/>
      <c r="GJV42" s="9"/>
      <c r="GJW42" s="9"/>
      <c r="GJX42" s="9"/>
      <c r="GJY42" s="9"/>
      <c r="GJZ42" s="9"/>
      <c r="GKA42" s="9"/>
      <c r="GKB42" s="9"/>
      <c r="GKC42" s="9"/>
      <c r="GKD42" s="9"/>
      <c r="GKE42" s="9"/>
      <c r="GKF42" s="9"/>
      <c r="GKG42" s="9"/>
      <c r="GKH42" s="9"/>
      <c r="GKI42" s="9"/>
      <c r="GKJ42" s="9"/>
      <c r="GKK42" s="9"/>
      <c r="GKL42" s="9"/>
      <c r="GKM42" s="9"/>
      <c r="GKN42" s="9"/>
      <c r="GKO42" s="9"/>
      <c r="GKP42" s="9"/>
      <c r="GKQ42" s="9"/>
      <c r="GKR42" s="9"/>
      <c r="GKS42" s="9"/>
      <c r="GKT42" s="9"/>
      <c r="GKU42" s="9"/>
      <c r="GKV42" s="9"/>
      <c r="GKW42" s="9"/>
      <c r="GKX42" s="9"/>
      <c r="GKY42" s="9"/>
      <c r="GKZ42" s="9"/>
      <c r="GLA42" s="9"/>
      <c r="GLB42" s="9"/>
      <c r="GLC42" s="9"/>
      <c r="GLD42" s="9"/>
      <c r="GLE42" s="9"/>
      <c r="GLF42" s="9"/>
      <c r="GLG42" s="9"/>
      <c r="GLH42" s="9"/>
      <c r="GLI42" s="9"/>
      <c r="GLJ42" s="9"/>
      <c r="GLK42" s="9"/>
      <c r="GLL42" s="9"/>
      <c r="GLM42" s="9"/>
      <c r="GLN42" s="9"/>
      <c r="GLO42" s="9"/>
      <c r="GLP42" s="9"/>
      <c r="GLQ42" s="9"/>
      <c r="GLR42" s="9"/>
      <c r="GLS42" s="9"/>
      <c r="GLT42" s="9"/>
      <c r="GLU42" s="9"/>
      <c r="GLV42" s="9"/>
      <c r="GLW42" s="9"/>
      <c r="GLX42" s="9"/>
      <c r="GLY42" s="9"/>
      <c r="GLZ42" s="9"/>
      <c r="GMA42" s="9"/>
      <c r="GMB42" s="9"/>
      <c r="GMC42" s="9"/>
      <c r="GMD42" s="9"/>
      <c r="GME42" s="9"/>
      <c r="GMF42" s="9"/>
      <c r="GMG42" s="9"/>
      <c r="GMH42" s="9"/>
      <c r="GMI42" s="9"/>
      <c r="GMJ42" s="9"/>
      <c r="GMK42" s="9"/>
      <c r="GML42" s="9"/>
      <c r="GMM42" s="9"/>
      <c r="GMN42" s="9"/>
      <c r="GMO42" s="9"/>
      <c r="GMP42" s="9"/>
      <c r="GMQ42" s="9"/>
      <c r="GMR42" s="9"/>
      <c r="GMS42" s="9"/>
      <c r="GMT42" s="9"/>
      <c r="GMU42" s="9"/>
      <c r="GMV42" s="9"/>
      <c r="GMW42" s="9"/>
      <c r="GMX42" s="9"/>
      <c r="GMY42" s="9"/>
      <c r="GMZ42" s="9"/>
      <c r="GNA42" s="9"/>
      <c r="GNB42" s="9"/>
      <c r="GNC42" s="9"/>
      <c r="GND42" s="9"/>
      <c r="GNE42" s="9"/>
      <c r="GNF42" s="9"/>
      <c r="GNG42" s="9"/>
      <c r="GNH42" s="9"/>
      <c r="GNI42" s="9"/>
      <c r="GNJ42" s="9"/>
      <c r="GNK42" s="9"/>
      <c r="GNL42" s="9"/>
      <c r="GNM42" s="9"/>
      <c r="GNN42" s="9"/>
      <c r="GNO42" s="9"/>
      <c r="GNP42" s="9"/>
      <c r="GNQ42" s="9"/>
      <c r="GNR42" s="9"/>
      <c r="GNS42" s="9"/>
      <c r="GNT42" s="9"/>
      <c r="GNU42" s="9"/>
      <c r="GNV42" s="9"/>
      <c r="GNW42" s="9"/>
      <c r="GNX42" s="9"/>
      <c r="GNY42" s="9"/>
      <c r="GNZ42" s="9"/>
      <c r="GOA42" s="9"/>
      <c r="GOB42" s="9"/>
      <c r="GOC42" s="9"/>
      <c r="GOD42" s="9"/>
      <c r="GOE42" s="9"/>
      <c r="GOF42" s="9"/>
      <c r="GOG42" s="9"/>
      <c r="GOH42" s="9"/>
      <c r="GOI42" s="9"/>
      <c r="GOJ42" s="9"/>
      <c r="GOK42" s="9"/>
      <c r="GOL42" s="9"/>
      <c r="GOM42" s="9"/>
      <c r="GON42" s="9"/>
      <c r="GOO42" s="9"/>
      <c r="GOP42" s="9"/>
      <c r="GOQ42" s="9"/>
      <c r="GOR42" s="9"/>
      <c r="GOS42" s="9"/>
      <c r="GOT42" s="9"/>
      <c r="GOU42" s="9"/>
      <c r="GOV42" s="9"/>
      <c r="GOW42" s="9"/>
      <c r="GOX42" s="9"/>
      <c r="GOY42" s="9"/>
      <c r="GOZ42" s="9"/>
      <c r="GPA42" s="9"/>
      <c r="GPB42" s="9"/>
      <c r="GPC42" s="9"/>
      <c r="GPD42" s="9"/>
      <c r="GPE42" s="9"/>
      <c r="GPF42" s="9"/>
      <c r="GPG42" s="9"/>
      <c r="GPH42" s="9"/>
      <c r="GPI42" s="9"/>
      <c r="GPJ42" s="9"/>
      <c r="GPK42" s="9"/>
      <c r="GPL42" s="9"/>
      <c r="GPM42" s="9"/>
      <c r="GPN42" s="9"/>
      <c r="GPO42" s="9"/>
      <c r="GPP42" s="9"/>
      <c r="GPQ42" s="9"/>
      <c r="GPR42" s="9"/>
      <c r="GPS42" s="9"/>
      <c r="GPT42" s="9"/>
      <c r="GPU42" s="9"/>
      <c r="GPV42" s="9"/>
      <c r="GPW42" s="9"/>
      <c r="GPX42" s="9"/>
      <c r="GPY42" s="9"/>
      <c r="GPZ42" s="9"/>
      <c r="GQA42" s="9"/>
      <c r="GQB42" s="9"/>
      <c r="GQC42" s="9"/>
      <c r="GQD42" s="9"/>
      <c r="GQE42" s="9"/>
      <c r="GQF42" s="9"/>
      <c r="GQG42" s="9"/>
      <c r="GQH42" s="9"/>
      <c r="GQI42" s="9"/>
      <c r="GQJ42" s="9"/>
      <c r="GQK42" s="9"/>
      <c r="GQL42" s="9"/>
      <c r="GQM42" s="9"/>
      <c r="GQN42" s="9"/>
      <c r="GQO42" s="9"/>
      <c r="GQP42" s="9"/>
      <c r="GQQ42" s="9"/>
      <c r="GQR42" s="9"/>
      <c r="GQS42" s="9"/>
      <c r="GQT42" s="9"/>
      <c r="GQU42" s="9"/>
      <c r="GQV42" s="9"/>
      <c r="GQW42" s="9"/>
      <c r="GQX42" s="9"/>
      <c r="GQY42" s="9"/>
      <c r="GQZ42" s="9"/>
      <c r="GRA42" s="9"/>
      <c r="GRB42" s="9"/>
      <c r="GRC42" s="9"/>
      <c r="GRD42" s="9"/>
      <c r="GRE42" s="9"/>
      <c r="GRF42" s="9"/>
      <c r="GRG42" s="9"/>
      <c r="GRH42" s="9"/>
      <c r="GRI42" s="9"/>
      <c r="GRJ42" s="9"/>
      <c r="GRK42" s="9"/>
      <c r="GRL42" s="9"/>
      <c r="GRM42" s="9"/>
      <c r="GRN42" s="9"/>
      <c r="GRO42" s="9"/>
      <c r="GRP42" s="9"/>
      <c r="GRQ42" s="9"/>
      <c r="GRR42" s="9"/>
      <c r="GRS42" s="9"/>
      <c r="GRT42" s="9"/>
      <c r="GRU42" s="9"/>
      <c r="GRV42" s="9"/>
      <c r="GRW42" s="9"/>
      <c r="GRX42" s="9"/>
      <c r="GRY42" s="9"/>
      <c r="GRZ42" s="9"/>
      <c r="GSA42" s="9"/>
      <c r="GSB42" s="9"/>
      <c r="GSC42" s="9"/>
      <c r="GSD42" s="9"/>
      <c r="GSE42" s="9"/>
      <c r="GSF42" s="9"/>
      <c r="GSG42" s="9"/>
      <c r="GSH42" s="9"/>
      <c r="GSI42" s="9"/>
      <c r="GSJ42" s="9"/>
      <c r="GSK42" s="9"/>
      <c r="GSL42" s="9"/>
      <c r="GSM42" s="9"/>
      <c r="GSN42" s="9"/>
      <c r="GSO42" s="9"/>
      <c r="GSP42" s="9"/>
      <c r="GSQ42" s="9"/>
      <c r="GSR42" s="9"/>
      <c r="GSS42" s="9"/>
      <c r="GST42" s="9"/>
      <c r="GSU42" s="9"/>
      <c r="GSV42" s="9"/>
      <c r="GSW42" s="9"/>
      <c r="GSX42" s="9"/>
      <c r="GSY42" s="9"/>
      <c r="GSZ42" s="9"/>
      <c r="GTA42" s="9"/>
      <c r="GTB42" s="9"/>
      <c r="GTC42" s="9"/>
      <c r="GTD42" s="9"/>
      <c r="GTE42" s="9"/>
      <c r="GTF42" s="9"/>
      <c r="GTG42" s="9"/>
      <c r="GTH42" s="9"/>
      <c r="GTI42" s="9"/>
      <c r="GTJ42" s="9"/>
      <c r="GTK42" s="9"/>
      <c r="GTL42" s="9"/>
      <c r="GTM42" s="9"/>
      <c r="GTN42" s="9"/>
      <c r="GTO42" s="9"/>
      <c r="GTP42" s="9"/>
      <c r="GTQ42" s="9"/>
      <c r="GTR42" s="9"/>
      <c r="GTS42" s="9"/>
      <c r="GTT42" s="9"/>
      <c r="GTU42" s="9"/>
      <c r="GTV42" s="9"/>
      <c r="GTW42" s="9"/>
      <c r="GTX42" s="9"/>
      <c r="GTY42" s="9"/>
      <c r="GTZ42" s="9"/>
      <c r="GUA42" s="9"/>
      <c r="GUB42" s="9"/>
      <c r="GUC42" s="9"/>
      <c r="GUD42" s="9"/>
      <c r="GUE42" s="9"/>
      <c r="GUF42" s="9"/>
      <c r="GUG42" s="9"/>
      <c r="GUH42" s="9"/>
      <c r="GUI42" s="9"/>
      <c r="GUJ42" s="9"/>
      <c r="GUK42" s="9"/>
      <c r="GUL42" s="9"/>
      <c r="GUM42" s="9"/>
      <c r="GUN42" s="9"/>
      <c r="GUO42" s="9"/>
      <c r="GUP42" s="9"/>
      <c r="GUQ42" s="9"/>
      <c r="GUR42" s="9"/>
      <c r="GUS42" s="9"/>
      <c r="GUT42" s="9"/>
      <c r="GUU42" s="9"/>
      <c r="GUV42" s="9"/>
      <c r="GUW42" s="9"/>
      <c r="GUX42" s="9"/>
      <c r="GUY42" s="9"/>
      <c r="GUZ42" s="9"/>
      <c r="GVA42" s="9"/>
      <c r="GVB42" s="9"/>
      <c r="GVC42" s="9"/>
      <c r="GVD42" s="9"/>
      <c r="GVE42" s="9"/>
      <c r="GVF42" s="9"/>
      <c r="GVG42" s="9"/>
      <c r="GVH42" s="9"/>
      <c r="GVI42" s="9"/>
      <c r="GVJ42" s="9"/>
      <c r="GVK42" s="9"/>
      <c r="GVL42" s="9"/>
      <c r="GVM42" s="9"/>
      <c r="GVN42" s="9"/>
      <c r="GVO42" s="9"/>
      <c r="GVP42" s="9"/>
      <c r="GVQ42" s="9"/>
      <c r="GVR42" s="9"/>
      <c r="GVS42" s="9"/>
      <c r="GVT42" s="9"/>
      <c r="GVU42" s="9"/>
      <c r="GVV42" s="9"/>
      <c r="GVW42" s="9"/>
      <c r="GVX42" s="9"/>
      <c r="GVY42" s="9"/>
      <c r="GVZ42" s="9"/>
      <c r="GWA42" s="9"/>
      <c r="GWB42" s="9"/>
      <c r="GWC42" s="9"/>
      <c r="GWD42" s="9"/>
      <c r="GWE42" s="9"/>
      <c r="GWF42" s="9"/>
      <c r="GWG42" s="9"/>
      <c r="GWH42" s="9"/>
      <c r="GWI42" s="9"/>
      <c r="GWJ42" s="9"/>
      <c r="GWK42" s="9"/>
      <c r="GWL42" s="9"/>
      <c r="GWM42" s="9"/>
      <c r="GWN42" s="9"/>
      <c r="GWO42" s="9"/>
      <c r="GWP42" s="9"/>
      <c r="GWQ42" s="9"/>
      <c r="GWR42" s="9"/>
      <c r="GWS42" s="9"/>
      <c r="GWT42" s="9"/>
      <c r="GWU42" s="9"/>
      <c r="GWV42" s="9"/>
      <c r="GWW42" s="9"/>
      <c r="GWX42" s="9"/>
      <c r="GWY42" s="9"/>
      <c r="GWZ42" s="9"/>
      <c r="GXA42" s="9"/>
      <c r="GXB42" s="9"/>
      <c r="GXC42" s="9"/>
      <c r="GXD42" s="9"/>
      <c r="GXE42" s="9"/>
      <c r="GXF42" s="9"/>
      <c r="GXG42" s="9"/>
      <c r="GXH42" s="9"/>
      <c r="GXI42" s="9"/>
      <c r="GXJ42" s="9"/>
      <c r="GXK42" s="9"/>
      <c r="GXL42" s="9"/>
      <c r="GXM42" s="9"/>
      <c r="GXN42" s="9"/>
      <c r="GXO42" s="9"/>
      <c r="GXP42" s="9"/>
      <c r="GXQ42" s="9"/>
      <c r="GXR42" s="9"/>
      <c r="GXS42" s="9"/>
      <c r="GXT42" s="9"/>
      <c r="GXU42" s="9"/>
      <c r="GXV42" s="9"/>
      <c r="GXW42" s="9"/>
      <c r="GXX42" s="9"/>
      <c r="GXY42" s="9"/>
      <c r="GXZ42" s="9"/>
      <c r="GYA42" s="9"/>
      <c r="GYB42" s="9"/>
      <c r="GYC42" s="9"/>
      <c r="GYD42" s="9"/>
      <c r="GYE42" s="9"/>
      <c r="GYF42" s="9"/>
      <c r="GYG42" s="9"/>
      <c r="GYH42" s="9"/>
      <c r="GYI42" s="9"/>
      <c r="GYJ42" s="9"/>
      <c r="GYK42" s="9"/>
      <c r="GYL42" s="9"/>
      <c r="GYM42" s="9"/>
      <c r="GYN42" s="9"/>
      <c r="GYO42" s="9"/>
      <c r="GYP42" s="9"/>
      <c r="GYQ42" s="9"/>
      <c r="GYR42" s="9"/>
      <c r="GYS42" s="9"/>
      <c r="GYT42" s="9"/>
      <c r="GYU42" s="9"/>
      <c r="GYV42" s="9"/>
      <c r="GYW42" s="9"/>
      <c r="GYX42" s="9"/>
      <c r="GYY42" s="9"/>
      <c r="GYZ42" s="9"/>
      <c r="GZA42" s="9"/>
      <c r="GZB42" s="9"/>
      <c r="GZC42" s="9"/>
      <c r="GZD42" s="9"/>
      <c r="GZE42" s="9"/>
      <c r="GZF42" s="9"/>
      <c r="GZG42" s="9"/>
      <c r="GZH42" s="9"/>
      <c r="GZI42" s="9"/>
      <c r="GZJ42" s="9"/>
      <c r="GZK42" s="9"/>
      <c r="GZL42" s="9"/>
      <c r="GZM42" s="9"/>
      <c r="GZN42" s="9"/>
      <c r="GZO42" s="9"/>
      <c r="GZP42" s="9"/>
      <c r="GZQ42" s="9"/>
      <c r="GZR42" s="9"/>
      <c r="GZS42" s="9"/>
      <c r="GZT42" s="9"/>
      <c r="GZU42" s="9"/>
      <c r="GZV42" s="9"/>
      <c r="GZW42" s="9"/>
      <c r="GZX42" s="9"/>
      <c r="GZY42" s="9"/>
      <c r="GZZ42" s="9"/>
      <c r="HAA42" s="9"/>
      <c r="HAB42" s="9"/>
      <c r="HAC42" s="9"/>
      <c r="HAD42" s="9"/>
      <c r="HAE42" s="9"/>
      <c r="HAF42" s="9"/>
      <c r="HAG42" s="9"/>
      <c r="HAH42" s="9"/>
      <c r="HAI42" s="9"/>
      <c r="HAJ42" s="9"/>
      <c r="HAK42" s="9"/>
      <c r="HAL42" s="9"/>
      <c r="HAM42" s="9"/>
      <c r="HAN42" s="9"/>
      <c r="HAO42" s="9"/>
      <c r="HAP42" s="9"/>
      <c r="HAQ42" s="9"/>
      <c r="HAR42" s="9"/>
      <c r="HAS42" s="9"/>
      <c r="HAT42" s="9"/>
      <c r="HAU42" s="9"/>
      <c r="HAV42" s="9"/>
      <c r="HAW42" s="9"/>
      <c r="HAX42" s="9"/>
      <c r="HAY42" s="9"/>
      <c r="HAZ42" s="9"/>
      <c r="HBA42" s="9"/>
      <c r="HBB42" s="9"/>
      <c r="HBC42" s="9"/>
      <c r="HBD42" s="9"/>
      <c r="HBE42" s="9"/>
      <c r="HBF42" s="9"/>
      <c r="HBG42" s="9"/>
      <c r="HBH42" s="9"/>
      <c r="HBI42" s="9"/>
      <c r="HBJ42" s="9"/>
      <c r="HBK42" s="9"/>
      <c r="HBL42" s="9"/>
      <c r="HBM42" s="9"/>
      <c r="HBN42" s="9"/>
      <c r="HBO42" s="9"/>
      <c r="HBP42" s="9"/>
      <c r="HBQ42" s="9"/>
      <c r="HBR42" s="9"/>
      <c r="HBS42" s="9"/>
      <c r="HBT42" s="9"/>
      <c r="HBU42" s="9"/>
      <c r="HBV42" s="9"/>
      <c r="HBW42" s="9"/>
      <c r="HBX42" s="9"/>
      <c r="HBY42" s="9"/>
      <c r="HBZ42" s="9"/>
      <c r="HCA42" s="9"/>
      <c r="HCB42" s="9"/>
      <c r="HCC42" s="9"/>
      <c r="HCD42" s="9"/>
      <c r="HCE42" s="9"/>
      <c r="HCF42" s="9"/>
      <c r="HCG42" s="9"/>
      <c r="HCH42" s="9"/>
      <c r="HCI42" s="9"/>
      <c r="HCJ42" s="9"/>
      <c r="HCK42" s="9"/>
      <c r="HCL42" s="9"/>
      <c r="HCM42" s="9"/>
      <c r="HCN42" s="9"/>
      <c r="HCO42" s="9"/>
      <c r="HCP42" s="9"/>
      <c r="HCQ42" s="9"/>
      <c r="HCR42" s="9"/>
      <c r="HCS42" s="9"/>
      <c r="HCT42" s="9"/>
      <c r="HCU42" s="9"/>
      <c r="HCV42" s="9"/>
      <c r="HCW42" s="9"/>
      <c r="HCX42" s="9"/>
      <c r="HCY42" s="9"/>
      <c r="HCZ42" s="9"/>
      <c r="HDA42" s="9"/>
      <c r="HDB42" s="9"/>
      <c r="HDC42" s="9"/>
      <c r="HDD42" s="9"/>
      <c r="HDE42" s="9"/>
      <c r="HDF42" s="9"/>
      <c r="HDG42" s="9"/>
      <c r="HDH42" s="9"/>
      <c r="HDI42" s="9"/>
      <c r="HDJ42" s="9"/>
      <c r="HDK42" s="9"/>
      <c r="HDL42" s="9"/>
      <c r="HDM42" s="9"/>
      <c r="HDN42" s="9"/>
      <c r="HDO42" s="9"/>
      <c r="HDP42" s="9"/>
      <c r="HDQ42" s="9"/>
      <c r="HDR42" s="9"/>
      <c r="HDS42" s="9"/>
      <c r="HDT42" s="9"/>
      <c r="HDU42" s="9"/>
      <c r="HDV42" s="9"/>
      <c r="HDW42" s="9"/>
      <c r="HDX42" s="9"/>
      <c r="HDY42" s="9"/>
      <c r="HDZ42" s="9"/>
      <c r="HEA42" s="9"/>
      <c r="HEB42" s="9"/>
      <c r="HEC42" s="9"/>
      <c r="HED42" s="9"/>
      <c r="HEE42" s="9"/>
      <c r="HEF42" s="9"/>
      <c r="HEG42" s="9"/>
      <c r="HEH42" s="9"/>
      <c r="HEI42" s="9"/>
      <c r="HEJ42" s="9"/>
      <c r="HEK42" s="9"/>
      <c r="HEL42" s="9"/>
      <c r="HEM42" s="9"/>
      <c r="HEN42" s="9"/>
      <c r="HEO42" s="9"/>
      <c r="HEP42" s="9"/>
      <c r="HEQ42" s="9"/>
      <c r="HER42" s="9"/>
      <c r="HES42" s="9"/>
      <c r="HET42" s="9"/>
      <c r="HEU42" s="9"/>
      <c r="HEV42" s="9"/>
      <c r="HEW42" s="9"/>
      <c r="HEX42" s="9"/>
      <c r="HEY42" s="9"/>
      <c r="HEZ42" s="9"/>
      <c r="HFA42" s="9"/>
      <c r="HFB42" s="9"/>
      <c r="HFC42" s="9"/>
      <c r="HFD42" s="9"/>
      <c r="HFE42" s="9"/>
      <c r="HFF42" s="9"/>
      <c r="HFG42" s="9"/>
      <c r="HFH42" s="9"/>
      <c r="HFI42" s="9"/>
      <c r="HFJ42" s="9"/>
      <c r="HFK42" s="9"/>
      <c r="HFL42" s="9"/>
      <c r="HFM42" s="9"/>
      <c r="HFN42" s="9"/>
      <c r="HFO42" s="9"/>
      <c r="HFP42" s="9"/>
      <c r="HFQ42" s="9"/>
      <c r="HFR42" s="9"/>
      <c r="HFS42" s="9"/>
      <c r="HFT42" s="9"/>
      <c r="HFU42" s="9"/>
      <c r="HFV42" s="9"/>
      <c r="HFW42" s="9"/>
      <c r="HFX42" s="9"/>
      <c r="HFY42" s="9"/>
      <c r="HFZ42" s="9"/>
      <c r="HGA42" s="9"/>
      <c r="HGB42" s="9"/>
      <c r="HGC42" s="9"/>
      <c r="HGD42" s="9"/>
      <c r="HGE42" s="9"/>
      <c r="HGF42" s="9"/>
      <c r="HGG42" s="9"/>
      <c r="HGH42" s="9"/>
      <c r="HGI42" s="9"/>
      <c r="HGJ42" s="9"/>
      <c r="HGK42" s="9"/>
      <c r="HGL42" s="9"/>
      <c r="HGM42" s="9"/>
      <c r="HGN42" s="9"/>
      <c r="HGO42" s="9"/>
      <c r="HGP42" s="9"/>
      <c r="HGQ42" s="9"/>
      <c r="HGR42" s="9"/>
      <c r="HGS42" s="9"/>
      <c r="HGT42" s="9"/>
      <c r="HGU42" s="9"/>
      <c r="HGV42" s="9"/>
      <c r="HGW42" s="9"/>
      <c r="HGX42" s="9"/>
      <c r="HGY42" s="9"/>
      <c r="HGZ42" s="9"/>
      <c r="HHA42" s="9"/>
      <c r="HHB42" s="9"/>
      <c r="HHC42" s="9"/>
      <c r="HHD42" s="9"/>
      <c r="HHE42" s="9"/>
      <c r="HHF42" s="9"/>
      <c r="HHG42" s="9"/>
      <c r="HHH42" s="9"/>
      <c r="HHI42" s="9"/>
      <c r="HHJ42" s="9"/>
      <c r="HHK42" s="9"/>
      <c r="HHL42" s="9"/>
      <c r="HHM42" s="9"/>
      <c r="HHN42" s="9"/>
      <c r="HHO42" s="9"/>
      <c r="HHP42" s="9"/>
      <c r="HHQ42" s="9"/>
      <c r="HHR42" s="9"/>
      <c r="HHS42" s="9"/>
      <c r="HHT42" s="9"/>
      <c r="HHU42" s="9"/>
      <c r="HHV42" s="9"/>
      <c r="HHW42" s="9"/>
      <c r="HHX42" s="9"/>
      <c r="HHY42" s="9"/>
      <c r="HHZ42" s="9"/>
      <c r="HIA42" s="9"/>
      <c r="HIB42" s="9"/>
      <c r="HIC42" s="9"/>
      <c r="HID42" s="9"/>
      <c r="HIE42" s="9"/>
      <c r="HIF42" s="9"/>
      <c r="HIG42" s="9"/>
      <c r="HIH42" s="9"/>
      <c r="HII42" s="9"/>
      <c r="HIJ42" s="9"/>
      <c r="HIK42" s="9"/>
      <c r="HIL42" s="9"/>
      <c r="HIM42" s="9"/>
      <c r="HIN42" s="9"/>
      <c r="HIO42" s="9"/>
      <c r="HIP42" s="9"/>
      <c r="HIQ42" s="9"/>
      <c r="HIR42" s="9"/>
      <c r="HIS42" s="9"/>
      <c r="HIT42" s="9"/>
      <c r="HIU42" s="9"/>
      <c r="HIV42" s="9"/>
      <c r="HIW42" s="9"/>
      <c r="HIX42" s="9"/>
      <c r="HIY42" s="9"/>
      <c r="HIZ42" s="9"/>
      <c r="HJA42" s="9"/>
      <c r="HJB42" s="9"/>
      <c r="HJC42" s="9"/>
      <c r="HJD42" s="9"/>
      <c r="HJE42" s="9"/>
      <c r="HJF42" s="9"/>
      <c r="HJG42" s="9"/>
      <c r="HJH42" s="9"/>
      <c r="HJI42" s="9"/>
      <c r="HJJ42" s="9"/>
      <c r="HJK42" s="9"/>
      <c r="HJL42" s="9"/>
      <c r="HJM42" s="9"/>
      <c r="HJN42" s="9"/>
      <c r="HJO42" s="9"/>
      <c r="HJP42" s="9"/>
      <c r="HJQ42" s="9"/>
      <c r="HJR42" s="9"/>
      <c r="HJS42" s="9"/>
      <c r="HJT42" s="9"/>
      <c r="HJU42" s="9"/>
      <c r="HJV42" s="9"/>
      <c r="HJW42" s="9"/>
      <c r="HJX42" s="9"/>
      <c r="HJY42" s="9"/>
      <c r="HJZ42" s="9"/>
      <c r="HKA42" s="9"/>
      <c r="HKB42" s="9"/>
      <c r="HKC42" s="9"/>
      <c r="HKD42" s="9"/>
      <c r="HKE42" s="9"/>
      <c r="HKF42" s="9"/>
      <c r="HKG42" s="9"/>
      <c r="HKH42" s="9"/>
      <c r="HKI42" s="9"/>
      <c r="HKJ42" s="9"/>
      <c r="HKK42" s="9"/>
      <c r="HKL42" s="9"/>
      <c r="HKM42" s="9"/>
      <c r="HKN42" s="9"/>
      <c r="HKO42" s="9"/>
      <c r="HKP42" s="9"/>
      <c r="HKQ42" s="9"/>
      <c r="HKR42" s="9"/>
      <c r="HKS42" s="9"/>
      <c r="HKT42" s="9"/>
      <c r="HKU42" s="9"/>
      <c r="HKV42" s="9"/>
      <c r="HKW42" s="9"/>
      <c r="HKX42" s="9"/>
      <c r="HKY42" s="9"/>
      <c r="HKZ42" s="9"/>
      <c r="HLA42" s="9"/>
      <c r="HLB42" s="9"/>
      <c r="HLC42" s="9"/>
      <c r="HLD42" s="9"/>
      <c r="HLE42" s="9"/>
      <c r="HLF42" s="9"/>
      <c r="HLG42" s="9"/>
      <c r="HLH42" s="9"/>
      <c r="HLI42" s="9"/>
      <c r="HLJ42" s="9"/>
      <c r="HLK42" s="9"/>
      <c r="HLL42" s="9"/>
      <c r="HLM42" s="9"/>
      <c r="HLN42" s="9"/>
      <c r="HLO42" s="9"/>
      <c r="HLP42" s="9"/>
      <c r="HLQ42" s="9"/>
      <c r="HLR42" s="9"/>
      <c r="HLS42" s="9"/>
      <c r="HLT42" s="9"/>
      <c r="HLU42" s="9"/>
      <c r="HLV42" s="9"/>
      <c r="HLW42" s="9"/>
      <c r="HLX42" s="9"/>
      <c r="HLY42" s="9"/>
      <c r="HLZ42" s="9"/>
      <c r="HMA42" s="9"/>
      <c r="HMB42" s="9"/>
      <c r="HMC42" s="9"/>
      <c r="HMD42" s="9"/>
      <c r="HME42" s="9"/>
      <c r="HMF42" s="9"/>
      <c r="HMG42" s="9"/>
      <c r="HMH42" s="9"/>
      <c r="HMI42" s="9"/>
      <c r="HMJ42" s="9"/>
      <c r="HMK42" s="9"/>
      <c r="HML42" s="9"/>
      <c r="HMM42" s="9"/>
      <c r="HMN42" s="9"/>
      <c r="HMO42" s="9"/>
      <c r="HMP42" s="9"/>
      <c r="HMQ42" s="9"/>
      <c r="HMR42" s="9"/>
      <c r="HMS42" s="9"/>
      <c r="HMT42" s="9"/>
      <c r="HMU42" s="9"/>
      <c r="HMV42" s="9"/>
      <c r="HMW42" s="9"/>
      <c r="HMX42" s="9"/>
      <c r="HMY42" s="9"/>
      <c r="HMZ42" s="9"/>
      <c r="HNA42" s="9"/>
      <c r="HNB42" s="9"/>
      <c r="HNC42" s="9"/>
      <c r="HND42" s="9"/>
      <c r="HNE42" s="9"/>
      <c r="HNF42" s="9"/>
      <c r="HNG42" s="9"/>
      <c r="HNH42" s="9"/>
      <c r="HNI42" s="9"/>
      <c r="HNJ42" s="9"/>
      <c r="HNK42" s="9"/>
      <c r="HNL42" s="9"/>
      <c r="HNM42" s="9"/>
      <c r="HNN42" s="9"/>
      <c r="HNO42" s="9"/>
      <c r="HNP42" s="9"/>
      <c r="HNQ42" s="9"/>
      <c r="HNR42" s="9"/>
      <c r="HNS42" s="9"/>
      <c r="HNT42" s="9"/>
      <c r="HNU42" s="9"/>
      <c r="HNV42" s="9"/>
      <c r="HNW42" s="9"/>
      <c r="HNX42" s="9"/>
      <c r="HNY42" s="9"/>
      <c r="HNZ42" s="9"/>
      <c r="HOA42" s="9"/>
      <c r="HOB42" s="9"/>
      <c r="HOC42" s="9"/>
      <c r="HOD42" s="9"/>
      <c r="HOE42" s="9"/>
      <c r="HOF42" s="9"/>
      <c r="HOG42" s="9"/>
      <c r="HOH42" s="9"/>
      <c r="HOI42" s="9"/>
      <c r="HOJ42" s="9"/>
      <c r="HOK42" s="9"/>
      <c r="HOL42" s="9"/>
      <c r="HOM42" s="9"/>
      <c r="HON42" s="9"/>
      <c r="HOO42" s="9"/>
      <c r="HOP42" s="9"/>
      <c r="HOQ42" s="9"/>
      <c r="HOR42" s="9"/>
      <c r="HOS42" s="9"/>
      <c r="HOT42" s="9"/>
      <c r="HOU42" s="9"/>
      <c r="HOV42" s="9"/>
      <c r="HOW42" s="9"/>
      <c r="HOX42" s="9"/>
      <c r="HOY42" s="9"/>
      <c r="HOZ42" s="9"/>
      <c r="HPA42" s="9"/>
      <c r="HPB42" s="9"/>
      <c r="HPC42" s="9"/>
      <c r="HPD42" s="9"/>
      <c r="HPE42" s="9"/>
      <c r="HPF42" s="9"/>
      <c r="HPG42" s="9"/>
      <c r="HPH42" s="9"/>
      <c r="HPI42" s="9"/>
      <c r="HPJ42" s="9"/>
      <c r="HPK42" s="9"/>
      <c r="HPL42" s="9"/>
      <c r="HPM42" s="9"/>
      <c r="HPN42" s="9"/>
      <c r="HPO42" s="9"/>
      <c r="HPP42" s="9"/>
      <c r="HPQ42" s="9"/>
      <c r="HPR42" s="9"/>
      <c r="HPS42" s="9"/>
      <c r="HPT42" s="9"/>
      <c r="HPU42" s="9"/>
      <c r="HPV42" s="9"/>
      <c r="HPW42" s="9"/>
      <c r="HPX42" s="9"/>
      <c r="HPY42" s="9"/>
      <c r="HPZ42" s="9"/>
      <c r="HQA42" s="9"/>
      <c r="HQB42" s="9"/>
      <c r="HQC42" s="9"/>
      <c r="HQD42" s="9"/>
      <c r="HQE42" s="9"/>
      <c r="HQF42" s="9"/>
      <c r="HQG42" s="9"/>
      <c r="HQH42" s="9"/>
      <c r="HQI42" s="9"/>
      <c r="HQJ42" s="9"/>
      <c r="HQK42" s="9"/>
      <c r="HQL42" s="9"/>
      <c r="HQM42" s="9"/>
      <c r="HQN42" s="9"/>
      <c r="HQO42" s="9"/>
      <c r="HQP42" s="9"/>
      <c r="HQQ42" s="9"/>
      <c r="HQR42" s="9"/>
      <c r="HQS42" s="9"/>
      <c r="HQT42" s="9"/>
      <c r="HQU42" s="9"/>
      <c r="HQV42" s="9"/>
      <c r="HQW42" s="9"/>
      <c r="HQX42" s="9"/>
      <c r="HQY42" s="9"/>
      <c r="HQZ42" s="9"/>
      <c r="HRA42" s="9"/>
      <c r="HRB42" s="9"/>
      <c r="HRC42" s="9"/>
      <c r="HRD42" s="9"/>
      <c r="HRE42" s="9"/>
      <c r="HRF42" s="9"/>
      <c r="HRG42" s="9"/>
      <c r="HRH42" s="9"/>
      <c r="HRI42" s="9"/>
      <c r="HRJ42" s="9"/>
      <c r="HRK42" s="9"/>
      <c r="HRL42" s="9"/>
      <c r="HRM42" s="9"/>
      <c r="HRN42" s="9"/>
      <c r="HRO42" s="9"/>
      <c r="HRP42" s="9"/>
      <c r="HRQ42" s="9"/>
      <c r="HRR42" s="9"/>
      <c r="HRS42" s="9"/>
      <c r="HRT42" s="9"/>
      <c r="HRU42" s="9"/>
      <c r="HRV42" s="9"/>
      <c r="HRW42" s="9"/>
      <c r="HRX42" s="9"/>
      <c r="HRY42" s="9"/>
      <c r="HRZ42" s="9"/>
      <c r="HSA42" s="9"/>
      <c r="HSB42" s="9"/>
      <c r="HSC42" s="9"/>
      <c r="HSD42" s="9"/>
      <c r="HSE42" s="9"/>
      <c r="HSF42" s="9"/>
      <c r="HSG42" s="9"/>
      <c r="HSH42" s="9"/>
      <c r="HSI42" s="9"/>
      <c r="HSJ42" s="9"/>
      <c r="HSK42" s="9"/>
      <c r="HSL42" s="9"/>
      <c r="HSM42" s="9"/>
      <c r="HSN42" s="9"/>
      <c r="HSO42" s="9"/>
      <c r="HSP42" s="9"/>
      <c r="HSQ42" s="9"/>
      <c r="HSR42" s="9"/>
      <c r="HSS42" s="9"/>
      <c r="HST42" s="9"/>
      <c r="HSU42" s="9"/>
      <c r="HSV42" s="9"/>
      <c r="HSW42" s="9"/>
      <c r="HSX42" s="9"/>
      <c r="HSY42" s="9"/>
      <c r="HSZ42" s="9"/>
      <c r="HTA42" s="9"/>
      <c r="HTB42" s="9"/>
      <c r="HTC42" s="9"/>
      <c r="HTD42" s="9"/>
      <c r="HTE42" s="9"/>
      <c r="HTF42" s="9"/>
      <c r="HTG42" s="9"/>
      <c r="HTH42" s="9"/>
      <c r="HTI42" s="9"/>
      <c r="HTJ42" s="9"/>
      <c r="HTK42" s="9"/>
      <c r="HTL42" s="9"/>
      <c r="HTM42" s="9"/>
      <c r="HTN42" s="9"/>
      <c r="HTO42" s="9"/>
      <c r="HTP42" s="9"/>
      <c r="HTQ42" s="9"/>
      <c r="HTR42" s="9"/>
      <c r="HTS42" s="9"/>
      <c r="HTT42" s="9"/>
      <c r="HTU42" s="9"/>
      <c r="HTV42" s="9"/>
      <c r="HTW42" s="9"/>
      <c r="HTX42" s="9"/>
      <c r="HTY42" s="9"/>
      <c r="HTZ42" s="9"/>
      <c r="HUA42" s="9"/>
      <c r="HUB42" s="9"/>
      <c r="HUC42" s="9"/>
      <c r="HUD42" s="9"/>
      <c r="HUE42" s="9"/>
      <c r="HUF42" s="9"/>
      <c r="HUG42" s="9"/>
      <c r="HUH42" s="9"/>
      <c r="HUI42" s="9"/>
      <c r="HUJ42" s="9"/>
      <c r="HUK42" s="9"/>
      <c r="HUL42" s="9"/>
      <c r="HUM42" s="9"/>
      <c r="HUN42" s="9"/>
      <c r="HUO42" s="9"/>
      <c r="HUP42" s="9"/>
      <c r="HUQ42" s="9"/>
      <c r="HUR42" s="9"/>
      <c r="HUS42" s="9"/>
      <c r="HUT42" s="9"/>
      <c r="HUU42" s="9"/>
      <c r="HUV42" s="9"/>
      <c r="HUW42" s="9"/>
      <c r="HUX42" s="9"/>
      <c r="HUY42" s="9"/>
      <c r="HUZ42" s="9"/>
      <c r="HVA42" s="9"/>
      <c r="HVB42" s="9"/>
      <c r="HVC42" s="9"/>
      <c r="HVD42" s="9"/>
      <c r="HVE42" s="9"/>
      <c r="HVF42" s="9"/>
      <c r="HVG42" s="9"/>
      <c r="HVH42" s="9"/>
      <c r="HVI42" s="9"/>
      <c r="HVJ42" s="9"/>
      <c r="HVK42" s="9"/>
      <c r="HVL42" s="9"/>
      <c r="HVM42" s="9"/>
      <c r="HVN42" s="9"/>
      <c r="HVO42" s="9"/>
      <c r="HVP42" s="9"/>
      <c r="HVQ42" s="9"/>
      <c r="HVR42" s="9"/>
      <c r="HVS42" s="9"/>
      <c r="HVT42" s="9"/>
      <c r="HVU42" s="9"/>
      <c r="HVV42" s="9"/>
      <c r="HVW42" s="9"/>
      <c r="HVX42" s="9"/>
      <c r="HVY42" s="9"/>
      <c r="HVZ42" s="9"/>
      <c r="HWA42" s="9"/>
      <c r="HWB42" s="9"/>
      <c r="HWC42" s="9"/>
      <c r="HWD42" s="9"/>
      <c r="HWE42" s="9"/>
      <c r="HWF42" s="9"/>
      <c r="HWG42" s="9"/>
      <c r="HWH42" s="9"/>
      <c r="HWI42" s="9"/>
      <c r="HWJ42" s="9"/>
      <c r="HWK42" s="9"/>
      <c r="HWL42" s="9"/>
      <c r="HWM42" s="9"/>
      <c r="HWN42" s="9"/>
      <c r="HWO42" s="9"/>
      <c r="HWP42" s="9"/>
      <c r="HWQ42" s="9"/>
      <c r="HWR42" s="9"/>
      <c r="HWS42" s="9"/>
      <c r="HWT42" s="9"/>
      <c r="HWU42" s="9"/>
      <c r="HWV42" s="9"/>
      <c r="HWW42" s="9"/>
      <c r="HWX42" s="9"/>
      <c r="HWY42" s="9"/>
      <c r="HWZ42" s="9"/>
      <c r="HXA42" s="9"/>
      <c r="HXB42" s="9"/>
      <c r="HXC42" s="9"/>
      <c r="HXD42" s="9"/>
      <c r="HXE42" s="9"/>
      <c r="HXF42" s="9"/>
      <c r="HXG42" s="9"/>
      <c r="HXH42" s="9"/>
      <c r="HXI42" s="9"/>
      <c r="HXJ42" s="9"/>
      <c r="HXK42" s="9"/>
      <c r="HXL42" s="9"/>
      <c r="HXM42" s="9"/>
      <c r="HXN42" s="9"/>
      <c r="HXO42" s="9"/>
      <c r="HXP42" s="9"/>
      <c r="HXQ42" s="9"/>
      <c r="HXR42" s="9"/>
      <c r="HXS42" s="9"/>
      <c r="HXT42" s="9"/>
      <c r="HXU42" s="9"/>
      <c r="HXV42" s="9"/>
      <c r="HXW42" s="9"/>
      <c r="HXX42" s="9"/>
      <c r="HXY42" s="9"/>
      <c r="HXZ42" s="9"/>
      <c r="HYA42" s="9"/>
      <c r="HYB42" s="9"/>
      <c r="HYC42" s="9"/>
      <c r="HYD42" s="9"/>
      <c r="HYE42" s="9"/>
      <c r="HYF42" s="9"/>
      <c r="HYG42" s="9"/>
      <c r="HYH42" s="9"/>
      <c r="HYI42" s="9"/>
      <c r="HYJ42" s="9"/>
      <c r="HYK42" s="9"/>
      <c r="HYL42" s="9"/>
      <c r="HYM42" s="9"/>
      <c r="HYN42" s="9"/>
      <c r="HYO42" s="9"/>
      <c r="HYP42" s="9"/>
      <c r="HYQ42" s="9"/>
      <c r="HYR42" s="9"/>
      <c r="HYS42" s="9"/>
      <c r="HYT42" s="9"/>
      <c r="HYU42" s="9"/>
      <c r="HYV42" s="9"/>
      <c r="HYW42" s="9"/>
      <c r="HYX42" s="9"/>
      <c r="HYY42" s="9"/>
      <c r="HYZ42" s="9"/>
      <c r="HZA42" s="9"/>
      <c r="HZB42" s="9"/>
      <c r="HZC42" s="9"/>
      <c r="HZD42" s="9"/>
      <c r="HZE42" s="9"/>
      <c r="HZF42" s="9"/>
      <c r="HZG42" s="9"/>
      <c r="HZH42" s="9"/>
      <c r="HZI42" s="9"/>
      <c r="HZJ42" s="9"/>
      <c r="HZK42" s="9"/>
      <c r="HZL42" s="9"/>
      <c r="HZM42" s="9"/>
      <c r="HZN42" s="9"/>
      <c r="HZO42" s="9"/>
      <c r="HZP42" s="9"/>
      <c r="HZQ42" s="9"/>
      <c r="HZR42" s="9"/>
      <c r="HZS42" s="9"/>
      <c r="HZT42" s="9"/>
      <c r="HZU42" s="9"/>
      <c r="HZV42" s="9"/>
      <c r="HZW42" s="9"/>
      <c r="HZX42" s="9"/>
      <c r="HZY42" s="9"/>
      <c r="HZZ42" s="9"/>
      <c r="IAA42" s="9"/>
      <c r="IAB42" s="9"/>
      <c r="IAC42" s="9"/>
      <c r="IAD42" s="9"/>
      <c r="IAE42" s="9"/>
      <c r="IAF42" s="9"/>
      <c r="IAG42" s="9"/>
      <c r="IAH42" s="9"/>
      <c r="IAI42" s="9"/>
      <c r="IAJ42" s="9"/>
      <c r="IAK42" s="9"/>
      <c r="IAL42" s="9"/>
      <c r="IAM42" s="9"/>
      <c r="IAN42" s="9"/>
      <c r="IAO42" s="9"/>
      <c r="IAP42" s="9"/>
      <c r="IAQ42" s="9"/>
      <c r="IAR42" s="9"/>
      <c r="IAS42" s="9"/>
      <c r="IAT42" s="9"/>
      <c r="IAU42" s="9"/>
      <c r="IAV42" s="9"/>
      <c r="IAW42" s="9"/>
      <c r="IAX42" s="9"/>
      <c r="IAY42" s="9"/>
      <c r="IAZ42" s="9"/>
      <c r="IBA42" s="9"/>
      <c r="IBB42" s="9"/>
      <c r="IBC42" s="9"/>
      <c r="IBD42" s="9"/>
      <c r="IBE42" s="9"/>
      <c r="IBF42" s="9"/>
      <c r="IBG42" s="9"/>
      <c r="IBH42" s="9"/>
      <c r="IBI42" s="9"/>
      <c r="IBJ42" s="9"/>
      <c r="IBK42" s="9"/>
      <c r="IBL42" s="9"/>
      <c r="IBM42" s="9"/>
      <c r="IBN42" s="9"/>
      <c r="IBO42" s="9"/>
      <c r="IBP42" s="9"/>
      <c r="IBQ42" s="9"/>
      <c r="IBR42" s="9"/>
      <c r="IBS42" s="9"/>
      <c r="IBT42" s="9"/>
      <c r="IBU42" s="9"/>
      <c r="IBV42" s="9"/>
      <c r="IBW42" s="9"/>
      <c r="IBX42" s="9"/>
      <c r="IBY42" s="9"/>
      <c r="IBZ42" s="9"/>
      <c r="ICA42" s="9"/>
      <c r="ICB42" s="9"/>
      <c r="ICC42" s="9"/>
      <c r="ICD42" s="9"/>
      <c r="ICE42" s="9"/>
      <c r="ICF42" s="9"/>
      <c r="ICG42" s="9"/>
      <c r="ICH42" s="9"/>
      <c r="ICI42" s="9"/>
      <c r="ICJ42" s="9"/>
      <c r="ICK42" s="9"/>
      <c r="ICL42" s="9"/>
      <c r="ICM42" s="9"/>
      <c r="ICN42" s="9"/>
      <c r="ICO42" s="9"/>
      <c r="ICP42" s="9"/>
      <c r="ICQ42" s="9"/>
      <c r="ICR42" s="9"/>
      <c r="ICS42" s="9"/>
      <c r="ICT42" s="9"/>
      <c r="ICU42" s="9"/>
      <c r="ICV42" s="9"/>
      <c r="ICW42" s="9"/>
      <c r="ICX42" s="9"/>
      <c r="ICY42" s="9"/>
      <c r="ICZ42" s="9"/>
      <c r="IDA42" s="9"/>
      <c r="IDB42" s="9"/>
      <c r="IDC42" s="9"/>
      <c r="IDD42" s="9"/>
      <c r="IDE42" s="9"/>
      <c r="IDF42" s="9"/>
      <c r="IDG42" s="9"/>
      <c r="IDH42" s="9"/>
      <c r="IDI42" s="9"/>
      <c r="IDJ42" s="9"/>
      <c r="IDK42" s="9"/>
      <c r="IDL42" s="9"/>
      <c r="IDM42" s="9"/>
      <c r="IDN42" s="9"/>
      <c r="IDO42" s="9"/>
      <c r="IDP42" s="9"/>
      <c r="IDQ42" s="9"/>
      <c r="IDR42" s="9"/>
      <c r="IDS42" s="9"/>
      <c r="IDT42" s="9"/>
      <c r="IDU42" s="9"/>
      <c r="IDV42" s="9"/>
      <c r="IDW42" s="9"/>
      <c r="IDX42" s="9"/>
      <c r="IDY42" s="9"/>
      <c r="IDZ42" s="9"/>
      <c r="IEA42" s="9"/>
      <c r="IEB42" s="9"/>
      <c r="IEC42" s="9"/>
      <c r="IED42" s="9"/>
      <c r="IEE42" s="9"/>
      <c r="IEF42" s="9"/>
      <c r="IEG42" s="9"/>
      <c r="IEH42" s="9"/>
      <c r="IEI42" s="9"/>
      <c r="IEJ42" s="9"/>
      <c r="IEK42" s="9"/>
      <c r="IEL42" s="9"/>
      <c r="IEM42" s="9"/>
      <c r="IEN42" s="9"/>
      <c r="IEO42" s="9"/>
      <c r="IEP42" s="9"/>
      <c r="IEQ42" s="9"/>
      <c r="IER42" s="9"/>
      <c r="IES42" s="9"/>
      <c r="IET42" s="9"/>
      <c r="IEU42" s="9"/>
      <c r="IEV42" s="9"/>
      <c r="IEW42" s="9"/>
      <c r="IEX42" s="9"/>
      <c r="IEY42" s="9"/>
      <c r="IEZ42" s="9"/>
      <c r="IFA42" s="9"/>
      <c r="IFB42" s="9"/>
      <c r="IFC42" s="9"/>
      <c r="IFD42" s="9"/>
      <c r="IFE42" s="9"/>
      <c r="IFF42" s="9"/>
      <c r="IFG42" s="9"/>
      <c r="IFH42" s="9"/>
      <c r="IFI42" s="9"/>
      <c r="IFJ42" s="9"/>
      <c r="IFK42" s="9"/>
      <c r="IFL42" s="9"/>
      <c r="IFM42" s="9"/>
      <c r="IFN42" s="9"/>
      <c r="IFO42" s="9"/>
      <c r="IFP42" s="9"/>
      <c r="IFQ42" s="9"/>
      <c r="IFR42" s="9"/>
      <c r="IFS42" s="9"/>
      <c r="IFT42" s="9"/>
      <c r="IFU42" s="9"/>
      <c r="IFV42" s="9"/>
      <c r="IFW42" s="9"/>
      <c r="IFX42" s="9"/>
      <c r="IFY42" s="9"/>
      <c r="IFZ42" s="9"/>
      <c r="IGA42" s="9"/>
      <c r="IGB42" s="9"/>
      <c r="IGC42" s="9"/>
      <c r="IGD42" s="9"/>
      <c r="IGE42" s="9"/>
      <c r="IGF42" s="9"/>
      <c r="IGG42" s="9"/>
      <c r="IGH42" s="9"/>
      <c r="IGI42" s="9"/>
      <c r="IGJ42" s="9"/>
      <c r="IGK42" s="9"/>
      <c r="IGL42" s="9"/>
      <c r="IGM42" s="9"/>
      <c r="IGN42" s="9"/>
      <c r="IGO42" s="9"/>
      <c r="IGP42" s="9"/>
      <c r="IGQ42" s="9"/>
      <c r="IGR42" s="9"/>
      <c r="IGS42" s="9"/>
      <c r="IGT42" s="9"/>
      <c r="IGU42" s="9"/>
      <c r="IGV42" s="9"/>
      <c r="IGW42" s="9"/>
      <c r="IGX42" s="9"/>
      <c r="IGY42" s="9"/>
      <c r="IGZ42" s="9"/>
      <c r="IHA42" s="9"/>
      <c r="IHB42" s="9"/>
      <c r="IHC42" s="9"/>
      <c r="IHD42" s="9"/>
      <c r="IHE42" s="9"/>
      <c r="IHF42" s="9"/>
      <c r="IHG42" s="9"/>
      <c r="IHH42" s="9"/>
      <c r="IHI42" s="9"/>
      <c r="IHJ42" s="9"/>
      <c r="IHK42" s="9"/>
      <c r="IHL42" s="9"/>
      <c r="IHM42" s="9"/>
      <c r="IHN42" s="9"/>
      <c r="IHO42" s="9"/>
      <c r="IHP42" s="9"/>
      <c r="IHQ42" s="9"/>
      <c r="IHR42" s="9"/>
      <c r="IHS42" s="9"/>
      <c r="IHT42" s="9"/>
      <c r="IHU42" s="9"/>
      <c r="IHV42" s="9"/>
      <c r="IHW42" s="9"/>
      <c r="IHX42" s="9"/>
      <c r="IHY42" s="9"/>
      <c r="IHZ42" s="9"/>
      <c r="IIA42" s="9"/>
      <c r="IIB42" s="9"/>
      <c r="IIC42" s="9"/>
      <c r="IID42" s="9"/>
      <c r="IIE42" s="9"/>
      <c r="IIF42" s="9"/>
      <c r="IIG42" s="9"/>
      <c r="IIH42" s="9"/>
      <c r="III42" s="9"/>
      <c r="IIJ42" s="9"/>
      <c r="IIK42" s="9"/>
      <c r="IIL42" s="9"/>
      <c r="IIM42" s="9"/>
      <c r="IIN42" s="9"/>
      <c r="IIO42" s="9"/>
      <c r="IIP42" s="9"/>
      <c r="IIQ42" s="9"/>
      <c r="IIR42" s="9"/>
      <c r="IIS42" s="9"/>
      <c r="IIT42" s="9"/>
      <c r="IIU42" s="9"/>
      <c r="IIV42" s="9"/>
      <c r="IIW42" s="9"/>
      <c r="IIX42" s="9"/>
      <c r="IIY42" s="9"/>
      <c r="IIZ42" s="9"/>
      <c r="IJA42" s="9"/>
      <c r="IJB42" s="9"/>
      <c r="IJC42" s="9"/>
      <c r="IJD42" s="9"/>
      <c r="IJE42" s="9"/>
      <c r="IJF42" s="9"/>
      <c r="IJG42" s="9"/>
      <c r="IJH42" s="9"/>
      <c r="IJI42" s="9"/>
      <c r="IJJ42" s="9"/>
      <c r="IJK42" s="9"/>
      <c r="IJL42" s="9"/>
      <c r="IJM42" s="9"/>
      <c r="IJN42" s="9"/>
      <c r="IJO42" s="9"/>
      <c r="IJP42" s="9"/>
      <c r="IJQ42" s="9"/>
      <c r="IJR42" s="9"/>
      <c r="IJS42" s="9"/>
      <c r="IJT42" s="9"/>
      <c r="IJU42" s="9"/>
      <c r="IJV42" s="9"/>
      <c r="IJW42" s="9"/>
      <c r="IJX42" s="9"/>
      <c r="IJY42" s="9"/>
      <c r="IJZ42" s="9"/>
      <c r="IKA42" s="9"/>
      <c r="IKB42" s="9"/>
      <c r="IKC42" s="9"/>
      <c r="IKD42" s="9"/>
      <c r="IKE42" s="9"/>
      <c r="IKF42" s="9"/>
      <c r="IKG42" s="9"/>
      <c r="IKH42" s="9"/>
      <c r="IKI42" s="9"/>
      <c r="IKJ42" s="9"/>
      <c r="IKK42" s="9"/>
      <c r="IKL42" s="9"/>
      <c r="IKM42" s="9"/>
      <c r="IKN42" s="9"/>
      <c r="IKO42" s="9"/>
      <c r="IKP42" s="9"/>
      <c r="IKQ42" s="9"/>
      <c r="IKR42" s="9"/>
      <c r="IKS42" s="9"/>
      <c r="IKT42" s="9"/>
      <c r="IKU42" s="9"/>
      <c r="IKV42" s="9"/>
      <c r="IKW42" s="9"/>
      <c r="IKX42" s="9"/>
      <c r="IKY42" s="9"/>
      <c r="IKZ42" s="9"/>
      <c r="ILA42" s="9"/>
      <c r="ILB42" s="9"/>
      <c r="ILC42" s="9"/>
      <c r="ILD42" s="9"/>
      <c r="ILE42" s="9"/>
      <c r="ILF42" s="9"/>
      <c r="ILG42" s="9"/>
      <c r="ILH42" s="9"/>
      <c r="ILI42" s="9"/>
      <c r="ILJ42" s="9"/>
      <c r="ILK42" s="9"/>
      <c r="ILL42" s="9"/>
      <c r="ILM42" s="9"/>
      <c r="ILN42" s="9"/>
      <c r="ILO42" s="9"/>
      <c r="ILP42" s="9"/>
      <c r="ILQ42" s="9"/>
      <c r="ILR42" s="9"/>
      <c r="ILS42" s="9"/>
      <c r="ILT42" s="9"/>
      <c r="ILU42" s="9"/>
      <c r="ILV42" s="9"/>
      <c r="ILW42" s="9"/>
      <c r="ILX42" s="9"/>
      <c r="ILY42" s="9"/>
      <c r="ILZ42" s="9"/>
      <c r="IMA42" s="9"/>
      <c r="IMB42" s="9"/>
      <c r="IMC42" s="9"/>
      <c r="IMD42" s="9"/>
      <c r="IME42" s="9"/>
      <c r="IMF42" s="9"/>
      <c r="IMG42" s="9"/>
      <c r="IMH42" s="9"/>
      <c r="IMI42" s="9"/>
      <c r="IMJ42" s="9"/>
      <c r="IMK42" s="9"/>
      <c r="IML42" s="9"/>
      <c r="IMM42" s="9"/>
      <c r="IMN42" s="9"/>
      <c r="IMO42" s="9"/>
      <c r="IMP42" s="9"/>
      <c r="IMQ42" s="9"/>
      <c r="IMR42" s="9"/>
      <c r="IMS42" s="9"/>
      <c r="IMT42" s="9"/>
      <c r="IMU42" s="9"/>
      <c r="IMV42" s="9"/>
      <c r="IMW42" s="9"/>
      <c r="IMX42" s="9"/>
      <c r="IMY42" s="9"/>
      <c r="IMZ42" s="9"/>
      <c r="INA42" s="9"/>
      <c r="INB42" s="9"/>
      <c r="INC42" s="9"/>
      <c r="IND42" s="9"/>
      <c r="INE42" s="9"/>
      <c r="INF42" s="9"/>
      <c r="ING42" s="9"/>
      <c r="INH42" s="9"/>
      <c r="INI42" s="9"/>
      <c r="INJ42" s="9"/>
      <c r="INK42" s="9"/>
      <c r="INL42" s="9"/>
      <c r="INM42" s="9"/>
      <c r="INN42" s="9"/>
      <c r="INO42" s="9"/>
      <c r="INP42" s="9"/>
      <c r="INQ42" s="9"/>
      <c r="INR42" s="9"/>
      <c r="INS42" s="9"/>
      <c r="INT42" s="9"/>
      <c r="INU42" s="9"/>
      <c r="INV42" s="9"/>
      <c r="INW42" s="9"/>
      <c r="INX42" s="9"/>
      <c r="INY42" s="9"/>
      <c r="INZ42" s="9"/>
      <c r="IOA42" s="9"/>
      <c r="IOB42" s="9"/>
      <c r="IOC42" s="9"/>
      <c r="IOD42" s="9"/>
      <c r="IOE42" s="9"/>
      <c r="IOF42" s="9"/>
      <c r="IOG42" s="9"/>
      <c r="IOH42" s="9"/>
      <c r="IOI42" s="9"/>
      <c r="IOJ42" s="9"/>
      <c r="IOK42" s="9"/>
      <c r="IOL42" s="9"/>
      <c r="IOM42" s="9"/>
      <c r="ION42" s="9"/>
      <c r="IOO42" s="9"/>
      <c r="IOP42" s="9"/>
      <c r="IOQ42" s="9"/>
      <c r="IOR42" s="9"/>
      <c r="IOS42" s="9"/>
      <c r="IOT42" s="9"/>
      <c r="IOU42" s="9"/>
      <c r="IOV42" s="9"/>
      <c r="IOW42" s="9"/>
      <c r="IOX42" s="9"/>
      <c r="IOY42" s="9"/>
      <c r="IOZ42" s="9"/>
      <c r="IPA42" s="9"/>
      <c r="IPB42" s="9"/>
      <c r="IPC42" s="9"/>
      <c r="IPD42" s="9"/>
      <c r="IPE42" s="9"/>
      <c r="IPF42" s="9"/>
      <c r="IPG42" s="9"/>
      <c r="IPH42" s="9"/>
      <c r="IPI42" s="9"/>
      <c r="IPJ42" s="9"/>
      <c r="IPK42" s="9"/>
      <c r="IPL42" s="9"/>
      <c r="IPM42" s="9"/>
      <c r="IPN42" s="9"/>
      <c r="IPO42" s="9"/>
      <c r="IPP42" s="9"/>
      <c r="IPQ42" s="9"/>
      <c r="IPR42" s="9"/>
      <c r="IPS42" s="9"/>
      <c r="IPT42" s="9"/>
      <c r="IPU42" s="9"/>
      <c r="IPV42" s="9"/>
      <c r="IPW42" s="9"/>
      <c r="IPX42" s="9"/>
      <c r="IPY42" s="9"/>
      <c r="IPZ42" s="9"/>
      <c r="IQA42" s="9"/>
      <c r="IQB42" s="9"/>
      <c r="IQC42" s="9"/>
      <c r="IQD42" s="9"/>
      <c r="IQE42" s="9"/>
      <c r="IQF42" s="9"/>
      <c r="IQG42" s="9"/>
      <c r="IQH42" s="9"/>
      <c r="IQI42" s="9"/>
      <c r="IQJ42" s="9"/>
      <c r="IQK42" s="9"/>
      <c r="IQL42" s="9"/>
      <c r="IQM42" s="9"/>
      <c r="IQN42" s="9"/>
      <c r="IQO42" s="9"/>
      <c r="IQP42" s="9"/>
      <c r="IQQ42" s="9"/>
      <c r="IQR42" s="9"/>
      <c r="IQS42" s="9"/>
      <c r="IQT42" s="9"/>
      <c r="IQU42" s="9"/>
      <c r="IQV42" s="9"/>
      <c r="IQW42" s="9"/>
      <c r="IQX42" s="9"/>
      <c r="IQY42" s="9"/>
      <c r="IQZ42" s="9"/>
      <c r="IRA42" s="9"/>
      <c r="IRB42" s="9"/>
      <c r="IRC42" s="9"/>
      <c r="IRD42" s="9"/>
      <c r="IRE42" s="9"/>
      <c r="IRF42" s="9"/>
      <c r="IRG42" s="9"/>
      <c r="IRH42" s="9"/>
      <c r="IRI42" s="9"/>
      <c r="IRJ42" s="9"/>
      <c r="IRK42" s="9"/>
      <c r="IRL42" s="9"/>
      <c r="IRM42" s="9"/>
      <c r="IRN42" s="9"/>
      <c r="IRO42" s="9"/>
      <c r="IRP42" s="9"/>
      <c r="IRQ42" s="9"/>
      <c r="IRR42" s="9"/>
      <c r="IRS42" s="9"/>
      <c r="IRT42" s="9"/>
      <c r="IRU42" s="9"/>
      <c r="IRV42" s="9"/>
      <c r="IRW42" s="9"/>
      <c r="IRX42" s="9"/>
      <c r="IRY42" s="9"/>
      <c r="IRZ42" s="9"/>
      <c r="ISA42" s="9"/>
      <c r="ISB42" s="9"/>
      <c r="ISC42" s="9"/>
      <c r="ISD42" s="9"/>
      <c r="ISE42" s="9"/>
      <c r="ISF42" s="9"/>
      <c r="ISG42" s="9"/>
      <c r="ISH42" s="9"/>
      <c r="ISI42" s="9"/>
      <c r="ISJ42" s="9"/>
      <c r="ISK42" s="9"/>
      <c r="ISL42" s="9"/>
      <c r="ISM42" s="9"/>
      <c r="ISN42" s="9"/>
      <c r="ISO42" s="9"/>
      <c r="ISP42" s="9"/>
      <c r="ISQ42" s="9"/>
      <c r="ISR42" s="9"/>
      <c r="ISS42" s="9"/>
      <c r="IST42" s="9"/>
      <c r="ISU42" s="9"/>
      <c r="ISV42" s="9"/>
      <c r="ISW42" s="9"/>
      <c r="ISX42" s="9"/>
      <c r="ISY42" s="9"/>
      <c r="ISZ42" s="9"/>
      <c r="ITA42" s="9"/>
      <c r="ITB42" s="9"/>
      <c r="ITC42" s="9"/>
      <c r="ITD42" s="9"/>
      <c r="ITE42" s="9"/>
      <c r="ITF42" s="9"/>
      <c r="ITG42" s="9"/>
      <c r="ITH42" s="9"/>
      <c r="ITI42" s="9"/>
      <c r="ITJ42" s="9"/>
      <c r="ITK42" s="9"/>
      <c r="ITL42" s="9"/>
      <c r="ITM42" s="9"/>
      <c r="ITN42" s="9"/>
      <c r="ITO42" s="9"/>
      <c r="ITP42" s="9"/>
      <c r="ITQ42" s="9"/>
      <c r="ITR42" s="9"/>
      <c r="ITS42" s="9"/>
      <c r="ITT42" s="9"/>
      <c r="ITU42" s="9"/>
      <c r="ITV42" s="9"/>
      <c r="ITW42" s="9"/>
      <c r="ITX42" s="9"/>
      <c r="ITY42" s="9"/>
      <c r="ITZ42" s="9"/>
      <c r="IUA42" s="9"/>
      <c r="IUB42" s="9"/>
      <c r="IUC42" s="9"/>
      <c r="IUD42" s="9"/>
      <c r="IUE42" s="9"/>
      <c r="IUF42" s="9"/>
      <c r="IUG42" s="9"/>
      <c r="IUH42" s="9"/>
      <c r="IUI42" s="9"/>
      <c r="IUJ42" s="9"/>
      <c r="IUK42" s="9"/>
      <c r="IUL42" s="9"/>
      <c r="IUM42" s="9"/>
      <c r="IUN42" s="9"/>
      <c r="IUO42" s="9"/>
      <c r="IUP42" s="9"/>
      <c r="IUQ42" s="9"/>
      <c r="IUR42" s="9"/>
      <c r="IUS42" s="9"/>
      <c r="IUT42" s="9"/>
      <c r="IUU42" s="9"/>
      <c r="IUV42" s="9"/>
      <c r="IUW42" s="9"/>
      <c r="IUX42" s="9"/>
      <c r="IUY42" s="9"/>
      <c r="IUZ42" s="9"/>
      <c r="IVA42" s="9"/>
      <c r="IVB42" s="9"/>
      <c r="IVC42" s="9"/>
      <c r="IVD42" s="9"/>
      <c r="IVE42" s="9"/>
      <c r="IVF42" s="9"/>
      <c r="IVG42" s="9"/>
      <c r="IVH42" s="9"/>
      <c r="IVI42" s="9"/>
      <c r="IVJ42" s="9"/>
      <c r="IVK42" s="9"/>
      <c r="IVL42" s="9"/>
      <c r="IVM42" s="9"/>
      <c r="IVN42" s="9"/>
      <c r="IVO42" s="9"/>
      <c r="IVP42" s="9"/>
      <c r="IVQ42" s="9"/>
      <c r="IVR42" s="9"/>
      <c r="IVS42" s="9"/>
      <c r="IVT42" s="9"/>
      <c r="IVU42" s="9"/>
      <c r="IVV42" s="9"/>
      <c r="IVW42" s="9"/>
      <c r="IVX42" s="9"/>
      <c r="IVY42" s="9"/>
      <c r="IVZ42" s="9"/>
      <c r="IWA42" s="9"/>
      <c r="IWB42" s="9"/>
      <c r="IWC42" s="9"/>
      <c r="IWD42" s="9"/>
      <c r="IWE42" s="9"/>
      <c r="IWF42" s="9"/>
      <c r="IWG42" s="9"/>
      <c r="IWH42" s="9"/>
      <c r="IWI42" s="9"/>
      <c r="IWJ42" s="9"/>
      <c r="IWK42" s="9"/>
      <c r="IWL42" s="9"/>
      <c r="IWM42" s="9"/>
      <c r="IWN42" s="9"/>
      <c r="IWO42" s="9"/>
      <c r="IWP42" s="9"/>
      <c r="IWQ42" s="9"/>
      <c r="IWR42" s="9"/>
      <c r="IWS42" s="9"/>
      <c r="IWT42" s="9"/>
      <c r="IWU42" s="9"/>
      <c r="IWV42" s="9"/>
      <c r="IWW42" s="9"/>
      <c r="IWX42" s="9"/>
      <c r="IWY42" s="9"/>
      <c r="IWZ42" s="9"/>
      <c r="IXA42" s="9"/>
      <c r="IXB42" s="9"/>
      <c r="IXC42" s="9"/>
      <c r="IXD42" s="9"/>
      <c r="IXE42" s="9"/>
      <c r="IXF42" s="9"/>
      <c r="IXG42" s="9"/>
      <c r="IXH42" s="9"/>
      <c r="IXI42" s="9"/>
      <c r="IXJ42" s="9"/>
      <c r="IXK42" s="9"/>
      <c r="IXL42" s="9"/>
      <c r="IXM42" s="9"/>
      <c r="IXN42" s="9"/>
      <c r="IXO42" s="9"/>
      <c r="IXP42" s="9"/>
      <c r="IXQ42" s="9"/>
      <c r="IXR42" s="9"/>
      <c r="IXS42" s="9"/>
      <c r="IXT42" s="9"/>
      <c r="IXU42" s="9"/>
      <c r="IXV42" s="9"/>
      <c r="IXW42" s="9"/>
      <c r="IXX42" s="9"/>
      <c r="IXY42" s="9"/>
      <c r="IXZ42" s="9"/>
      <c r="IYA42" s="9"/>
      <c r="IYB42" s="9"/>
      <c r="IYC42" s="9"/>
      <c r="IYD42" s="9"/>
      <c r="IYE42" s="9"/>
      <c r="IYF42" s="9"/>
      <c r="IYG42" s="9"/>
      <c r="IYH42" s="9"/>
      <c r="IYI42" s="9"/>
      <c r="IYJ42" s="9"/>
      <c r="IYK42" s="9"/>
      <c r="IYL42" s="9"/>
      <c r="IYM42" s="9"/>
      <c r="IYN42" s="9"/>
      <c r="IYO42" s="9"/>
      <c r="IYP42" s="9"/>
      <c r="IYQ42" s="9"/>
      <c r="IYR42" s="9"/>
      <c r="IYS42" s="9"/>
      <c r="IYT42" s="9"/>
      <c r="IYU42" s="9"/>
      <c r="IYV42" s="9"/>
      <c r="IYW42" s="9"/>
      <c r="IYX42" s="9"/>
      <c r="IYY42" s="9"/>
      <c r="IYZ42" s="9"/>
      <c r="IZA42" s="9"/>
      <c r="IZB42" s="9"/>
      <c r="IZC42" s="9"/>
      <c r="IZD42" s="9"/>
      <c r="IZE42" s="9"/>
      <c r="IZF42" s="9"/>
      <c r="IZG42" s="9"/>
      <c r="IZH42" s="9"/>
      <c r="IZI42" s="9"/>
      <c r="IZJ42" s="9"/>
      <c r="IZK42" s="9"/>
      <c r="IZL42" s="9"/>
      <c r="IZM42" s="9"/>
      <c r="IZN42" s="9"/>
      <c r="IZO42" s="9"/>
      <c r="IZP42" s="9"/>
      <c r="IZQ42" s="9"/>
      <c r="IZR42" s="9"/>
      <c r="IZS42" s="9"/>
      <c r="IZT42" s="9"/>
      <c r="IZU42" s="9"/>
      <c r="IZV42" s="9"/>
      <c r="IZW42" s="9"/>
      <c r="IZX42" s="9"/>
      <c r="IZY42" s="9"/>
      <c r="IZZ42" s="9"/>
      <c r="JAA42" s="9"/>
      <c r="JAB42" s="9"/>
      <c r="JAC42" s="9"/>
      <c r="JAD42" s="9"/>
      <c r="JAE42" s="9"/>
      <c r="JAF42" s="9"/>
      <c r="JAG42" s="9"/>
      <c r="JAH42" s="9"/>
      <c r="JAI42" s="9"/>
      <c r="JAJ42" s="9"/>
      <c r="JAK42" s="9"/>
      <c r="JAL42" s="9"/>
      <c r="JAM42" s="9"/>
      <c r="JAN42" s="9"/>
      <c r="JAO42" s="9"/>
      <c r="JAP42" s="9"/>
      <c r="JAQ42" s="9"/>
      <c r="JAR42" s="9"/>
      <c r="JAS42" s="9"/>
      <c r="JAT42" s="9"/>
      <c r="JAU42" s="9"/>
      <c r="JAV42" s="9"/>
      <c r="JAW42" s="9"/>
      <c r="JAX42" s="9"/>
      <c r="JAY42" s="9"/>
      <c r="JAZ42" s="9"/>
      <c r="JBA42" s="9"/>
      <c r="JBB42" s="9"/>
      <c r="JBC42" s="9"/>
      <c r="JBD42" s="9"/>
      <c r="JBE42" s="9"/>
      <c r="JBF42" s="9"/>
      <c r="JBG42" s="9"/>
      <c r="JBH42" s="9"/>
      <c r="JBI42" s="9"/>
      <c r="JBJ42" s="9"/>
      <c r="JBK42" s="9"/>
      <c r="JBL42" s="9"/>
      <c r="JBM42" s="9"/>
      <c r="JBN42" s="9"/>
      <c r="JBO42" s="9"/>
      <c r="JBP42" s="9"/>
      <c r="JBQ42" s="9"/>
      <c r="JBR42" s="9"/>
      <c r="JBS42" s="9"/>
      <c r="JBT42" s="9"/>
      <c r="JBU42" s="9"/>
      <c r="JBV42" s="9"/>
      <c r="JBW42" s="9"/>
      <c r="JBX42" s="9"/>
      <c r="JBY42" s="9"/>
      <c r="JBZ42" s="9"/>
      <c r="JCA42" s="9"/>
      <c r="JCB42" s="9"/>
      <c r="JCC42" s="9"/>
      <c r="JCD42" s="9"/>
      <c r="JCE42" s="9"/>
      <c r="JCF42" s="9"/>
      <c r="JCG42" s="9"/>
      <c r="JCH42" s="9"/>
      <c r="JCI42" s="9"/>
      <c r="JCJ42" s="9"/>
      <c r="JCK42" s="9"/>
      <c r="JCL42" s="9"/>
      <c r="JCM42" s="9"/>
      <c r="JCN42" s="9"/>
      <c r="JCO42" s="9"/>
      <c r="JCP42" s="9"/>
      <c r="JCQ42" s="9"/>
      <c r="JCR42" s="9"/>
      <c r="JCS42" s="9"/>
      <c r="JCT42" s="9"/>
      <c r="JCU42" s="9"/>
      <c r="JCV42" s="9"/>
      <c r="JCW42" s="9"/>
      <c r="JCX42" s="9"/>
      <c r="JCY42" s="9"/>
      <c r="JCZ42" s="9"/>
      <c r="JDA42" s="9"/>
      <c r="JDB42" s="9"/>
      <c r="JDC42" s="9"/>
      <c r="JDD42" s="9"/>
      <c r="JDE42" s="9"/>
      <c r="JDF42" s="9"/>
      <c r="JDG42" s="9"/>
      <c r="JDH42" s="9"/>
      <c r="JDI42" s="9"/>
      <c r="JDJ42" s="9"/>
      <c r="JDK42" s="9"/>
      <c r="JDL42" s="9"/>
      <c r="JDM42" s="9"/>
      <c r="JDN42" s="9"/>
      <c r="JDO42" s="9"/>
      <c r="JDP42" s="9"/>
      <c r="JDQ42" s="9"/>
      <c r="JDR42" s="9"/>
      <c r="JDS42" s="9"/>
      <c r="JDT42" s="9"/>
      <c r="JDU42" s="9"/>
      <c r="JDV42" s="9"/>
      <c r="JDW42" s="9"/>
      <c r="JDX42" s="9"/>
      <c r="JDY42" s="9"/>
      <c r="JDZ42" s="9"/>
      <c r="JEA42" s="9"/>
      <c r="JEB42" s="9"/>
      <c r="JEC42" s="9"/>
      <c r="JED42" s="9"/>
      <c r="JEE42" s="9"/>
      <c r="JEF42" s="9"/>
      <c r="JEG42" s="9"/>
      <c r="JEH42" s="9"/>
      <c r="JEI42" s="9"/>
      <c r="JEJ42" s="9"/>
      <c r="JEK42" s="9"/>
      <c r="JEL42" s="9"/>
      <c r="JEM42" s="9"/>
      <c r="JEN42" s="9"/>
      <c r="JEO42" s="9"/>
      <c r="JEP42" s="9"/>
      <c r="JEQ42" s="9"/>
      <c r="JER42" s="9"/>
      <c r="JES42" s="9"/>
      <c r="JET42" s="9"/>
      <c r="JEU42" s="9"/>
      <c r="JEV42" s="9"/>
      <c r="JEW42" s="9"/>
      <c r="JEX42" s="9"/>
      <c r="JEY42" s="9"/>
      <c r="JEZ42" s="9"/>
      <c r="JFA42" s="9"/>
      <c r="JFB42" s="9"/>
      <c r="JFC42" s="9"/>
      <c r="JFD42" s="9"/>
      <c r="JFE42" s="9"/>
      <c r="JFF42" s="9"/>
      <c r="JFG42" s="9"/>
      <c r="JFH42" s="9"/>
      <c r="JFI42" s="9"/>
      <c r="JFJ42" s="9"/>
      <c r="JFK42" s="9"/>
      <c r="JFL42" s="9"/>
      <c r="JFM42" s="9"/>
      <c r="JFN42" s="9"/>
      <c r="JFO42" s="9"/>
      <c r="JFP42" s="9"/>
      <c r="JFQ42" s="9"/>
      <c r="JFR42" s="9"/>
      <c r="JFS42" s="9"/>
      <c r="JFT42" s="9"/>
      <c r="JFU42" s="9"/>
      <c r="JFV42" s="9"/>
      <c r="JFW42" s="9"/>
      <c r="JFX42" s="9"/>
      <c r="JFY42" s="9"/>
      <c r="JFZ42" s="9"/>
      <c r="JGA42" s="9"/>
      <c r="JGB42" s="9"/>
      <c r="JGC42" s="9"/>
      <c r="JGD42" s="9"/>
      <c r="JGE42" s="9"/>
      <c r="JGF42" s="9"/>
      <c r="JGG42" s="9"/>
      <c r="JGH42" s="9"/>
      <c r="JGI42" s="9"/>
      <c r="JGJ42" s="9"/>
      <c r="JGK42" s="9"/>
      <c r="JGL42" s="9"/>
      <c r="JGM42" s="9"/>
      <c r="JGN42" s="9"/>
      <c r="JGO42" s="9"/>
      <c r="JGP42" s="9"/>
      <c r="JGQ42" s="9"/>
      <c r="JGR42" s="9"/>
      <c r="JGS42" s="9"/>
      <c r="JGT42" s="9"/>
      <c r="JGU42" s="9"/>
      <c r="JGV42" s="9"/>
      <c r="JGW42" s="9"/>
      <c r="JGX42" s="9"/>
      <c r="JGY42" s="9"/>
      <c r="JGZ42" s="9"/>
      <c r="JHA42" s="9"/>
      <c r="JHB42" s="9"/>
      <c r="JHC42" s="9"/>
      <c r="JHD42" s="9"/>
      <c r="JHE42" s="9"/>
      <c r="JHF42" s="9"/>
      <c r="JHG42" s="9"/>
      <c r="JHH42" s="9"/>
      <c r="JHI42" s="9"/>
      <c r="JHJ42" s="9"/>
      <c r="JHK42" s="9"/>
      <c r="JHL42" s="9"/>
      <c r="JHM42" s="9"/>
      <c r="JHN42" s="9"/>
      <c r="JHO42" s="9"/>
      <c r="JHP42" s="9"/>
      <c r="JHQ42" s="9"/>
      <c r="JHR42" s="9"/>
      <c r="JHS42" s="9"/>
      <c r="JHT42" s="9"/>
      <c r="JHU42" s="9"/>
      <c r="JHV42" s="9"/>
      <c r="JHW42" s="9"/>
      <c r="JHX42" s="9"/>
      <c r="JHY42" s="9"/>
      <c r="JHZ42" s="9"/>
      <c r="JIA42" s="9"/>
      <c r="JIB42" s="9"/>
      <c r="JIC42" s="9"/>
      <c r="JID42" s="9"/>
      <c r="JIE42" s="9"/>
      <c r="JIF42" s="9"/>
      <c r="JIG42" s="9"/>
      <c r="JIH42" s="9"/>
      <c r="JII42" s="9"/>
      <c r="JIJ42" s="9"/>
      <c r="JIK42" s="9"/>
      <c r="JIL42" s="9"/>
      <c r="JIM42" s="9"/>
      <c r="JIN42" s="9"/>
      <c r="JIO42" s="9"/>
      <c r="JIP42" s="9"/>
      <c r="JIQ42" s="9"/>
      <c r="JIR42" s="9"/>
      <c r="JIS42" s="9"/>
      <c r="JIT42" s="9"/>
      <c r="JIU42" s="9"/>
      <c r="JIV42" s="9"/>
      <c r="JIW42" s="9"/>
      <c r="JIX42" s="9"/>
      <c r="JIY42" s="9"/>
      <c r="JIZ42" s="9"/>
      <c r="JJA42" s="9"/>
      <c r="JJB42" s="9"/>
      <c r="JJC42" s="9"/>
      <c r="JJD42" s="9"/>
      <c r="JJE42" s="9"/>
      <c r="JJF42" s="9"/>
      <c r="JJG42" s="9"/>
      <c r="JJH42" s="9"/>
      <c r="JJI42" s="9"/>
      <c r="JJJ42" s="9"/>
      <c r="JJK42" s="9"/>
      <c r="JJL42" s="9"/>
      <c r="JJM42" s="9"/>
      <c r="JJN42" s="9"/>
      <c r="JJO42" s="9"/>
      <c r="JJP42" s="9"/>
      <c r="JJQ42" s="9"/>
      <c r="JJR42" s="9"/>
      <c r="JJS42" s="9"/>
      <c r="JJT42" s="9"/>
      <c r="JJU42" s="9"/>
      <c r="JJV42" s="9"/>
      <c r="JJW42" s="9"/>
      <c r="JJX42" s="9"/>
      <c r="JJY42" s="9"/>
      <c r="JJZ42" s="9"/>
      <c r="JKA42" s="9"/>
      <c r="JKB42" s="9"/>
      <c r="JKC42" s="9"/>
      <c r="JKD42" s="9"/>
      <c r="JKE42" s="9"/>
      <c r="JKF42" s="9"/>
      <c r="JKG42" s="9"/>
      <c r="JKH42" s="9"/>
      <c r="JKI42" s="9"/>
      <c r="JKJ42" s="9"/>
      <c r="JKK42" s="9"/>
      <c r="JKL42" s="9"/>
      <c r="JKM42" s="9"/>
      <c r="JKN42" s="9"/>
      <c r="JKO42" s="9"/>
      <c r="JKP42" s="9"/>
      <c r="JKQ42" s="9"/>
      <c r="JKR42" s="9"/>
      <c r="JKS42" s="9"/>
      <c r="JKT42" s="9"/>
      <c r="JKU42" s="9"/>
      <c r="JKV42" s="9"/>
      <c r="JKW42" s="9"/>
      <c r="JKX42" s="9"/>
      <c r="JKY42" s="9"/>
      <c r="JKZ42" s="9"/>
      <c r="JLA42" s="9"/>
      <c r="JLB42" s="9"/>
      <c r="JLC42" s="9"/>
      <c r="JLD42" s="9"/>
      <c r="JLE42" s="9"/>
      <c r="JLF42" s="9"/>
      <c r="JLG42" s="9"/>
      <c r="JLH42" s="9"/>
      <c r="JLI42" s="9"/>
      <c r="JLJ42" s="9"/>
      <c r="JLK42" s="9"/>
      <c r="JLL42" s="9"/>
      <c r="JLM42" s="9"/>
      <c r="JLN42" s="9"/>
      <c r="JLO42" s="9"/>
      <c r="JLP42" s="9"/>
      <c r="JLQ42" s="9"/>
      <c r="JLR42" s="9"/>
      <c r="JLS42" s="9"/>
      <c r="JLT42" s="9"/>
      <c r="JLU42" s="9"/>
      <c r="JLV42" s="9"/>
      <c r="JLW42" s="9"/>
      <c r="JLX42" s="9"/>
      <c r="JLY42" s="9"/>
      <c r="JLZ42" s="9"/>
      <c r="JMA42" s="9"/>
      <c r="JMB42" s="9"/>
      <c r="JMC42" s="9"/>
      <c r="JMD42" s="9"/>
      <c r="JME42" s="9"/>
      <c r="JMF42" s="9"/>
      <c r="JMG42" s="9"/>
      <c r="JMH42" s="9"/>
      <c r="JMI42" s="9"/>
      <c r="JMJ42" s="9"/>
      <c r="JMK42" s="9"/>
      <c r="JML42" s="9"/>
      <c r="JMM42" s="9"/>
      <c r="JMN42" s="9"/>
      <c r="JMO42" s="9"/>
      <c r="JMP42" s="9"/>
      <c r="JMQ42" s="9"/>
      <c r="JMR42" s="9"/>
      <c r="JMS42" s="9"/>
      <c r="JMT42" s="9"/>
      <c r="JMU42" s="9"/>
      <c r="JMV42" s="9"/>
      <c r="JMW42" s="9"/>
      <c r="JMX42" s="9"/>
      <c r="JMY42" s="9"/>
      <c r="JMZ42" s="9"/>
      <c r="JNA42" s="9"/>
      <c r="JNB42" s="9"/>
      <c r="JNC42" s="9"/>
      <c r="JND42" s="9"/>
      <c r="JNE42" s="9"/>
      <c r="JNF42" s="9"/>
      <c r="JNG42" s="9"/>
      <c r="JNH42" s="9"/>
      <c r="JNI42" s="9"/>
      <c r="JNJ42" s="9"/>
      <c r="JNK42" s="9"/>
      <c r="JNL42" s="9"/>
      <c r="JNM42" s="9"/>
      <c r="JNN42" s="9"/>
      <c r="JNO42" s="9"/>
      <c r="JNP42" s="9"/>
      <c r="JNQ42" s="9"/>
      <c r="JNR42" s="9"/>
      <c r="JNS42" s="9"/>
      <c r="JNT42" s="9"/>
      <c r="JNU42" s="9"/>
      <c r="JNV42" s="9"/>
      <c r="JNW42" s="9"/>
      <c r="JNX42" s="9"/>
      <c r="JNY42" s="9"/>
      <c r="JNZ42" s="9"/>
      <c r="JOA42" s="9"/>
      <c r="JOB42" s="9"/>
      <c r="JOC42" s="9"/>
      <c r="JOD42" s="9"/>
      <c r="JOE42" s="9"/>
      <c r="JOF42" s="9"/>
      <c r="JOG42" s="9"/>
      <c r="JOH42" s="9"/>
      <c r="JOI42" s="9"/>
      <c r="JOJ42" s="9"/>
      <c r="JOK42" s="9"/>
      <c r="JOL42" s="9"/>
      <c r="JOM42" s="9"/>
      <c r="JON42" s="9"/>
      <c r="JOO42" s="9"/>
      <c r="JOP42" s="9"/>
      <c r="JOQ42" s="9"/>
      <c r="JOR42" s="9"/>
      <c r="JOS42" s="9"/>
      <c r="JOT42" s="9"/>
      <c r="JOU42" s="9"/>
      <c r="JOV42" s="9"/>
      <c r="JOW42" s="9"/>
      <c r="JOX42" s="9"/>
      <c r="JOY42" s="9"/>
      <c r="JOZ42" s="9"/>
      <c r="JPA42" s="9"/>
      <c r="JPB42" s="9"/>
      <c r="JPC42" s="9"/>
      <c r="JPD42" s="9"/>
      <c r="JPE42" s="9"/>
      <c r="JPF42" s="9"/>
      <c r="JPG42" s="9"/>
      <c r="JPH42" s="9"/>
      <c r="JPI42" s="9"/>
      <c r="JPJ42" s="9"/>
      <c r="JPK42" s="9"/>
      <c r="JPL42" s="9"/>
      <c r="JPM42" s="9"/>
      <c r="JPN42" s="9"/>
      <c r="JPO42" s="9"/>
      <c r="JPP42" s="9"/>
      <c r="JPQ42" s="9"/>
      <c r="JPR42" s="9"/>
      <c r="JPS42" s="9"/>
      <c r="JPT42" s="9"/>
      <c r="JPU42" s="9"/>
      <c r="JPV42" s="9"/>
      <c r="JPW42" s="9"/>
      <c r="JPX42" s="9"/>
      <c r="JPY42" s="9"/>
      <c r="JPZ42" s="9"/>
      <c r="JQA42" s="9"/>
      <c r="JQB42" s="9"/>
      <c r="JQC42" s="9"/>
      <c r="JQD42" s="9"/>
      <c r="JQE42" s="9"/>
      <c r="JQF42" s="9"/>
      <c r="JQG42" s="9"/>
      <c r="JQH42" s="9"/>
      <c r="JQI42" s="9"/>
      <c r="JQJ42" s="9"/>
      <c r="JQK42" s="9"/>
      <c r="JQL42" s="9"/>
      <c r="JQM42" s="9"/>
      <c r="JQN42" s="9"/>
      <c r="JQO42" s="9"/>
      <c r="JQP42" s="9"/>
      <c r="JQQ42" s="9"/>
      <c r="JQR42" s="9"/>
      <c r="JQS42" s="9"/>
      <c r="JQT42" s="9"/>
      <c r="JQU42" s="9"/>
      <c r="JQV42" s="9"/>
      <c r="JQW42" s="9"/>
      <c r="JQX42" s="9"/>
      <c r="JQY42" s="9"/>
      <c r="JQZ42" s="9"/>
      <c r="JRA42" s="9"/>
      <c r="JRB42" s="9"/>
      <c r="JRC42" s="9"/>
      <c r="JRD42" s="9"/>
      <c r="JRE42" s="9"/>
      <c r="JRF42" s="9"/>
      <c r="JRG42" s="9"/>
      <c r="JRH42" s="9"/>
      <c r="JRI42" s="9"/>
      <c r="JRJ42" s="9"/>
      <c r="JRK42" s="9"/>
      <c r="JRL42" s="9"/>
      <c r="JRM42" s="9"/>
      <c r="JRN42" s="9"/>
      <c r="JRO42" s="9"/>
      <c r="JRP42" s="9"/>
      <c r="JRQ42" s="9"/>
      <c r="JRR42" s="9"/>
      <c r="JRS42" s="9"/>
      <c r="JRT42" s="9"/>
      <c r="JRU42" s="9"/>
      <c r="JRV42" s="9"/>
      <c r="JRW42" s="9"/>
      <c r="JRX42" s="9"/>
      <c r="JRY42" s="9"/>
      <c r="JRZ42" s="9"/>
      <c r="JSA42" s="9"/>
      <c r="JSB42" s="9"/>
      <c r="JSC42" s="9"/>
      <c r="JSD42" s="9"/>
      <c r="JSE42" s="9"/>
      <c r="JSF42" s="9"/>
      <c r="JSG42" s="9"/>
      <c r="JSH42" s="9"/>
      <c r="JSI42" s="9"/>
      <c r="JSJ42" s="9"/>
      <c r="JSK42" s="9"/>
      <c r="JSL42" s="9"/>
      <c r="JSM42" s="9"/>
      <c r="JSN42" s="9"/>
      <c r="JSO42" s="9"/>
      <c r="JSP42" s="9"/>
      <c r="JSQ42" s="9"/>
      <c r="JSR42" s="9"/>
      <c r="JSS42" s="9"/>
      <c r="JST42" s="9"/>
      <c r="JSU42" s="9"/>
      <c r="JSV42" s="9"/>
      <c r="JSW42" s="9"/>
      <c r="JSX42" s="9"/>
      <c r="JSY42" s="9"/>
      <c r="JSZ42" s="9"/>
      <c r="JTA42" s="9"/>
      <c r="JTB42" s="9"/>
      <c r="JTC42" s="9"/>
      <c r="JTD42" s="9"/>
      <c r="JTE42" s="9"/>
      <c r="JTF42" s="9"/>
      <c r="JTG42" s="9"/>
      <c r="JTH42" s="9"/>
      <c r="JTI42" s="9"/>
      <c r="JTJ42" s="9"/>
      <c r="JTK42" s="9"/>
      <c r="JTL42" s="9"/>
      <c r="JTM42" s="9"/>
      <c r="JTN42" s="9"/>
      <c r="JTO42" s="9"/>
      <c r="JTP42" s="9"/>
      <c r="JTQ42" s="9"/>
      <c r="JTR42" s="9"/>
      <c r="JTS42" s="9"/>
      <c r="JTT42" s="9"/>
      <c r="JTU42" s="9"/>
      <c r="JTV42" s="9"/>
      <c r="JTW42" s="9"/>
      <c r="JTX42" s="9"/>
      <c r="JTY42" s="9"/>
      <c r="JTZ42" s="9"/>
      <c r="JUA42" s="9"/>
      <c r="JUB42" s="9"/>
      <c r="JUC42" s="9"/>
      <c r="JUD42" s="9"/>
      <c r="JUE42" s="9"/>
      <c r="JUF42" s="9"/>
      <c r="JUG42" s="9"/>
      <c r="JUH42" s="9"/>
      <c r="JUI42" s="9"/>
      <c r="JUJ42" s="9"/>
      <c r="JUK42" s="9"/>
      <c r="JUL42" s="9"/>
      <c r="JUM42" s="9"/>
      <c r="JUN42" s="9"/>
      <c r="JUO42" s="9"/>
      <c r="JUP42" s="9"/>
      <c r="JUQ42" s="9"/>
      <c r="JUR42" s="9"/>
      <c r="JUS42" s="9"/>
      <c r="JUT42" s="9"/>
      <c r="JUU42" s="9"/>
      <c r="JUV42" s="9"/>
      <c r="JUW42" s="9"/>
      <c r="JUX42" s="9"/>
      <c r="JUY42" s="9"/>
      <c r="JUZ42" s="9"/>
      <c r="JVA42" s="9"/>
      <c r="JVB42" s="9"/>
      <c r="JVC42" s="9"/>
      <c r="JVD42" s="9"/>
      <c r="JVE42" s="9"/>
      <c r="JVF42" s="9"/>
      <c r="JVG42" s="9"/>
      <c r="JVH42" s="9"/>
      <c r="JVI42" s="9"/>
      <c r="JVJ42" s="9"/>
      <c r="JVK42" s="9"/>
      <c r="JVL42" s="9"/>
      <c r="JVM42" s="9"/>
      <c r="JVN42" s="9"/>
      <c r="JVO42" s="9"/>
      <c r="JVP42" s="9"/>
      <c r="JVQ42" s="9"/>
      <c r="JVR42" s="9"/>
      <c r="JVS42" s="9"/>
      <c r="JVT42" s="9"/>
      <c r="JVU42" s="9"/>
      <c r="JVV42" s="9"/>
      <c r="JVW42" s="9"/>
      <c r="JVX42" s="9"/>
      <c r="JVY42" s="9"/>
      <c r="JVZ42" s="9"/>
      <c r="JWA42" s="9"/>
      <c r="JWB42" s="9"/>
      <c r="JWC42" s="9"/>
      <c r="JWD42" s="9"/>
      <c r="JWE42" s="9"/>
      <c r="JWF42" s="9"/>
      <c r="JWG42" s="9"/>
      <c r="JWH42" s="9"/>
      <c r="JWI42" s="9"/>
      <c r="JWJ42" s="9"/>
      <c r="JWK42" s="9"/>
      <c r="JWL42" s="9"/>
      <c r="JWM42" s="9"/>
      <c r="JWN42" s="9"/>
      <c r="JWO42" s="9"/>
      <c r="JWP42" s="9"/>
      <c r="JWQ42" s="9"/>
      <c r="JWR42" s="9"/>
      <c r="JWS42" s="9"/>
      <c r="JWT42" s="9"/>
      <c r="JWU42" s="9"/>
      <c r="JWV42" s="9"/>
      <c r="JWW42" s="9"/>
      <c r="JWX42" s="9"/>
      <c r="JWY42" s="9"/>
      <c r="JWZ42" s="9"/>
      <c r="JXA42" s="9"/>
      <c r="JXB42" s="9"/>
      <c r="JXC42" s="9"/>
      <c r="JXD42" s="9"/>
      <c r="JXE42" s="9"/>
      <c r="JXF42" s="9"/>
      <c r="JXG42" s="9"/>
      <c r="JXH42" s="9"/>
      <c r="JXI42" s="9"/>
      <c r="JXJ42" s="9"/>
      <c r="JXK42" s="9"/>
      <c r="JXL42" s="9"/>
      <c r="JXM42" s="9"/>
      <c r="JXN42" s="9"/>
      <c r="JXO42" s="9"/>
      <c r="JXP42" s="9"/>
      <c r="JXQ42" s="9"/>
      <c r="JXR42" s="9"/>
      <c r="JXS42" s="9"/>
      <c r="JXT42" s="9"/>
      <c r="JXU42" s="9"/>
      <c r="JXV42" s="9"/>
      <c r="JXW42" s="9"/>
      <c r="JXX42" s="9"/>
      <c r="JXY42" s="9"/>
      <c r="JXZ42" s="9"/>
      <c r="JYA42" s="9"/>
      <c r="JYB42" s="9"/>
      <c r="JYC42" s="9"/>
      <c r="JYD42" s="9"/>
      <c r="JYE42" s="9"/>
      <c r="JYF42" s="9"/>
      <c r="JYG42" s="9"/>
      <c r="JYH42" s="9"/>
      <c r="JYI42" s="9"/>
      <c r="JYJ42" s="9"/>
      <c r="JYK42" s="9"/>
      <c r="JYL42" s="9"/>
      <c r="JYM42" s="9"/>
      <c r="JYN42" s="9"/>
      <c r="JYO42" s="9"/>
      <c r="JYP42" s="9"/>
      <c r="JYQ42" s="9"/>
      <c r="JYR42" s="9"/>
      <c r="JYS42" s="9"/>
      <c r="JYT42" s="9"/>
      <c r="JYU42" s="9"/>
      <c r="JYV42" s="9"/>
      <c r="JYW42" s="9"/>
      <c r="JYX42" s="9"/>
      <c r="JYY42" s="9"/>
      <c r="JYZ42" s="9"/>
      <c r="JZA42" s="9"/>
      <c r="JZB42" s="9"/>
      <c r="JZC42" s="9"/>
      <c r="JZD42" s="9"/>
      <c r="JZE42" s="9"/>
      <c r="JZF42" s="9"/>
      <c r="JZG42" s="9"/>
      <c r="JZH42" s="9"/>
      <c r="JZI42" s="9"/>
      <c r="JZJ42" s="9"/>
      <c r="JZK42" s="9"/>
      <c r="JZL42" s="9"/>
      <c r="JZM42" s="9"/>
      <c r="JZN42" s="9"/>
      <c r="JZO42" s="9"/>
      <c r="JZP42" s="9"/>
      <c r="JZQ42" s="9"/>
      <c r="JZR42" s="9"/>
      <c r="JZS42" s="9"/>
      <c r="JZT42" s="9"/>
      <c r="JZU42" s="9"/>
      <c r="JZV42" s="9"/>
      <c r="JZW42" s="9"/>
      <c r="JZX42" s="9"/>
      <c r="JZY42" s="9"/>
      <c r="JZZ42" s="9"/>
      <c r="KAA42" s="9"/>
      <c r="KAB42" s="9"/>
      <c r="KAC42" s="9"/>
      <c r="KAD42" s="9"/>
      <c r="KAE42" s="9"/>
      <c r="KAF42" s="9"/>
      <c r="KAG42" s="9"/>
      <c r="KAH42" s="9"/>
      <c r="KAI42" s="9"/>
      <c r="KAJ42" s="9"/>
      <c r="KAK42" s="9"/>
      <c r="KAL42" s="9"/>
      <c r="KAM42" s="9"/>
      <c r="KAN42" s="9"/>
      <c r="KAO42" s="9"/>
      <c r="KAP42" s="9"/>
      <c r="KAQ42" s="9"/>
      <c r="KAR42" s="9"/>
      <c r="KAS42" s="9"/>
      <c r="KAT42" s="9"/>
      <c r="KAU42" s="9"/>
      <c r="KAV42" s="9"/>
      <c r="KAW42" s="9"/>
      <c r="KAX42" s="9"/>
      <c r="KAY42" s="9"/>
      <c r="KAZ42" s="9"/>
      <c r="KBA42" s="9"/>
      <c r="KBB42" s="9"/>
      <c r="KBC42" s="9"/>
      <c r="KBD42" s="9"/>
      <c r="KBE42" s="9"/>
      <c r="KBF42" s="9"/>
      <c r="KBG42" s="9"/>
      <c r="KBH42" s="9"/>
      <c r="KBI42" s="9"/>
      <c r="KBJ42" s="9"/>
      <c r="KBK42" s="9"/>
      <c r="KBL42" s="9"/>
      <c r="KBM42" s="9"/>
      <c r="KBN42" s="9"/>
      <c r="KBO42" s="9"/>
      <c r="KBP42" s="9"/>
      <c r="KBQ42" s="9"/>
      <c r="KBR42" s="9"/>
      <c r="KBS42" s="9"/>
      <c r="KBT42" s="9"/>
      <c r="KBU42" s="9"/>
      <c r="KBV42" s="9"/>
      <c r="KBW42" s="9"/>
      <c r="KBX42" s="9"/>
      <c r="KBY42" s="9"/>
      <c r="KBZ42" s="9"/>
      <c r="KCA42" s="9"/>
      <c r="KCB42" s="9"/>
      <c r="KCC42" s="9"/>
      <c r="KCD42" s="9"/>
      <c r="KCE42" s="9"/>
      <c r="KCF42" s="9"/>
      <c r="KCG42" s="9"/>
      <c r="KCH42" s="9"/>
      <c r="KCI42" s="9"/>
      <c r="KCJ42" s="9"/>
      <c r="KCK42" s="9"/>
      <c r="KCL42" s="9"/>
      <c r="KCM42" s="9"/>
      <c r="KCN42" s="9"/>
      <c r="KCO42" s="9"/>
      <c r="KCP42" s="9"/>
      <c r="KCQ42" s="9"/>
      <c r="KCR42" s="9"/>
      <c r="KCS42" s="9"/>
      <c r="KCT42" s="9"/>
      <c r="KCU42" s="9"/>
      <c r="KCV42" s="9"/>
      <c r="KCW42" s="9"/>
      <c r="KCX42" s="9"/>
      <c r="KCY42" s="9"/>
      <c r="KCZ42" s="9"/>
      <c r="KDA42" s="9"/>
      <c r="KDB42" s="9"/>
      <c r="KDC42" s="9"/>
      <c r="KDD42" s="9"/>
      <c r="KDE42" s="9"/>
      <c r="KDF42" s="9"/>
      <c r="KDG42" s="9"/>
      <c r="KDH42" s="9"/>
      <c r="KDI42" s="9"/>
      <c r="KDJ42" s="9"/>
      <c r="KDK42" s="9"/>
      <c r="KDL42" s="9"/>
      <c r="KDM42" s="9"/>
      <c r="KDN42" s="9"/>
      <c r="KDO42" s="9"/>
      <c r="KDP42" s="9"/>
      <c r="KDQ42" s="9"/>
      <c r="KDR42" s="9"/>
      <c r="KDS42" s="9"/>
      <c r="KDT42" s="9"/>
      <c r="KDU42" s="9"/>
      <c r="KDV42" s="9"/>
      <c r="KDW42" s="9"/>
      <c r="KDX42" s="9"/>
      <c r="KDY42" s="9"/>
      <c r="KDZ42" s="9"/>
      <c r="KEA42" s="9"/>
      <c r="KEB42" s="9"/>
      <c r="KEC42" s="9"/>
      <c r="KED42" s="9"/>
      <c r="KEE42" s="9"/>
      <c r="KEF42" s="9"/>
      <c r="KEG42" s="9"/>
      <c r="KEH42" s="9"/>
      <c r="KEI42" s="9"/>
      <c r="KEJ42" s="9"/>
      <c r="KEK42" s="9"/>
      <c r="KEL42" s="9"/>
      <c r="KEM42" s="9"/>
      <c r="KEN42" s="9"/>
      <c r="KEO42" s="9"/>
      <c r="KEP42" s="9"/>
      <c r="KEQ42" s="9"/>
      <c r="KER42" s="9"/>
      <c r="KES42" s="9"/>
      <c r="KET42" s="9"/>
      <c r="KEU42" s="9"/>
      <c r="KEV42" s="9"/>
      <c r="KEW42" s="9"/>
      <c r="KEX42" s="9"/>
      <c r="KEY42" s="9"/>
      <c r="KEZ42" s="9"/>
      <c r="KFA42" s="9"/>
      <c r="KFB42" s="9"/>
      <c r="KFC42" s="9"/>
      <c r="KFD42" s="9"/>
      <c r="KFE42" s="9"/>
      <c r="KFF42" s="9"/>
      <c r="KFG42" s="9"/>
      <c r="KFH42" s="9"/>
      <c r="KFI42" s="9"/>
      <c r="KFJ42" s="9"/>
      <c r="KFK42" s="9"/>
      <c r="KFL42" s="9"/>
      <c r="KFM42" s="9"/>
      <c r="KFN42" s="9"/>
      <c r="KFO42" s="9"/>
      <c r="KFP42" s="9"/>
      <c r="KFQ42" s="9"/>
      <c r="KFR42" s="9"/>
      <c r="KFS42" s="9"/>
      <c r="KFT42" s="9"/>
      <c r="KFU42" s="9"/>
      <c r="KFV42" s="9"/>
      <c r="KFW42" s="9"/>
      <c r="KFX42" s="9"/>
      <c r="KFY42" s="9"/>
      <c r="KFZ42" s="9"/>
      <c r="KGA42" s="9"/>
      <c r="KGB42" s="9"/>
      <c r="KGC42" s="9"/>
      <c r="KGD42" s="9"/>
      <c r="KGE42" s="9"/>
      <c r="KGF42" s="9"/>
      <c r="KGG42" s="9"/>
      <c r="KGH42" s="9"/>
      <c r="KGI42" s="9"/>
      <c r="KGJ42" s="9"/>
      <c r="KGK42" s="9"/>
      <c r="KGL42" s="9"/>
      <c r="KGM42" s="9"/>
      <c r="KGN42" s="9"/>
      <c r="KGO42" s="9"/>
      <c r="KGP42" s="9"/>
      <c r="KGQ42" s="9"/>
      <c r="KGR42" s="9"/>
      <c r="KGS42" s="9"/>
      <c r="KGT42" s="9"/>
      <c r="KGU42" s="9"/>
      <c r="KGV42" s="9"/>
      <c r="KGW42" s="9"/>
      <c r="KGX42" s="9"/>
      <c r="KGY42" s="9"/>
      <c r="KGZ42" s="9"/>
      <c r="KHA42" s="9"/>
      <c r="KHB42" s="9"/>
      <c r="KHC42" s="9"/>
      <c r="KHD42" s="9"/>
      <c r="KHE42" s="9"/>
      <c r="KHF42" s="9"/>
      <c r="KHG42" s="9"/>
      <c r="KHH42" s="9"/>
      <c r="KHI42" s="9"/>
      <c r="KHJ42" s="9"/>
      <c r="KHK42" s="9"/>
      <c r="KHL42" s="9"/>
      <c r="KHM42" s="9"/>
      <c r="KHN42" s="9"/>
      <c r="KHO42" s="9"/>
      <c r="KHP42" s="9"/>
      <c r="KHQ42" s="9"/>
      <c r="KHR42" s="9"/>
      <c r="KHS42" s="9"/>
      <c r="KHT42" s="9"/>
      <c r="KHU42" s="9"/>
      <c r="KHV42" s="9"/>
      <c r="KHW42" s="9"/>
      <c r="KHX42" s="9"/>
      <c r="KHY42" s="9"/>
      <c r="KHZ42" s="9"/>
      <c r="KIA42" s="9"/>
      <c r="KIB42" s="9"/>
      <c r="KIC42" s="9"/>
      <c r="KID42" s="9"/>
      <c r="KIE42" s="9"/>
      <c r="KIF42" s="9"/>
      <c r="KIG42" s="9"/>
      <c r="KIH42" s="9"/>
      <c r="KII42" s="9"/>
      <c r="KIJ42" s="9"/>
      <c r="KIK42" s="9"/>
      <c r="KIL42" s="9"/>
      <c r="KIM42" s="9"/>
      <c r="KIN42" s="9"/>
      <c r="KIO42" s="9"/>
      <c r="KIP42" s="9"/>
      <c r="KIQ42" s="9"/>
      <c r="KIR42" s="9"/>
      <c r="KIS42" s="9"/>
      <c r="KIT42" s="9"/>
      <c r="KIU42" s="9"/>
      <c r="KIV42" s="9"/>
      <c r="KIW42" s="9"/>
      <c r="KIX42" s="9"/>
      <c r="KIY42" s="9"/>
      <c r="KIZ42" s="9"/>
      <c r="KJA42" s="9"/>
      <c r="KJB42" s="9"/>
      <c r="KJC42" s="9"/>
      <c r="KJD42" s="9"/>
      <c r="KJE42" s="9"/>
      <c r="KJF42" s="9"/>
      <c r="KJG42" s="9"/>
      <c r="KJH42" s="9"/>
      <c r="KJI42" s="9"/>
      <c r="KJJ42" s="9"/>
      <c r="KJK42" s="9"/>
      <c r="KJL42" s="9"/>
      <c r="KJM42" s="9"/>
      <c r="KJN42" s="9"/>
      <c r="KJO42" s="9"/>
      <c r="KJP42" s="9"/>
      <c r="KJQ42" s="9"/>
      <c r="KJR42" s="9"/>
      <c r="KJS42" s="9"/>
      <c r="KJT42" s="9"/>
      <c r="KJU42" s="9"/>
      <c r="KJV42" s="9"/>
      <c r="KJW42" s="9"/>
      <c r="KJX42" s="9"/>
      <c r="KJY42" s="9"/>
      <c r="KJZ42" s="9"/>
      <c r="KKA42" s="9"/>
      <c r="KKB42" s="9"/>
      <c r="KKC42" s="9"/>
      <c r="KKD42" s="9"/>
      <c r="KKE42" s="9"/>
      <c r="KKF42" s="9"/>
      <c r="KKG42" s="9"/>
      <c r="KKH42" s="9"/>
      <c r="KKI42" s="9"/>
      <c r="KKJ42" s="9"/>
      <c r="KKK42" s="9"/>
      <c r="KKL42" s="9"/>
      <c r="KKM42" s="9"/>
      <c r="KKN42" s="9"/>
      <c r="KKO42" s="9"/>
      <c r="KKP42" s="9"/>
      <c r="KKQ42" s="9"/>
      <c r="KKR42" s="9"/>
      <c r="KKS42" s="9"/>
      <c r="KKT42" s="9"/>
      <c r="KKU42" s="9"/>
      <c r="KKV42" s="9"/>
      <c r="KKW42" s="9"/>
      <c r="KKX42" s="9"/>
      <c r="KKY42" s="9"/>
      <c r="KKZ42" s="9"/>
      <c r="KLA42" s="9"/>
      <c r="KLB42" s="9"/>
      <c r="KLC42" s="9"/>
      <c r="KLD42" s="9"/>
      <c r="KLE42" s="9"/>
      <c r="KLF42" s="9"/>
      <c r="KLG42" s="9"/>
      <c r="KLH42" s="9"/>
      <c r="KLI42" s="9"/>
      <c r="KLJ42" s="9"/>
      <c r="KLK42" s="9"/>
      <c r="KLL42" s="9"/>
      <c r="KLM42" s="9"/>
      <c r="KLN42" s="9"/>
      <c r="KLO42" s="9"/>
      <c r="KLP42" s="9"/>
      <c r="KLQ42" s="9"/>
      <c r="KLR42" s="9"/>
      <c r="KLS42" s="9"/>
      <c r="KLT42" s="9"/>
      <c r="KLU42" s="9"/>
      <c r="KLV42" s="9"/>
      <c r="KLW42" s="9"/>
      <c r="KLX42" s="9"/>
      <c r="KLY42" s="9"/>
      <c r="KLZ42" s="9"/>
      <c r="KMA42" s="9"/>
      <c r="KMB42" s="9"/>
      <c r="KMC42" s="9"/>
      <c r="KMD42" s="9"/>
      <c r="KME42" s="9"/>
      <c r="KMF42" s="9"/>
      <c r="KMG42" s="9"/>
      <c r="KMH42" s="9"/>
      <c r="KMI42" s="9"/>
      <c r="KMJ42" s="9"/>
      <c r="KMK42" s="9"/>
      <c r="KML42" s="9"/>
      <c r="KMM42" s="9"/>
      <c r="KMN42" s="9"/>
      <c r="KMO42" s="9"/>
      <c r="KMP42" s="9"/>
      <c r="KMQ42" s="9"/>
      <c r="KMR42" s="9"/>
      <c r="KMS42" s="9"/>
      <c r="KMT42" s="9"/>
      <c r="KMU42" s="9"/>
      <c r="KMV42" s="9"/>
      <c r="KMW42" s="9"/>
      <c r="KMX42" s="9"/>
      <c r="KMY42" s="9"/>
      <c r="KMZ42" s="9"/>
      <c r="KNA42" s="9"/>
      <c r="KNB42" s="9"/>
      <c r="KNC42" s="9"/>
      <c r="KND42" s="9"/>
      <c r="KNE42" s="9"/>
      <c r="KNF42" s="9"/>
      <c r="KNG42" s="9"/>
      <c r="KNH42" s="9"/>
      <c r="KNI42" s="9"/>
      <c r="KNJ42" s="9"/>
      <c r="KNK42" s="9"/>
      <c r="KNL42" s="9"/>
      <c r="KNM42" s="9"/>
      <c r="KNN42" s="9"/>
      <c r="KNO42" s="9"/>
      <c r="KNP42" s="9"/>
      <c r="KNQ42" s="9"/>
      <c r="KNR42" s="9"/>
      <c r="KNS42" s="9"/>
      <c r="KNT42" s="9"/>
      <c r="KNU42" s="9"/>
      <c r="KNV42" s="9"/>
      <c r="KNW42" s="9"/>
      <c r="KNX42" s="9"/>
      <c r="KNY42" s="9"/>
      <c r="KNZ42" s="9"/>
      <c r="KOA42" s="9"/>
      <c r="KOB42" s="9"/>
      <c r="KOC42" s="9"/>
      <c r="KOD42" s="9"/>
      <c r="KOE42" s="9"/>
      <c r="KOF42" s="9"/>
      <c r="KOG42" s="9"/>
      <c r="KOH42" s="9"/>
      <c r="KOI42" s="9"/>
      <c r="KOJ42" s="9"/>
      <c r="KOK42" s="9"/>
      <c r="KOL42" s="9"/>
      <c r="KOM42" s="9"/>
      <c r="KON42" s="9"/>
      <c r="KOO42" s="9"/>
      <c r="KOP42" s="9"/>
      <c r="KOQ42" s="9"/>
      <c r="KOR42" s="9"/>
      <c r="KOS42" s="9"/>
      <c r="KOT42" s="9"/>
      <c r="KOU42" s="9"/>
      <c r="KOV42" s="9"/>
      <c r="KOW42" s="9"/>
      <c r="KOX42" s="9"/>
      <c r="KOY42" s="9"/>
      <c r="KOZ42" s="9"/>
      <c r="KPA42" s="9"/>
      <c r="KPB42" s="9"/>
      <c r="KPC42" s="9"/>
      <c r="KPD42" s="9"/>
      <c r="KPE42" s="9"/>
      <c r="KPF42" s="9"/>
      <c r="KPG42" s="9"/>
      <c r="KPH42" s="9"/>
      <c r="KPI42" s="9"/>
      <c r="KPJ42" s="9"/>
      <c r="KPK42" s="9"/>
      <c r="KPL42" s="9"/>
      <c r="KPM42" s="9"/>
      <c r="KPN42" s="9"/>
      <c r="KPO42" s="9"/>
      <c r="KPP42" s="9"/>
      <c r="KPQ42" s="9"/>
      <c r="KPR42" s="9"/>
      <c r="KPS42" s="9"/>
      <c r="KPT42" s="9"/>
      <c r="KPU42" s="9"/>
      <c r="KPV42" s="9"/>
      <c r="KPW42" s="9"/>
      <c r="KPX42" s="9"/>
      <c r="KPY42" s="9"/>
      <c r="KPZ42" s="9"/>
      <c r="KQA42" s="9"/>
      <c r="KQB42" s="9"/>
      <c r="KQC42" s="9"/>
      <c r="KQD42" s="9"/>
      <c r="KQE42" s="9"/>
      <c r="KQF42" s="9"/>
      <c r="KQG42" s="9"/>
      <c r="KQH42" s="9"/>
      <c r="KQI42" s="9"/>
      <c r="KQJ42" s="9"/>
      <c r="KQK42" s="9"/>
      <c r="KQL42" s="9"/>
      <c r="KQM42" s="9"/>
      <c r="KQN42" s="9"/>
      <c r="KQO42" s="9"/>
      <c r="KQP42" s="9"/>
      <c r="KQQ42" s="9"/>
      <c r="KQR42" s="9"/>
      <c r="KQS42" s="9"/>
      <c r="KQT42" s="9"/>
      <c r="KQU42" s="9"/>
      <c r="KQV42" s="9"/>
      <c r="KQW42" s="9"/>
      <c r="KQX42" s="9"/>
      <c r="KQY42" s="9"/>
      <c r="KQZ42" s="9"/>
      <c r="KRA42" s="9"/>
      <c r="KRB42" s="9"/>
      <c r="KRC42" s="9"/>
      <c r="KRD42" s="9"/>
      <c r="KRE42" s="9"/>
      <c r="KRF42" s="9"/>
      <c r="KRG42" s="9"/>
      <c r="KRH42" s="9"/>
      <c r="KRI42" s="9"/>
      <c r="KRJ42" s="9"/>
      <c r="KRK42" s="9"/>
      <c r="KRL42" s="9"/>
      <c r="KRM42" s="9"/>
      <c r="KRN42" s="9"/>
      <c r="KRO42" s="9"/>
      <c r="KRP42" s="9"/>
      <c r="KRQ42" s="9"/>
      <c r="KRR42" s="9"/>
      <c r="KRS42" s="9"/>
      <c r="KRT42" s="9"/>
      <c r="KRU42" s="9"/>
      <c r="KRV42" s="9"/>
      <c r="KRW42" s="9"/>
      <c r="KRX42" s="9"/>
      <c r="KRY42" s="9"/>
      <c r="KRZ42" s="9"/>
      <c r="KSA42" s="9"/>
      <c r="KSB42" s="9"/>
      <c r="KSC42" s="9"/>
      <c r="KSD42" s="9"/>
      <c r="KSE42" s="9"/>
      <c r="KSF42" s="9"/>
      <c r="KSG42" s="9"/>
      <c r="KSH42" s="9"/>
      <c r="KSI42" s="9"/>
      <c r="KSJ42" s="9"/>
      <c r="KSK42" s="9"/>
      <c r="KSL42" s="9"/>
      <c r="KSM42" s="9"/>
      <c r="KSN42" s="9"/>
      <c r="KSO42" s="9"/>
      <c r="KSP42" s="9"/>
      <c r="KSQ42" s="9"/>
      <c r="KSR42" s="9"/>
      <c r="KSS42" s="9"/>
      <c r="KST42" s="9"/>
      <c r="KSU42" s="9"/>
      <c r="KSV42" s="9"/>
      <c r="KSW42" s="9"/>
      <c r="KSX42" s="9"/>
      <c r="KSY42" s="9"/>
      <c r="KSZ42" s="9"/>
      <c r="KTA42" s="9"/>
      <c r="KTB42" s="9"/>
      <c r="KTC42" s="9"/>
      <c r="KTD42" s="9"/>
      <c r="KTE42" s="9"/>
      <c r="KTF42" s="9"/>
      <c r="KTG42" s="9"/>
      <c r="KTH42" s="9"/>
      <c r="KTI42" s="9"/>
      <c r="KTJ42" s="9"/>
      <c r="KTK42" s="9"/>
      <c r="KTL42" s="9"/>
      <c r="KTM42" s="9"/>
      <c r="KTN42" s="9"/>
      <c r="KTO42" s="9"/>
      <c r="KTP42" s="9"/>
      <c r="KTQ42" s="9"/>
      <c r="KTR42" s="9"/>
      <c r="KTS42" s="9"/>
      <c r="KTT42" s="9"/>
      <c r="KTU42" s="9"/>
      <c r="KTV42" s="9"/>
      <c r="KTW42" s="9"/>
      <c r="KTX42" s="9"/>
      <c r="KTY42" s="9"/>
      <c r="KTZ42" s="9"/>
      <c r="KUA42" s="9"/>
      <c r="KUB42" s="9"/>
      <c r="KUC42" s="9"/>
      <c r="KUD42" s="9"/>
      <c r="KUE42" s="9"/>
      <c r="KUF42" s="9"/>
      <c r="KUG42" s="9"/>
      <c r="KUH42" s="9"/>
      <c r="KUI42" s="9"/>
      <c r="KUJ42" s="9"/>
      <c r="KUK42" s="9"/>
      <c r="KUL42" s="9"/>
      <c r="KUM42" s="9"/>
      <c r="KUN42" s="9"/>
      <c r="KUO42" s="9"/>
      <c r="KUP42" s="9"/>
      <c r="KUQ42" s="9"/>
      <c r="KUR42" s="9"/>
      <c r="KUS42" s="9"/>
      <c r="KUT42" s="9"/>
      <c r="KUU42" s="9"/>
      <c r="KUV42" s="9"/>
      <c r="KUW42" s="9"/>
      <c r="KUX42" s="9"/>
      <c r="KUY42" s="9"/>
      <c r="KUZ42" s="9"/>
      <c r="KVA42" s="9"/>
      <c r="KVB42" s="9"/>
      <c r="KVC42" s="9"/>
      <c r="KVD42" s="9"/>
      <c r="KVE42" s="9"/>
      <c r="KVF42" s="9"/>
      <c r="KVG42" s="9"/>
      <c r="KVH42" s="9"/>
      <c r="KVI42" s="9"/>
      <c r="KVJ42" s="9"/>
      <c r="KVK42" s="9"/>
      <c r="KVL42" s="9"/>
      <c r="KVM42" s="9"/>
      <c r="KVN42" s="9"/>
      <c r="KVO42" s="9"/>
      <c r="KVP42" s="9"/>
      <c r="KVQ42" s="9"/>
      <c r="KVR42" s="9"/>
      <c r="KVS42" s="9"/>
      <c r="KVT42" s="9"/>
      <c r="KVU42" s="9"/>
      <c r="KVV42" s="9"/>
      <c r="KVW42" s="9"/>
      <c r="KVX42" s="9"/>
      <c r="KVY42" s="9"/>
      <c r="KVZ42" s="9"/>
      <c r="KWA42" s="9"/>
      <c r="KWB42" s="9"/>
      <c r="KWC42" s="9"/>
      <c r="KWD42" s="9"/>
      <c r="KWE42" s="9"/>
      <c r="KWF42" s="9"/>
      <c r="KWG42" s="9"/>
      <c r="KWH42" s="9"/>
      <c r="KWI42" s="9"/>
      <c r="KWJ42" s="9"/>
      <c r="KWK42" s="9"/>
      <c r="KWL42" s="9"/>
      <c r="KWM42" s="9"/>
      <c r="KWN42" s="9"/>
      <c r="KWO42" s="9"/>
      <c r="KWP42" s="9"/>
      <c r="KWQ42" s="9"/>
      <c r="KWR42" s="9"/>
      <c r="KWS42" s="9"/>
      <c r="KWT42" s="9"/>
      <c r="KWU42" s="9"/>
      <c r="KWV42" s="9"/>
      <c r="KWW42" s="9"/>
      <c r="KWX42" s="9"/>
      <c r="KWY42" s="9"/>
      <c r="KWZ42" s="9"/>
      <c r="KXA42" s="9"/>
      <c r="KXB42" s="9"/>
      <c r="KXC42" s="9"/>
      <c r="KXD42" s="9"/>
      <c r="KXE42" s="9"/>
      <c r="KXF42" s="9"/>
      <c r="KXG42" s="9"/>
      <c r="KXH42" s="9"/>
      <c r="KXI42" s="9"/>
      <c r="KXJ42" s="9"/>
      <c r="KXK42" s="9"/>
      <c r="KXL42" s="9"/>
      <c r="KXM42" s="9"/>
      <c r="KXN42" s="9"/>
      <c r="KXO42" s="9"/>
      <c r="KXP42" s="9"/>
      <c r="KXQ42" s="9"/>
      <c r="KXR42" s="9"/>
      <c r="KXS42" s="9"/>
      <c r="KXT42" s="9"/>
      <c r="KXU42" s="9"/>
      <c r="KXV42" s="9"/>
      <c r="KXW42" s="9"/>
      <c r="KXX42" s="9"/>
      <c r="KXY42" s="9"/>
      <c r="KXZ42" s="9"/>
      <c r="KYA42" s="9"/>
      <c r="KYB42" s="9"/>
      <c r="KYC42" s="9"/>
      <c r="KYD42" s="9"/>
      <c r="KYE42" s="9"/>
      <c r="KYF42" s="9"/>
      <c r="KYG42" s="9"/>
      <c r="KYH42" s="9"/>
      <c r="KYI42" s="9"/>
      <c r="KYJ42" s="9"/>
      <c r="KYK42" s="9"/>
      <c r="KYL42" s="9"/>
      <c r="KYM42" s="9"/>
      <c r="KYN42" s="9"/>
      <c r="KYO42" s="9"/>
      <c r="KYP42" s="9"/>
      <c r="KYQ42" s="9"/>
      <c r="KYR42" s="9"/>
      <c r="KYS42" s="9"/>
      <c r="KYT42" s="9"/>
      <c r="KYU42" s="9"/>
      <c r="KYV42" s="9"/>
      <c r="KYW42" s="9"/>
      <c r="KYX42" s="9"/>
      <c r="KYY42" s="9"/>
      <c r="KYZ42" s="9"/>
      <c r="KZA42" s="9"/>
      <c r="KZB42" s="9"/>
      <c r="KZC42" s="9"/>
      <c r="KZD42" s="9"/>
      <c r="KZE42" s="9"/>
      <c r="KZF42" s="9"/>
      <c r="KZG42" s="9"/>
      <c r="KZH42" s="9"/>
      <c r="KZI42" s="9"/>
      <c r="KZJ42" s="9"/>
      <c r="KZK42" s="9"/>
      <c r="KZL42" s="9"/>
      <c r="KZM42" s="9"/>
      <c r="KZN42" s="9"/>
      <c r="KZO42" s="9"/>
      <c r="KZP42" s="9"/>
      <c r="KZQ42" s="9"/>
      <c r="KZR42" s="9"/>
      <c r="KZS42" s="9"/>
      <c r="KZT42" s="9"/>
      <c r="KZU42" s="9"/>
      <c r="KZV42" s="9"/>
      <c r="KZW42" s="9"/>
      <c r="KZX42" s="9"/>
      <c r="KZY42" s="9"/>
      <c r="KZZ42" s="9"/>
      <c r="LAA42" s="9"/>
      <c r="LAB42" s="9"/>
      <c r="LAC42" s="9"/>
      <c r="LAD42" s="9"/>
      <c r="LAE42" s="9"/>
      <c r="LAF42" s="9"/>
      <c r="LAG42" s="9"/>
      <c r="LAH42" s="9"/>
      <c r="LAI42" s="9"/>
      <c r="LAJ42" s="9"/>
      <c r="LAK42" s="9"/>
      <c r="LAL42" s="9"/>
      <c r="LAM42" s="9"/>
      <c r="LAN42" s="9"/>
      <c r="LAO42" s="9"/>
      <c r="LAP42" s="9"/>
      <c r="LAQ42" s="9"/>
      <c r="LAR42" s="9"/>
      <c r="LAS42" s="9"/>
      <c r="LAT42" s="9"/>
      <c r="LAU42" s="9"/>
      <c r="LAV42" s="9"/>
      <c r="LAW42" s="9"/>
      <c r="LAX42" s="9"/>
      <c r="LAY42" s="9"/>
      <c r="LAZ42" s="9"/>
      <c r="LBA42" s="9"/>
      <c r="LBB42" s="9"/>
      <c r="LBC42" s="9"/>
      <c r="LBD42" s="9"/>
      <c r="LBE42" s="9"/>
      <c r="LBF42" s="9"/>
      <c r="LBG42" s="9"/>
      <c r="LBH42" s="9"/>
      <c r="LBI42" s="9"/>
      <c r="LBJ42" s="9"/>
      <c r="LBK42" s="9"/>
      <c r="LBL42" s="9"/>
      <c r="LBM42" s="9"/>
      <c r="LBN42" s="9"/>
      <c r="LBO42" s="9"/>
      <c r="LBP42" s="9"/>
      <c r="LBQ42" s="9"/>
      <c r="LBR42" s="9"/>
      <c r="LBS42" s="9"/>
      <c r="LBT42" s="9"/>
      <c r="LBU42" s="9"/>
      <c r="LBV42" s="9"/>
      <c r="LBW42" s="9"/>
      <c r="LBX42" s="9"/>
      <c r="LBY42" s="9"/>
      <c r="LBZ42" s="9"/>
      <c r="LCA42" s="9"/>
      <c r="LCB42" s="9"/>
      <c r="LCC42" s="9"/>
      <c r="LCD42" s="9"/>
      <c r="LCE42" s="9"/>
      <c r="LCF42" s="9"/>
      <c r="LCG42" s="9"/>
      <c r="LCH42" s="9"/>
      <c r="LCI42" s="9"/>
      <c r="LCJ42" s="9"/>
      <c r="LCK42" s="9"/>
      <c r="LCL42" s="9"/>
      <c r="LCM42" s="9"/>
      <c r="LCN42" s="9"/>
      <c r="LCO42" s="9"/>
      <c r="LCP42" s="9"/>
      <c r="LCQ42" s="9"/>
      <c r="LCR42" s="9"/>
      <c r="LCS42" s="9"/>
      <c r="LCT42" s="9"/>
      <c r="LCU42" s="9"/>
      <c r="LCV42" s="9"/>
      <c r="LCW42" s="9"/>
      <c r="LCX42" s="9"/>
      <c r="LCY42" s="9"/>
      <c r="LCZ42" s="9"/>
      <c r="LDA42" s="9"/>
      <c r="LDB42" s="9"/>
      <c r="LDC42" s="9"/>
      <c r="LDD42" s="9"/>
      <c r="LDE42" s="9"/>
      <c r="LDF42" s="9"/>
      <c r="LDG42" s="9"/>
      <c r="LDH42" s="9"/>
      <c r="LDI42" s="9"/>
      <c r="LDJ42" s="9"/>
      <c r="LDK42" s="9"/>
      <c r="LDL42" s="9"/>
      <c r="LDM42" s="9"/>
      <c r="LDN42" s="9"/>
      <c r="LDO42" s="9"/>
      <c r="LDP42" s="9"/>
      <c r="LDQ42" s="9"/>
      <c r="LDR42" s="9"/>
      <c r="LDS42" s="9"/>
      <c r="LDT42" s="9"/>
      <c r="LDU42" s="9"/>
      <c r="LDV42" s="9"/>
      <c r="LDW42" s="9"/>
      <c r="LDX42" s="9"/>
      <c r="LDY42" s="9"/>
      <c r="LDZ42" s="9"/>
      <c r="LEA42" s="9"/>
      <c r="LEB42" s="9"/>
      <c r="LEC42" s="9"/>
      <c r="LED42" s="9"/>
      <c r="LEE42" s="9"/>
      <c r="LEF42" s="9"/>
      <c r="LEG42" s="9"/>
      <c r="LEH42" s="9"/>
      <c r="LEI42" s="9"/>
      <c r="LEJ42" s="9"/>
      <c r="LEK42" s="9"/>
      <c r="LEL42" s="9"/>
      <c r="LEM42" s="9"/>
      <c r="LEN42" s="9"/>
      <c r="LEO42" s="9"/>
      <c r="LEP42" s="9"/>
      <c r="LEQ42" s="9"/>
      <c r="LER42" s="9"/>
      <c r="LES42" s="9"/>
      <c r="LET42" s="9"/>
      <c r="LEU42" s="9"/>
      <c r="LEV42" s="9"/>
      <c r="LEW42" s="9"/>
      <c r="LEX42" s="9"/>
      <c r="LEY42" s="9"/>
      <c r="LEZ42" s="9"/>
      <c r="LFA42" s="9"/>
      <c r="LFB42" s="9"/>
      <c r="LFC42" s="9"/>
      <c r="LFD42" s="9"/>
      <c r="LFE42" s="9"/>
      <c r="LFF42" s="9"/>
      <c r="LFG42" s="9"/>
      <c r="LFH42" s="9"/>
      <c r="LFI42" s="9"/>
      <c r="LFJ42" s="9"/>
      <c r="LFK42" s="9"/>
      <c r="LFL42" s="9"/>
      <c r="LFM42" s="9"/>
      <c r="LFN42" s="9"/>
      <c r="LFO42" s="9"/>
      <c r="LFP42" s="9"/>
      <c r="LFQ42" s="9"/>
      <c r="LFR42" s="9"/>
      <c r="LFS42" s="9"/>
      <c r="LFT42" s="9"/>
      <c r="LFU42" s="9"/>
      <c r="LFV42" s="9"/>
      <c r="LFW42" s="9"/>
      <c r="LFX42" s="9"/>
      <c r="LFY42" s="9"/>
      <c r="LFZ42" s="9"/>
      <c r="LGA42" s="9"/>
      <c r="LGB42" s="9"/>
      <c r="LGC42" s="9"/>
      <c r="LGD42" s="9"/>
      <c r="LGE42" s="9"/>
      <c r="LGF42" s="9"/>
      <c r="LGG42" s="9"/>
      <c r="LGH42" s="9"/>
      <c r="LGI42" s="9"/>
      <c r="LGJ42" s="9"/>
      <c r="LGK42" s="9"/>
      <c r="LGL42" s="9"/>
      <c r="LGM42" s="9"/>
      <c r="LGN42" s="9"/>
      <c r="LGO42" s="9"/>
      <c r="LGP42" s="9"/>
      <c r="LGQ42" s="9"/>
      <c r="LGR42" s="9"/>
      <c r="LGS42" s="9"/>
      <c r="LGT42" s="9"/>
      <c r="LGU42" s="9"/>
      <c r="LGV42" s="9"/>
      <c r="LGW42" s="9"/>
      <c r="LGX42" s="9"/>
      <c r="LGY42" s="9"/>
      <c r="LGZ42" s="9"/>
      <c r="LHA42" s="9"/>
      <c r="LHB42" s="9"/>
      <c r="LHC42" s="9"/>
      <c r="LHD42" s="9"/>
      <c r="LHE42" s="9"/>
      <c r="LHF42" s="9"/>
      <c r="LHG42" s="9"/>
      <c r="LHH42" s="9"/>
      <c r="LHI42" s="9"/>
      <c r="LHJ42" s="9"/>
      <c r="LHK42" s="9"/>
      <c r="LHL42" s="9"/>
      <c r="LHM42" s="9"/>
      <c r="LHN42" s="9"/>
      <c r="LHO42" s="9"/>
      <c r="LHP42" s="9"/>
      <c r="LHQ42" s="9"/>
      <c r="LHR42" s="9"/>
      <c r="LHS42" s="9"/>
      <c r="LHT42" s="9"/>
      <c r="LHU42" s="9"/>
      <c r="LHV42" s="9"/>
      <c r="LHW42" s="9"/>
      <c r="LHX42" s="9"/>
      <c r="LHY42" s="9"/>
      <c r="LHZ42" s="9"/>
      <c r="LIA42" s="9"/>
      <c r="LIB42" s="9"/>
      <c r="LIC42" s="9"/>
      <c r="LID42" s="9"/>
      <c r="LIE42" s="9"/>
      <c r="LIF42" s="9"/>
      <c r="LIG42" s="9"/>
      <c r="LIH42" s="9"/>
      <c r="LII42" s="9"/>
      <c r="LIJ42" s="9"/>
      <c r="LIK42" s="9"/>
      <c r="LIL42" s="9"/>
      <c r="LIM42" s="9"/>
      <c r="LIN42" s="9"/>
      <c r="LIO42" s="9"/>
      <c r="LIP42" s="9"/>
      <c r="LIQ42" s="9"/>
      <c r="LIR42" s="9"/>
      <c r="LIS42" s="9"/>
      <c r="LIT42" s="9"/>
      <c r="LIU42" s="9"/>
      <c r="LIV42" s="9"/>
      <c r="LIW42" s="9"/>
      <c r="LIX42" s="9"/>
      <c r="LIY42" s="9"/>
      <c r="LIZ42" s="9"/>
      <c r="LJA42" s="9"/>
      <c r="LJB42" s="9"/>
      <c r="LJC42" s="9"/>
      <c r="LJD42" s="9"/>
      <c r="LJE42" s="9"/>
      <c r="LJF42" s="9"/>
      <c r="LJG42" s="9"/>
      <c r="LJH42" s="9"/>
      <c r="LJI42" s="9"/>
      <c r="LJJ42" s="9"/>
      <c r="LJK42" s="9"/>
      <c r="LJL42" s="9"/>
      <c r="LJM42" s="9"/>
      <c r="LJN42" s="9"/>
      <c r="LJO42" s="9"/>
      <c r="LJP42" s="9"/>
      <c r="LJQ42" s="9"/>
      <c r="LJR42" s="9"/>
      <c r="LJS42" s="9"/>
      <c r="LJT42" s="9"/>
      <c r="LJU42" s="9"/>
      <c r="LJV42" s="9"/>
      <c r="LJW42" s="9"/>
      <c r="LJX42" s="9"/>
      <c r="LJY42" s="9"/>
      <c r="LJZ42" s="9"/>
      <c r="LKA42" s="9"/>
      <c r="LKB42" s="9"/>
      <c r="LKC42" s="9"/>
      <c r="LKD42" s="9"/>
      <c r="LKE42" s="9"/>
      <c r="LKF42" s="9"/>
      <c r="LKG42" s="9"/>
      <c r="LKH42" s="9"/>
      <c r="LKI42" s="9"/>
      <c r="LKJ42" s="9"/>
      <c r="LKK42" s="9"/>
      <c r="LKL42" s="9"/>
      <c r="LKM42" s="9"/>
      <c r="LKN42" s="9"/>
      <c r="LKO42" s="9"/>
      <c r="LKP42" s="9"/>
      <c r="LKQ42" s="9"/>
      <c r="LKR42" s="9"/>
      <c r="LKS42" s="9"/>
      <c r="LKT42" s="9"/>
      <c r="LKU42" s="9"/>
      <c r="LKV42" s="9"/>
      <c r="LKW42" s="9"/>
      <c r="LKX42" s="9"/>
      <c r="LKY42" s="9"/>
      <c r="LKZ42" s="9"/>
      <c r="LLA42" s="9"/>
      <c r="LLB42" s="9"/>
      <c r="LLC42" s="9"/>
      <c r="LLD42" s="9"/>
      <c r="LLE42" s="9"/>
      <c r="LLF42" s="9"/>
      <c r="LLG42" s="9"/>
      <c r="LLH42" s="9"/>
      <c r="LLI42" s="9"/>
      <c r="LLJ42" s="9"/>
      <c r="LLK42" s="9"/>
      <c r="LLL42" s="9"/>
      <c r="LLM42" s="9"/>
      <c r="LLN42" s="9"/>
      <c r="LLO42" s="9"/>
      <c r="LLP42" s="9"/>
      <c r="LLQ42" s="9"/>
      <c r="LLR42" s="9"/>
      <c r="LLS42" s="9"/>
      <c r="LLT42" s="9"/>
      <c r="LLU42" s="9"/>
      <c r="LLV42" s="9"/>
      <c r="LLW42" s="9"/>
      <c r="LLX42" s="9"/>
      <c r="LLY42" s="9"/>
      <c r="LLZ42" s="9"/>
      <c r="LMA42" s="9"/>
      <c r="LMB42" s="9"/>
      <c r="LMC42" s="9"/>
      <c r="LMD42" s="9"/>
      <c r="LME42" s="9"/>
      <c r="LMF42" s="9"/>
      <c r="LMG42" s="9"/>
      <c r="LMH42" s="9"/>
      <c r="LMI42" s="9"/>
      <c r="LMJ42" s="9"/>
      <c r="LMK42" s="9"/>
      <c r="LML42" s="9"/>
      <c r="LMM42" s="9"/>
      <c r="LMN42" s="9"/>
      <c r="LMO42" s="9"/>
      <c r="LMP42" s="9"/>
      <c r="LMQ42" s="9"/>
      <c r="LMR42" s="9"/>
      <c r="LMS42" s="9"/>
      <c r="LMT42" s="9"/>
      <c r="LMU42" s="9"/>
      <c r="LMV42" s="9"/>
      <c r="LMW42" s="9"/>
      <c r="LMX42" s="9"/>
      <c r="LMY42" s="9"/>
      <c r="LMZ42" s="9"/>
      <c r="LNA42" s="9"/>
      <c r="LNB42" s="9"/>
      <c r="LNC42" s="9"/>
      <c r="LND42" s="9"/>
      <c r="LNE42" s="9"/>
      <c r="LNF42" s="9"/>
      <c r="LNG42" s="9"/>
      <c r="LNH42" s="9"/>
      <c r="LNI42" s="9"/>
      <c r="LNJ42" s="9"/>
      <c r="LNK42" s="9"/>
      <c r="LNL42" s="9"/>
      <c r="LNM42" s="9"/>
      <c r="LNN42" s="9"/>
      <c r="LNO42" s="9"/>
      <c r="LNP42" s="9"/>
      <c r="LNQ42" s="9"/>
      <c r="LNR42" s="9"/>
      <c r="LNS42" s="9"/>
      <c r="LNT42" s="9"/>
      <c r="LNU42" s="9"/>
      <c r="LNV42" s="9"/>
      <c r="LNW42" s="9"/>
      <c r="LNX42" s="9"/>
      <c r="LNY42" s="9"/>
      <c r="LNZ42" s="9"/>
      <c r="LOA42" s="9"/>
      <c r="LOB42" s="9"/>
      <c r="LOC42" s="9"/>
      <c r="LOD42" s="9"/>
      <c r="LOE42" s="9"/>
      <c r="LOF42" s="9"/>
      <c r="LOG42" s="9"/>
      <c r="LOH42" s="9"/>
      <c r="LOI42" s="9"/>
      <c r="LOJ42" s="9"/>
      <c r="LOK42" s="9"/>
      <c r="LOL42" s="9"/>
      <c r="LOM42" s="9"/>
      <c r="LON42" s="9"/>
      <c r="LOO42" s="9"/>
      <c r="LOP42" s="9"/>
      <c r="LOQ42" s="9"/>
      <c r="LOR42" s="9"/>
      <c r="LOS42" s="9"/>
      <c r="LOT42" s="9"/>
      <c r="LOU42" s="9"/>
      <c r="LOV42" s="9"/>
      <c r="LOW42" s="9"/>
      <c r="LOX42" s="9"/>
      <c r="LOY42" s="9"/>
      <c r="LOZ42" s="9"/>
      <c r="LPA42" s="9"/>
      <c r="LPB42" s="9"/>
      <c r="LPC42" s="9"/>
      <c r="LPD42" s="9"/>
      <c r="LPE42" s="9"/>
      <c r="LPF42" s="9"/>
      <c r="LPG42" s="9"/>
      <c r="LPH42" s="9"/>
      <c r="LPI42" s="9"/>
      <c r="LPJ42" s="9"/>
      <c r="LPK42" s="9"/>
      <c r="LPL42" s="9"/>
      <c r="LPM42" s="9"/>
      <c r="LPN42" s="9"/>
      <c r="LPO42" s="9"/>
      <c r="LPP42" s="9"/>
      <c r="LPQ42" s="9"/>
      <c r="LPR42" s="9"/>
      <c r="LPS42" s="9"/>
      <c r="LPT42" s="9"/>
      <c r="LPU42" s="9"/>
      <c r="LPV42" s="9"/>
      <c r="LPW42" s="9"/>
      <c r="LPX42" s="9"/>
      <c r="LPY42" s="9"/>
      <c r="LPZ42" s="9"/>
      <c r="LQA42" s="9"/>
      <c r="LQB42" s="9"/>
      <c r="LQC42" s="9"/>
      <c r="LQD42" s="9"/>
      <c r="LQE42" s="9"/>
      <c r="LQF42" s="9"/>
      <c r="LQG42" s="9"/>
      <c r="LQH42" s="9"/>
      <c r="LQI42" s="9"/>
      <c r="LQJ42" s="9"/>
      <c r="LQK42" s="9"/>
      <c r="LQL42" s="9"/>
      <c r="LQM42" s="9"/>
      <c r="LQN42" s="9"/>
      <c r="LQO42" s="9"/>
      <c r="LQP42" s="9"/>
      <c r="LQQ42" s="9"/>
      <c r="LQR42" s="9"/>
      <c r="LQS42" s="9"/>
      <c r="LQT42" s="9"/>
      <c r="LQU42" s="9"/>
      <c r="LQV42" s="9"/>
      <c r="LQW42" s="9"/>
      <c r="LQX42" s="9"/>
      <c r="LQY42" s="9"/>
      <c r="LQZ42" s="9"/>
      <c r="LRA42" s="9"/>
      <c r="LRB42" s="9"/>
      <c r="LRC42" s="9"/>
      <c r="LRD42" s="9"/>
      <c r="LRE42" s="9"/>
      <c r="LRF42" s="9"/>
      <c r="LRG42" s="9"/>
      <c r="LRH42" s="9"/>
      <c r="LRI42" s="9"/>
      <c r="LRJ42" s="9"/>
      <c r="LRK42" s="9"/>
      <c r="LRL42" s="9"/>
      <c r="LRM42" s="9"/>
      <c r="LRN42" s="9"/>
      <c r="LRO42" s="9"/>
      <c r="LRP42" s="9"/>
      <c r="LRQ42" s="9"/>
      <c r="LRR42" s="9"/>
      <c r="LRS42" s="9"/>
      <c r="LRT42" s="9"/>
      <c r="LRU42" s="9"/>
      <c r="LRV42" s="9"/>
      <c r="LRW42" s="9"/>
      <c r="LRX42" s="9"/>
      <c r="LRY42" s="9"/>
      <c r="LRZ42" s="9"/>
      <c r="LSA42" s="9"/>
      <c r="LSB42" s="9"/>
      <c r="LSC42" s="9"/>
      <c r="LSD42" s="9"/>
      <c r="LSE42" s="9"/>
      <c r="LSF42" s="9"/>
      <c r="LSG42" s="9"/>
      <c r="LSH42" s="9"/>
      <c r="LSI42" s="9"/>
      <c r="LSJ42" s="9"/>
      <c r="LSK42" s="9"/>
      <c r="LSL42" s="9"/>
      <c r="LSM42" s="9"/>
      <c r="LSN42" s="9"/>
      <c r="LSO42" s="9"/>
      <c r="LSP42" s="9"/>
      <c r="LSQ42" s="9"/>
      <c r="LSR42" s="9"/>
      <c r="LSS42" s="9"/>
      <c r="LST42" s="9"/>
      <c r="LSU42" s="9"/>
      <c r="LSV42" s="9"/>
      <c r="LSW42" s="9"/>
      <c r="LSX42" s="9"/>
      <c r="LSY42" s="9"/>
      <c r="LSZ42" s="9"/>
      <c r="LTA42" s="9"/>
      <c r="LTB42" s="9"/>
      <c r="LTC42" s="9"/>
      <c r="LTD42" s="9"/>
      <c r="LTE42" s="9"/>
      <c r="LTF42" s="9"/>
      <c r="LTG42" s="9"/>
      <c r="LTH42" s="9"/>
      <c r="LTI42" s="9"/>
      <c r="LTJ42" s="9"/>
      <c r="LTK42" s="9"/>
      <c r="LTL42" s="9"/>
      <c r="LTM42" s="9"/>
      <c r="LTN42" s="9"/>
      <c r="LTO42" s="9"/>
      <c r="LTP42" s="9"/>
      <c r="LTQ42" s="9"/>
      <c r="LTR42" s="9"/>
      <c r="LTS42" s="9"/>
      <c r="LTT42" s="9"/>
      <c r="LTU42" s="9"/>
      <c r="LTV42" s="9"/>
      <c r="LTW42" s="9"/>
      <c r="LTX42" s="9"/>
      <c r="LTY42" s="9"/>
      <c r="LTZ42" s="9"/>
      <c r="LUA42" s="9"/>
      <c r="LUB42" s="9"/>
      <c r="LUC42" s="9"/>
      <c r="LUD42" s="9"/>
      <c r="LUE42" s="9"/>
      <c r="LUF42" s="9"/>
      <c r="LUG42" s="9"/>
      <c r="LUH42" s="9"/>
      <c r="LUI42" s="9"/>
      <c r="LUJ42" s="9"/>
      <c r="LUK42" s="9"/>
      <c r="LUL42" s="9"/>
      <c r="LUM42" s="9"/>
      <c r="LUN42" s="9"/>
      <c r="LUO42" s="9"/>
      <c r="LUP42" s="9"/>
      <c r="LUQ42" s="9"/>
      <c r="LUR42" s="9"/>
      <c r="LUS42" s="9"/>
      <c r="LUT42" s="9"/>
      <c r="LUU42" s="9"/>
      <c r="LUV42" s="9"/>
      <c r="LUW42" s="9"/>
      <c r="LUX42" s="9"/>
      <c r="LUY42" s="9"/>
      <c r="LUZ42" s="9"/>
      <c r="LVA42" s="9"/>
      <c r="LVB42" s="9"/>
      <c r="LVC42" s="9"/>
      <c r="LVD42" s="9"/>
      <c r="LVE42" s="9"/>
      <c r="LVF42" s="9"/>
      <c r="LVG42" s="9"/>
      <c r="LVH42" s="9"/>
      <c r="LVI42" s="9"/>
      <c r="LVJ42" s="9"/>
      <c r="LVK42" s="9"/>
      <c r="LVL42" s="9"/>
      <c r="LVM42" s="9"/>
      <c r="LVN42" s="9"/>
      <c r="LVO42" s="9"/>
      <c r="LVP42" s="9"/>
      <c r="LVQ42" s="9"/>
      <c r="LVR42" s="9"/>
      <c r="LVS42" s="9"/>
      <c r="LVT42" s="9"/>
      <c r="LVU42" s="9"/>
      <c r="LVV42" s="9"/>
      <c r="LVW42" s="9"/>
      <c r="LVX42" s="9"/>
      <c r="LVY42" s="9"/>
      <c r="LVZ42" s="9"/>
      <c r="LWA42" s="9"/>
      <c r="LWB42" s="9"/>
      <c r="LWC42" s="9"/>
      <c r="LWD42" s="9"/>
      <c r="LWE42" s="9"/>
      <c r="LWF42" s="9"/>
      <c r="LWG42" s="9"/>
      <c r="LWH42" s="9"/>
      <c r="LWI42" s="9"/>
      <c r="LWJ42" s="9"/>
      <c r="LWK42" s="9"/>
      <c r="LWL42" s="9"/>
      <c r="LWM42" s="9"/>
      <c r="LWN42" s="9"/>
      <c r="LWO42" s="9"/>
      <c r="LWP42" s="9"/>
      <c r="LWQ42" s="9"/>
      <c r="LWR42" s="9"/>
      <c r="LWS42" s="9"/>
      <c r="LWT42" s="9"/>
      <c r="LWU42" s="9"/>
      <c r="LWV42" s="9"/>
      <c r="LWW42" s="9"/>
      <c r="LWX42" s="9"/>
      <c r="LWY42" s="9"/>
      <c r="LWZ42" s="9"/>
      <c r="LXA42" s="9"/>
      <c r="LXB42" s="9"/>
      <c r="LXC42" s="9"/>
      <c r="LXD42" s="9"/>
      <c r="LXE42" s="9"/>
      <c r="LXF42" s="9"/>
      <c r="LXG42" s="9"/>
      <c r="LXH42" s="9"/>
      <c r="LXI42" s="9"/>
      <c r="LXJ42" s="9"/>
      <c r="LXK42" s="9"/>
      <c r="LXL42" s="9"/>
      <c r="LXM42" s="9"/>
      <c r="LXN42" s="9"/>
      <c r="LXO42" s="9"/>
      <c r="LXP42" s="9"/>
      <c r="LXQ42" s="9"/>
      <c r="LXR42" s="9"/>
      <c r="LXS42" s="9"/>
      <c r="LXT42" s="9"/>
      <c r="LXU42" s="9"/>
      <c r="LXV42" s="9"/>
      <c r="LXW42" s="9"/>
      <c r="LXX42" s="9"/>
      <c r="LXY42" s="9"/>
      <c r="LXZ42" s="9"/>
      <c r="LYA42" s="9"/>
      <c r="LYB42" s="9"/>
      <c r="LYC42" s="9"/>
      <c r="LYD42" s="9"/>
      <c r="LYE42" s="9"/>
      <c r="LYF42" s="9"/>
      <c r="LYG42" s="9"/>
      <c r="LYH42" s="9"/>
      <c r="LYI42" s="9"/>
      <c r="LYJ42" s="9"/>
      <c r="LYK42" s="9"/>
      <c r="LYL42" s="9"/>
      <c r="LYM42" s="9"/>
      <c r="LYN42" s="9"/>
      <c r="LYO42" s="9"/>
      <c r="LYP42" s="9"/>
      <c r="LYQ42" s="9"/>
      <c r="LYR42" s="9"/>
      <c r="LYS42" s="9"/>
      <c r="LYT42" s="9"/>
      <c r="LYU42" s="9"/>
      <c r="LYV42" s="9"/>
      <c r="LYW42" s="9"/>
      <c r="LYX42" s="9"/>
      <c r="LYY42" s="9"/>
      <c r="LYZ42" s="9"/>
      <c r="LZA42" s="9"/>
      <c r="LZB42" s="9"/>
      <c r="LZC42" s="9"/>
      <c r="LZD42" s="9"/>
      <c r="LZE42" s="9"/>
      <c r="LZF42" s="9"/>
      <c r="LZG42" s="9"/>
      <c r="LZH42" s="9"/>
      <c r="LZI42" s="9"/>
      <c r="LZJ42" s="9"/>
      <c r="LZK42" s="9"/>
      <c r="LZL42" s="9"/>
      <c r="LZM42" s="9"/>
      <c r="LZN42" s="9"/>
      <c r="LZO42" s="9"/>
      <c r="LZP42" s="9"/>
      <c r="LZQ42" s="9"/>
      <c r="LZR42" s="9"/>
      <c r="LZS42" s="9"/>
      <c r="LZT42" s="9"/>
      <c r="LZU42" s="9"/>
      <c r="LZV42" s="9"/>
      <c r="LZW42" s="9"/>
      <c r="LZX42" s="9"/>
      <c r="LZY42" s="9"/>
      <c r="LZZ42" s="9"/>
      <c r="MAA42" s="9"/>
      <c r="MAB42" s="9"/>
      <c r="MAC42" s="9"/>
      <c r="MAD42" s="9"/>
      <c r="MAE42" s="9"/>
      <c r="MAF42" s="9"/>
      <c r="MAG42" s="9"/>
      <c r="MAH42" s="9"/>
      <c r="MAI42" s="9"/>
      <c r="MAJ42" s="9"/>
      <c r="MAK42" s="9"/>
      <c r="MAL42" s="9"/>
      <c r="MAM42" s="9"/>
      <c r="MAN42" s="9"/>
      <c r="MAO42" s="9"/>
      <c r="MAP42" s="9"/>
      <c r="MAQ42" s="9"/>
      <c r="MAR42" s="9"/>
      <c r="MAS42" s="9"/>
      <c r="MAT42" s="9"/>
      <c r="MAU42" s="9"/>
      <c r="MAV42" s="9"/>
      <c r="MAW42" s="9"/>
      <c r="MAX42" s="9"/>
      <c r="MAY42" s="9"/>
      <c r="MAZ42" s="9"/>
      <c r="MBA42" s="9"/>
      <c r="MBB42" s="9"/>
      <c r="MBC42" s="9"/>
      <c r="MBD42" s="9"/>
      <c r="MBE42" s="9"/>
      <c r="MBF42" s="9"/>
      <c r="MBG42" s="9"/>
      <c r="MBH42" s="9"/>
      <c r="MBI42" s="9"/>
      <c r="MBJ42" s="9"/>
      <c r="MBK42" s="9"/>
      <c r="MBL42" s="9"/>
      <c r="MBM42" s="9"/>
      <c r="MBN42" s="9"/>
      <c r="MBO42" s="9"/>
      <c r="MBP42" s="9"/>
      <c r="MBQ42" s="9"/>
      <c r="MBR42" s="9"/>
      <c r="MBS42" s="9"/>
      <c r="MBT42" s="9"/>
      <c r="MBU42" s="9"/>
      <c r="MBV42" s="9"/>
      <c r="MBW42" s="9"/>
      <c r="MBX42" s="9"/>
      <c r="MBY42" s="9"/>
      <c r="MBZ42" s="9"/>
      <c r="MCA42" s="9"/>
      <c r="MCB42" s="9"/>
      <c r="MCC42" s="9"/>
      <c r="MCD42" s="9"/>
      <c r="MCE42" s="9"/>
      <c r="MCF42" s="9"/>
      <c r="MCG42" s="9"/>
      <c r="MCH42" s="9"/>
      <c r="MCI42" s="9"/>
      <c r="MCJ42" s="9"/>
      <c r="MCK42" s="9"/>
      <c r="MCL42" s="9"/>
      <c r="MCM42" s="9"/>
      <c r="MCN42" s="9"/>
      <c r="MCO42" s="9"/>
      <c r="MCP42" s="9"/>
      <c r="MCQ42" s="9"/>
      <c r="MCR42" s="9"/>
      <c r="MCS42" s="9"/>
      <c r="MCT42" s="9"/>
      <c r="MCU42" s="9"/>
      <c r="MCV42" s="9"/>
      <c r="MCW42" s="9"/>
      <c r="MCX42" s="9"/>
      <c r="MCY42" s="9"/>
      <c r="MCZ42" s="9"/>
      <c r="MDA42" s="9"/>
      <c r="MDB42" s="9"/>
      <c r="MDC42" s="9"/>
      <c r="MDD42" s="9"/>
      <c r="MDE42" s="9"/>
      <c r="MDF42" s="9"/>
      <c r="MDG42" s="9"/>
      <c r="MDH42" s="9"/>
      <c r="MDI42" s="9"/>
      <c r="MDJ42" s="9"/>
      <c r="MDK42" s="9"/>
      <c r="MDL42" s="9"/>
      <c r="MDM42" s="9"/>
      <c r="MDN42" s="9"/>
      <c r="MDO42" s="9"/>
      <c r="MDP42" s="9"/>
      <c r="MDQ42" s="9"/>
      <c r="MDR42" s="9"/>
      <c r="MDS42" s="9"/>
      <c r="MDT42" s="9"/>
      <c r="MDU42" s="9"/>
      <c r="MDV42" s="9"/>
      <c r="MDW42" s="9"/>
      <c r="MDX42" s="9"/>
      <c r="MDY42" s="9"/>
      <c r="MDZ42" s="9"/>
      <c r="MEA42" s="9"/>
      <c r="MEB42" s="9"/>
      <c r="MEC42" s="9"/>
      <c r="MED42" s="9"/>
      <c r="MEE42" s="9"/>
      <c r="MEF42" s="9"/>
      <c r="MEG42" s="9"/>
      <c r="MEH42" s="9"/>
      <c r="MEI42" s="9"/>
      <c r="MEJ42" s="9"/>
      <c r="MEK42" s="9"/>
      <c r="MEL42" s="9"/>
      <c r="MEM42" s="9"/>
      <c r="MEN42" s="9"/>
      <c r="MEO42" s="9"/>
      <c r="MEP42" s="9"/>
      <c r="MEQ42" s="9"/>
      <c r="MER42" s="9"/>
      <c r="MES42" s="9"/>
      <c r="MET42" s="9"/>
      <c r="MEU42" s="9"/>
      <c r="MEV42" s="9"/>
      <c r="MEW42" s="9"/>
      <c r="MEX42" s="9"/>
      <c r="MEY42" s="9"/>
      <c r="MEZ42" s="9"/>
      <c r="MFA42" s="9"/>
      <c r="MFB42" s="9"/>
      <c r="MFC42" s="9"/>
      <c r="MFD42" s="9"/>
      <c r="MFE42" s="9"/>
      <c r="MFF42" s="9"/>
      <c r="MFG42" s="9"/>
      <c r="MFH42" s="9"/>
      <c r="MFI42" s="9"/>
      <c r="MFJ42" s="9"/>
      <c r="MFK42" s="9"/>
      <c r="MFL42" s="9"/>
      <c r="MFM42" s="9"/>
      <c r="MFN42" s="9"/>
      <c r="MFO42" s="9"/>
      <c r="MFP42" s="9"/>
      <c r="MFQ42" s="9"/>
      <c r="MFR42" s="9"/>
      <c r="MFS42" s="9"/>
      <c r="MFT42" s="9"/>
      <c r="MFU42" s="9"/>
      <c r="MFV42" s="9"/>
      <c r="MFW42" s="9"/>
      <c r="MFX42" s="9"/>
      <c r="MFY42" s="9"/>
      <c r="MFZ42" s="9"/>
      <c r="MGA42" s="9"/>
      <c r="MGB42" s="9"/>
      <c r="MGC42" s="9"/>
      <c r="MGD42" s="9"/>
      <c r="MGE42" s="9"/>
      <c r="MGF42" s="9"/>
      <c r="MGG42" s="9"/>
      <c r="MGH42" s="9"/>
      <c r="MGI42" s="9"/>
      <c r="MGJ42" s="9"/>
      <c r="MGK42" s="9"/>
      <c r="MGL42" s="9"/>
      <c r="MGM42" s="9"/>
      <c r="MGN42" s="9"/>
      <c r="MGO42" s="9"/>
      <c r="MGP42" s="9"/>
      <c r="MGQ42" s="9"/>
      <c r="MGR42" s="9"/>
      <c r="MGS42" s="9"/>
      <c r="MGT42" s="9"/>
      <c r="MGU42" s="9"/>
      <c r="MGV42" s="9"/>
      <c r="MGW42" s="9"/>
      <c r="MGX42" s="9"/>
      <c r="MGY42" s="9"/>
      <c r="MGZ42" s="9"/>
      <c r="MHA42" s="9"/>
      <c r="MHB42" s="9"/>
      <c r="MHC42" s="9"/>
      <c r="MHD42" s="9"/>
      <c r="MHE42" s="9"/>
      <c r="MHF42" s="9"/>
      <c r="MHG42" s="9"/>
      <c r="MHH42" s="9"/>
      <c r="MHI42" s="9"/>
      <c r="MHJ42" s="9"/>
      <c r="MHK42" s="9"/>
      <c r="MHL42" s="9"/>
      <c r="MHM42" s="9"/>
      <c r="MHN42" s="9"/>
      <c r="MHO42" s="9"/>
      <c r="MHP42" s="9"/>
      <c r="MHQ42" s="9"/>
      <c r="MHR42" s="9"/>
      <c r="MHS42" s="9"/>
      <c r="MHT42" s="9"/>
      <c r="MHU42" s="9"/>
      <c r="MHV42" s="9"/>
      <c r="MHW42" s="9"/>
      <c r="MHX42" s="9"/>
      <c r="MHY42" s="9"/>
      <c r="MHZ42" s="9"/>
      <c r="MIA42" s="9"/>
      <c r="MIB42" s="9"/>
      <c r="MIC42" s="9"/>
      <c r="MID42" s="9"/>
      <c r="MIE42" s="9"/>
      <c r="MIF42" s="9"/>
      <c r="MIG42" s="9"/>
      <c r="MIH42" s="9"/>
      <c r="MII42" s="9"/>
      <c r="MIJ42" s="9"/>
      <c r="MIK42" s="9"/>
      <c r="MIL42" s="9"/>
      <c r="MIM42" s="9"/>
      <c r="MIN42" s="9"/>
      <c r="MIO42" s="9"/>
      <c r="MIP42" s="9"/>
      <c r="MIQ42" s="9"/>
      <c r="MIR42" s="9"/>
      <c r="MIS42" s="9"/>
      <c r="MIT42" s="9"/>
      <c r="MIU42" s="9"/>
      <c r="MIV42" s="9"/>
      <c r="MIW42" s="9"/>
      <c r="MIX42" s="9"/>
      <c r="MIY42" s="9"/>
      <c r="MIZ42" s="9"/>
      <c r="MJA42" s="9"/>
      <c r="MJB42" s="9"/>
      <c r="MJC42" s="9"/>
      <c r="MJD42" s="9"/>
      <c r="MJE42" s="9"/>
      <c r="MJF42" s="9"/>
      <c r="MJG42" s="9"/>
      <c r="MJH42" s="9"/>
      <c r="MJI42" s="9"/>
      <c r="MJJ42" s="9"/>
      <c r="MJK42" s="9"/>
      <c r="MJL42" s="9"/>
      <c r="MJM42" s="9"/>
      <c r="MJN42" s="9"/>
      <c r="MJO42" s="9"/>
      <c r="MJP42" s="9"/>
      <c r="MJQ42" s="9"/>
      <c r="MJR42" s="9"/>
      <c r="MJS42" s="9"/>
      <c r="MJT42" s="9"/>
      <c r="MJU42" s="9"/>
      <c r="MJV42" s="9"/>
      <c r="MJW42" s="9"/>
      <c r="MJX42" s="9"/>
      <c r="MJY42" s="9"/>
      <c r="MJZ42" s="9"/>
      <c r="MKA42" s="9"/>
      <c r="MKB42" s="9"/>
      <c r="MKC42" s="9"/>
      <c r="MKD42" s="9"/>
      <c r="MKE42" s="9"/>
      <c r="MKF42" s="9"/>
      <c r="MKG42" s="9"/>
      <c r="MKH42" s="9"/>
      <c r="MKI42" s="9"/>
      <c r="MKJ42" s="9"/>
      <c r="MKK42" s="9"/>
      <c r="MKL42" s="9"/>
      <c r="MKM42" s="9"/>
      <c r="MKN42" s="9"/>
      <c r="MKO42" s="9"/>
      <c r="MKP42" s="9"/>
      <c r="MKQ42" s="9"/>
      <c r="MKR42" s="9"/>
      <c r="MKS42" s="9"/>
      <c r="MKT42" s="9"/>
      <c r="MKU42" s="9"/>
      <c r="MKV42" s="9"/>
      <c r="MKW42" s="9"/>
      <c r="MKX42" s="9"/>
      <c r="MKY42" s="9"/>
      <c r="MKZ42" s="9"/>
      <c r="MLA42" s="9"/>
      <c r="MLB42" s="9"/>
      <c r="MLC42" s="9"/>
      <c r="MLD42" s="9"/>
      <c r="MLE42" s="9"/>
      <c r="MLF42" s="9"/>
      <c r="MLG42" s="9"/>
      <c r="MLH42" s="9"/>
      <c r="MLI42" s="9"/>
      <c r="MLJ42" s="9"/>
      <c r="MLK42" s="9"/>
      <c r="MLL42" s="9"/>
      <c r="MLM42" s="9"/>
      <c r="MLN42" s="9"/>
      <c r="MLO42" s="9"/>
      <c r="MLP42" s="9"/>
      <c r="MLQ42" s="9"/>
      <c r="MLR42" s="9"/>
      <c r="MLS42" s="9"/>
      <c r="MLT42" s="9"/>
      <c r="MLU42" s="9"/>
      <c r="MLV42" s="9"/>
      <c r="MLW42" s="9"/>
      <c r="MLX42" s="9"/>
      <c r="MLY42" s="9"/>
      <c r="MLZ42" s="9"/>
      <c r="MMA42" s="9"/>
      <c r="MMB42" s="9"/>
      <c r="MMC42" s="9"/>
      <c r="MMD42" s="9"/>
      <c r="MME42" s="9"/>
      <c r="MMF42" s="9"/>
      <c r="MMG42" s="9"/>
      <c r="MMH42" s="9"/>
      <c r="MMI42" s="9"/>
      <c r="MMJ42" s="9"/>
      <c r="MMK42" s="9"/>
      <c r="MML42" s="9"/>
      <c r="MMM42" s="9"/>
      <c r="MMN42" s="9"/>
      <c r="MMO42" s="9"/>
      <c r="MMP42" s="9"/>
      <c r="MMQ42" s="9"/>
      <c r="MMR42" s="9"/>
      <c r="MMS42" s="9"/>
      <c r="MMT42" s="9"/>
      <c r="MMU42" s="9"/>
      <c r="MMV42" s="9"/>
      <c r="MMW42" s="9"/>
      <c r="MMX42" s="9"/>
      <c r="MMY42" s="9"/>
      <c r="MMZ42" s="9"/>
      <c r="MNA42" s="9"/>
      <c r="MNB42" s="9"/>
      <c r="MNC42" s="9"/>
      <c r="MND42" s="9"/>
      <c r="MNE42" s="9"/>
      <c r="MNF42" s="9"/>
      <c r="MNG42" s="9"/>
      <c r="MNH42" s="9"/>
      <c r="MNI42" s="9"/>
      <c r="MNJ42" s="9"/>
      <c r="MNK42" s="9"/>
      <c r="MNL42" s="9"/>
      <c r="MNM42" s="9"/>
      <c r="MNN42" s="9"/>
      <c r="MNO42" s="9"/>
      <c r="MNP42" s="9"/>
      <c r="MNQ42" s="9"/>
      <c r="MNR42" s="9"/>
      <c r="MNS42" s="9"/>
      <c r="MNT42" s="9"/>
      <c r="MNU42" s="9"/>
      <c r="MNV42" s="9"/>
      <c r="MNW42" s="9"/>
      <c r="MNX42" s="9"/>
      <c r="MNY42" s="9"/>
      <c r="MNZ42" s="9"/>
      <c r="MOA42" s="9"/>
      <c r="MOB42" s="9"/>
      <c r="MOC42" s="9"/>
      <c r="MOD42" s="9"/>
      <c r="MOE42" s="9"/>
      <c r="MOF42" s="9"/>
      <c r="MOG42" s="9"/>
      <c r="MOH42" s="9"/>
      <c r="MOI42" s="9"/>
      <c r="MOJ42" s="9"/>
      <c r="MOK42" s="9"/>
      <c r="MOL42" s="9"/>
      <c r="MOM42" s="9"/>
      <c r="MON42" s="9"/>
      <c r="MOO42" s="9"/>
      <c r="MOP42" s="9"/>
      <c r="MOQ42" s="9"/>
      <c r="MOR42" s="9"/>
      <c r="MOS42" s="9"/>
      <c r="MOT42" s="9"/>
      <c r="MOU42" s="9"/>
      <c r="MOV42" s="9"/>
      <c r="MOW42" s="9"/>
      <c r="MOX42" s="9"/>
      <c r="MOY42" s="9"/>
      <c r="MOZ42" s="9"/>
      <c r="MPA42" s="9"/>
      <c r="MPB42" s="9"/>
      <c r="MPC42" s="9"/>
      <c r="MPD42" s="9"/>
      <c r="MPE42" s="9"/>
      <c r="MPF42" s="9"/>
      <c r="MPG42" s="9"/>
      <c r="MPH42" s="9"/>
      <c r="MPI42" s="9"/>
      <c r="MPJ42" s="9"/>
      <c r="MPK42" s="9"/>
      <c r="MPL42" s="9"/>
      <c r="MPM42" s="9"/>
      <c r="MPN42" s="9"/>
      <c r="MPO42" s="9"/>
      <c r="MPP42" s="9"/>
      <c r="MPQ42" s="9"/>
      <c r="MPR42" s="9"/>
      <c r="MPS42" s="9"/>
      <c r="MPT42" s="9"/>
      <c r="MPU42" s="9"/>
      <c r="MPV42" s="9"/>
      <c r="MPW42" s="9"/>
      <c r="MPX42" s="9"/>
      <c r="MPY42" s="9"/>
      <c r="MPZ42" s="9"/>
      <c r="MQA42" s="9"/>
      <c r="MQB42" s="9"/>
      <c r="MQC42" s="9"/>
      <c r="MQD42" s="9"/>
      <c r="MQE42" s="9"/>
      <c r="MQF42" s="9"/>
      <c r="MQG42" s="9"/>
      <c r="MQH42" s="9"/>
      <c r="MQI42" s="9"/>
      <c r="MQJ42" s="9"/>
      <c r="MQK42" s="9"/>
      <c r="MQL42" s="9"/>
      <c r="MQM42" s="9"/>
      <c r="MQN42" s="9"/>
      <c r="MQO42" s="9"/>
      <c r="MQP42" s="9"/>
      <c r="MQQ42" s="9"/>
      <c r="MQR42" s="9"/>
      <c r="MQS42" s="9"/>
      <c r="MQT42" s="9"/>
      <c r="MQU42" s="9"/>
      <c r="MQV42" s="9"/>
      <c r="MQW42" s="9"/>
      <c r="MQX42" s="9"/>
      <c r="MQY42" s="9"/>
      <c r="MQZ42" s="9"/>
      <c r="MRA42" s="9"/>
      <c r="MRB42" s="9"/>
      <c r="MRC42" s="9"/>
      <c r="MRD42" s="9"/>
      <c r="MRE42" s="9"/>
      <c r="MRF42" s="9"/>
      <c r="MRG42" s="9"/>
      <c r="MRH42" s="9"/>
      <c r="MRI42" s="9"/>
      <c r="MRJ42" s="9"/>
      <c r="MRK42" s="9"/>
      <c r="MRL42" s="9"/>
      <c r="MRM42" s="9"/>
      <c r="MRN42" s="9"/>
      <c r="MRO42" s="9"/>
      <c r="MRP42" s="9"/>
      <c r="MRQ42" s="9"/>
      <c r="MRR42" s="9"/>
      <c r="MRS42" s="9"/>
      <c r="MRT42" s="9"/>
      <c r="MRU42" s="9"/>
      <c r="MRV42" s="9"/>
      <c r="MRW42" s="9"/>
      <c r="MRX42" s="9"/>
      <c r="MRY42" s="9"/>
      <c r="MRZ42" s="9"/>
      <c r="MSA42" s="9"/>
      <c r="MSB42" s="9"/>
      <c r="MSC42" s="9"/>
      <c r="MSD42" s="9"/>
      <c r="MSE42" s="9"/>
      <c r="MSF42" s="9"/>
      <c r="MSG42" s="9"/>
      <c r="MSH42" s="9"/>
      <c r="MSI42" s="9"/>
      <c r="MSJ42" s="9"/>
      <c r="MSK42" s="9"/>
      <c r="MSL42" s="9"/>
      <c r="MSM42" s="9"/>
      <c r="MSN42" s="9"/>
      <c r="MSO42" s="9"/>
      <c r="MSP42" s="9"/>
      <c r="MSQ42" s="9"/>
      <c r="MSR42" s="9"/>
      <c r="MSS42" s="9"/>
      <c r="MST42" s="9"/>
      <c r="MSU42" s="9"/>
      <c r="MSV42" s="9"/>
      <c r="MSW42" s="9"/>
      <c r="MSX42" s="9"/>
      <c r="MSY42" s="9"/>
      <c r="MSZ42" s="9"/>
      <c r="MTA42" s="9"/>
      <c r="MTB42" s="9"/>
      <c r="MTC42" s="9"/>
      <c r="MTD42" s="9"/>
      <c r="MTE42" s="9"/>
      <c r="MTF42" s="9"/>
      <c r="MTG42" s="9"/>
      <c r="MTH42" s="9"/>
      <c r="MTI42" s="9"/>
      <c r="MTJ42" s="9"/>
      <c r="MTK42" s="9"/>
      <c r="MTL42" s="9"/>
      <c r="MTM42" s="9"/>
      <c r="MTN42" s="9"/>
      <c r="MTO42" s="9"/>
      <c r="MTP42" s="9"/>
      <c r="MTQ42" s="9"/>
      <c r="MTR42" s="9"/>
      <c r="MTS42" s="9"/>
      <c r="MTT42" s="9"/>
      <c r="MTU42" s="9"/>
      <c r="MTV42" s="9"/>
      <c r="MTW42" s="9"/>
      <c r="MTX42" s="9"/>
      <c r="MTY42" s="9"/>
      <c r="MTZ42" s="9"/>
      <c r="MUA42" s="9"/>
      <c r="MUB42" s="9"/>
      <c r="MUC42" s="9"/>
      <c r="MUD42" s="9"/>
      <c r="MUE42" s="9"/>
      <c r="MUF42" s="9"/>
      <c r="MUG42" s="9"/>
      <c r="MUH42" s="9"/>
      <c r="MUI42" s="9"/>
      <c r="MUJ42" s="9"/>
      <c r="MUK42" s="9"/>
      <c r="MUL42" s="9"/>
      <c r="MUM42" s="9"/>
      <c r="MUN42" s="9"/>
      <c r="MUO42" s="9"/>
      <c r="MUP42" s="9"/>
      <c r="MUQ42" s="9"/>
      <c r="MUR42" s="9"/>
      <c r="MUS42" s="9"/>
      <c r="MUT42" s="9"/>
      <c r="MUU42" s="9"/>
      <c r="MUV42" s="9"/>
      <c r="MUW42" s="9"/>
      <c r="MUX42" s="9"/>
      <c r="MUY42" s="9"/>
      <c r="MUZ42" s="9"/>
      <c r="MVA42" s="9"/>
      <c r="MVB42" s="9"/>
      <c r="MVC42" s="9"/>
      <c r="MVD42" s="9"/>
      <c r="MVE42" s="9"/>
      <c r="MVF42" s="9"/>
      <c r="MVG42" s="9"/>
      <c r="MVH42" s="9"/>
      <c r="MVI42" s="9"/>
      <c r="MVJ42" s="9"/>
      <c r="MVK42" s="9"/>
      <c r="MVL42" s="9"/>
      <c r="MVM42" s="9"/>
      <c r="MVN42" s="9"/>
      <c r="MVO42" s="9"/>
      <c r="MVP42" s="9"/>
      <c r="MVQ42" s="9"/>
      <c r="MVR42" s="9"/>
      <c r="MVS42" s="9"/>
      <c r="MVT42" s="9"/>
      <c r="MVU42" s="9"/>
      <c r="MVV42" s="9"/>
      <c r="MVW42" s="9"/>
      <c r="MVX42" s="9"/>
      <c r="MVY42" s="9"/>
      <c r="MVZ42" s="9"/>
      <c r="MWA42" s="9"/>
      <c r="MWB42" s="9"/>
      <c r="MWC42" s="9"/>
      <c r="MWD42" s="9"/>
      <c r="MWE42" s="9"/>
      <c r="MWF42" s="9"/>
      <c r="MWG42" s="9"/>
      <c r="MWH42" s="9"/>
      <c r="MWI42" s="9"/>
      <c r="MWJ42" s="9"/>
      <c r="MWK42" s="9"/>
      <c r="MWL42" s="9"/>
      <c r="MWM42" s="9"/>
      <c r="MWN42" s="9"/>
      <c r="MWO42" s="9"/>
      <c r="MWP42" s="9"/>
      <c r="MWQ42" s="9"/>
      <c r="MWR42" s="9"/>
      <c r="MWS42" s="9"/>
      <c r="MWT42" s="9"/>
      <c r="MWU42" s="9"/>
      <c r="MWV42" s="9"/>
      <c r="MWW42" s="9"/>
      <c r="MWX42" s="9"/>
      <c r="MWY42" s="9"/>
      <c r="MWZ42" s="9"/>
      <c r="MXA42" s="9"/>
      <c r="MXB42" s="9"/>
      <c r="MXC42" s="9"/>
      <c r="MXD42" s="9"/>
      <c r="MXE42" s="9"/>
      <c r="MXF42" s="9"/>
      <c r="MXG42" s="9"/>
      <c r="MXH42" s="9"/>
      <c r="MXI42" s="9"/>
      <c r="MXJ42" s="9"/>
      <c r="MXK42" s="9"/>
      <c r="MXL42" s="9"/>
      <c r="MXM42" s="9"/>
      <c r="MXN42" s="9"/>
      <c r="MXO42" s="9"/>
      <c r="MXP42" s="9"/>
      <c r="MXQ42" s="9"/>
      <c r="MXR42" s="9"/>
      <c r="MXS42" s="9"/>
      <c r="MXT42" s="9"/>
      <c r="MXU42" s="9"/>
      <c r="MXV42" s="9"/>
      <c r="MXW42" s="9"/>
      <c r="MXX42" s="9"/>
      <c r="MXY42" s="9"/>
      <c r="MXZ42" s="9"/>
      <c r="MYA42" s="9"/>
      <c r="MYB42" s="9"/>
      <c r="MYC42" s="9"/>
      <c r="MYD42" s="9"/>
      <c r="MYE42" s="9"/>
      <c r="MYF42" s="9"/>
      <c r="MYG42" s="9"/>
      <c r="MYH42" s="9"/>
      <c r="MYI42" s="9"/>
      <c r="MYJ42" s="9"/>
      <c r="MYK42" s="9"/>
      <c r="MYL42" s="9"/>
      <c r="MYM42" s="9"/>
      <c r="MYN42" s="9"/>
      <c r="MYO42" s="9"/>
      <c r="MYP42" s="9"/>
      <c r="MYQ42" s="9"/>
      <c r="MYR42" s="9"/>
      <c r="MYS42" s="9"/>
      <c r="MYT42" s="9"/>
      <c r="MYU42" s="9"/>
      <c r="MYV42" s="9"/>
      <c r="MYW42" s="9"/>
      <c r="MYX42" s="9"/>
      <c r="MYY42" s="9"/>
      <c r="MYZ42" s="9"/>
      <c r="MZA42" s="9"/>
      <c r="MZB42" s="9"/>
      <c r="MZC42" s="9"/>
      <c r="MZD42" s="9"/>
      <c r="MZE42" s="9"/>
      <c r="MZF42" s="9"/>
      <c r="MZG42" s="9"/>
      <c r="MZH42" s="9"/>
      <c r="MZI42" s="9"/>
      <c r="MZJ42" s="9"/>
      <c r="MZK42" s="9"/>
      <c r="MZL42" s="9"/>
      <c r="MZM42" s="9"/>
      <c r="MZN42" s="9"/>
      <c r="MZO42" s="9"/>
      <c r="MZP42" s="9"/>
      <c r="MZQ42" s="9"/>
      <c r="MZR42" s="9"/>
      <c r="MZS42" s="9"/>
      <c r="MZT42" s="9"/>
      <c r="MZU42" s="9"/>
      <c r="MZV42" s="9"/>
      <c r="MZW42" s="9"/>
      <c r="MZX42" s="9"/>
      <c r="MZY42" s="9"/>
      <c r="MZZ42" s="9"/>
      <c r="NAA42" s="9"/>
      <c r="NAB42" s="9"/>
      <c r="NAC42" s="9"/>
      <c r="NAD42" s="9"/>
      <c r="NAE42" s="9"/>
      <c r="NAF42" s="9"/>
      <c r="NAG42" s="9"/>
      <c r="NAH42" s="9"/>
      <c r="NAI42" s="9"/>
      <c r="NAJ42" s="9"/>
      <c r="NAK42" s="9"/>
      <c r="NAL42" s="9"/>
      <c r="NAM42" s="9"/>
      <c r="NAN42" s="9"/>
      <c r="NAO42" s="9"/>
      <c r="NAP42" s="9"/>
      <c r="NAQ42" s="9"/>
      <c r="NAR42" s="9"/>
      <c r="NAS42" s="9"/>
      <c r="NAT42" s="9"/>
      <c r="NAU42" s="9"/>
      <c r="NAV42" s="9"/>
      <c r="NAW42" s="9"/>
      <c r="NAX42" s="9"/>
      <c r="NAY42" s="9"/>
      <c r="NAZ42" s="9"/>
      <c r="NBA42" s="9"/>
      <c r="NBB42" s="9"/>
      <c r="NBC42" s="9"/>
      <c r="NBD42" s="9"/>
      <c r="NBE42" s="9"/>
      <c r="NBF42" s="9"/>
      <c r="NBG42" s="9"/>
      <c r="NBH42" s="9"/>
      <c r="NBI42" s="9"/>
      <c r="NBJ42" s="9"/>
      <c r="NBK42" s="9"/>
      <c r="NBL42" s="9"/>
      <c r="NBM42" s="9"/>
      <c r="NBN42" s="9"/>
      <c r="NBO42" s="9"/>
      <c r="NBP42" s="9"/>
      <c r="NBQ42" s="9"/>
      <c r="NBR42" s="9"/>
      <c r="NBS42" s="9"/>
      <c r="NBT42" s="9"/>
      <c r="NBU42" s="9"/>
      <c r="NBV42" s="9"/>
      <c r="NBW42" s="9"/>
      <c r="NBX42" s="9"/>
      <c r="NBY42" s="9"/>
      <c r="NBZ42" s="9"/>
      <c r="NCA42" s="9"/>
      <c r="NCB42" s="9"/>
      <c r="NCC42" s="9"/>
      <c r="NCD42" s="9"/>
      <c r="NCE42" s="9"/>
      <c r="NCF42" s="9"/>
      <c r="NCG42" s="9"/>
      <c r="NCH42" s="9"/>
      <c r="NCI42" s="9"/>
      <c r="NCJ42" s="9"/>
      <c r="NCK42" s="9"/>
      <c r="NCL42" s="9"/>
      <c r="NCM42" s="9"/>
      <c r="NCN42" s="9"/>
      <c r="NCO42" s="9"/>
      <c r="NCP42" s="9"/>
      <c r="NCQ42" s="9"/>
      <c r="NCR42" s="9"/>
      <c r="NCS42" s="9"/>
      <c r="NCT42" s="9"/>
      <c r="NCU42" s="9"/>
      <c r="NCV42" s="9"/>
      <c r="NCW42" s="9"/>
      <c r="NCX42" s="9"/>
      <c r="NCY42" s="9"/>
      <c r="NCZ42" s="9"/>
      <c r="NDA42" s="9"/>
      <c r="NDB42" s="9"/>
      <c r="NDC42" s="9"/>
      <c r="NDD42" s="9"/>
      <c r="NDE42" s="9"/>
      <c r="NDF42" s="9"/>
      <c r="NDG42" s="9"/>
      <c r="NDH42" s="9"/>
      <c r="NDI42" s="9"/>
      <c r="NDJ42" s="9"/>
      <c r="NDK42" s="9"/>
      <c r="NDL42" s="9"/>
      <c r="NDM42" s="9"/>
      <c r="NDN42" s="9"/>
      <c r="NDO42" s="9"/>
      <c r="NDP42" s="9"/>
      <c r="NDQ42" s="9"/>
      <c r="NDR42" s="9"/>
      <c r="NDS42" s="9"/>
      <c r="NDT42" s="9"/>
      <c r="NDU42" s="9"/>
      <c r="NDV42" s="9"/>
      <c r="NDW42" s="9"/>
      <c r="NDX42" s="9"/>
      <c r="NDY42" s="9"/>
      <c r="NDZ42" s="9"/>
      <c r="NEA42" s="9"/>
      <c r="NEB42" s="9"/>
      <c r="NEC42" s="9"/>
      <c r="NED42" s="9"/>
      <c r="NEE42" s="9"/>
      <c r="NEF42" s="9"/>
      <c r="NEG42" s="9"/>
      <c r="NEH42" s="9"/>
      <c r="NEI42" s="9"/>
      <c r="NEJ42" s="9"/>
      <c r="NEK42" s="9"/>
      <c r="NEL42" s="9"/>
      <c r="NEM42" s="9"/>
      <c r="NEN42" s="9"/>
      <c r="NEO42" s="9"/>
      <c r="NEP42" s="9"/>
      <c r="NEQ42" s="9"/>
      <c r="NER42" s="9"/>
      <c r="NES42" s="9"/>
      <c r="NET42" s="9"/>
      <c r="NEU42" s="9"/>
      <c r="NEV42" s="9"/>
      <c r="NEW42" s="9"/>
      <c r="NEX42" s="9"/>
      <c r="NEY42" s="9"/>
      <c r="NEZ42" s="9"/>
      <c r="NFA42" s="9"/>
      <c r="NFB42" s="9"/>
      <c r="NFC42" s="9"/>
      <c r="NFD42" s="9"/>
      <c r="NFE42" s="9"/>
      <c r="NFF42" s="9"/>
      <c r="NFG42" s="9"/>
      <c r="NFH42" s="9"/>
      <c r="NFI42" s="9"/>
      <c r="NFJ42" s="9"/>
      <c r="NFK42" s="9"/>
      <c r="NFL42" s="9"/>
      <c r="NFM42" s="9"/>
      <c r="NFN42" s="9"/>
      <c r="NFO42" s="9"/>
      <c r="NFP42" s="9"/>
      <c r="NFQ42" s="9"/>
      <c r="NFR42" s="9"/>
      <c r="NFS42" s="9"/>
      <c r="NFT42" s="9"/>
      <c r="NFU42" s="9"/>
      <c r="NFV42" s="9"/>
      <c r="NFW42" s="9"/>
      <c r="NFX42" s="9"/>
      <c r="NFY42" s="9"/>
      <c r="NFZ42" s="9"/>
      <c r="NGA42" s="9"/>
      <c r="NGB42" s="9"/>
      <c r="NGC42" s="9"/>
      <c r="NGD42" s="9"/>
      <c r="NGE42" s="9"/>
      <c r="NGF42" s="9"/>
      <c r="NGG42" s="9"/>
      <c r="NGH42" s="9"/>
      <c r="NGI42" s="9"/>
      <c r="NGJ42" s="9"/>
      <c r="NGK42" s="9"/>
      <c r="NGL42" s="9"/>
      <c r="NGM42" s="9"/>
      <c r="NGN42" s="9"/>
      <c r="NGO42" s="9"/>
      <c r="NGP42" s="9"/>
      <c r="NGQ42" s="9"/>
      <c r="NGR42" s="9"/>
      <c r="NGS42" s="9"/>
      <c r="NGT42" s="9"/>
      <c r="NGU42" s="9"/>
      <c r="NGV42" s="9"/>
      <c r="NGW42" s="9"/>
      <c r="NGX42" s="9"/>
      <c r="NGY42" s="9"/>
      <c r="NGZ42" s="9"/>
      <c r="NHA42" s="9"/>
      <c r="NHB42" s="9"/>
      <c r="NHC42" s="9"/>
      <c r="NHD42" s="9"/>
      <c r="NHE42" s="9"/>
      <c r="NHF42" s="9"/>
      <c r="NHG42" s="9"/>
      <c r="NHH42" s="9"/>
      <c r="NHI42" s="9"/>
      <c r="NHJ42" s="9"/>
      <c r="NHK42" s="9"/>
      <c r="NHL42" s="9"/>
      <c r="NHM42" s="9"/>
      <c r="NHN42" s="9"/>
      <c r="NHO42" s="9"/>
      <c r="NHP42" s="9"/>
      <c r="NHQ42" s="9"/>
      <c r="NHR42" s="9"/>
      <c r="NHS42" s="9"/>
      <c r="NHT42" s="9"/>
      <c r="NHU42" s="9"/>
      <c r="NHV42" s="9"/>
      <c r="NHW42" s="9"/>
      <c r="NHX42" s="9"/>
      <c r="NHY42" s="9"/>
      <c r="NHZ42" s="9"/>
      <c r="NIA42" s="9"/>
      <c r="NIB42" s="9"/>
      <c r="NIC42" s="9"/>
      <c r="NID42" s="9"/>
      <c r="NIE42" s="9"/>
      <c r="NIF42" s="9"/>
      <c r="NIG42" s="9"/>
      <c r="NIH42" s="9"/>
      <c r="NII42" s="9"/>
      <c r="NIJ42" s="9"/>
      <c r="NIK42" s="9"/>
      <c r="NIL42" s="9"/>
      <c r="NIM42" s="9"/>
      <c r="NIN42" s="9"/>
      <c r="NIO42" s="9"/>
      <c r="NIP42" s="9"/>
      <c r="NIQ42" s="9"/>
      <c r="NIR42" s="9"/>
      <c r="NIS42" s="9"/>
      <c r="NIT42" s="9"/>
      <c r="NIU42" s="9"/>
      <c r="NIV42" s="9"/>
      <c r="NIW42" s="9"/>
      <c r="NIX42" s="9"/>
      <c r="NIY42" s="9"/>
      <c r="NIZ42" s="9"/>
      <c r="NJA42" s="9"/>
      <c r="NJB42" s="9"/>
      <c r="NJC42" s="9"/>
      <c r="NJD42" s="9"/>
      <c r="NJE42" s="9"/>
      <c r="NJF42" s="9"/>
      <c r="NJG42" s="9"/>
      <c r="NJH42" s="9"/>
      <c r="NJI42" s="9"/>
      <c r="NJJ42" s="9"/>
      <c r="NJK42" s="9"/>
      <c r="NJL42" s="9"/>
      <c r="NJM42" s="9"/>
      <c r="NJN42" s="9"/>
      <c r="NJO42" s="9"/>
      <c r="NJP42" s="9"/>
      <c r="NJQ42" s="9"/>
      <c r="NJR42" s="9"/>
      <c r="NJS42" s="9"/>
      <c r="NJT42" s="9"/>
      <c r="NJU42" s="9"/>
      <c r="NJV42" s="9"/>
      <c r="NJW42" s="9"/>
      <c r="NJX42" s="9"/>
      <c r="NJY42" s="9"/>
      <c r="NJZ42" s="9"/>
      <c r="NKA42" s="9"/>
      <c r="NKB42" s="9"/>
      <c r="NKC42" s="9"/>
      <c r="NKD42" s="9"/>
      <c r="NKE42" s="9"/>
      <c r="NKF42" s="9"/>
      <c r="NKG42" s="9"/>
      <c r="NKH42" s="9"/>
      <c r="NKI42" s="9"/>
      <c r="NKJ42" s="9"/>
      <c r="NKK42" s="9"/>
      <c r="NKL42" s="9"/>
      <c r="NKM42" s="9"/>
      <c r="NKN42" s="9"/>
      <c r="NKO42" s="9"/>
      <c r="NKP42" s="9"/>
      <c r="NKQ42" s="9"/>
      <c r="NKR42" s="9"/>
      <c r="NKS42" s="9"/>
      <c r="NKT42" s="9"/>
      <c r="NKU42" s="9"/>
      <c r="NKV42" s="9"/>
      <c r="NKW42" s="9"/>
      <c r="NKX42" s="9"/>
      <c r="NKY42" s="9"/>
      <c r="NKZ42" s="9"/>
      <c r="NLA42" s="9"/>
      <c r="NLB42" s="9"/>
      <c r="NLC42" s="9"/>
      <c r="NLD42" s="9"/>
      <c r="NLE42" s="9"/>
      <c r="NLF42" s="9"/>
      <c r="NLG42" s="9"/>
      <c r="NLH42" s="9"/>
      <c r="NLI42" s="9"/>
      <c r="NLJ42" s="9"/>
      <c r="NLK42" s="9"/>
      <c r="NLL42" s="9"/>
      <c r="NLM42" s="9"/>
      <c r="NLN42" s="9"/>
      <c r="NLO42" s="9"/>
      <c r="NLP42" s="9"/>
      <c r="NLQ42" s="9"/>
      <c r="NLR42" s="9"/>
      <c r="NLS42" s="9"/>
      <c r="NLT42" s="9"/>
      <c r="NLU42" s="9"/>
      <c r="NLV42" s="9"/>
      <c r="NLW42" s="9"/>
      <c r="NLX42" s="9"/>
      <c r="NLY42" s="9"/>
      <c r="NLZ42" s="9"/>
      <c r="NMA42" s="9"/>
      <c r="NMB42" s="9"/>
      <c r="NMC42" s="9"/>
      <c r="NMD42" s="9"/>
      <c r="NME42" s="9"/>
      <c r="NMF42" s="9"/>
      <c r="NMG42" s="9"/>
      <c r="NMH42" s="9"/>
      <c r="NMI42" s="9"/>
      <c r="NMJ42" s="9"/>
      <c r="NMK42" s="9"/>
      <c r="NML42" s="9"/>
      <c r="NMM42" s="9"/>
      <c r="NMN42" s="9"/>
      <c r="NMO42" s="9"/>
      <c r="NMP42" s="9"/>
      <c r="NMQ42" s="9"/>
      <c r="NMR42" s="9"/>
      <c r="NMS42" s="9"/>
      <c r="NMT42" s="9"/>
      <c r="NMU42" s="9"/>
      <c r="NMV42" s="9"/>
      <c r="NMW42" s="9"/>
      <c r="NMX42" s="9"/>
      <c r="NMY42" s="9"/>
      <c r="NMZ42" s="9"/>
      <c r="NNA42" s="9"/>
      <c r="NNB42" s="9"/>
      <c r="NNC42" s="9"/>
      <c r="NND42" s="9"/>
      <c r="NNE42" s="9"/>
      <c r="NNF42" s="9"/>
      <c r="NNG42" s="9"/>
      <c r="NNH42" s="9"/>
      <c r="NNI42" s="9"/>
      <c r="NNJ42" s="9"/>
      <c r="NNK42" s="9"/>
      <c r="NNL42" s="9"/>
      <c r="NNM42" s="9"/>
      <c r="NNN42" s="9"/>
      <c r="NNO42" s="9"/>
      <c r="NNP42" s="9"/>
      <c r="NNQ42" s="9"/>
      <c r="NNR42" s="9"/>
      <c r="NNS42" s="9"/>
      <c r="NNT42" s="9"/>
      <c r="NNU42" s="9"/>
      <c r="NNV42" s="9"/>
      <c r="NNW42" s="9"/>
      <c r="NNX42" s="9"/>
      <c r="NNY42" s="9"/>
      <c r="NNZ42" s="9"/>
      <c r="NOA42" s="9"/>
      <c r="NOB42" s="9"/>
      <c r="NOC42" s="9"/>
      <c r="NOD42" s="9"/>
      <c r="NOE42" s="9"/>
      <c r="NOF42" s="9"/>
      <c r="NOG42" s="9"/>
      <c r="NOH42" s="9"/>
      <c r="NOI42" s="9"/>
      <c r="NOJ42" s="9"/>
      <c r="NOK42" s="9"/>
      <c r="NOL42" s="9"/>
      <c r="NOM42" s="9"/>
      <c r="NON42" s="9"/>
      <c r="NOO42" s="9"/>
      <c r="NOP42" s="9"/>
      <c r="NOQ42" s="9"/>
      <c r="NOR42" s="9"/>
      <c r="NOS42" s="9"/>
      <c r="NOT42" s="9"/>
      <c r="NOU42" s="9"/>
      <c r="NOV42" s="9"/>
      <c r="NOW42" s="9"/>
      <c r="NOX42" s="9"/>
      <c r="NOY42" s="9"/>
      <c r="NOZ42" s="9"/>
      <c r="NPA42" s="9"/>
      <c r="NPB42" s="9"/>
      <c r="NPC42" s="9"/>
      <c r="NPD42" s="9"/>
      <c r="NPE42" s="9"/>
      <c r="NPF42" s="9"/>
      <c r="NPG42" s="9"/>
      <c r="NPH42" s="9"/>
      <c r="NPI42" s="9"/>
      <c r="NPJ42" s="9"/>
      <c r="NPK42" s="9"/>
      <c r="NPL42" s="9"/>
      <c r="NPM42" s="9"/>
      <c r="NPN42" s="9"/>
      <c r="NPO42" s="9"/>
      <c r="NPP42" s="9"/>
      <c r="NPQ42" s="9"/>
      <c r="NPR42" s="9"/>
      <c r="NPS42" s="9"/>
      <c r="NPT42" s="9"/>
      <c r="NPU42" s="9"/>
      <c r="NPV42" s="9"/>
      <c r="NPW42" s="9"/>
      <c r="NPX42" s="9"/>
      <c r="NPY42" s="9"/>
      <c r="NPZ42" s="9"/>
      <c r="NQA42" s="9"/>
      <c r="NQB42" s="9"/>
      <c r="NQC42" s="9"/>
      <c r="NQD42" s="9"/>
      <c r="NQE42" s="9"/>
      <c r="NQF42" s="9"/>
      <c r="NQG42" s="9"/>
      <c r="NQH42" s="9"/>
      <c r="NQI42" s="9"/>
      <c r="NQJ42" s="9"/>
      <c r="NQK42" s="9"/>
      <c r="NQL42" s="9"/>
      <c r="NQM42" s="9"/>
      <c r="NQN42" s="9"/>
      <c r="NQO42" s="9"/>
      <c r="NQP42" s="9"/>
      <c r="NQQ42" s="9"/>
      <c r="NQR42" s="9"/>
      <c r="NQS42" s="9"/>
      <c r="NQT42" s="9"/>
      <c r="NQU42" s="9"/>
      <c r="NQV42" s="9"/>
      <c r="NQW42" s="9"/>
      <c r="NQX42" s="9"/>
      <c r="NQY42" s="9"/>
      <c r="NQZ42" s="9"/>
      <c r="NRA42" s="9"/>
      <c r="NRB42" s="9"/>
      <c r="NRC42" s="9"/>
      <c r="NRD42" s="9"/>
      <c r="NRE42" s="9"/>
      <c r="NRF42" s="9"/>
      <c r="NRG42" s="9"/>
      <c r="NRH42" s="9"/>
      <c r="NRI42" s="9"/>
      <c r="NRJ42" s="9"/>
      <c r="NRK42" s="9"/>
      <c r="NRL42" s="9"/>
      <c r="NRM42" s="9"/>
      <c r="NRN42" s="9"/>
      <c r="NRO42" s="9"/>
      <c r="NRP42" s="9"/>
      <c r="NRQ42" s="9"/>
      <c r="NRR42" s="9"/>
      <c r="NRS42" s="9"/>
      <c r="NRT42" s="9"/>
      <c r="NRU42" s="9"/>
      <c r="NRV42" s="9"/>
      <c r="NRW42" s="9"/>
      <c r="NRX42" s="9"/>
      <c r="NRY42" s="9"/>
      <c r="NRZ42" s="9"/>
      <c r="NSA42" s="9"/>
      <c r="NSB42" s="9"/>
      <c r="NSC42" s="9"/>
      <c r="NSD42" s="9"/>
      <c r="NSE42" s="9"/>
      <c r="NSF42" s="9"/>
      <c r="NSG42" s="9"/>
      <c r="NSH42" s="9"/>
      <c r="NSI42" s="9"/>
      <c r="NSJ42" s="9"/>
      <c r="NSK42" s="9"/>
      <c r="NSL42" s="9"/>
      <c r="NSM42" s="9"/>
      <c r="NSN42" s="9"/>
      <c r="NSO42" s="9"/>
      <c r="NSP42" s="9"/>
      <c r="NSQ42" s="9"/>
      <c r="NSR42" s="9"/>
      <c r="NSS42" s="9"/>
      <c r="NST42" s="9"/>
      <c r="NSU42" s="9"/>
      <c r="NSV42" s="9"/>
      <c r="NSW42" s="9"/>
      <c r="NSX42" s="9"/>
      <c r="NSY42" s="9"/>
      <c r="NSZ42" s="9"/>
      <c r="NTA42" s="9"/>
      <c r="NTB42" s="9"/>
      <c r="NTC42" s="9"/>
      <c r="NTD42" s="9"/>
      <c r="NTE42" s="9"/>
      <c r="NTF42" s="9"/>
      <c r="NTG42" s="9"/>
      <c r="NTH42" s="9"/>
      <c r="NTI42" s="9"/>
      <c r="NTJ42" s="9"/>
      <c r="NTK42" s="9"/>
      <c r="NTL42" s="9"/>
      <c r="NTM42" s="9"/>
      <c r="NTN42" s="9"/>
      <c r="NTO42" s="9"/>
      <c r="NTP42" s="9"/>
      <c r="NTQ42" s="9"/>
      <c r="NTR42" s="9"/>
      <c r="NTS42" s="9"/>
      <c r="NTT42" s="9"/>
      <c r="NTU42" s="9"/>
      <c r="NTV42" s="9"/>
      <c r="NTW42" s="9"/>
      <c r="NTX42" s="9"/>
      <c r="NTY42" s="9"/>
      <c r="NTZ42" s="9"/>
      <c r="NUA42" s="9"/>
      <c r="NUB42" s="9"/>
      <c r="NUC42" s="9"/>
      <c r="NUD42" s="9"/>
      <c r="NUE42" s="9"/>
      <c r="NUF42" s="9"/>
      <c r="NUG42" s="9"/>
      <c r="NUH42" s="9"/>
      <c r="NUI42" s="9"/>
      <c r="NUJ42" s="9"/>
      <c r="NUK42" s="9"/>
      <c r="NUL42" s="9"/>
      <c r="NUM42" s="9"/>
      <c r="NUN42" s="9"/>
      <c r="NUO42" s="9"/>
      <c r="NUP42" s="9"/>
      <c r="NUQ42" s="9"/>
      <c r="NUR42" s="9"/>
      <c r="NUS42" s="9"/>
      <c r="NUT42" s="9"/>
      <c r="NUU42" s="9"/>
      <c r="NUV42" s="9"/>
      <c r="NUW42" s="9"/>
      <c r="NUX42" s="9"/>
      <c r="NUY42" s="9"/>
      <c r="NUZ42" s="9"/>
      <c r="NVA42" s="9"/>
      <c r="NVB42" s="9"/>
      <c r="NVC42" s="9"/>
      <c r="NVD42" s="9"/>
      <c r="NVE42" s="9"/>
      <c r="NVF42" s="9"/>
      <c r="NVG42" s="9"/>
      <c r="NVH42" s="9"/>
      <c r="NVI42" s="9"/>
      <c r="NVJ42" s="9"/>
      <c r="NVK42" s="9"/>
      <c r="NVL42" s="9"/>
      <c r="NVM42" s="9"/>
      <c r="NVN42" s="9"/>
      <c r="NVO42" s="9"/>
      <c r="NVP42" s="9"/>
      <c r="NVQ42" s="9"/>
      <c r="NVR42" s="9"/>
      <c r="NVS42" s="9"/>
      <c r="NVT42" s="9"/>
      <c r="NVU42" s="9"/>
      <c r="NVV42" s="9"/>
      <c r="NVW42" s="9"/>
      <c r="NVX42" s="9"/>
      <c r="NVY42" s="9"/>
      <c r="NVZ42" s="9"/>
      <c r="NWA42" s="9"/>
      <c r="NWB42" s="9"/>
      <c r="NWC42" s="9"/>
      <c r="NWD42" s="9"/>
      <c r="NWE42" s="9"/>
      <c r="NWF42" s="9"/>
      <c r="NWG42" s="9"/>
      <c r="NWH42" s="9"/>
      <c r="NWI42" s="9"/>
      <c r="NWJ42" s="9"/>
      <c r="NWK42" s="9"/>
      <c r="NWL42" s="9"/>
      <c r="NWM42" s="9"/>
      <c r="NWN42" s="9"/>
      <c r="NWO42" s="9"/>
      <c r="NWP42" s="9"/>
      <c r="NWQ42" s="9"/>
      <c r="NWR42" s="9"/>
      <c r="NWS42" s="9"/>
      <c r="NWT42" s="9"/>
      <c r="NWU42" s="9"/>
      <c r="NWV42" s="9"/>
      <c r="NWW42" s="9"/>
      <c r="NWX42" s="9"/>
      <c r="NWY42" s="9"/>
      <c r="NWZ42" s="9"/>
      <c r="NXA42" s="9"/>
      <c r="NXB42" s="9"/>
      <c r="NXC42" s="9"/>
      <c r="NXD42" s="9"/>
      <c r="NXE42" s="9"/>
      <c r="NXF42" s="9"/>
      <c r="NXG42" s="9"/>
      <c r="NXH42" s="9"/>
      <c r="NXI42" s="9"/>
      <c r="NXJ42" s="9"/>
      <c r="NXK42" s="9"/>
      <c r="NXL42" s="9"/>
      <c r="NXM42" s="9"/>
      <c r="NXN42" s="9"/>
      <c r="NXO42" s="9"/>
      <c r="NXP42" s="9"/>
      <c r="NXQ42" s="9"/>
      <c r="NXR42" s="9"/>
      <c r="NXS42" s="9"/>
      <c r="NXT42" s="9"/>
      <c r="NXU42" s="9"/>
      <c r="NXV42" s="9"/>
      <c r="NXW42" s="9"/>
      <c r="NXX42" s="9"/>
      <c r="NXY42" s="9"/>
      <c r="NXZ42" s="9"/>
      <c r="NYA42" s="9"/>
      <c r="NYB42" s="9"/>
      <c r="NYC42" s="9"/>
      <c r="NYD42" s="9"/>
      <c r="NYE42" s="9"/>
      <c r="NYF42" s="9"/>
      <c r="NYG42" s="9"/>
      <c r="NYH42" s="9"/>
      <c r="NYI42" s="9"/>
      <c r="NYJ42" s="9"/>
      <c r="NYK42" s="9"/>
      <c r="NYL42" s="9"/>
      <c r="NYM42" s="9"/>
      <c r="NYN42" s="9"/>
      <c r="NYO42" s="9"/>
      <c r="NYP42" s="9"/>
      <c r="NYQ42" s="9"/>
      <c r="NYR42" s="9"/>
      <c r="NYS42" s="9"/>
      <c r="NYT42" s="9"/>
      <c r="NYU42" s="9"/>
      <c r="NYV42" s="9"/>
      <c r="NYW42" s="9"/>
      <c r="NYX42" s="9"/>
      <c r="NYY42" s="9"/>
      <c r="NYZ42" s="9"/>
      <c r="NZA42" s="9"/>
      <c r="NZB42" s="9"/>
      <c r="NZC42" s="9"/>
      <c r="NZD42" s="9"/>
      <c r="NZE42" s="9"/>
      <c r="NZF42" s="9"/>
      <c r="NZG42" s="9"/>
      <c r="NZH42" s="9"/>
      <c r="NZI42" s="9"/>
      <c r="NZJ42" s="9"/>
      <c r="NZK42" s="9"/>
      <c r="NZL42" s="9"/>
      <c r="NZM42" s="9"/>
      <c r="NZN42" s="9"/>
      <c r="NZO42" s="9"/>
      <c r="NZP42" s="9"/>
      <c r="NZQ42" s="9"/>
      <c r="NZR42" s="9"/>
      <c r="NZS42" s="9"/>
      <c r="NZT42" s="9"/>
      <c r="NZU42" s="9"/>
      <c r="NZV42" s="9"/>
      <c r="NZW42" s="9"/>
      <c r="NZX42" s="9"/>
      <c r="NZY42" s="9"/>
      <c r="NZZ42" s="9"/>
      <c r="OAA42" s="9"/>
      <c r="OAB42" s="9"/>
      <c r="OAC42" s="9"/>
      <c r="OAD42" s="9"/>
      <c r="OAE42" s="9"/>
      <c r="OAF42" s="9"/>
      <c r="OAG42" s="9"/>
      <c r="OAH42" s="9"/>
      <c r="OAI42" s="9"/>
      <c r="OAJ42" s="9"/>
      <c r="OAK42" s="9"/>
      <c r="OAL42" s="9"/>
      <c r="OAM42" s="9"/>
      <c r="OAN42" s="9"/>
      <c r="OAO42" s="9"/>
      <c r="OAP42" s="9"/>
      <c r="OAQ42" s="9"/>
      <c r="OAR42" s="9"/>
      <c r="OAS42" s="9"/>
      <c r="OAT42" s="9"/>
      <c r="OAU42" s="9"/>
      <c r="OAV42" s="9"/>
      <c r="OAW42" s="9"/>
      <c r="OAX42" s="9"/>
      <c r="OAY42" s="9"/>
      <c r="OAZ42" s="9"/>
      <c r="OBA42" s="9"/>
      <c r="OBB42" s="9"/>
      <c r="OBC42" s="9"/>
      <c r="OBD42" s="9"/>
      <c r="OBE42" s="9"/>
      <c r="OBF42" s="9"/>
      <c r="OBG42" s="9"/>
      <c r="OBH42" s="9"/>
      <c r="OBI42" s="9"/>
      <c r="OBJ42" s="9"/>
      <c r="OBK42" s="9"/>
      <c r="OBL42" s="9"/>
      <c r="OBM42" s="9"/>
      <c r="OBN42" s="9"/>
      <c r="OBO42" s="9"/>
      <c r="OBP42" s="9"/>
      <c r="OBQ42" s="9"/>
      <c r="OBR42" s="9"/>
      <c r="OBS42" s="9"/>
      <c r="OBT42" s="9"/>
      <c r="OBU42" s="9"/>
      <c r="OBV42" s="9"/>
      <c r="OBW42" s="9"/>
      <c r="OBX42" s="9"/>
      <c r="OBY42" s="9"/>
      <c r="OBZ42" s="9"/>
      <c r="OCA42" s="9"/>
      <c r="OCB42" s="9"/>
      <c r="OCC42" s="9"/>
      <c r="OCD42" s="9"/>
      <c r="OCE42" s="9"/>
      <c r="OCF42" s="9"/>
      <c r="OCG42" s="9"/>
      <c r="OCH42" s="9"/>
      <c r="OCI42" s="9"/>
      <c r="OCJ42" s="9"/>
      <c r="OCK42" s="9"/>
      <c r="OCL42" s="9"/>
      <c r="OCM42" s="9"/>
      <c r="OCN42" s="9"/>
      <c r="OCO42" s="9"/>
      <c r="OCP42" s="9"/>
      <c r="OCQ42" s="9"/>
      <c r="OCR42" s="9"/>
      <c r="OCS42" s="9"/>
      <c r="OCT42" s="9"/>
      <c r="OCU42" s="9"/>
      <c r="OCV42" s="9"/>
      <c r="OCW42" s="9"/>
      <c r="OCX42" s="9"/>
      <c r="OCY42" s="9"/>
      <c r="OCZ42" s="9"/>
      <c r="ODA42" s="9"/>
      <c r="ODB42" s="9"/>
      <c r="ODC42" s="9"/>
      <c r="ODD42" s="9"/>
      <c r="ODE42" s="9"/>
      <c r="ODF42" s="9"/>
      <c r="ODG42" s="9"/>
      <c r="ODH42" s="9"/>
      <c r="ODI42" s="9"/>
      <c r="ODJ42" s="9"/>
      <c r="ODK42" s="9"/>
      <c r="ODL42" s="9"/>
      <c r="ODM42" s="9"/>
      <c r="ODN42" s="9"/>
      <c r="ODO42" s="9"/>
      <c r="ODP42" s="9"/>
      <c r="ODQ42" s="9"/>
      <c r="ODR42" s="9"/>
      <c r="ODS42" s="9"/>
      <c r="ODT42" s="9"/>
      <c r="ODU42" s="9"/>
      <c r="ODV42" s="9"/>
      <c r="ODW42" s="9"/>
      <c r="ODX42" s="9"/>
      <c r="ODY42" s="9"/>
      <c r="ODZ42" s="9"/>
      <c r="OEA42" s="9"/>
      <c r="OEB42" s="9"/>
      <c r="OEC42" s="9"/>
      <c r="OED42" s="9"/>
      <c r="OEE42" s="9"/>
      <c r="OEF42" s="9"/>
      <c r="OEG42" s="9"/>
      <c r="OEH42" s="9"/>
      <c r="OEI42" s="9"/>
      <c r="OEJ42" s="9"/>
      <c r="OEK42" s="9"/>
      <c r="OEL42" s="9"/>
      <c r="OEM42" s="9"/>
      <c r="OEN42" s="9"/>
      <c r="OEO42" s="9"/>
      <c r="OEP42" s="9"/>
      <c r="OEQ42" s="9"/>
      <c r="OER42" s="9"/>
      <c r="OES42" s="9"/>
      <c r="OET42" s="9"/>
      <c r="OEU42" s="9"/>
      <c r="OEV42" s="9"/>
      <c r="OEW42" s="9"/>
      <c r="OEX42" s="9"/>
      <c r="OEY42" s="9"/>
      <c r="OEZ42" s="9"/>
      <c r="OFA42" s="9"/>
      <c r="OFB42" s="9"/>
      <c r="OFC42" s="9"/>
      <c r="OFD42" s="9"/>
      <c r="OFE42" s="9"/>
      <c r="OFF42" s="9"/>
      <c r="OFG42" s="9"/>
      <c r="OFH42" s="9"/>
      <c r="OFI42" s="9"/>
      <c r="OFJ42" s="9"/>
      <c r="OFK42" s="9"/>
      <c r="OFL42" s="9"/>
      <c r="OFM42" s="9"/>
      <c r="OFN42" s="9"/>
      <c r="OFO42" s="9"/>
      <c r="OFP42" s="9"/>
      <c r="OFQ42" s="9"/>
      <c r="OFR42" s="9"/>
      <c r="OFS42" s="9"/>
      <c r="OFT42" s="9"/>
      <c r="OFU42" s="9"/>
      <c r="OFV42" s="9"/>
      <c r="OFW42" s="9"/>
      <c r="OFX42" s="9"/>
      <c r="OFY42" s="9"/>
      <c r="OFZ42" s="9"/>
      <c r="OGA42" s="9"/>
      <c r="OGB42" s="9"/>
      <c r="OGC42" s="9"/>
      <c r="OGD42" s="9"/>
      <c r="OGE42" s="9"/>
      <c r="OGF42" s="9"/>
      <c r="OGG42" s="9"/>
      <c r="OGH42" s="9"/>
      <c r="OGI42" s="9"/>
      <c r="OGJ42" s="9"/>
      <c r="OGK42" s="9"/>
      <c r="OGL42" s="9"/>
      <c r="OGM42" s="9"/>
      <c r="OGN42" s="9"/>
      <c r="OGO42" s="9"/>
      <c r="OGP42" s="9"/>
      <c r="OGQ42" s="9"/>
      <c r="OGR42" s="9"/>
      <c r="OGS42" s="9"/>
      <c r="OGT42" s="9"/>
      <c r="OGU42" s="9"/>
      <c r="OGV42" s="9"/>
      <c r="OGW42" s="9"/>
      <c r="OGX42" s="9"/>
      <c r="OGY42" s="9"/>
      <c r="OGZ42" s="9"/>
      <c r="OHA42" s="9"/>
      <c r="OHB42" s="9"/>
      <c r="OHC42" s="9"/>
      <c r="OHD42" s="9"/>
      <c r="OHE42" s="9"/>
      <c r="OHF42" s="9"/>
      <c r="OHG42" s="9"/>
      <c r="OHH42" s="9"/>
      <c r="OHI42" s="9"/>
      <c r="OHJ42" s="9"/>
      <c r="OHK42" s="9"/>
      <c r="OHL42" s="9"/>
      <c r="OHM42" s="9"/>
      <c r="OHN42" s="9"/>
      <c r="OHO42" s="9"/>
      <c r="OHP42" s="9"/>
      <c r="OHQ42" s="9"/>
      <c r="OHR42" s="9"/>
      <c r="OHS42" s="9"/>
      <c r="OHT42" s="9"/>
      <c r="OHU42" s="9"/>
      <c r="OHV42" s="9"/>
      <c r="OHW42" s="9"/>
      <c r="OHX42" s="9"/>
      <c r="OHY42" s="9"/>
      <c r="OHZ42" s="9"/>
      <c r="OIA42" s="9"/>
      <c r="OIB42" s="9"/>
      <c r="OIC42" s="9"/>
      <c r="OID42" s="9"/>
      <c r="OIE42" s="9"/>
      <c r="OIF42" s="9"/>
      <c r="OIG42" s="9"/>
      <c r="OIH42" s="9"/>
      <c r="OII42" s="9"/>
      <c r="OIJ42" s="9"/>
      <c r="OIK42" s="9"/>
      <c r="OIL42" s="9"/>
      <c r="OIM42" s="9"/>
      <c r="OIN42" s="9"/>
      <c r="OIO42" s="9"/>
      <c r="OIP42" s="9"/>
      <c r="OIQ42" s="9"/>
      <c r="OIR42" s="9"/>
      <c r="OIS42" s="9"/>
      <c r="OIT42" s="9"/>
      <c r="OIU42" s="9"/>
      <c r="OIV42" s="9"/>
      <c r="OIW42" s="9"/>
      <c r="OIX42" s="9"/>
      <c r="OIY42" s="9"/>
      <c r="OIZ42" s="9"/>
      <c r="OJA42" s="9"/>
      <c r="OJB42" s="9"/>
      <c r="OJC42" s="9"/>
      <c r="OJD42" s="9"/>
      <c r="OJE42" s="9"/>
      <c r="OJF42" s="9"/>
      <c r="OJG42" s="9"/>
      <c r="OJH42" s="9"/>
      <c r="OJI42" s="9"/>
      <c r="OJJ42" s="9"/>
      <c r="OJK42" s="9"/>
      <c r="OJL42" s="9"/>
      <c r="OJM42" s="9"/>
      <c r="OJN42" s="9"/>
      <c r="OJO42" s="9"/>
      <c r="OJP42" s="9"/>
      <c r="OJQ42" s="9"/>
      <c r="OJR42" s="9"/>
      <c r="OJS42" s="9"/>
      <c r="OJT42" s="9"/>
      <c r="OJU42" s="9"/>
      <c r="OJV42" s="9"/>
      <c r="OJW42" s="9"/>
      <c r="OJX42" s="9"/>
      <c r="OJY42" s="9"/>
      <c r="OJZ42" s="9"/>
      <c r="OKA42" s="9"/>
      <c r="OKB42" s="9"/>
      <c r="OKC42" s="9"/>
      <c r="OKD42" s="9"/>
      <c r="OKE42" s="9"/>
      <c r="OKF42" s="9"/>
      <c r="OKG42" s="9"/>
      <c r="OKH42" s="9"/>
      <c r="OKI42" s="9"/>
      <c r="OKJ42" s="9"/>
      <c r="OKK42" s="9"/>
      <c r="OKL42" s="9"/>
      <c r="OKM42" s="9"/>
      <c r="OKN42" s="9"/>
      <c r="OKO42" s="9"/>
      <c r="OKP42" s="9"/>
      <c r="OKQ42" s="9"/>
      <c r="OKR42" s="9"/>
      <c r="OKS42" s="9"/>
      <c r="OKT42" s="9"/>
      <c r="OKU42" s="9"/>
      <c r="OKV42" s="9"/>
      <c r="OKW42" s="9"/>
      <c r="OKX42" s="9"/>
      <c r="OKY42" s="9"/>
      <c r="OKZ42" s="9"/>
      <c r="OLA42" s="9"/>
      <c r="OLB42" s="9"/>
      <c r="OLC42" s="9"/>
      <c r="OLD42" s="9"/>
      <c r="OLE42" s="9"/>
      <c r="OLF42" s="9"/>
      <c r="OLG42" s="9"/>
      <c r="OLH42" s="9"/>
      <c r="OLI42" s="9"/>
      <c r="OLJ42" s="9"/>
      <c r="OLK42" s="9"/>
      <c r="OLL42" s="9"/>
      <c r="OLM42" s="9"/>
      <c r="OLN42" s="9"/>
      <c r="OLO42" s="9"/>
      <c r="OLP42" s="9"/>
      <c r="OLQ42" s="9"/>
      <c r="OLR42" s="9"/>
      <c r="OLS42" s="9"/>
      <c r="OLT42" s="9"/>
      <c r="OLU42" s="9"/>
      <c r="OLV42" s="9"/>
      <c r="OLW42" s="9"/>
      <c r="OLX42" s="9"/>
      <c r="OLY42" s="9"/>
      <c r="OLZ42" s="9"/>
      <c r="OMA42" s="9"/>
      <c r="OMB42" s="9"/>
      <c r="OMC42" s="9"/>
      <c r="OMD42" s="9"/>
      <c r="OME42" s="9"/>
      <c r="OMF42" s="9"/>
      <c r="OMG42" s="9"/>
      <c r="OMH42" s="9"/>
      <c r="OMI42" s="9"/>
      <c r="OMJ42" s="9"/>
      <c r="OMK42" s="9"/>
      <c r="OML42" s="9"/>
      <c r="OMM42" s="9"/>
      <c r="OMN42" s="9"/>
      <c r="OMO42" s="9"/>
      <c r="OMP42" s="9"/>
      <c r="OMQ42" s="9"/>
      <c r="OMR42" s="9"/>
      <c r="OMS42" s="9"/>
      <c r="OMT42" s="9"/>
      <c r="OMU42" s="9"/>
      <c r="OMV42" s="9"/>
      <c r="OMW42" s="9"/>
      <c r="OMX42" s="9"/>
      <c r="OMY42" s="9"/>
      <c r="OMZ42" s="9"/>
      <c r="ONA42" s="9"/>
      <c r="ONB42" s="9"/>
      <c r="ONC42" s="9"/>
      <c r="OND42" s="9"/>
      <c r="ONE42" s="9"/>
      <c r="ONF42" s="9"/>
      <c r="ONG42" s="9"/>
      <c r="ONH42" s="9"/>
      <c r="ONI42" s="9"/>
      <c r="ONJ42" s="9"/>
      <c r="ONK42" s="9"/>
      <c r="ONL42" s="9"/>
      <c r="ONM42" s="9"/>
      <c r="ONN42" s="9"/>
      <c r="ONO42" s="9"/>
      <c r="ONP42" s="9"/>
      <c r="ONQ42" s="9"/>
      <c r="ONR42" s="9"/>
      <c r="ONS42" s="9"/>
      <c r="ONT42" s="9"/>
      <c r="ONU42" s="9"/>
      <c r="ONV42" s="9"/>
      <c r="ONW42" s="9"/>
      <c r="ONX42" s="9"/>
      <c r="ONY42" s="9"/>
      <c r="ONZ42" s="9"/>
      <c r="OOA42" s="9"/>
      <c r="OOB42" s="9"/>
      <c r="OOC42" s="9"/>
      <c r="OOD42" s="9"/>
      <c r="OOE42" s="9"/>
      <c r="OOF42" s="9"/>
      <c r="OOG42" s="9"/>
      <c r="OOH42" s="9"/>
      <c r="OOI42" s="9"/>
      <c r="OOJ42" s="9"/>
      <c r="OOK42" s="9"/>
      <c r="OOL42" s="9"/>
      <c r="OOM42" s="9"/>
      <c r="OON42" s="9"/>
      <c r="OOO42" s="9"/>
      <c r="OOP42" s="9"/>
      <c r="OOQ42" s="9"/>
      <c r="OOR42" s="9"/>
      <c r="OOS42" s="9"/>
      <c r="OOT42" s="9"/>
      <c r="OOU42" s="9"/>
      <c r="OOV42" s="9"/>
      <c r="OOW42" s="9"/>
      <c r="OOX42" s="9"/>
      <c r="OOY42" s="9"/>
      <c r="OOZ42" s="9"/>
      <c r="OPA42" s="9"/>
      <c r="OPB42" s="9"/>
      <c r="OPC42" s="9"/>
      <c r="OPD42" s="9"/>
      <c r="OPE42" s="9"/>
      <c r="OPF42" s="9"/>
      <c r="OPG42" s="9"/>
      <c r="OPH42" s="9"/>
      <c r="OPI42" s="9"/>
      <c r="OPJ42" s="9"/>
      <c r="OPK42" s="9"/>
      <c r="OPL42" s="9"/>
      <c r="OPM42" s="9"/>
      <c r="OPN42" s="9"/>
      <c r="OPO42" s="9"/>
      <c r="OPP42" s="9"/>
      <c r="OPQ42" s="9"/>
      <c r="OPR42" s="9"/>
      <c r="OPS42" s="9"/>
      <c r="OPT42" s="9"/>
      <c r="OPU42" s="9"/>
      <c r="OPV42" s="9"/>
      <c r="OPW42" s="9"/>
      <c r="OPX42" s="9"/>
      <c r="OPY42" s="9"/>
      <c r="OPZ42" s="9"/>
      <c r="OQA42" s="9"/>
      <c r="OQB42" s="9"/>
      <c r="OQC42" s="9"/>
      <c r="OQD42" s="9"/>
      <c r="OQE42" s="9"/>
      <c r="OQF42" s="9"/>
      <c r="OQG42" s="9"/>
      <c r="OQH42" s="9"/>
      <c r="OQI42" s="9"/>
      <c r="OQJ42" s="9"/>
      <c r="OQK42" s="9"/>
      <c r="OQL42" s="9"/>
      <c r="OQM42" s="9"/>
      <c r="OQN42" s="9"/>
      <c r="OQO42" s="9"/>
      <c r="OQP42" s="9"/>
      <c r="OQQ42" s="9"/>
      <c r="OQR42" s="9"/>
      <c r="OQS42" s="9"/>
      <c r="OQT42" s="9"/>
      <c r="OQU42" s="9"/>
      <c r="OQV42" s="9"/>
      <c r="OQW42" s="9"/>
      <c r="OQX42" s="9"/>
      <c r="OQY42" s="9"/>
      <c r="OQZ42" s="9"/>
      <c r="ORA42" s="9"/>
      <c r="ORB42" s="9"/>
      <c r="ORC42" s="9"/>
      <c r="ORD42" s="9"/>
      <c r="ORE42" s="9"/>
      <c r="ORF42" s="9"/>
      <c r="ORG42" s="9"/>
      <c r="ORH42" s="9"/>
      <c r="ORI42" s="9"/>
      <c r="ORJ42" s="9"/>
      <c r="ORK42" s="9"/>
      <c r="ORL42" s="9"/>
      <c r="ORM42" s="9"/>
      <c r="ORN42" s="9"/>
      <c r="ORO42" s="9"/>
      <c r="ORP42" s="9"/>
      <c r="ORQ42" s="9"/>
      <c r="ORR42" s="9"/>
      <c r="ORS42" s="9"/>
      <c r="ORT42" s="9"/>
      <c r="ORU42" s="9"/>
      <c r="ORV42" s="9"/>
      <c r="ORW42" s="9"/>
      <c r="ORX42" s="9"/>
      <c r="ORY42" s="9"/>
      <c r="ORZ42" s="9"/>
      <c r="OSA42" s="9"/>
      <c r="OSB42" s="9"/>
      <c r="OSC42" s="9"/>
      <c r="OSD42" s="9"/>
      <c r="OSE42" s="9"/>
      <c r="OSF42" s="9"/>
      <c r="OSG42" s="9"/>
      <c r="OSH42" s="9"/>
      <c r="OSI42" s="9"/>
      <c r="OSJ42" s="9"/>
      <c r="OSK42" s="9"/>
      <c r="OSL42" s="9"/>
      <c r="OSM42" s="9"/>
      <c r="OSN42" s="9"/>
      <c r="OSO42" s="9"/>
      <c r="OSP42" s="9"/>
      <c r="OSQ42" s="9"/>
      <c r="OSR42" s="9"/>
      <c r="OSS42" s="9"/>
      <c r="OST42" s="9"/>
      <c r="OSU42" s="9"/>
      <c r="OSV42" s="9"/>
      <c r="OSW42" s="9"/>
      <c r="OSX42" s="9"/>
      <c r="OSY42" s="9"/>
      <c r="OSZ42" s="9"/>
      <c r="OTA42" s="9"/>
      <c r="OTB42" s="9"/>
      <c r="OTC42" s="9"/>
      <c r="OTD42" s="9"/>
      <c r="OTE42" s="9"/>
      <c r="OTF42" s="9"/>
      <c r="OTG42" s="9"/>
      <c r="OTH42" s="9"/>
      <c r="OTI42" s="9"/>
      <c r="OTJ42" s="9"/>
      <c r="OTK42" s="9"/>
      <c r="OTL42" s="9"/>
      <c r="OTM42" s="9"/>
      <c r="OTN42" s="9"/>
      <c r="OTO42" s="9"/>
      <c r="OTP42" s="9"/>
      <c r="OTQ42" s="9"/>
      <c r="OTR42" s="9"/>
      <c r="OTS42" s="9"/>
      <c r="OTT42" s="9"/>
      <c r="OTU42" s="9"/>
      <c r="OTV42" s="9"/>
      <c r="OTW42" s="9"/>
      <c r="OTX42" s="9"/>
      <c r="OTY42" s="9"/>
      <c r="OTZ42" s="9"/>
      <c r="OUA42" s="9"/>
      <c r="OUB42" s="9"/>
      <c r="OUC42" s="9"/>
      <c r="OUD42" s="9"/>
      <c r="OUE42" s="9"/>
      <c r="OUF42" s="9"/>
      <c r="OUG42" s="9"/>
      <c r="OUH42" s="9"/>
      <c r="OUI42" s="9"/>
      <c r="OUJ42" s="9"/>
      <c r="OUK42" s="9"/>
      <c r="OUL42" s="9"/>
      <c r="OUM42" s="9"/>
      <c r="OUN42" s="9"/>
      <c r="OUO42" s="9"/>
      <c r="OUP42" s="9"/>
      <c r="OUQ42" s="9"/>
      <c r="OUR42" s="9"/>
      <c r="OUS42" s="9"/>
      <c r="OUT42" s="9"/>
      <c r="OUU42" s="9"/>
      <c r="OUV42" s="9"/>
      <c r="OUW42" s="9"/>
      <c r="OUX42" s="9"/>
      <c r="OUY42" s="9"/>
      <c r="OUZ42" s="9"/>
      <c r="OVA42" s="9"/>
      <c r="OVB42" s="9"/>
      <c r="OVC42" s="9"/>
      <c r="OVD42" s="9"/>
      <c r="OVE42" s="9"/>
      <c r="OVF42" s="9"/>
      <c r="OVG42" s="9"/>
      <c r="OVH42" s="9"/>
      <c r="OVI42" s="9"/>
      <c r="OVJ42" s="9"/>
      <c r="OVK42" s="9"/>
      <c r="OVL42" s="9"/>
      <c r="OVM42" s="9"/>
      <c r="OVN42" s="9"/>
      <c r="OVO42" s="9"/>
      <c r="OVP42" s="9"/>
      <c r="OVQ42" s="9"/>
      <c r="OVR42" s="9"/>
      <c r="OVS42" s="9"/>
      <c r="OVT42" s="9"/>
      <c r="OVU42" s="9"/>
      <c r="OVV42" s="9"/>
      <c r="OVW42" s="9"/>
      <c r="OVX42" s="9"/>
      <c r="OVY42" s="9"/>
      <c r="OVZ42" s="9"/>
      <c r="OWA42" s="9"/>
      <c r="OWB42" s="9"/>
      <c r="OWC42" s="9"/>
      <c r="OWD42" s="9"/>
      <c r="OWE42" s="9"/>
      <c r="OWF42" s="9"/>
      <c r="OWG42" s="9"/>
      <c r="OWH42" s="9"/>
      <c r="OWI42" s="9"/>
      <c r="OWJ42" s="9"/>
      <c r="OWK42" s="9"/>
      <c r="OWL42" s="9"/>
      <c r="OWM42" s="9"/>
      <c r="OWN42" s="9"/>
      <c r="OWO42" s="9"/>
      <c r="OWP42" s="9"/>
      <c r="OWQ42" s="9"/>
      <c r="OWR42" s="9"/>
      <c r="OWS42" s="9"/>
      <c r="OWT42" s="9"/>
      <c r="OWU42" s="9"/>
      <c r="OWV42" s="9"/>
      <c r="OWW42" s="9"/>
      <c r="OWX42" s="9"/>
      <c r="OWY42" s="9"/>
      <c r="OWZ42" s="9"/>
      <c r="OXA42" s="9"/>
      <c r="OXB42" s="9"/>
      <c r="OXC42" s="9"/>
      <c r="OXD42" s="9"/>
      <c r="OXE42" s="9"/>
      <c r="OXF42" s="9"/>
      <c r="OXG42" s="9"/>
      <c r="OXH42" s="9"/>
      <c r="OXI42" s="9"/>
      <c r="OXJ42" s="9"/>
      <c r="OXK42" s="9"/>
      <c r="OXL42" s="9"/>
      <c r="OXM42" s="9"/>
      <c r="OXN42" s="9"/>
      <c r="OXO42" s="9"/>
      <c r="OXP42" s="9"/>
      <c r="OXQ42" s="9"/>
      <c r="OXR42" s="9"/>
      <c r="OXS42" s="9"/>
      <c r="OXT42" s="9"/>
      <c r="OXU42" s="9"/>
      <c r="OXV42" s="9"/>
      <c r="OXW42" s="9"/>
      <c r="OXX42" s="9"/>
      <c r="OXY42" s="9"/>
      <c r="OXZ42" s="9"/>
      <c r="OYA42" s="9"/>
      <c r="OYB42" s="9"/>
      <c r="OYC42" s="9"/>
      <c r="OYD42" s="9"/>
      <c r="OYE42" s="9"/>
      <c r="OYF42" s="9"/>
      <c r="OYG42" s="9"/>
      <c r="OYH42" s="9"/>
      <c r="OYI42" s="9"/>
      <c r="OYJ42" s="9"/>
      <c r="OYK42" s="9"/>
      <c r="OYL42" s="9"/>
      <c r="OYM42" s="9"/>
      <c r="OYN42" s="9"/>
      <c r="OYO42" s="9"/>
      <c r="OYP42" s="9"/>
      <c r="OYQ42" s="9"/>
      <c r="OYR42" s="9"/>
      <c r="OYS42" s="9"/>
      <c r="OYT42" s="9"/>
      <c r="OYU42" s="9"/>
      <c r="OYV42" s="9"/>
      <c r="OYW42" s="9"/>
      <c r="OYX42" s="9"/>
      <c r="OYY42" s="9"/>
      <c r="OYZ42" s="9"/>
      <c r="OZA42" s="9"/>
      <c r="OZB42" s="9"/>
      <c r="OZC42" s="9"/>
      <c r="OZD42" s="9"/>
      <c r="OZE42" s="9"/>
      <c r="OZF42" s="9"/>
      <c r="OZG42" s="9"/>
      <c r="OZH42" s="9"/>
      <c r="OZI42" s="9"/>
      <c r="OZJ42" s="9"/>
      <c r="OZK42" s="9"/>
      <c r="OZL42" s="9"/>
      <c r="OZM42" s="9"/>
      <c r="OZN42" s="9"/>
      <c r="OZO42" s="9"/>
      <c r="OZP42" s="9"/>
      <c r="OZQ42" s="9"/>
      <c r="OZR42" s="9"/>
      <c r="OZS42" s="9"/>
      <c r="OZT42" s="9"/>
      <c r="OZU42" s="9"/>
      <c r="OZV42" s="9"/>
      <c r="OZW42" s="9"/>
      <c r="OZX42" s="9"/>
      <c r="OZY42" s="9"/>
      <c r="OZZ42" s="9"/>
      <c r="PAA42" s="9"/>
      <c r="PAB42" s="9"/>
      <c r="PAC42" s="9"/>
      <c r="PAD42" s="9"/>
      <c r="PAE42" s="9"/>
      <c r="PAF42" s="9"/>
      <c r="PAG42" s="9"/>
      <c r="PAH42" s="9"/>
      <c r="PAI42" s="9"/>
      <c r="PAJ42" s="9"/>
      <c r="PAK42" s="9"/>
      <c r="PAL42" s="9"/>
      <c r="PAM42" s="9"/>
      <c r="PAN42" s="9"/>
      <c r="PAO42" s="9"/>
      <c r="PAP42" s="9"/>
      <c r="PAQ42" s="9"/>
      <c r="PAR42" s="9"/>
      <c r="PAS42" s="9"/>
      <c r="PAT42" s="9"/>
      <c r="PAU42" s="9"/>
      <c r="PAV42" s="9"/>
      <c r="PAW42" s="9"/>
      <c r="PAX42" s="9"/>
      <c r="PAY42" s="9"/>
      <c r="PAZ42" s="9"/>
      <c r="PBA42" s="9"/>
      <c r="PBB42" s="9"/>
      <c r="PBC42" s="9"/>
      <c r="PBD42" s="9"/>
      <c r="PBE42" s="9"/>
      <c r="PBF42" s="9"/>
      <c r="PBG42" s="9"/>
      <c r="PBH42" s="9"/>
      <c r="PBI42" s="9"/>
      <c r="PBJ42" s="9"/>
      <c r="PBK42" s="9"/>
      <c r="PBL42" s="9"/>
      <c r="PBM42" s="9"/>
      <c r="PBN42" s="9"/>
      <c r="PBO42" s="9"/>
      <c r="PBP42" s="9"/>
      <c r="PBQ42" s="9"/>
      <c r="PBR42" s="9"/>
      <c r="PBS42" s="9"/>
      <c r="PBT42" s="9"/>
      <c r="PBU42" s="9"/>
      <c r="PBV42" s="9"/>
      <c r="PBW42" s="9"/>
      <c r="PBX42" s="9"/>
      <c r="PBY42" s="9"/>
      <c r="PBZ42" s="9"/>
      <c r="PCA42" s="9"/>
      <c r="PCB42" s="9"/>
      <c r="PCC42" s="9"/>
      <c r="PCD42" s="9"/>
      <c r="PCE42" s="9"/>
      <c r="PCF42" s="9"/>
      <c r="PCG42" s="9"/>
      <c r="PCH42" s="9"/>
      <c r="PCI42" s="9"/>
      <c r="PCJ42" s="9"/>
      <c r="PCK42" s="9"/>
      <c r="PCL42" s="9"/>
      <c r="PCM42" s="9"/>
      <c r="PCN42" s="9"/>
      <c r="PCO42" s="9"/>
      <c r="PCP42" s="9"/>
      <c r="PCQ42" s="9"/>
      <c r="PCR42" s="9"/>
      <c r="PCS42" s="9"/>
      <c r="PCT42" s="9"/>
      <c r="PCU42" s="9"/>
      <c r="PCV42" s="9"/>
      <c r="PCW42" s="9"/>
      <c r="PCX42" s="9"/>
      <c r="PCY42" s="9"/>
      <c r="PCZ42" s="9"/>
      <c r="PDA42" s="9"/>
      <c r="PDB42" s="9"/>
      <c r="PDC42" s="9"/>
      <c r="PDD42" s="9"/>
      <c r="PDE42" s="9"/>
      <c r="PDF42" s="9"/>
      <c r="PDG42" s="9"/>
      <c r="PDH42" s="9"/>
      <c r="PDI42" s="9"/>
      <c r="PDJ42" s="9"/>
      <c r="PDK42" s="9"/>
      <c r="PDL42" s="9"/>
      <c r="PDM42" s="9"/>
      <c r="PDN42" s="9"/>
      <c r="PDO42" s="9"/>
      <c r="PDP42" s="9"/>
      <c r="PDQ42" s="9"/>
      <c r="PDR42" s="9"/>
      <c r="PDS42" s="9"/>
      <c r="PDT42" s="9"/>
      <c r="PDU42" s="9"/>
      <c r="PDV42" s="9"/>
      <c r="PDW42" s="9"/>
      <c r="PDX42" s="9"/>
      <c r="PDY42" s="9"/>
      <c r="PDZ42" s="9"/>
      <c r="PEA42" s="9"/>
      <c r="PEB42" s="9"/>
      <c r="PEC42" s="9"/>
      <c r="PED42" s="9"/>
      <c r="PEE42" s="9"/>
      <c r="PEF42" s="9"/>
      <c r="PEG42" s="9"/>
      <c r="PEH42" s="9"/>
      <c r="PEI42" s="9"/>
      <c r="PEJ42" s="9"/>
      <c r="PEK42" s="9"/>
      <c r="PEL42" s="9"/>
      <c r="PEM42" s="9"/>
      <c r="PEN42" s="9"/>
      <c r="PEO42" s="9"/>
      <c r="PEP42" s="9"/>
      <c r="PEQ42" s="9"/>
      <c r="PER42" s="9"/>
      <c r="PES42" s="9"/>
      <c r="PET42" s="9"/>
      <c r="PEU42" s="9"/>
      <c r="PEV42" s="9"/>
      <c r="PEW42" s="9"/>
      <c r="PEX42" s="9"/>
      <c r="PEY42" s="9"/>
      <c r="PEZ42" s="9"/>
      <c r="PFA42" s="9"/>
      <c r="PFB42" s="9"/>
      <c r="PFC42" s="9"/>
      <c r="PFD42" s="9"/>
      <c r="PFE42" s="9"/>
      <c r="PFF42" s="9"/>
      <c r="PFG42" s="9"/>
      <c r="PFH42" s="9"/>
      <c r="PFI42" s="9"/>
      <c r="PFJ42" s="9"/>
      <c r="PFK42" s="9"/>
      <c r="PFL42" s="9"/>
      <c r="PFM42" s="9"/>
      <c r="PFN42" s="9"/>
      <c r="PFO42" s="9"/>
      <c r="PFP42" s="9"/>
      <c r="PFQ42" s="9"/>
      <c r="PFR42" s="9"/>
      <c r="PFS42" s="9"/>
      <c r="PFT42" s="9"/>
      <c r="PFU42" s="9"/>
      <c r="PFV42" s="9"/>
      <c r="PFW42" s="9"/>
      <c r="PFX42" s="9"/>
      <c r="PFY42" s="9"/>
      <c r="PFZ42" s="9"/>
      <c r="PGA42" s="9"/>
      <c r="PGB42" s="9"/>
      <c r="PGC42" s="9"/>
      <c r="PGD42" s="9"/>
      <c r="PGE42" s="9"/>
      <c r="PGF42" s="9"/>
      <c r="PGG42" s="9"/>
      <c r="PGH42" s="9"/>
      <c r="PGI42" s="9"/>
      <c r="PGJ42" s="9"/>
      <c r="PGK42" s="9"/>
      <c r="PGL42" s="9"/>
      <c r="PGM42" s="9"/>
      <c r="PGN42" s="9"/>
      <c r="PGO42" s="9"/>
      <c r="PGP42" s="9"/>
      <c r="PGQ42" s="9"/>
      <c r="PGR42" s="9"/>
      <c r="PGS42" s="9"/>
      <c r="PGT42" s="9"/>
      <c r="PGU42" s="9"/>
      <c r="PGV42" s="9"/>
      <c r="PGW42" s="9"/>
      <c r="PGX42" s="9"/>
      <c r="PGY42" s="9"/>
      <c r="PGZ42" s="9"/>
      <c r="PHA42" s="9"/>
      <c r="PHB42" s="9"/>
      <c r="PHC42" s="9"/>
      <c r="PHD42" s="9"/>
      <c r="PHE42" s="9"/>
      <c r="PHF42" s="9"/>
      <c r="PHG42" s="9"/>
      <c r="PHH42" s="9"/>
      <c r="PHI42" s="9"/>
      <c r="PHJ42" s="9"/>
      <c r="PHK42" s="9"/>
      <c r="PHL42" s="9"/>
      <c r="PHM42" s="9"/>
      <c r="PHN42" s="9"/>
      <c r="PHO42" s="9"/>
      <c r="PHP42" s="9"/>
      <c r="PHQ42" s="9"/>
      <c r="PHR42" s="9"/>
      <c r="PHS42" s="9"/>
      <c r="PHT42" s="9"/>
      <c r="PHU42" s="9"/>
      <c r="PHV42" s="9"/>
      <c r="PHW42" s="9"/>
      <c r="PHX42" s="9"/>
      <c r="PHY42" s="9"/>
      <c r="PHZ42" s="9"/>
      <c r="PIA42" s="9"/>
      <c r="PIB42" s="9"/>
      <c r="PIC42" s="9"/>
      <c r="PID42" s="9"/>
      <c r="PIE42" s="9"/>
      <c r="PIF42" s="9"/>
      <c r="PIG42" s="9"/>
      <c r="PIH42" s="9"/>
      <c r="PII42" s="9"/>
      <c r="PIJ42" s="9"/>
      <c r="PIK42" s="9"/>
      <c r="PIL42" s="9"/>
      <c r="PIM42" s="9"/>
      <c r="PIN42" s="9"/>
      <c r="PIO42" s="9"/>
      <c r="PIP42" s="9"/>
      <c r="PIQ42" s="9"/>
      <c r="PIR42" s="9"/>
      <c r="PIS42" s="9"/>
      <c r="PIT42" s="9"/>
      <c r="PIU42" s="9"/>
      <c r="PIV42" s="9"/>
      <c r="PIW42" s="9"/>
      <c r="PIX42" s="9"/>
      <c r="PIY42" s="9"/>
      <c r="PIZ42" s="9"/>
      <c r="PJA42" s="9"/>
      <c r="PJB42" s="9"/>
      <c r="PJC42" s="9"/>
      <c r="PJD42" s="9"/>
      <c r="PJE42" s="9"/>
      <c r="PJF42" s="9"/>
      <c r="PJG42" s="9"/>
      <c r="PJH42" s="9"/>
      <c r="PJI42" s="9"/>
      <c r="PJJ42" s="9"/>
      <c r="PJK42" s="9"/>
      <c r="PJL42" s="9"/>
      <c r="PJM42" s="9"/>
      <c r="PJN42" s="9"/>
      <c r="PJO42" s="9"/>
      <c r="PJP42" s="9"/>
      <c r="PJQ42" s="9"/>
      <c r="PJR42" s="9"/>
      <c r="PJS42" s="9"/>
      <c r="PJT42" s="9"/>
      <c r="PJU42" s="9"/>
      <c r="PJV42" s="9"/>
      <c r="PJW42" s="9"/>
      <c r="PJX42" s="9"/>
      <c r="PJY42" s="9"/>
      <c r="PJZ42" s="9"/>
      <c r="PKA42" s="9"/>
      <c r="PKB42" s="9"/>
      <c r="PKC42" s="9"/>
      <c r="PKD42" s="9"/>
      <c r="PKE42" s="9"/>
      <c r="PKF42" s="9"/>
      <c r="PKG42" s="9"/>
      <c r="PKH42" s="9"/>
      <c r="PKI42" s="9"/>
      <c r="PKJ42" s="9"/>
      <c r="PKK42" s="9"/>
      <c r="PKL42" s="9"/>
      <c r="PKM42" s="9"/>
      <c r="PKN42" s="9"/>
      <c r="PKO42" s="9"/>
      <c r="PKP42" s="9"/>
      <c r="PKQ42" s="9"/>
      <c r="PKR42" s="9"/>
      <c r="PKS42" s="9"/>
      <c r="PKT42" s="9"/>
      <c r="PKU42" s="9"/>
      <c r="PKV42" s="9"/>
      <c r="PKW42" s="9"/>
      <c r="PKX42" s="9"/>
      <c r="PKY42" s="9"/>
      <c r="PKZ42" s="9"/>
      <c r="PLA42" s="9"/>
      <c r="PLB42" s="9"/>
      <c r="PLC42" s="9"/>
      <c r="PLD42" s="9"/>
      <c r="PLE42" s="9"/>
      <c r="PLF42" s="9"/>
      <c r="PLG42" s="9"/>
      <c r="PLH42" s="9"/>
      <c r="PLI42" s="9"/>
      <c r="PLJ42" s="9"/>
      <c r="PLK42" s="9"/>
      <c r="PLL42" s="9"/>
      <c r="PLM42" s="9"/>
      <c r="PLN42" s="9"/>
      <c r="PLO42" s="9"/>
      <c r="PLP42" s="9"/>
      <c r="PLQ42" s="9"/>
      <c r="PLR42" s="9"/>
      <c r="PLS42" s="9"/>
      <c r="PLT42" s="9"/>
      <c r="PLU42" s="9"/>
      <c r="PLV42" s="9"/>
      <c r="PLW42" s="9"/>
      <c r="PLX42" s="9"/>
      <c r="PLY42" s="9"/>
      <c r="PLZ42" s="9"/>
      <c r="PMA42" s="9"/>
      <c r="PMB42" s="9"/>
      <c r="PMC42" s="9"/>
      <c r="PMD42" s="9"/>
      <c r="PME42" s="9"/>
      <c r="PMF42" s="9"/>
      <c r="PMG42" s="9"/>
      <c r="PMH42" s="9"/>
      <c r="PMI42" s="9"/>
      <c r="PMJ42" s="9"/>
      <c r="PMK42" s="9"/>
      <c r="PML42" s="9"/>
      <c r="PMM42" s="9"/>
      <c r="PMN42" s="9"/>
      <c r="PMO42" s="9"/>
      <c r="PMP42" s="9"/>
      <c r="PMQ42" s="9"/>
      <c r="PMR42" s="9"/>
      <c r="PMS42" s="9"/>
      <c r="PMT42" s="9"/>
      <c r="PMU42" s="9"/>
      <c r="PMV42" s="9"/>
      <c r="PMW42" s="9"/>
      <c r="PMX42" s="9"/>
      <c r="PMY42" s="9"/>
      <c r="PMZ42" s="9"/>
      <c r="PNA42" s="9"/>
      <c r="PNB42" s="9"/>
      <c r="PNC42" s="9"/>
      <c r="PND42" s="9"/>
      <c r="PNE42" s="9"/>
      <c r="PNF42" s="9"/>
      <c r="PNG42" s="9"/>
      <c r="PNH42" s="9"/>
      <c r="PNI42" s="9"/>
      <c r="PNJ42" s="9"/>
      <c r="PNK42" s="9"/>
      <c r="PNL42" s="9"/>
      <c r="PNM42" s="9"/>
      <c r="PNN42" s="9"/>
      <c r="PNO42" s="9"/>
      <c r="PNP42" s="9"/>
      <c r="PNQ42" s="9"/>
      <c r="PNR42" s="9"/>
      <c r="PNS42" s="9"/>
      <c r="PNT42" s="9"/>
      <c r="PNU42" s="9"/>
      <c r="PNV42" s="9"/>
      <c r="PNW42" s="9"/>
      <c r="PNX42" s="9"/>
      <c r="PNY42" s="9"/>
      <c r="PNZ42" s="9"/>
      <c r="POA42" s="9"/>
      <c r="POB42" s="9"/>
      <c r="POC42" s="9"/>
      <c r="POD42" s="9"/>
      <c r="POE42" s="9"/>
      <c r="POF42" s="9"/>
      <c r="POG42" s="9"/>
      <c r="POH42" s="9"/>
      <c r="POI42" s="9"/>
      <c r="POJ42" s="9"/>
      <c r="POK42" s="9"/>
      <c r="POL42" s="9"/>
      <c r="POM42" s="9"/>
      <c r="PON42" s="9"/>
      <c r="POO42" s="9"/>
      <c r="POP42" s="9"/>
      <c r="POQ42" s="9"/>
      <c r="POR42" s="9"/>
      <c r="POS42" s="9"/>
      <c r="POT42" s="9"/>
      <c r="POU42" s="9"/>
      <c r="POV42" s="9"/>
      <c r="POW42" s="9"/>
      <c r="POX42" s="9"/>
      <c r="POY42" s="9"/>
      <c r="POZ42" s="9"/>
      <c r="PPA42" s="9"/>
      <c r="PPB42" s="9"/>
      <c r="PPC42" s="9"/>
      <c r="PPD42" s="9"/>
      <c r="PPE42" s="9"/>
      <c r="PPF42" s="9"/>
      <c r="PPG42" s="9"/>
      <c r="PPH42" s="9"/>
      <c r="PPI42" s="9"/>
      <c r="PPJ42" s="9"/>
      <c r="PPK42" s="9"/>
      <c r="PPL42" s="9"/>
      <c r="PPM42" s="9"/>
      <c r="PPN42" s="9"/>
      <c r="PPO42" s="9"/>
      <c r="PPP42" s="9"/>
      <c r="PPQ42" s="9"/>
      <c r="PPR42" s="9"/>
      <c r="PPS42" s="9"/>
      <c r="PPT42" s="9"/>
      <c r="PPU42" s="9"/>
      <c r="PPV42" s="9"/>
      <c r="PPW42" s="9"/>
      <c r="PPX42" s="9"/>
      <c r="PPY42" s="9"/>
      <c r="PPZ42" s="9"/>
      <c r="PQA42" s="9"/>
      <c r="PQB42" s="9"/>
      <c r="PQC42" s="9"/>
      <c r="PQD42" s="9"/>
      <c r="PQE42" s="9"/>
      <c r="PQF42" s="9"/>
      <c r="PQG42" s="9"/>
      <c r="PQH42" s="9"/>
      <c r="PQI42" s="9"/>
      <c r="PQJ42" s="9"/>
      <c r="PQK42" s="9"/>
      <c r="PQL42" s="9"/>
      <c r="PQM42" s="9"/>
      <c r="PQN42" s="9"/>
      <c r="PQO42" s="9"/>
      <c r="PQP42" s="9"/>
      <c r="PQQ42" s="9"/>
      <c r="PQR42" s="9"/>
      <c r="PQS42" s="9"/>
      <c r="PQT42" s="9"/>
      <c r="PQU42" s="9"/>
      <c r="PQV42" s="9"/>
      <c r="PQW42" s="9"/>
      <c r="PQX42" s="9"/>
      <c r="PQY42" s="9"/>
      <c r="PQZ42" s="9"/>
      <c r="PRA42" s="9"/>
      <c r="PRB42" s="9"/>
      <c r="PRC42" s="9"/>
      <c r="PRD42" s="9"/>
      <c r="PRE42" s="9"/>
      <c r="PRF42" s="9"/>
      <c r="PRG42" s="9"/>
      <c r="PRH42" s="9"/>
      <c r="PRI42" s="9"/>
      <c r="PRJ42" s="9"/>
      <c r="PRK42" s="9"/>
      <c r="PRL42" s="9"/>
      <c r="PRM42" s="9"/>
      <c r="PRN42" s="9"/>
      <c r="PRO42" s="9"/>
      <c r="PRP42" s="9"/>
      <c r="PRQ42" s="9"/>
      <c r="PRR42" s="9"/>
      <c r="PRS42" s="9"/>
      <c r="PRT42" s="9"/>
      <c r="PRU42" s="9"/>
      <c r="PRV42" s="9"/>
      <c r="PRW42" s="9"/>
      <c r="PRX42" s="9"/>
      <c r="PRY42" s="9"/>
      <c r="PRZ42" s="9"/>
      <c r="PSA42" s="9"/>
      <c r="PSB42" s="9"/>
      <c r="PSC42" s="9"/>
      <c r="PSD42" s="9"/>
      <c r="PSE42" s="9"/>
      <c r="PSF42" s="9"/>
      <c r="PSG42" s="9"/>
      <c r="PSH42" s="9"/>
      <c r="PSI42" s="9"/>
      <c r="PSJ42" s="9"/>
      <c r="PSK42" s="9"/>
      <c r="PSL42" s="9"/>
      <c r="PSM42" s="9"/>
      <c r="PSN42" s="9"/>
      <c r="PSO42" s="9"/>
      <c r="PSP42" s="9"/>
      <c r="PSQ42" s="9"/>
      <c r="PSR42" s="9"/>
      <c r="PSS42" s="9"/>
      <c r="PST42" s="9"/>
      <c r="PSU42" s="9"/>
      <c r="PSV42" s="9"/>
      <c r="PSW42" s="9"/>
      <c r="PSX42" s="9"/>
      <c r="PSY42" s="9"/>
      <c r="PSZ42" s="9"/>
      <c r="PTA42" s="9"/>
      <c r="PTB42" s="9"/>
      <c r="PTC42" s="9"/>
      <c r="PTD42" s="9"/>
      <c r="PTE42" s="9"/>
      <c r="PTF42" s="9"/>
      <c r="PTG42" s="9"/>
      <c r="PTH42" s="9"/>
      <c r="PTI42" s="9"/>
      <c r="PTJ42" s="9"/>
      <c r="PTK42" s="9"/>
      <c r="PTL42" s="9"/>
      <c r="PTM42" s="9"/>
      <c r="PTN42" s="9"/>
      <c r="PTO42" s="9"/>
      <c r="PTP42" s="9"/>
      <c r="PTQ42" s="9"/>
      <c r="PTR42" s="9"/>
      <c r="PTS42" s="9"/>
      <c r="PTT42" s="9"/>
      <c r="PTU42" s="9"/>
      <c r="PTV42" s="9"/>
      <c r="PTW42" s="9"/>
      <c r="PTX42" s="9"/>
      <c r="PTY42" s="9"/>
      <c r="PTZ42" s="9"/>
      <c r="PUA42" s="9"/>
      <c r="PUB42" s="9"/>
      <c r="PUC42" s="9"/>
      <c r="PUD42" s="9"/>
      <c r="PUE42" s="9"/>
      <c r="PUF42" s="9"/>
      <c r="PUG42" s="9"/>
      <c r="PUH42" s="9"/>
      <c r="PUI42" s="9"/>
      <c r="PUJ42" s="9"/>
      <c r="PUK42" s="9"/>
      <c r="PUL42" s="9"/>
      <c r="PUM42" s="9"/>
      <c r="PUN42" s="9"/>
      <c r="PUO42" s="9"/>
      <c r="PUP42" s="9"/>
      <c r="PUQ42" s="9"/>
      <c r="PUR42" s="9"/>
      <c r="PUS42" s="9"/>
      <c r="PUT42" s="9"/>
      <c r="PUU42" s="9"/>
      <c r="PUV42" s="9"/>
      <c r="PUW42" s="9"/>
      <c r="PUX42" s="9"/>
      <c r="PUY42" s="9"/>
      <c r="PUZ42" s="9"/>
      <c r="PVA42" s="9"/>
      <c r="PVB42" s="9"/>
      <c r="PVC42" s="9"/>
      <c r="PVD42" s="9"/>
      <c r="PVE42" s="9"/>
      <c r="PVF42" s="9"/>
      <c r="PVG42" s="9"/>
      <c r="PVH42" s="9"/>
      <c r="PVI42" s="9"/>
      <c r="PVJ42" s="9"/>
      <c r="PVK42" s="9"/>
      <c r="PVL42" s="9"/>
      <c r="PVM42" s="9"/>
      <c r="PVN42" s="9"/>
      <c r="PVO42" s="9"/>
      <c r="PVP42" s="9"/>
      <c r="PVQ42" s="9"/>
      <c r="PVR42" s="9"/>
      <c r="PVS42" s="9"/>
      <c r="PVT42" s="9"/>
      <c r="PVU42" s="9"/>
      <c r="PVV42" s="9"/>
      <c r="PVW42" s="9"/>
      <c r="PVX42" s="9"/>
      <c r="PVY42" s="9"/>
      <c r="PVZ42" s="9"/>
      <c r="PWA42" s="9"/>
      <c r="PWB42" s="9"/>
      <c r="PWC42" s="9"/>
      <c r="PWD42" s="9"/>
      <c r="PWE42" s="9"/>
      <c r="PWF42" s="9"/>
      <c r="PWG42" s="9"/>
      <c r="PWH42" s="9"/>
      <c r="PWI42" s="9"/>
      <c r="PWJ42" s="9"/>
      <c r="PWK42" s="9"/>
      <c r="PWL42" s="9"/>
      <c r="PWM42" s="9"/>
      <c r="PWN42" s="9"/>
      <c r="PWO42" s="9"/>
      <c r="PWP42" s="9"/>
      <c r="PWQ42" s="9"/>
      <c r="PWR42" s="9"/>
      <c r="PWS42" s="9"/>
      <c r="PWT42" s="9"/>
      <c r="PWU42" s="9"/>
      <c r="PWV42" s="9"/>
      <c r="PWW42" s="9"/>
      <c r="PWX42" s="9"/>
      <c r="PWY42" s="9"/>
      <c r="PWZ42" s="9"/>
      <c r="PXA42" s="9"/>
      <c r="PXB42" s="9"/>
      <c r="PXC42" s="9"/>
      <c r="PXD42" s="9"/>
      <c r="PXE42" s="9"/>
      <c r="PXF42" s="9"/>
      <c r="PXG42" s="9"/>
      <c r="PXH42" s="9"/>
      <c r="PXI42" s="9"/>
      <c r="PXJ42" s="9"/>
      <c r="PXK42" s="9"/>
      <c r="PXL42" s="9"/>
      <c r="PXM42" s="9"/>
      <c r="PXN42" s="9"/>
      <c r="PXO42" s="9"/>
      <c r="PXP42" s="9"/>
      <c r="PXQ42" s="9"/>
      <c r="PXR42" s="9"/>
      <c r="PXS42" s="9"/>
      <c r="PXT42" s="9"/>
      <c r="PXU42" s="9"/>
      <c r="PXV42" s="9"/>
      <c r="PXW42" s="9"/>
      <c r="PXX42" s="9"/>
      <c r="PXY42" s="9"/>
      <c r="PXZ42" s="9"/>
      <c r="PYA42" s="9"/>
      <c r="PYB42" s="9"/>
      <c r="PYC42" s="9"/>
      <c r="PYD42" s="9"/>
      <c r="PYE42" s="9"/>
      <c r="PYF42" s="9"/>
      <c r="PYG42" s="9"/>
      <c r="PYH42" s="9"/>
      <c r="PYI42" s="9"/>
      <c r="PYJ42" s="9"/>
      <c r="PYK42" s="9"/>
      <c r="PYL42" s="9"/>
      <c r="PYM42" s="9"/>
      <c r="PYN42" s="9"/>
      <c r="PYO42" s="9"/>
      <c r="PYP42" s="9"/>
      <c r="PYQ42" s="9"/>
      <c r="PYR42" s="9"/>
      <c r="PYS42" s="9"/>
      <c r="PYT42" s="9"/>
      <c r="PYU42" s="9"/>
      <c r="PYV42" s="9"/>
      <c r="PYW42" s="9"/>
      <c r="PYX42" s="9"/>
      <c r="PYY42" s="9"/>
      <c r="PYZ42" s="9"/>
      <c r="PZA42" s="9"/>
      <c r="PZB42" s="9"/>
      <c r="PZC42" s="9"/>
      <c r="PZD42" s="9"/>
      <c r="PZE42" s="9"/>
      <c r="PZF42" s="9"/>
      <c r="PZG42" s="9"/>
      <c r="PZH42" s="9"/>
      <c r="PZI42" s="9"/>
      <c r="PZJ42" s="9"/>
      <c r="PZK42" s="9"/>
      <c r="PZL42" s="9"/>
      <c r="PZM42" s="9"/>
      <c r="PZN42" s="9"/>
      <c r="PZO42" s="9"/>
      <c r="PZP42" s="9"/>
      <c r="PZQ42" s="9"/>
      <c r="PZR42" s="9"/>
      <c r="PZS42" s="9"/>
      <c r="PZT42" s="9"/>
      <c r="PZU42" s="9"/>
      <c r="PZV42" s="9"/>
      <c r="PZW42" s="9"/>
      <c r="PZX42" s="9"/>
      <c r="PZY42" s="9"/>
      <c r="PZZ42" s="9"/>
      <c r="QAA42" s="9"/>
      <c r="QAB42" s="9"/>
      <c r="QAC42" s="9"/>
      <c r="QAD42" s="9"/>
      <c r="QAE42" s="9"/>
      <c r="QAF42" s="9"/>
      <c r="QAG42" s="9"/>
      <c r="QAH42" s="9"/>
      <c r="QAI42" s="9"/>
      <c r="QAJ42" s="9"/>
      <c r="QAK42" s="9"/>
      <c r="QAL42" s="9"/>
      <c r="QAM42" s="9"/>
      <c r="QAN42" s="9"/>
      <c r="QAO42" s="9"/>
      <c r="QAP42" s="9"/>
      <c r="QAQ42" s="9"/>
      <c r="QAR42" s="9"/>
      <c r="QAS42" s="9"/>
      <c r="QAT42" s="9"/>
      <c r="QAU42" s="9"/>
      <c r="QAV42" s="9"/>
      <c r="QAW42" s="9"/>
      <c r="QAX42" s="9"/>
      <c r="QAY42" s="9"/>
      <c r="QAZ42" s="9"/>
      <c r="QBA42" s="9"/>
      <c r="QBB42" s="9"/>
      <c r="QBC42" s="9"/>
      <c r="QBD42" s="9"/>
      <c r="QBE42" s="9"/>
      <c r="QBF42" s="9"/>
      <c r="QBG42" s="9"/>
      <c r="QBH42" s="9"/>
      <c r="QBI42" s="9"/>
      <c r="QBJ42" s="9"/>
      <c r="QBK42" s="9"/>
      <c r="QBL42" s="9"/>
      <c r="QBM42" s="9"/>
      <c r="QBN42" s="9"/>
      <c r="QBO42" s="9"/>
      <c r="QBP42" s="9"/>
      <c r="QBQ42" s="9"/>
      <c r="QBR42" s="9"/>
      <c r="QBS42" s="9"/>
      <c r="QBT42" s="9"/>
      <c r="QBU42" s="9"/>
      <c r="QBV42" s="9"/>
      <c r="QBW42" s="9"/>
      <c r="QBX42" s="9"/>
      <c r="QBY42" s="9"/>
      <c r="QBZ42" s="9"/>
      <c r="QCA42" s="9"/>
      <c r="QCB42" s="9"/>
      <c r="QCC42" s="9"/>
      <c r="QCD42" s="9"/>
      <c r="QCE42" s="9"/>
      <c r="QCF42" s="9"/>
      <c r="QCG42" s="9"/>
      <c r="QCH42" s="9"/>
      <c r="QCI42" s="9"/>
      <c r="QCJ42" s="9"/>
      <c r="QCK42" s="9"/>
      <c r="QCL42" s="9"/>
      <c r="QCM42" s="9"/>
      <c r="QCN42" s="9"/>
      <c r="QCO42" s="9"/>
      <c r="QCP42" s="9"/>
      <c r="QCQ42" s="9"/>
      <c r="QCR42" s="9"/>
      <c r="QCS42" s="9"/>
      <c r="QCT42" s="9"/>
      <c r="QCU42" s="9"/>
      <c r="QCV42" s="9"/>
      <c r="QCW42" s="9"/>
      <c r="QCX42" s="9"/>
      <c r="QCY42" s="9"/>
      <c r="QCZ42" s="9"/>
      <c r="QDA42" s="9"/>
      <c r="QDB42" s="9"/>
      <c r="QDC42" s="9"/>
      <c r="QDD42" s="9"/>
      <c r="QDE42" s="9"/>
      <c r="QDF42" s="9"/>
      <c r="QDG42" s="9"/>
      <c r="QDH42" s="9"/>
      <c r="QDI42" s="9"/>
      <c r="QDJ42" s="9"/>
      <c r="QDK42" s="9"/>
      <c r="QDL42" s="9"/>
      <c r="QDM42" s="9"/>
      <c r="QDN42" s="9"/>
      <c r="QDO42" s="9"/>
      <c r="QDP42" s="9"/>
      <c r="QDQ42" s="9"/>
      <c r="QDR42" s="9"/>
      <c r="QDS42" s="9"/>
      <c r="QDT42" s="9"/>
      <c r="QDU42" s="9"/>
      <c r="QDV42" s="9"/>
      <c r="QDW42" s="9"/>
      <c r="QDX42" s="9"/>
      <c r="QDY42" s="9"/>
      <c r="QDZ42" s="9"/>
      <c r="QEA42" s="9"/>
      <c r="QEB42" s="9"/>
      <c r="QEC42" s="9"/>
      <c r="QED42" s="9"/>
      <c r="QEE42" s="9"/>
      <c r="QEF42" s="9"/>
      <c r="QEG42" s="9"/>
      <c r="QEH42" s="9"/>
      <c r="QEI42" s="9"/>
      <c r="QEJ42" s="9"/>
      <c r="QEK42" s="9"/>
      <c r="QEL42" s="9"/>
      <c r="QEM42" s="9"/>
      <c r="QEN42" s="9"/>
      <c r="QEO42" s="9"/>
      <c r="QEP42" s="9"/>
      <c r="QEQ42" s="9"/>
      <c r="QER42" s="9"/>
      <c r="QES42" s="9"/>
      <c r="QET42" s="9"/>
      <c r="QEU42" s="9"/>
      <c r="QEV42" s="9"/>
      <c r="QEW42" s="9"/>
      <c r="QEX42" s="9"/>
      <c r="QEY42" s="9"/>
      <c r="QEZ42" s="9"/>
      <c r="QFA42" s="9"/>
      <c r="QFB42" s="9"/>
      <c r="QFC42" s="9"/>
      <c r="QFD42" s="9"/>
      <c r="QFE42" s="9"/>
      <c r="QFF42" s="9"/>
      <c r="QFG42" s="9"/>
      <c r="QFH42" s="9"/>
      <c r="QFI42" s="9"/>
      <c r="QFJ42" s="9"/>
      <c r="QFK42" s="9"/>
      <c r="QFL42" s="9"/>
      <c r="QFM42" s="9"/>
      <c r="QFN42" s="9"/>
      <c r="QFO42" s="9"/>
      <c r="QFP42" s="9"/>
      <c r="QFQ42" s="9"/>
      <c r="QFR42" s="9"/>
      <c r="QFS42" s="9"/>
      <c r="QFT42" s="9"/>
      <c r="QFU42" s="9"/>
      <c r="QFV42" s="9"/>
      <c r="QFW42" s="9"/>
      <c r="QFX42" s="9"/>
      <c r="QFY42" s="9"/>
      <c r="QFZ42" s="9"/>
      <c r="QGA42" s="9"/>
      <c r="QGB42" s="9"/>
      <c r="QGC42" s="9"/>
      <c r="QGD42" s="9"/>
      <c r="QGE42" s="9"/>
      <c r="QGF42" s="9"/>
      <c r="QGG42" s="9"/>
      <c r="QGH42" s="9"/>
      <c r="QGI42" s="9"/>
      <c r="QGJ42" s="9"/>
      <c r="QGK42" s="9"/>
      <c r="QGL42" s="9"/>
      <c r="QGM42" s="9"/>
      <c r="QGN42" s="9"/>
      <c r="QGO42" s="9"/>
      <c r="QGP42" s="9"/>
      <c r="QGQ42" s="9"/>
      <c r="QGR42" s="9"/>
      <c r="QGS42" s="9"/>
      <c r="QGT42" s="9"/>
      <c r="QGU42" s="9"/>
      <c r="QGV42" s="9"/>
      <c r="QGW42" s="9"/>
      <c r="QGX42" s="9"/>
      <c r="QGY42" s="9"/>
      <c r="QGZ42" s="9"/>
      <c r="QHA42" s="9"/>
      <c r="QHB42" s="9"/>
      <c r="QHC42" s="9"/>
      <c r="QHD42" s="9"/>
      <c r="QHE42" s="9"/>
      <c r="QHF42" s="9"/>
      <c r="QHG42" s="9"/>
      <c r="QHH42" s="9"/>
      <c r="QHI42" s="9"/>
      <c r="QHJ42" s="9"/>
      <c r="QHK42" s="9"/>
      <c r="QHL42" s="9"/>
      <c r="QHM42" s="9"/>
      <c r="QHN42" s="9"/>
      <c r="QHO42" s="9"/>
      <c r="QHP42" s="9"/>
      <c r="QHQ42" s="9"/>
      <c r="QHR42" s="9"/>
      <c r="QHS42" s="9"/>
      <c r="QHT42" s="9"/>
      <c r="QHU42" s="9"/>
      <c r="QHV42" s="9"/>
      <c r="QHW42" s="9"/>
      <c r="QHX42" s="9"/>
      <c r="QHY42" s="9"/>
      <c r="QHZ42" s="9"/>
      <c r="QIA42" s="9"/>
      <c r="QIB42" s="9"/>
      <c r="QIC42" s="9"/>
      <c r="QID42" s="9"/>
      <c r="QIE42" s="9"/>
      <c r="QIF42" s="9"/>
      <c r="QIG42" s="9"/>
      <c r="QIH42" s="9"/>
      <c r="QII42" s="9"/>
      <c r="QIJ42" s="9"/>
      <c r="QIK42" s="9"/>
      <c r="QIL42" s="9"/>
      <c r="QIM42" s="9"/>
      <c r="QIN42" s="9"/>
      <c r="QIO42" s="9"/>
      <c r="QIP42" s="9"/>
      <c r="QIQ42" s="9"/>
      <c r="QIR42" s="9"/>
      <c r="QIS42" s="9"/>
      <c r="QIT42" s="9"/>
      <c r="QIU42" s="9"/>
      <c r="QIV42" s="9"/>
      <c r="QIW42" s="9"/>
      <c r="QIX42" s="9"/>
      <c r="QIY42" s="9"/>
      <c r="QIZ42" s="9"/>
      <c r="QJA42" s="9"/>
      <c r="QJB42" s="9"/>
      <c r="QJC42" s="9"/>
      <c r="QJD42" s="9"/>
      <c r="QJE42" s="9"/>
      <c r="QJF42" s="9"/>
      <c r="QJG42" s="9"/>
      <c r="QJH42" s="9"/>
      <c r="QJI42" s="9"/>
      <c r="QJJ42" s="9"/>
      <c r="QJK42" s="9"/>
      <c r="QJL42" s="9"/>
      <c r="QJM42" s="9"/>
      <c r="QJN42" s="9"/>
      <c r="QJO42" s="9"/>
      <c r="QJP42" s="9"/>
      <c r="QJQ42" s="9"/>
      <c r="QJR42" s="9"/>
      <c r="QJS42" s="9"/>
      <c r="QJT42" s="9"/>
      <c r="QJU42" s="9"/>
      <c r="QJV42" s="9"/>
      <c r="QJW42" s="9"/>
      <c r="QJX42" s="9"/>
      <c r="QJY42" s="9"/>
      <c r="QJZ42" s="9"/>
      <c r="QKA42" s="9"/>
      <c r="QKB42" s="9"/>
      <c r="QKC42" s="9"/>
      <c r="QKD42" s="9"/>
      <c r="QKE42" s="9"/>
      <c r="QKF42" s="9"/>
      <c r="QKG42" s="9"/>
      <c r="QKH42" s="9"/>
      <c r="QKI42" s="9"/>
      <c r="QKJ42" s="9"/>
      <c r="QKK42" s="9"/>
      <c r="QKL42" s="9"/>
      <c r="QKM42" s="9"/>
      <c r="QKN42" s="9"/>
      <c r="QKO42" s="9"/>
      <c r="QKP42" s="9"/>
      <c r="QKQ42" s="9"/>
      <c r="QKR42" s="9"/>
      <c r="QKS42" s="9"/>
      <c r="QKT42" s="9"/>
      <c r="QKU42" s="9"/>
      <c r="QKV42" s="9"/>
      <c r="QKW42" s="9"/>
      <c r="QKX42" s="9"/>
      <c r="QKY42" s="9"/>
      <c r="QKZ42" s="9"/>
      <c r="QLA42" s="9"/>
      <c r="QLB42" s="9"/>
      <c r="QLC42" s="9"/>
      <c r="QLD42" s="9"/>
      <c r="QLE42" s="9"/>
      <c r="QLF42" s="9"/>
      <c r="QLG42" s="9"/>
      <c r="QLH42" s="9"/>
      <c r="QLI42" s="9"/>
      <c r="QLJ42" s="9"/>
      <c r="QLK42" s="9"/>
      <c r="QLL42" s="9"/>
      <c r="QLM42" s="9"/>
      <c r="QLN42" s="9"/>
      <c r="QLO42" s="9"/>
      <c r="QLP42" s="9"/>
      <c r="QLQ42" s="9"/>
      <c r="QLR42" s="9"/>
      <c r="QLS42" s="9"/>
      <c r="QLT42" s="9"/>
      <c r="QLU42" s="9"/>
      <c r="QLV42" s="9"/>
      <c r="QLW42" s="9"/>
      <c r="QLX42" s="9"/>
      <c r="QLY42" s="9"/>
      <c r="QLZ42" s="9"/>
      <c r="QMA42" s="9"/>
      <c r="QMB42" s="9"/>
      <c r="QMC42" s="9"/>
      <c r="QMD42" s="9"/>
      <c r="QME42" s="9"/>
      <c r="QMF42" s="9"/>
      <c r="QMG42" s="9"/>
      <c r="QMH42" s="9"/>
      <c r="QMI42" s="9"/>
      <c r="QMJ42" s="9"/>
      <c r="QMK42" s="9"/>
      <c r="QML42" s="9"/>
      <c r="QMM42" s="9"/>
      <c r="QMN42" s="9"/>
      <c r="QMO42" s="9"/>
      <c r="QMP42" s="9"/>
      <c r="QMQ42" s="9"/>
      <c r="QMR42" s="9"/>
      <c r="QMS42" s="9"/>
      <c r="QMT42" s="9"/>
      <c r="QMU42" s="9"/>
      <c r="QMV42" s="9"/>
      <c r="QMW42" s="9"/>
      <c r="QMX42" s="9"/>
      <c r="QMY42" s="9"/>
      <c r="QMZ42" s="9"/>
      <c r="QNA42" s="9"/>
      <c r="QNB42" s="9"/>
      <c r="QNC42" s="9"/>
      <c r="QND42" s="9"/>
      <c r="QNE42" s="9"/>
      <c r="QNF42" s="9"/>
      <c r="QNG42" s="9"/>
      <c r="QNH42" s="9"/>
      <c r="QNI42" s="9"/>
      <c r="QNJ42" s="9"/>
      <c r="QNK42" s="9"/>
      <c r="QNL42" s="9"/>
      <c r="QNM42" s="9"/>
      <c r="QNN42" s="9"/>
      <c r="QNO42" s="9"/>
      <c r="QNP42" s="9"/>
      <c r="QNQ42" s="9"/>
      <c r="QNR42" s="9"/>
      <c r="QNS42" s="9"/>
      <c r="QNT42" s="9"/>
      <c r="QNU42" s="9"/>
      <c r="QNV42" s="9"/>
      <c r="QNW42" s="9"/>
      <c r="QNX42" s="9"/>
      <c r="QNY42" s="9"/>
      <c r="QNZ42" s="9"/>
      <c r="QOA42" s="9"/>
      <c r="QOB42" s="9"/>
      <c r="QOC42" s="9"/>
      <c r="QOD42" s="9"/>
      <c r="QOE42" s="9"/>
      <c r="QOF42" s="9"/>
      <c r="QOG42" s="9"/>
      <c r="QOH42" s="9"/>
      <c r="QOI42" s="9"/>
      <c r="QOJ42" s="9"/>
      <c r="QOK42" s="9"/>
      <c r="QOL42" s="9"/>
      <c r="QOM42" s="9"/>
      <c r="QON42" s="9"/>
      <c r="QOO42" s="9"/>
      <c r="QOP42" s="9"/>
      <c r="QOQ42" s="9"/>
      <c r="QOR42" s="9"/>
      <c r="QOS42" s="9"/>
      <c r="QOT42" s="9"/>
      <c r="QOU42" s="9"/>
      <c r="QOV42" s="9"/>
      <c r="QOW42" s="9"/>
      <c r="QOX42" s="9"/>
      <c r="QOY42" s="9"/>
      <c r="QOZ42" s="9"/>
      <c r="QPA42" s="9"/>
      <c r="QPB42" s="9"/>
      <c r="QPC42" s="9"/>
      <c r="QPD42" s="9"/>
      <c r="QPE42" s="9"/>
      <c r="QPF42" s="9"/>
      <c r="QPG42" s="9"/>
      <c r="QPH42" s="9"/>
      <c r="QPI42" s="9"/>
      <c r="QPJ42" s="9"/>
      <c r="QPK42" s="9"/>
      <c r="QPL42" s="9"/>
      <c r="QPM42" s="9"/>
      <c r="QPN42" s="9"/>
      <c r="QPO42" s="9"/>
      <c r="QPP42" s="9"/>
      <c r="QPQ42" s="9"/>
      <c r="QPR42" s="9"/>
      <c r="QPS42" s="9"/>
      <c r="QPT42" s="9"/>
      <c r="QPU42" s="9"/>
      <c r="QPV42" s="9"/>
      <c r="QPW42" s="9"/>
      <c r="QPX42" s="9"/>
      <c r="QPY42" s="9"/>
      <c r="QPZ42" s="9"/>
      <c r="QQA42" s="9"/>
      <c r="QQB42" s="9"/>
      <c r="QQC42" s="9"/>
      <c r="QQD42" s="9"/>
      <c r="QQE42" s="9"/>
      <c r="QQF42" s="9"/>
      <c r="QQG42" s="9"/>
      <c r="QQH42" s="9"/>
      <c r="QQI42" s="9"/>
      <c r="QQJ42" s="9"/>
      <c r="QQK42" s="9"/>
      <c r="QQL42" s="9"/>
      <c r="QQM42" s="9"/>
      <c r="QQN42" s="9"/>
      <c r="QQO42" s="9"/>
      <c r="QQP42" s="9"/>
      <c r="QQQ42" s="9"/>
      <c r="QQR42" s="9"/>
      <c r="QQS42" s="9"/>
      <c r="QQT42" s="9"/>
      <c r="QQU42" s="9"/>
      <c r="QQV42" s="9"/>
      <c r="QQW42" s="9"/>
      <c r="QQX42" s="9"/>
      <c r="QQY42" s="9"/>
      <c r="QQZ42" s="9"/>
      <c r="QRA42" s="9"/>
      <c r="QRB42" s="9"/>
      <c r="QRC42" s="9"/>
      <c r="QRD42" s="9"/>
      <c r="QRE42" s="9"/>
      <c r="QRF42" s="9"/>
      <c r="QRG42" s="9"/>
      <c r="QRH42" s="9"/>
      <c r="QRI42" s="9"/>
      <c r="QRJ42" s="9"/>
      <c r="QRK42" s="9"/>
      <c r="QRL42" s="9"/>
      <c r="QRM42" s="9"/>
      <c r="QRN42" s="9"/>
      <c r="QRO42" s="9"/>
      <c r="QRP42" s="9"/>
      <c r="QRQ42" s="9"/>
      <c r="QRR42" s="9"/>
      <c r="QRS42" s="9"/>
      <c r="QRT42" s="9"/>
      <c r="QRU42" s="9"/>
      <c r="QRV42" s="9"/>
      <c r="QRW42" s="9"/>
      <c r="QRX42" s="9"/>
      <c r="QRY42" s="9"/>
      <c r="QRZ42" s="9"/>
      <c r="QSA42" s="9"/>
      <c r="QSB42" s="9"/>
      <c r="QSC42" s="9"/>
      <c r="QSD42" s="9"/>
      <c r="QSE42" s="9"/>
      <c r="QSF42" s="9"/>
      <c r="QSG42" s="9"/>
      <c r="QSH42" s="9"/>
      <c r="QSI42" s="9"/>
      <c r="QSJ42" s="9"/>
      <c r="QSK42" s="9"/>
      <c r="QSL42" s="9"/>
      <c r="QSM42" s="9"/>
      <c r="QSN42" s="9"/>
      <c r="QSO42" s="9"/>
      <c r="QSP42" s="9"/>
      <c r="QSQ42" s="9"/>
      <c r="QSR42" s="9"/>
      <c r="QSS42" s="9"/>
      <c r="QST42" s="9"/>
      <c r="QSU42" s="9"/>
      <c r="QSV42" s="9"/>
      <c r="QSW42" s="9"/>
      <c r="QSX42" s="9"/>
      <c r="QSY42" s="9"/>
      <c r="QSZ42" s="9"/>
      <c r="QTA42" s="9"/>
      <c r="QTB42" s="9"/>
      <c r="QTC42" s="9"/>
      <c r="QTD42" s="9"/>
      <c r="QTE42" s="9"/>
      <c r="QTF42" s="9"/>
      <c r="QTG42" s="9"/>
      <c r="QTH42" s="9"/>
      <c r="QTI42" s="9"/>
      <c r="QTJ42" s="9"/>
      <c r="QTK42" s="9"/>
      <c r="QTL42" s="9"/>
      <c r="QTM42" s="9"/>
      <c r="QTN42" s="9"/>
      <c r="QTO42" s="9"/>
      <c r="QTP42" s="9"/>
      <c r="QTQ42" s="9"/>
      <c r="QTR42" s="9"/>
      <c r="QTS42" s="9"/>
      <c r="QTT42" s="9"/>
      <c r="QTU42" s="9"/>
      <c r="QTV42" s="9"/>
      <c r="QTW42" s="9"/>
      <c r="QTX42" s="9"/>
      <c r="QTY42" s="9"/>
      <c r="QTZ42" s="9"/>
      <c r="QUA42" s="9"/>
      <c r="QUB42" s="9"/>
      <c r="QUC42" s="9"/>
      <c r="QUD42" s="9"/>
      <c r="QUE42" s="9"/>
      <c r="QUF42" s="9"/>
      <c r="QUG42" s="9"/>
      <c r="QUH42" s="9"/>
      <c r="QUI42" s="9"/>
      <c r="QUJ42" s="9"/>
      <c r="QUK42" s="9"/>
      <c r="QUL42" s="9"/>
      <c r="QUM42" s="9"/>
      <c r="QUN42" s="9"/>
      <c r="QUO42" s="9"/>
      <c r="QUP42" s="9"/>
      <c r="QUQ42" s="9"/>
      <c r="QUR42" s="9"/>
      <c r="QUS42" s="9"/>
      <c r="QUT42" s="9"/>
      <c r="QUU42" s="9"/>
      <c r="QUV42" s="9"/>
      <c r="QUW42" s="9"/>
      <c r="QUX42" s="9"/>
      <c r="QUY42" s="9"/>
      <c r="QUZ42" s="9"/>
      <c r="QVA42" s="9"/>
      <c r="QVB42" s="9"/>
      <c r="QVC42" s="9"/>
      <c r="QVD42" s="9"/>
      <c r="QVE42" s="9"/>
      <c r="QVF42" s="9"/>
      <c r="QVG42" s="9"/>
      <c r="QVH42" s="9"/>
      <c r="QVI42" s="9"/>
      <c r="QVJ42" s="9"/>
      <c r="QVK42" s="9"/>
      <c r="QVL42" s="9"/>
      <c r="QVM42" s="9"/>
      <c r="QVN42" s="9"/>
      <c r="QVO42" s="9"/>
      <c r="QVP42" s="9"/>
      <c r="QVQ42" s="9"/>
      <c r="QVR42" s="9"/>
      <c r="QVS42" s="9"/>
      <c r="QVT42" s="9"/>
      <c r="QVU42" s="9"/>
      <c r="QVV42" s="9"/>
      <c r="QVW42" s="9"/>
      <c r="QVX42" s="9"/>
      <c r="QVY42" s="9"/>
      <c r="QVZ42" s="9"/>
      <c r="QWA42" s="9"/>
      <c r="QWB42" s="9"/>
      <c r="QWC42" s="9"/>
      <c r="QWD42" s="9"/>
      <c r="QWE42" s="9"/>
      <c r="QWF42" s="9"/>
      <c r="QWG42" s="9"/>
      <c r="QWH42" s="9"/>
      <c r="QWI42" s="9"/>
      <c r="QWJ42" s="9"/>
      <c r="QWK42" s="9"/>
      <c r="QWL42" s="9"/>
      <c r="QWM42" s="9"/>
      <c r="QWN42" s="9"/>
      <c r="QWO42" s="9"/>
      <c r="QWP42" s="9"/>
      <c r="QWQ42" s="9"/>
      <c r="QWR42" s="9"/>
      <c r="QWS42" s="9"/>
      <c r="QWT42" s="9"/>
      <c r="QWU42" s="9"/>
      <c r="QWV42" s="9"/>
      <c r="QWW42" s="9"/>
      <c r="QWX42" s="9"/>
      <c r="QWY42" s="9"/>
      <c r="QWZ42" s="9"/>
      <c r="QXA42" s="9"/>
      <c r="QXB42" s="9"/>
      <c r="QXC42" s="9"/>
      <c r="QXD42" s="9"/>
      <c r="QXE42" s="9"/>
      <c r="QXF42" s="9"/>
      <c r="QXG42" s="9"/>
      <c r="QXH42" s="9"/>
      <c r="QXI42" s="9"/>
      <c r="QXJ42" s="9"/>
      <c r="QXK42" s="9"/>
      <c r="QXL42" s="9"/>
      <c r="QXM42" s="9"/>
      <c r="QXN42" s="9"/>
      <c r="QXO42" s="9"/>
      <c r="QXP42" s="9"/>
      <c r="QXQ42" s="9"/>
      <c r="QXR42" s="9"/>
      <c r="QXS42" s="9"/>
      <c r="QXT42" s="9"/>
      <c r="QXU42" s="9"/>
      <c r="QXV42" s="9"/>
      <c r="QXW42" s="9"/>
      <c r="QXX42" s="9"/>
      <c r="QXY42" s="9"/>
      <c r="QXZ42" s="9"/>
      <c r="QYA42" s="9"/>
      <c r="QYB42" s="9"/>
      <c r="QYC42" s="9"/>
      <c r="QYD42" s="9"/>
      <c r="QYE42" s="9"/>
      <c r="QYF42" s="9"/>
      <c r="QYG42" s="9"/>
      <c r="QYH42" s="9"/>
      <c r="QYI42" s="9"/>
      <c r="QYJ42" s="9"/>
      <c r="QYK42" s="9"/>
      <c r="QYL42" s="9"/>
      <c r="QYM42" s="9"/>
      <c r="QYN42" s="9"/>
      <c r="QYO42" s="9"/>
      <c r="QYP42" s="9"/>
      <c r="QYQ42" s="9"/>
      <c r="QYR42" s="9"/>
      <c r="QYS42" s="9"/>
      <c r="QYT42" s="9"/>
      <c r="QYU42" s="9"/>
      <c r="QYV42" s="9"/>
      <c r="QYW42" s="9"/>
      <c r="QYX42" s="9"/>
      <c r="QYY42" s="9"/>
      <c r="QYZ42" s="9"/>
      <c r="QZA42" s="9"/>
      <c r="QZB42" s="9"/>
      <c r="QZC42" s="9"/>
      <c r="QZD42" s="9"/>
      <c r="QZE42" s="9"/>
      <c r="QZF42" s="9"/>
      <c r="QZG42" s="9"/>
      <c r="QZH42" s="9"/>
      <c r="QZI42" s="9"/>
      <c r="QZJ42" s="9"/>
      <c r="QZK42" s="9"/>
      <c r="QZL42" s="9"/>
      <c r="QZM42" s="9"/>
      <c r="QZN42" s="9"/>
      <c r="QZO42" s="9"/>
      <c r="QZP42" s="9"/>
      <c r="QZQ42" s="9"/>
      <c r="QZR42" s="9"/>
      <c r="QZS42" s="9"/>
      <c r="QZT42" s="9"/>
      <c r="QZU42" s="9"/>
      <c r="QZV42" s="9"/>
      <c r="QZW42" s="9"/>
      <c r="QZX42" s="9"/>
      <c r="QZY42" s="9"/>
      <c r="QZZ42" s="9"/>
      <c r="RAA42" s="9"/>
      <c r="RAB42" s="9"/>
      <c r="RAC42" s="9"/>
      <c r="RAD42" s="9"/>
      <c r="RAE42" s="9"/>
      <c r="RAF42" s="9"/>
      <c r="RAG42" s="9"/>
      <c r="RAH42" s="9"/>
      <c r="RAI42" s="9"/>
      <c r="RAJ42" s="9"/>
      <c r="RAK42" s="9"/>
      <c r="RAL42" s="9"/>
      <c r="RAM42" s="9"/>
      <c r="RAN42" s="9"/>
      <c r="RAO42" s="9"/>
      <c r="RAP42" s="9"/>
      <c r="RAQ42" s="9"/>
      <c r="RAR42" s="9"/>
      <c r="RAS42" s="9"/>
      <c r="RAT42" s="9"/>
      <c r="RAU42" s="9"/>
      <c r="RAV42" s="9"/>
      <c r="RAW42" s="9"/>
      <c r="RAX42" s="9"/>
      <c r="RAY42" s="9"/>
      <c r="RAZ42" s="9"/>
      <c r="RBA42" s="9"/>
      <c r="RBB42" s="9"/>
      <c r="RBC42" s="9"/>
      <c r="RBD42" s="9"/>
      <c r="RBE42" s="9"/>
      <c r="RBF42" s="9"/>
      <c r="RBG42" s="9"/>
      <c r="RBH42" s="9"/>
      <c r="RBI42" s="9"/>
      <c r="RBJ42" s="9"/>
      <c r="RBK42" s="9"/>
      <c r="RBL42" s="9"/>
      <c r="RBM42" s="9"/>
      <c r="RBN42" s="9"/>
      <c r="RBO42" s="9"/>
      <c r="RBP42" s="9"/>
      <c r="RBQ42" s="9"/>
      <c r="RBR42" s="9"/>
      <c r="RBS42" s="9"/>
      <c r="RBT42" s="9"/>
      <c r="RBU42" s="9"/>
      <c r="RBV42" s="9"/>
      <c r="RBW42" s="9"/>
      <c r="RBX42" s="9"/>
      <c r="RBY42" s="9"/>
      <c r="RBZ42" s="9"/>
      <c r="RCA42" s="9"/>
      <c r="RCB42" s="9"/>
      <c r="RCC42" s="9"/>
      <c r="RCD42" s="9"/>
      <c r="RCE42" s="9"/>
      <c r="RCF42" s="9"/>
      <c r="RCG42" s="9"/>
      <c r="RCH42" s="9"/>
      <c r="RCI42" s="9"/>
      <c r="RCJ42" s="9"/>
      <c r="RCK42" s="9"/>
      <c r="RCL42" s="9"/>
      <c r="RCM42" s="9"/>
      <c r="RCN42" s="9"/>
      <c r="RCO42" s="9"/>
      <c r="RCP42" s="9"/>
      <c r="RCQ42" s="9"/>
      <c r="RCR42" s="9"/>
      <c r="RCS42" s="9"/>
      <c r="RCT42" s="9"/>
      <c r="RCU42" s="9"/>
      <c r="RCV42" s="9"/>
      <c r="RCW42" s="9"/>
      <c r="RCX42" s="9"/>
      <c r="RCY42" s="9"/>
      <c r="RCZ42" s="9"/>
      <c r="RDA42" s="9"/>
      <c r="RDB42" s="9"/>
      <c r="RDC42" s="9"/>
      <c r="RDD42" s="9"/>
      <c r="RDE42" s="9"/>
      <c r="RDF42" s="9"/>
      <c r="RDG42" s="9"/>
      <c r="RDH42" s="9"/>
      <c r="RDI42" s="9"/>
      <c r="RDJ42" s="9"/>
      <c r="RDK42" s="9"/>
      <c r="RDL42" s="9"/>
      <c r="RDM42" s="9"/>
      <c r="RDN42" s="9"/>
      <c r="RDO42" s="9"/>
      <c r="RDP42" s="9"/>
      <c r="RDQ42" s="9"/>
      <c r="RDR42" s="9"/>
      <c r="RDS42" s="9"/>
      <c r="RDT42" s="9"/>
      <c r="RDU42" s="9"/>
      <c r="RDV42" s="9"/>
      <c r="RDW42" s="9"/>
      <c r="RDX42" s="9"/>
      <c r="RDY42" s="9"/>
      <c r="RDZ42" s="9"/>
      <c r="REA42" s="9"/>
      <c r="REB42" s="9"/>
      <c r="REC42" s="9"/>
      <c r="RED42" s="9"/>
      <c r="REE42" s="9"/>
      <c r="REF42" s="9"/>
      <c r="REG42" s="9"/>
      <c r="REH42" s="9"/>
      <c r="REI42" s="9"/>
      <c r="REJ42" s="9"/>
      <c r="REK42" s="9"/>
      <c r="REL42" s="9"/>
      <c r="REM42" s="9"/>
      <c r="REN42" s="9"/>
      <c r="REO42" s="9"/>
      <c r="REP42" s="9"/>
      <c r="REQ42" s="9"/>
      <c r="RER42" s="9"/>
      <c r="RES42" s="9"/>
      <c r="RET42" s="9"/>
      <c r="REU42" s="9"/>
      <c r="REV42" s="9"/>
      <c r="REW42" s="9"/>
      <c r="REX42" s="9"/>
      <c r="REY42" s="9"/>
      <c r="REZ42" s="9"/>
      <c r="RFA42" s="9"/>
      <c r="RFB42" s="9"/>
      <c r="RFC42" s="9"/>
      <c r="RFD42" s="9"/>
      <c r="RFE42" s="9"/>
      <c r="RFF42" s="9"/>
      <c r="RFG42" s="9"/>
      <c r="RFH42" s="9"/>
      <c r="RFI42" s="9"/>
      <c r="RFJ42" s="9"/>
      <c r="RFK42" s="9"/>
      <c r="RFL42" s="9"/>
      <c r="RFM42" s="9"/>
      <c r="RFN42" s="9"/>
      <c r="RFO42" s="9"/>
      <c r="RFP42" s="9"/>
      <c r="RFQ42" s="9"/>
      <c r="RFR42" s="9"/>
      <c r="RFS42" s="9"/>
      <c r="RFT42" s="9"/>
      <c r="RFU42" s="9"/>
      <c r="RFV42" s="9"/>
      <c r="RFW42" s="9"/>
      <c r="RFX42" s="9"/>
      <c r="RFY42" s="9"/>
      <c r="RFZ42" s="9"/>
      <c r="RGA42" s="9"/>
      <c r="RGB42" s="9"/>
      <c r="RGC42" s="9"/>
      <c r="RGD42" s="9"/>
      <c r="RGE42" s="9"/>
      <c r="RGF42" s="9"/>
      <c r="RGG42" s="9"/>
      <c r="RGH42" s="9"/>
      <c r="RGI42" s="9"/>
      <c r="RGJ42" s="9"/>
      <c r="RGK42" s="9"/>
      <c r="RGL42" s="9"/>
      <c r="RGM42" s="9"/>
      <c r="RGN42" s="9"/>
      <c r="RGO42" s="9"/>
      <c r="RGP42" s="9"/>
      <c r="RGQ42" s="9"/>
      <c r="RGR42" s="9"/>
      <c r="RGS42" s="9"/>
      <c r="RGT42" s="9"/>
      <c r="RGU42" s="9"/>
      <c r="RGV42" s="9"/>
      <c r="RGW42" s="9"/>
      <c r="RGX42" s="9"/>
      <c r="RGY42" s="9"/>
      <c r="RGZ42" s="9"/>
      <c r="RHA42" s="9"/>
      <c r="RHB42" s="9"/>
      <c r="RHC42" s="9"/>
      <c r="RHD42" s="9"/>
      <c r="RHE42" s="9"/>
      <c r="RHF42" s="9"/>
      <c r="RHG42" s="9"/>
      <c r="RHH42" s="9"/>
      <c r="RHI42" s="9"/>
      <c r="RHJ42" s="9"/>
      <c r="RHK42" s="9"/>
      <c r="RHL42" s="9"/>
      <c r="RHM42" s="9"/>
      <c r="RHN42" s="9"/>
      <c r="RHO42" s="9"/>
      <c r="RHP42" s="9"/>
      <c r="RHQ42" s="9"/>
      <c r="RHR42" s="9"/>
      <c r="RHS42" s="9"/>
      <c r="RHT42" s="9"/>
      <c r="RHU42" s="9"/>
      <c r="RHV42" s="9"/>
      <c r="RHW42" s="9"/>
      <c r="RHX42" s="9"/>
      <c r="RHY42" s="9"/>
      <c r="RHZ42" s="9"/>
      <c r="RIA42" s="9"/>
      <c r="RIB42" s="9"/>
      <c r="RIC42" s="9"/>
      <c r="RID42" s="9"/>
      <c r="RIE42" s="9"/>
      <c r="RIF42" s="9"/>
      <c r="RIG42" s="9"/>
      <c r="RIH42" s="9"/>
      <c r="RII42" s="9"/>
      <c r="RIJ42" s="9"/>
      <c r="RIK42" s="9"/>
      <c r="RIL42" s="9"/>
      <c r="RIM42" s="9"/>
      <c r="RIN42" s="9"/>
      <c r="RIO42" s="9"/>
      <c r="RIP42" s="9"/>
      <c r="RIQ42" s="9"/>
      <c r="RIR42" s="9"/>
      <c r="RIS42" s="9"/>
      <c r="RIT42" s="9"/>
      <c r="RIU42" s="9"/>
      <c r="RIV42" s="9"/>
      <c r="RIW42" s="9"/>
      <c r="RIX42" s="9"/>
      <c r="RIY42" s="9"/>
      <c r="RIZ42" s="9"/>
      <c r="RJA42" s="9"/>
      <c r="RJB42" s="9"/>
      <c r="RJC42" s="9"/>
      <c r="RJD42" s="9"/>
      <c r="RJE42" s="9"/>
      <c r="RJF42" s="9"/>
      <c r="RJG42" s="9"/>
      <c r="RJH42" s="9"/>
      <c r="RJI42" s="9"/>
      <c r="RJJ42" s="9"/>
      <c r="RJK42" s="9"/>
      <c r="RJL42" s="9"/>
      <c r="RJM42" s="9"/>
      <c r="RJN42" s="9"/>
      <c r="RJO42" s="9"/>
      <c r="RJP42" s="9"/>
      <c r="RJQ42" s="9"/>
      <c r="RJR42" s="9"/>
      <c r="RJS42" s="9"/>
      <c r="RJT42" s="9"/>
      <c r="RJU42" s="9"/>
      <c r="RJV42" s="9"/>
      <c r="RJW42" s="9"/>
      <c r="RJX42" s="9"/>
      <c r="RJY42" s="9"/>
      <c r="RJZ42" s="9"/>
      <c r="RKA42" s="9"/>
      <c r="RKB42" s="9"/>
      <c r="RKC42" s="9"/>
      <c r="RKD42" s="9"/>
      <c r="RKE42" s="9"/>
      <c r="RKF42" s="9"/>
      <c r="RKG42" s="9"/>
      <c r="RKH42" s="9"/>
      <c r="RKI42" s="9"/>
      <c r="RKJ42" s="9"/>
      <c r="RKK42" s="9"/>
      <c r="RKL42" s="9"/>
      <c r="RKM42" s="9"/>
      <c r="RKN42" s="9"/>
      <c r="RKO42" s="9"/>
      <c r="RKP42" s="9"/>
      <c r="RKQ42" s="9"/>
      <c r="RKR42" s="9"/>
      <c r="RKS42" s="9"/>
      <c r="RKT42" s="9"/>
      <c r="RKU42" s="9"/>
      <c r="RKV42" s="9"/>
      <c r="RKW42" s="9"/>
      <c r="RKX42" s="9"/>
      <c r="RKY42" s="9"/>
      <c r="RKZ42" s="9"/>
      <c r="RLA42" s="9"/>
      <c r="RLB42" s="9"/>
      <c r="RLC42" s="9"/>
      <c r="RLD42" s="9"/>
      <c r="RLE42" s="9"/>
      <c r="RLF42" s="9"/>
      <c r="RLG42" s="9"/>
      <c r="RLH42" s="9"/>
      <c r="RLI42" s="9"/>
      <c r="RLJ42" s="9"/>
      <c r="RLK42" s="9"/>
      <c r="RLL42" s="9"/>
      <c r="RLM42" s="9"/>
      <c r="RLN42" s="9"/>
      <c r="RLO42" s="9"/>
      <c r="RLP42" s="9"/>
      <c r="RLQ42" s="9"/>
      <c r="RLR42" s="9"/>
      <c r="RLS42" s="9"/>
      <c r="RLT42" s="9"/>
      <c r="RLU42" s="9"/>
      <c r="RLV42" s="9"/>
      <c r="RLW42" s="9"/>
      <c r="RLX42" s="9"/>
      <c r="RLY42" s="9"/>
      <c r="RLZ42" s="9"/>
      <c r="RMA42" s="9"/>
      <c r="RMB42" s="9"/>
      <c r="RMC42" s="9"/>
      <c r="RMD42" s="9"/>
      <c r="RME42" s="9"/>
      <c r="RMF42" s="9"/>
      <c r="RMG42" s="9"/>
      <c r="RMH42" s="9"/>
      <c r="RMI42" s="9"/>
      <c r="RMJ42" s="9"/>
      <c r="RMK42" s="9"/>
      <c r="RML42" s="9"/>
      <c r="RMM42" s="9"/>
      <c r="RMN42" s="9"/>
      <c r="RMO42" s="9"/>
      <c r="RMP42" s="9"/>
      <c r="RMQ42" s="9"/>
      <c r="RMR42" s="9"/>
      <c r="RMS42" s="9"/>
      <c r="RMT42" s="9"/>
      <c r="RMU42" s="9"/>
      <c r="RMV42" s="9"/>
      <c r="RMW42" s="9"/>
      <c r="RMX42" s="9"/>
      <c r="RMY42" s="9"/>
      <c r="RMZ42" s="9"/>
      <c r="RNA42" s="9"/>
      <c r="RNB42" s="9"/>
      <c r="RNC42" s="9"/>
      <c r="RND42" s="9"/>
      <c r="RNE42" s="9"/>
      <c r="RNF42" s="9"/>
      <c r="RNG42" s="9"/>
      <c r="RNH42" s="9"/>
      <c r="RNI42" s="9"/>
      <c r="RNJ42" s="9"/>
      <c r="RNK42" s="9"/>
      <c r="RNL42" s="9"/>
      <c r="RNM42" s="9"/>
      <c r="RNN42" s="9"/>
      <c r="RNO42" s="9"/>
      <c r="RNP42" s="9"/>
      <c r="RNQ42" s="9"/>
      <c r="RNR42" s="9"/>
      <c r="RNS42" s="9"/>
      <c r="RNT42" s="9"/>
      <c r="RNU42" s="9"/>
      <c r="RNV42" s="9"/>
      <c r="RNW42" s="9"/>
      <c r="RNX42" s="9"/>
      <c r="RNY42" s="9"/>
      <c r="RNZ42" s="9"/>
      <c r="ROA42" s="9"/>
      <c r="ROB42" s="9"/>
      <c r="ROC42" s="9"/>
      <c r="ROD42" s="9"/>
      <c r="ROE42" s="9"/>
      <c r="ROF42" s="9"/>
      <c r="ROG42" s="9"/>
      <c r="ROH42" s="9"/>
      <c r="ROI42" s="9"/>
      <c r="ROJ42" s="9"/>
      <c r="ROK42" s="9"/>
      <c r="ROL42" s="9"/>
      <c r="ROM42" s="9"/>
      <c r="RON42" s="9"/>
      <c r="ROO42" s="9"/>
      <c r="ROP42" s="9"/>
      <c r="ROQ42" s="9"/>
      <c r="ROR42" s="9"/>
      <c r="ROS42" s="9"/>
      <c r="ROT42" s="9"/>
      <c r="ROU42" s="9"/>
      <c r="ROV42" s="9"/>
      <c r="ROW42" s="9"/>
      <c r="ROX42" s="9"/>
      <c r="ROY42" s="9"/>
      <c r="ROZ42" s="9"/>
      <c r="RPA42" s="9"/>
      <c r="RPB42" s="9"/>
      <c r="RPC42" s="9"/>
      <c r="RPD42" s="9"/>
      <c r="RPE42" s="9"/>
      <c r="RPF42" s="9"/>
      <c r="RPG42" s="9"/>
      <c r="RPH42" s="9"/>
      <c r="RPI42" s="9"/>
      <c r="RPJ42" s="9"/>
      <c r="RPK42" s="9"/>
      <c r="RPL42" s="9"/>
      <c r="RPM42" s="9"/>
      <c r="RPN42" s="9"/>
      <c r="RPO42" s="9"/>
      <c r="RPP42" s="9"/>
      <c r="RPQ42" s="9"/>
      <c r="RPR42" s="9"/>
      <c r="RPS42" s="9"/>
      <c r="RPT42" s="9"/>
      <c r="RPU42" s="9"/>
      <c r="RPV42" s="9"/>
      <c r="RPW42" s="9"/>
      <c r="RPX42" s="9"/>
      <c r="RPY42" s="9"/>
      <c r="RPZ42" s="9"/>
      <c r="RQA42" s="9"/>
      <c r="RQB42" s="9"/>
      <c r="RQC42" s="9"/>
      <c r="RQD42" s="9"/>
      <c r="RQE42" s="9"/>
      <c r="RQF42" s="9"/>
      <c r="RQG42" s="9"/>
      <c r="RQH42" s="9"/>
      <c r="RQI42" s="9"/>
      <c r="RQJ42" s="9"/>
      <c r="RQK42" s="9"/>
      <c r="RQL42" s="9"/>
      <c r="RQM42" s="9"/>
      <c r="RQN42" s="9"/>
      <c r="RQO42" s="9"/>
      <c r="RQP42" s="9"/>
      <c r="RQQ42" s="9"/>
      <c r="RQR42" s="9"/>
      <c r="RQS42" s="9"/>
      <c r="RQT42" s="9"/>
      <c r="RQU42" s="9"/>
      <c r="RQV42" s="9"/>
      <c r="RQW42" s="9"/>
      <c r="RQX42" s="9"/>
      <c r="RQY42" s="9"/>
      <c r="RQZ42" s="9"/>
      <c r="RRA42" s="9"/>
      <c r="RRB42" s="9"/>
      <c r="RRC42" s="9"/>
      <c r="RRD42" s="9"/>
      <c r="RRE42" s="9"/>
      <c r="RRF42" s="9"/>
      <c r="RRG42" s="9"/>
      <c r="RRH42" s="9"/>
      <c r="RRI42" s="9"/>
      <c r="RRJ42" s="9"/>
      <c r="RRK42" s="9"/>
      <c r="RRL42" s="9"/>
      <c r="RRM42" s="9"/>
      <c r="RRN42" s="9"/>
      <c r="RRO42" s="9"/>
      <c r="RRP42" s="9"/>
      <c r="RRQ42" s="9"/>
      <c r="RRR42" s="9"/>
      <c r="RRS42" s="9"/>
      <c r="RRT42" s="9"/>
      <c r="RRU42" s="9"/>
      <c r="RRV42" s="9"/>
      <c r="RRW42" s="9"/>
      <c r="RRX42" s="9"/>
      <c r="RRY42" s="9"/>
      <c r="RRZ42" s="9"/>
      <c r="RSA42" s="9"/>
      <c r="RSB42" s="9"/>
      <c r="RSC42" s="9"/>
      <c r="RSD42" s="9"/>
      <c r="RSE42" s="9"/>
      <c r="RSF42" s="9"/>
      <c r="RSG42" s="9"/>
      <c r="RSH42" s="9"/>
      <c r="RSI42" s="9"/>
      <c r="RSJ42" s="9"/>
      <c r="RSK42" s="9"/>
      <c r="RSL42" s="9"/>
      <c r="RSM42" s="9"/>
      <c r="RSN42" s="9"/>
      <c r="RSO42" s="9"/>
      <c r="RSP42" s="9"/>
      <c r="RSQ42" s="9"/>
      <c r="RSR42" s="9"/>
      <c r="RSS42" s="9"/>
      <c r="RST42" s="9"/>
      <c r="RSU42" s="9"/>
      <c r="RSV42" s="9"/>
      <c r="RSW42" s="9"/>
      <c r="RSX42" s="9"/>
      <c r="RSY42" s="9"/>
      <c r="RSZ42" s="9"/>
      <c r="RTA42" s="9"/>
      <c r="RTB42" s="9"/>
      <c r="RTC42" s="9"/>
      <c r="RTD42" s="9"/>
      <c r="RTE42" s="9"/>
      <c r="RTF42" s="9"/>
      <c r="RTG42" s="9"/>
      <c r="RTH42" s="9"/>
      <c r="RTI42" s="9"/>
      <c r="RTJ42" s="9"/>
      <c r="RTK42" s="9"/>
      <c r="RTL42" s="9"/>
      <c r="RTM42" s="9"/>
      <c r="RTN42" s="9"/>
      <c r="RTO42" s="9"/>
      <c r="RTP42" s="9"/>
      <c r="RTQ42" s="9"/>
      <c r="RTR42" s="9"/>
      <c r="RTS42" s="9"/>
      <c r="RTT42" s="9"/>
      <c r="RTU42" s="9"/>
      <c r="RTV42" s="9"/>
      <c r="RTW42" s="9"/>
      <c r="RTX42" s="9"/>
      <c r="RTY42" s="9"/>
      <c r="RTZ42" s="9"/>
      <c r="RUA42" s="9"/>
      <c r="RUB42" s="9"/>
      <c r="RUC42" s="9"/>
      <c r="RUD42" s="9"/>
      <c r="RUE42" s="9"/>
      <c r="RUF42" s="9"/>
      <c r="RUG42" s="9"/>
      <c r="RUH42" s="9"/>
      <c r="RUI42" s="9"/>
      <c r="RUJ42" s="9"/>
      <c r="RUK42" s="9"/>
      <c r="RUL42" s="9"/>
      <c r="RUM42" s="9"/>
      <c r="RUN42" s="9"/>
      <c r="RUO42" s="9"/>
      <c r="RUP42" s="9"/>
      <c r="RUQ42" s="9"/>
      <c r="RUR42" s="9"/>
      <c r="RUS42" s="9"/>
      <c r="RUT42" s="9"/>
      <c r="RUU42" s="9"/>
      <c r="RUV42" s="9"/>
      <c r="RUW42" s="9"/>
      <c r="RUX42" s="9"/>
      <c r="RUY42" s="9"/>
      <c r="RUZ42" s="9"/>
      <c r="RVA42" s="9"/>
      <c r="RVB42" s="9"/>
      <c r="RVC42" s="9"/>
      <c r="RVD42" s="9"/>
      <c r="RVE42" s="9"/>
      <c r="RVF42" s="9"/>
      <c r="RVG42" s="9"/>
      <c r="RVH42" s="9"/>
      <c r="RVI42" s="9"/>
      <c r="RVJ42" s="9"/>
      <c r="RVK42" s="9"/>
      <c r="RVL42" s="9"/>
      <c r="RVM42" s="9"/>
      <c r="RVN42" s="9"/>
      <c r="RVO42" s="9"/>
      <c r="RVP42" s="9"/>
      <c r="RVQ42" s="9"/>
      <c r="RVR42" s="9"/>
      <c r="RVS42" s="9"/>
      <c r="RVT42" s="9"/>
      <c r="RVU42" s="9"/>
      <c r="RVV42" s="9"/>
      <c r="RVW42" s="9"/>
      <c r="RVX42" s="9"/>
      <c r="RVY42" s="9"/>
      <c r="RVZ42" s="9"/>
      <c r="RWA42" s="9"/>
      <c r="RWB42" s="9"/>
      <c r="RWC42" s="9"/>
      <c r="RWD42" s="9"/>
      <c r="RWE42" s="9"/>
      <c r="RWF42" s="9"/>
      <c r="RWG42" s="9"/>
      <c r="RWH42" s="9"/>
      <c r="RWI42" s="9"/>
      <c r="RWJ42" s="9"/>
      <c r="RWK42" s="9"/>
      <c r="RWL42" s="9"/>
      <c r="RWM42" s="9"/>
      <c r="RWN42" s="9"/>
      <c r="RWO42" s="9"/>
      <c r="RWP42" s="9"/>
      <c r="RWQ42" s="9"/>
      <c r="RWR42" s="9"/>
      <c r="RWS42" s="9"/>
      <c r="RWT42" s="9"/>
      <c r="RWU42" s="9"/>
      <c r="RWV42" s="9"/>
      <c r="RWW42" s="9"/>
      <c r="RWX42" s="9"/>
      <c r="RWY42" s="9"/>
      <c r="RWZ42" s="9"/>
      <c r="RXA42" s="9"/>
      <c r="RXB42" s="9"/>
      <c r="RXC42" s="9"/>
      <c r="RXD42" s="9"/>
      <c r="RXE42" s="9"/>
      <c r="RXF42" s="9"/>
      <c r="RXG42" s="9"/>
      <c r="RXH42" s="9"/>
      <c r="RXI42" s="9"/>
      <c r="RXJ42" s="9"/>
      <c r="RXK42" s="9"/>
      <c r="RXL42" s="9"/>
      <c r="RXM42" s="9"/>
      <c r="RXN42" s="9"/>
      <c r="RXO42" s="9"/>
      <c r="RXP42" s="9"/>
      <c r="RXQ42" s="9"/>
      <c r="RXR42" s="9"/>
      <c r="RXS42" s="9"/>
      <c r="RXT42" s="9"/>
      <c r="RXU42" s="9"/>
      <c r="RXV42" s="9"/>
      <c r="RXW42" s="9"/>
      <c r="RXX42" s="9"/>
      <c r="RXY42" s="9"/>
      <c r="RXZ42" s="9"/>
      <c r="RYA42" s="9"/>
      <c r="RYB42" s="9"/>
      <c r="RYC42" s="9"/>
      <c r="RYD42" s="9"/>
      <c r="RYE42" s="9"/>
      <c r="RYF42" s="9"/>
      <c r="RYG42" s="9"/>
      <c r="RYH42" s="9"/>
      <c r="RYI42" s="9"/>
      <c r="RYJ42" s="9"/>
      <c r="RYK42" s="9"/>
      <c r="RYL42" s="9"/>
      <c r="RYM42" s="9"/>
      <c r="RYN42" s="9"/>
      <c r="RYO42" s="9"/>
      <c r="RYP42" s="9"/>
      <c r="RYQ42" s="9"/>
      <c r="RYR42" s="9"/>
      <c r="RYS42" s="9"/>
      <c r="RYT42" s="9"/>
      <c r="RYU42" s="9"/>
      <c r="RYV42" s="9"/>
      <c r="RYW42" s="9"/>
      <c r="RYX42" s="9"/>
      <c r="RYY42" s="9"/>
      <c r="RYZ42" s="9"/>
      <c r="RZA42" s="9"/>
      <c r="RZB42" s="9"/>
      <c r="RZC42" s="9"/>
      <c r="RZD42" s="9"/>
      <c r="RZE42" s="9"/>
      <c r="RZF42" s="9"/>
      <c r="RZG42" s="9"/>
      <c r="RZH42" s="9"/>
      <c r="RZI42" s="9"/>
      <c r="RZJ42" s="9"/>
      <c r="RZK42" s="9"/>
      <c r="RZL42" s="9"/>
      <c r="RZM42" s="9"/>
      <c r="RZN42" s="9"/>
      <c r="RZO42" s="9"/>
      <c r="RZP42" s="9"/>
      <c r="RZQ42" s="9"/>
      <c r="RZR42" s="9"/>
      <c r="RZS42" s="9"/>
      <c r="RZT42" s="9"/>
      <c r="RZU42" s="9"/>
      <c r="RZV42" s="9"/>
      <c r="RZW42" s="9"/>
      <c r="RZX42" s="9"/>
      <c r="RZY42" s="9"/>
      <c r="RZZ42" s="9"/>
      <c r="SAA42" s="9"/>
      <c r="SAB42" s="9"/>
      <c r="SAC42" s="9"/>
      <c r="SAD42" s="9"/>
      <c r="SAE42" s="9"/>
      <c r="SAF42" s="9"/>
      <c r="SAG42" s="9"/>
      <c r="SAH42" s="9"/>
      <c r="SAI42" s="9"/>
      <c r="SAJ42" s="9"/>
      <c r="SAK42" s="9"/>
      <c r="SAL42" s="9"/>
      <c r="SAM42" s="9"/>
      <c r="SAN42" s="9"/>
      <c r="SAO42" s="9"/>
      <c r="SAP42" s="9"/>
      <c r="SAQ42" s="9"/>
      <c r="SAR42" s="9"/>
      <c r="SAS42" s="9"/>
      <c r="SAT42" s="9"/>
      <c r="SAU42" s="9"/>
      <c r="SAV42" s="9"/>
      <c r="SAW42" s="9"/>
      <c r="SAX42" s="9"/>
      <c r="SAY42" s="9"/>
      <c r="SAZ42" s="9"/>
      <c r="SBA42" s="9"/>
      <c r="SBB42" s="9"/>
      <c r="SBC42" s="9"/>
      <c r="SBD42" s="9"/>
      <c r="SBE42" s="9"/>
      <c r="SBF42" s="9"/>
      <c r="SBG42" s="9"/>
      <c r="SBH42" s="9"/>
      <c r="SBI42" s="9"/>
      <c r="SBJ42" s="9"/>
      <c r="SBK42" s="9"/>
      <c r="SBL42" s="9"/>
      <c r="SBM42" s="9"/>
      <c r="SBN42" s="9"/>
      <c r="SBO42" s="9"/>
      <c r="SBP42" s="9"/>
      <c r="SBQ42" s="9"/>
      <c r="SBR42" s="9"/>
      <c r="SBS42" s="9"/>
      <c r="SBT42" s="9"/>
      <c r="SBU42" s="9"/>
      <c r="SBV42" s="9"/>
      <c r="SBW42" s="9"/>
      <c r="SBX42" s="9"/>
      <c r="SBY42" s="9"/>
      <c r="SBZ42" s="9"/>
      <c r="SCA42" s="9"/>
      <c r="SCB42" s="9"/>
      <c r="SCC42" s="9"/>
      <c r="SCD42" s="9"/>
      <c r="SCE42" s="9"/>
      <c r="SCF42" s="9"/>
      <c r="SCG42" s="9"/>
      <c r="SCH42" s="9"/>
      <c r="SCI42" s="9"/>
      <c r="SCJ42" s="9"/>
      <c r="SCK42" s="9"/>
      <c r="SCL42" s="9"/>
      <c r="SCM42" s="9"/>
      <c r="SCN42" s="9"/>
      <c r="SCO42" s="9"/>
      <c r="SCP42" s="9"/>
      <c r="SCQ42" s="9"/>
      <c r="SCR42" s="9"/>
      <c r="SCS42" s="9"/>
      <c r="SCT42" s="9"/>
      <c r="SCU42" s="9"/>
      <c r="SCV42" s="9"/>
      <c r="SCW42" s="9"/>
      <c r="SCX42" s="9"/>
      <c r="SCY42" s="9"/>
      <c r="SCZ42" s="9"/>
      <c r="SDA42" s="9"/>
      <c r="SDB42" s="9"/>
      <c r="SDC42" s="9"/>
      <c r="SDD42" s="9"/>
      <c r="SDE42" s="9"/>
      <c r="SDF42" s="9"/>
      <c r="SDG42" s="9"/>
      <c r="SDH42" s="9"/>
      <c r="SDI42" s="9"/>
      <c r="SDJ42" s="9"/>
      <c r="SDK42" s="9"/>
      <c r="SDL42" s="9"/>
      <c r="SDM42" s="9"/>
      <c r="SDN42" s="9"/>
      <c r="SDO42" s="9"/>
      <c r="SDP42" s="9"/>
      <c r="SDQ42" s="9"/>
      <c r="SDR42" s="9"/>
      <c r="SDS42" s="9"/>
      <c r="SDT42" s="9"/>
      <c r="SDU42" s="9"/>
      <c r="SDV42" s="9"/>
      <c r="SDW42" s="9"/>
      <c r="SDX42" s="9"/>
      <c r="SDY42" s="9"/>
      <c r="SDZ42" s="9"/>
      <c r="SEA42" s="9"/>
      <c r="SEB42" s="9"/>
      <c r="SEC42" s="9"/>
      <c r="SED42" s="9"/>
      <c r="SEE42" s="9"/>
      <c r="SEF42" s="9"/>
      <c r="SEG42" s="9"/>
      <c r="SEH42" s="9"/>
      <c r="SEI42" s="9"/>
      <c r="SEJ42" s="9"/>
      <c r="SEK42" s="9"/>
      <c r="SEL42" s="9"/>
      <c r="SEM42" s="9"/>
      <c r="SEN42" s="9"/>
      <c r="SEO42" s="9"/>
      <c r="SEP42" s="9"/>
      <c r="SEQ42" s="9"/>
      <c r="SER42" s="9"/>
      <c r="SES42" s="9"/>
      <c r="SET42" s="9"/>
      <c r="SEU42" s="9"/>
      <c r="SEV42" s="9"/>
      <c r="SEW42" s="9"/>
      <c r="SEX42" s="9"/>
      <c r="SEY42" s="9"/>
      <c r="SEZ42" s="9"/>
      <c r="SFA42" s="9"/>
      <c r="SFB42" s="9"/>
      <c r="SFC42" s="9"/>
      <c r="SFD42" s="9"/>
      <c r="SFE42" s="9"/>
      <c r="SFF42" s="9"/>
      <c r="SFG42" s="9"/>
      <c r="SFH42" s="9"/>
      <c r="SFI42" s="9"/>
      <c r="SFJ42" s="9"/>
      <c r="SFK42" s="9"/>
      <c r="SFL42" s="9"/>
      <c r="SFM42" s="9"/>
      <c r="SFN42" s="9"/>
      <c r="SFO42" s="9"/>
      <c r="SFP42" s="9"/>
      <c r="SFQ42" s="9"/>
      <c r="SFR42" s="9"/>
      <c r="SFS42" s="9"/>
      <c r="SFT42" s="9"/>
      <c r="SFU42" s="9"/>
      <c r="SFV42" s="9"/>
      <c r="SFW42" s="9"/>
      <c r="SFX42" s="9"/>
      <c r="SFY42" s="9"/>
      <c r="SFZ42" s="9"/>
      <c r="SGA42" s="9"/>
      <c r="SGB42" s="9"/>
      <c r="SGC42" s="9"/>
      <c r="SGD42" s="9"/>
      <c r="SGE42" s="9"/>
      <c r="SGF42" s="9"/>
      <c r="SGG42" s="9"/>
      <c r="SGH42" s="9"/>
      <c r="SGI42" s="9"/>
      <c r="SGJ42" s="9"/>
      <c r="SGK42" s="9"/>
      <c r="SGL42" s="9"/>
      <c r="SGM42" s="9"/>
      <c r="SGN42" s="9"/>
      <c r="SGO42" s="9"/>
      <c r="SGP42" s="9"/>
      <c r="SGQ42" s="9"/>
      <c r="SGR42" s="9"/>
      <c r="SGS42" s="9"/>
      <c r="SGT42" s="9"/>
      <c r="SGU42" s="9"/>
      <c r="SGV42" s="9"/>
      <c r="SGW42" s="9"/>
      <c r="SGX42" s="9"/>
      <c r="SGY42" s="9"/>
      <c r="SGZ42" s="9"/>
      <c r="SHA42" s="9"/>
      <c r="SHB42" s="9"/>
      <c r="SHC42" s="9"/>
      <c r="SHD42" s="9"/>
      <c r="SHE42" s="9"/>
      <c r="SHF42" s="9"/>
      <c r="SHG42" s="9"/>
      <c r="SHH42" s="9"/>
      <c r="SHI42" s="9"/>
      <c r="SHJ42" s="9"/>
      <c r="SHK42" s="9"/>
      <c r="SHL42" s="9"/>
      <c r="SHM42" s="9"/>
      <c r="SHN42" s="9"/>
      <c r="SHO42" s="9"/>
      <c r="SHP42" s="9"/>
      <c r="SHQ42" s="9"/>
      <c r="SHR42" s="9"/>
      <c r="SHS42" s="9"/>
      <c r="SHT42" s="9"/>
      <c r="SHU42" s="9"/>
      <c r="SHV42" s="9"/>
      <c r="SHW42" s="9"/>
      <c r="SHX42" s="9"/>
      <c r="SHY42" s="9"/>
      <c r="SHZ42" s="9"/>
      <c r="SIA42" s="9"/>
      <c r="SIB42" s="9"/>
      <c r="SIC42" s="9"/>
      <c r="SID42" s="9"/>
      <c r="SIE42" s="9"/>
      <c r="SIF42" s="9"/>
      <c r="SIG42" s="9"/>
      <c r="SIH42" s="9"/>
      <c r="SII42" s="9"/>
      <c r="SIJ42" s="9"/>
      <c r="SIK42" s="9"/>
      <c r="SIL42" s="9"/>
      <c r="SIM42" s="9"/>
      <c r="SIN42" s="9"/>
      <c r="SIO42" s="9"/>
      <c r="SIP42" s="9"/>
      <c r="SIQ42" s="9"/>
      <c r="SIR42" s="9"/>
      <c r="SIS42" s="9"/>
      <c r="SIT42" s="9"/>
      <c r="SIU42" s="9"/>
      <c r="SIV42" s="9"/>
      <c r="SIW42" s="9"/>
      <c r="SIX42" s="9"/>
      <c r="SIY42" s="9"/>
      <c r="SIZ42" s="9"/>
      <c r="SJA42" s="9"/>
      <c r="SJB42" s="9"/>
      <c r="SJC42" s="9"/>
      <c r="SJD42" s="9"/>
      <c r="SJE42" s="9"/>
      <c r="SJF42" s="9"/>
      <c r="SJG42" s="9"/>
      <c r="SJH42" s="9"/>
      <c r="SJI42" s="9"/>
      <c r="SJJ42" s="9"/>
      <c r="SJK42" s="9"/>
      <c r="SJL42" s="9"/>
      <c r="SJM42" s="9"/>
      <c r="SJN42" s="9"/>
      <c r="SJO42" s="9"/>
      <c r="SJP42" s="9"/>
      <c r="SJQ42" s="9"/>
      <c r="SJR42" s="9"/>
      <c r="SJS42" s="9"/>
      <c r="SJT42" s="9"/>
      <c r="SJU42" s="9"/>
      <c r="SJV42" s="9"/>
      <c r="SJW42" s="9"/>
      <c r="SJX42" s="9"/>
      <c r="SJY42" s="9"/>
      <c r="SJZ42" s="9"/>
      <c r="SKA42" s="9"/>
      <c r="SKB42" s="9"/>
      <c r="SKC42" s="9"/>
      <c r="SKD42" s="9"/>
      <c r="SKE42" s="9"/>
      <c r="SKF42" s="9"/>
      <c r="SKG42" s="9"/>
      <c r="SKH42" s="9"/>
      <c r="SKI42" s="9"/>
      <c r="SKJ42" s="9"/>
      <c r="SKK42" s="9"/>
      <c r="SKL42" s="9"/>
      <c r="SKM42" s="9"/>
      <c r="SKN42" s="9"/>
      <c r="SKO42" s="9"/>
      <c r="SKP42" s="9"/>
      <c r="SKQ42" s="9"/>
      <c r="SKR42" s="9"/>
      <c r="SKS42" s="9"/>
      <c r="SKT42" s="9"/>
      <c r="SKU42" s="9"/>
      <c r="SKV42" s="9"/>
      <c r="SKW42" s="9"/>
      <c r="SKX42" s="9"/>
      <c r="SKY42" s="9"/>
      <c r="SKZ42" s="9"/>
      <c r="SLA42" s="9"/>
      <c r="SLB42" s="9"/>
      <c r="SLC42" s="9"/>
      <c r="SLD42" s="9"/>
      <c r="SLE42" s="9"/>
      <c r="SLF42" s="9"/>
      <c r="SLG42" s="9"/>
      <c r="SLH42" s="9"/>
      <c r="SLI42" s="9"/>
      <c r="SLJ42" s="9"/>
      <c r="SLK42" s="9"/>
      <c r="SLL42" s="9"/>
      <c r="SLM42" s="9"/>
      <c r="SLN42" s="9"/>
      <c r="SLO42" s="9"/>
      <c r="SLP42" s="9"/>
      <c r="SLQ42" s="9"/>
      <c r="SLR42" s="9"/>
      <c r="SLS42" s="9"/>
      <c r="SLT42" s="9"/>
      <c r="SLU42" s="9"/>
      <c r="SLV42" s="9"/>
      <c r="SLW42" s="9"/>
      <c r="SLX42" s="9"/>
      <c r="SLY42" s="9"/>
      <c r="SLZ42" s="9"/>
      <c r="SMA42" s="9"/>
      <c r="SMB42" s="9"/>
      <c r="SMC42" s="9"/>
      <c r="SMD42" s="9"/>
      <c r="SME42" s="9"/>
      <c r="SMF42" s="9"/>
      <c r="SMG42" s="9"/>
      <c r="SMH42" s="9"/>
      <c r="SMI42" s="9"/>
      <c r="SMJ42" s="9"/>
      <c r="SMK42" s="9"/>
      <c r="SML42" s="9"/>
      <c r="SMM42" s="9"/>
      <c r="SMN42" s="9"/>
      <c r="SMO42" s="9"/>
      <c r="SMP42" s="9"/>
      <c r="SMQ42" s="9"/>
      <c r="SMR42" s="9"/>
      <c r="SMS42" s="9"/>
      <c r="SMT42" s="9"/>
      <c r="SMU42" s="9"/>
      <c r="SMV42" s="9"/>
      <c r="SMW42" s="9"/>
      <c r="SMX42" s="9"/>
      <c r="SMY42" s="9"/>
      <c r="SMZ42" s="9"/>
      <c r="SNA42" s="9"/>
      <c r="SNB42" s="9"/>
      <c r="SNC42" s="9"/>
      <c r="SND42" s="9"/>
      <c r="SNE42" s="9"/>
      <c r="SNF42" s="9"/>
      <c r="SNG42" s="9"/>
      <c r="SNH42" s="9"/>
      <c r="SNI42" s="9"/>
      <c r="SNJ42" s="9"/>
      <c r="SNK42" s="9"/>
      <c r="SNL42" s="9"/>
      <c r="SNM42" s="9"/>
      <c r="SNN42" s="9"/>
      <c r="SNO42" s="9"/>
      <c r="SNP42" s="9"/>
      <c r="SNQ42" s="9"/>
      <c r="SNR42" s="9"/>
      <c r="SNS42" s="9"/>
      <c r="SNT42" s="9"/>
      <c r="SNU42" s="9"/>
      <c r="SNV42" s="9"/>
      <c r="SNW42" s="9"/>
      <c r="SNX42" s="9"/>
      <c r="SNY42" s="9"/>
      <c r="SNZ42" s="9"/>
      <c r="SOA42" s="9"/>
      <c r="SOB42" s="9"/>
      <c r="SOC42" s="9"/>
      <c r="SOD42" s="9"/>
      <c r="SOE42" s="9"/>
      <c r="SOF42" s="9"/>
      <c r="SOG42" s="9"/>
      <c r="SOH42" s="9"/>
      <c r="SOI42" s="9"/>
      <c r="SOJ42" s="9"/>
      <c r="SOK42" s="9"/>
      <c r="SOL42" s="9"/>
      <c r="SOM42" s="9"/>
      <c r="SON42" s="9"/>
      <c r="SOO42" s="9"/>
      <c r="SOP42" s="9"/>
      <c r="SOQ42" s="9"/>
      <c r="SOR42" s="9"/>
      <c r="SOS42" s="9"/>
      <c r="SOT42" s="9"/>
      <c r="SOU42" s="9"/>
      <c r="SOV42" s="9"/>
      <c r="SOW42" s="9"/>
      <c r="SOX42" s="9"/>
      <c r="SOY42" s="9"/>
      <c r="SOZ42" s="9"/>
      <c r="SPA42" s="9"/>
      <c r="SPB42" s="9"/>
      <c r="SPC42" s="9"/>
      <c r="SPD42" s="9"/>
      <c r="SPE42" s="9"/>
      <c r="SPF42" s="9"/>
      <c r="SPG42" s="9"/>
      <c r="SPH42" s="9"/>
      <c r="SPI42" s="9"/>
      <c r="SPJ42" s="9"/>
      <c r="SPK42" s="9"/>
      <c r="SPL42" s="9"/>
      <c r="SPM42" s="9"/>
      <c r="SPN42" s="9"/>
      <c r="SPO42" s="9"/>
      <c r="SPP42" s="9"/>
      <c r="SPQ42" s="9"/>
      <c r="SPR42" s="9"/>
      <c r="SPS42" s="9"/>
      <c r="SPT42" s="9"/>
      <c r="SPU42" s="9"/>
      <c r="SPV42" s="9"/>
      <c r="SPW42" s="9"/>
      <c r="SPX42" s="9"/>
      <c r="SPY42" s="9"/>
      <c r="SPZ42" s="9"/>
      <c r="SQA42" s="9"/>
      <c r="SQB42" s="9"/>
      <c r="SQC42" s="9"/>
      <c r="SQD42" s="9"/>
      <c r="SQE42" s="9"/>
      <c r="SQF42" s="9"/>
      <c r="SQG42" s="9"/>
      <c r="SQH42" s="9"/>
      <c r="SQI42" s="9"/>
      <c r="SQJ42" s="9"/>
      <c r="SQK42" s="9"/>
      <c r="SQL42" s="9"/>
      <c r="SQM42" s="9"/>
      <c r="SQN42" s="9"/>
      <c r="SQO42" s="9"/>
      <c r="SQP42" s="9"/>
      <c r="SQQ42" s="9"/>
      <c r="SQR42" s="9"/>
      <c r="SQS42" s="9"/>
      <c r="SQT42" s="9"/>
      <c r="SQU42" s="9"/>
      <c r="SQV42" s="9"/>
      <c r="SQW42" s="9"/>
      <c r="SQX42" s="9"/>
      <c r="SQY42" s="9"/>
      <c r="SQZ42" s="9"/>
      <c r="SRA42" s="9"/>
      <c r="SRB42" s="9"/>
      <c r="SRC42" s="9"/>
      <c r="SRD42" s="9"/>
      <c r="SRE42" s="9"/>
      <c r="SRF42" s="9"/>
      <c r="SRG42" s="9"/>
      <c r="SRH42" s="9"/>
      <c r="SRI42" s="9"/>
      <c r="SRJ42" s="9"/>
      <c r="SRK42" s="9"/>
      <c r="SRL42" s="9"/>
      <c r="SRM42" s="9"/>
      <c r="SRN42" s="9"/>
      <c r="SRO42" s="9"/>
      <c r="SRP42" s="9"/>
      <c r="SRQ42" s="9"/>
      <c r="SRR42" s="9"/>
      <c r="SRS42" s="9"/>
      <c r="SRT42" s="9"/>
      <c r="SRU42" s="9"/>
      <c r="SRV42" s="9"/>
      <c r="SRW42" s="9"/>
      <c r="SRX42" s="9"/>
      <c r="SRY42" s="9"/>
      <c r="SRZ42" s="9"/>
      <c r="SSA42" s="9"/>
      <c r="SSB42" s="9"/>
      <c r="SSC42" s="9"/>
      <c r="SSD42" s="9"/>
      <c r="SSE42" s="9"/>
      <c r="SSF42" s="9"/>
      <c r="SSG42" s="9"/>
      <c r="SSH42" s="9"/>
      <c r="SSI42" s="9"/>
      <c r="SSJ42" s="9"/>
      <c r="SSK42" s="9"/>
      <c r="SSL42" s="9"/>
      <c r="SSM42" s="9"/>
      <c r="SSN42" s="9"/>
      <c r="SSO42" s="9"/>
      <c r="SSP42" s="9"/>
      <c r="SSQ42" s="9"/>
      <c r="SSR42" s="9"/>
      <c r="SSS42" s="9"/>
      <c r="SST42" s="9"/>
      <c r="SSU42" s="9"/>
      <c r="SSV42" s="9"/>
      <c r="SSW42" s="9"/>
      <c r="SSX42" s="9"/>
      <c r="SSY42" s="9"/>
      <c r="SSZ42" s="9"/>
      <c r="STA42" s="9"/>
      <c r="STB42" s="9"/>
      <c r="STC42" s="9"/>
      <c r="STD42" s="9"/>
      <c r="STE42" s="9"/>
      <c r="STF42" s="9"/>
      <c r="STG42" s="9"/>
      <c r="STH42" s="9"/>
      <c r="STI42" s="9"/>
      <c r="STJ42" s="9"/>
      <c r="STK42" s="9"/>
      <c r="STL42" s="9"/>
      <c r="STM42" s="9"/>
      <c r="STN42" s="9"/>
      <c r="STO42" s="9"/>
      <c r="STP42" s="9"/>
      <c r="STQ42" s="9"/>
      <c r="STR42" s="9"/>
      <c r="STS42" s="9"/>
      <c r="STT42" s="9"/>
      <c r="STU42" s="9"/>
      <c r="STV42" s="9"/>
      <c r="STW42" s="9"/>
      <c r="STX42" s="9"/>
      <c r="STY42" s="9"/>
      <c r="STZ42" s="9"/>
      <c r="SUA42" s="9"/>
      <c r="SUB42" s="9"/>
      <c r="SUC42" s="9"/>
      <c r="SUD42" s="9"/>
      <c r="SUE42" s="9"/>
      <c r="SUF42" s="9"/>
      <c r="SUG42" s="9"/>
      <c r="SUH42" s="9"/>
      <c r="SUI42" s="9"/>
      <c r="SUJ42" s="9"/>
      <c r="SUK42" s="9"/>
      <c r="SUL42" s="9"/>
      <c r="SUM42" s="9"/>
      <c r="SUN42" s="9"/>
      <c r="SUO42" s="9"/>
      <c r="SUP42" s="9"/>
      <c r="SUQ42" s="9"/>
      <c r="SUR42" s="9"/>
      <c r="SUS42" s="9"/>
      <c r="SUT42" s="9"/>
      <c r="SUU42" s="9"/>
      <c r="SUV42" s="9"/>
      <c r="SUW42" s="9"/>
      <c r="SUX42" s="9"/>
      <c r="SUY42" s="9"/>
      <c r="SUZ42" s="9"/>
      <c r="SVA42" s="9"/>
      <c r="SVB42" s="9"/>
      <c r="SVC42" s="9"/>
      <c r="SVD42" s="9"/>
      <c r="SVE42" s="9"/>
      <c r="SVF42" s="9"/>
      <c r="SVG42" s="9"/>
      <c r="SVH42" s="9"/>
      <c r="SVI42" s="9"/>
      <c r="SVJ42" s="9"/>
      <c r="SVK42" s="9"/>
      <c r="SVL42" s="9"/>
      <c r="SVM42" s="9"/>
      <c r="SVN42" s="9"/>
      <c r="SVO42" s="9"/>
      <c r="SVP42" s="9"/>
      <c r="SVQ42" s="9"/>
      <c r="SVR42" s="9"/>
      <c r="SVS42" s="9"/>
      <c r="SVT42" s="9"/>
      <c r="SVU42" s="9"/>
      <c r="SVV42" s="9"/>
      <c r="SVW42" s="9"/>
      <c r="SVX42" s="9"/>
      <c r="SVY42" s="9"/>
      <c r="SVZ42" s="9"/>
      <c r="SWA42" s="9"/>
      <c r="SWB42" s="9"/>
      <c r="SWC42" s="9"/>
      <c r="SWD42" s="9"/>
      <c r="SWE42" s="9"/>
      <c r="SWF42" s="9"/>
      <c r="SWG42" s="9"/>
      <c r="SWH42" s="9"/>
      <c r="SWI42" s="9"/>
      <c r="SWJ42" s="9"/>
      <c r="SWK42" s="9"/>
      <c r="SWL42" s="9"/>
      <c r="SWM42" s="9"/>
      <c r="SWN42" s="9"/>
      <c r="SWO42" s="9"/>
      <c r="SWP42" s="9"/>
      <c r="SWQ42" s="9"/>
      <c r="SWR42" s="9"/>
      <c r="SWS42" s="9"/>
      <c r="SWT42" s="9"/>
      <c r="SWU42" s="9"/>
      <c r="SWV42" s="9"/>
      <c r="SWW42" s="9"/>
      <c r="SWX42" s="9"/>
      <c r="SWY42" s="9"/>
      <c r="SWZ42" s="9"/>
      <c r="SXA42" s="9"/>
      <c r="SXB42" s="9"/>
      <c r="SXC42" s="9"/>
      <c r="SXD42" s="9"/>
      <c r="SXE42" s="9"/>
      <c r="SXF42" s="9"/>
      <c r="SXG42" s="9"/>
      <c r="SXH42" s="9"/>
      <c r="SXI42" s="9"/>
      <c r="SXJ42" s="9"/>
      <c r="SXK42" s="9"/>
      <c r="SXL42" s="9"/>
      <c r="SXM42" s="9"/>
      <c r="SXN42" s="9"/>
      <c r="SXO42" s="9"/>
      <c r="SXP42" s="9"/>
      <c r="SXQ42" s="9"/>
      <c r="SXR42" s="9"/>
      <c r="SXS42" s="9"/>
      <c r="SXT42" s="9"/>
      <c r="SXU42" s="9"/>
      <c r="SXV42" s="9"/>
      <c r="SXW42" s="9"/>
      <c r="SXX42" s="9"/>
      <c r="SXY42" s="9"/>
      <c r="SXZ42" s="9"/>
      <c r="SYA42" s="9"/>
      <c r="SYB42" s="9"/>
      <c r="SYC42" s="9"/>
      <c r="SYD42" s="9"/>
      <c r="SYE42" s="9"/>
      <c r="SYF42" s="9"/>
      <c r="SYG42" s="9"/>
      <c r="SYH42" s="9"/>
      <c r="SYI42" s="9"/>
      <c r="SYJ42" s="9"/>
      <c r="SYK42" s="9"/>
      <c r="SYL42" s="9"/>
      <c r="SYM42" s="9"/>
      <c r="SYN42" s="9"/>
      <c r="SYO42" s="9"/>
      <c r="SYP42" s="9"/>
      <c r="SYQ42" s="9"/>
      <c r="SYR42" s="9"/>
      <c r="SYS42" s="9"/>
      <c r="SYT42" s="9"/>
      <c r="SYU42" s="9"/>
      <c r="SYV42" s="9"/>
      <c r="SYW42" s="9"/>
      <c r="SYX42" s="9"/>
      <c r="SYY42" s="9"/>
      <c r="SYZ42" s="9"/>
      <c r="SZA42" s="9"/>
      <c r="SZB42" s="9"/>
      <c r="SZC42" s="9"/>
      <c r="SZD42" s="9"/>
      <c r="SZE42" s="9"/>
      <c r="SZF42" s="9"/>
      <c r="SZG42" s="9"/>
      <c r="SZH42" s="9"/>
      <c r="SZI42" s="9"/>
      <c r="SZJ42" s="9"/>
      <c r="SZK42" s="9"/>
      <c r="SZL42" s="9"/>
      <c r="SZM42" s="9"/>
      <c r="SZN42" s="9"/>
      <c r="SZO42" s="9"/>
      <c r="SZP42" s="9"/>
      <c r="SZQ42" s="9"/>
      <c r="SZR42" s="9"/>
      <c r="SZS42" s="9"/>
      <c r="SZT42" s="9"/>
      <c r="SZU42" s="9"/>
      <c r="SZV42" s="9"/>
      <c r="SZW42" s="9"/>
      <c r="SZX42" s="9"/>
      <c r="SZY42" s="9"/>
      <c r="SZZ42" s="9"/>
      <c r="TAA42" s="9"/>
      <c r="TAB42" s="9"/>
      <c r="TAC42" s="9"/>
      <c r="TAD42" s="9"/>
      <c r="TAE42" s="9"/>
      <c r="TAF42" s="9"/>
      <c r="TAG42" s="9"/>
      <c r="TAH42" s="9"/>
      <c r="TAI42" s="9"/>
      <c r="TAJ42" s="9"/>
      <c r="TAK42" s="9"/>
      <c r="TAL42" s="9"/>
      <c r="TAM42" s="9"/>
      <c r="TAN42" s="9"/>
      <c r="TAO42" s="9"/>
      <c r="TAP42" s="9"/>
      <c r="TAQ42" s="9"/>
      <c r="TAR42" s="9"/>
      <c r="TAS42" s="9"/>
      <c r="TAT42" s="9"/>
      <c r="TAU42" s="9"/>
      <c r="TAV42" s="9"/>
      <c r="TAW42" s="9"/>
      <c r="TAX42" s="9"/>
      <c r="TAY42" s="9"/>
      <c r="TAZ42" s="9"/>
      <c r="TBA42" s="9"/>
      <c r="TBB42" s="9"/>
      <c r="TBC42" s="9"/>
      <c r="TBD42" s="9"/>
      <c r="TBE42" s="9"/>
      <c r="TBF42" s="9"/>
      <c r="TBG42" s="9"/>
      <c r="TBH42" s="9"/>
      <c r="TBI42" s="9"/>
      <c r="TBJ42" s="9"/>
      <c r="TBK42" s="9"/>
      <c r="TBL42" s="9"/>
      <c r="TBM42" s="9"/>
      <c r="TBN42" s="9"/>
      <c r="TBO42" s="9"/>
      <c r="TBP42" s="9"/>
      <c r="TBQ42" s="9"/>
      <c r="TBR42" s="9"/>
      <c r="TBS42" s="9"/>
      <c r="TBT42" s="9"/>
      <c r="TBU42" s="9"/>
      <c r="TBV42" s="9"/>
      <c r="TBW42" s="9"/>
      <c r="TBX42" s="9"/>
      <c r="TBY42" s="9"/>
      <c r="TBZ42" s="9"/>
      <c r="TCA42" s="9"/>
      <c r="TCB42" s="9"/>
      <c r="TCC42" s="9"/>
      <c r="TCD42" s="9"/>
      <c r="TCE42" s="9"/>
      <c r="TCF42" s="9"/>
      <c r="TCG42" s="9"/>
      <c r="TCH42" s="9"/>
      <c r="TCI42" s="9"/>
      <c r="TCJ42" s="9"/>
      <c r="TCK42" s="9"/>
      <c r="TCL42" s="9"/>
      <c r="TCM42" s="9"/>
      <c r="TCN42" s="9"/>
      <c r="TCO42" s="9"/>
      <c r="TCP42" s="9"/>
      <c r="TCQ42" s="9"/>
      <c r="TCR42" s="9"/>
      <c r="TCS42" s="9"/>
      <c r="TCT42" s="9"/>
      <c r="TCU42" s="9"/>
      <c r="TCV42" s="9"/>
      <c r="TCW42" s="9"/>
      <c r="TCX42" s="9"/>
      <c r="TCY42" s="9"/>
      <c r="TCZ42" s="9"/>
      <c r="TDA42" s="9"/>
      <c r="TDB42" s="9"/>
      <c r="TDC42" s="9"/>
      <c r="TDD42" s="9"/>
      <c r="TDE42" s="9"/>
      <c r="TDF42" s="9"/>
      <c r="TDG42" s="9"/>
      <c r="TDH42" s="9"/>
      <c r="TDI42" s="9"/>
      <c r="TDJ42" s="9"/>
      <c r="TDK42" s="9"/>
      <c r="TDL42" s="9"/>
      <c r="TDM42" s="9"/>
      <c r="TDN42" s="9"/>
      <c r="TDO42" s="9"/>
      <c r="TDP42" s="9"/>
      <c r="TDQ42" s="9"/>
      <c r="TDR42" s="9"/>
      <c r="TDS42" s="9"/>
      <c r="TDT42" s="9"/>
      <c r="TDU42" s="9"/>
      <c r="TDV42" s="9"/>
      <c r="TDW42" s="9"/>
      <c r="TDX42" s="9"/>
      <c r="TDY42" s="9"/>
      <c r="TDZ42" s="9"/>
      <c r="TEA42" s="9"/>
      <c r="TEB42" s="9"/>
      <c r="TEC42" s="9"/>
      <c r="TED42" s="9"/>
      <c r="TEE42" s="9"/>
      <c r="TEF42" s="9"/>
      <c r="TEG42" s="9"/>
      <c r="TEH42" s="9"/>
      <c r="TEI42" s="9"/>
      <c r="TEJ42" s="9"/>
      <c r="TEK42" s="9"/>
      <c r="TEL42" s="9"/>
      <c r="TEM42" s="9"/>
      <c r="TEN42" s="9"/>
      <c r="TEO42" s="9"/>
      <c r="TEP42" s="9"/>
      <c r="TEQ42" s="9"/>
      <c r="TER42" s="9"/>
      <c r="TES42" s="9"/>
      <c r="TET42" s="9"/>
      <c r="TEU42" s="9"/>
      <c r="TEV42" s="9"/>
      <c r="TEW42" s="9"/>
      <c r="TEX42" s="9"/>
      <c r="TEY42" s="9"/>
      <c r="TEZ42" s="9"/>
      <c r="TFA42" s="9"/>
      <c r="TFB42" s="9"/>
      <c r="TFC42" s="9"/>
      <c r="TFD42" s="9"/>
      <c r="TFE42" s="9"/>
      <c r="TFF42" s="9"/>
      <c r="TFG42" s="9"/>
      <c r="TFH42" s="9"/>
      <c r="TFI42" s="9"/>
      <c r="TFJ42" s="9"/>
      <c r="TFK42" s="9"/>
      <c r="TFL42" s="9"/>
      <c r="TFM42" s="9"/>
      <c r="TFN42" s="9"/>
      <c r="TFO42" s="9"/>
      <c r="TFP42" s="9"/>
      <c r="TFQ42" s="9"/>
      <c r="TFR42" s="9"/>
      <c r="TFS42" s="9"/>
      <c r="TFT42" s="9"/>
      <c r="TFU42" s="9"/>
      <c r="TFV42" s="9"/>
      <c r="TFW42" s="9"/>
      <c r="TFX42" s="9"/>
      <c r="TFY42" s="9"/>
      <c r="TFZ42" s="9"/>
      <c r="TGA42" s="9"/>
      <c r="TGB42" s="9"/>
      <c r="TGC42" s="9"/>
      <c r="TGD42" s="9"/>
      <c r="TGE42" s="9"/>
      <c r="TGF42" s="9"/>
      <c r="TGG42" s="9"/>
      <c r="TGH42" s="9"/>
      <c r="TGI42" s="9"/>
      <c r="TGJ42" s="9"/>
      <c r="TGK42" s="9"/>
      <c r="TGL42" s="9"/>
      <c r="TGM42" s="9"/>
      <c r="TGN42" s="9"/>
      <c r="TGO42" s="9"/>
      <c r="TGP42" s="9"/>
      <c r="TGQ42" s="9"/>
      <c r="TGR42" s="9"/>
      <c r="TGS42" s="9"/>
      <c r="TGT42" s="9"/>
      <c r="TGU42" s="9"/>
      <c r="TGV42" s="9"/>
      <c r="TGW42" s="9"/>
      <c r="TGX42" s="9"/>
      <c r="TGY42" s="9"/>
      <c r="TGZ42" s="9"/>
      <c r="THA42" s="9"/>
      <c r="THB42" s="9"/>
      <c r="THC42" s="9"/>
      <c r="THD42" s="9"/>
      <c r="THE42" s="9"/>
      <c r="THF42" s="9"/>
      <c r="THG42" s="9"/>
      <c r="THH42" s="9"/>
      <c r="THI42" s="9"/>
      <c r="THJ42" s="9"/>
      <c r="THK42" s="9"/>
      <c r="THL42" s="9"/>
      <c r="THM42" s="9"/>
      <c r="THN42" s="9"/>
      <c r="THO42" s="9"/>
      <c r="THP42" s="9"/>
      <c r="THQ42" s="9"/>
      <c r="THR42" s="9"/>
      <c r="THS42" s="9"/>
      <c r="THT42" s="9"/>
      <c r="THU42" s="9"/>
      <c r="THV42" s="9"/>
      <c r="THW42" s="9"/>
      <c r="THX42" s="9"/>
      <c r="THY42" s="9"/>
      <c r="THZ42" s="9"/>
      <c r="TIA42" s="9"/>
      <c r="TIB42" s="9"/>
      <c r="TIC42" s="9"/>
      <c r="TID42" s="9"/>
      <c r="TIE42" s="9"/>
      <c r="TIF42" s="9"/>
      <c r="TIG42" s="9"/>
      <c r="TIH42" s="9"/>
      <c r="TII42" s="9"/>
      <c r="TIJ42" s="9"/>
      <c r="TIK42" s="9"/>
      <c r="TIL42" s="9"/>
      <c r="TIM42" s="9"/>
      <c r="TIN42" s="9"/>
      <c r="TIO42" s="9"/>
      <c r="TIP42" s="9"/>
      <c r="TIQ42" s="9"/>
      <c r="TIR42" s="9"/>
      <c r="TIS42" s="9"/>
      <c r="TIT42" s="9"/>
      <c r="TIU42" s="9"/>
      <c r="TIV42" s="9"/>
      <c r="TIW42" s="9"/>
      <c r="TIX42" s="9"/>
      <c r="TIY42" s="9"/>
      <c r="TIZ42" s="9"/>
      <c r="TJA42" s="9"/>
      <c r="TJB42" s="9"/>
      <c r="TJC42" s="9"/>
      <c r="TJD42" s="9"/>
      <c r="TJE42" s="9"/>
      <c r="TJF42" s="9"/>
      <c r="TJG42" s="9"/>
      <c r="TJH42" s="9"/>
      <c r="TJI42" s="9"/>
      <c r="TJJ42" s="9"/>
      <c r="TJK42" s="9"/>
      <c r="TJL42" s="9"/>
      <c r="TJM42" s="9"/>
      <c r="TJN42" s="9"/>
      <c r="TJO42" s="9"/>
      <c r="TJP42" s="9"/>
      <c r="TJQ42" s="9"/>
      <c r="TJR42" s="9"/>
      <c r="TJS42" s="9"/>
      <c r="TJT42" s="9"/>
      <c r="TJU42" s="9"/>
      <c r="TJV42" s="9"/>
      <c r="TJW42" s="9"/>
      <c r="TJX42" s="9"/>
      <c r="TJY42" s="9"/>
      <c r="TJZ42" s="9"/>
      <c r="TKA42" s="9"/>
      <c r="TKB42" s="9"/>
      <c r="TKC42" s="9"/>
      <c r="TKD42" s="9"/>
      <c r="TKE42" s="9"/>
      <c r="TKF42" s="9"/>
      <c r="TKG42" s="9"/>
      <c r="TKH42" s="9"/>
      <c r="TKI42" s="9"/>
      <c r="TKJ42" s="9"/>
      <c r="TKK42" s="9"/>
      <c r="TKL42" s="9"/>
      <c r="TKM42" s="9"/>
      <c r="TKN42" s="9"/>
      <c r="TKO42" s="9"/>
      <c r="TKP42" s="9"/>
      <c r="TKQ42" s="9"/>
      <c r="TKR42" s="9"/>
      <c r="TKS42" s="9"/>
      <c r="TKT42" s="9"/>
      <c r="TKU42" s="9"/>
      <c r="TKV42" s="9"/>
      <c r="TKW42" s="9"/>
      <c r="TKX42" s="9"/>
      <c r="TKY42" s="9"/>
      <c r="TKZ42" s="9"/>
      <c r="TLA42" s="9"/>
      <c r="TLB42" s="9"/>
      <c r="TLC42" s="9"/>
      <c r="TLD42" s="9"/>
      <c r="TLE42" s="9"/>
      <c r="TLF42" s="9"/>
      <c r="TLG42" s="9"/>
      <c r="TLH42" s="9"/>
      <c r="TLI42" s="9"/>
      <c r="TLJ42" s="9"/>
      <c r="TLK42" s="9"/>
      <c r="TLL42" s="9"/>
      <c r="TLM42" s="9"/>
      <c r="TLN42" s="9"/>
      <c r="TLO42" s="9"/>
      <c r="TLP42" s="9"/>
      <c r="TLQ42" s="9"/>
      <c r="TLR42" s="9"/>
      <c r="TLS42" s="9"/>
      <c r="TLT42" s="9"/>
      <c r="TLU42" s="9"/>
      <c r="TLV42" s="9"/>
      <c r="TLW42" s="9"/>
      <c r="TLX42" s="9"/>
      <c r="TLY42" s="9"/>
      <c r="TLZ42" s="9"/>
      <c r="TMA42" s="9"/>
      <c r="TMB42" s="9"/>
      <c r="TMC42" s="9"/>
      <c r="TMD42" s="9"/>
      <c r="TME42" s="9"/>
      <c r="TMF42" s="9"/>
      <c r="TMG42" s="9"/>
      <c r="TMH42" s="9"/>
      <c r="TMI42" s="9"/>
      <c r="TMJ42" s="9"/>
      <c r="TMK42" s="9"/>
      <c r="TML42" s="9"/>
      <c r="TMM42" s="9"/>
      <c r="TMN42" s="9"/>
      <c r="TMO42" s="9"/>
      <c r="TMP42" s="9"/>
      <c r="TMQ42" s="9"/>
      <c r="TMR42" s="9"/>
      <c r="TMS42" s="9"/>
      <c r="TMT42" s="9"/>
      <c r="TMU42" s="9"/>
      <c r="TMV42" s="9"/>
      <c r="TMW42" s="9"/>
      <c r="TMX42" s="9"/>
      <c r="TMY42" s="9"/>
      <c r="TMZ42" s="9"/>
      <c r="TNA42" s="9"/>
      <c r="TNB42" s="9"/>
      <c r="TNC42" s="9"/>
      <c r="TND42" s="9"/>
      <c r="TNE42" s="9"/>
      <c r="TNF42" s="9"/>
      <c r="TNG42" s="9"/>
      <c r="TNH42" s="9"/>
      <c r="TNI42" s="9"/>
      <c r="TNJ42" s="9"/>
      <c r="TNK42" s="9"/>
      <c r="TNL42" s="9"/>
      <c r="TNM42" s="9"/>
      <c r="TNN42" s="9"/>
      <c r="TNO42" s="9"/>
      <c r="TNP42" s="9"/>
      <c r="TNQ42" s="9"/>
      <c r="TNR42" s="9"/>
      <c r="TNS42" s="9"/>
      <c r="TNT42" s="9"/>
      <c r="TNU42" s="9"/>
      <c r="TNV42" s="9"/>
      <c r="TNW42" s="9"/>
      <c r="TNX42" s="9"/>
      <c r="TNY42" s="9"/>
      <c r="TNZ42" s="9"/>
      <c r="TOA42" s="9"/>
      <c r="TOB42" s="9"/>
      <c r="TOC42" s="9"/>
      <c r="TOD42" s="9"/>
      <c r="TOE42" s="9"/>
      <c r="TOF42" s="9"/>
      <c r="TOG42" s="9"/>
      <c r="TOH42" s="9"/>
      <c r="TOI42" s="9"/>
      <c r="TOJ42" s="9"/>
      <c r="TOK42" s="9"/>
      <c r="TOL42" s="9"/>
      <c r="TOM42" s="9"/>
      <c r="TON42" s="9"/>
      <c r="TOO42" s="9"/>
      <c r="TOP42" s="9"/>
      <c r="TOQ42" s="9"/>
      <c r="TOR42" s="9"/>
      <c r="TOS42" s="9"/>
      <c r="TOT42" s="9"/>
      <c r="TOU42" s="9"/>
      <c r="TOV42" s="9"/>
      <c r="TOW42" s="9"/>
      <c r="TOX42" s="9"/>
      <c r="TOY42" s="9"/>
      <c r="TOZ42" s="9"/>
      <c r="TPA42" s="9"/>
      <c r="TPB42" s="9"/>
      <c r="TPC42" s="9"/>
      <c r="TPD42" s="9"/>
      <c r="TPE42" s="9"/>
      <c r="TPF42" s="9"/>
      <c r="TPG42" s="9"/>
      <c r="TPH42" s="9"/>
      <c r="TPI42" s="9"/>
      <c r="TPJ42" s="9"/>
      <c r="TPK42" s="9"/>
      <c r="TPL42" s="9"/>
      <c r="TPM42" s="9"/>
      <c r="TPN42" s="9"/>
      <c r="TPO42" s="9"/>
      <c r="TPP42" s="9"/>
      <c r="TPQ42" s="9"/>
      <c r="TPR42" s="9"/>
      <c r="TPS42" s="9"/>
      <c r="TPT42" s="9"/>
      <c r="TPU42" s="9"/>
      <c r="TPV42" s="9"/>
      <c r="TPW42" s="9"/>
      <c r="TPX42" s="9"/>
      <c r="TPY42" s="9"/>
      <c r="TPZ42" s="9"/>
      <c r="TQA42" s="9"/>
      <c r="TQB42" s="9"/>
      <c r="TQC42" s="9"/>
      <c r="TQD42" s="9"/>
      <c r="TQE42" s="9"/>
      <c r="TQF42" s="9"/>
      <c r="TQG42" s="9"/>
      <c r="TQH42" s="9"/>
      <c r="TQI42" s="9"/>
      <c r="TQJ42" s="9"/>
      <c r="TQK42" s="9"/>
      <c r="TQL42" s="9"/>
      <c r="TQM42" s="9"/>
      <c r="TQN42" s="9"/>
      <c r="TQO42" s="9"/>
      <c r="TQP42" s="9"/>
      <c r="TQQ42" s="9"/>
      <c r="TQR42" s="9"/>
      <c r="TQS42" s="9"/>
      <c r="TQT42" s="9"/>
      <c r="TQU42" s="9"/>
      <c r="TQV42" s="9"/>
      <c r="TQW42" s="9"/>
      <c r="TQX42" s="9"/>
      <c r="TQY42" s="9"/>
      <c r="TQZ42" s="9"/>
      <c r="TRA42" s="9"/>
      <c r="TRB42" s="9"/>
      <c r="TRC42" s="9"/>
      <c r="TRD42" s="9"/>
      <c r="TRE42" s="9"/>
      <c r="TRF42" s="9"/>
      <c r="TRG42" s="9"/>
      <c r="TRH42" s="9"/>
      <c r="TRI42" s="9"/>
      <c r="TRJ42" s="9"/>
      <c r="TRK42" s="9"/>
      <c r="TRL42" s="9"/>
      <c r="TRM42" s="9"/>
      <c r="TRN42" s="9"/>
      <c r="TRO42" s="9"/>
      <c r="TRP42" s="9"/>
      <c r="TRQ42" s="9"/>
      <c r="TRR42" s="9"/>
      <c r="TRS42" s="9"/>
      <c r="TRT42" s="9"/>
      <c r="TRU42" s="9"/>
      <c r="TRV42" s="9"/>
      <c r="TRW42" s="9"/>
      <c r="TRX42" s="9"/>
      <c r="TRY42" s="9"/>
      <c r="TRZ42" s="9"/>
      <c r="TSA42" s="9"/>
      <c r="TSB42" s="9"/>
      <c r="TSC42" s="9"/>
      <c r="TSD42" s="9"/>
      <c r="TSE42" s="9"/>
      <c r="TSF42" s="9"/>
      <c r="TSG42" s="9"/>
      <c r="TSH42" s="9"/>
      <c r="TSI42" s="9"/>
      <c r="TSJ42" s="9"/>
      <c r="TSK42" s="9"/>
      <c r="TSL42" s="9"/>
      <c r="TSM42" s="9"/>
      <c r="TSN42" s="9"/>
      <c r="TSO42" s="9"/>
      <c r="TSP42" s="9"/>
      <c r="TSQ42" s="9"/>
      <c r="TSR42" s="9"/>
      <c r="TSS42" s="9"/>
      <c r="TST42" s="9"/>
      <c r="TSU42" s="9"/>
      <c r="TSV42" s="9"/>
      <c r="TSW42" s="9"/>
      <c r="TSX42" s="9"/>
      <c r="TSY42" s="9"/>
      <c r="TSZ42" s="9"/>
      <c r="TTA42" s="9"/>
      <c r="TTB42" s="9"/>
      <c r="TTC42" s="9"/>
      <c r="TTD42" s="9"/>
      <c r="TTE42" s="9"/>
      <c r="TTF42" s="9"/>
      <c r="TTG42" s="9"/>
      <c r="TTH42" s="9"/>
      <c r="TTI42" s="9"/>
      <c r="TTJ42" s="9"/>
      <c r="TTK42" s="9"/>
      <c r="TTL42" s="9"/>
      <c r="TTM42" s="9"/>
      <c r="TTN42" s="9"/>
      <c r="TTO42" s="9"/>
      <c r="TTP42" s="9"/>
      <c r="TTQ42" s="9"/>
      <c r="TTR42" s="9"/>
      <c r="TTS42" s="9"/>
      <c r="TTT42" s="9"/>
      <c r="TTU42" s="9"/>
      <c r="TTV42" s="9"/>
      <c r="TTW42" s="9"/>
      <c r="TTX42" s="9"/>
      <c r="TTY42" s="9"/>
      <c r="TTZ42" s="9"/>
      <c r="TUA42" s="9"/>
      <c r="TUB42" s="9"/>
      <c r="TUC42" s="9"/>
      <c r="TUD42" s="9"/>
      <c r="TUE42" s="9"/>
      <c r="TUF42" s="9"/>
      <c r="TUG42" s="9"/>
      <c r="TUH42" s="9"/>
      <c r="TUI42" s="9"/>
      <c r="TUJ42" s="9"/>
      <c r="TUK42" s="9"/>
      <c r="TUL42" s="9"/>
      <c r="TUM42" s="9"/>
      <c r="TUN42" s="9"/>
      <c r="TUO42" s="9"/>
      <c r="TUP42" s="9"/>
      <c r="TUQ42" s="9"/>
      <c r="TUR42" s="9"/>
      <c r="TUS42" s="9"/>
      <c r="TUT42" s="9"/>
      <c r="TUU42" s="9"/>
      <c r="TUV42" s="9"/>
      <c r="TUW42" s="9"/>
      <c r="TUX42" s="9"/>
      <c r="TUY42" s="9"/>
      <c r="TUZ42" s="9"/>
      <c r="TVA42" s="9"/>
      <c r="TVB42" s="9"/>
      <c r="TVC42" s="9"/>
      <c r="TVD42" s="9"/>
      <c r="TVE42" s="9"/>
      <c r="TVF42" s="9"/>
      <c r="TVG42" s="9"/>
      <c r="TVH42" s="9"/>
      <c r="TVI42" s="9"/>
      <c r="TVJ42" s="9"/>
      <c r="TVK42" s="9"/>
      <c r="TVL42" s="9"/>
      <c r="TVM42" s="9"/>
      <c r="TVN42" s="9"/>
      <c r="TVO42" s="9"/>
      <c r="TVP42" s="9"/>
      <c r="TVQ42" s="9"/>
      <c r="TVR42" s="9"/>
      <c r="TVS42" s="9"/>
      <c r="TVT42" s="9"/>
      <c r="TVU42" s="9"/>
      <c r="TVV42" s="9"/>
      <c r="TVW42" s="9"/>
      <c r="TVX42" s="9"/>
      <c r="TVY42" s="9"/>
      <c r="TVZ42" s="9"/>
      <c r="TWA42" s="9"/>
      <c r="TWB42" s="9"/>
      <c r="TWC42" s="9"/>
      <c r="TWD42" s="9"/>
      <c r="TWE42" s="9"/>
      <c r="TWF42" s="9"/>
      <c r="TWG42" s="9"/>
      <c r="TWH42" s="9"/>
      <c r="TWI42" s="9"/>
      <c r="TWJ42" s="9"/>
      <c r="TWK42" s="9"/>
      <c r="TWL42" s="9"/>
      <c r="TWM42" s="9"/>
      <c r="TWN42" s="9"/>
      <c r="TWO42" s="9"/>
      <c r="TWP42" s="9"/>
      <c r="TWQ42" s="9"/>
      <c r="TWR42" s="9"/>
      <c r="TWS42" s="9"/>
      <c r="TWT42" s="9"/>
      <c r="TWU42" s="9"/>
      <c r="TWV42" s="9"/>
      <c r="TWW42" s="9"/>
      <c r="TWX42" s="9"/>
      <c r="TWY42" s="9"/>
      <c r="TWZ42" s="9"/>
      <c r="TXA42" s="9"/>
      <c r="TXB42" s="9"/>
      <c r="TXC42" s="9"/>
      <c r="TXD42" s="9"/>
      <c r="TXE42" s="9"/>
      <c r="TXF42" s="9"/>
      <c r="TXG42" s="9"/>
      <c r="TXH42" s="9"/>
      <c r="TXI42" s="9"/>
      <c r="TXJ42" s="9"/>
      <c r="TXK42" s="9"/>
      <c r="TXL42" s="9"/>
      <c r="TXM42" s="9"/>
      <c r="TXN42" s="9"/>
      <c r="TXO42" s="9"/>
      <c r="TXP42" s="9"/>
      <c r="TXQ42" s="9"/>
      <c r="TXR42" s="9"/>
      <c r="TXS42" s="9"/>
      <c r="TXT42" s="9"/>
      <c r="TXU42" s="9"/>
      <c r="TXV42" s="9"/>
      <c r="TXW42" s="9"/>
      <c r="TXX42" s="9"/>
      <c r="TXY42" s="9"/>
      <c r="TXZ42" s="9"/>
      <c r="TYA42" s="9"/>
      <c r="TYB42" s="9"/>
      <c r="TYC42" s="9"/>
      <c r="TYD42" s="9"/>
      <c r="TYE42" s="9"/>
      <c r="TYF42" s="9"/>
      <c r="TYG42" s="9"/>
      <c r="TYH42" s="9"/>
      <c r="TYI42" s="9"/>
      <c r="TYJ42" s="9"/>
      <c r="TYK42" s="9"/>
      <c r="TYL42" s="9"/>
      <c r="TYM42" s="9"/>
      <c r="TYN42" s="9"/>
      <c r="TYO42" s="9"/>
      <c r="TYP42" s="9"/>
      <c r="TYQ42" s="9"/>
      <c r="TYR42" s="9"/>
      <c r="TYS42" s="9"/>
      <c r="TYT42" s="9"/>
      <c r="TYU42" s="9"/>
      <c r="TYV42" s="9"/>
      <c r="TYW42" s="9"/>
      <c r="TYX42" s="9"/>
      <c r="TYY42" s="9"/>
      <c r="TYZ42" s="9"/>
      <c r="TZA42" s="9"/>
      <c r="TZB42" s="9"/>
      <c r="TZC42" s="9"/>
      <c r="TZD42" s="9"/>
      <c r="TZE42" s="9"/>
      <c r="TZF42" s="9"/>
      <c r="TZG42" s="9"/>
      <c r="TZH42" s="9"/>
      <c r="TZI42" s="9"/>
      <c r="TZJ42" s="9"/>
      <c r="TZK42" s="9"/>
      <c r="TZL42" s="9"/>
      <c r="TZM42" s="9"/>
      <c r="TZN42" s="9"/>
      <c r="TZO42" s="9"/>
      <c r="TZP42" s="9"/>
      <c r="TZQ42" s="9"/>
      <c r="TZR42" s="9"/>
      <c r="TZS42" s="9"/>
      <c r="TZT42" s="9"/>
      <c r="TZU42" s="9"/>
      <c r="TZV42" s="9"/>
      <c r="TZW42" s="9"/>
      <c r="TZX42" s="9"/>
      <c r="TZY42" s="9"/>
      <c r="TZZ42" s="9"/>
      <c r="UAA42" s="9"/>
      <c r="UAB42" s="9"/>
      <c r="UAC42" s="9"/>
      <c r="UAD42" s="9"/>
      <c r="UAE42" s="9"/>
      <c r="UAF42" s="9"/>
      <c r="UAG42" s="9"/>
      <c r="UAH42" s="9"/>
      <c r="UAI42" s="9"/>
      <c r="UAJ42" s="9"/>
      <c r="UAK42" s="9"/>
      <c r="UAL42" s="9"/>
      <c r="UAM42" s="9"/>
      <c r="UAN42" s="9"/>
      <c r="UAO42" s="9"/>
      <c r="UAP42" s="9"/>
      <c r="UAQ42" s="9"/>
      <c r="UAR42" s="9"/>
      <c r="UAS42" s="9"/>
      <c r="UAT42" s="9"/>
      <c r="UAU42" s="9"/>
      <c r="UAV42" s="9"/>
      <c r="UAW42" s="9"/>
      <c r="UAX42" s="9"/>
      <c r="UAY42" s="9"/>
      <c r="UAZ42" s="9"/>
      <c r="UBA42" s="9"/>
      <c r="UBB42" s="9"/>
      <c r="UBC42" s="9"/>
      <c r="UBD42" s="9"/>
      <c r="UBE42" s="9"/>
      <c r="UBF42" s="9"/>
      <c r="UBG42" s="9"/>
      <c r="UBH42" s="9"/>
      <c r="UBI42" s="9"/>
      <c r="UBJ42" s="9"/>
      <c r="UBK42" s="9"/>
      <c r="UBL42" s="9"/>
      <c r="UBM42" s="9"/>
      <c r="UBN42" s="9"/>
      <c r="UBO42" s="9"/>
      <c r="UBP42" s="9"/>
      <c r="UBQ42" s="9"/>
      <c r="UBR42" s="9"/>
      <c r="UBS42" s="9"/>
      <c r="UBT42" s="9"/>
      <c r="UBU42" s="9"/>
      <c r="UBV42" s="9"/>
      <c r="UBW42" s="9"/>
      <c r="UBX42" s="9"/>
      <c r="UBY42" s="9"/>
      <c r="UBZ42" s="9"/>
      <c r="UCA42" s="9"/>
      <c r="UCB42" s="9"/>
      <c r="UCC42" s="9"/>
      <c r="UCD42" s="9"/>
      <c r="UCE42" s="9"/>
      <c r="UCF42" s="9"/>
      <c r="UCG42" s="9"/>
      <c r="UCH42" s="9"/>
      <c r="UCI42" s="9"/>
      <c r="UCJ42" s="9"/>
      <c r="UCK42" s="9"/>
      <c r="UCL42" s="9"/>
      <c r="UCM42" s="9"/>
      <c r="UCN42" s="9"/>
      <c r="UCO42" s="9"/>
      <c r="UCP42" s="9"/>
      <c r="UCQ42" s="9"/>
      <c r="UCR42" s="9"/>
      <c r="UCS42" s="9"/>
      <c r="UCT42" s="9"/>
      <c r="UCU42" s="9"/>
      <c r="UCV42" s="9"/>
      <c r="UCW42" s="9"/>
      <c r="UCX42" s="9"/>
      <c r="UCY42" s="9"/>
      <c r="UCZ42" s="9"/>
      <c r="UDA42" s="9"/>
      <c r="UDB42" s="9"/>
      <c r="UDC42" s="9"/>
      <c r="UDD42" s="9"/>
      <c r="UDE42" s="9"/>
      <c r="UDF42" s="9"/>
      <c r="UDG42" s="9"/>
      <c r="UDH42" s="9"/>
      <c r="UDI42" s="9"/>
      <c r="UDJ42" s="9"/>
      <c r="UDK42" s="9"/>
      <c r="UDL42" s="9"/>
      <c r="UDM42" s="9"/>
      <c r="UDN42" s="9"/>
      <c r="UDO42" s="9"/>
      <c r="UDP42" s="9"/>
      <c r="UDQ42" s="9"/>
      <c r="UDR42" s="9"/>
      <c r="UDS42" s="9"/>
      <c r="UDT42" s="9"/>
      <c r="UDU42" s="9"/>
      <c r="UDV42" s="9"/>
      <c r="UDW42" s="9"/>
      <c r="UDX42" s="9"/>
      <c r="UDY42" s="9"/>
      <c r="UDZ42" s="9"/>
      <c r="UEA42" s="9"/>
      <c r="UEB42" s="9"/>
      <c r="UEC42" s="9"/>
      <c r="UED42" s="9"/>
      <c r="UEE42" s="9"/>
      <c r="UEF42" s="9"/>
      <c r="UEG42" s="9"/>
      <c r="UEH42" s="9"/>
      <c r="UEI42" s="9"/>
      <c r="UEJ42" s="9"/>
      <c r="UEK42" s="9"/>
      <c r="UEL42" s="9"/>
      <c r="UEM42" s="9"/>
      <c r="UEN42" s="9"/>
      <c r="UEO42" s="9"/>
      <c r="UEP42" s="9"/>
      <c r="UEQ42" s="9"/>
      <c r="UER42" s="9"/>
      <c r="UES42" s="9"/>
      <c r="UET42" s="9"/>
      <c r="UEU42" s="9"/>
      <c r="UEV42" s="9"/>
      <c r="UEW42" s="9"/>
      <c r="UEX42" s="9"/>
      <c r="UEY42" s="9"/>
      <c r="UEZ42" s="9"/>
      <c r="UFA42" s="9"/>
      <c r="UFB42" s="9"/>
      <c r="UFC42" s="9"/>
      <c r="UFD42" s="9"/>
      <c r="UFE42" s="9"/>
      <c r="UFF42" s="9"/>
      <c r="UFG42" s="9"/>
      <c r="UFH42" s="9"/>
      <c r="UFI42" s="9"/>
      <c r="UFJ42" s="9"/>
      <c r="UFK42" s="9"/>
      <c r="UFL42" s="9"/>
      <c r="UFM42" s="9"/>
      <c r="UFN42" s="9"/>
      <c r="UFO42" s="9"/>
      <c r="UFP42" s="9"/>
      <c r="UFQ42" s="9"/>
      <c r="UFR42" s="9"/>
      <c r="UFS42" s="9"/>
      <c r="UFT42" s="9"/>
      <c r="UFU42" s="9"/>
      <c r="UFV42" s="9"/>
      <c r="UFW42" s="9"/>
      <c r="UFX42" s="9"/>
      <c r="UFY42" s="9"/>
      <c r="UFZ42" s="9"/>
      <c r="UGA42" s="9"/>
      <c r="UGB42" s="9"/>
      <c r="UGC42" s="9"/>
      <c r="UGD42" s="9"/>
      <c r="UGE42" s="9"/>
      <c r="UGF42" s="9"/>
      <c r="UGG42" s="9"/>
      <c r="UGH42" s="9"/>
      <c r="UGI42" s="9"/>
      <c r="UGJ42" s="9"/>
      <c r="UGK42" s="9"/>
      <c r="UGL42" s="9"/>
      <c r="UGM42" s="9"/>
      <c r="UGN42" s="9"/>
      <c r="UGO42" s="9"/>
      <c r="UGP42" s="9"/>
      <c r="UGQ42" s="9"/>
      <c r="UGR42" s="9"/>
      <c r="UGS42" s="9"/>
      <c r="UGT42" s="9"/>
      <c r="UGU42" s="9"/>
      <c r="UGV42" s="9"/>
      <c r="UGW42" s="9"/>
      <c r="UGX42" s="9"/>
      <c r="UGY42" s="9"/>
      <c r="UGZ42" s="9"/>
      <c r="UHA42" s="9"/>
      <c r="UHB42" s="9"/>
      <c r="UHC42" s="9"/>
      <c r="UHD42" s="9"/>
      <c r="UHE42" s="9"/>
      <c r="UHF42" s="9"/>
      <c r="UHG42" s="9"/>
      <c r="UHH42" s="9"/>
      <c r="UHI42" s="9"/>
      <c r="UHJ42" s="9"/>
      <c r="UHK42" s="9"/>
      <c r="UHL42" s="9"/>
      <c r="UHM42" s="9"/>
      <c r="UHN42" s="9"/>
      <c r="UHO42" s="9"/>
      <c r="UHP42" s="9"/>
      <c r="UHQ42" s="9"/>
      <c r="UHR42" s="9"/>
      <c r="UHS42" s="9"/>
      <c r="UHT42" s="9"/>
      <c r="UHU42" s="9"/>
      <c r="UHV42" s="9"/>
      <c r="UHW42" s="9"/>
      <c r="UHX42" s="9"/>
      <c r="UHY42" s="9"/>
      <c r="UHZ42" s="9"/>
      <c r="UIA42" s="9"/>
      <c r="UIB42" s="9"/>
      <c r="UIC42" s="9"/>
      <c r="UID42" s="9"/>
      <c r="UIE42" s="9"/>
      <c r="UIF42" s="9"/>
      <c r="UIG42" s="9"/>
      <c r="UIH42" s="9"/>
      <c r="UII42" s="9"/>
      <c r="UIJ42" s="9"/>
      <c r="UIK42" s="9"/>
      <c r="UIL42" s="9"/>
      <c r="UIM42" s="9"/>
      <c r="UIN42" s="9"/>
      <c r="UIO42" s="9"/>
      <c r="UIP42" s="9"/>
      <c r="UIQ42" s="9"/>
      <c r="UIR42" s="9"/>
      <c r="UIS42" s="9"/>
      <c r="UIT42" s="9"/>
      <c r="UIU42" s="9"/>
      <c r="UIV42" s="9"/>
      <c r="UIW42" s="9"/>
      <c r="UIX42" s="9"/>
      <c r="UIY42" s="9"/>
      <c r="UIZ42" s="9"/>
      <c r="UJA42" s="9"/>
      <c r="UJB42" s="9"/>
      <c r="UJC42" s="9"/>
      <c r="UJD42" s="9"/>
      <c r="UJE42" s="9"/>
      <c r="UJF42" s="9"/>
      <c r="UJG42" s="9"/>
      <c r="UJH42" s="9"/>
      <c r="UJI42" s="9"/>
      <c r="UJJ42" s="9"/>
      <c r="UJK42" s="9"/>
      <c r="UJL42" s="9"/>
      <c r="UJM42" s="9"/>
      <c r="UJN42" s="9"/>
      <c r="UJO42" s="9"/>
      <c r="UJP42" s="9"/>
      <c r="UJQ42" s="9"/>
      <c r="UJR42" s="9"/>
      <c r="UJS42" s="9"/>
      <c r="UJT42" s="9"/>
      <c r="UJU42" s="9"/>
      <c r="UJV42" s="9"/>
      <c r="UJW42" s="9"/>
      <c r="UJX42" s="9"/>
      <c r="UJY42" s="9"/>
      <c r="UJZ42" s="9"/>
      <c r="UKA42" s="9"/>
      <c r="UKB42" s="9"/>
      <c r="UKC42" s="9"/>
      <c r="UKD42" s="9"/>
      <c r="UKE42" s="9"/>
      <c r="UKF42" s="9"/>
      <c r="UKG42" s="9"/>
      <c r="UKH42" s="9"/>
      <c r="UKI42" s="9"/>
      <c r="UKJ42" s="9"/>
      <c r="UKK42" s="9"/>
      <c r="UKL42" s="9"/>
      <c r="UKM42" s="9"/>
      <c r="UKN42" s="9"/>
      <c r="UKO42" s="9"/>
      <c r="UKP42" s="9"/>
      <c r="UKQ42" s="9"/>
      <c r="UKR42" s="9"/>
      <c r="UKS42" s="9"/>
      <c r="UKT42" s="9"/>
      <c r="UKU42" s="9"/>
      <c r="UKV42" s="9"/>
      <c r="UKW42" s="9"/>
      <c r="UKX42" s="9"/>
      <c r="UKY42" s="9"/>
      <c r="UKZ42" s="9"/>
      <c r="ULA42" s="9"/>
      <c r="ULB42" s="9"/>
      <c r="ULC42" s="9"/>
      <c r="ULD42" s="9"/>
      <c r="ULE42" s="9"/>
      <c r="ULF42" s="9"/>
      <c r="ULG42" s="9"/>
      <c r="ULH42" s="9"/>
      <c r="ULI42" s="9"/>
      <c r="ULJ42" s="9"/>
      <c r="ULK42" s="9"/>
      <c r="ULL42" s="9"/>
      <c r="ULM42" s="9"/>
      <c r="ULN42" s="9"/>
      <c r="ULO42" s="9"/>
      <c r="ULP42" s="9"/>
      <c r="ULQ42" s="9"/>
      <c r="ULR42" s="9"/>
      <c r="ULS42" s="9"/>
      <c r="ULT42" s="9"/>
      <c r="ULU42" s="9"/>
      <c r="ULV42" s="9"/>
      <c r="ULW42" s="9"/>
      <c r="ULX42" s="9"/>
      <c r="ULY42" s="9"/>
      <c r="ULZ42" s="9"/>
      <c r="UMA42" s="9"/>
      <c r="UMB42" s="9"/>
      <c r="UMC42" s="9"/>
      <c r="UMD42" s="9"/>
      <c r="UME42" s="9"/>
      <c r="UMF42" s="9"/>
      <c r="UMG42" s="9"/>
      <c r="UMH42" s="9"/>
      <c r="UMI42" s="9"/>
      <c r="UMJ42" s="9"/>
      <c r="UMK42" s="9"/>
      <c r="UML42" s="9"/>
      <c r="UMM42" s="9"/>
      <c r="UMN42" s="9"/>
      <c r="UMO42" s="9"/>
      <c r="UMP42" s="9"/>
      <c r="UMQ42" s="9"/>
      <c r="UMR42" s="9"/>
      <c r="UMS42" s="9"/>
      <c r="UMT42" s="9"/>
      <c r="UMU42" s="9"/>
      <c r="UMV42" s="9"/>
      <c r="UMW42" s="9"/>
      <c r="UMX42" s="9"/>
      <c r="UMY42" s="9"/>
      <c r="UMZ42" s="9"/>
      <c r="UNA42" s="9"/>
      <c r="UNB42" s="9"/>
      <c r="UNC42" s="9"/>
      <c r="UND42" s="9"/>
      <c r="UNE42" s="9"/>
      <c r="UNF42" s="9"/>
      <c r="UNG42" s="9"/>
      <c r="UNH42" s="9"/>
      <c r="UNI42" s="9"/>
      <c r="UNJ42" s="9"/>
      <c r="UNK42" s="9"/>
      <c r="UNL42" s="9"/>
      <c r="UNM42" s="9"/>
      <c r="UNN42" s="9"/>
      <c r="UNO42" s="9"/>
      <c r="UNP42" s="9"/>
      <c r="UNQ42" s="9"/>
      <c r="UNR42" s="9"/>
      <c r="UNS42" s="9"/>
      <c r="UNT42" s="9"/>
      <c r="UNU42" s="9"/>
      <c r="UNV42" s="9"/>
      <c r="UNW42" s="9"/>
      <c r="UNX42" s="9"/>
      <c r="UNY42" s="9"/>
      <c r="UNZ42" s="9"/>
      <c r="UOA42" s="9"/>
      <c r="UOB42" s="9"/>
      <c r="UOC42" s="9"/>
      <c r="UOD42" s="9"/>
      <c r="UOE42" s="9"/>
      <c r="UOF42" s="9"/>
      <c r="UOG42" s="9"/>
      <c r="UOH42" s="9"/>
      <c r="UOI42" s="9"/>
      <c r="UOJ42" s="9"/>
      <c r="UOK42" s="9"/>
      <c r="UOL42" s="9"/>
      <c r="UOM42" s="9"/>
      <c r="UON42" s="9"/>
      <c r="UOO42" s="9"/>
      <c r="UOP42" s="9"/>
      <c r="UOQ42" s="9"/>
      <c r="UOR42" s="9"/>
      <c r="UOS42" s="9"/>
      <c r="UOT42" s="9"/>
      <c r="UOU42" s="9"/>
      <c r="UOV42" s="9"/>
      <c r="UOW42" s="9"/>
      <c r="UOX42" s="9"/>
      <c r="UOY42" s="9"/>
      <c r="UOZ42" s="9"/>
      <c r="UPA42" s="9"/>
      <c r="UPB42" s="9"/>
      <c r="UPC42" s="9"/>
      <c r="UPD42" s="9"/>
      <c r="UPE42" s="9"/>
      <c r="UPF42" s="9"/>
      <c r="UPG42" s="9"/>
      <c r="UPH42" s="9"/>
      <c r="UPI42" s="9"/>
      <c r="UPJ42" s="9"/>
      <c r="UPK42" s="9"/>
      <c r="UPL42" s="9"/>
      <c r="UPM42" s="9"/>
      <c r="UPN42" s="9"/>
      <c r="UPO42" s="9"/>
      <c r="UPP42" s="9"/>
      <c r="UPQ42" s="9"/>
      <c r="UPR42" s="9"/>
      <c r="UPS42" s="9"/>
      <c r="UPT42" s="9"/>
      <c r="UPU42" s="9"/>
      <c r="UPV42" s="9"/>
      <c r="UPW42" s="9"/>
      <c r="UPX42" s="9"/>
      <c r="UPY42" s="9"/>
      <c r="UPZ42" s="9"/>
      <c r="UQA42" s="9"/>
      <c r="UQB42" s="9"/>
      <c r="UQC42" s="9"/>
      <c r="UQD42" s="9"/>
      <c r="UQE42" s="9"/>
      <c r="UQF42" s="9"/>
      <c r="UQG42" s="9"/>
      <c r="UQH42" s="9"/>
      <c r="UQI42" s="9"/>
      <c r="UQJ42" s="9"/>
      <c r="UQK42" s="9"/>
      <c r="UQL42" s="9"/>
      <c r="UQM42" s="9"/>
      <c r="UQN42" s="9"/>
      <c r="UQO42" s="9"/>
      <c r="UQP42" s="9"/>
      <c r="UQQ42" s="9"/>
      <c r="UQR42" s="9"/>
      <c r="UQS42" s="9"/>
      <c r="UQT42" s="9"/>
      <c r="UQU42" s="9"/>
      <c r="UQV42" s="9"/>
      <c r="UQW42" s="9"/>
      <c r="UQX42" s="9"/>
      <c r="UQY42" s="9"/>
      <c r="UQZ42" s="9"/>
      <c r="URA42" s="9"/>
      <c r="URB42" s="9"/>
      <c r="URC42" s="9"/>
      <c r="URD42" s="9"/>
      <c r="URE42" s="9"/>
      <c r="URF42" s="9"/>
      <c r="URG42" s="9"/>
      <c r="URH42" s="9"/>
      <c r="URI42" s="9"/>
      <c r="URJ42" s="9"/>
      <c r="URK42" s="9"/>
      <c r="URL42" s="9"/>
      <c r="URM42" s="9"/>
      <c r="URN42" s="9"/>
      <c r="URO42" s="9"/>
      <c r="URP42" s="9"/>
      <c r="URQ42" s="9"/>
      <c r="URR42" s="9"/>
      <c r="URS42" s="9"/>
      <c r="URT42" s="9"/>
      <c r="URU42" s="9"/>
      <c r="URV42" s="9"/>
      <c r="URW42" s="9"/>
      <c r="URX42" s="9"/>
      <c r="URY42" s="9"/>
      <c r="URZ42" s="9"/>
      <c r="USA42" s="9"/>
      <c r="USB42" s="9"/>
      <c r="USC42" s="9"/>
      <c r="USD42" s="9"/>
      <c r="USE42" s="9"/>
      <c r="USF42" s="9"/>
      <c r="USG42" s="9"/>
      <c r="USH42" s="9"/>
      <c r="USI42" s="9"/>
      <c r="USJ42" s="9"/>
      <c r="USK42" s="9"/>
      <c r="USL42" s="9"/>
      <c r="USM42" s="9"/>
      <c r="USN42" s="9"/>
      <c r="USO42" s="9"/>
      <c r="USP42" s="9"/>
      <c r="USQ42" s="9"/>
      <c r="USR42" s="9"/>
      <c r="USS42" s="9"/>
      <c r="UST42" s="9"/>
      <c r="USU42" s="9"/>
      <c r="USV42" s="9"/>
      <c r="USW42" s="9"/>
      <c r="USX42" s="9"/>
      <c r="USY42" s="9"/>
      <c r="USZ42" s="9"/>
      <c r="UTA42" s="9"/>
      <c r="UTB42" s="9"/>
      <c r="UTC42" s="9"/>
      <c r="UTD42" s="9"/>
      <c r="UTE42" s="9"/>
      <c r="UTF42" s="9"/>
      <c r="UTG42" s="9"/>
      <c r="UTH42" s="9"/>
      <c r="UTI42" s="9"/>
      <c r="UTJ42" s="9"/>
      <c r="UTK42" s="9"/>
      <c r="UTL42" s="9"/>
      <c r="UTM42" s="9"/>
      <c r="UTN42" s="9"/>
      <c r="UTO42" s="9"/>
      <c r="UTP42" s="9"/>
      <c r="UTQ42" s="9"/>
      <c r="UTR42" s="9"/>
      <c r="UTS42" s="9"/>
      <c r="UTT42" s="9"/>
      <c r="UTU42" s="9"/>
      <c r="UTV42" s="9"/>
      <c r="UTW42" s="9"/>
      <c r="UTX42" s="9"/>
      <c r="UTY42" s="9"/>
      <c r="UTZ42" s="9"/>
      <c r="UUA42" s="9"/>
      <c r="UUB42" s="9"/>
      <c r="UUC42" s="9"/>
      <c r="UUD42" s="9"/>
      <c r="UUE42" s="9"/>
      <c r="UUF42" s="9"/>
      <c r="UUG42" s="9"/>
      <c r="UUH42" s="9"/>
      <c r="UUI42" s="9"/>
      <c r="UUJ42" s="9"/>
      <c r="UUK42" s="9"/>
      <c r="UUL42" s="9"/>
      <c r="UUM42" s="9"/>
      <c r="UUN42" s="9"/>
      <c r="UUO42" s="9"/>
      <c r="UUP42" s="9"/>
      <c r="UUQ42" s="9"/>
      <c r="UUR42" s="9"/>
      <c r="UUS42" s="9"/>
      <c r="UUT42" s="9"/>
      <c r="UUU42" s="9"/>
      <c r="UUV42" s="9"/>
      <c r="UUW42" s="9"/>
      <c r="UUX42" s="9"/>
      <c r="UUY42" s="9"/>
      <c r="UUZ42" s="9"/>
      <c r="UVA42" s="9"/>
      <c r="UVB42" s="9"/>
      <c r="UVC42" s="9"/>
      <c r="UVD42" s="9"/>
      <c r="UVE42" s="9"/>
      <c r="UVF42" s="9"/>
      <c r="UVG42" s="9"/>
      <c r="UVH42" s="9"/>
      <c r="UVI42" s="9"/>
      <c r="UVJ42" s="9"/>
      <c r="UVK42" s="9"/>
      <c r="UVL42" s="9"/>
      <c r="UVM42" s="9"/>
      <c r="UVN42" s="9"/>
      <c r="UVO42" s="9"/>
      <c r="UVP42" s="9"/>
      <c r="UVQ42" s="9"/>
      <c r="UVR42" s="9"/>
      <c r="UVS42" s="9"/>
      <c r="UVT42" s="9"/>
      <c r="UVU42" s="9"/>
      <c r="UVV42" s="9"/>
      <c r="UVW42" s="9"/>
      <c r="UVX42" s="9"/>
      <c r="UVY42" s="9"/>
      <c r="UVZ42" s="9"/>
      <c r="UWA42" s="9"/>
      <c r="UWB42" s="9"/>
      <c r="UWC42" s="9"/>
      <c r="UWD42" s="9"/>
      <c r="UWE42" s="9"/>
      <c r="UWF42" s="9"/>
      <c r="UWG42" s="9"/>
      <c r="UWH42" s="9"/>
      <c r="UWI42" s="9"/>
      <c r="UWJ42" s="9"/>
      <c r="UWK42" s="9"/>
      <c r="UWL42" s="9"/>
      <c r="UWM42" s="9"/>
      <c r="UWN42" s="9"/>
      <c r="UWO42" s="9"/>
      <c r="UWP42" s="9"/>
      <c r="UWQ42" s="9"/>
      <c r="UWR42" s="9"/>
      <c r="UWS42" s="9"/>
      <c r="UWT42" s="9"/>
      <c r="UWU42" s="9"/>
      <c r="UWV42" s="9"/>
      <c r="UWW42" s="9"/>
      <c r="UWX42" s="9"/>
      <c r="UWY42" s="9"/>
      <c r="UWZ42" s="9"/>
      <c r="UXA42" s="9"/>
      <c r="UXB42" s="9"/>
      <c r="UXC42" s="9"/>
      <c r="UXD42" s="9"/>
      <c r="UXE42" s="9"/>
      <c r="UXF42" s="9"/>
      <c r="UXG42" s="9"/>
      <c r="UXH42" s="9"/>
      <c r="UXI42" s="9"/>
      <c r="UXJ42" s="9"/>
      <c r="UXK42" s="9"/>
      <c r="UXL42" s="9"/>
      <c r="UXM42" s="9"/>
      <c r="UXN42" s="9"/>
      <c r="UXO42" s="9"/>
      <c r="UXP42" s="9"/>
      <c r="UXQ42" s="9"/>
      <c r="UXR42" s="9"/>
      <c r="UXS42" s="9"/>
      <c r="UXT42" s="9"/>
      <c r="UXU42" s="9"/>
      <c r="UXV42" s="9"/>
      <c r="UXW42" s="9"/>
      <c r="UXX42" s="9"/>
      <c r="UXY42" s="9"/>
      <c r="UXZ42" s="9"/>
      <c r="UYA42" s="9"/>
      <c r="UYB42" s="9"/>
      <c r="UYC42" s="9"/>
      <c r="UYD42" s="9"/>
      <c r="UYE42" s="9"/>
      <c r="UYF42" s="9"/>
      <c r="UYG42" s="9"/>
      <c r="UYH42" s="9"/>
      <c r="UYI42" s="9"/>
      <c r="UYJ42" s="9"/>
      <c r="UYK42" s="9"/>
      <c r="UYL42" s="9"/>
      <c r="UYM42" s="9"/>
      <c r="UYN42" s="9"/>
      <c r="UYO42" s="9"/>
      <c r="UYP42" s="9"/>
      <c r="UYQ42" s="9"/>
      <c r="UYR42" s="9"/>
      <c r="UYS42" s="9"/>
      <c r="UYT42" s="9"/>
      <c r="UYU42" s="9"/>
      <c r="UYV42" s="9"/>
      <c r="UYW42" s="9"/>
      <c r="UYX42" s="9"/>
      <c r="UYY42" s="9"/>
      <c r="UYZ42" s="9"/>
      <c r="UZA42" s="9"/>
      <c r="UZB42" s="9"/>
      <c r="UZC42" s="9"/>
      <c r="UZD42" s="9"/>
      <c r="UZE42" s="9"/>
      <c r="UZF42" s="9"/>
      <c r="UZG42" s="9"/>
      <c r="UZH42" s="9"/>
      <c r="UZI42" s="9"/>
      <c r="UZJ42" s="9"/>
      <c r="UZK42" s="9"/>
      <c r="UZL42" s="9"/>
      <c r="UZM42" s="9"/>
      <c r="UZN42" s="9"/>
      <c r="UZO42" s="9"/>
      <c r="UZP42" s="9"/>
      <c r="UZQ42" s="9"/>
      <c r="UZR42" s="9"/>
      <c r="UZS42" s="9"/>
      <c r="UZT42" s="9"/>
      <c r="UZU42" s="9"/>
      <c r="UZV42" s="9"/>
      <c r="UZW42" s="9"/>
      <c r="UZX42" s="9"/>
      <c r="UZY42" s="9"/>
      <c r="UZZ42" s="9"/>
      <c r="VAA42" s="9"/>
      <c r="VAB42" s="9"/>
      <c r="VAC42" s="9"/>
      <c r="VAD42" s="9"/>
      <c r="VAE42" s="9"/>
      <c r="VAF42" s="9"/>
      <c r="VAG42" s="9"/>
      <c r="VAH42" s="9"/>
      <c r="VAI42" s="9"/>
      <c r="VAJ42" s="9"/>
      <c r="VAK42" s="9"/>
      <c r="VAL42" s="9"/>
      <c r="VAM42" s="9"/>
      <c r="VAN42" s="9"/>
      <c r="VAO42" s="9"/>
      <c r="VAP42" s="9"/>
      <c r="VAQ42" s="9"/>
      <c r="VAR42" s="9"/>
      <c r="VAS42" s="9"/>
      <c r="VAT42" s="9"/>
      <c r="VAU42" s="9"/>
      <c r="VAV42" s="9"/>
      <c r="VAW42" s="9"/>
      <c r="VAX42" s="9"/>
      <c r="VAY42" s="9"/>
      <c r="VAZ42" s="9"/>
      <c r="VBA42" s="9"/>
      <c r="VBB42" s="9"/>
      <c r="VBC42" s="9"/>
      <c r="VBD42" s="9"/>
      <c r="VBE42" s="9"/>
      <c r="VBF42" s="9"/>
      <c r="VBG42" s="9"/>
      <c r="VBH42" s="9"/>
      <c r="VBI42" s="9"/>
      <c r="VBJ42" s="9"/>
      <c r="VBK42" s="9"/>
      <c r="VBL42" s="9"/>
      <c r="VBM42" s="9"/>
      <c r="VBN42" s="9"/>
      <c r="VBO42" s="9"/>
      <c r="VBP42" s="9"/>
      <c r="VBQ42" s="9"/>
      <c r="VBR42" s="9"/>
      <c r="VBS42" s="9"/>
      <c r="VBT42" s="9"/>
      <c r="VBU42" s="9"/>
      <c r="VBV42" s="9"/>
      <c r="VBW42" s="9"/>
      <c r="VBX42" s="9"/>
      <c r="VBY42" s="9"/>
      <c r="VBZ42" s="9"/>
      <c r="VCA42" s="9"/>
      <c r="VCB42" s="9"/>
      <c r="VCC42" s="9"/>
      <c r="VCD42" s="9"/>
      <c r="VCE42" s="9"/>
      <c r="VCF42" s="9"/>
      <c r="VCG42" s="9"/>
      <c r="VCH42" s="9"/>
      <c r="VCI42" s="9"/>
      <c r="VCJ42" s="9"/>
      <c r="VCK42" s="9"/>
      <c r="VCL42" s="9"/>
      <c r="VCM42" s="9"/>
      <c r="VCN42" s="9"/>
      <c r="VCO42" s="9"/>
      <c r="VCP42" s="9"/>
      <c r="VCQ42" s="9"/>
      <c r="VCR42" s="9"/>
      <c r="VCS42" s="9"/>
      <c r="VCT42" s="9"/>
      <c r="VCU42" s="9"/>
      <c r="VCV42" s="9"/>
      <c r="VCW42" s="9"/>
      <c r="VCX42" s="9"/>
      <c r="VCY42" s="9"/>
      <c r="VCZ42" s="9"/>
      <c r="VDA42" s="9"/>
      <c r="VDB42" s="9"/>
      <c r="VDC42" s="9"/>
      <c r="VDD42" s="9"/>
      <c r="VDE42" s="9"/>
      <c r="VDF42" s="9"/>
      <c r="VDG42" s="9"/>
      <c r="VDH42" s="9"/>
      <c r="VDI42" s="9"/>
      <c r="VDJ42" s="9"/>
      <c r="VDK42" s="9"/>
      <c r="VDL42" s="9"/>
      <c r="VDM42" s="9"/>
      <c r="VDN42" s="9"/>
      <c r="VDO42" s="9"/>
      <c r="VDP42" s="9"/>
      <c r="VDQ42" s="9"/>
      <c r="VDR42" s="9"/>
      <c r="VDS42" s="9"/>
      <c r="VDT42" s="9"/>
      <c r="VDU42" s="9"/>
      <c r="VDV42" s="9"/>
      <c r="VDW42" s="9"/>
      <c r="VDX42" s="9"/>
      <c r="VDY42" s="9"/>
      <c r="VDZ42" s="9"/>
      <c r="VEA42" s="9"/>
      <c r="VEB42" s="9"/>
      <c r="VEC42" s="9"/>
      <c r="VED42" s="9"/>
      <c r="VEE42" s="9"/>
      <c r="VEF42" s="9"/>
      <c r="VEG42" s="9"/>
      <c r="VEH42" s="9"/>
      <c r="VEI42" s="9"/>
      <c r="VEJ42" s="9"/>
      <c r="VEK42" s="9"/>
      <c r="VEL42" s="9"/>
      <c r="VEM42" s="9"/>
      <c r="VEN42" s="9"/>
      <c r="VEO42" s="9"/>
      <c r="VEP42" s="9"/>
      <c r="VEQ42" s="9"/>
      <c r="VER42" s="9"/>
      <c r="VES42" s="9"/>
      <c r="VET42" s="9"/>
      <c r="VEU42" s="9"/>
      <c r="VEV42" s="9"/>
      <c r="VEW42" s="9"/>
      <c r="VEX42" s="9"/>
      <c r="VEY42" s="9"/>
      <c r="VEZ42" s="9"/>
      <c r="VFA42" s="9"/>
      <c r="VFB42" s="9"/>
      <c r="VFC42" s="9"/>
      <c r="VFD42" s="9"/>
      <c r="VFE42" s="9"/>
      <c r="VFF42" s="9"/>
      <c r="VFG42" s="9"/>
      <c r="VFH42" s="9"/>
      <c r="VFI42" s="9"/>
      <c r="VFJ42" s="9"/>
      <c r="VFK42" s="9"/>
      <c r="VFL42" s="9"/>
      <c r="VFM42" s="9"/>
      <c r="VFN42" s="9"/>
      <c r="VFO42" s="9"/>
      <c r="VFP42" s="9"/>
      <c r="VFQ42" s="9"/>
      <c r="VFR42" s="9"/>
      <c r="VFS42" s="9"/>
      <c r="VFT42" s="9"/>
      <c r="VFU42" s="9"/>
      <c r="VFV42" s="9"/>
      <c r="VFW42" s="9"/>
      <c r="VFX42" s="9"/>
      <c r="VFY42" s="9"/>
      <c r="VFZ42" s="9"/>
      <c r="VGA42" s="9"/>
      <c r="VGB42" s="9"/>
      <c r="VGC42" s="9"/>
      <c r="VGD42" s="9"/>
      <c r="VGE42" s="9"/>
      <c r="VGF42" s="9"/>
      <c r="VGG42" s="9"/>
      <c r="VGH42" s="9"/>
      <c r="VGI42" s="9"/>
      <c r="VGJ42" s="9"/>
      <c r="VGK42" s="9"/>
      <c r="VGL42" s="9"/>
      <c r="VGM42" s="9"/>
      <c r="VGN42" s="9"/>
      <c r="VGO42" s="9"/>
      <c r="VGP42" s="9"/>
      <c r="VGQ42" s="9"/>
      <c r="VGR42" s="9"/>
      <c r="VGS42" s="9"/>
      <c r="VGT42" s="9"/>
      <c r="VGU42" s="9"/>
      <c r="VGV42" s="9"/>
      <c r="VGW42" s="9"/>
      <c r="VGX42" s="9"/>
      <c r="VGY42" s="9"/>
      <c r="VGZ42" s="9"/>
      <c r="VHA42" s="9"/>
      <c r="VHB42" s="9"/>
      <c r="VHC42" s="9"/>
      <c r="VHD42" s="9"/>
      <c r="VHE42" s="9"/>
      <c r="VHF42" s="9"/>
      <c r="VHG42" s="9"/>
      <c r="VHH42" s="9"/>
      <c r="VHI42" s="9"/>
      <c r="VHJ42" s="9"/>
      <c r="VHK42" s="9"/>
      <c r="VHL42" s="9"/>
      <c r="VHM42" s="9"/>
      <c r="VHN42" s="9"/>
      <c r="VHO42" s="9"/>
      <c r="VHP42" s="9"/>
      <c r="VHQ42" s="9"/>
      <c r="VHR42" s="9"/>
      <c r="VHS42" s="9"/>
      <c r="VHT42" s="9"/>
      <c r="VHU42" s="9"/>
      <c r="VHV42" s="9"/>
      <c r="VHW42" s="9"/>
      <c r="VHX42" s="9"/>
      <c r="VHY42" s="9"/>
      <c r="VHZ42" s="9"/>
      <c r="VIA42" s="9"/>
      <c r="VIB42" s="9"/>
      <c r="VIC42" s="9"/>
      <c r="VID42" s="9"/>
      <c r="VIE42" s="9"/>
      <c r="VIF42" s="9"/>
      <c r="VIG42" s="9"/>
      <c r="VIH42" s="9"/>
      <c r="VII42" s="9"/>
      <c r="VIJ42" s="9"/>
      <c r="VIK42" s="9"/>
      <c r="VIL42" s="9"/>
      <c r="VIM42" s="9"/>
      <c r="VIN42" s="9"/>
      <c r="VIO42" s="9"/>
      <c r="VIP42" s="9"/>
      <c r="VIQ42" s="9"/>
      <c r="VIR42" s="9"/>
      <c r="VIS42" s="9"/>
      <c r="VIT42" s="9"/>
      <c r="VIU42" s="9"/>
      <c r="VIV42" s="9"/>
      <c r="VIW42" s="9"/>
      <c r="VIX42" s="9"/>
      <c r="VIY42" s="9"/>
      <c r="VIZ42" s="9"/>
      <c r="VJA42" s="9"/>
      <c r="VJB42" s="9"/>
      <c r="VJC42" s="9"/>
      <c r="VJD42" s="9"/>
      <c r="VJE42" s="9"/>
      <c r="VJF42" s="9"/>
      <c r="VJG42" s="9"/>
      <c r="VJH42" s="9"/>
      <c r="VJI42" s="9"/>
      <c r="VJJ42" s="9"/>
      <c r="VJK42" s="9"/>
      <c r="VJL42" s="9"/>
      <c r="VJM42" s="9"/>
      <c r="VJN42" s="9"/>
      <c r="VJO42" s="9"/>
      <c r="VJP42" s="9"/>
      <c r="VJQ42" s="9"/>
      <c r="VJR42" s="9"/>
      <c r="VJS42" s="9"/>
      <c r="VJT42" s="9"/>
      <c r="VJU42" s="9"/>
      <c r="VJV42" s="9"/>
      <c r="VJW42" s="9"/>
      <c r="VJX42" s="9"/>
      <c r="VJY42" s="9"/>
      <c r="VJZ42" s="9"/>
      <c r="VKA42" s="9"/>
      <c r="VKB42" s="9"/>
      <c r="VKC42" s="9"/>
      <c r="VKD42" s="9"/>
      <c r="VKE42" s="9"/>
      <c r="VKF42" s="9"/>
      <c r="VKG42" s="9"/>
      <c r="VKH42" s="9"/>
      <c r="VKI42" s="9"/>
      <c r="VKJ42" s="9"/>
      <c r="VKK42" s="9"/>
      <c r="VKL42" s="9"/>
      <c r="VKM42" s="9"/>
      <c r="VKN42" s="9"/>
      <c r="VKO42" s="9"/>
      <c r="VKP42" s="9"/>
      <c r="VKQ42" s="9"/>
      <c r="VKR42" s="9"/>
      <c r="VKS42" s="9"/>
      <c r="VKT42" s="9"/>
      <c r="VKU42" s="9"/>
      <c r="VKV42" s="9"/>
      <c r="VKW42" s="9"/>
      <c r="VKX42" s="9"/>
      <c r="VKY42" s="9"/>
      <c r="VKZ42" s="9"/>
      <c r="VLA42" s="9"/>
      <c r="VLB42" s="9"/>
      <c r="VLC42" s="9"/>
      <c r="VLD42" s="9"/>
      <c r="VLE42" s="9"/>
      <c r="VLF42" s="9"/>
      <c r="VLG42" s="9"/>
      <c r="VLH42" s="9"/>
      <c r="VLI42" s="9"/>
      <c r="VLJ42" s="9"/>
      <c r="VLK42" s="9"/>
      <c r="VLL42" s="9"/>
      <c r="VLM42" s="9"/>
      <c r="VLN42" s="9"/>
      <c r="VLO42" s="9"/>
      <c r="VLP42" s="9"/>
      <c r="VLQ42" s="9"/>
      <c r="VLR42" s="9"/>
      <c r="VLS42" s="9"/>
      <c r="VLT42" s="9"/>
      <c r="VLU42" s="9"/>
      <c r="VLV42" s="9"/>
      <c r="VLW42" s="9"/>
      <c r="VLX42" s="9"/>
      <c r="VLY42" s="9"/>
      <c r="VLZ42" s="9"/>
      <c r="VMA42" s="9"/>
      <c r="VMB42" s="9"/>
      <c r="VMC42" s="9"/>
      <c r="VMD42" s="9"/>
      <c r="VME42" s="9"/>
      <c r="VMF42" s="9"/>
      <c r="VMG42" s="9"/>
      <c r="VMH42" s="9"/>
      <c r="VMI42" s="9"/>
      <c r="VMJ42" s="9"/>
      <c r="VMK42" s="9"/>
      <c r="VML42" s="9"/>
      <c r="VMM42" s="9"/>
      <c r="VMN42" s="9"/>
      <c r="VMO42" s="9"/>
      <c r="VMP42" s="9"/>
      <c r="VMQ42" s="9"/>
      <c r="VMR42" s="9"/>
      <c r="VMS42" s="9"/>
      <c r="VMT42" s="9"/>
      <c r="VMU42" s="9"/>
      <c r="VMV42" s="9"/>
      <c r="VMW42" s="9"/>
      <c r="VMX42" s="9"/>
      <c r="VMY42" s="9"/>
      <c r="VMZ42" s="9"/>
      <c r="VNA42" s="9"/>
      <c r="VNB42" s="9"/>
      <c r="VNC42" s="9"/>
      <c r="VND42" s="9"/>
      <c r="VNE42" s="9"/>
      <c r="VNF42" s="9"/>
      <c r="VNG42" s="9"/>
      <c r="VNH42" s="9"/>
      <c r="VNI42" s="9"/>
      <c r="VNJ42" s="9"/>
      <c r="VNK42" s="9"/>
      <c r="VNL42" s="9"/>
      <c r="VNM42" s="9"/>
      <c r="VNN42" s="9"/>
      <c r="VNO42" s="9"/>
      <c r="VNP42" s="9"/>
      <c r="VNQ42" s="9"/>
      <c r="VNR42" s="9"/>
      <c r="VNS42" s="9"/>
      <c r="VNT42" s="9"/>
      <c r="VNU42" s="9"/>
      <c r="VNV42" s="9"/>
      <c r="VNW42" s="9"/>
      <c r="VNX42" s="9"/>
      <c r="VNY42" s="9"/>
      <c r="VNZ42" s="9"/>
      <c r="VOA42" s="9"/>
      <c r="VOB42" s="9"/>
      <c r="VOC42" s="9"/>
      <c r="VOD42" s="9"/>
      <c r="VOE42" s="9"/>
      <c r="VOF42" s="9"/>
      <c r="VOG42" s="9"/>
      <c r="VOH42" s="9"/>
      <c r="VOI42" s="9"/>
      <c r="VOJ42" s="9"/>
      <c r="VOK42" s="9"/>
      <c r="VOL42" s="9"/>
      <c r="VOM42" s="9"/>
      <c r="VON42" s="9"/>
      <c r="VOO42" s="9"/>
      <c r="VOP42" s="9"/>
      <c r="VOQ42" s="9"/>
      <c r="VOR42" s="9"/>
      <c r="VOS42" s="9"/>
      <c r="VOT42" s="9"/>
      <c r="VOU42" s="9"/>
      <c r="VOV42" s="9"/>
      <c r="VOW42" s="9"/>
      <c r="VOX42" s="9"/>
      <c r="VOY42" s="9"/>
      <c r="VOZ42" s="9"/>
      <c r="VPA42" s="9"/>
      <c r="VPB42" s="9"/>
      <c r="VPC42" s="9"/>
      <c r="VPD42" s="9"/>
      <c r="VPE42" s="9"/>
      <c r="VPF42" s="9"/>
      <c r="VPG42" s="9"/>
      <c r="VPH42" s="9"/>
      <c r="VPI42" s="9"/>
      <c r="VPJ42" s="9"/>
      <c r="VPK42" s="9"/>
      <c r="VPL42" s="9"/>
      <c r="VPM42" s="9"/>
      <c r="VPN42" s="9"/>
      <c r="VPO42" s="9"/>
      <c r="VPP42" s="9"/>
      <c r="VPQ42" s="9"/>
      <c r="VPR42" s="9"/>
      <c r="VPS42" s="9"/>
      <c r="VPT42" s="9"/>
      <c r="VPU42" s="9"/>
      <c r="VPV42" s="9"/>
      <c r="VPW42" s="9"/>
      <c r="VPX42" s="9"/>
      <c r="VPY42" s="9"/>
      <c r="VPZ42" s="9"/>
      <c r="VQA42" s="9"/>
      <c r="VQB42" s="9"/>
      <c r="VQC42" s="9"/>
      <c r="VQD42" s="9"/>
      <c r="VQE42" s="9"/>
      <c r="VQF42" s="9"/>
      <c r="VQG42" s="9"/>
      <c r="VQH42" s="9"/>
      <c r="VQI42" s="9"/>
      <c r="VQJ42" s="9"/>
      <c r="VQK42" s="9"/>
      <c r="VQL42" s="9"/>
      <c r="VQM42" s="9"/>
      <c r="VQN42" s="9"/>
      <c r="VQO42" s="9"/>
      <c r="VQP42" s="9"/>
      <c r="VQQ42" s="9"/>
      <c r="VQR42" s="9"/>
      <c r="VQS42" s="9"/>
      <c r="VQT42" s="9"/>
      <c r="VQU42" s="9"/>
      <c r="VQV42" s="9"/>
      <c r="VQW42" s="9"/>
      <c r="VQX42" s="9"/>
      <c r="VQY42" s="9"/>
      <c r="VQZ42" s="9"/>
      <c r="VRA42" s="9"/>
      <c r="VRB42" s="9"/>
      <c r="VRC42" s="9"/>
      <c r="VRD42" s="9"/>
      <c r="VRE42" s="9"/>
      <c r="VRF42" s="9"/>
      <c r="VRG42" s="9"/>
      <c r="VRH42" s="9"/>
      <c r="VRI42" s="9"/>
      <c r="VRJ42" s="9"/>
      <c r="VRK42" s="9"/>
      <c r="VRL42" s="9"/>
      <c r="VRM42" s="9"/>
      <c r="VRN42" s="9"/>
      <c r="VRO42" s="9"/>
      <c r="VRP42" s="9"/>
      <c r="VRQ42" s="9"/>
      <c r="VRR42" s="9"/>
      <c r="VRS42" s="9"/>
      <c r="VRT42" s="9"/>
      <c r="VRU42" s="9"/>
      <c r="VRV42" s="9"/>
      <c r="VRW42" s="9"/>
      <c r="VRX42" s="9"/>
      <c r="VRY42" s="9"/>
      <c r="VRZ42" s="9"/>
      <c r="VSA42" s="9"/>
      <c r="VSB42" s="9"/>
      <c r="VSC42" s="9"/>
      <c r="VSD42" s="9"/>
      <c r="VSE42" s="9"/>
      <c r="VSF42" s="9"/>
      <c r="VSG42" s="9"/>
      <c r="VSH42" s="9"/>
      <c r="VSI42" s="9"/>
      <c r="VSJ42" s="9"/>
      <c r="VSK42" s="9"/>
      <c r="VSL42" s="9"/>
      <c r="VSM42" s="9"/>
      <c r="VSN42" s="9"/>
      <c r="VSO42" s="9"/>
      <c r="VSP42" s="9"/>
      <c r="VSQ42" s="9"/>
      <c r="VSR42" s="9"/>
      <c r="VSS42" s="9"/>
      <c r="VST42" s="9"/>
      <c r="VSU42" s="9"/>
      <c r="VSV42" s="9"/>
      <c r="VSW42" s="9"/>
      <c r="VSX42" s="9"/>
      <c r="VSY42" s="9"/>
      <c r="VSZ42" s="9"/>
      <c r="VTA42" s="9"/>
      <c r="VTB42" s="9"/>
      <c r="VTC42" s="9"/>
      <c r="VTD42" s="9"/>
      <c r="VTE42" s="9"/>
      <c r="VTF42" s="9"/>
      <c r="VTG42" s="9"/>
      <c r="VTH42" s="9"/>
      <c r="VTI42" s="9"/>
      <c r="VTJ42" s="9"/>
      <c r="VTK42" s="9"/>
      <c r="VTL42" s="9"/>
      <c r="VTM42" s="9"/>
      <c r="VTN42" s="9"/>
      <c r="VTO42" s="9"/>
      <c r="VTP42" s="9"/>
      <c r="VTQ42" s="9"/>
      <c r="VTR42" s="9"/>
      <c r="VTS42" s="9"/>
      <c r="VTT42" s="9"/>
      <c r="VTU42" s="9"/>
      <c r="VTV42" s="9"/>
      <c r="VTW42" s="9"/>
      <c r="VTX42" s="9"/>
      <c r="VTY42" s="9"/>
      <c r="VTZ42" s="9"/>
      <c r="VUA42" s="9"/>
      <c r="VUB42" s="9"/>
      <c r="VUC42" s="9"/>
      <c r="VUD42" s="9"/>
      <c r="VUE42" s="9"/>
      <c r="VUF42" s="9"/>
      <c r="VUG42" s="9"/>
      <c r="VUH42" s="9"/>
      <c r="VUI42" s="9"/>
      <c r="VUJ42" s="9"/>
      <c r="VUK42" s="9"/>
      <c r="VUL42" s="9"/>
      <c r="VUM42" s="9"/>
      <c r="VUN42" s="9"/>
      <c r="VUO42" s="9"/>
      <c r="VUP42" s="9"/>
      <c r="VUQ42" s="9"/>
      <c r="VUR42" s="9"/>
      <c r="VUS42" s="9"/>
      <c r="VUT42" s="9"/>
      <c r="VUU42" s="9"/>
      <c r="VUV42" s="9"/>
      <c r="VUW42" s="9"/>
      <c r="VUX42" s="9"/>
      <c r="VUY42" s="9"/>
      <c r="VUZ42" s="9"/>
      <c r="VVA42" s="9"/>
      <c r="VVB42" s="9"/>
      <c r="VVC42" s="9"/>
      <c r="VVD42" s="9"/>
      <c r="VVE42" s="9"/>
      <c r="VVF42" s="9"/>
      <c r="VVG42" s="9"/>
      <c r="VVH42" s="9"/>
      <c r="VVI42" s="9"/>
      <c r="VVJ42" s="9"/>
      <c r="VVK42" s="9"/>
      <c r="VVL42" s="9"/>
      <c r="VVM42" s="9"/>
      <c r="VVN42" s="9"/>
      <c r="VVO42" s="9"/>
      <c r="VVP42" s="9"/>
      <c r="VVQ42" s="9"/>
      <c r="VVR42" s="9"/>
      <c r="VVS42" s="9"/>
      <c r="VVT42" s="9"/>
      <c r="VVU42" s="9"/>
      <c r="VVV42" s="9"/>
      <c r="VVW42" s="9"/>
      <c r="VVX42" s="9"/>
      <c r="VVY42" s="9"/>
      <c r="VVZ42" s="9"/>
      <c r="VWA42" s="9"/>
      <c r="VWB42" s="9"/>
      <c r="VWC42" s="9"/>
      <c r="VWD42" s="9"/>
      <c r="VWE42" s="9"/>
      <c r="VWF42" s="9"/>
      <c r="VWG42" s="9"/>
      <c r="VWH42" s="9"/>
      <c r="VWI42" s="9"/>
      <c r="VWJ42" s="9"/>
      <c r="VWK42" s="9"/>
      <c r="VWL42" s="9"/>
      <c r="VWM42" s="9"/>
      <c r="VWN42" s="9"/>
      <c r="VWO42" s="9"/>
      <c r="VWP42" s="9"/>
      <c r="VWQ42" s="9"/>
      <c r="VWR42" s="9"/>
      <c r="VWS42" s="9"/>
      <c r="VWT42" s="9"/>
      <c r="VWU42" s="9"/>
      <c r="VWV42" s="9"/>
      <c r="VWW42" s="9"/>
      <c r="VWX42" s="9"/>
      <c r="VWY42" s="9"/>
      <c r="VWZ42" s="9"/>
      <c r="VXA42" s="9"/>
      <c r="VXB42" s="9"/>
      <c r="VXC42" s="9"/>
      <c r="VXD42" s="9"/>
      <c r="VXE42" s="9"/>
      <c r="VXF42" s="9"/>
      <c r="VXG42" s="9"/>
      <c r="VXH42" s="9"/>
      <c r="VXI42" s="9"/>
      <c r="VXJ42" s="9"/>
      <c r="VXK42" s="9"/>
      <c r="VXL42" s="9"/>
      <c r="VXM42" s="9"/>
      <c r="VXN42" s="9"/>
      <c r="VXO42" s="9"/>
      <c r="VXP42" s="9"/>
      <c r="VXQ42" s="9"/>
      <c r="VXR42" s="9"/>
      <c r="VXS42" s="9"/>
      <c r="VXT42" s="9"/>
      <c r="VXU42" s="9"/>
      <c r="VXV42" s="9"/>
      <c r="VXW42" s="9"/>
      <c r="VXX42" s="9"/>
      <c r="VXY42" s="9"/>
      <c r="VXZ42" s="9"/>
      <c r="VYA42" s="9"/>
      <c r="VYB42" s="9"/>
      <c r="VYC42" s="9"/>
      <c r="VYD42" s="9"/>
      <c r="VYE42" s="9"/>
      <c r="VYF42" s="9"/>
      <c r="VYG42" s="9"/>
      <c r="VYH42" s="9"/>
      <c r="VYI42" s="9"/>
      <c r="VYJ42" s="9"/>
      <c r="VYK42" s="9"/>
      <c r="VYL42" s="9"/>
      <c r="VYM42" s="9"/>
      <c r="VYN42" s="9"/>
      <c r="VYO42" s="9"/>
      <c r="VYP42" s="9"/>
      <c r="VYQ42" s="9"/>
      <c r="VYR42" s="9"/>
      <c r="VYS42" s="9"/>
      <c r="VYT42" s="9"/>
      <c r="VYU42" s="9"/>
      <c r="VYV42" s="9"/>
      <c r="VYW42" s="9"/>
      <c r="VYX42" s="9"/>
      <c r="VYY42" s="9"/>
      <c r="VYZ42" s="9"/>
      <c r="VZA42" s="9"/>
      <c r="VZB42" s="9"/>
      <c r="VZC42" s="9"/>
      <c r="VZD42" s="9"/>
      <c r="VZE42" s="9"/>
      <c r="VZF42" s="9"/>
      <c r="VZG42" s="9"/>
      <c r="VZH42" s="9"/>
      <c r="VZI42" s="9"/>
      <c r="VZJ42" s="9"/>
      <c r="VZK42" s="9"/>
      <c r="VZL42" s="9"/>
      <c r="VZM42" s="9"/>
      <c r="VZN42" s="9"/>
      <c r="VZO42" s="9"/>
      <c r="VZP42" s="9"/>
      <c r="VZQ42" s="9"/>
      <c r="VZR42" s="9"/>
      <c r="VZS42" s="9"/>
      <c r="VZT42" s="9"/>
      <c r="VZU42" s="9"/>
      <c r="VZV42" s="9"/>
      <c r="VZW42" s="9"/>
      <c r="VZX42" s="9"/>
      <c r="VZY42" s="9"/>
      <c r="VZZ42" s="9"/>
      <c r="WAA42" s="9"/>
      <c r="WAB42" s="9"/>
      <c r="WAC42" s="9"/>
      <c r="WAD42" s="9"/>
      <c r="WAE42" s="9"/>
      <c r="WAF42" s="9"/>
      <c r="WAG42" s="9"/>
      <c r="WAH42" s="9"/>
      <c r="WAI42" s="9"/>
      <c r="WAJ42" s="9"/>
      <c r="WAK42" s="9"/>
      <c r="WAL42" s="9"/>
      <c r="WAM42" s="9"/>
      <c r="WAN42" s="9"/>
      <c r="WAO42" s="9"/>
      <c r="WAP42" s="9"/>
      <c r="WAQ42" s="9"/>
      <c r="WAR42" s="9"/>
      <c r="WAS42" s="9"/>
      <c r="WAT42" s="9"/>
      <c r="WAU42" s="9"/>
      <c r="WAV42" s="9"/>
      <c r="WAW42" s="9"/>
      <c r="WAX42" s="9"/>
      <c r="WAY42" s="9"/>
      <c r="WAZ42" s="9"/>
      <c r="WBA42" s="9"/>
      <c r="WBB42" s="9"/>
      <c r="WBC42" s="9"/>
      <c r="WBD42" s="9"/>
      <c r="WBE42" s="9"/>
      <c r="WBF42" s="9"/>
      <c r="WBG42" s="9"/>
      <c r="WBH42" s="9"/>
      <c r="WBI42" s="9"/>
      <c r="WBJ42" s="9"/>
      <c r="WBK42" s="9"/>
      <c r="WBL42" s="9"/>
      <c r="WBM42" s="9"/>
      <c r="WBN42" s="9"/>
      <c r="WBO42" s="9"/>
      <c r="WBP42" s="9"/>
      <c r="WBQ42" s="9"/>
      <c r="WBR42" s="9"/>
      <c r="WBS42" s="9"/>
      <c r="WBT42" s="9"/>
      <c r="WBU42" s="9"/>
      <c r="WBV42" s="9"/>
      <c r="WBW42" s="9"/>
      <c r="WBX42" s="9"/>
      <c r="WBY42" s="9"/>
      <c r="WBZ42" s="9"/>
      <c r="WCA42" s="9"/>
      <c r="WCB42" s="9"/>
      <c r="WCC42" s="9"/>
      <c r="WCD42" s="9"/>
      <c r="WCE42" s="9"/>
      <c r="WCF42" s="9"/>
      <c r="WCG42" s="9"/>
      <c r="WCH42" s="9"/>
      <c r="WCI42" s="9"/>
      <c r="WCJ42" s="9"/>
      <c r="WCK42" s="9"/>
      <c r="WCL42" s="9"/>
      <c r="WCM42" s="9"/>
      <c r="WCN42" s="9"/>
      <c r="WCO42" s="9"/>
      <c r="WCP42" s="9"/>
      <c r="WCQ42" s="9"/>
      <c r="WCR42" s="9"/>
      <c r="WCS42" s="9"/>
      <c r="WCT42" s="9"/>
      <c r="WCU42" s="9"/>
      <c r="WCV42" s="9"/>
      <c r="WCW42" s="9"/>
      <c r="WCX42" s="9"/>
      <c r="WCY42" s="9"/>
      <c r="WCZ42" s="9"/>
      <c r="WDA42" s="9"/>
      <c r="WDB42" s="9"/>
      <c r="WDC42" s="9"/>
      <c r="WDD42" s="9"/>
      <c r="WDE42" s="9"/>
      <c r="WDF42" s="9"/>
      <c r="WDG42" s="9"/>
      <c r="WDH42" s="9"/>
      <c r="WDI42" s="9"/>
      <c r="WDJ42" s="9"/>
      <c r="WDK42" s="9"/>
      <c r="WDL42" s="9"/>
      <c r="WDM42" s="9"/>
      <c r="WDN42" s="9"/>
      <c r="WDO42" s="9"/>
      <c r="WDP42" s="9"/>
      <c r="WDQ42" s="9"/>
      <c r="WDR42" s="9"/>
      <c r="WDS42" s="9"/>
      <c r="WDT42" s="9"/>
      <c r="WDU42" s="9"/>
      <c r="WDV42" s="9"/>
      <c r="WDW42" s="9"/>
      <c r="WDX42" s="9"/>
      <c r="WDY42" s="9"/>
      <c r="WDZ42" s="9"/>
      <c r="WEA42" s="9"/>
      <c r="WEB42" s="9"/>
      <c r="WEC42" s="9"/>
      <c r="WED42" s="9"/>
      <c r="WEE42" s="9"/>
      <c r="WEF42" s="9"/>
      <c r="WEG42" s="9"/>
      <c r="WEH42" s="9"/>
      <c r="WEI42" s="9"/>
      <c r="WEJ42" s="9"/>
      <c r="WEK42" s="9"/>
      <c r="WEL42" s="9"/>
      <c r="WEM42" s="9"/>
      <c r="WEN42" s="9"/>
      <c r="WEO42" s="9"/>
      <c r="WEP42" s="9"/>
      <c r="WEQ42" s="9"/>
      <c r="WER42" s="9"/>
      <c r="WES42" s="9"/>
      <c r="WET42" s="9"/>
      <c r="WEU42" s="9"/>
      <c r="WEV42" s="9"/>
      <c r="WEW42" s="9"/>
      <c r="WEX42" s="9"/>
      <c r="WEY42" s="9"/>
      <c r="WEZ42" s="9"/>
      <c r="WFA42" s="9"/>
      <c r="WFB42" s="9"/>
      <c r="WFC42" s="9"/>
      <c r="WFD42" s="9"/>
      <c r="WFE42" s="9"/>
      <c r="WFF42" s="9"/>
      <c r="WFG42" s="9"/>
      <c r="WFH42" s="9"/>
      <c r="WFI42" s="9"/>
      <c r="WFJ42" s="9"/>
      <c r="WFK42" s="9"/>
      <c r="WFL42" s="9"/>
      <c r="WFM42" s="9"/>
      <c r="WFN42" s="9"/>
      <c r="WFO42" s="9"/>
      <c r="WFP42" s="9"/>
      <c r="WFQ42" s="9"/>
      <c r="WFR42" s="9"/>
      <c r="WFS42" s="9"/>
      <c r="WFT42" s="9"/>
      <c r="WFU42" s="9"/>
      <c r="WFV42" s="9"/>
      <c r="WFW42" s="9"/>
      <c r="WFX42" s="9"/>
      <c r="WFY42" s="9"/>
      <c r="WFZ42" s="9"/>
      <c r="WGA42" s="9"/>
      <c r="WGB42" s="9"/>
      <c r="WGC42" s="9"/>
      <c r="WGD42" s="9"/>
      <c r="WGE42" s="9"/>
      <c r="WGF42" s="9"/>
      <c r="WGG42" s="9"/>
      <c r="WGH42" s="9"/>
      <c r="WGI42" s="9"/>
      <c r="WGJ42" s="9"/>
      <c r="WGK42" s="9"/>
      <c r="WGL42" s="9"/>
      <c r="WGM42" s="9"/>
      <c r="WGN42" s="9"/>
      <c r="WGO42" s="9"/>
      <c r="WGP42" s="9"/>
      <c r="WGQ42" s="9"/>
      <c r="WGR42" s="9"/>
      <c r="WGS42" s="9"/>
      <c r="WGT42" s="9"/>
      <c r="WGU42" s="9"/>
      <c r="WGV42" s="9"/>
      <c r="WGW42" s="9"/>
      <c r="WGX42" s="9"/>
      <c r="WGY42" s="9"/>
      <c r="WGZ42" s="9"/>
      <c r="WHA42" s="9"/>
      <c r="WHB42" s="9"/>
      <c r="WHC42" s="9"/>
      <c r="WHD42" s="9"/>
      <c r="WHE42" s="9"/>
      <c r="WHF42" s="9"/>
      <c r="WHG42" s="9"/>
      <c r="WHH42" s="9"/>
      <c r="WHI42" s="9"/>
      <c r="WHJ42" s="9"/>
      <c r="WHK42" s="9"/>
      <c r="WHL42" s="9"/>
      <c r="WHM42" s="9"/>
      <c r="WHN42" s="9"/>
      <c r="WHO42" s="9"/>
      <c r="WHP42" s="9"/>
      <c r="WHQ42" s="9"/>
      <c r="WHR42" s="9"/>
      <c r="WHS42" s="9"/>
      <c r="WHT42" s="9"/>
      <c r="WHU42" s="9"/>
      <c r="WHV42" s="9"/>
      <c r="WHW42" s="9"/>
      <c r="WHX42" s="9"/>
      <c r="WHY42" s="9"/>
      <c r="WHZ42" s="9"/>
      <c r="WIA42" s="9"/>
      <c r="WIB42" s="9"/>
      <c r="WIC42" s="9"/>
      <c r="WID42" s="9"/>
      <c r="WIE42" s="9"/>
      <c r="WIF42" s="9"/>
      <c r="WIG42" s="9"/>
      <c r="WIH42" s="9"/>
      <c r="WII42" s="9"/>
      <c r="WIJ42" s="9"/>
      <c r="WIK42" s="9"/>
      <c r="WIL42" s="9"/>
      <c r="WIM42" s="9"/>
      <c r="WIN42" s="9"/>
      <c r="WIO42" s="9"/>
      <c r="WIP42" s="9"/>
      <c r="WIQ42" s="9"/>
      <c r="WIR42" s="9"/>
      <c r="WIS42" s="9"/>
      <c r="WIT42" s="9"/>
      <c r="WIU42" s="9"/>
      <c r="WIV42" s="9"/>
      <c r="WIW42" s="9"/>
      <c r="WIX42" s="9"/>
      <c r="WIY42" s="9"/>
      <c r="WIZ42" s="9"/>
      <c r="WJA42" s="9"/>
      <c r="WJB42" s="9"/>
      <c r="WJC42" s="9"/>
      <c r="WJD42" s="9"/>
      <c r="WJE42" s="9"/>
      <c r="WJF42" s="9"/>
      <c r="WJG42" s="9"/>
      <c r="WJH42" s="9"/>
      <c r="WJI42" s="9"/>
      <c r="WJJ42" s="9"/>
      <c r="WJK42" s="9"/>
      <c r="WJL42" s="9"/>
      <c r="WJM42" s="9"/>
      <c r="WJN42" s="9"/>
      <c r="WJO42" s="9"/>
      <c r="WJP42" s="9"/>
      <c r="WJQ42" s="9"/>
      <c r="WJR42" s="9"/>
      <c r="WJS42" s="9"/>
      <c r="WJT42" s="9"/>
      <c r="WJU42" s="9"/>
      <c r="WJV42" s="9"/>
      <c r="WJW42" s="9"/>
      <c r="WJX42" s="9"/>
      <c r="WJY42" s="9"/>
      <c r="WJZ42" s="9"/>
      <c r="WKA42" s="9"/>
      <c r="WKB42" s="9"/>
      <c r="WKC42" s="9"/>
      <c r="WKD42" s="9"/>
      <c r="WKE42" s="9"/>
      <c r="WKF42" s="9"/>
      <c r="WKG42" s="9"/>
      <c r="WKH42" s="9"/>
      <c r="WKI42" s="9"/>
      <c r="WKJ42" s="9"/>
      <c r="WKK42" s="9"/>
      <c r="WKL42" s="9"/>
      <c r="WKM42" s="9"/>
      <c r="WKN42" s="9"/>
      <c r="WKO42" s="9"/>
      <c r="WKP42" s="9"/>
      <c r="WKQ42" s="9"/>
      <c r="WKR42" s="9"/>
      <c r="WKS42" s="9"/>
      <c r="WKT42" s="9"/>
      <c r="WKU42" s="9"/>
      <c r="WKV42" s="9"/>
      <c r="WKW42" s="9"/>
      <c r="WKX42" s="9"/>
      <c r="WKY42" s="9"/>
      <c r="WKZ42" s="9"/>
      <c r="WLA42" s="9"/>
      <c r="WLB42" s="9"/>
      <c r="WLC42" s="9"/>
      <c r="WLD42" s="9"/>
      <c r="WLE42" s="9"/>
      <c r="WLF42" s="9"/>
      <c r="WLG42" s="9"/>
      <c r="WLH42" s="9"/>
      <c r="WLI42" s="9"/>
      <c r="WLJ42" s="9"/>
      <c r="WLK42" s="9"/>
      <c r="WLL42" s="9"/>
      <c r="WLM42" s="9"/>
      <c r="WLN42" s="9"/>
      <c r="WLO42" s="9"/>
      <c r="WLP42" s="9"/>
      <c r="WLQ42" s="9"/>
      <c r="WLR42" s="9"/>
      <c r="WLS42" s="9"/>
      <c r="WLT42" s="9"/>
      <c r="WLU42" s="9"/>
      <c r="WLV42" s="9"/>
      <c r="WLW42" s="9"/>
      <c r="WLX42" s="9"/>
      <c r="WLY42" s="9"/>
      <c r="WLZ42" s="9"/>
      <c r="WMA42" s="9"/>
      <c r="WMB42" s="9"/>
      <c r="WMC42" s="9"/>
      <c r="WMD42" s="9"/>
      <c r="WME42" s="9"/>
      <c r="WMF42" s="9"/>
      <c r="WMG42" s="9"/>
      <c r="WMH42" s="9"/>
      <c r="WMI42" s="9"/>
      <c r="WMJ42" s="9"/>
      <c r="WMK42" s="9"/>
      <c r="WML42" s="9"/>
      <c r="WMM42" s="9"/>
      <c r="WMN42" s="9"/>
      <c r="WMO42" s="9"/>
      <c r="WMP42" s="9"/>
      <c r="WMQ42" s="9"/>
      <c r="WMR42" s="9"/>
      <c r="WMS42" s="9"/>
      <c r="WMT42" s="9"/>
      <c r="WMU42" s="9"/>
      <c r="WMV42" s="9"/>
      <c r="WMW42" s="9"/>
      <c r="WMX42" s="9"/>
      <c r="WMY42" s="9"/>
      <c r="WMZ42" s="9"/>
      <c r="WNA42" s="9"/>
      <c r="WNB42" s="9"/>
      <c r="WNC42" s="9"/>
      <c r="WND42" s="9"/>
      <c r="WNE42" s="9"/>
      <c r="WNF42" s="9"/>
      <c r="WNG42" s="9"/>
      <c r="WNH42" s="9"/>
      <c r="WNI42" s="9"/>
      <c r="WNJ42" s="9"/>
      <c r="WNK42" s="9"/>
      <c r="WNL42" s="9"/>
      <c r="WNM42" s="9"/>
      <c r="WNN42" s="9"/>
      <c r="WNO42" s="9"/>
      <c r="WNP42" s="9"/>
      <c r="WNQ42" s="9"/>
      <c r="WNR42" s="9"/>
      <c r="WNS42" s="9"/>
      <c r="WNT42" s="9"/>
      <c r="WNU42" s="9"/>
      <c r="WNV42" s="9"/>
      <c r="WNW42" s="9"/>
      <c r="WNX42" s="9"/>
      <c r="WNY42" s="9"/>
      <c r="WNZ42" s="9"/>
      <c r="WOA42" s="9"/>
      <c r="WOB42" s="9"/>
      <c r="WOC42" s="9"/>
      <c r="WOD42" s="9"/>
      <c r="WOE42" s="9"/>
      <c r="WOF42" s="9"/>
      <c r="WOG42" s="9"/>
      <c r="WOH42" s="9"/>
      <c r="WOI42" s="9"/>
      <c r="WOJ42" s="9"/>
      <c r="WOK42" s="9"/>
      <c r="WOL42" s="9"/>
      <c r="WOM42" s="9"/>
      <c r="WON42" s="9"/>
      <c r="WOO42" s="9"/>
      <c r="WOP42" s="9"/>
      <c r="WOQ42" s="9"/>
      <c r="WOR42" s="9"/>
      <c r="WOS42" s="9"/>
      <c r="WOT42" s="9"/>
      <c r="WOU42" s="9"/>
      <c r="WOV42" s="9"/>
      <c r="WOW42" s="9"/>
      <c r="WOX42" s="9"/>
      <c r="WOY42" s="9"/>
      <c r="WOZ42" s="9"/>
      <c r="WPA42" s="9"/>
      <c r="WPB42" s="9"/>
      <c r="WPC42" s="9"/>
      <c r="WPD42" s="9"/>
      <c r="WPE42" s="9"/>
      <c r="WPF42" s="9"/>
      <c r="WPG42" s="9"/>
      <c r="WPH42" s="9"/>
      <c r="WPI42" s="9"/>
      <c r="WPJ42" s="9"/>
      <c r="WPK42" s="9"/>
      <c r="WPL42" s="9"/>
      <c r="WPM42" s="9"/>
      <c r="WPN42" s="9"/>
      <c r="WPO42" s="9"/>
      <c r="WPP42" s="9"/>
      <c r="WPQ42" s="9"/>
      <c r="WPR42" s="9"/>
      <c r="WPS42" s="9"/>
      <c r="WPT42" s="9"/>
      <c r="WPU42" s="9"/>
      <c r="WPV42" s="9"/>
      <c r="WPW42" s="9"/>
      <c r="WPX42" s="9"/>
      <c r="WPY42" s="9"/>
      <c r="WPZ42" s="9"/>
      <c r="WQA42" s="9"/>
      <c r="WQB42" s="9"/>
      <c r="WQC42" s="9"/>
      <c r="WQD42" s="9"/>
      <c r="WQE42" s="9"/>
      <c r="WQF42" s="9"/>
      <c r="WQG42" s="9"/>
      <c r="WQH42" s="9"/>
      <c r="WQI42" s="9"/>
      <c r="WQJ42" s="9"/>
      <c r="WQK42" s="9"/>
      <c r="WQL42" s="9"/>
      <c r="WQM42" s="9"/>
      <c r="WQN42" s="9"/>
      <c r="WQO42" s="9"/>
      <c r="WQP42" s="9"/>
      <c r="WQQ42" s="9"/>
      <c r="WQR42" s="9"/>
      <c r="WQS42" s="9"/>
      <c r="WQT42" s="9"/>
      <c r="WQU42" s="9"/>
      <c r="WQV42" s="9"/>
      <c r="WQW42" s="9"/>
      <c r="WQX42" s="9"/>
      <c r="WQY42" s="9"/>
      <c r="WQZ42" s="9"/>
      <c r="WRA42" s="9"/>
      <c r="WRB42" s="9"/>
      <c r="WRC42" s="9"/>
      <c r="WRD42" s="9"/>
      <c r="WRE42" s="9"/>
      <c r="WRF42" s="9"/>
      <c r="WRG42" s="9"/>
      <c r="WRH42" s="9"/>
      <c r="WRI42" s="9"/>
      <c r="WRJ42" s="9"/>
      <c r="WRK42" s="9"/>
      <c r="WRL42" s="9"/>
      <c r="WRM42" s="9"/>
      <c r="WRN42" s="9"/>
      <c r="WRO42" s="9"/>
      <c r="WRP42" s="9"/>
      <c r="WRQ42" s="9"/>
      <c r="WRR42" s="9"/>
      <c r="WRS42" s="9"/>
      <c r="WRT42" s="9"/>
      <c r="WRU42" s="9"/>
      <c r="WRV42" s="9"/>
      <c r="WRW42" s="9"/>
      <c r="WRX42" s="9"/>
      <c r="WRY42" s="9"/>
      <c r="WRZ42" s="9"/>
      <c r="WSA42" s="9"/>
      <c r="WSB42" s="9"/>
      <c r="WSC42" s="9"/>
      <c r="WSD42" s="9"/>
      <c r="WSE42" s="9"/>
      <c r="WSF42" s="9"/>
      <c r="WSG42" s="9"/>
      <c r="WSH42" s="9"/>
      <c r="WSI42" s="9"/>
      <c r="WSJ42" s="9"/>
      <c r="WSK42" s="9"/>
      <c r="WSL42" s="9"/>
      <c r="WSM42" s="9"/>
      <c r="WSN42" s="9"/>
      <c r="WSO42" s="9"/>
      <c r="WSP42" s="9"/>
      <c r="WSQ42" s="9"/>
      <c r="WSR42" s="9"/>
      <c r="WSS42" s="9"/>
      <c r="WST42" s="9"/>
      <c r="WSU42" s="9"/>
      <c r="WSV42" s="9"/>
      <c r="WSW42" s="9"/>
      <c r="WSX42" s="9"/>
      <c r="WSY42" s="9"/>
      <c r="WSZ42" s="9"/>
      <c r="WTA42" s="9"/>
      <c r="WTB42" s="9"/>
      <c r="WTC42" s="9"/>
      <c r="WTD42" s="9"/>
      <c r="WTE42" s="9"/>
      <c r="WTF42" s="9"/>
      <c r="WTG42" s="9"/>
      <c r="WTH42" s="9"/>
      <c r="WTI42" s="9"/>
      <c r="WTJ42" s="9"/>
      <c r="WTK42" s="9"/>
      <c r="WTL42" s="9"/>
      <c r="WTM42" s="9"/>
      <c r="WTN42" s="9"/>
      <c r="WTO42" s="9"/>
      <c r="WTP42" s="9"/>
      <c r="WTQ42" s="9"/>
      <c r="WTR42" s="9"/>
      <c r="WTS42" s="9"/>
      <c r="WTT42" s="9"/>
      <c r="WTU42" s="9"/>
      <c r="WTV42" s="9"/>
      <c r="WTW42" s="9"/>
      <c r="WTX42" s="9"/>
      <c r="WTY42" s="9"/>
      <c r="WTZ42" s="9"/>
      <c r="WUA42" s="9"/>
      <c r="WUB42" s="9"/>
      <c r="WUC42" s="9"/>
      <c r="WUD42" s="9"/>
      <c r="WUE42" s="9"/>
      <c r="WUF42" s="9"/>
      <c r="WUG42" s="9"/>
      <c r="WUH42" s="9"/>
      <c r="WUI42" s="9"/>
      <c r="WUJ42" s="9"/>
      <c r="WUK42" s="9"/>
      <c r="WUL42" s="9"/>
      <c r="WUM42" s="9"/>
      <c r="WUN42" s="9"/>
      <c r="WUO42" s="9"/>
      <c r="WUP42" s="9"/>
      <c r="WUQ42" s="9"/>
      <c r="WUR42" s="9"/>
      <c r="WUS42" s="9"/>
      <c r="WUT42" s="9"/>
      <c r="WUU42" s="9"/>
      <c r="WUV42" s="9"/>
      <c r="WUW42" s="9"/>
      <c r="WUX42" s="9"/>
      <c r="WUY42" s="9"/>
      <c r="WUZ42" s="9"/>
      <c r="WVA42" s="9"/>
      <c r="WVB42" s="9"/>
      <c r="WVC42" s="9"/>
      <c r="WVD42" s="9"/>
      <c r="WVE42" s="9"/>
      <c r="WVF42" s="9"/>
      <c r="WVG42" s="9"/>
      <c r="WVH42" s="9"/>
      <c r="WVI42" s="9"/>
      <c r="WVJ42" s="9"/>
      <c r="WVK42" s="9"/>
      <c r="WVL42" s="9"/>
      <c r="WVM42" s="9"/>
      <c r="WVN42" s="9"/>
      <c r="WVO42" s="9"/>
      <c r="WVP42" s="9"/>
      <c r="WVQ42" s="9"/>
      <c r="WVR42" s="9"/>
      <c r="WVS42" s="9"/>
      <c r="WVT42" s="9"/>
      <c r="WVU42" s="9"/>
      <c r="WVV42" s="9"/>
      <c r="WVW42" s="9"/>
      <c r="WVX42" s="9"/>
      <c r="WVY42" s="9"/>
      <c r="WVZ42" s="9"/>
      <c r="WWA42" s="9"/>
      <c r="WWB42" s="9"/>
      <c r="WWC42" s="9"/>
      <c r="WWD42" s="9"/>
      <c r="WWE42" s="9"/>
      <c r="WWF42" s="9"/>
      <c r="WWG42" s="9"/>
      <c r="WWH42" s="9"/>
      <c r="WWI42" s="9"/>
      <c r="WWJ42" s="9"/>
      <c r="WWK42" s="9"/>
      <c r="WWL42" s="9"/>
      <c r="WWM42" s="9"/>
      <c r="WWN42" s="9"/>
      <c r="WWO42" s="9"/>
      <c r="WWP42" s="9"/>
      <c r="WWQ42" s="9"/>
      <c r="WWR42" s="9"/>
      <c r="WWS42" s="9"/>
      <c r="WWT42" s="9"/>
      <c r="WWU42" s="9"/>
      <c r="WWV42" s="9"/>
      <c r="WWW42" s="9"/>
      <c r="WWX42" s="9"/>
      <c r="WWY42" s="9"/>
      <c r="WWZ42" s="9"/>
      <c r="WXA42" s="9"/>
      <c r="WXB42" s="9"/>
      <c r="WXC42" s="9"/>
      <c r="WXD42" s="9"/>
      <c r="WXE42" s="9"/>
      <c r="WXF42" s="9"/>
      <c r="WXG42" s="9"/>
      <c r="WXH42" s="9"/>
      <c r="WXI42" s="9"/>
      <c r="WXJ42" s="9"/>
      <c r="WXK42" s="9"/>
      <c r="WXL42" s="9"/>
      <c r="WXM42" s="9"/>
      <c r="WXN42" s="9"/>
      <c r="WXO42" s="9"/>
      <c r="WXP42" s="9"/>
      <c r="WXQ42" s="9"/>
      <c r="WXR42" s="9"/>
      <c r="WXS42" s="9"/>
      <c r="WXT42" s="9"/>
      <c r="WXU42" s="9"/>
      <c r="WXV42" s="9"/>
      <c r="WXW42" s="9"/>
      <c r="WXX42" s="9"/>
      <c r="WXY42" s="9"/>
      <c r="WXZ42" s="9"/>
      <c r="WYA42" s="9"/>
      <c r="WYB42" s="9"/>
      <c r="WYC42" s="9"/>
      <c r="WYD42" s="9"/>
      <c r="WYE42" s="9"/>
      <c r="WYF42" s="9"/>
      <c r="WYG42" s="9"/>
      <c r="WYH42" s="9"/>
      <c r="WYI42" s="9"/>
      <c r="WYJ42" s="9"/>
      <c r="WYK42" s="9"/>
      <c r="WYL42" s="9"/>
      <c r="WYM42" s="9"/>
      <c r="WYN42" s="9"/>
      <c r="WYO42" s="9"/>
      <c r="WYP42" s="9"/>
      <c r="WYQ42" s="9"/>
      <c r="WYR42" s="9"/>
      <c r="WYS42" s="9"/>
      <c r="WYT42" s="9"/>
      <c r="WYU42" s="9"/>
      <c r="WYV42" s="9"/>
      <c r="WYW42" s="9"/>
      <c r="WYX42" s="9"/>
      <c r="WYY42" s="9"/>
      <c r="WYZ42" s="9"/>
      <c r="WZA42" s="9"/>
      <c r="WZB42" s="9"/>
      <c r="WZC42" s="9"/>
      <c r="WZD42" s="9"/>
      <c r="WZE42" s="9"/>
      <c r="WZF42" s="9"/>
      <c r="WZG42" s="9"/>
      <c r="WZH42" s="9"/>
      <c r="WZI42" s="9"/>
      <c r="WZJ42" s="9"/>
      <c r="WZK42" s="9"/>
      <c r="WZL42" s="9"/>
      <c r="WZM42" s="9"/>
      <c r="WZN42" s="9"/>
      <c r="WZO42" s="9"/>
      <c r="WZP42" s="9"/>
      <c r="WZQ42" s="9"/>
      <c r="WZR42" s="9"/>
      <c r="WZS42" s="9"/>
      <c r="WZT42" s="9"/>
      <c r="WZU42" s="9"/>
      <c r="WZV42" s="9"/>
      <c r="WZW42" s="9"/>
      <c r="WZX42" s="9"/>
      <c r="WZY42" s="9"/>
      <c r="WZZ42" s="9"/>
      <c r="XAA42" s="9"/>
      <c r="XAB42" s="9"/>
      <c r="XAC42" s="9"/>
      <c r="XAD42" s="9"/>
      <c r="XAE42" s="9"/>
      <c r="XAF42" s="9"/>
      <c r="XAG42" s="9"/>
      <c r="XAH42" s="9"/>
      <c r="XAI42" s="9"/>
      <c r="XAJ42" s="9"/>
      <c r="XAK42" s="9"/>
      <c r="XAL42" s="9"/>
      <c r="XAM42" s="9"/>
      <c r="XAN42" s="9"/>
      <c r="XAO42" s="9"/>
      <c r="XAP42" s="9"/>
      <c r="XAQ42" s="9"/>
      <c r="XAR42" s="9"/>
      <c r="XAS42" s="9"/>
      <c r="XAT42" s="9"/>
      <c r="XAU42" s="9"/>
      <c r="XAV42" s="9"/>
      <c r="XAW42" s="9"/>
      <c r="XAX42" s="9"/>
      <c r="XAY42" s="9"/>
      <c r="XAZ42" s="9"/>
      <c r="XBA42" s="9"/>
      <c r="XBB42" s="9"/>
      <c r="XBC42" s="9"/>
      <c r="XBD42" s="9"/>
      <c r="XBE42" s="9"/>
      <c r="XBF42" s="9"/>
      <c r="XBG42" s="9"/>
      <c r="XBH42" s="9"/>
      <c r="XBI42" s="9"/>
      <c r="XBJ42" s="9"/>
      <c r="XBK42" s="9"/>
      <c r="XBL42" s="9"/>
      <c r="XBM42" s="9"/>
      <c r="XBN42" s="9"/>
      <c r="XBO42" s="9"/>
      <c r="XBP42" s="9"/>
      <c r="XBQ42" s="9"/>
      <c r="XBR42" s="9"/>
      <c r="XBS42" s="9"/>
      <c r="XBT42" s="9"/>
      <c r="XBU42" s="9"/>
      <c r="XBV42" s="9"/>
      <c r="XBW42" s="9"/>
      <c r="XBX42" s="9"/>
      <c r="XBY42" s="9"/>
      <c r="XBZ42" s="9"/>
      <c r="XCA42" s="9"/>
      <c r="XCB42" s="9"/>
      <c r="XCC42" s="9"/>
      <c r="XCD42" s="9"/>
      <c r="XCE42" s="9"/>
      <c r="XCF42" s="9"/>
      <c r="XCG42" s="9"/>
      <c r="XCH42" s="9"/>
      <c r="XCI42" s="9"/>
      <c r="XCJ42" s="9"/>
      <c r="XCK42" s="9"/>
      <c r="XCL42" s="9"/>
      <c r="XCM42" s="9"/>
      <c r="XCN42" s="9"/>
      <c r="XCO42" s="9"/>
      <c r="XCP42" s="9"/>
      <c r="XCQ42" s="9"/>
      <c r="XCR42" s="9"/>
      <c r="XCS42" s="9"/>
      <c r="XCT42" s="9"/>
      <c r="XCU42" s="9"/>
      <c r="XCV42" s="9"/>
      <c r="XCW42" s="9"/>
      <c r="XCX42" s="9"/>
      <c r="XCY42" s="9"/>
      <c r="XCZ42" s="9"/>
      <c r="XDA42" s="9"/>
      <c r="XDB42" s="9"/>
      <c r="XDC42" s="9"/>
      <c r="XDD42" s="9"/>
      <c r="XDE42" s="9"/>
      <c r="XDF42" s="9"/>
      <c r="XDG42" s="9"/>
      <c r="XDH42" s="9"/>
      <c r="XDI42" s="9"/>
      <c r="XDJ42" s="9"/>
      <c r="XDK42" s="9"/>
      <c r="XDL42" s="9"/>
      <c r="XDM42" s="9"/>
      <c r="XDN42" s="9"/>
      <c r="XDO42" s="9"/>
      <c r="XDP42" s="9"/>
      <c r="XDQ42" s="9"/>
      <c r="XDR42" s="9"/>
      <c r="XDS42" s="9"/>
      <c r="XDT42" s="9"/>
      <c r="XDU42" s="9"/>
      <c r="XDV42" s="9"/>
      <c r="XDW42" s="9"/>
      <c r="XDX42" s="9"/>
      <c r="XDY42" s="9"/>
      <c r="XDZ42" s="9"/>
      <c r="XEA42" s="9"/>
      <c r="XEB42" s="9"/>
      <c r="XEC42" s="9"/>
      <c r="XED42" s="9"/>
      <c r="XEE42" s="9"/>
      <c r="XEF42" s="9"/>
      <c r="XEG42" s="9"/>
      <c r="XEH42" s="9"/>
      <c r="XEI42" s="9"/>
      <c r="XEJ42" s="9"/>
      <c r="XEK42" s="9"/>
      <c r="XEL42" s="9"/>
      <c r="XEM42" s="9"/>
      <c r="XEN42" s="9"/>
      <c r="XEO42" s="9"/>
      <c r="XEP42" s="9"/>
      <c r="XEQ42" s="9"/>
      <c r="XER42" s="9"/>
      <c r="XES42" s="9"/>
      <c r="XET42" s="9"/>
      <c r="XEU42" s="9"/>
      <c r="XEV42" s="9"/>
      <c r="XEW42" s="9"/>
      <c r="XEX42" s="9"/>
      <c r="XEY42" s="9"/>
      <c r="XEZ42" s="9"/>
      <c r="XFA42" s="9"/>
      <c r="XFB42" s="9"/>
      <c r="XFC42" s="9"/>
    </row>
    <row r="43" spans="1:16383" s="124" customFormat="1" ht="18.75">
      <c r="A43" s="137">
        <v>2</v>
      </c>
      <c r="B43" s="365" t="s">
        <v>77</v>
      </c>
      <c r="C43" s="365" t="s">
        <v>235</v>
      </c>
      <c r="D43" s="363" t="s">
        <v>234</v>
      </c>
      <c r="E43" s="146" t="s">
        <v>174</v>
      </c>
      <c r="F43" s="361" t="s">
        <v>226</v>
      </c>
      <c r="G43" s="139">
        <v>3209</v>
      </c>
      <c r="H43" s="282">
        <f>_xlfn.IFNA(VLOOKUP(C43,Tabel1[#All],4,0),"")</f>
        <v>416</v>
      </c>
      <c r="I43" s="361">
        <v>1</v>
      </c>
      <c r="J43" s="139">
        <v>1</v>
      </c>
      <c r="K43" s="332">
        <v>1</v>
      </c>
      <c r="L43" s="332">
        <v>1</v>
      </c>
      <c r="M43" s="332">
        <v>1</v>
      </c>
      <c r="N43" s="332">
        <v>1</v>
      </c>
      <c r="O43" s="332">
        <v>1</v>
      </c>
      <c r="P43" s="141">
        <v>36</v>
      </c>
      <c r="Q43" s="142" t="s">
        <v>171</v>
      </c>
      <c r="R43" s="333">
        <v>43581</v>
      </c>
      <c r="S43" s="333" t="s">
        <v>171</v>
      </c>
      <c r="T43" s="333">
        <v>43585</v>
      </c>
      <c r="U43" s="333" t="s">
        <v>171</v>
      </c>
      <c r="V43" s="333"/>
      <c r="W43" s="359" t="str">
        <f>_xlfn.IFNA(VLOOKUP(C43,Tabel1[#All],15,0),"")</f>
        <v>50.9</v>
      </c>
      <c r="X43" s="333" t="s">
        <v>171</v>
      </c>
      <c r="Y43" s="333">
        <f>IFERROR(IF(R43&gt;0,WORKDAY(V43,DaysStreetSurvey,Holidays!$B$2:$B$57),""),"")</f>
        <v>13</v>
      </c>
      <c r="Z43" s="333" t="s">
        <v>171</v>
      </c>
      <c r="AA43" s="333">
        <f>IFERROR(IF(Y43&gt;0,WORKDAY(Y43,1,Holidays!$B$2:$B$57),""),"")</f>
        <v>16</v>
      </c>
      <c r="AB43" s="333" t="s">
        <v>171</v>
      </c>
      <c r="AC43" s="333">
        <v>43951</v>
      </c>
      <c r="AD43" s="333" t="s">
        <v>171</v>
      </c>
      <c r="AE43" s="333">
        <v>43951</v>
      </c>
      <c r="AF43" s="333" t="s">
        <v>171</v>
      </c>
      <c r="AG43" s="333">
        <v>43593</v>
      </c>
      <c r="AH43" s="333" t="s">
        <v>171</v>
      </c>
      <c r="AI43" s="333">
        <v>43622</v>
      </c>
      <c r="AJ43" s="333" t="s">
        <v>171</v>
      </c>
      <c r="AK43" s="333">
        <f>IFERROR(IF(AI43&gt;0,WORKDAY(AI43,DaysStartInfra,Holidays!$B$2:$B$57),""),"")</f>
        <v>43623</v>
      </c>
      <c r="AL43" s="333" t="s">
        <v>171</v>
      </c>
      <c r="AM43" s="333">
        <v>43633</v>
      </c>
      <c r="AN43" s="333" t="s">
        <v>171</v>
      </c>
      <c r="AO43" s="333">
        <v>43640</v>
      </c>
      <c r="AP43" s="333" t="s">
        <v>171</v>
      </c>
      <c r="AQ43" s="333">
        <v>43731</v>
      </c>
      <c r="AR43" s="333" t="s">
        <v>171</v>
      </c>
      <c r="AS43" s="333">
        <v>43602</v>
      </c>
      <c r="AT43" s="359" t="str">
        <f>_xlfn.IFNA(VLOOKUP(C43,Tabel1[#All],13,0),"")</f>
        <v>100.0</v>
      </c>
      <c r="AU43" s="333" t="s">
        <v>171</v>
      </c>
      <c r="AV43" s="333">
        <v>43754</v>
      </c>
      <c r="AW43" s="333" t="s">
        <v>171</v>
      </c>
      <c r="AX43" s="333">
        <v>43773</v>
      </c>
      <c r="AY43" s="333" t="s">
        <v>171</v>
      </c>
      <c r="AZ43" s="333">
        <v>43775</v>
      </c>
      <c r="BA43" s="333" t="s">
        <v>171</v>
      </c>
      <c r="BB43" s="333">
        <v>43913</v>
      </c>
      <c r="BC43" s="333" t="s">
        <v>110</v>
      </c>
      <c r="BD43" s="333" t="s">
        <v>171</v>
      </c>
      <c r="BE43" s="333">
        <f>IFERROR(IF(BB43&gt;0,WORKDAY(BB43,DaysHp,Holidays!$B$2:$B$57),""),"")</f>
        <v>43963</v>
      </c>
      <c r="BF43" s="333" t="s">
        <v>164</v>
      </c>
      <c r="BG43" s="333">
        <v>44196</v>
      </c>
      <c r="BH43" s="333"/>
      <c r="BI43" s="359" t="str">
        <f>_xlfn.IFNA(VLOOKUP(C43,Tabel1[#All],7,0),"")</f>
        <v>93.75</v>
      </c>
      <c r="BJ43" s="333"/>
      <c r="BK43" s="359" t="str">
        <f>_xlfn.IFNA(VLOOKUP(C43,Tabel1[#All],11,0),"")</f>
        <v>44.6</v>
      </c>
      <c r="BL43" s="333"/>
      <c r="BM43" s="333"/>
      <c r="BN43" s="333"/>
      <c r="BO43" s="333"/>
      <c r="BP43" s="333" t="s">
        <v>164</v>
      </c>
      <c r="BQ43" s="148">
        <v>44449</v>
      </c>
      <c r="BR43" s="366">
        <f>39/360</f>
        <v>0.10833333333333334</v>
      </c>
      <c r="BS43" s="366">
        <f>174/495</f>
        <v>0.3515151515151515</v>
      </c>
      <c r="BT43" s="364">
        <f>0/495</f>
        <v>0</v>
      </c>
      <c r="BU43" s="366">
        <f>9/10</f>
        <v>0.9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  <c r="AML43" s="9"/>
      <c r="AMM43" s="9"/>
      <c r="AMN43" s="9"/>
      <c r="AMO43" s="9"/>
      <c r="AMP43" s="9"/>
      <c r="AMQ43" s="9"/>
      <c r="AMR43" s="9"/>
      <c r="AMS43" s="9"/>
      <c r="AMT43" s="9"/>
      <c r="AMU43" s="9"/>
      <c r="AMV43" s="9"/>
      <c r="AMW43" s="9"/>
      <c r="AMX43" s="9"/>
      <c r="AMY43" s="9"/>
      <c r="AMZ43" s="9"/>
      <c r="ANA43" s="9"/>
      <c r="ANB43" s="9"/>
      <c r="ANC43" s="9"/>
      <c r="AND43" s="9"/>
      <c r="ANE43" s="9"/>
      <c r="ANF43" s="9"/>
      <c r="ANG43" s="9"/>
      <c r="ANH43" s="9"/>
      <c r="ANI43" s="9"/>
      <c r="ANJ43" s="9"/>
      <c r="ANK43" s="9"/>
      <c r="ANL43" s="9"/>
      <c r="ANM43" s="9"/>
      <c r="ANN43" s="9"/>
      <c r="ANO43" s="9"/>
      <c r="ANP43" s="9"/>
      <c r="ANQ43" s="9"/>
      <c r="ANR43" s="9"/>
      <c r="ANS43" s="9"/>
      <c r="ANT43" s="9"/>
      <c r="ANU43" s="9"/>
      <c r="ANV43" s="9"/>
      <c r="ANW43" s="9"/>
      <c r="ANX43" s="9"/>
      <c r="ANY43" s="9"/>
      <c r="ANZ43" s="9"/>
      <c r="AOA43" s="9"/>
      <c r="AOB43" s="9"/>
      <c r="AOC43" s="9"/>
      <c r="AOD43" s="9"/>
      <c r="AOE43" s="9"/>
      <c r="AOF43" s="9"/>
      <c r="AOG43" s="9"/>
      <c r="AOH43" s="9"/>
      <c r="AOI43" s="9"/>
      <c r="AOJ43" s="9"/>
      <c r="AOK43" s="9"/>
      <c r="AOL43" s="9"/>
      <c r="AOM43" s="9"/>
      <c r="AON43" s="9"/>
      <c r="AOO43" s="9"/>
      <c r="AOP43" s="9"/>
      <c r="AOQ43" s="9"/>
      <c r="AOR43" s="9"/>
      <c r="AOS43" s="9"/>
      <c r="AOT43" s="9"/>
      <c r="AOU43" s="9"/>
      <c r="AOV43" s="9"/>
      <c r="AOW43" s="9"/>
      <c r="AOX43" s="9"/>
      <c r="AOY43" s="9"/>
      <c r="AOZ43" s="9"/>
      <c r="APA43" s="9"/>
      <c r="APB43" s="9"/>
      <c r="APC43" s="9"/>
      <c r="APD43" s="9"/>
      <c r="APE43" s="9"/>
      <c r="APF43" s="9"/>
      <c r="APG43" s="9"/>
      <c r="APH43" s="9"/>
      <c r="API43" s="9"/>
      <c r="APJ43" s="9"/>
      <c r="APK43" s="9"/>
      <c r="APL43" s="9"/>
      <c r="APM43" s="9"/>
      <c r="APN43" s="9"/>
      <c r="APO43" s="9"/>
      <c r="APP43" s="9"/>
      <c r="APQ43" s="9"/>
      <c r="APR43" s="9"/>
      <c r="APS43" s="9"/>
      <c r="APT43" s="9"/>
      <c r="APU43" s="9"/>
      <c r="APV43" s="9"/>
      <c r="APW43" s="9"/>
      <c r="APX43" s="9"/>
      <c r="APY43" s="9"/>
      <c r="APZ43" s="9"/>
      <c r="AQA43" s="9"/>
      <c r="AQB43" s="9"/>
      <c r="AQC43" s="9"/>
      <c r="AQD43" s="9"/>
      <c r="AQE43" s="9"/>
      <c r="AQF43" s="9"/>
      <c r="AQG43" s="9"/>
      <c r="AQH43" s="9"/>
      <c r="AQI43" s="9"/>
      <c r="AQJ43" s="9"/>
      <c r="AQK43" s="9"/>
      <c r="AQL43" s="9"/>
      <c r="AQM43" s="9"/>
      <c r="AQN43" s="9"/>
      <c r="AQO43" s="9"/>
      <c r="AQP43" s="9"/>
      <c r="AQQ43" s="9"/>
      <c r="AQR43" s="9"/>
      <c r="AQS43" s="9"/>
      <c r="AQT43" s="9"/>
      <c r="AQU43" s="9"/>
      <c r="AQV43" s="9"/>
      <c r="AQW43" s="9"/>
      <c r="AQX43" s="9"/>
      <c r="AQY43" s="9"/>
      <c r="AQZ43" s="9"/>
      <c r="ARA43" s="9"/>
      <c r="ARB43" s="9"/>
      <c r="ARC43" s="9"/>
      <c r="ARD43" s="9"/>
      <c r="ARE43" s="9"/>
      <c r="ARF43" s="9"/>
      <c r="ARG43" s="9"/>
      <c r="ARH43" s="9"/>
      <c r="ARI43" s="9"/>
      <c r="ARJ43" s="9"/>
      <c r="ARK43" s="9"/>
      <c r="ARL43" s="9"/>
      <c r="ARM43" s="9"/>
      <c r="ARN43" s="9"/>
      <c r="ARO43" s="9"/>
      <c r="ARP43" s="9"/>
      <c r="ARQ43" s="9"/>
      <c r="ARR43" s="9"/>
      <c r="ARS43" s="9"/>
      <c r="ART43" s="9"/>
      <c r="ARU43" s="9"/>
      <c r="ARV43" s="9"/>
      <c r="ARW43" s="9"/>
      <c r="ARX43" s="9"/>
      <c r="ARY43" s="9"/>
      <c r="ARZ43" s="9"/>
      <c r="ASA43" s="9"/>
      <c r="ASB43" s="9"/>
      <c r="ASC43" s="9"/>
      <c r="ASD43" s="9"/>
      <c r="ASE43" s="9"/>
      <c r="ASF43" s="9"/>
      <c r="ASG43" s="9"/>
      <c r="ASH43" s="9"/>
      <c r="ASI43" s="9"/>
      <c r="ASJ43" s="9"/>
      <c r="ASK43" s="9"/>
      <c r="ASL43" s="9"/>
      <c r="ASM43" s="9"/>
      <c r="ASN43" s="9"/>
      <c r="ASO43" s="9"/>
      <c r="ASP43" s="9"/>
      <c r="ASQ43" s="9"/>
      <c r="ASR43" s="9"/>
      <c r="ASS43" s="9"/>
      <c r="AST43" s="9"/>
      <c r="ASU43" s="9"/>
      <c r="ASV43" s="9"/>
      <c r="ASW43" s="9"/>
      <c r="ASX43" s="9"/>
      <c r="ASY43" s="9"/>
      <c r="ASZ43" s="9"/>
      <c r="ATA43" s="9"/>
      <c r="ATB43" s="9"/>
      <c r="ATC43" s="9"/>
      <c r="ATD43" s="9"/>
      <c r="ATE43" s="9"/>
      <c r="ATF43" s="9"/>
      <c r="ATG43" s="9"/>
      <c r="ATH43" s="9"/>
      <c r="ATI43" s="9"/>
      <c r="ATJ43" s="9"/>
      <c r="ATK43" s="9"/>
      <c r="ATL43" s="9"/>
      <c r="ATM43" s="9"/>
      <c r="ATN43" s="9"/>
      <c r="ATO43" s="9"/>
      <c r="ATP43" s="9"/>
      <c r="ATQ43" s="9"/>
      <c r="ATR43" s="9"/>
      <c r="ATS43" s="9"/>
      <c r="ATT43" s="9"/>
      <c r="ATU43" s="9"/>
      <c r="ATV43" s="9"/>
      <c r="ATW43" s="9"/>
      <c r="ATX43" s="9"/>
      <c r="ATY43" s="9"/>
      <c r="ATZ43" s="9"/>
      <c r="AUA43" s="9"/>
      <c r="AUB43" s="9"/>
      <c r="AUC43" s="9"/>
      <c r="AUD43" s="9"/>
      <c r="AUE43" s="9"/>
      <c r="AUF43" s="9"/>
      <c r="AUG43" s="9"/>
      <c r="AUH43" s="9"/>
      <c r="AUI43" s="9"/>
      <c r="AUJ43" s="9"/>
      <c r="AUK43" s="9"/>
      <c r="AUL43" s="9"/>
      <c r="AUM43" s="9"/>
      <c r="AUN43" s="9"/>
      <c r="AUO43" s="9"/>
      <c r="AUP43" s="9"/>
      <c r="AUQ43" s="9"/>
      <c r="AUR43" s="9"/>
      <c r="AUS43" s="9"/>
      <c r="AUT43" s="9"/>
      <c r="AUU43" s="9"/>
      <c r="AUV43" s="9"/>
      <c r="AUW43" s="9"/>
      <c r="AUX43" s="9"/>
      <c r="AUY43" s="9"/>
      <c r="AUZ43" s="9"/>
      <c r="AVA43" s="9"/>
      <c r="AVB43" s="9"/>
      <c r="AVC43" s="9"/>
      <c r="AVD43" s="9"/>
      <c r="AVE43" s="9"/>
      <c r="AVF43" s="9"/>
      <c r="AVG43" s="9"/>
      <c r="AVH43" s="9"/>
      <c r="AVI43" s="9"/>
      <c r="AVJ43" s="9"/>
      <c r="AVK43" s="9"/>
      <c r="AVL43" s="9"/>
      <c r="AVM43" s="9"/>
      <c r="AVN43" s="9"/>
      <c r="AVO43" s="9"/>
      <c r="AVP43" s="9"/>
      <c r="AVQ43" s="9"/>
      <c r="AVR43" s="9"/>
      <c r="AVS43" s="9"/>
      <c r="AVT43" s="9"/>
      <c r="AVU43" s="9"/>
      <c r="AVV43" s="9"/>
      <c r="AVW43" s="9"/>
      <c r="AVX43" s="9"/>
      <c r="AVY43" s="9"/>
      <c r="AVZ43" s="9"/>
      <c r="AWA43" s="9"/>
      <c r="AWB43" s="9"/>
      <c r="AWC43" s="9"/>
      <c r="AWD43" s="9"/>
      <c r="AWE43" s="9"/>
      <c r="AWF43" s="9"/>
      <c r="AWG43" s="9"/>
      <c r="AWH43" s="9"/>
      <c r="AWI43" s="9"/>
      <c r="AWJ43" s="9"/>
      <c r="AWK43" s="9"/>
      <c r="AWL43" s="9"/>
      <c r="AWM43" s="9"/>
      <c r="AWN43" s="9"/>
      <c r="AWO43" s="9"/>
      <c r="AWP43" s="9"/>
      <c r="AWQ43" s="9"/>
      <c r="AWR43" s="9"/>
      <c r="AWS43" s="9"/>
      <c r="AWT43" s="9"/>
      <c r="AWU43" s="9"/>
      <c r="AWV43" s="9"/>
      <c r="AWW43" s="9"/>
      <c r="AWX43" s="9"/>
      <c r="AWY43" s="9"/>
      <c r="AWZ43" s="9"/>
      <c r="AXA43" s="9"/>
      <c r="AXB43" s="9"/>
      <c r="AXC43" s="9"/>
      <c r="AXD43" s="9"/>
      <c r="AXE43" s="9"/>
      <c r="AXF43" s="9"/>
      <c r="AXG43" s="9"/>
      <c r="AXH43" s="9"/>
      <c r="AXI43" s="9"/>
      <c r="AXJ43" s="9"/>
      <c r="AXK43" s="9"/>
      <c r="AXL43" s="9"/>
      <c r="AXM43" s="9"/>
      <c r="AXN43" s="9"/>
      <c r="AXO43" s="9"/>
      <c r="AXP43" s="9"/>
      <c r="AXQ43" s="9"/>
      <c r="AXR43" s="9"/>
      <c r="AXS43" s="9"/>
      <c r="AXT43" s="9"/>
      <c r="AXU43" s="9"/>
      <c r="AXV43" s="9"/>
      <c r="AXW43" s="9"/>
      <c r="AXX43" s="9"/>
      <c r="AXY43" s="9"/>
      <c r="AXZ43" s="9"/>
      <c r="AYA43" s="9"/>
      <c r="AYB43" s="9"/>
      <c r="AYC43" s="9"/>
      <c r="AYD43" s="9"/>
      <c r="AYE43" s="9"/>
      <c r="AYF43" s="9"/>
      <c r="AYG43" s="9"/>
      <c r="AYH43" s="9"/>
      <c r="AYI43" s="9"/>
      <c r="AYJ43" s="9"/>
      <c r="AYK43" s="9"/>
      <c r="AYL43" s="9"/>
      <c r="AYM43" s="9"/>
      <c r="AYN43" s="9"/>
      <c r="AYO43" s="9"/>
      <c r="AYP43" s="9"/>
      <c r="AYQ43" s="9"/>
      <c r="AYR43" s="9"/>
      <c r="AYS43" s="9"/>
      <c r="AYT43" s="9"/>
      <c r="AYU43" s="9"/>
      <c r="AYV43" s="9"/>
      <c r="AYW43" s="9"/>
      <c r="AYX43" s="9"/>
      <c r="AYY43" s="9"/>
      <c r="AYZ43" s="9"/>
      <c r="AZA43" s="9"/>
      <c r="AZB43" s="9"/>
      <c r="AZC43" s="9"/>
      <c r="AZD43" s="9"/>
      <c r="AZE43" s="9"/>
      <c r="AZF43" s="9"/>
      <c r="AZG43" s="9"/>
      <c r="AZH43" s="9"/>
      <c r="AZI43" s="9"/>
      <c r="AZJ43" s="9"/>
      <c r="AZK43" s="9"/>
      <c r="AZL43" s="9"/>
      <c r="AZM43" s="9"/>
      <c r="AZN43" s="9"/>
      <c r="AZO43" s="9"/>
      <c r="AZP43" s="9"/>
      <c r="AZQ43" s="9"/>
      <c r="AZR43" s="9"/>
      <c r="AZS43" s="9"/>
      <c r="AZT43" s="9"/>
      <c r="AZU43" s="9"/>
      <c r="AZV43" s="9"/>
      <c r="AZW43" s="9"/>
      <c r="AZX43" s="9"/>
      <c r="AZY43" s="9"/>
      <c r="AZZ43" s="9"/>
      <c r="BAA43" s="9"/>
      <c r="BAB43" s="9"/>
      <c r="BAC43" s="9"/>
      <c r="BAD43" s="9"/>
      <c r="BAE43" s="9"/>
      <c r="BAF43" s="9"/>
      <c r="BAG43" s="9"/>
      <c r="BAH43" s="9"/>
      <c r="BAI43" s="9"/>
      <c r="BAJ43" s="9"/>
      <c r="BAK43" s="9"/>
      <c r="BAL43" s="9"/>
      <c r="BAM43" s="9"/>
      <c r="BAN43" s="9"/>
      <c r="BAO43" s="9"/>
      <c r="BAP43" s="9"/>
      <c r="BAQ43" s="9"/>
      <c r="BAR43" s="9"/>
      <c r="BAS43" s="9"/>
      <c r="BAT43" s="9"/>
      <c r="BAU43" s="9"/>
      <c r="BAV43" s="9"/>
      <c r="BAW43" s="9"/>
      <c r="BAX43" s="9"/>
      <c r="BAY43" s="9"/>
      <c r="BAZ43" s="9"/>
      <c r="BBA43" s="9"/>
      <c r="BBB43" s="9"/>
      <c r="BBC43" s="9"/>
      <c r="BBD43" s="9"/>
      <c r="BBE43" s="9"/>
      <c r="BBF43" s="9"/>
      <c r="BBG43" s="9"/>
      <c r="BBH43" s="9"/>
      <c r="BBI43" s="9"/>
      <c r="BBJ43" s="9"/>
      <c r="BBK43" s="9"/>
      <c r="BBL43" s="9"/>
      <c r="BBM43" s="9"/>
      <c r="BBN43" s="9"/>
      <c r="BBO43" s="9"/>
      <c r="BBP43" s="9"/>
      <c r="BBQ43" s="9"/>
      <c r="BBR43" s="9"/>
      <c r="BBS43" s="9"/>
      <c r="BBT43" s="9"/>
      <c r="BBU43" s="9"/>
      <c r="BBV43" s="9"/>
      <c r="BBW43" s="9"/>
      <c r="BBX43" s="9"/>
      <c r="BBY43" s="9"/>
      <c r="BBZ43" s="9"/>
      <c r="BCA43" s="9"/>
      <c r="BCB43" s="9"/>
      <c r="BCC43" s="9"/>
      <c r="BCD43" s="9"/>
      <c r="BCE43" s="9"/>
      <c r="BCF43" s="9"/>
      <c r="BCG43" s="9"/>
      <c r="BCH43" s="9"/>
      <c r="BCI43" s="9"/>
      <c r="BCJ43" s="9"/>
      <c r="BCK43" s="9"/>
      <c r="BCL43" s="9"/>
      <c r="BCM43" s="9"/>
      <c r="BCN43" s="9"/>
      <c r="BCO43" s="9"/>
      <c r="BCP43" s="9"/>
      <c r="BCQ43" s="9"/>
      <c r="BCR43" s="9"/>
      <c r="BCS43" s="9"/>
      <c r="BCT43" s="9"/>
      <c r="BCU43" s="9"/>
      <c r="BCV43" s="9"/>
      <c r="BCW43" s="9"/>
      <c r="BCX43" s="9"/>
      <c r="BCY43" s="9"/>
      <c r="BCZ43" s="9"/>
      <c r="BDA43" s="9"/>
      <c r="BDB43" s="9"/>
      <c r="BDC43" s="9"/>
      <c r="BDD43" s="9"/>
      <c r="BDE43" s="9"/>
      <c r="BDF43" s="9"/>
      <c r="BDG43" s="9"/>
      <c r="BDH43" s="9"/>
      <c r="BDI43" s="9"/>
      <c r="BDJ43" s="9"/>
      <c r="BDK43" s="9"/>
      <c r="BDL43" s="9"/>
      <c r="BDM43" s="9"/>
      <c r="BDN43" s="9"/>
      <c r="BDO43" s="9"/>
      <c r="BDP43" s="9"/>
      <c r="BDQ43" s="9"/>
      <c r="BDR43" s="9"/>
      <c r="BDS43" s="9"/>
      <c r="BDT43" s="9"/>
      <c r="BDU43" s="9"/>
      <c r="BDV43" s="9"/>
      <c r="BDW43" s="9"/>
      <c r="BDX43" s="9"/>
      <c r="BDY43" s="9"/>
      <c r="BDZ43" s="9"/>
      <c r="BEA43" s="9"/>
      <c r="BEB43" s="9"/>
      <c r="BEC43" s="9"/>
      <c r="BED43" s="9"/>
      <c r="BEE43" s="9"/>
      <c r="BEF43" s="9"/>
      <c r="BEG43" s="9"/>
      <c r="BEH43" s="9"/>
      <c r="BEI43" s="9"/>
      <c r="BEJ43" s="9"/>
      <c r="BEK43" s="9"/>
      <c r="BEL43" s="9"/>
      <c r="BEM43" s="9"/>
      <c r="BEN43" s="9"/>
      <c r="BEO43" s="9"/>
      <c r="BEP43" s="9"/>
      <c r="BEQ43" s="9"/>
      <c r="BER43" s="9"/>
      <c r="BES43" s="9"/>
      <c r="BET43" s="9"/>
      <c r="BEU43" s="9"/>
      <c r="BEV43" s="9"/>
      <c r="BEW43" s="9"/>
      <c r="BEX43" s="9"/>
      <c r="BEY43" s="9"/>
      <c r="BEZ43" s="9"/>
      <c r="BFA43" s="9"/>
      <c r="BFB43" s="9"/>
      <c r="BFC43" s="9"/>
      <c r="BFD43" s="9"/>
      <c r="BFE43" s="9"/>
      <c r="BFF43" s="9"/>
      <c r="BFG43" s="9"/>
      <c r="BFH43" s="9"/>
      <c r="BFI43" s="9"/>
      <c r="BFJ43" s="9"/>
      <c r="BFK43" s="9"/>
      <c r="BFL43" s="9"/>
      <c r="BFM43" s="9"/>
      <c r="BFN43" s="9"/>
      <c r="BFO43" s="9"/>
      <c r="BFP43" s="9"/>
      <c r="BFQ43" s="9"/>
      <c r="BFR43" s="9"/>
      <c r="BFS43" s="9"/>
      <c r="BFT43" s="9"/>
      <c r="BFU43" s="9"/>
      <c r="BFV43" s="9"/>
      <c r="BFW43" s="9"/>
      <c r="BFX43" s="9"/>
      <c r="BFY43" s="9"/>
      <c r="BFZ43" s="9"/>
      <c r="BGA43" s="9"/>
      <c r="BGB43" s="9"/>
      <c r="BGC43" s="9"/>
      <c r="BGD43" s="9"/>
      <c r="BGE43" s="9"/>
      <c r="BGF43" s="9"/>
      <c r="BGG43" s="9"/>
      <c r="BGH43" s="9"/>
      <c r="BGI43" s="9"/>
      <c r="BGJ43" s="9"/>
      <c r="BGK43" s="9"/>
      <c r="BGL43" s="9"/>
      <c r="BGM43" s="9"/>
      <c r="BGN43" s="9"/>
      <c r="BGO43" s="9"/>
      <c r="BGP43" s="9"/>
      <c r="BGQ43" s="9"/>
      <c r="BGR43" s="9"/>
      <c r="BGS43" s="9"/>
      <c r="BGT43" s="9"/>
      <c r="BGU43" s="9"/>
      <c r="BGV43" s="9"/>
      <c r="BGW43" s="9"/>
      <c r="BGX43" s="9"/>
      <c r="BGY43" s="9"/>
      <c r="BGZ43" s="9"/>
      <c r="BHA43" s="9"/>
      <c r="BHB43" s="9"/>
      <c r="BHC43" s="9"/>
      <c r="BHD43" s="9"/>
      <c r="BHE43" s="9"/>
      <c r="BHF43" s="9"/>
      <c r="BHG43" s="9"/>
      <c r="BHH43" s="9"/>
      <c r="BHI43" s="9"/>
      <c r="BHJ43" s="9"/>
      <c r="BHK43" s="9"/>
      <c r="BHL43" s="9"/>
      <c r="BHM43" s="9"/>
      <c r="BHN43" s="9"/>
      <c r="BHO43" s="9"/>
      <c r="BHP43" s="9"/>
      <c r="BHQ43" s="9"/>
      <c r="BHR43" s="9"/>
      <c r="BHS43" s="9"/>
      <c r="BHT43" s="9"/>
      <c r="BHU43" s="9"/>
      <c r="BHV43" s="9"/>
      <c r="BHW43" s="9"/>
      <c r="BHX43" s="9"/>
      <c r="BHY43" s="9"/>
      <c r="BHZ43" s="9"/>
      <c r="BIA43" s="9"/>
      <c r="BIB43" s="9"/>
      <c r="BIC43" s="9"/>
      <c r="BID43" s="9"/>
      <c r="BIE43" s="9"/>
      <c r="BIF43" s="9"/>
      <c r="BIG43" s="9"/>
      <c r="BIH43" s="9"/>
      <c r="BII43" s="9"/>
      <c r="BIJ43" s="9"/>
      <c r="BIK43" s="9"/>
      <c r="BIL43" s="9"/>
      <c r="BIM43" s="9"/>
      <c r="BIN43" s="9"/>
      <c r="BIO43" s="9"/>
      <c r="BIP43" s="9"/>
      <c r="BIQ43" s="9"/>
      <c r="BIR43" s="9"/>
      <c r="BIS43" s="9"/>
      <c r="BIT43" s="9"/>
      <c r="BIU43" s="9"/>
      <c r="BIV43" s="9"/>
      <c r="BIW43" s="9"/>
      <c r="BIX43" s="9"/>
      <c r="BIY43" s="9"/>
      <c r="BIZ43" s="9"/>
      <c r="BJA43" s="9"/>
      <c r="BJB43" s="9"/>
      <c r="BJC43" s="9"/>
      <c r="BJD43" s="9"/>
      <c r="BJE43" s="9"/>
      <c r="BJF43" s="9"/>
      <c r="BJG43" s="9"/>
      <c r="BJH43" s="9"/>
      <c r="BJI43" s="9"/>
      <c r="BJJ43" s="9"/>
      <c r="BJK43" s="9"/>
      <c r="BJL43" s="9"/>
      <c r="BJM43" s="9"/>
      <c r="BJN43" s="9"/>
      <c r="BJO43" s="9"/>
      <c r="BJP43" s="9"/>
      <c r="BJQ43" s="9"/>
      <c r="BJR43" s="9"/>
      <c r="BJS43" s="9"/>
      <c r="BJT43" s="9"/>
      <c r="BJU43" s="9"/>
      <c r="BJV43" s="9"/>
      <c r="BJW43" s="9"/>
      <c r="BJX43" s="9"/>
      <c r="BJY43" s="9"/>
      <c r="BJZ43" s="9"/>
      <c r="BKA43" s="9"/>
      <c r="BKB43" s="9"/>
      <c r="BKC43" s="9"/>
      <c r="BKD43" s="9"/>
      <c r="BKE43" s="9"/>
      <c r="BKF43" s="9"/>
      <c r="BKG43" s="9"/>
      <c r="BKH43" s="9"/>
      <c r="BKI43" s="9"/>
      <c r="BKJ43" s="9"/>
      <c r="BKK43" s="9"/>
      <c r="BKL43" s="9"/>
      <c r="BKM43" s="9"/>
      <c r="BKN43" s="9"/>
      <c r="BKO43" s="9"/>
      <c r="BKP43" s="9"/>
      <c r="BKQ43" s="9"/>
      <c r="BKR43" s="9"/>
      <c r="BKS43" s="9"/>
      <c r="BKT43" s="9"/>
      <c r="BKU43" s="9"/>
      <c r="BKV43" s="9"/>
      <c r="BKW43" s="9"/>
      <c r="BKX43" s="9"/>
      <c r="BKY43" s="9"/>
      <c r="BKZ43" s="9"/>
      <c r="BLA43" s="9"/>
      <c r="BLB43" s="9"/>
      <c r="BLC43" s="9"/>
      <c r="BLD43" s="9"/>
      <c r="BLE43" s="9"/>
      <c r="BLF43" s="9"/>
      <c r="BLG43" s="9"/>
      <c r="BLH43" s="9"/>
      <c r="BLI43" s="9"/>
      <c r="BLJ43" s="9"/>
      <c r="BLK43" s="9"/>
      <c r="BLL43" s="9"/>
      <c r="BLM43" s="9"/>
      <c r="BLN43" s="9"/>
      <c r="BLO43" s="9"/>
      <c r="BLP43" s="9"/>
      <c r="BLQ43" s="9"/>
      <c r="BLR43" s="9"/>
      <c r="BLS43" s="9"/>
      <c r="BLT43" s="9"/>
      <c r="BLU43" s="9"/>
      <c r="BLV43" s="9"/>
      <c r="BLW43" s="9"/>
      <c r="BLX43" s="9"/>
      <c r="BLY43" s="9"/>
      <c r="BLZ43" s="9"/>
      <c r="BMA43" s="9"/>
      <c r="BMB43" s="9"/>
      <c r="BMC43" s="9"/>
      <c r="BMD43" s="9"/>
      <c r="BME43" s="9"/>
      <c r="BMF43" s="9"/>
      <c r="BMG43" s="9"/>
      <c r="BMH43" s="9"/>
      <c r="BMI43" s="9"/>
      <c r="BMJ43" s="9"/>
      <c r="BMK43" s="9"/>
      <c r="BML43" s="9"/>
      <c r="BMM43" s="9"/>
      <c r="BMN43" s="9"/>
      <c r="BMO43" s="9"/>
      <c r="BMP43" s="9"/>
      <c r="BMQ43" s="9"/>
      <c r="BMR43" s="9"/>
      <c r="BMS43" s="9"/>
      <c r="BMT43" s="9"/>
      <c r="BMU43" s="9"/>
      <c r="BMV43" s="9"/>
      <c r="BMW43" s="9"/>
      <c r="BMX43" s="9"/>
      <c r="BMY43" s="9"/>
      <c r="BMZ43" s="9"/>
      <c r="BNA43" s="9"/>
      <c r="BNB43" s="9"/>
      <c r="BNC43" s="9"/>
      <c r="BND43" s="9"/>
      <c r="BNE43" s="9"/>
      <c r="BNF43" s="9"/>
      <c r="BNG43" s="9"/>
      <c r="BNH43" s="9"/>
      <c r="BNI43" s="9"/>
      <c r="BNJ43" s="9"/>
      <c r="BNK43" s="9"/>
      <c r="BNL43" s="9"/>
      <c r="BNM43" s="9"/>
      <c r="BNN43" s="9"/>
      <c r="BNO43" s="9"/>
      <c r="BNP43" s="9"/>
      <c r="BNQ43" s="9"/>
      <c r="BNR43" s="9"/>
      <c r="BNS43" s="9"/>
      <c r="BNT43" s="9"/>
      <c r="BNU43" s="9"/>
      <c r="BNV43" s="9"/>
      <c r="BNW43" s="9"/>
      <c r="BNX43" s="9"/>
      <c r="BNY43" s="9"/>
      <c r="BNZ43" s="9"/>
      <c r="BOA43" s="9"/>
      <c r="BOB43" s="9"/>
      <c r="BOC43" s="9"/>
      <c r="BOD43" s="9"/>
      <c r="BOE43" s="9"/>
      <c r="BOF43" s="9"/>
      <c r="BOG43" s="9"/>
      <c r="BOH43" s="9"/>
      <c r="BOI43" s="9"/>
      <c r="BOJ43" s="9"/>
      <c r="BOK43" s="9"/>
      <c r="BOL43" s="9"/>
      <c r="BOM43" s="9"/>
      <c r="BON43" s="9"/>
      <c r="BOO43" s="9"/>
      <c r="BOP43" s="9"/>
      <c r="BOQ43" s="9"/>
      <c r="BOR43" s="9"/>
      <c r="BOS43" s="9"/>
      <c r="BOT43" s="9"/>
      <c r="BOU43" s="9"/>
      <c r="BOV43" s="9"/>
      <c r="BOW43" s="9"/>
      <c r="BOX43" s="9"/>
      <c r="BOY43" s="9"/>
      <c r="BOZ43" s="9"/>
      <c r="BPA43" s="9"/>
      <c r="BPB43" s="9"/>
      <c r="BPC43" s="9"/>
      <c r="BPD43" s="9"/>
      <c r="BPE43" s="9"/>
      <c r="BPF43" s="9"/>
      <c r="BPG43" s="9"/>
      <c r="BPH43" s="9"/>
      <c r="BPI43" s="9"/>
      <c r="BPJ43" s="9"/>
      <c r="BPK43" s="9"/>
      <c r="BPL43" s="9"/>
      <c r="BPM43" s="9"/>
      <c r="BPN43" s="9"/>
      <c r="BPO43" s="9"/>
      <c r="BPP43" s="9"/>
      <c r="BPQ43" s="9"/>
      <c r="BPR43" s="9"/>
      <c r="BPS43" s="9"/>
      <c r="BPT43" s="9"/>
      <c r="BPU43" s="9"/>
      <c r="BPV43" s="9"/>
      <c r="BPW43" s="9"/>
      <c r="BPX43" s="9"/>
      <c r="BPY43" s="9"/>
      <c r="BPZ43" s="9"/>
      <c r="BQA43" s="9"/>
      <c r="BQB43" s="9"/>
      <c r="BQC43" s="9"/>
      <c r="BQD43" s="9"/>
      <c r="BQE43" s="9"/>
      <c r="BQF43" s="9"/>
      <c r="BQG43" s="9"/>
      <c r="BQH43" s="9"/>
      <c r="BQI43" s="9"/>
      <c r="BQJ43" s="9"/>
      <c r="BQK43" s="9"/>
      <c r="BQL43" s="9"/>
      <c r="BQM43" s="9"/>
      <c r="BQN43" s="9"/>
      <c r="BQO43" s="9"/>
      <c r="BQP43" s="9"/>
      <c r="BQQ43" s="9"/>
      <c r="BQR43" s="9"/>
      <c r="BQS43" s="9"/>
      <c r="BQT43" s="9"/>
      <c r="BQU43" s="9"/>
      <c r="BQV43" s="9"/>
      <c r="BQW43" s="9"/>
      <c r="BQX43" s="9"/>
      <c r="BQY43" s="9"/>
      <c r="BQZ43" s="9"/>
      <c r="BRA43" s="9"/>
      <c r="BRB43" s="9"/>
      <c r="BRC43" s="9"/>
      <c r="BRD43" s="9"/>
      <c r="BRE43" s="9"/>
      <c r="BRF43" s="9"/>
      <c r="BRG43" s="9"/>
      <c r="BRH43" s="9"/>
      <c r="BRI43" s="9"/>
      <c r="BRJ43" s="9"/>
      <c r="BRK43" s="9"/>
      <c r="BRL43" s="9"/>
      <c r="BRM43" s="9"/>
      <c r="BRN43" s="9"/>
      <c r="BRO43" s="9"/>
      <c r="BRP43" s="9"/>
      <c r="BRQ43" s="9"/>
      <c r="BRR43" s="9"/>
      <c r="BRS43" s="9"/>
      <c r="BRT43" s="9"/>
      <c r="BRU43" s="9"/>
      <c r="BRV43" s="9"/>
      <c r="BRW43" s="9"/>
      <c r="BRX43" s="9"/>
      <c r="BRY43" s="9"/>
      <c r="BRZ43" s="9"/>
      <c r="BSA43" s="9"/>
      <c r="BSB43" s="9"/>
      <c r="BSC43" s="9"/>
      <c r="BSD43" s="9"/>
      <c r="BSE43" s="9"/>
      <c r="BSF43" s="9"/>
      <c r="BSG43" s="9"/>
      <c r="BSH43" s="9"/>
      <c r="BSI43" s="9"/>
      <c r="BSJ43" s="9"/>
      <c r="BSK43" s="9"/>
      <c r="BSL43" s="9"/>
      <c r="BSM43" s="9"/>
      <c r="BSN43" s="9"/>
      <c r="BSO43" s="9"/>
      <c r="BSP43" s="9"/>
      <c r="BSQ43" s="9"/>
      <c r="BSR43" s="9"/>
      <c r="BSS43" s="9"/>
      <c r="BST43" s="9"/>
      <c r="BSU43" s="9"/>
      <c r="BSV43" s="9"/>
      <c r="BSW43" s="9"/>
      <c r="BSX43" s="9"/>
      <c r="BSY43" s="9"/>
      <c r="BSZ43" s="9"/>
      <c r="BTA43" s="9"/>
      <c r="BTB43" s="9"/>
      <c r="BTC43" s="9"/>
      <c r="BTD43" s="9"/>
      <c r="BTE43" s="9"/>
      <c r="BTF43" s="9"/>
      <c r="BTG43" s="9"/>
      <c r="BTH43" s="9"/>
      <c r="BTI43" s="9"/>
      <c r="BTJ43" s="9"/>
      <c r="BTK43" s="9"/>
      <c r="BTL43" s="9"/>
      <c r="BTM43" s="9"/>
      <c r="BTN43" s="9"/>
      <c r="BTO43" s="9"/>
      <c r="BTP43" s="9"/>
      <c r="BTQ43" s="9"/>
      <c r="BTR43" s="9"/>
      <c r="BTS43" s="9"/>
      <c r="BTT43" s="9"/>
      <c r="BTU43" s="9"/>
      <c r="BTV43" s="9"/>
      <c r="BTW43" s="9"/>
      <c r="BTX43" s="9"/>
      <c r="BTY43" s="9"/>
      <c r="BTZ43" s="9"/>
      <c r="BUA43" s="9"/>
      <c r="BUB43" s="9"/>
      <c r="BUC43" s="9"/>
      <c r="BUD43" s="9"/>
      <c r="BUE43" s="9"/>
      <c r="BUF43" s="9"/>
      <c r="BUG43" s="9"/>
      <c r="BUH43" s="9"/>
      <c r="BUI43" s="9"/>
      <c r="BUJ43" s="9"/>
      <c r="BUK43" s="9"/>
      <c r="BUL43" s="9"/>
      <c r="BUM43" s="9"/>
      <c r="BUN43" s="9"/>
      <c r="BUO43" s="9"/>
      <c r="BUP43" s="9"/>
      <c r="BUQ43" s="9"/>
      <c r="BUR43" s="9"/>
      <c r="BUS43" s="9"/>
      <c r="BUT43" s="9"/>
      <c r="BUU43" s="9"/>
      <c r="BUV43" s="9"/>
      <c r="BUW43" s="9"/>
      <c r="BUX43" s="9"/>
      <c r="BUY43" s="9"/>
      <c r="BUZ43" s="9"/>
      <c r="BVA43" s="9"/>
      <c r="BVB43" s="9"/>
      <c r="BVC43" s="9"/>
      <c r="BVD43" s="9"/>
      <c r="BVE43" s="9"/>
      <c r="BVF43" s="9"/>
      <c r="BVG43" s="9"/>
      <c r="BVH43" s="9"/>
      <c r="BVI43" s="9"/>
      <c r="BVJ43" s="9"/>
      <c r="BVK43" s="9"/>
      <c r="BVL43" s="9"/>
      <c r="BVM43" s="9"/>
      <c r="BVN43" s="9"/>
      <c r="BVO43" s="9"/>
      <c r="BVP43" s="9"/>
      <c r="BVQ43" s="9"/>
      <c r="BVR43" s="9"/>
      <c r="BVS43" s="9"/>
      <c r="BVT43" s="9"/>
      <c r="BVU43" s="9"/>
      <c r="BVV43" s="9"/>
      <c r="BVW43" s="9"/>
      <c r="BVX43" s="9"/>
      <c r="BVY43" s="9"/>
      <c r="BVZ43" s="9"/>
      <c r="BWA43" s="9"/>
      <c r="BWB43" s="9"/>
      <c r="BWC43" s="9"/>
      <c r="BWD43" s="9"/>
      <c r="BWE43" s="9"/>
      <c r="BWF43" s="9"/>
      <c r="BWG43" s="9"/>
      <c r="BWH43" s="9"/>
      <c r="BWI43" s="9"/>
      <c r="BWJ43" s="9"/>
      <c r="BWK43" s="9"/>
      <c r="BWL43" s="9"/>
      <c r="BWM43" s="9"/>
      <c r="BWN43" s="9"/>
      <c r="BWO43" s="9"/>
      <c r="BWP43" s="9"/>
      <c r="BWQ43" s="9"/>
      <c r="BWR43" s="9"/>
      <c r="BWS43" s="9"/>
      <c r="BWT43" s="9"/>
      <c r="BWU43" s="9"/>
      <c r="BWV43" s="9"/>
      <c r="BWW43" s="9"/>
      <c r="BWX43" s="9"/>
      <c r="BWY43" s="9"/>
      <c r="BWZ43" s="9"/>
      <c r="BXA43" s="9"/>
      <c r="BXB43" s="9"/>
      <c r="BXC43" s="9"/>
      <c r="BXD43" s="9"/>
      <c r="BXE43" s="9"/>
      <c r="BXF43" s="9"/>
      <c r="BXG43" s="9"/>
      <c r="BXH43" s="9"/>
      <c r="BXI43" s="9"/>
      <c r="BXJ43" s="9"/>
      <c r="BXK43" s="9"/>
      <c r="BXL43" s="9"/>
      <c r="BXM43" s="9"/>
      <c r="BXN43" s="9"/>
      <c r="BXO43" s="9"/>
      <c r="BXP43" s="9"/>
      <c r="BXQ43" s="9"/>
      <c r="BXR43" s="9"/>
      <c r="BXS43" s="9"/>
      <c r="BXT43" s="9"/>
      <c r="BXU43" s="9"/>
      <c r="BXV43" s="9"/>
      <c r="BXW43" s="9"/>
      <c r="BXX43" s="9"/>
      <c r="BXY43" s="9"/>
      <c r="BXZ43" s="9"/>
      <c r="BYA43" s="9"/>
      <c r="BYB43" s="9"/>
      <c r="BYC43" s="9"/>
      <c r="BYD43" s="9"/>
      <c r="BYE43" s="9"/>
      <c r="BYF43" s="9"/>
      <c r="BYG43" s="9"/>
      <c r="BYH43" s="9"/>
      <c r="BYI43" s="9"/>
      <c r="BYJ43" s="9"/>
      <c r="BYK43" s="9"/>
      <c r="BYL43" s="9"/>
      <c r="BYM43" s="9"/>
      <c r="BYN43" s="9"/>
      <c r="BYO43" s="9"/>
      <c r="BYP43" s="9"/>
      <c r="BYQ43" s="9"/>
      <c r="BYR43" s="9"/>
      <c r="BYS43" s="9"/>
      <c r="BYT43" s="9"/>
      <c r="BYU43" s="9"/>
      <c r="BYV43" s="9"/>
      <c r="BYW43" s="9"/>
      <c r="BYX43" s="9"/>
      <c r="BYY43" s="9"/>
      <c r="BYZ43" s="9"/>
      <c r="BZA43" s="9"/>
      <c r="BZB43" s="9"/>
      <c r="BZC43" s="9"/>
      <c r="BZD43" s="9"/>
      <c r="BZE43" s="9"/>
      <c r="BZF43" s="9"/>
      <c r="BZG43" s="9"/>
      <c r="BZH43" s="9"/>
      <c r="BZI43" s="9"/>
      <c r="BZJ43" s="9"/>
      <c r="BZK43" s="9"/>
      <c r="BZL43" s="9"/>
      <c r="BZM43" s="9"/>
      <c r="BZN43" s="9"/>
      <c r="BZO43" s="9"/>
      <c r="BZP43" s="9"/>
      <c r="BZQ43" s="9"/>
      <c r="BZR43" s="9"/>
      <c r="BZS43" s="9"/>
      <c r="BZT43" s="9"/>
      <c r="BZU43" s="9"/>
      <c r="BZV43" s="9"/>
      <c r="BZW43" s="9"/>
      <c r="BZX43" s="9"/>
      <c r="BZY43" s="9"/>
      <c r="BZZ43" s="9"/>
      <c r="CAA43" s="9"/>
      <c r="CAB43" s="9"/>
      <c r="CAC43" s="9"/>
      <c r="CAD43" s="9"/>
      <c r="CAE43" s="9"/>
      <c r="CAF43" s="9"/>
      <c r="CAG43" s="9"/>
      <c r="CAH43" s="9"/>
      <c r="CAI43" s="9"/>
      <c r="CAJ43" s="9"/>
      <c r="CAK43" s="9"/>
      <c r="CAL43" s="9"/>
      <c r="CAM43" s="9"/>
      <c r="CAN43" s="9"/>
      <c r="CAO43" s="9"/>
      <c r="CAP43" s="9"/>
      <c r="CAQ43" s="9"/>
      <c r="CAR43" s="9"/>
      <c r="CAS43" s="9"/>
      <c r="CAT43" s="9"/>
      <c r="CAU43" s="9"/>
      <c r="CAV43" s="9"/>
      <c r="CAW43" s="9"/>
      <c r="CAX43" s="9"/>
      <c r="CAY43" s="9"/>
      <c r="CAZ43" s="9"/>
      <c r="CBA43" s="9"/>
      <c r="CBB43" s="9"/>
      <c r="CBC43" s="9"/>
      <c r="CBD43" s="9"/>
      <c r="CBE43" s="9"/>
      <c r="CBF43" s="9"/>
      <c r="CBG43" s="9"/>
      <c r="CBH43" s="9"/>
      <c r="CBI43" s="9"/>
      <c r="CBJ43" s="9"/>
      <c r="CBK43" s="9"/>
      <c r="CBL43" s="9"/>
      <c r="CBM43" s="9"/>
      <c r="CBN43" s="9"/>
      <c r="CBO43" s="9"/>
      <c r="CBP43" s="9"/>
      <c r="CBQ43" s="9"/>
      <c r="CBR43" s="9"/>
      <c r="CBS43" s="9"/>
      <c r="CBT43" s="9"/>
      <c r="CBU43" s="9"/>
      <c r="CBV43" s="9"/>
      <c r="CBW43" s="9"/>
      <c r="CBX43" s="9"/>
      <c r="CBY43" s="9"/>
      <c r="CBZ43" s="9"/>
      <c r="CCA43" s="9"/>
      <c r="CCB43" s="9"/>
      <c r="CCC43" s="9"/>
      <c r="CCD43" s="9"/>
      <c r="CCE43" s="9"/>
      <c r="CCF43" s="9"/>
      <c r="CCG43" s="9"/>
      <c r="CCH43" s="9"/>
      <c r="CCI43" s="9"/>
      <c r="CCJ43" s="9"/>
      <c r="CCK43" s="9"/>
      <c r="CCL43" s="9"/>
      <c r="CCM43" s="9"/>
      <c r="CCN43" s="9"/>
      <c r="CCO43" s="9"/>
      <c r="CCP43" s="9"/>
      <c r="CCQ43" s="9"/>
      <c r="CCR43" s="9"/>
      <c r="CCS43" s="9"/>
      <c r="CCT43" s="9"/>
      <c r="CCU43" s="9"/>
      <c r="CCV43" s="9"/>
      <c r="CCW43" s="9"/>
      <c r="CCX43" s="9"/>
      <c r="CCY43" s="9"/>
      <c r="CCZ43" s="9"/>
      <c r="CDA43" s="9"/>
      <c r="CDB43" s="9"/>
      <c r="CDC43" s="9"/>
      <c r="CDD43" s="9"/>
      <c r="CDE43" s="9"/>
      <c r="CDF43" s="9"/>
      <c r="CDG43" s="9"/>
      <c r="CDH43" s="9"/>
      <c r="CDI43" s="9"/>
      <c r="CDJ43" s="9"/>
      <c r="CDK43" s="9"/>
      <c r="CDL43" s="9"/>
      <c r="CDM43" s="9"/>
      <c r="CDN43" s="9"/>
      <c r="CDO43" s="9"/>
      <c r="CDP43" s="9"/>
      <c r="CDQ43" s="9"/>
      <c r="CDR43" s="9"/>
      <c r="CDS43" s="9"/>
      <c r="CDT43" s="9"/>
      <c r="CDU43" s="9"/>
      <c r="CDV43" s="9"/>
      <c r="CDW43" s="9"/>
      <c r="CDX43" s="9"/>
      <c r="CDY43" s="9"/>
      <c r="CDZ43" s="9"/>
      <c r="CEA43" s="9"/>
      <c r="CEB43" s="9"/>
      <c r="CEC43" s="9"/>
      <c r="CED43" s="9"/>
      <c r="CEE43" s="9"/>
      <c r="CEF43" s="9"/>
      <c r="CEG43" s="9"/>
      <c r="CEH43" s="9"/>
      <c r="CEI43" s="9"/>
      <c r="CEJ43" s="9"/>
      <c r="CEK43" s="9"/>
      <c r="CEL43" s="9"/>
      <c r="CEM43" s="9"/>
      <c r="CEN43" s="9"/>
      <c r="CEO43" s="9"/>
      <c r="CEP43" s="9"/>
      <c r="CEQ43" s="9"/>
      <c r="CER43" s="9"/>
      <c r="CES43" s="9"/>
      <c r="CET43" s="9"/>
      <c r="CEU43" s="9"/>
      <c r="CEV43" s="9"/>
      <c r="CEW43" s="9"/>
      <c r="CEX43" s="9"/>
      <c r="CEY43" s="9"/>
      <c r="CEZ43" s="9"/>
      <c r="CFA43" s="9"/>
      <c r="CFB43" s="9"/>
      <c r="CFC43" s="9"/>
      <c r="CFD43" s="9"/>
      <c r="CFE43" s="9"/>
      <c r="CFF43" s="9"/>
      <c r="CFG43" s="9"/>
      <c r="CFH43" s="9"/>
      <c r="CFI43" s="9"/>
      <c r="CFJ43" s="9"/>
      <c r="CFK43" s="9"/>
      <c r="CFL43" s="9"/>
      <c r="CFM43" s="9"/>
      <c r="CFN43" s="9"/>
      <c r="CFO43" s="9"/>
      <c r="CFP43" s="9"/>
      <c r="CFQ43" s="9"/>
      <c r="CFR43" s="9"/>
      <c r="CFS43" s="9"/>
      <c r="CFT43" s="9"/>
      <c r="CFU43" s="9"/>
      <c r="CFV43" s="9"/>
      <c r="CFW43" s="9"/>
      <c r="CFX43" s="9"/>
      <c r="CFY43" s="9"/>
      <c r="CFZ43" s="9"/>
      <c r="CGA43" s="9"/>
      <c r="CGB43" s="9"/>
      <c r="CGC43" s="9"/>
      <c r="CGD43" s="9"/>
      <c r="CGE43" s="9"/>
      <c r="CGF43" s="9"/>
      <c r="CGG43" s="9"/>
      <c r="CGH43" s="9"/>
      <c r="CGI43" s="9"/>
      <c r="CGJ43" s="9"/>
      <c r="CGK43" s="9"/>
      <c r="CGL43" s="9"/>
      <c r="CGM43" s="9"/>
      <c r="CGN43" s="9"/>
      <c r="CGO43" s="9"/>
      <c r="CGP43" s="9"/>
      <c r="CGQ43" s="9"/>
      <c r="CGR43" s="9"/>
      <c r="CGS43" s="9"/>
      <c r="CGT43" s="9"/>
      <c r="CGU43" s="9"/>
      <c r="CGV43" s="9"/>
      <c r="CGW43" s="9"/>
      <c r="CGX43" s="9"/>
      <c r="CGY43" s="9"/>
      <c r="CGZ43" s="9"/>
      <c r="CHA43" s="9"/>
      <c r="CHB43" s="9"/>
      <c r="CHC43" s="9"/>
      <c r="CHD43" s="9"/>
      <c r="CHE43" s="9"/>
      <c r="CHF43" s="9"/>
      <c r="CHG43" s="9"/>
      <c r="CHH43" s="9"/>
      <c r="CHI43" s="9"/>
      <c r="CHJ43" s="9"/>
      <c r="CHK43" s="9"/>
      <c r="CHL43" s="9"/>
      <c r="CHM43" s="9"/>
      <c r="CHN43" s="9"/>
      <c r="CHO43" s="9"/>
      <c r="CHP43" s="9"/>
      <c r="CHQ43" s="9"/>
      <c r="CHR43" s="9"/>
      <c r="CHS43" s="9"/>
      <c r="CHT43" s="9"/>
      <c r="CHU43" s="9"/>
      <c r="CHV43" s="9"/>
      <c r="CHW43" s="9"/>
      <c r="CHX43" s="9"/>
      <c r="CHY43" s="9"/>
      <c r="CHZ43" s="9"/>
      <c r="CIA43" s="9"/>
      <c r="CIB43" s="9"/>
      <c r="CIC43" s="9"/>
      <c r="CID43" s="9"/>
      <c r="CIE43" s="9"/>
      <c r="CIF43" s="9"/>
      <c r="CIG43" s="9"/>
      <c r="CIH43" s="9"/>
      <c r="CII43" s="9"/>
      <c r="CIJ43" s="9"/>
      <c r="CIK43" s="9"/>
      <c r="CIL43" s="9"/>
      <c r="CIM43" s="9"/>
      <c r="CIN43" s="9"/>
      <c r="CIO43" s="9"/>
      <c r="CIP43" s="9"/>
      <c r="CIQ43" s="9"/>
      <c r="CIR43" s="9"/>
      <c r="CIS43" s="9"/>
      <c r="CIT43" s="9"/>
      <c r="CIU43" s="9"/>
      <c r="CIV43" s="9"/>
      <c r="CIW43" s="9"/>
      <c r="CIX43" s="9"/>
      <c r="CIY43" s="9"/>
      <c r="CIZ43" s="9"/>
      <c r="CJA43" s="9"/>
      <c r="CJB43" s="9"/>
      <c r="CJC43" s="9"/>
      <c r="CJD43" s="9"/>
      <c r="CJE43" s="9"/>
      <c r="CJF43" s="9"/>
      <c r="CJG43" s="9"/>
      <c r="CJH43" s="9"/>
      <c r="CJI43" s="9"/>
      <c r="CJJ43" s="9"/>
      <c r="CJK43" s="9"/>
      <c r="CJL43" s="9"/>
      <c r="CJM43" s="9"/>
      <c r="CJN43" s="9"/>
      <c r="CJO43" s="9"/>
      <c r="CJP43" s="9"/>
      <c r="CJQ43" s="9"/>
      <c r="CJR43" s="9"/>
      <c r="CJS43" s="9"/>
      <c r="CJT43" s="9"/>
      <c r="CJU43" s="9"/>
      <c r="CJV43" s="9"/>
      <c r="CJW43" s="9"/>
      <c r="CJX43" s="9"/>
      <c r="CJY43" s="9"/>
      <c r="CJZ43" s="9"/>
      <c r="CKA43" s="9"/>
      <c r="CKB43" s="9"/>
      <c r="CKC43" s="9"/>
      <c r="CKD43" s="9"/>
      <c r="CKE43" s="9"/>
      <c r="CKF43" s="9"/>
      <c r="CKG43" s="9"/>
      <c r="CKH43" s="9"/>
      <c r="CKI43" s="9"/>
      <c r="CKJ43" s="9"/>
      <c r="CKK43" s="9"/>
      <c r="CKL43" s="9"/>
      <c r="CKM43" s="9"/>
      <c r="CKN43" s="9"/>
      <c r="CKO43" s="9"/>
      <c r="CKP43" s="9"/>
      <c r="CKQ43" s="9"/>
      <c r="CKR43" s="9"/>
      <c r="CKS43" s="9"/>
      <c r="CKT43" s="9"/>
      <c r="CKU43" s="9"/>
      <c r="CKV43" s="9"/>
      <c r="CKW43" s="9"/>
      <c r="CKX43" s="9"/>
      <c r="CKY43" s="9"/>
      <c r="CKZ43" s="9"/>
      <c r="CLA43" s="9"/>
      <c r="CLB43" s="9"/>
      <c r="CLC43" s="9"/>
      <c r="CLD43" s="9"/>
      <c r="CLE43" s="9"/>
      <c r="CLF43" s="9"/>
      <c r="CLG43" s="9"/>
      <c r="CLH43" s="9"/>
      <c r="CLI43" s="9"/>
      <c r="CLJ43" s="9"/>
      <c r="CLK43" s="9"/>
      <c r="CLL43" s="9"/>
      <c r="CLM43" s="9"/>
      <c r="CLN43" s="9"/>
      <c r="CLO43" s="9"/>
      <c r="CLP43" s="9"/>
      <c r="CLQ43" s="9"/>
      <c r="CLR43" s="9"/>
      <c r="CLS43" s="9"/>
      <c r="CLT43" s="9"/>
      <c r="CLU43" s="9"/>
      <c r="CLV43" s="9"/>
      <c r="CLW43" s="9"/>
      <c r="CLX43" s="9"/>
      <c r="CLY43" s="9"/>
      <c r="CLZ43" s="9"/>
      <c r="CMA43" s="9"/>
      <c r="CMB43" s="9"/>
      <c r="CMC43" s="9"/>
      <c r="CMD43" s="9"/>
      <c r="CME43" s="9"/>
      <c r="CMF43" s="9"/>
      <c r="CMG43" s="9"/>
      <c r="CMH43" s="9"/>
      <c r="CMI43" s="9"/>
      <c r="CMJ43" s="9"/>
      <c r="CMK43" s="9"/>
      <c r="CML43" s="9"/>
      <c r="CMM43" s="9"/>
      <c r="CMN43" s="9"/>
      <c r="CMO43" s="9"/>
      <c r="CMP43" s="9"/>
      <c r="CMQ43" s="9"/>
      <c r="CMR43" s="9"/>
      <c r="CMS43" s="9"/>
      <c r="CMT43" s="9"/>
      <c r="CMU43" s="9"/>
      <c r="CMV43" s="9"/>
      <c r="CMW43" s="9"/>
      <c r="CMX43" s="9"/>
      <c r="CMY43" s="9"/>
      <c r="CMZ43" s="9"/>
      <c r="CNA43" s="9"/>
      <c r="CNB43" s="9"/>
      <c r="CNC43" s="9"/>
      <c r="CND43" s="9"/>
      <c r="CNE43" s="9"/>
      <c r="CNF43" s="9"/>
      <c r="CNG43" s="9"/>
      <c r="CNH43" s="9"/>
      <c r="CNI43" s="9"/>
      <c r="CNJ43" s="9"/>
      <c r="CNK43" s="9"/>
      <c r="CNL43" s="9"/>
      <c r="CNM43" s="9"/>
      <c r="CNN43" s="9"/>
      <c r="CNO43" s="9"/>
      <c r="CNP43" s="9"/>
      <c r="CNQ43" s="9"/>
      <c r="CNR43" s="9"/>
      <c r="CNS43" s="9"/>
      <c r="CNT43" s="9"/>
      <c r="CNU43" s="9"/>
      <c r="CNV43" s="9"/>
      <c r="CNW43" s="9"/>
      <c r="CNX43" s="9"/>
      <c r="CNY43" s="9"/>
      <c r="CNZ43" s="9"/>
      <c r="COA43" s="9"/>
      <c r="COB43" s="9"/>
      <c r="COC43" s="9"/>
      <c r="COD43" s="9"/>
      <c r="COE43" s="9"/>
      <c r="COF43" s="9"/>
      <c r="COG43" s="9"/>
      <c r="COH43" s="9"/>
      <c r="COI43" s="9"/>
      <c r="COJ43" s="9"/>
      <c r="COK43" s="9"/>
      <c r="COL43" s="9"/>
      <c r="COM43" s="9"/>
      <c r="CON43" s="9"/>
      <c r="COO43" s="9"/>
      <c r="COP43" s="9"/>
      <c r="COQ43" s="9"/>
      <c r="COR43" s="9"/>
      <c r="COS43" s="9"/>
      <c r="COT43" s="9"/>
      <c r="COU43" s="9"/>
      <c r="COV43" s="9"/>
      <c r="COW43" s="9"/>
      <c r="COX43" s="9"/>
      <c r="COY43" s="9"/>
      <c r="COZ43" s="9"/>
      <c r="CPA43" s="9"/>
      <c r="CPB43" s="9"/>
      <c r="CPC43" s="9"/>
      <c r="CPD43" s="9"/>
      <c r="CPE43" s="9"/>
      <c r="CPF43" s="9"/>
      <c r="CPG43" s="9"/>
      <c r="CPH43" s="9"/>
      <c r="CPI43" s="9"/>
      <c r="CPJ43" s="9"/>
      <c r="CPK43" s="9"/>
      <c r="CPL43" s="9"/>
      <c r="CPM43" s="9"/>
      <c r="CPN43" s="9"/>
      <c r="CPO43" s="9"/>
      <c r="CPP43" s="9"/>
      <c r="CPQ43" s="9"/>
      <c r="CPR43" s="9"/>
      <c r="CPS43" s="9"/>
      <c r="CPT43" s="9"/>
      <c r="CPU43" s="9"/>
      <c r="CPV43" s="9"/>
      <c r="CPW43" s="9"/>
      <c r="CPX43" s="9"/>
      <c r="CPY43" s="9"/>
      <c r="CPZ43" s="9"/>
      <c r="CQA43" s="9"/>
      <c r="CQB43" s="9"/>
      <c r="CQC43" s="9"/>
      <c r="CQD43" s="9"/>
      <c r="CQE43" s="9"/>
      <c r="CQF43" s="9"/>
      <c r="CQG43" s="9"/>
      <c r="CQH43" s="9"/>
      <c r="CQI43" s="9"/>
      <c r="CQJ43" s="9"/>
      <c r="CQK43" s="9"/>
      <c r="CQL43" s="9"/>
      <c r="CQM43" s="9"/>
      <c r="CQN43" s="9"/>
      <c r="CQO43" s="9"/>
      <c r="CQP43" s="9"/>
      <c r="CQQ43" s="9"/>
      <c r="CQR43" s="9"/>
      <c r="CQS43" s="9"/>
      <c r="CQT43" s="9"/>
      <c r="CQU43" s="9"/>
      <c r="CQV43" s="9"/>
      <c r="CQW43" s="9"/>
      <c r="CQX43" s="9"/>
      <c r="CQY43" s="9"/>
      <c r="CQZ43" s="9"/>
      <c r="CRA43" s="9"/>
      <c r="CRB43" s="9"/>
      <c r="CRC43" s="9"/>
      <c r="CRD43" s="9"/>
      <c r="CRE43" s="9"/>
      <c r="CRF43" s="9"/>
      <c r="CRG43" s="9"/>
      <c r="CRH43" s="9"/>
      <c r="CRI43" s="9"/>
      <c r="CRJ43" s="9"/>
      <c r="CRK43" s="9"/>
      <c r="CRL43" s="9"/>
      <c r="CRM43" s="9"/>
      <c r="CRN43" s="9"/>
      <c r="CRO43" s="9"/>
      <c r="CRP43" s="9"/>
      <c r="CRQ43" s="9"/>
      <c r="CRR43" s="9"/>
      <c r="CRS43" s="9"/>
      <c r="CRT43" s="9"/>
      <c r="CRU43" s="9"/>
      <c r="CRV43" s="9"/>
      <c r="CRW43" s="9"/>
      <c r="CRX43" s="9"/>
      <c r="CRY43" s="9"/>
      <c r="CRZ43" s="9"/>
      <c r="CSA43" s="9"/>
      <c r="CSB43" s="9"/>
      <c r="CSC43" s="9"/>
      <c r="CSD43" s="9"/>
      <c r="CSE43" s="9"/>
      <c r="CSF43" s="9"/>
      <c r="CSG43" s="9"/>
      <c r="CSH43" s="9"/>
      <c r="CSI43" s="9"/>
      <c r="CSJ43" s="9"/>
      <c r="CSK43" s="9"/>
      <c r="CSL43" s="9"/>
      <c r="CSM43" s="9"/>
      <c r="CSN43" s="9"/>
      <c r="CSO43" s="9"/>
      <c r="CSP43" s="9"/>
      <c r="CSQ43" s="9"/>
      <c r="CSR43" s="9"/>
      <c r="CSS43" s="9"/>
      <c r="CST43" s="9"/>
      <c r="CSU43" s="9"/>
      <c r="CSV43" s="9"/>
      <c r="CSW43" s="9"/>
      <c r="CSX43" s="9"/>
      <c r="CSY43" s="9"/>
      <c r="CSZ43" s="9"/>
      <c r="CTA43" s="9"/>
      <c r="CTB43" s="9"/>
      <c r="CTC43" s="9"/>
      <c r="CTD43" s="9"/>
      <c r="CTE43" s="9"/>
      <c r="CTF43" s="9"/>
      <c r="CTG43" s="9"/>
      <c r="CTH43" s="9"/>
      <c r="CTI43" s="9"/>
      <c r="CTJ43" s="9"/>
      <c r="CTK43" s="9"/>
      <c r="CTL43" s="9"/>
      <c r="CTM43" s="9"/>
      <c r="CTN43" s="9"/>
      <c r="CTO43" s="9"/>
      <c r="CTP43" s="9"/>
      <c r="CTQ43" s="9"/>
      <c r="CTR43" s="9"/>
      <c r="CTS43" s="9"/>
      <c r="CTT43" s="9"/>
      <c r="CTU43" s="9"/>
      <c r="CTV43" s="9"/>
      <c r="CTW43" s="9"/>
      <c r="CTX43" s="9"/>
      <c r="CTY43" s="9"/>
      <c r="CTZ43" s="9"/>
      <c r="CUA43" s="9"/>
      <c r="CUB43" s="9"/>
      <c r="CUC43" s="9"/>
      <c r="CUD43" s="9"/>
      <c r="CUE43" s="9"/>
      <c r="CUF43" s="9"/>
      <c r="CUG43" s="9"/>
      <c r="CUH43" s="9"/>
      <c r="CUI43" s="9"/>
      <c r="CUJ43" s="9"/>
      <c r="CUK43" s="9"/>
      <c r="CUL43" s="9"/>
      <c r="CUM43" s="9"/>
      <c r="CUN43" s="9"/>
      <c r="CUO43" s="9"/>
      <c r="CUP43" s="9"/>
      <c r="CUQ43" s="9"/>
      <c r="CUR43" s="9"/>
      <c r="CUS43" s="9"/>
      <c r="CUT43" s="9"/>
      <c r="CUU43" s="9"/>
      <c r="CUV43" s="9"/>
      <c r="CUW43" s="9"/>
      <c r="CUX43" s="9"/>
      <c r="CUY43" s="9"/>
      <c r="CUZ43" s="9"/>
      <c r="CVA43" s="9"/>
      <c r="CVB43" s="9"/>
      <c r="CVC43" s="9"/>
      <c r="CVD43" s="9"/>
      <c r="CVE43" s="9"/>
      <c r="CVF43" s="9"/>
      <c r="CVG43" s="9"/>
      <c r="CVH43" s="9"/>
      <c r="CVI43" s="9"/>
      <c r="CVJ43" s="9"/>
      <c r="CVK43" s="9"/>
      <c r="CVL43" s="9"/>
      <c r="CVM43" s="9"/>
      <c r="CVN43" s="9"/>
      <c r="CVO43" s="9"/>
      <c r="CVP43" s="9"/>
      <c r="CVQ43" s="9"/>
      <c r="CVR43" s="9"/>
      <c r="CVS43" s="9"/>
      <c r="CVT43" s="9"/>
      <c r="CVU43" s="9"/>
      <c r="CVV43" s="9"/>
      <c r="CVW43" s="9"/>
      <c r="CVX43" s="9"/>
      <c r="CVY43" s="9"/>
      <c r="CVZ43" s="9"/>
      <c r="CWA43" s="9"/>
      <c r="CWB43" s="9"/>
      <c r="CWC43" s="9"/>
      <c r="CWD43" s="9"/>
      <c r="CWE43" s="9"/>
      <c r="CWF43" s="9"/>
      <c r="CWG43" s="9"/>
      <c r="CWH43" s="9"/>
      <c r="CWI43" s="9"/>
      <c r="CWJ43" s="9"/>
      <c r="CWK43" s="9"/>
      <c r="CWL43" s="9"/>
      <c r="CWM43" s="9"/>
      <c r="CWN43" s="9"/>
      <c r="CWO43" s="9"/>
      <c r="CWP43" s="9"/>
      <c r="CWQ43" s="9"/>
      <c r="CWR43" s="9"/>
      <c r="CWS43" s="9"/>
      <c r="CWT43" s="9"/>
      <c r="CWU43" s="9"/>
      <c r="CWV43" s="9"/>
      <c r="CWW43" s="9"/>
      <c r="CWX43" s="9"/>
      <c r="CWY43" s="9"/>
      <c r="CWZ43" s="9"/>
      <c r="CXA43" s="9"/>
      <c r="CXB43" s="9"/>
      <c r="CXC43" s="9"/>
      <c r="CXD43" s="9"/>
      <c r="CXE43" s="9"/>
      <c r="CXF43" s="9"/>
      <c r="CXG43" s="9"/>
      <c r="CXH43" s="9"/>
      <c r="CXI43" s="9"/>
      <c r="CXJ43" s="9"/>
      <c r="CXK43" s="9"/>
      <c r="CXL43" s="9"/>
      <c r="CXM43" s="9"/>
      <c r="CXN43" s="9"/>
      <c r="CXO43" s="9"/>
      <c r="CXP43" s="9"/>
      <c r="CXQ43" s="9"/>
      <c r="CXR43" s="9"/>
      <c r="CXS43" s="9"/>
      <c r="CXT43" s="9"/>
      <c r="CXU43" s="9"/>
      <c r="CXV43" s="9"/>
      <c r="CXW43" s="9"/>
      <c r="CXX43" s="9"/>
      <c r="CXY43" s="9"/>
      <c r="CXZ43" s="9"/>
      <c r="CYA43" s="9"/>
      <c r="CYB43" s="9"/>
      <c r="CYC43" s="9"/>
      <c r="CYD43" s="9"/>
      <c r="CYE43" s="9"/>
      <c r="CYF43" s="9"/>
      <c r="CYG43" s="9"/>
      <c r="CYH43" s="9"/>
      <c r="CYI43" s="9"/>
      <c r="CYJ43" s="9"/>
      <c r="CYK43" s="9"/>
      <c r="CYL43" s="9"/>
      <c r="CYM43" s="9"/>
      <c r="CYN43" s="9"/>
      <c r="CYO43" s="9"/>
      <c r="CYP43" s="9"/>
      <c r="CYQ43" s="9"/>
      <c r="CYR43" s="9"/>
      <c r="CYS43" s="9"/>
      <c r="CYT43" s="9"/>
      <c r="CYU43" s="9"/>
      <c r="CYV43" s="9"/>
      <c r="CYW43" s="9"/>
      <c r="CYX43" s="9"/>
      <c r="CYY43" s="9"/>
      <c r="CYZ43" s="9"/>
      <c r="CZA43" s="9"/>
      <c r="CZB43" s="9"/>
      <c r="CZC43" s="9"/>
      <c r="CZD43" s="9"/>
      <c r="CZE43" s="9"/>
      <c r="CZF43" s="9"/>
      <c r="CZG43" s="9"/>
      <c r="CZH43" s="9"/>
      <c r="CZI43" s="9"/>
      <c r="CZJ43" s="9"/>
      <c r="CZK43" s="9"/>
      <c r="CZL43" s="9"/>
      <c r="CZM43" s="9"/>
      <c r="CZN43" s="9"/>
      <c r="CZO43" s="9"/>
      <c r="CZP43" s="9"/>
      <c r="CZQ43" s="9"/>
      <c r="CZR43" s="9"/>
      <c r="CZS43" s="9"/>
      <c r="CZT43" s="9"/>
      <c r="CZU43" s="9"/>
      <c r="CZV43" s="9"/>
      <c r="CZW43" s="9"/>
      <c r="CZX43" s="9"/>
      <c r="CZY43" s="9"/>
      <c r="CZZ43" s="9"/>
      <c r="DAA43" s="9"/>
      <c r="DAB43" s="9"/>
      <c r="DAC43" s="9"/>
      <c r="DAD43" s="9"/>
      <c r="DAE43" s="9"/>
      <c r="DAF43" s="9"/>
      <c r="DAG43" s="9"/>
      <c r="DAH43" s="9"/>
      <c r="DAI43" s="9"/>
      <c r="DAJ43" s="9"/>
      <c r="DAK43" s="9"/>
      <c r="DAL43" s="9"/>
      <c r="DAM43" s="9"/>
      <c r="DAN43" s="9"/>
      <c r="DAO43" s="9"/>
      <c r="DAP43" s="9"/>
      <c r="DAQ43" s="9"/>
      <c r="DAR43" s="9"/>
      <c r="DAS43" s="9"/>
      <c r="DAT43" s="9"/>
      <c r="DAU43" s="9"/>
      <c r="DAV43" s="9"/>
      <c r="DAW43" s="9"/>
      <c r="DAX43" s="9"/>
      <c r="DAY43" s="9"/>
      <c r="DAZ43" s="9"/>
      <c r="DBA43" s="9"/>
      <c r="DBB43" s="9"/>
      <c r="DBC43" s="9"/>
      <c r="DBD43" s="9"/>
      <c r="DBE43" s="9"/>
      <c r="DBF43" s="9"/>
      <c r="DBG43" s="9"/>
      <c r="DBH43" s="9"/>
      <c r="DBI43" s="9"/>
      <c r="DBJ43" s="9"/>
      <c r="DBK43" s="9"/>
      <c r="DBL43" s="9"/>
      <c r="DBM43" s="9"/>
      <c r="DBN43" s="9"/>
      <c r="DBO43" s="9"/>
      <c r="DBP43" s="9"/>
      <c r="DBQ43" s="9"/>
      <c r="DBR43" s="9"/>
      <c r="DBS43" s="9"/>
      <c r="DBT43" s="9"/>
      <c r="DBU43" s="9"/>
      <c r="DBV43" s="9"/>
      <c r="DBW43" s="9"/>
      <c r="DBX43" s="9"/>
      <c r="DBY43" s="9"/>
      <c r="DBZ43" s="9"/>
      <c r="DCA43" s="9"/>
      <c r="DCB43" s="9"/>
      <c r="DCC43" s="9"/>
      <c r="DCD43" s="9"/>
      <c r="DCE43" s="9"/>
      <c r="DCF43" s="9"/>
      <c r="DCG43" s="9"/>
      <c r="DCH43" s="9"/>
      <c r="DCI43" s="9"/>
      <c r="DCJ43" s="9"/>
      <c r="DCK43" s="9"/>
      <c r="DCL43" s="9"/>
      <c r="DCM43" s="9"/>
      <c r="DCN43" s="9"/>
      <c r="DCO43" s="9"/>
      <c r="DCP43" s="9"/>
      <c r="DCQ43" s="9"/>
      <c r="DCR43" s="9"/>
      <c r="DCS43" s="9"/>
      <c r="DCT43" s="9"/>
      <c r="DCU43" s="9"/>
      <c r="DCV43" s="9"/>
      <c r="DCW43" s="9"/>
      <c r="DCX43" s="9"/>
      <c r="DCY43" s="9"/>
      <c r="DCZ43" s="9"/>
      <c r="DDA43" s="9"/>
      <c r="DDB43" s="9"/>
      <c r="DDC43" s="9"/>
      <c r="DDD43" s="9"/>
      <c r="DDE43" s="9"/>
      <c r="DDF43" s="9"/>
      <c r="DDG43" s="9"/>
      <c r="DDH43" s="9"/>
      <c r="DDI43" s="9"/>
      <c r="DDJ43" s="9"/>
      <c r="DDK43" s="9"/>
      <c r="DDL43" s="9"/>
      <c r="DDM43" s="9"/>
      <c r="DDN43" s="9"/>
      <c r="DDO43" s="9"/>
      <c r="DDP43" s="9"/>
      <c r="DDQ43" s="9"/>
      <c r="DDR43" s="9"/>
      <c r="DDS43" s="9"/>
      <c r="DDT43" s="9"/>
      <c r="DDU43" s="9"/>
      <c r="DDV43" s="9"/>
      <c r="DDW43" s="9"/>
      <c r="DDX43" s="9"/>
      <c r="DDY43" s="9"/>
      <c r="DDZ43" s="9"/>
      <c r="DEA43" s="9"/>
      <c r="DEB43" s="9"/>
      <c r="DEC43" s="9"/>
      <c r="DED43" s="9"/>
      <c r="DEE43" s="9"/>
      <c r="DEF43" s="9"/>
      <c r="DEG43" s="9"/>
      <c r="DEH43" s="9"/>
      <c r="DEI43" s="9"/>
      <c r="DEJ43" s="9"/>
      <c r="DEK43" s="9"/>
      <c r="DEL43" s="9"/>
      <c r="DEM43" s="9"/>
      <c r="DEN43" s="9"/>
      <c r="DEO43" s="9"/>
      <c r="DEP43" s="9"/>
      <c r="DEQ43" s="9"/>
      <c r="DER43" s="9"/>
      <c r="DES43" s="9"/>
      <c r="DET43" s="9"/>
      <c r="DEU43" s="9"/>
      <c r="DEV43" s="9"/>
      <c r="DEW43" s="9"/>
      <c r="DEX43" s="9"/>
      <c r="DEY43" s="9"/>
      <c r="DEZ43" s="9"/>
      <c r="DFA43" s="9"/>
      <c r="DFB43" s="9"/>
      <c r="DFC43" s="9"/>
      <c r="DFD43" s="9"/>
      <c r="DFE43" s="9"/>
      <c r="DFF43" s="9"/>
      <c r="DFG43" s="9"/>
      <c r="DFH43" s="9"/>
      <c r="DFI43" s="9"/>
      <c r="DFJ43" s="9"/>
      <c r="DFK43" s="9"/>
      <c r="DFL43" s="9"/>
      <c r="DFM43" s="9"/>
      <c r="DFN43" s="9"/>
      <c r="DFO43" s="9"/>
      <c r="DFP43" s="9"/>
      <c r="DFQ43" s="9"/>
      <c r="DFR43" s="9"/>
      <c r="DFS43" s="9"/>
      <c r="DFT43" s="9"/>
      <c r="DFU43" s="9"/>
      <c r="DFV43" s="9"/>
      <c r="DFW43" s="9"/>
      <c r="DFX43" s="9"/>
      <c r="DFY43" s="9"/>
      <c r="DFZ43" s="9"/>
      <c r="DGA43" s="9"/>
      <c r="DGB43" s="9"/>
      <c r="DGC43" s="9"/>
      <c r="DGD43" s="9"/>
      <c r="DGE43" s="9"/>
      <c r="DGF43" s="9"/>
      <c r="DGG43" s="9"/>
      <c r="DGH43" s="9"/>
      <c r="DGI43" s="9"/>
      <c r="DGJ43" s="9"/>
      <c r="DGK43" s="9"/>
      <c r="DGL43" s="9"/>
      <c r="DGM43" s="9"/>
      <c r="DGN43" s="9"/>
      <c r="DGO43" s="9"/>
      <c r="DGP43" s="9"/>
      <c r="DGQ43" s="9"/>
      <c r="DGR43" s="9"/>
      <c r="DGS43" s="9"/>
      <c r="DGT43" s="9"/>
      <c r="DGU43" s="9"/>
      <c r="DGV43" s="9"/>
      <c r="DGW43" s="9"/>
      <c r="DGX43" s="9"/>
      <c r="DGY43" s="9"/>
      <c r="DGZ43" s="9"/>
      <c r="DHA43" s="9"/>
      <c r="DHB43" s="9"/>
      <c r="DHC43" s="9"/>
      <c r="DHD43" s="9"/>
      <c r="DHE43" s="9"/>
      <c r="DHF43" s="9"/>
      <c r="DHG43" s="9"/>
      <c r="DHH43" s="9"/>
      <c r="DHI43" s="9"/>
      <c r="DHJ43" s="9"/>
      <c r="DHK43" s="9"/>
      <c r="DHL43" s="9"/>
      <c r="DHM43" s="9"/>
      <c r="DHN43" s="9"/>
      <c r="DHO43" s="9"/>
      <c r="DHP43" s="9"/>
      <c r="DHQ43" s="9"/>
      <c r="DHR43" s="9"/>
      <c r="DHS43" s="9"/>
      <c r="DHT43" s="9"/>
      <c r="DHU43" s="9"/>
      <c r="DHV43" s="9"/>
      <c r="DHW43" s="9"/>
      <c r="DHX43" s="9"/>
      <c r="DHY43" s="9"/>
      <c r="DHZ43" s="9"/>
      <c r="DIA43" s="9"/>
      <c r="DIB43" s="9"/>
      <c r="DIC43" s="9"/>
      <c r="DID43" s="9"/>
      <c r="DIE43" s="9"/>
      <c r="DIF43" s="9"/>
      <c r="DIG43" s="9"/>
      <c r="DIH43" s="9"/>
      <c r="DII43" s="9"/>
      <c r="DIJ43" s="9"/>
      <c r="DIK43" s="9"/>
      <c r="DIL43" s="9"/>
      <c r="DIM43" s="9"/>
      <c r="DIN43" s="9"/>
      <c r="DIO43" s="9"/>
      <c r="DIP43" s="9"/>
      <c r="DIQ43" s="9"/>
      <c r="DIR43" s="9"/>
      <c r="DIS43" s="9"/>
      <c r="DIT43" s="9"/>
      <c r="DIU43" s="9"/>
      <c r="DIV43" s="9"/>
      <c r="DIW43" s="9"/>
      <c r="DIX43" s="9"/>
      <c r="DIY43" s="9"/>
      <c r="DIZ43" s="9"/>
      <c r="DJA43" s="9"/>
      <c r="DJB43" s="9"/>
      <c r="DJC43" s="9"/>
      <c r="DJD43" s="9"/>
      <c r="DJE43" s="9"/>
      <c r="DJF43" s="9"/>
      <c r="DJG43" s="9"/>
      <c r="DJH43" s="9"/>
      <c r="DJI43" s="9"/>
      <c r="DJJ43" s="9"/>
      <c r="DJK43" s="9"/>
      <c r="DJL43" s="9"/>
      <c r="DJM43" s="9"/>
      <c r="DJN43" s="9"/>
      <c r="DJO43" s="9"/>
      <c r="DJP43" s="9"/>
      <c r="DJQ43" s="9"/>
      <c r="DJR43" s="9"/>
      <c r="DJS43" s="9"/>
      <c r="DJT43" s="9"/>
      <c r="DJU43" s="9"/>
      <c r="DJV43" s="9"/>
      <c r="DJW43" s="9"/>
      <c r="DJX43" s="9"/>
      <c r="DJY43" s="9"/>
      <c r="DJZ43" s="9"/>
      <c r="DKA43" s="9"/>
      <c r="DKB43" s="9"/>
      <c r="DKC43" s="9"/>
      <c r="DKD43" s="9"/>
      <c r="DKE43" s="9"/>
      <c r="DKF43" s="9"/>
      <c r="DKG43" s="9"/>
      <c r="DKH43" s="9"/>
      <c r="DKI43" s="9"/>
      <c r="DKJ43" s="9"/>
      <c r="DKK43" s="9"/>
      <c r="DKL43" s="9"/>
      <c r="DKM43" s="9"/>
      <c r="DKN43" s="9"/>
      <c r="DKO43" s="9"/>
      <c r="DKP43" s="9"/>
      <c r="DKQ43" s="9"/>
      <c r="DKR43" s="9"/>
      <c r="DKS43" s="9"/>
      <c r="DKT43" s="9"/>
      <c r="DKU43" s="9"/>
      <c r="DKV43" s="9"/>
      <c r="DKW43" s="9"/>
      <c r="DKX43" s="9"/>
      <c r="DKY43" s="9"/>
      <c r="DKZ43" s="9"/>
      <c r="DLA43" s="9"/>
      <c r="DLB43" s="9"/>
      <c r="DLC43" s="9"/>
      <c r="DLD43" s="9"/>
      <c r="DLE43" s="9"/>
      <c r="DLF43" s="9"/>
      <c r="DLG43" s="9"/>
      <c r="DLH43" s="9"/>
      <c r="DLI43" s="9"/>
      <c r="DLJ43" s="9"/>
      <c r="DLK43" s="9"/>
      <c r="DLL43" s="9"/>
      <c r="DLM43" s="9"/>
      <c r="DLN43" s="9"/>
      <c r="DLO43" s="9"/>
      <c r="DLP43" s="9"/>
      <c r="DLQ43" s="9"/>
      <c r="DLR43" s="9"/>
      <c r="DLS43" s="9"/>
      <c r="DLT43" s="9"/>
      <c r="DLU43" s="9"/>
      <c r="DLV43" s="9"/>
      <c r="DLW43" s="9"/>
      <c r="DLX43" s="9"/>
      <c r="DLY43" s="9"/>
      <c r="DLZ43" s="9"/>
      <c r="DMA43" s="9"/>
      <c r="DMB43" s="9"/>
      <c r="DMC43" s="9"/>
      <c r="DMD43" s="9"/>
      <c r="DME43" s="9"/>
      <c r="DMF43" s="9"/>
      <c r="DMG43" s="9"/>
      <c r="DMH43" s="9"/>
      <c r="DMI43" s="9"/>
      <c r="DMJ43" s="9"/>
      <c r="DMK43" s="9"/>
      <c r="DML43" s="9"/>
      <c r="DMM43" s="9"/>
      <c r="DMN43" s="9"/>
      <c r="DMO43" s="9"/>
      <c r="DMP43" s="9"/>
      <c r="DMQ43" s="9"/>
      <c r="DMR43" s="9"/>
      <c r="DMS43" s="9"/>
      <c r="DMT43" s="9"/>
      <c r="DMU43" s="9"/>
      <c r="DMV43" s="9"/>
      <c r="DMW43" s="9"/>
      <c r="DMX43" s="9"/>
      <c r="DMY43" s="9"/>
      <c r="DMZ43" s="9"/>
      <c r="DNA43" s="9"/>
      <c r="DNB43" s="9"/>
      <c r="DNC43" s="9"/>
      <c r="DND43" s="9"/>
      <c r="DNE43" s="9"/>
      <c r="DNF43" s="9"/>
      <c r="DNG43" s="9"/>
      <c r="DNH43" s="9"/>
      <c r="DNI43" s="9"/>
      <c r="DNJ43" s="9"/>
      <c r="DNK43" s="9"/>
      <c r="DNL43" s="9"/>
      <c r="DNM43" s="9"/>
      <c r="DNN43" s="9"/>
      <c r="DNO43" s="9"/>
      <c r="DNP43" s="9"/>
      <c r="DNQ43" s="9"/>
      <c r="DNR43" s="9"/>
      <c r="DNS43" s="9"/>
      <c r="DNT43" s="9"/>
      <c r="DNU43" s="9"/>
      <c r="DNV43" s="9"/>
      <c r="DNW43" s="9"/>
      <c r="DNX43" s="9"/>
      <c r="DNY43" s="9"/>
      <c r="DNZ43" s="9"/>
      <c r="DOA43" s="9"/>
      <c r="DOB43" s="9"/>
      <c r="DOC43" s="9"/>
      <c r="DOD43" s="9"/>
      <c r="DOE43" s="9"/>
      <c r="DOF43" s="9"/>
      <c r="DOG43" s="9"/>
      <c r="DOH43" s="9"/>
      <c r="DOI43" s="9"/>
      <c r="DOJ43" s="9"/>
      <c r="DOK43" s="9"/>
      <c r="DOL43" s="9"/>
      <c r="DOM43" s="9"/>
      <c r="DON43" s="9"/>
      <c r="DOO43" s="9"/>
      <c r="DOP43" s="9"/>
      <c r="DOQ43" s="9"/>
      <c r="DOR43" s="9"/>
      <c r="DOS43" s="9"/>
      <c r="DOT43" s="9"/>
      <c r="DOU43" s="9"/>
      <c r="DOV43" s="9"/>
      <c r="DOW43" s="9"/>
      <c r="DOX43" s="9"/>
      <c r="DOY43" s="9"/>
      <c r="DOZ43" s="9"/>
      <c r="DPA43" s="9"/>
      <c r="DPB43" s="9"/>
      <c r="DPC43" s="9"/>
      <c r="DPD43" s="9"/>
      <c r="DPE43" s="9"/>
      <c r="DPF43" s="9"/>
      <c r="DPG43" s="9"/>
      <c r="DPH43" s="9"/>
      <c r="DPI43" s="9"/>
      <c r="DPJ43" s="9"/>
      <c r="DPK43" s="9"/>
      <c r="DPL43" s="9"/>
      <c r="DPM43" s="9"/>
      <c r="DPN43" s="9"/>
      <c r="DPO43" s="9"/>
      <c r="DPP43" s="9"/>
      <c r="DPQ43" s="9"/>
      <c r="DPR43" s="9"/>
      <c r="DPS43" s="9"/>
      <c r="DPT43" s="9"/>
      <c r="DPU43" s="9"/>
      <c r="DPV43" s="9"/>
      <c r="DPW43" s="9"/>
      <c r="DPX43" s="9"/>
      <c r="DPY43" s="9"/>
      <c r="DPZ43" s="9"/>
      <c r="DQA43" s="9"/>
      <c r="DQB43" s="9"/>
      <c r="DQC43" s="9"/>
      <c r="DQD43" s="9"/>
      <c r="DQE43" s="9"/>
      <c r="DQF43" s="9"/>
      <c r="DQG43" s="9"/>
      <c r="DQH43" s="9"/>
      <c r="DQI43" s="9"/>
      <c r="DQJ43" s="9"/>
      <c r="DQK43" s="9"/>
      <c r="DQL43" s="9"/>
      <c r="DQM43" s="9"/>
      <c r="DQN43" s="9"/>
      <c r="DQO43" s="9"/>
      <c r="DQP43" s="9"/>
      <c r="DQQ43" s="9"/>
      <c r="DQR43" s="9"/>
      <c r="DQS43" s="9"/>
      <c r="DQT43" s="9"/>
      <c r="DQU43" s="9"/>
      <c r="DQV43" s="9"/>
      <c r="DQW43" s="9"/>
      <c r="DQX43" s="9"/>
      <c r="DQY43" s="9"/>
      <c r="DQZ43" s="9"/>
      <c r="DRA43" s="9"/>
      <c r="DRB43" s="9"/>
      <c r="DRC43" s="9"/>
      <c r="DRD43" s="9"/>
      <c r="DRE43" s="9"/>
      <c r="DRF43" s="9"/>
      <c r="DRG43" s="9"/>
      <c r="DRH43" s="9"/>
      <c r="DRI43" s="9"/>
      <c r="DRJ43" s="9"/>
      <c r="DRK43" s="9"/>
      <c r="DRL43" s="9"/>
      <c r="DRM43" s="9"/>
      <c r="DRN43" s="9"/>
      <c r="DRO43" s="9"/>
      <c r="DRP43" s="9"/>
      <c r="DRQ43" s="9"/>
      <c r="DRR43" s="9"/>
      <c r="DRS43" s="9"/>
      <c r="DRT43" s="9"/>
      <c r="DRU43" s="9"/>
      <c r="DRV43" s="9"/>
      <c r="DRW43" s="9"/>
      <c r="DRX43" s="9"/>
      <c r="DRY43" s="9"/>
      <c r="DRZ43" s="9"/>
      <c r="DSA43" s="9"/>
      <c r="DSB43" s="9"/>
      <c r="DSC43" s="9"/>
      <c r="DSD43" s="9"/>
      <c r="DSE43" s="9"/>
      <c r="DSF43" s="9"/>
      <c r="DSG43" s="9"/>
      <c r="DSH43" s="9"/>
      <c r="DSI43" s="9"/>
      <c r="DSJ43" s="9"/>
      <c r="DSK43" s="9"/>
      <c r="DSL43" s="9"/>
      <c r="DSM43" s="9"/>
      <c r="DSN43" s="9"/>
      <c r="DSO43" s="9"/>
      <c r="DSP43" s="9"/>
      <c r="DSQ43" s="9"/>
      <c r="DSR43" s="9"/>
      <c r="DSS43" s="9"/>
      <c r="DST43" s="9"/>
      <c r="DSU43" s="9"/>
      <c r="DSV43" s="9"/>
      <c r="DSW43" s="9"/>
      <c r="DSX43" s="9"/>
      <c r="DSY43" s="9"/>
      <c r="DSZ43" s="9"/>
      <c r="DTA43" s="9"/>
      <c r="DTB43" s="9"/>
      <c r="DTC43" s="9"/>
      <c r="DTD43" s="9"/>
      <c r="DTE43" s="9"/>
      <c r="DTF43" s="9"/>
      <c r="DTG43" s="9"/>
      <c r="DTH43" s="9"/>
      <c r="DTI43" s="9"/>
      <c r="DTJ43" s="9"/>
      <c r="DTK43" s="9"/>
      <c r="DTL43" s="9"/>
      <c r="DTM43" s="9"/>
      <c r="DTN43" s="9"/>
      <c r="DTO43" s="9"/>
      <c r="DTP43" s="9"/>
      <c r="DTQ43" s="9"/>
      <c r="DTR43" s="9"/>
      <c r="DTS43" s="9"/>
      <c r="DTT43" s="9"/>
      <c r="DTU43" s="9"/>
      <c r="DTV43" s="9"/>
      <c r="DTW43" s="9"/>
      <c r="DTX43" s="9"/>
      <c r="DTY43" s="9"/>
      <c r="DTZ43" s="9"/>
      <c r="DUA43" s="9"/>
      <c r="DUB43" s="9"/>
      <c r="DUC43" s="9"/>
      <c r="DUD43" s="9"/>
      <c r="DUE43" s="9"/>
      <c r="DUF43" s="9"/>
      <c r="DUG43" s="9"/>
      <c r="DUH43" s="9"/>
      <c r="DUI43" s="9"/>
      <c r="DUJ43" s="9"/>
      <c r="DUK43" s="9"/>
      <c r="DUL43" s="9"/>
      <c r="DUM43" s="9"/>
      <c r="DUN43" s="9"/>
      <c r="DUO43" s="9"/>
      <c r="DUP43" s="9"/>
      <c r="DUQ43" s="9"/>
      <c r="DUR43" s="9"/>
      <c r="DUS43" s="9"/>
      <c r="DUT43" s="9"/>
      <c r="DUU43" s="9"/>
      <c r="DUV43" s="9"/>
      <c r="DUW43" s="9"/>
      <c r="DUX43" s="9"/>
      <c r="DUY43" s="9"/>
      <c r="DUZ43" s="9"/>
      <c r="DVA43" s="9"/>
      <c r="DVB43" s="9"/>
      <c r="DVC43" s="9"/>
      <c r="DVD43" s="9"/>
      <c r="DVE43" s="9"/>
      <c r="DVF43" s="9"/>
      <c r="DVG43" s="9"/>
      <c r="DVH43" s="9"/>
      <c r="DVI43" s="9"/>
      <c r="DVJ43" s="9"/>
      <c r="DVK43" s="9"/>
      <c r="DVL43" s="9"/>
      <c r="DVM43" s="9"/>
      <c r="DVN43" s="9"/>
      <c r="DVO43" s="9"/>
      <c r="DVP43" s="9"/>
      <c r="DVQ43" s="9"/>
      <c r="DVR43" s="9"/>
      <c r="DVS43" s="9"/>
      <c r="DVT43" s="9"/>
      <c r="DVU43" s="9"/>
      <c r="DVV43" s="9"/>
      <c r="DVW43" s="9"/>
      <c r="DVX43" s="9"/>
      <c r="DVY43" s="9"/>
      <c r="DVZ43" s="9"/>
      <c r="DWA43" s="9"/>
      <c r="DWB43" s="9"/>
      <c r="DWC43" s="9"/>
      <c r="DWD43" s="9"/>
      <c r="DWE43" s="9"/>
      <c r="DWF43" s="9"/>
      <c r="DWG43" s="9"/>
      <c r="DWH43" s="9"/>
      <c r="DWI43" s="9"/>
      <c r="DWJ43" s="9"/>
      <c r="DWK43" s="9"/>
      <c r="DWL43" s="9"/>
      <c r="DWM43" s="9"/>
      <c r="DWN43" s="9"/>
      <c r="DWO43" s="9"/>
      <c r="DWP43" s="9"/>
      <c r="DWQ43" s="9"/>
      <c r="DWR43" s="9"/>
      <c r="DWS43" s="9"/>
      <c r="DWT43" s="9"/>
      <c r="DWU43" s="9"/>
      <c r="DWV43" s="9"/>
      <c r="DWW43" s="9"/>
      <c r="DWX43" s="9"/>
      <c r="DWY43" s="9"/>
      <c r="DWZ43" s="9"/>
      <c r="DXA43" s="9"/>
      <c r="DXB43" s="9"/>
      <c r="DXC43" s="9"/>
      <c r="DXD43" s="9"/>
      <c r="DXE43" s="9"/>
      <c r="DXF43" s="9"/>
      <c r="DXG43" s="9"/>
      <c r="DXH43" s="9"/>
      <c r="DXI43" s="9"/>
      <c r="DXJ43" s="9"/>
      <c r="DXK43" s="9"/>
      <c r="DXL43" s="9"/>
      <c r="DXM43" s="9"/>
      <c r="DXN43" s="9"/>
      <c r="DXO43" s="9"/>
      <c r="DXP43" s="9"/>
      <c r="DXQ43" s="9"/>
      <c r="DXR43" s="9"/>
      <c r="DXS43" s="9"/>
      <c r="DXT43" s="9"/>
      <c r="DXU43" s="9"/>
      <c r="DXV43" s="9"/>
      <c r="DXW43" s="9"/>
      <c r="DXX43" s="9"/>
      <c r="DXY43" s="9"/>
      <c r="DXZ43" s="9"/>
      <c r="DYA43" s="9"/>
      <c r="DYB43" s="9"/>
      <c r="DYC43" s="9"/>
      <c r="DYD43" s="9"/>
      <c r="DYE43" s="9"/>
      <c r="DYF43" s="9"/>
      <c r="DYG43" s="9"/>
      <c r="DYH43" s="9"/>
      <c r="DYI43" s="9"/>
      <c r="DYJ43" s="9"/>
      <c r="DYK43" s="9"/>
      <c r="DYL43" s="9"/>
      <c r="DYM43" s="9"/>
      <c r="DYN43" s="9"/>
      <c r="DYO43" s="9"/>
      <c r="DYP43" s="9"/>
      <c r="DYQ43" s="9"/>
      <c r="DYR43" s="9"/>
      <c r="DYS43" s="9"/>
      <c r="DYT43" s="9"/>
      <c r="DYU43" s="9"/>
      <c r="DYV43" s="9"/>
      <c r="DYW43" s="9"/>
      <c r="DYX43" s="9"/>
      <c r="DYY43" s="9"/>
      <c r="DYZ43" s="9"/>
      <c r="DZA43" s="9"/>
      <c r="DZB43" s="9"/>
      <c r="DZC43" s="9"/>
      <c r="DZD43" s="9"/>
      <c r="DZE43" s="9"/>
      <c r="DZF43" s="9"/>
      <c r="DZG43" s="9"/>
      <c r="DZH43" s="9"/>
      <c r="DZI43" s="9"/>
      <c r="DZJ43" s="9"/>
      <c r="DZK43" s="9"/>
      <c r="DZL43" s="9"/>
      <c r="DZM43" s="9"/>
      <c r="DZN43" s="9"/>
      <c r="DZO43" s="9"/>
      <c r="DZP43" s="9"/>
      <c r="DZQ43" s="9"/>
      <c r="DZR43" s="9"/>
      <c r="DZS43" s="9"/>
      <c r="DZT43" s="9"/>
      <c r="DZU43" s="9"/>
      <c r="DZV43" s="9"/>
      <c r="DZW43" s="9"/>
      <c r="DZX43" s="9"/>
      <c r="DZY43" s="9"/>
      <c r="DZZ43" s="9"/>
      <c r="EAA43" s="9"/>
      <c r="EAB43" s="9"/>
      <c r="EAC43" s="9"/>
      <c r="EAD43" s="9"/>
      <c r="EAE43" s="9"/>
      <c r="EAF43" s="9"/>
      <c r="EAG43" s="9"/>
      <c r="EAH43" s="9"/>
      <c r="EAI43" s="9"/>
      <c r="EAJ43" s="9"/>
      <c r="EAK43" s="9"/>
      <c r="EAL43" s="9"/>
      <c r="EAM43" s="9"/>
      <c r="EAN43" s="9"/>
      <c r="EAO43" s="9"/>
      <c r="EAP43" s="9"/>
      <c r="EAQ43" s="9"/>
      <c r="EAR43" s="9"/>
      <c r="EAS43" s="9"/>
      <c r="EAT43" s="9"/>
      <c r="EAU43" s="9"/>
      <c r="EAV43" s="9"/>
      <c r="EAW43" s="9"/>
      <c r="EAX43" s="9"/>
      <c r="EAY43" s="9"/>
      <c r="EAZ43" s="9"/>
      <c r="EBA43" s="9"/>
      <c r="EBB43" s="9"/>
      <c r="EBC43" s="9"/>
      <c r="EBD43" s="9"/>
      <c r="EBE43" s="9"/>
      <c r="EBF43" s="9"/>
      <c r="EBG43" s="9"/>
      <c r="EBH43" s="9"/>
      <c r="EBI43" s="9"/>
      <c r="EBJ43" s="9"/>
      <c r="EBK43" s="9"/>
      <c r="EBL43" s="9"/>
      <c r="EBM43" s="9"/>
      <c r="EBN43" s="9"/>
      <c r="EBO43" s="9"/>
      <c r="EBP43" s="9"/>
      <c r="EBQ43" s="9"/>
      <c r="EBR43" s="9"/>
      <c r="EBS43" s="9"/>
      <c r="EBT43" s="9"/>
      <c r="EBU43" s="9"/>
      <c r="EBV43" s="9"/>
      <c r="EBW43" s="9"/>
      <c r="EBX43" s="9"/>
      <c r="EBY43" s="9"/>
      <c r="EBZ43" s="9"/>
      <c r="ECA43" s="9"/>
      <c r="ECB43" s="9"/>
      <c r="ECC43" s="9"/>
      <c r="ECD43" s="9"/>
      <c r="ECE43" s="9"/>
      <c r="ECF43" s="9"/>
      <c r="ECG43" s="9"/>
      <c r="ECH43" s="9"/>
      <c r="ECI43" s="9"/>
      <c r="ECJ43" s="9"/>
      <c r="ECK43" s="9"/>
      <c r="ECL43" s="9"/>
      <c r="ECM43" s="9"/>
      <c r="ECN43" s="9"/>
      <c r="ECO43" s="9"/>
      <c r="ECP43" s="9"/>
      <c r="ECQ43" s="9"/>
      <c r="ECR43" s="9"/>
      <c r="ECS43" s="9"/>
      <c r="ECT43" s="9"/>
      <c r="ECU43" s="9"/>
      <c r="ECV43" s="9"/>
      <c r="ECW43" s="9"/>
      <c r="ECX43" s="9"/>
      <c r="ECY43" s="9"/>
      <c r="ECZ43" s="9"/>
      <c r="EDA43" s="9"/>
      <c r="EDB43" s="9"/>
      <c r="EDC43" s="9"/>
      <c r="EDD43" s="9"/>
      <c r="EDE43" s="9"/>
      <c r="EDF43" s="9"/>
      <c r="EDG43" s="9"/>
      <c r="EDH43" s="9"/>
      <c r="EDI43" s="9"/>
      <c r="EDJ43" s="9"/>
      <c r="EDK43" s="9"/>
      <c r="EDL43" s="9"/>
      <c r="EDM43" s="9"/>
      <c r="EDN43" s="9"/>
      <c r="EDO43" s="9"/>
      <c r="EDP43" s="9"/>
      <c r="EDQ43" s="9"/>
      <c r="EDR43" s="9"/>
      <c r="EDS43" s="9"/>
      <c r="EDT43" s="9"/>
      <c r="EDU43" s="9"/>
      <c r="EDV43" s="9"/>
      <c r="EDW43" s="9"/>
      <c r="EDX43" s="9"/>
      <c r="EDY43" s="9"/>
      <c r="EDZ43" s="9"/>
      <c r="EEA43" s="9"/>
      <c r="EEB43" s="9"/>
      <c r="EEC43" s="9"/>
      <c r="EED43" s="9"/>
      <c r="EEE43" s="9"/>
      <c r="EEF43" s="9"/>
      <c r="EEG43" s="9"/>
      <c r="EEH43" s="9"/>
      <c r="EEI43" s="9"/>
      <c r="EEJ43" s="9"/>
      <c r="EEK43" s="9"/>
      <c r="EEL43" s="9"/>
      <c r="EEM43" s="9"/>
      <c r="EEN43" s="9"/>
      <c r="EEO43" s="9"/>
      <c r="EEP43" s="9"/>
      <c r="EEQ43" s="9"/>
      <c r="EER43" s="9"/>
      <c r="EES43" s="9"/>
      <c r="EET43" s="9"/>
      <c r="EEU43" s="9"/>
      <c r="EEV43" s="9"/>
      <c r="EEW43" s="9"/>
      <c r="EEX43" s="9"/>
      <c r="EEY43" s="9"/>
      <c r="EEZ43" s="9"/>
      <c r="EFA43" s="9"/>
      <c r="EFB43" s="9"/>
      <c r="EFC43" s="9"/>
      <c r="EFD43" s="9"/>
      <c r="EFE43" s="9"/>
      <c r="EFF43" s="9"/>
      <c r="EFG43" s="9"/>
      <c r="EFH43" s="9"/>
      <c r="EFI43" s="9"/>
      <c r="EFJ43" s="9"/>
      <c r="EFK43" s="9"/>
      <c r="EFL43" s="9"/>
      <c r="EFM43" s="9"/>
      <c r="EFN43" s="9"/>
      <c r="EFO43" s="9"/>
      <c r="EFP43" s="9"/>
      <c r="EFQ43" s="9"/>
      <c r="EFR43" s="9"/>
      <c r="EFS43" s="9"/>
      <c r="EFT43" s="9"/>
      <c r="EFU43" s="9"/>
      <c r="EFV43" s="9"/>
      <c r="EFW43" s="9"/>
      <c r="EFX43" s="9"/>
      <c r="EFY43" s="9"/>
      <c r="EFZ43" s="9"/>
      <c r="EGA43" s="9"/>
      <c r="EGB43" s="9"/>
      <c r="EGC43" s="9"/>
      <c r="EGD43" s="9"/>
      <c r="EGE43" s="9"/>
      <c r="EGF43" s="9"/>
      <c r="EGG43" s="9"/>
      <c r="EGH43" s="9"/>
      <c r="EGI43" s="9"/>
      <c r="EGJ43" s="9"/>
      <c r="EGK43" s="9"/>
      <c r="EGL43" s="9"/>
      <c r="EGM43" s="9"/>
      <c r="EGN43" s="9"/>
      <c r="EGO43" s="9"/>
      <c r="EGP43" s="9"/>
      <c r="EGQ43" s="9"/>
      <c r="EGR43" s="9"/>
      <c r="EGS43" s="9"/>
      <c r="EGT43" s="9"/>
      <c r="EGU43" s="9"/>
      <c r="EGV43" s="9"/>
      <c r="EGW43" s="9"/>
      <c r="EGX43" s="9"/>
      <c r="EGY43" s="9"/>
      <c r="EGZ43" s="9"/>
      <c r="EHA43" s="9"/>
      <c r="EHB43" s="9"/>
      <c r="EHC43" s="9"/>
      <c r="EHD43" s="9"/>
      <c r="EHE43" s="9"/>
      <c r="EHF43" s="9"/>
      <c r="EHG43" s="9"/>
      <c r="EHH43" s="9"/>
      <c r="EHI43" s="9"/>
      <c r="EHJ43" s="9"/>
      <c r="EHK43" s="9"/>
      <c r="EHL43" s="9"/>
      <c r="EHM43" s="9"/>
      <c r="EHN43" s="9"/>
      <c r="EHO43" s="9"/>
      <c r="EHP43" s="9"/>
      <c r="EHQ43" s="9"/>
      <c r="EHR43" s="9"/>
      <c r="EHS43" s="9"/>
      <c r="EHT43" s="9"/>
      <c r="EHU43" s="9"/>
      <c r="EHV43" s="9"/>
      <c r="EHW43" s="9"/>
      <c r="EHX43" s="9"/>
      <c r="EHY43" s="9"/>
      <c r="EHZ43" s="9"/>
      <c r="EIA43" s="9"/>
      <c r="EIB43" s="9"/>
      <c r="EIC43" s="9"/>
      <c r="EID43" s="9"/>
      <c r="EIE43" s="9"/>
      <c r="EIF43" s="9"/>
      <c r="EIG43" s="9"/>
      <c r="EIH43" s="9"/>
      <c r="EII43" s="9"/>
      <c r="EIJ43" s="9"/>
      <c r="EIK43" s="9"/>
      <c r="EIL43" s="9"/>
      <c r="EIM43" s="9"/>
      <c r="EIN43" s="9"/>
      <c r="EIO43" s="9"/>
      <c r="EIP43" s="9"/>
      <c r="EIQ43" s="9"/>
      <c r="EIR43" s="9"/>
      <c r="EIS43" s="9"/>
      <c r="EIT43" s="9"/>
      <c r="EIU43" s="9"/>
      <c r="EIV43" s="9"/>
      <c r="EIW43" s="9"/>
      <c r="EIX43" s="9"/>
      <c r="EIY43" s="9"/>
      <c r="EIZ43" s="9"/>
      <c r="EJA43" s="9"/>
      <c r="EJB43" s="9"/>
      <c r="EJC43" s="9"/>
      <c r="EJD43" s="9"/>
      <c r="EJE43" s="9"/>
      <c r="EJF43" s="9"/>
      <c r="EJG43" s="9"/>
      <c r="EJH43" s="9"/>
      <c r="EJI43" s="9"/>
      <c r="EJJ43" s="9"/>
      <c r="EJK43" s="9"/>
      <c r="EJL43" s="9"/>
      <c r="EJM43" s="9"/>
      <c r="EJN43" s="9"/>
      <c r="EJO43" s="9"/>
      <c r="EJP43" s="9"/>
      <c r="EJQ43" s="9"/>
      <c r="EJR43" s="9"/>
      <c r="EJS43" s="9"/>
      <c r="EJT43" s="9"/>
      <c r="EJU43" s="9"/>
      <c r="EJV43" s="9"/>
      <c r="EJW43" s="9"/>
      <c r="EJX43" s="9"/>
      <c r="EJY43" s="9"/>
      <c r="EJZ43" s="9"/>
      <c r="EKA43" s="9"/>
      <c r="EKB43" s="9"/>
      <c r="EKC43" s="9"/>
      <c r="EKD43" s="9"/>
      <c r="EKE43" s="9"/>
      <c r="EKF43" s="9"/>
      <c r="EKG43" s="9"/>
      <c r="EKH43" s="9"/>
      <c r="EKI43" s="9"/>
      <c r="EKJ43" s="9"/>
      <c r="EKK43" s="9"/>
      <c r="EKL43" s="9"/>
      <c r="EKM43" s="9"/>
      <c r="EKN43" s="9"/>
      <c r="EKO43" s="9"/>
      <c r="EKP43" s="9"/>
      <c r="EKQ43" s="9"/>
      <c r="EKR43" s="9"/>
      <c r="EKS43" s="9"/>
      <c r="EKT43" s="9"/>
      <c r="EKU43" s="9"/>
      <c r="EKV43" s="9"/>
      <c r="EKW43" s="9"/>
      <c r="EKX43" s="9"/>
      <c r="EKY43" s="9"/>
      <c r="EKZ43" s="9"/>
      <c r="ELA43" s="9"/>
      <c r="ELB43" s="9"/>
      <c r="ELC43" s="9"/>
      <c r="ELD43" s="9"/>
      <c r="ELE43" s="9"/>
      <c r="ELF43" s="9"/>
      <c r="ELG43" s="9"/>
      <c r="ELH43" s="9"/>
      <c r="ELI43" s="9"/>
      <c r="ELJ43" s="9"/>
      <c r="ELK43" s="9"/>
      <c r="ELL43" s="9"/>
      <c r="ELM43" s="9"/>
      <c r="ELN43" s="9"/>
      <c r="ELO43" s="9"/>
      <c r="ELP43" s="9"/>
      <c r="ELQ43" s="9"/>
      <c r="ELR43" s="9"/>
      <c r="ELS43" s="9"/>
      <c r="ELT43" s="9"/>
      <c r="ELU43" s="9"/>
      <c r="ELV43" s="9"/>
      <c r="ELW43" s="9"/>
      <c r="ELX43" s="9"/>
      <c r="ELY43" s="9"/>
      <c r="ELZ43" s="9"/>
      <c r="EMA43" s="9"/>
      <c r="EMB43" s="9"/>
      <c r="EMC43" s="9"/>
      <c r="EMD43" s="9"/>
      <c r="EME43" s="9"/>
      <c r="EMF43" s="9"/>
      <c r="EMG43" s="9"/>
      <c r="EMH43" s="9"/>
      <c r="EMI43" s="9"/>
      <c r="EMJ43" s="9"/>
      <c r="EMK43" s="9"/>
      <c r="EML43" s="9"/>
      <c r="EMM43" s="9"/>
      <c r="EMN43" s="9"/>
      <c r="EMO43" s="9"/>
      <c r="EMP43" s="9"/>
      <c r="EMQ43" s="9"/>
      <c r="EMR43" s="9"/>
      <c r="EMS43" s="9"/>
      <c r="EMT43" s="9"/>
      <c r="EMU43" s="9"/>
      <c r="EMV43" s="9"/>
      <c r="EMW43" s="9"/>
      <c r="EMX43" s="9"/>
      <c r="EMY43" s="9"/>
      <c r="EMZ43" s="9"/>
      <c r="ENA43" s="9"/>
      <c r="ENB43" s="9"/>
      <c r="ENC43" s="9"/>
      <c r="END43" s="9"/>
      <c r="ENE43" s="9"/>
      <c r="ENF43" s="9"/>
      <c r="ENG43" s="9"/>
      <c r="ENH43" s="9"/>
      <c r="ENI43" s="9"/>
      <c r="ENJ43" s="9"/>
      <c r="ENK43" s="9"/>
      <c r="ENL43" s="9"/>
      <c r="ENM43" s="9"/>
      <c r="ENN43" s="9"/>
      <c r="ENO43" s="9"/>
      <c r="ENP43" s="9"/>
      <c r="ENQ43" s="9"/>
      <c r="ENR43" s="9"/>
      <c r="ENS43" s="9"/>
      <c r="ENT43" s="9"/>
      <c r="ENU43" s="9"/>
      <c r="ENV43" s="9"/>
      <c r="ENW43" s="9"/>
      <c r="ENX43" s="9"/>
      <c r="ENY43" s="9"/>
      <c r="ENZ43" s="9"/>
      <c r="EOA43" s="9"/>
      <c r="EOB43" s="9"/>
      <c r="EOC43" s="9"/>
      <c r="EOD43" s="9"/>
      <c r="EOE43" s="9"/>
      <c r="EOF43" s="9"/>
      <c r="EOG43" s="9"/>
      <c r="EOH43" s="9"/>
      <c r="EOI43" s="9"/>
      <c r="EOJ43" s="9"/>
      <c r="EOK43" s="9"/>
      <c r="EOL43" s="9"/>
      <c r="EOM43" s="9"/>
      <c r="EON43" s="9"/>
      <c r="EOO43" s="9"/>
      <c r="EOP43" s="9"/>
      <c r="EOQ43" s="9"/>
      <c r="EOR43" s="9"/>
      <c r="EOS43" s="9"/>
      <c r="EOT43" s="9"/>
      <c r="EOU43" s="9"/>
      <c r="EOV43" s="9"/>
      <c r="EOW43" s="9"/>
      <c r="EOX43" s="9"/>
      <c r="EOY43" s="9"/>
      <c r="EOZ43" s="9"/>
      <c r="EPA43" s="9"/>
      <c r="EPB43" s="9"/>
      <c r="EPC43" s="9"/>
      <c r="EPD43" s="9"/>
      <c r="EPE43" s="9"/>
      <c r="EPF43" s="9"/>
      <c r="EPG43" s="9"/>
      <c r="EPH43" s="9"/>
      <c r="EPI43" s="9"/>
      <c r="EPJ43" s="9"/>
      <c r="EPK43" s="9"/>
      <c r="EPL43" s="9"/>
      <c r="EPM43" s="9"/>
      <c r="EPN43" s="9"/>
      <c r="EPO43" s="9"/>
      <c r="EPP43" s="9"/>
      <c r="EPQ43" s="9"/>
      <c r="EPR43" s="9"/>
      <c r="EPS43" s="9"/>
      <c r="EPT43" s="9"/>
      <c r="EPU43" s="9"/>
      <c r="EPV43" s="9"/>
      <c r="EPW43" s="9"/>
      <c r="EPX43" s="9"/>
      <c r="EPY43" s="9"/>
      <c r="EPZ43" s="9"/>
      <c r="EQA43" s="9"/>
      <c r="EQB43" s="9"/>
      <c r="EQC43" s="9"/>
      <c r="EQD43" s="9"/>
      <c r="EQE43" s="9"/>
      <c r="EQF43" s="9"/>
      <c r="EQG43" s="9"/>
      <c r="EQH43" s="9"/>
      <c r="EQI43" s="9"/>
      <c r="EQJ43" s="9"/>
      <c r="EQK43" s="9"/>
      <c r="EQL43" s="9"/>
      <c r="EQM43" s="9"/>
      <c r="EQN43" s="9"/>
      <c r="EQO43" s="9"/>
      <c r="EQP43" s="9"/>
      <c r="EQQ43" s="9"/>
      <c r="EQR43" s="9"/>
      <c r="EQS43" s="9"/>
      <c r="EQT43" s="9"/>
      <c r="EQU43" s="9"/>
      <c r="EQV43" s="9"/>
      <c r="EQW43" s="9"/>
      <c r="EQX43" s="9"/>
      <c r="EQY43" s="9"/>
      <c r="EQZ43" s="9"/>
      <c r="ERA43" s="9"/>
      <c r="ERB43" s="9"/>
      <c r="ERC43" s="9"/>
      <c r="ERD43" s="9"/>
      <c r="ERE43" s="9"/>
      <c r="ERF43" s="9"/>
      <c r="ERG43" s="9"/>
      <c r="ERH43" s="9"/>
      <c r="ERI43" s="9"/>
      <c r="ERJ43" s="9"/>
      <c r="ERK43" s="9"/>
      <c r="ERL43" s="9"/>
      <c r="ERM43" s="9"/>
      <c r="ERN43" s="9"/>
      <c r="ERO43" s="9"/>
      <c r="ERP43" s="9"/>
      <c r="ERQ43" s="9"/>
      <c r="ERR43" s="9"/>
      <c r="ERS43" s="9"/>
      <c r="ERT43" s="9"/>
      <c r="ERU43" s="9"/>
      <c r="ERV43" s="9"/>
      <c r="ERW43" s="9"/>
      <c r="ERX43" s="9"/>
      <c r="ERY43" s="9"/>
      <c r="ERZ43" s="9"/>
      <c r="ESA43" s="9"/>
      <c r="ESB43" s="9"/>
      <c r="ESC43" s="9"/>
      <c r="ESD43" s="9"/>
      <c r="ESE43" s="9"/>
      <c r="ESF43" s="9"/>
      <c r="ESG43" s="9"/>
      <c r="ESH43" s="9"/>
      <c r="ESI43" s="9"/>
      <c r="ESJ43" s="9"/>
      <c r="ESK43" s="9"/>
      <c r="ESL43" s="9"/>
      <c r="ESM43" s="9"/>
      <c r="ESN43" s="9"/>
      <c r="ESO43" s="9"/>
      <c r="ESP43" s="9"/>
      <c r="ESQ43" s="9"/>
      <c r="ESR43" s="9"/>
      <c r="ESS43" s="9"/>
      <c r="EST43" s="9"/>
      <c r="ESU43" s="9"/>
      <c r="ESV43" s="9"/>
      <c r="ESW43" s="9"/>
      <c r="ESX43" s="9"/>
      <c r="ESY43" s="9"/>
      <c r="ESZ43" s="9"/>
      <c r="ETA43" s="9"/>
      <c r="ETB43" s="9"/>
      <c r="ETC43" s="9"/>
      <c r="ETD43" s="9"/>
      <c r="ETE43" s="9"/>
      <c r="ETF43" s="9"/>
      <c r="ETG43" s="9"/>
      <c r="ETH43" s="9"/>
      <c r="ETI43" s="9"/>
      <c r="ETJ43" s="9"/>
      <c r="ETK43" s="9"/>
      <c r="ETL43" s="9"/>
      <c r="ETM43" s="9"/>
      <c r="ETN43" s="9"/>
      <c r="ETO43" s="9"/>
      <c r="ETP43" s="9"/>
      <c r="ETQ43" s="9"/>
      <c r="ETR43" s="9"/>
      <c r="ETS43" s="9"/>
      <c r="ETT43" s="9"/>
      <c r="ETU43" s="9"/>
      <c r="ETV43" s="9"/>
      <c r="ETW43" s="9"/>
      <c r="ETX43" s="9"/>
      <c r="ETY43" s="9"/>
      <c r="ETZ43" s="9"/>
      <c r="EUA43" s="9"/>
      <c r="EUB43" s="9"/>
      <c r="EUC43" s="9"/>
      <c r="EUD43" s="9"/>
      <c r="EUE43" s="9"/>
      <c r="EUF43" s="9"/>
      <c r="EUG43" s="9"/>
      <c r="EUH43" s="9"/>
      <c r="EUI43" s="9"/>
      <c r="EUJ43" s="9"/>
      <c r="EUK43" s="9"/>
      <c r="EUL43" s="9"/>
      <c r="EUM43" s="9"/>
      <c r="EUN43" s="9"/>
      <c r="EUO43" s="9"/>
      <c r="EUP43" s="9"/>
      <c r="EUQ43" s="9"/>
      <c r="EUR43" s="9"/>
      <c r="EUS43" s="9"/>
      <c r="EUT43" s="9"/>
      <c r="EUU43" s="9"/>
      <c r="EUV43" s="9"/>
      <c r="EUW43" s="9"/>
      <c r="EUX43" s="9"/>
      <c r="EUY43" s="9"/>
      <c r="EUZ43" s="9"/>
      <c r="EVA43" s="9"/>
      <c r="EVB43" s="9"/>
      <c r="EVC43" s="9"/>
      <c r="EVD43" s="9"/>
      <c r="EVE43" s="9"/>
      <c r="EVF43" s="9"/>
      <c r="EVG43" s="9"/>
      <c r="EVH43" s="9"/>
      <c r="EVI43" s="9"/>
      <c r="EVJ43" s="9"/>
      <c r="EVK43" s="9"/>
      <c r="EVL43" s="9"/>
      <c r="EVM43" s="9"/>
      <c r="EVN43" s="9"/>
      <c r="EVO43" s="9"/>
      <c r="EVP43" s="9"/>
      <c r="EVQ43" s="9"/>
      <c r="EVR43" s="9"/>
      <c r="EVS43" s="9"/>
      <c r="EVT43" s="9"/>
      <c r="EVU43" s="9"/>
      <c r="EVV43" s="9"/>
      <c r="EVW43" s="9"/>
      <c r="EVX43" s="9"/>
      <c r="EVY43" s="9"/>
      <c r="EVZ43" s="9"/>
      <c r="EWA43" s="9"/>
      <c r="EWB43" s="9"/>
      <c r="EWC43" s="9"/>
      <c r="EWD43" s="9"/>
      <c r="EWE43" s="9"/>
      <c r="EWF43" s="9"/>
      <c r="EWG43" s="9"/>
      <c r="EWH43" s="9"/>
      <c r="EWI43" s="9"/>
      <c r="EWJ43" s="9"/>
      <c r="EWK43" s="9"/>
      <c r="EWL43" s="9"/>
      <c r="EWM43" s="9"/>
      <c r="EWN43" s="9"/>
      <c r="EWO43" s="9"/>
      <c r="EWP43" s="9"/>
      <c r="EWQ43" s="9"/>
      <c r="EWR43" s="9"/>
      <c r="EWS43" s="9"/>
      <c r="EWT43" s="9"/>
      <c r="EWU43" s="9"/>
      <c r="EWV43" s="9"/>
      <c r="EWW43" s="9"/>
      <c r="EWX43" s="9"/>
      <c r="EWY43" s="9"/>
      <c r="EWZ43" s="9"/>
      <c r="EXA43" s="9"/>
      <c r="EXB43" s="9"/>
      <c r="EXC43" s="9"/>
      <c r="EXD43" s="9"/>
      <c r="EXE43" s="9"/>
      <c r="EXF43" s="9"/>
      <c r="EXG43" s="9"/>
      <c r="EXH43" s="9"/>
      <c r="EXI43" s="9"/>
      <c r="EXJ43" s="9"/>
      <c r="EXK43" s="9"/>
      <c r="EXL43" s="9"/>
      <c r="EXM43" s="9"/>
      <c r="EXN43" s="9"/>
      <c r="EXO43" s="9"/>
      <c r="EXP43" s="9"/>
      <c r="EXQ43" s="9"/>
      <c r="EXR43" s="9"/>
      <c r="EXS43" s="9"/>
      <c r="EXT43" s="9"/>
      <c r="EXU43" s="9"/>
      <c r="EXV43" s="9"/>
      <c r="EXW43" s="9"/>
      <c r="EXX43" s="9"/>
      <c r="EXY43" s="9"/>
      <c r="EXZ43" s="9"/>
      <c r="EYA43" s="9"/>
      <c r="EYB43" s="9"/>
      <c r="EYC43" s="9"/>
      <c r="EYD43" s="9"/>
      <c r="EYE43" s="9"/>
      <c r="EYF43" s="9"/>
      <c r="EYG43" s="9"/>
      <c r="EYH43" s="9"/>
      <c r="EYI43" s="9"/>
      <c r="EYJ43" s="9"/>
      <c r="EYK43" s="9"/>
      <c r="EYL43" s="9"/>
      <c r="EYM43" s="9"/>
      <c r="EYN43" s="9"/>
      <c r="EYO43" s="9"/>
      <c r="EYP43" s="9"/>
      <c r="EYQ43" s="9"/>
      <c r="EYR43" s="9"/>
      <c r="EYS43" s="9"/>
      <c r="EYT43" s="9"/>
      <c r="EYU43" s="9"/>
      <c r="EYV43" s="9"/>
      <c r="EYW43" s="9"/>
      <c r="EYX43" s="9"/>
      <c r="EYY43" s="9"/>
      <c r="EYZ43" s="9"/>
      <c r="EZA43" s="9"/>
      <c r="EZB43" s="9"/>
      <c r="EZC43" s="9"/>
      <c r="EZD43" s="9"/>
      <c r="EZE43" s="9"/>
      <c r="EZF43" s="9"/>
      <c r="EZG43" s="9"/>
      <c r="EZH43" s="9"/>
      <c r="EZI43" s="9"/>
      <c r="EZJ43" s="9"/>
      <c r="EZK43" s="9"/>
      <c r="EZL43" s="9"/>
      <c r="EZM43" s="9"/>
      <c r="EZN43" s="9"/>
      <c r="EZO43" s="9"/>
      <c r="EZP43" s="9"/>
      <c r="EZQ43" s="9"/>
      <c r="EZR43" s="9"/>
      <c r="EZS43" s="9"/>
      <c r="EZT43" s="9"/>
      <c r="EZU43" s="9"/>
      <c r="EZV43" s="9"/>
      <c r="EZW43" s="9"/>
      <c r="EZX43" s="9"/>
      <c r="EZY43" s="9"/>
      <c r="EZZ43" s="9"/>
      <c r="FAA43" s="9"/>
      <c r="FAB43" s="9"/>
      <c r="FAC43" s="9"/>
      <c r="FAD43" s="9"/>
      <c r="FAE43" s="9"/>
      <c r="FAF43" s="9"/>
      <c r="FAG43" s="9"/>
      <c r="FAH43" s="9"/>
      <c r="FAI43" s="9"/>
      <c r="FAJ43" s="9"/>
      <c r="FAK43" s="9"/>
      <c r="FAL43" s="9"/>
      <c r="FAM43" s="9"/>
      <c r="FAN43" s="9"/>
      <c r="FAO43" s="9"/>
      <c r="FAP43" s="9"/>
      <c r="FAQ43" s="9"/>
      <c r="FAR43" s="9"/>
      <c r="FAS43" s="9"/>
      <c r="FAT43" s="9"/>
      <c r="FAU43" s="9"/>
      <c r="FAV43" s="9"/>
      <c r="FAW43" s="9"/>
      <c r="FAX43" s="9"/>
      <c r="FAY43" s="9"/>
      <c r="FAZ43" s="9"/>
      <c r="FBA43" s="9"/>
      <c r="FBB43" s="9"/>
      <c r="FBC43" s="9"/>
      <c r="FBD43" s="9"/>
      <c r="FBE43" s="9"/>
      <c r="FBF43" s="9"/>
      <c r="FBG43" s="9"/>
      <c r="FBH43" s="9"/>
      <c r="FBI43" s="9"/>
      <c r="FBJ43" s="9"/>
      <c r="FBK43" s="9"/>
      <c r="FBL43" s="9"/>
      <c r="FBM43" s="9"/>
      <c r="FBN43" s="9"/>
      <c r="FBO43" s="9"/>
      <c r="FBP43" s="9"/>
      <c r="FBQ43" s="9"/>
      <c r="FBR43" s="9"/>
      <c r="FBS43" s="9"/>
      <c r="FBT43" s="9"/>
      <c r="FBU43" s="9"/>
      <c r="FBV43" s="9"/>
      <c r="FBW43" s="9"/>
      <c r="FBX43" s="9"/>
      <c r="FBY43" s="9"/>
      <c r="FBZ43" s="9"/>
      <c r="FCA43" s="9"/>
      <c r="FCB43" s="9"/>
      <c r="FCC43" s="9"/>
      <c r="FCD43" s="9"/>
      <c r="FCE43" s="9"/>
      <c r="FCF43" s="9"/>
      <c r="FCG43" s="9"/>
      <c r="FCH43" s="9"/>
      <c r="FCI43" s="9"/>
      <c r="FCJ43" s="9"/>
      <c r="FCK43" s="9"/>
      <c r="FCL43" s="9"/>
      <c r="FCM43" s="9"/>
      <c r="FCN43" s="9"/>
      <c r="FCO43" s="9"/>
      <c r="FCP43" s="9"/>
      <c r="FCQ43" s="9"/>
      <c r="FCR43" s="9"/>
      <c r="FCS43" s="9"/>
      <c r="FCT43" s="9"/>
      <c r="FCU43" s="9"/>
      <c r="FCV43" s="9"/>
      <c r="FCW43" s="9"/>
      <c r="FCX43" s="9"/>
      <c r="FCY43" s="9"/>
      <c r="FCZ43" s="9"/>
      <c r="FDA43" s="9"/>
      <c r="FDB43" s="9"/>
      <c r="FDC43" s="9"/>
      <c r="FDD43" s="9"/>
      <c r="FDE43" s="9"/>
      <c r="FDF43" s="9"/>
      <c r="FDG43" s="9"/>
      <c r="FDH43" s="9"/>
      <c r="FDI43" s="9"/>
      <c r="FDJ43" s="9"/>
      <c r="FDK43" s="9"/>
      <c r="FDL43" s="9"/>
      <c r="FDM43" s="9"/>
      <c r="FDN43" s="9"/>
      <c r="FDO43" s="9"/>
      <c r="FDP43" s="9"/>
      <c r="FDQ43" s="9"/>
      <c r="FDR43" s="9"/>
      <c r="FDS43" s="9"/>
      <c r="FDT43" s="9"/>
      <c r="FDU43" s="9"/>
      <c r="FDV43" s="9"/>
      <c r="FDW43" s="9"/>
      <c r="FDX43" s="9"/>
      <c r="FDY43" s="9"/>
      <c r="FDZ43" s="9"/>
      <c r="FEA43" s="9"/>
      <c r="FEB43" s="9"/>
      <c r="FEC43" s="9"/>
      <c r="FED43" s="9"/>
      <c r="FEE43" s="9"/>
      <c r="FEF43" s="9"/>
      <c r="FEG43" s="9"/>
      <c r="FEH43" s="9"/>
      <c r="FEI43" s="9"/>
      <c r="FEJ43" s="9"/>
      <c r="FEK43" s="9"/>
      <c r="FEL43" s="9"/>
      <c r="FEM43" s="9"/>
      <c r="FEN43" s="9"/>
      <c r="FEO43" s="9"/>
      <c r="FEP43" s="9"/>
      <c r="FEQ43" s="9"/>
      <c r="FER43" s="9"/>
      <c r="FES43" s="9"/>
      <c r="FET43" s="9"/>
      <c r="FEU43" s="9"/>
      <c r="FEV43" s="9"/>
      <c r="FEW43" s="9"/>
      <c r="FEX43" s="9"/>
      <c r="FEY43" s="9"/>
      <c r="FEZ43" s="9"/>
      <c r="FFA43" s="9"/>
      <c r="FFB43" s="9"/>
      <c r="FFC43" s="9"/>
      <c r="FFD43" s="9"/>
      <c r="FFE43" s="9"/>
      <c r="FFF43" s="9"/>
      <c r="FFG43" s="9"/>
      <c r="FFH43" s="9"/>
      <c r="FFI43" s="9"/>
      <c r="FFJ43" s="9"/>
      <c r="FFK43" s="9"/>
      <c r="FFL43" s="9"/>
      <c r="FFM43" s="9"/>
      <c r="FFN43" s="9"/>
      <c r="FFO43" s="9"/>
      <c r="FFP43" s="9"/>
      <c r="FFQ43" s="9"/>
      <c r="FFR43" s="9"/>
      <c r="FFS43" s="9"/>
      <c r="FFT43" s="9"/>
      <c r="FFU43" s="9"/>
      <c r="FFV43" s="9"/>
      <c r="FFW43" s="9"/>
      <c r="FFX43" s="9"/>
      <c r="FFY43" s="9"/>
      <c r="FFZ43" s="9"/>
      <c r="FGA43" s="9"/>
      <c r="FGB43" s="9"/>
      <c r="FGC43" s="9"/>
      <c r="FGD43" s="9"/>
      <c r="FGE43" s="9"/>
      <c r="FGF43" s="9"/>
      <c r="FGG43" s="9"/>
      <c r="FGH43" s="9"/>
      <c r="FGI43" s="9"/>
      <c r="FGJ43" s="9"/>
      <c r="FGK43" s="9"/>
      <c r="FGL43" s="9"/>
      <c r="FGM43" s="9"/>
      <c r="FGN43" s="9"/>
      <c r="FGO43" s="9"/>
      <c r="FGP43" s="9"/>
      <c r="FGQ43" s="9"/>
      <c r="FGR43" s="9"/>
      <c r="FGS43" s="9"/>
      <c r="FGT43" s="9"/>
      <c r="FGU43" s="9"/>
      <c r="FGV43" s="9"/>
      <c r="FGW43" s="9"/>
      <c r="FGX43" s="9"/>
      <c r="FGY43" s="9"/>
      <c r="FGZ43" s="9"/>
      <c r="FHA43" s="9"/>
      <c r="FHB43" s="9"/>
      <c r="FHC43" s="9"/>
      <c r="FHD43" s="9"/>
      <c r="FHE43" s="9"/>
      <c r="FHF43" s="9"/>
      <c r="FHG43" s="9"/>
      <c r="FHH43" s="9"/>
      <c r="FHI43" s="9"/>
      <c r="FHJ43" s="9"/>
      <c r="FHK43" s="9"/>
      <c r="FHL43" s="9"/>
      <c r="FHM43" s="9"/>
      <c r="FHN43" s="9"/>
      <c r="FHO43" s="9"/>
      <c r="FHP43" s="9"/>
      <c r="FHQ43" s="9"/>
      <c r="FHR43" s="9"/>
      <c r="FHS43" s="9"/>
      <c r="FHT43" s="9"/>
      <c r="FHU43" s="9"/>
      <c r="FHV43" s="9"/>
      <c r="FHW43" s="9"/>
      <c r="FHX43" s="9"/>
      <c r="FHY43" s="9"/>
      <c r="FHZ43" s="9"/>
      <c r="FIA43" s="9"/>
      <c r="FIB43" s="9"/>
      <c r="FIC43" s="9"/>
      <c r="FID43" s="9"/>
      <c r="FIE43" s="9"/>
      <c r="FIF43" s="9"/>
      <c r="FIG43" s="9"/>
      <c r="FIH43" s="9"/>
      <c r="FII43" s="9"/>
      <c r="FIJ43" s="9"/>
      <c r="FIK43" s="9"/>
      <c r="FIL43" s="9"/>
      <c r="FIM43" s="9"/>
      <c r="FIN43" s="9"/>
      <c r="FIO43" s="9"/>
      <c r="FIP43" s="9"/>
      <c r="FIQ43" s="9"/>
      <c r="FIR43" s="9"/>
      <c r="FIS43" s="9"/>
      <c r="FIT43" s="9"/>
      <c r="FIU43" s="9"/>
      <c r="FIV43" s="9"/>
      <c r="FIW43" s="9"/>
      <c r="FIX43" s="9"/>
      <c r="FIY43" s="9"/>
      <c r="FIZ43" s="9"/>
      <c r="FJA43" s="9"/>
      <c r="FJB43" s="9"/>
      <c r="FJC43" s="9"/>
      <c r="FJD43" s="9"/>
      <c r="FJE43" s="9"/>
      <c r="FJF43" s="9"/>
      <c r="FJG43" s="9"/>
      <c r="FJH43" s="9"/>
      <c r="FJI43" s="9"/>
      <c r="FJJ43" s="9"/>
      <c r="FJK43" s="9"/>
      <c r="FJL43" s="9"/>
      <c r="FJM43" s="9"/>
      <c r="FJN43" s="9"/>
      <c r="FJO43" s="9"/>
      <c r="FJP43" s="9"/>
      <c r="FJQ43" s="9"/>
      <c r="FJR43" s="9"/>
      <c r="FJS43" s="9"/>
      <c r="FJT43" s="9"/>
      <c r="FJU43" s="9"/>
      <c r="FJV43" s="9"/>
      <c r="FJW43" s="9"/>
      <c r="FJX43" s="9"/>
      <c r="FJY43" s="9"/>
      <c r="FJZ43" s="9"/>
      <c r="FKA43" s="9"/>
      <c r="FKB43" s="9"/>
      <c r="FKC43" s="9"/>
      <c r="FKD43" s="9"/>
      <c r="FKE43" s="9"/>
      <c r="FKF43" s="9"/>
      <c r="FKG43" s="9"/>
      <c r="FKH43" s="9"/>
      <c r="FKI43" s="9"/>
      <c r="FKJ43" s="9"/>
      <c r="FKK43" s="9"/>
      <c r="FKL43" s="9"/>
      <c r="FKM43" s="9"/>
      <c r="FKN43" s="9"/>
      <c r="FKO43" s="9"/>
      <c r="FKP43" s="9"/>
      <c r="FKQ43" s="9"/>
      <c r="FKR43" s="9"/>
      <c r="FKS43" s="9"/>
      <c r="FKT43" s="9"/>
      <c r="FKU43" s="9"/>
      <c r="FKV43" s="9"/>
      <c r="FKW43" s="9"/>
      <c r="FKX43" s="9"/>
      <c r="FKY43" s="9"/>
      <c r="FKZ43" s="9"/>
      <c r="FLA43" s="9"/>
      <c r="FLB43" s="9"/>
      <c r="FLC43" s="9"/>
      <c r="FLD43" s="9"/>
      <c r="FLE43" s="9"/>
      <c r="FLF43" s="9"/>
      <c r="FLG43" s="9"/>
      <c r="FLH43" s="9"/>
      <c r="FLI43" s="9"/>
      <c r="FLJ43" s="9"/>
      <c r="FLK43" s="9"/>
      <c r="FLL43" s="9"/>
      <c r="FLM43" s="9"/>
      <c r="FLN43" s="9"/>
      <c r="FLO43" s="9"/>
      <c r="FLP43" s="9"/>
      <c r="FLQ43" s="9"/>
      <c r="FLR43" s="9"/>
      <c r="FLS43" s="9"/>
      <c r="FLT43" s="9"/>
      <c r="FLU43" s="9"/>
      <c r="FLV43" s="9"/>
      <c r="FLW43" s="9"/>
      <c r="FLX43" s="9"/>
      <c r="FLY43" s="9"/>
      <c r="FLZ43" s="9"/>
      <c r="FMA43" s="9"/>
      <c r="FMB43" s="9"/>
      <c r="FMC43" s="9"/>
      <c r="FMD43" s="9"/>
      <c r="FME43" s="9"/>
      <c r="FMF43" s="9"/>
      <c r="FMG43" s="9"/>
      <c r="FMH43" s="9"/>
      <c r="FMI43" s="9"/>
      <c r="FMJ43" s="9"/>
      <c r="FMK43" s="9"/>
      <c r="FML43" s="9"/>
      <c r="FMM43" s="9"/>
      <c r="FMN43" s="9"/>
      <c r="FMO43" s="9"/>
      <c r="FMP43" s="9"/>
      <c r="FMQ43" s="9"/>
      <c r="FMR43" s="9"/>
      <c r="FMS43" s="9"/>
      <c r="FMT43" s="9"/>
      <c r="FMU43" s="9"/>
      <c r="FMV43" s="9"/>
      <c r="FMW43" s="9"/>
      <c r="FMX43" s="9"/>
      <c r="FMY43" s="9"/>
      <c r="FMZ43" s="9"/>
      <c r="FNA43" s="9"/>
      <c r="FNB43" s="9"/>
      <c r="FNC43" s="9"/>
      <c r="FND43" s="9"/>
      <c r="FNE43" s="9"/>
      <c r="FNF43" s="9"/>
      <c r="FNG43" s="9"/>
      <c r="FNH43" s="9"/>
      <c r="FNI43" s="9"/>
      <c r="FNJ43" s="9"/>
      <c r="FNK43" s="9"/>
      <c r="FNL43" s="9"/>
      <c r="FNM43" s="9"/>
      <c r="FNN43" s="9"/>
      <c r="FNO43" s="9"/>
      <c r="FNP43" s="9"/>
      <c r="FNQ43" s="9"/>
      <c r="FNR43" s="9"/>
      <c r="FNS43" s="9"/>
      <c r="FNT43" s="9"/>
      <c r="FNU43" s="9"/>
      <c r="FNV43" s="9"/>
      <c r="FNW43" s="9"/>
      <c r="FNX43" s="9"/>
      <c r="FNY43" s="9"/>
      <c r="FNZ43" s="9"/>
      <c r="FOA43" s="9"/>
      <c r="FOB43" s="9"/>
      <c r="FOC43" s="9"/>
      <c r="FOD43" s="9"/>
      <c r="FOE43" s="9"/>
      <c r="FOF43" s="9"/>
      <c r="FOG43" s="9"/>
      <c r="FOH43" s="9"/>
      <c r="FOI43" s="9"/>
      <c r="FOJ43" s="9"/>
      <c r="FOK43" s="9"/>
      <c r="FOL43" s="9"/>
      <c r="FOM43" s="9"/>
      <c r="FON43" s="9"/>
      <c r="FOO43" s="9"/>
      <c r="FOP43" s="9"/>
      <c r="FOQ43" s="9"/>
      <c r="FOR43" s="9"/>
      <c r="FOS43" s="9"/>
      <c r="FOT43" s="9"/>
      <c r="FOU43" s="9"/>
      <c r="FOV43" s="9"/>
      <c r="FOW43" s="9"/>
      <c r="FOX43" s="9"/>
      <c r="FOY43" s="9"/>
      <c r="FOZ43" s="9"/>
      <c r="FPA43" s="9"/>
      <c r="FPB43" s="9"/>
      <c r="FPC43" s="9"/>
      <c r="FPD43" s="9"/>
      <c r="FPE43" s="9"/>
      <c r="FPF43" s="9"/>
      <c r="FPG43" s="9"/>
      <c r="FPH43" s="9"/>
      <c r="FPI43" s="9"/>
      <c r="FPJ43" s="9"/>
      <c r="FPK43" s="9"/>
      <c r="FPL43" s="9"/>
      <c r="FPM43" s="9"/>
      <c r="FPN43" s="9"/>
      <c r="FPO43" s="9"/>
      <c r="FPP43" s="9"/>
      <c r="FPQ43" s="9"/>
      <c r="FPR43" s="9"/>
      <c r="FPS43" s="9"/>
      <c r="FPT43" s="9"/>
      <c r="FPU43" s="9"/>
      <c r="FPV43" s="9"/>
      <c r="FPW43" s="9"/>
      <c r="FPX43" s="9"/>
      <c r="FPY43" s="9"/>
      <c r="FPZ43" s="9"/>
      <c r="FQA43" s="9"/>
      <c r="FQB43" s="9"/>
      <c r="FQC43" s="9"/>
      <c r="FQD43" s="9"/>
      <c r="FQE43" s="9"/>
      <c r="FQF43" s="9"/>
      <c r="FQG43" s="9"/>
      <c r="FQH43" s="9"/>
      <c r="FQI43" s="9"/>
      <c r="FQJ43" s="9"/>
      <c r="FQK43" s="9"/>
      <c r="FQL43" s="9"/>
      <c r="FQM43" s="9"/>
      <c r="FQN43" s="9"/>
      <c r="FQO43" s="9"/>
      <c r="FQP43" s="9"/>
      <c r="FQQ43" s="9"/>
      <c r="FQR43" s="9"/>
      <c r="FQS43" s="9"/>
      <c r="FQT43" s="9"/>
      <c r="FQU43" s="9"/>
      <c r="FQV43" s="9"/>
      <c r="FQW43" s="9"/>
      <c r="FQX43" s="9"/>
      <c r="FQY43" s="9"/>
      <c r="FQZ43" s="9"/>
      <c r="FRA43" s="9"/>
      <c r="FRB43" s="9"/>
      <c r="FRC43" s="9"/>
      <c r="FRD43" s="9"/>
      <c r="FRE43" s="9"/>
      <c r="FRF43" s="9"/>
      <c r="FRG43" s="9"/>
      <c r="FRH43" s="9"/>
      <c r="FRI43" s="9"/>
      <c r="FRJ43" s="9"/>
      <c r="FRK43" s="9"/>
      <c r="FRL43" s="9"/>
      <c r="FRM43" s="9"/>
      <c r="FRN43" s="9"/>
      <c r="FRO43" s="9"/>
      <c r="FRP43" s="9"/>
      <c r="FRQ43" s="9"/>
      <c r="FRR43" s="9"/>
      <c r="FRS43" s="9"/>
      <c r="FRT43" s="9"/>
      <c r="FRU43" s="9"/>
      <c r="FRV43" s="9"/>
      <c r="FRW43" s="9"/>
      <c r="FRX43" s="9"/>
      <c r="FRY43" s="9"/>
      <c r="FRZ43" s="9"/>
      <c r="FSA43" s="9"/>
      <c r="FSB43" s="9"/>
      <c r="FSC43" s="9"/>
      <c r="FSD43" s="9"/>
      <c r="FSE43" s="9"/>
      <c r="FSF43" s="9"/>
      <c r="FSG43" s="9"/>
      <c r="FSH43" s="9"/>
      <c r="FSI43" s="9"/>
      <c r="FSJ43" s="9"/>
      <c r="FSK43" s="9"/>
      <c r="FSL43" s="9"/>
      <c r="FSM43" s="9"/>
      <c r="FSN43" s="9"/>
      <c r="FSO43" s="9"/>
      <c r="FSP43" s="9"/>
      <c r="FSQ43" s="9"/>
      <c r="FSR43" s="9"/>
      <c r="FSS43" s="9"/>
      <c r="FST43" s="9"/>
      <c r="FSU43" s="9"/>
      <c r="FSV43" s="9"/>
      <c r="FSW43" s="9"/>
      <c r="FSX43" s="9"/>
      <c r="FSY43" s="9"/>
      <c r="FSZ43" s="9"/>
      <c r="FTA43" s="9"/>
      <c r="FTB43" s="9"/>
      <c r="FTC43" s="9"/>
      <c r="FTD43" s="9"/>
      <c r="FTE43" s="9"/>
      <c r="FTF43" s="9"/>
      <c r="FTG43" s="9"/>
      <c r="FTH43" s="9"/>
      <c r="FTI43" s="9"/>
      <c r="FTJ43" s="9"/>
      <c r="FTK43" s="9"/>
      <c r="FTL43" s="9"/>
      <c r="FTM43" s="9"/>
      <c r="FTN43" s="9"/>
      <c r="FTO43" s="9"/>
      <c r="FTP43" s="9"/>
      <c r="FTQ43" s="9"/>
      <c r="FTR43" s="9"/>
      <c r="FTS43" s="9"/>
      <c r="FTT43" s="9"/>
      <c r="FTU43" s="9"/>
      <c r="FTV43" s="9"/>
      <c r="FTW43" s="9"/>
      <c r="FTX43" s="9"/>
      <c r="FTY43" s="9"/>
      <c r="FTZ43" s="9"/>
      <c r="FUA43" s="9"/>
      <c r="FUB43" s="9"/>
      <c r="FUC43" s="9"/>
      <c r="FUD43" s="9"/>
      <c r="FUE43" s="9"/>
      <c r="FUF43" s="9"/>
      <c r="FUG43" s="9"/>
      <c r="FUH43" s="9"/>
      <c r="FUI43" s="9"/>
      <c r="FUJ43" s="9"/>
      <c r="FUK43" s="9"/>
      <c r="FUL43" s="9"/>
      <c r="FUM43" s="9"/>
      <c r="FUN43" s="9"/>
      <c r="FUO43" s="9"/>
      <c r="FUP43" s="9"/>
      <c r="FUQ43" s="9"/>
      <c r="FUR43" s="9"/>
      <c r="FUS43" s="9"/>
      <c r="FUT43" s="9"/>
      <c r="FUU43" s="9"/>
      <c r="FUV43" s="9"/>
      <c r="FUW43" s="9"/>
      <c r="FUX43" s="9"/>
      <c r="FUY43" s="9"/>
      <c r="FUZ43" s="9"/>
      <c r="FVA43" s="9"/>
      <c r="FVB43" s="9"/>
      <c r="FVC43" s="9"/>
      <c r="FVD43" s="9"/>
      <c r="FVE43" s="9"/>
      <c r="FVF43" s="9"/>
      <c r="FVG43" s="9"/>
      <c r="FVH43" s="9"/>
      <c r="FVI43" s="9"/>
      <c r="FVJ43" s="9"/>
      <c r="FVK43" s="9"/>
      <c r="FVL43" s="9"/>
      <c r="FVM43" s="9"/>
      <c r="FVN43" s="9"/>
      <c r="FVO43" s="9"/>
      <c r="FVP43" s="9"/>
      <c r="FVQ43" s="9"/>
      <c r="FVR43" s="9"/>
      <c r="FVS43" s="9"/>
      <c r="FVT43" s="9"/>
      <c r="FVU43" s="9"/>
      <c r="FVV43" s="9"/>
      <c r="FVW43" s="9"/>
      <c r="FVX43" s="9"/>
      <c r="FVY43" s="9"/>
      <c r="FVZ43" s="9"/>
      <c r="FWA43" s="9"/>
      <c r="FWB43" s="9"/>
      <c r="FWC43" s="9"/>
      <c r="FWD43" s="9"/>
      <c r="FWE43" s="9"/>
      <c r="FWF43" s="9"/>
      <c r="FWG43" s="9"/>
      <c r="FWH43" s="9"/>
      <c r="FWI43" s="9"/>
      <c r="FWJ43" s="9"/>
      <c r="FWK43" s="9"/>
      <c r="FWL43" s="9"/>
      <c r="FWM43" s="9"/>
      <c r="FWN43" s="9"/>
      <c r="FWO43" s="9"/>
      <c r="FWP43" s="9"/>
      <c r="FWQ43" s="9"/>
      <c r="FWR43" s="9"/>
      <c r="FWS43" s="9"/>
      <c r="FWT43" s="9"/>
      <c r="FWU43" s="9"/>
      <c r="FWV43" s="9"/>
      <c r="FWW43" s="9"/>
      <c r="FWX43" s="9"/>
      <c r="FWY43" s="9"/>
      <c r="FWZ43" s="9"/>
      <c r="FXA43" s="9"/>
      <c r="FXB43" s="9"/>
      <c r="FXC43" s="9"/>
      <c r="FXD43" s="9"/>
      <c r="FXE43" s="9"/>
      <c r="FXF43" s="9"/>
      <c r="FXG43" s="9"/>
      <c r="FXH43" s="9"/>
      <c r="FXI43" s="9"/>
      <c r="FXJ43" s="9"/>
      <c r="FXK43" s="9"/>
      <c r="FXL43" s="9"/>
      <c r="FXM43" s="9"/>
      <c r="FXN43" s="9"/>
      <c r="FXO43" s="9"/>
      <c r="FXP43" s="9"/>
      <c r="FXQ43" s="9"/>
      <c r="FXR43" s="9"/>
      <c r="FXS43" s="9"/>
      <c r="FXT43" s="9"/>
      <c r="FXU43" s="9"/>
      <c r="FXV43" s="9"/>
      <c r="FXW43" s="9"/>
      <c r="FXX43" s="9"/>
      <c r="FXY43" s="9"/>
      <c r="FXZ43" s="9"/>
      <c r="FYA43" s="9"/>
      <c r="FYB43" s="9"/>
      <c r="FYC43" s="9"/>
      <c r="FYD43" s="9"/>
      <c r="FYE43" s="9"/>
      <c r="FYF43" s="9"/>
      <c r="FYG43" s="9"/>
      <c r="FYH43" s="9"/>
      <c r="FYI43" s="9"/>
      <c r="FYJ43" s="9"/>
      <c r="FYK43" s="9"/>
      <c r="FYL43" s="9"/>
      <c r="FYM43" s="9"/>
      <c r="FYN43" s="9"/>
      <c r="FYO43" s="9"/>
      <c r="FYP43" s="9"/>
      <c r="FYQ43" s="9"/>
      <c r="FYR43" s="9"/>
      <c r="FYS43" s="9"/>
      <c r="FYT43" s="9"/>
      <c r="FYU43" s="9"/>
      <c r="FYV43" s="9"/>
      <c r="FYW43" s="9"/>
      <c r="FYX43" s="9"/>
      <c r="FYY43" s="9"/>
      <c r="FYZ43" s="9"/>
      <c r="FZA43" s="9"/>
      <c r="FZB43" s="9"/>
      <c r="FZC43" s="9"/>
      <c r="FZD43" s="9"/>
      <c r="FZE43" s="9"/>
      <c r="FZF43" s="9"/>
      <c r="FZG43" s="9"/>
      <c r="FZH43" s="9"/>
      <c r="FZI43" s="9"/>
      <c r="FZJ43" s="9"/>
      <c r="FZK43" s="9"/>
      <c r="FZL43" s="9"/>
      <c r="FZM43" s="9"/>
      <c r="FZN43" s="9"/>
      <c r="FZO43" s="9"/>
      <c r="FZP43" s="9"/>
      <c r="FZQ43" s="9"/>
      <c r="FZR43" s="9"/>
      <c r="FZS43" s="9"/>
      <c r="FZT43" s="9"/>
      <c r="FZU43" s="9"/>
      <c r="FZV43" s="9"/>
      <c r="FZW43" s="9"/>
      <c r="FZX43" s="9"/>
      <c r="FZY43" s="9"/>
      <c r="FZZ43" s="9"/>
      <c r="GAA43" s="9"/>
      <c r="GAB43" s="9"/>
      <c r="GAC43" s="9"/>
      <c r="GAD43" s="9"/>
      <c r="GAE43" s="9"/>
      <c r="GAF43" s="9"/>
      <c r="GAG43" s="9"/>
      <c r="GAH43" s="9"/>
      <c r="GAI43" s="9"/>
      <c r="GAJ43" s="9"/>
      <c r="GAK43" s="9"/>
      <c r="GAL43" s="9"/>
      <c r="GAM43" s="9"/>
      <c r="GAN43" s="9"/>
      <c r="GAO43" s="9"/>
      <c r="GAP43" s="9"/>
      <c r="GAQ43" s="9"/>
      <c r="GAR43" s="9"/>
      <c r="GAS43" s="9"/>
      <c r="GAT43" s="9"/>
      <c r="GAU43" s="9"/>
      <c r="GAV43" s="9"/>
      <c r="GAW43" s="9"/>
      <c r="GAX43" s="9"/>
      <c r="GAY43" s="9"/>
      <c r="GAZ43" s="9"/>
      <c r="GBA43" s="9"/>
      <c r="GBB43" s="9"/>
      <c r="GBC43" s="9"/>
      <c r="GBD43" s="9"/>
      <c r="GBE43" s="9"/>
      <c r="GBF43" s="9"/>
      <c r="GBG43" s="9"/>
      <c r="GBH43" s="9"/>
      <c r="GBI43" s="9"/>
      <c r="GBJ43" s="9"/>
      <c r="GBK43" s="9"/>
      <c r="GBL43" s="9"/>
      <c r="GBM43" s="9"/>
      <c r="GBN43" s="9"/>
      <c r="GBO43" s="9"/>
      <c r="GBP43" s="9"/>
      <c r="GBQ43" s="9"/>
      <c r="GBR43" s="9"/>
      <c r="GBS43" s="9"/>
      <c r="GBT43" s="9"/>
      <c r="GBU43" s="9"/>
      <c r="GBV43" s="9"/>
      <c r="GBW43" s="9"/>
      <c r="GBX43" s="9"/>
      <c r="GBY43" s="9"/>
      <c r="GBZ43" s="9"/>
      <c r="GCA43" s="9"/>
      <c r="GCB43" s="9"/>
      <c r="GCC43" s="9"/>
      <c r="GCD43" s="9"/>
      <c r="GCE43" s="9"/>
      <c r="GCF43" s="9"/>
      <c r="GCG43" s="9"/>
      <c r="GCH43" s="9"/>
      <c r="GCI43" s="9"/>
      <c r="GCJ43" s="9"/>
      <c r="GCK43" s="9"/>
      <c r="GCL43" s="9"/>
      <c r="GCM43" s="9"/>
      <c r="GCN43" s="9"/>
      <c r="GCO43" s="9"/>
      <c r="GCP43" s="9"/>
      <c r="GCQ43" s="9"/>
      <c r="GCR43" s="9"/>
      <c r="GCS43" s="9"/>
      <c r="GCT43" s="9"/>
      <c r="GCU43" s="9"/>
      <c r="GCV43" s="9"/>
      <c r="GCW43" s="9"/>
      <c r="GCX43" s="9"/>
      <c r="GCY43" s="9"/>
      <c r="GCZ43" s="9"/>
      <c r="GDA43" s="9"/>
      <c r="GDB43" s="9"/>
      <c r="GDC43" s="9"/>
      <c r="GDD43" s="9"/>
      <c r="GDE43" s="9"/>
      <c r="GDF43" s="9"/>
      <c r="GDG43" s="9"/>
      <c r="GDH43" s="9"/>
      <c r="GDI43" s="9"/>
      <c r="GDJ43" s="9"/>
      <c r="GDK43" s="9"/>
      <c r="GDL43" s="9"/>
      <c r="GDM43" s="9"/>
      <c r="GDN43" s="9"/>
      <c r="GDO43" s="9"/>
      <c r="GDP43" s="9"/>
      <c r="GDQ43" s="9"/>
      <c r="GDR43" s="9"/>
      <c r="GDS43" s="9"/>
      <c r="GDT43" s="9"/>
      <c r="GDU43" s="9"/>
      <c r="GDV43" s="9"/>
      <c r="GDW43" s="9"/>
      <c r="GDX43" s="9"/>
      <c r="GDY43" s="9"/>
      <c r="GDZ43" s="9"/>
      <c r="GEA43" s="9"/>
      <c r="GEB43" s="9"/>
      <c r="GEC43" s="9"/>
      <c r="GED43" s="9"/>
      <c r="GEE43" s="9"/>
      <c r="GEF43" s="9"/>
      <c r="GEG43" s="9"/>
      <c r="GEH43" s="9"/>
      <c r="GEI43" s="9"/>
      <c r="GEJ43" s="9"/>
      <c r="GEK43" s="9"/>
      <c r="GEL43" s="9"/>
      <c r="GEM43" s="9"/>
      <c r="GEN43" s="9"/>
      <c r="GEO43" s="9"/>
      <c r="GEP43" s="9"/>
      <c r="GEQ43" s="9"/>
      <c r="GER43" s="9"/>
      <c r="GES43" s="9"/>
      <c r="GET43" s="9"/>
      <c r="GEU43" s="9"/>
      <c r="GEV43" s="9"/>
      <c r="GEW43" s="9"/>
      <c r="GEX43" s="9"/>
      <c r="GEY43" s="9"/>
      <c r="GEZ43" s="9"/>
      <c r="GFA43" s="9"/>
      <c r="GFB43" s="9"/>
      <c r="GFC43" s="9"/>
      <c r="GFD43" s="9"/>
      <c r="GFE43" s="9"/>
      <c r="GFF43" s="9"/>
      <c r="GFG43" s="9"/>
      <c r="GFH43" s="9"/>
      <c r="GFI43" s="9"/>
      <c r="GFJ43" s="9"/>
      <c r="GFK43" s="9"/>
      <c r="GFL43" s="9"/>
      <c r="GFM43" s="9"/>
      <c r="GFN43" s="9"/>
      <c r="GFO43" s="9"/>
      <c r="GFP43" s="9"/>
      <c r="GFQ43" s="9"/>
      <c r="GFR43" s="9"/>
      <c r="GFS43" s="9"/>
      <c r="GFT43" s="9"/>
      <c r="GFU43" s="9"/>
      <c r="GFV43" s="9"/>
      <c r="GFW43" s="9"/>
      <c r="GFX43" s="9"/>
      <c r="GFY43" s="9"/>
      <c r="GFZ43" s="9"/>
      <c r="GGA43" s="9"/>
      <c r="GGB43" s="9"/>
      <c r="GGC43" s="9"/>
      <c r="GGD43" s="9"/>
      <c r="GGE43" s="9"/>
      <c r="GGF43" s="9"/>
      <c r="GGG43" s="9"/>
      <c r="GGH43" s="9"/>
      <c r="GGI43" s="9"/>
      <c r="GGJ43" s="9"/>
      <c r="GGK43" s="9"/>
      <c r="GGL43" s="9"/>
      <c r="GGM43" s="9"/>
      <c r="GGN43" s="9"/>
      <c r="GGO43" s="9"/>
      <c r="GGP43" s="9"/>
      <c r="GGQ43" s="9"/>
      <c r="GGR43" s="9"/>
      <c r="GGS43" s="9"/>
      <c r="GGT43" s="9"/>
      <c r="GGU43" s="9"/>
      <c r="GGV43" s="9"/>
      <c r="GGW43" s="9"/>
      <c r="GGX43" s="9"/>
      <c r="GGY43" s="9"/>
      <c r="GGZ43" s="9"/>
      <c r="GHA43" s="9"/>
      <c r="GHB43" s="9"/>
      <c r="GHC43" s="9"/>
      <c r="GHD43" s="9"/>
      <c r="GHE43" s="9"/>
      <c r="GHF43" s="9"/>
      <c r="GHG43" s="9"/>
      <c r="GHH43" s="9"/>
      <c r="GHI43" s="9"/>
      <c r="GHJ43" s="9"/>
      <c r="GHK43" s="9"/>
      <c r="GHL43" s="9"/>
      <c r="GHM43" s="9"/>
      <c r="GHN43" s="9"/>
      <c r="GHO43" s="9"/>
      <c r="GHP43" s="9"/>
      <c r="GHQ43" s="9"/>
      <c r="GHR43" s="9"/>
      <c r="GHS43" s="9"/>
      <c r="GHT43" s="9"/>
      <c r="GHU43" s="9"/>
      <c r="GHV43" s="9"/>
      <c r="GHW43" s="9"/>
      <c r="GHX43" s="9"/>
      <c r="GHY43" s="9"/>
      <c r="GHZ43" s="9"/>
      <c r="GIA43" s="9"/>
      <c r="GIB43" s="9"/>
      <c r="GIC43" s="9"/>
      <c r="GID43" s="9"/>
      <c r="GIE43" s="9"/>
      <c r="GIF43" s="9"/>
      <c r="GIG43" s="9"/>
      <c r="GIH43" s="9"/>
      <c r="GII43" s="9"/>
      <c r="GIJ43" s="9"/>
      <c r="GIK43" s="9"/>
      <c r="GIL43" s="9"/>
      <c r="GIM43" s="9"/>
      <c r="GIN43" s="9"/>
      <c r="GIO43" s="9"/>
      <c r="GIP43" s="9"/>
      <c r="GIQ43" s="9"/>
      <c r="GIR43" s="9"/>
      <c r="GIS43" s="9"/>
      <c r="GIT43" s="9"/>
      <c r="GIU43" s="9"/>
      <c r="GIV43" s="9"/>
      <c r="GIW43" s="9"/>
      <c r="GIX43" s="9"/>
      <c r="GIY43" s="9"/>
      <c r="GIZ43" s="9"/>
      <c r="GJA43" s="9"/>
      <c r="GJB43" s="9"/>
      <c r="GJC43" s="9"/>
      <c r="GJD43" s="9"/>
      <c r="GJE43" s="9"/>
      <c r="GJF43" s="9"/>
      <c r="GJG43" s="9"/>
      <c r="GJH43" s="9"/>
      <c r="GJI43" s="9"/>
      <c r="GJJ43" s="9"/>
      <c r="GJK43" s="9"/>
      <c r="GJL43" s="9"/>
      <c r="GJM43" s="9"/>
      <c r="GJN43" s="9"/>
      <c r="GJO43" s="9"/>
      <c r="GJP43" s="9"/>
      <c r="GJQ43" s="9"/>
      <c r="GJR43" s="9"/>
      <c r="GJS43" s="9"/>
      <c r="GJT43" s="9"/>
      <c r="GJU43" s="9"/>
      <c r="GJV43" s="9"/>
      <c r="GJW43" s="9"/>
      <c r="GJX43" s="9"/>
      <c r="GJY43" s="9"/>
      <c r="GJZ43" s="9"/>
      <c r="GKA43" s="9"/>
      <c r="GKB43" s="9"/>
      <c r="GKC43" s="9"/>
      <c r="GKD43" s="9"/>
      <c r="GKE43" s="9"/>
      <c r="GKF43" s="9"/>
      <c r="GKG43" s="9"/>
      <c r="GKH43" s="9"/>
      <c r="GKI43" s="9"/>
      <c r="GKJ43" s="9"/>
      <c r="GKK43" s="9"/>
      <c r="GKL43" s="9"/>
      <c r="GKM43" s="9"/>
      <c r="GKN43" s="9"/>
      <c r="GKO43" s="9"/>
      <c r="GKP43" s="9"/>
      <c r="GKQ43" s="9"/>
      <c r="GKR43" s="9"/>
      <c r="GKS43" s="9"/>
      <c r="GKT43" s="9"/>
      <c r="GKU43" s="9"/>
      <c r="GKV43" s="9"/>
      <c r="GKW43" s="9"/>
      <c r="GKX43" s="9"/>
      <c r="GKY43" s="9"/>
      <c r="GKZ43" s="9"/>
      <c r="GLA43" s="9"/>
      <c r="GLB43" s="9"/>
      <c r="GLC43" s="9"/>
      <c r="GLD43" s="9"/>
      <c r="GLE43" s="9"/>
      <c r="GLF43" s="9"/>
      <c r="GLG43" s="9"/>
      <c r="GLH43" s="9"/>
      <c r="GLI43" s="9"/>
      <c r="GLJ43" s="9"/>
      <c r="GLK43" s="9"/>
      <c r="GLL43" s="9"/>
      <c r="GLM43" s="9"/>
      <c r="GLN43" s="9"/>
      <c r="GLO43" s="9"/>
      <c r="GLP43" s="9"/>
      <c r="GLQ43" s="9"/>
      <c r="GLR43" s="9"/>
      <c r="GLS43" s="9"/>
      <c r="GLT43" s="9"/>
      <c r="GLU43" s="9"/>
      <c r="GLV43" s="9"/>
      <c r="GLW43" s="9"/>
      <c r="GLX43" s="9"/>
      <c r="GLY43" s="9"/>
      <c r="GLZ43" s="9"/>
      <c r="GMA43" s="9"/>
      <c r="GMB43" s="9"/>
      <c r="GMC43" s="9"/>
      <c r="GMD43" s="9"/>
      <c r="GME43" s="9"/>
      <c r="GMF43" s="9"/>
      <c r="GMG43" s="9"/>
      <c r="GMH43" s="9"/>
      <c r="GMI43" s="9"/>
      <c r="GMJ43" s="9"/>
      <c r="GMK43" s="9"/>
      <c r="GML43" s="9"/>
      <c r="GMM43" s="9"/>
      <c r="GMN43" s="9"/>
      <c r="GMO43" s="9"/>
      <c r="GMP43" s="9"/>
      <c r="GMQ43" s="9"/>
      <c r="GMR43" s="9"/>
      <c r="GMS43" s="9"/>
      <c r="GMT43" s="9"/>
      <c r="GMU43" s="9"/>
      <c r="GMV43" s="9"/>
      <c r="GMW43" s="9"/>
      <c r="GMX43" s="9"/>
      <c r="GMY43" s="9"/>
      <c r="GMZ43" s="9"/>
      <c r="GNA43" s="9"/>
      <c r="GNB43" s="9"/>
      <c r="GNC43" s="9"/>
      <c r="GND43" s="9"/>
      <c r="GNE43" s="9"/>
      <c r="GNF43" s="9"/>
      <c r="GNG43" s="9"/>
      <c r="GNH43" s="9"/>
      <c r="GNI43" s="9"/>
      <c r="GNJ43" s="9"/>
      <c r="GNK43" s="9"/>
      <c r="GNL43" s="9"/>
      <c r="GNM43" s="9"/>
      <c r="GNN43" s="9"/>
      <c r="GNO43" s="9"/>
      <c r="GNP43" s="9"/>
      <c r="GNQ43" s="9"/>
      <c r="GNR43" s="9"/>
      <c r="GNS43" s="9"/>
      <c r="GNT43" s="9"/>
      <c r="GNU43" s="9"/>
      <c r="GNV43" s="9"/>
      <c r="GNW43" s="9"/>
      <c r="GNX43" s="9"/>
      <c r="GNY43" s="9"/>
      <c r="GNZ43" s="9"/>
      <c r="GOA43" s="9"/>
      <c r="GOB43" s="9"/>
      <c r="GOC43" s="9"/>
      <c r="GOD43" s="9"/>
      <c r="GOE43" s="9"/>
      <c r="GOF43" s="9"/>
      <c r="GOG43" s="9"/>
      <c r="GOH43" s="9"/>
      <c r="GOI43" s="9"/>
      <c r="GOJ43" s="9"/>
      <c r="GOK43" s="9"/>
      <c r="GOL43" s="9"/>
      <c r="GOM43" s="9"/>
      <c r="GON43" s="9"/>
      <c r="GOO43" s="9"/>
      <c r="GOP43" s="9"/>
      <c r="GOQ43" s="9"/>
      <c r="GOR43" s="9"/>
      <c r="GOS43" s="9"/>
      <c r="GOT43" s="9"/>
      <c r="GOU43" s="9"/>
      <c r="GOV43" s="9"/>
      <c r="GOW43" s="9"/>
      <c r="GOX43" s="9"/>
      <c r="GOY43" s="9"/>
      <c r="GOZ43" s="9"/>
      <c r="GPA43" s="9"/>
      <c r="GPB43" s="9"/>
      <c r="GPC43" s="9"/>
      <c r="GPD43" s="9"/>
      <c r="GPE43" s="9"/>
      <c r="GPF43" s="9"/>
      <c r="GPG43" s="9"/>
      <c r="GPH43" s="9"/>
      <c r="GPI43" s="9"/>
      <c r="GPJ43" s="9"/>
      <c r="GPK43" s="9"/>
      <c r="GPL43" s="9"/>
      <c r="GPM43" s="9"/>
      <c r="GPN43" s="9"/>
      <c r="GPO43" s="9"/>
      <c r="GPP43" s="9"/>
      <c r="GPQ43" s="9"/>
      <c r="GPR43" s="9"/>
      <c r="GPS43" s="9"/>
      <c r="GPT43" s="9"/>
      <c r="GPU43" s="9"/>
      <c r="GPV43" s="9"/>
      <c r="GPW43" s="9"/>
      <c r="GPX43" s="9"/>
      <c r="GPY43" s="9"/>
      <c r="GPZ43" s="9"/>
      <c r="GQA43" s="9"/>
      <c r="GQB43" s="9"/>
      <c r="GQC43" s="9"/>
      <c r="GQD43" s="9"/>
      <c r="GQE43" s="9"/>
      <c r="GQF43" s="9"/>
      <c r="GQG43" s="9"/>
      <c r="GQH43" s="9"/>
      <c r="GQI43" s="9"/>
      <c r="GQJ43" s="9"/>
      <c r="GQK43" s="9"/>
      <c r="GQL43" s="9"/>
      <c r="GQM43" s="9"/>
      <c r="GQN43" s="9"/>
      <c r="GQO43" s="9"/>
      <c r="GQP43" s="9"/>
      <c r="GQQ43" s="9"/>
      <c r="GQR43" s="9"/>
      <c r="GQS43" s="9"/>
      <c r="GQT43" s="9"/>
      <c r="GQU43" s="9"/>
      <c r="GQV43" s="9"/>
      <c r="GQW43" s="9"/>
      <c r="GQX43" s="9"/>
      <c r="GQY43" s="9"/>
      <c r="GQZ43" s="9"/>
      <c r="GRA43" s="9"/>
      <c r="GRB43" s="9"/>
      <c r="GRC43" s="9"/>
      <c r="GRD43" s="9"/>
      <c r="GRE43" s="9"/>
      <c r="GRF43" s="9"/>
      <c r="GRG43" s="9"/>
      <c r="GRH43" s="9"/>
      <c r="GRI43" s="9"/>
      <c r="GRJ43" s="9"/>
      <c r="GRK43" s="9"/>
      <c r="GRL43" s="9"/>
      <c r="GRM43" s="9"/>
      <c r="GRN43" s="9"/>
      <c r="GRO43" s="9"/>
      <c r="GRP43" s="9"/>
      <c r="GRQ43" s="9"/>
      <c r="GRR43" s="9"/>
      <c r="GRS43" s="9"/>
      <c r="GRT43" s="9"/>
      <c r="GRU43" s="9"/>
      <c r="GRV43" s="9"/>
      <c r="GRW43" s="9"/>
      <c r="GRX43" s="9"/>
      <c r="GRY43" s="9"/>
      <c r="GRZ43" s="9"/>
      <c r="GSA43" s="9"/>
      <c r="GSB43" s="9"/>
      <c r="GSC43" s="9"/>
      <c r="GSD43" s="9"/>
      <c r="GSE43" s="9"/>
      <c r="GSF43" s="9"/>
      <c r="GSG43" s="9"/>
      <c r="GSH43" s="9"/>
      <c r="GSI43" s="9"/>
      <c r="GSJ43" s="9"/>
      <c r="GSK43" s="9"/>
      <c r="GSL43" s="9"/>
      <c r="GSM43" s="9"/>
      <c r="GSN43" s="9"/>
      <c r="GSO43" s="9"/>
      <c r="GSP43" s="9"/>
      <c r="GSQ43" s="9"/>
      <c r="GSR43" s="9"/>
      <c r="GSS43" s="9"/>
      <c r="GST43" s="9"/>
      <c r="GSU43" s="9"/>
      <c r="GSV43" s="9"/>
      <c r="GSW43" s="9"/>
      <c r="GSX43" s="9"/>
      <c r="GSY43" s="9"/>
      <c r="GSZ43" s="9"/>
      <c r="GTA43" s="9"/>
      <c r="GTB43" s="9"/>
      <c r="GTC43" s="9"/>
      <c r="GTD43" s="9"/>
      <c r="GTE43" s="9"/>
      <c r="GTF43" s="9"/>
      <c r="GTG43" s="9"/>
      <c r="GTH43" s="9"/>
      <c r="GTI43" s="9"/>
      <c r="GTJ43" s="9"/>
      <c r="GTK43" s="9"/>
      <c r="GTL43" s="9"/>
      <c r="GTM43" s="9"/>
      <c r="GTN43" s="9"/>
      <c r="GTO43" s="9"/>
      <c r="GTP43" s="9"/>
      <c r="GTQ43" s="9"/>
      <c r="GTR43" s="9"/>
      <c r="GTS43" s="9"/>
      <c r="GTT43" s="9"/>
      <c r="GTU43" s="9"/>
      <c r="GTV43" s="9"/>
      <c r="GTW43" s="9"/>
      <c r="GTX43" s="9"/>
      <c r="GTY43" s="9"/>
      <c r="GTZ43" s="9"/>
      <c r="GUA43" s="9"/>
      <c r="GUB43" s="9"/>
      <c r="GUC43" s="9"/>
      <c r="GUD43" s="9"/>
      <c r="GUE43" s="9"/>
      <c r="GUF43" s="9"/>
      <c r="GUG43" s="9"/>
      <c r="GUH43" s="9"/>
      <c r="GUI43" s="9"/>
      <c r="GUJ43" s="9"/>
      <c r="GUK43" s="9"/>
      <c r="GUL43" s="9"/>
      <c r="GUM43" s="9"/>
      <c r="GUN43" s="9"/>
      <c r="GUO43" s="9"/>
      <c r="GUP43" s="9"/>
      <c r="GUQ43" s="9"/>
      <c r="GUR43" s="9"/>
      <c r="GUS43" s="9"/>
      <c r="GUT43" s="9"/>
      <c r="GUU43" s="9"/>
      <c r="GUV43" s="9"/>
      <c r="GUW43" s="9"/>
      <c r="GUX43" s="9"/>
      <c r="GUY43" s="9"/>
      <c r="GUZ43" s="9"/>
      <c r="GVA43" s="9"/>
      <c r="GVB43" s="9"/>
      <c r="GVC43" s="9"/>
      <c r="GVD43" s="9"/>
      <c r="GVE43" s="9"/>
      <c r="GVF43" s="9"/>
      <c r="GVG43" s="9"/>
      <c r="GVH43" s="9"/>
      <c r="GVI43" s="9"/>
      <c r="GVJ43" s="9"/>
      <c r="GVK43" s="9"/>
      <c r="GVL43" s="9"/>
      <c r="GVM43" s="9"/>
      <c r="GVN43" s="9"/>
      <c r="GVO43" s="9"/>
      <c r="GVP43" s="9"/>
      <c r="GVQ43" s="9"/>
      <c r="GVR43" s="9"/>
      <c r="GVS43" s="9"/>
      <c r="GVT43" s="9"/>
      <c r="GVU43" s="9"/>
      <c r="GVV43" s="9"/>
      <c r="GVW43" s="9"/>
      <c r="GVX43" s="9"/>
      <c r="GVY43" s="9"/>
      <c r="GVZ43" s="9"/>
      <c r="GWA43" s="9"/>
      <c r="GWB43" s="9"/>
      <c r="GWC43" s="9"/>
      <c r="GWD43" s="9"/>
      <c r="GWE43" s="9"/>
      <c r="GWF43" s="9"/>
      <c r="GWG43" s="9"/>
      <c r="GWH43" s="9"/>
      <c r="GWI43" s="9"/>
      <c r="GWJ43" s="9"/>
      <c r="GWK43" s="9"/>
      <c r="GWL43" s="9"/>
      <c r="GWM43" s="9"/>
      <c r="GWN43" s="9"/>
      <c r="GWO43" s="9"/>
      <c r="GWP43" s="9"/>
      <c r="GWQ43" s="9"/>
      <c r="GWR43" s="9"/>
      <c r="GWS43" s="9"/>
      <c r="GWT43" s="9"/>
      <c r="GWU43" s="9"/>
      <c r="GWV43" s="9"/>
      <c r="GWW43" s="9"/>
      <c r="GWX43" s="9"/>
      <c r="GWY43" s="9"/>
      <c r="GWZ43" s="9"/>
      <c r="GXA43" s="9"/>
      <c r="GXB43" s="9"/>
      <c r="GXC43" s="9"/>
      <c r="GXD43" s="9"/>
      <c r="GXE43" s="9"/>
      <c r="GXF43" s="9"/>
      <c r="GXG43" s="9"/>
      <c r="GXH43" s="9"/>
      <c r="GXI43" s="9"/>
      <c r="GXJ43" s="9"/>
      <c r="GXK43" s="9"/>
      <c r="GXL43" s="9"/>
      <c r="GXM43" s="9"/>
      <c r="GXN43" s="9"/>
      <c r="GXO43" s="9"/>
      <c r="GXP43" s="9"/>
      <c r="GXQ43" s="9"/>
      <c r="GXR43" s="9"/>
      <c r="GXS43" s="9"/>
      <c r="GXT43" s="9"/>
      <c r="GXU43" s="9"/>
      <c r="GXV43" s="9"/>
      <c r="GXW43" s="9"/>
      <c r="GXX43" s="9"/>
      <c r="GXY43" s="9"/>
      <c r="GXZ43" s="9"/>
      <c r="GYA43" s="9"/>
      <c r="GYB43" s="9"/>
      <c r="GYC43" s="9"/>
      <c r="GYD43" s="9"/>
      <c r="GYE43" s="9"/>
      <c r="GYF43" s="9"/>
      <c r="GYG43" s="9"/>
      <c r="GYH43" s="9"/>
      <c r="GYI43" s="9"/>
      <c r="GYJ43" s="9"/>
      <c r="GYK43" s="9"/>
      <c r="GYL43" s="9"/>
      <c r="GYM43" s="9"/>
      <c r="GYN43" s="9"/>
      <c r="GYO43" s="9"/>
      <c r="GYP43" s="9"/>
      <c r="GYQ43" s="9"/>
      <c r="GYR43" s="9"/>
      <c r="GYS43" s="9"/>
      <c r="GYT43" s="9"/>
      <c r="GYU43" s="9"/>
      <c r="GYV43" s="9"/>
      <c r="GYW43" s="9"/>
      <c r="GYX43" s="9"/>
      <c r="GYY43" s="9"/>
      <c r="GYZ43" s="9"/>
      <c r="GZA43" s="9"/>
      <c r="GZB43" s="9"/>
      <c r="GZC43" s="9"/>
      <c r="GZD43" s="9"/>
      <c r="GZE43" s="9"/>
      <c r="GZF43" s="9"/>
      <c r="GZG43" s="9"/>
      <c r="GZH43" s="9"/>
      <c r="GZI43" s="9"/>
      <c r="GZJ43" s="9"/>
      <c r="GZK43" s="9"/>
      <c r="GZL43" s="9"/>
      <c r="GZM43" s="9"/>
      <c r="GZN43" s="9"/>
      <c r="GZO43" s="9"/>
      <c r="GZP43" s="9"/>
      <c r="GZQ43" s="9"/>
      <c r="GZR43" s="9"/>
      <c r="GZS43" s="9"/>
      <c r="GZT43" s="9"/>
      <c r="GZU43" s="9"/>
      <c r="GZV43" s="9"/>
      <c r="GZW43" s="9"/>
      <c r="GZX43" s="9"/>
      <c r="GZY43" s="9"/>
      <c r="GZZ43" s="9"/>
      <c r="HAA43" s="9"/>
      <c r="HAB43" s="9"/>
      <c r="HAC43" s="9"/>
      <c r="HAD43" s="9"/>
      <c r="HAE43" s="9"/>
      <c r="HAF43" s="9"/>
      <c r="HAG43" s="9"/>
      <c r="HAH43" s="9"/>
      <c r="HAI43" s="9"/>
      <c r="HAJ43" s="9"/>
      <c r="HAK43" s="9"/>
      <c r="HAL43" s="9"/>
      <c r="HAM43" s="9"/>
      <c r="HAN43" s="9"/>
      <c r="HAO43" s="9"/>
      <c r="HAP43" s="9"/>
      <c r="HAQ43" s="9"/>
      <c r="HAR43" s="9"/>
      <c r="HAS43" s="9"/>
      <c r="HAT43" s="9"/>
      <c r="HAU43" s="9"/>
      <c r="HAV43" s="9"/>
      <c r="HAW43" s="9"/>
      <c r="HAX43" s="9"/>
      <c r="HAY43" s="9"/>
      <c r="HAZ43" s="9"/>
      <c r="HBA43" s="9"/>
      <c r="HBB43" s="9"/>
      <c r="HBC43" s="9"/>
      <c r="HBD43" s="9"/>
      <c r="HBE43" s="9"/>
      <c r="HBF43" s="9"/>
      <c r="HBG43" s="9"/>
      <c r="HBH43" s="9"/>
      <c r="HBI43" s="9"/>
      <c r="HBJ43" s="9"/>
      <c r="HBK43" s="9"/>
      <c r="HBL43" s="9"/>
      <c r="HBM43" s="9"/>
      <c r="HBN43" s="9"/>
      <c r="HBO43" s="9"/>
      <c r="HBP43" s="9"/>
      <c r="HBQ43" s="9"/>
      <c r="HBR43" s="9"/>
      <c r="HBS43" s="9"/>
      <c r="HBT43" s="9"/>
      <c r="HBU43" s="9"/>
      <c r="HBV43" s="9"/>
      <c r="HBW43" s="9"/>
      <c r="HBX43" s="9"/>
      <c r="HBY43" s="9"/>
      <c r="HBZ43" s="9"/>
      <c r="HCA43" s="9"/>
      <c r="HCB43" s="9"/>
      <c r="HCC43" s="9"/>
      <c r="HCD43" s="9"/>
      <c r="HCE43" s="9"/>
      <c r="HCF43" s="9"/>
      <c r="HCG43" s="9"/>
      <c r="HCH43" s="9"/>
      <c r="HCI43" s="9"/>
      <c r="HCJ43" s="9"/>
      <c r="HCK43" s="9"/>
      <c r="HCL43" s="9"/>
      <c r="HCM43" s="9"/>
      <c r="HCN43" s="9"/>
      <c r="HCO43" s="9"/>
      <c r="HCP43" s="9"/>
      <c r="HCQ43" s="9"/>
      <c r="HCR43" s="9"/>
      <c r="HCS43" s="9"/>
      <c r="HCT43" s="9"/>
      <c r="HCU43" s="9"/>
      <c r="HCV43" s="9"/>
      <c r="HCW43" s="9"/>
      <c r="HCX43" s="9"/>
      <c r="HCY43" s="9"/>
      <c r="HCZ43" s="9"/>
      <c r="HDA43" s="9"/>
      <c r="HDB43" s="9"/>
      <c r="HDC43" s="9"/>
      <c r="HDD43" s="9"/>
      <c r="HDE43" s="9"/>
      <c r="HDF43" s="9"/>
      <c r="HDG43" s="9"/>
      <c r="HDH43" s="9"/>
      <c r="HDI43" s="9"/>
      <c r="HDJ43" s="9"/>
      <c r="HDK43" s="9"/>
      <c r="HDL43" s="9"/>
      <c r="HDM43" s="9"/>
      <c r="HDN43" s="9"/>
      <c r="HDO43" s="9"/>
      <c r="HDP43" s="9"/>
      <c r="HDQ43" s="9"/>
      <c r="HDR43" s="9"/>
      <c r="HDS43" s="9"/>
      <c r="HDT43" s="9"/>
      <c r="HDU43" s="9"/>
      <c r="HDV43" s="9"/>
      <c r="HDW43" s="9"/>
      <c r="HDX43" s="9"/>
      <c r="HDY43" s="9"/>
      <c r="HDZ43" s="9"/>
      <c r="HEA43" s="9"/>
      <c r="HEB43" s="9"/>
      <c r="HEC43" s="9"/>
      <c r="HED43" s="9"/>
      <c r="HEE43" s="9"/>
      <c r="HEF43" s="9"/>
      <c r="HEG43" s="9"/>
      <c r="HEH43" s="9"/>
      <c r="HEI43" s="9"/>
      <c r="HEJ43" s="9"/>
      <c r="HEK43" s="9"/>
      <c r="HEL43" s="9"/>
      <c r="HEM43" s="9"/>
      <c r="HEN43" s="9"/>
      <c r="HEO43" s="9"/>
      <c r="HEP43" s="9"/>
      <c r="HEQ43" s="9"/>
      <c r="HER43" s="9"/>
      <c r="HES43" s="9"/>
      <c r="HET43" s="9"/>
      <c r="HEU43" s="9"/>
      <c r="HEV43" s="9"/>
      <c r="HEW43" s="9"/>
      <c r="HEX43" s="9"/>
      <c r="HEY43" s="9"/>
      <c r="HEZ43" s="9"/>
      <c r="HFA43" s="9"/>
      <c r="HFB43" s="9"/>
      <c r="HFC43" s="9"/>
      <c r="HFD43" s="9"/>
      <c r="HFE43" s="9"/>
      <c r="HFF43" s="9"/>
      <c r="HFG43" s="9"/>
      <c r="HFH43" s="9"/>
      <c r="HFI43" s="9"/>
      <c r="HFJ43" s="9"/>
      <c r="HFK43" s="9"/>
      <c r="HFL43" s="9"/>
      <c r="HFM43" s="9"/>
      <c r="HFN43" s="9"/>
      <c r="HFO43" s="9"/>
      <c r="HFP43" s="9"/>
      <c r="HFQ43" s="9"/>
      <c r="HFR43" s="9"/>
      <c r="HFS43" s="9"/>
      <c r="HFT43" s="9"/>
      <c r="HFU43" s="9"/>
      <c r="HFV43" s="9"/>
      <c r="HFW43" s="9"/>
      <c r="HFX43" s="9"/>
      <c r="HFY43" s="9"/>
      <c r="HFZ43" s="9"/>
      <c r="HGA43" s="9"/>
      <c r="HGB43" s="9"/>
      <c r="HGC43" s="9"/>
      <c r="HGD43" s="9"/>
      <c r="HGE43" s="9"/>
      <c r="HGF43" s="9"/>
      <c r="HGG43" s="9"/>
      <c r="HGH43" s="9"/>
      <c r="HGI43" s="9"/>
      <c r="HGJ43" s="9"/>
      <c r="HGK43" s="9"/>
      <c r="HGL43" s="9"/>
      <c r="HGM43" s="9"/>
      <c r="HGN43" s="9"/>
      <c r="HGO43" s="9"/>
      <c r="HGP43" s="9"/>
      <c r="HGQ43" s="9"/>
      <c r="HGR43" s="9"/>
      <c r="HGS43" s="9"/>
      <c r="HGT43" s="9"/>
      <c r="HGU43" s="9"/>
      <c r="HGV43" s="9"/>
      <c r="HGW43" s="9"/>
      <c r="HGX43" s="9"/>
      <c r="HGY43" s="9"/>
      <c r="HGZ43" s="9"/>
      <c r="HHA43" s="9"/>
      <c r="HHB43" s="9"/>
      <c r="HHC43" s="9"/>
      <c r="HHD43" s="9"/>
      <c r="HHE43" s="9"/>
      <c r="HHF43" s="9"/>
      <c r="HHG43" s="9"/>
      <c r="HHH43" s="9"/>
      <c r="HHI43" s="9"/>
      <c r="HHJ43" s="9"/>
      <c r="HHK43" s="9"/>
      <c r="HHL43" s="9"/>
      <c r="HHM43" s="9"/>
      <c r="HHN43" s="9"/>
      <c r="HHO43" s="9"/>
      <c r="HHP43" s="9"/>
      <c r="HHQ43" s="9"/>
      <c r="HHR43" s="9"/>
      <c r="HHS43" s="9"/>
      <c r="HHT43" s="9"/>
      <c r="HHU43" s="9"/>
      <c r="HHV43" s="9"/>
      <c r="HHW43" s="9"/>
      <c r="HHX43" s="9"/>
      <c r="HHY43" s="9"/>
      <c r="HHZ43" s="9"/>
      <c r="HIA43" s="9"/>
      <c r="HIB43" s="9"/>
      <c r="HIC43" s="9"/>
      <c r="HID43" s="9"/>
      <c r="HIE43" s="9"/>
      <c r="HIF43" s="9"/>
      <c r="HIG43" s="9"/>
      <c r="HIH43" s="9"/>
      <c r="HII43" s="9"/>
      <c r="HIJ43" s="9"/>
      <c r="HIK43" s="9"/>
      <c r="HIL43" s="9"/>
      <c r="HIM43" s="9"/>
      <c r="HIN43" s="9"/>
      <c r="HIO43" s="9"/>
      <c r="HIP43" s="9"/>
      <c r="HIQ43" s="9"/>
      <c r="HIR43" s="9"/>
      <c r="HIS43" s="9"/>
      <c r="HIT43" s="9"/>
      <c r="HIU43" s="9"/>
      <c r="HIV43" s="9"/>
      <c r="HIW43" s="9"/>
      <c r="HIX43" s="9"/>
      <c r="HIY43" s="9"/>
      <c r="HIZ43" s="9"/>
      <c r="HJA43" s="9"/>
      <c r="HJB43" s="9"/>
      <c r="HJC43" s="9"/>
      <c r="HJD43" s="9"/>
      <c r="HJE43" s="9"/>
      <c r="HJF43" s="9"/>
      <c r="HJG43" s="9"/>
      <c r="HJH43" s="9"/>
      <c r="HJI43" s="9"/>
      <c r="HJJ43" s="9"/>
      <c r="HJK43" s="9"/>
      <c r="HJL43" s="9"/>
      <c r="HJM43" s="9"/>
      <c r="HJN43" s="9"/>
      <c r="HJO43" s="9"/>
      <c r="HJP43" s="9"/>
      <c r="HJQ43" s="9"/>
      <c r="HJR43" s="9"/>
      <c r="HJS43" s="9"/>
      <c r="HJT43" s="9"/>
      <c r="HJU43" s="9"/>
      <c r="HJV43" s="9"/>
      <c r="HJW43" s="9"/>
      <c r="HJX43" s="9"/>
      <c r="HJY43" s="9"/>
      <c r="HJZ43" s="9"/>
      <c r="HKA43" s="9"/>
      <c r="HKB43" s="9"/>
      <c r="HKC43" s="9"/>
      <c r="HKD43" s="9"/>
      <c r="HKE43" s="9"/>
      <c r="HKF43" s="9"/>
      <c r="HKG43" s="9"/>
      <c r="HKH43" s="9"/>
      <c r="HKI43" s="9"/>
      <c r="HKJ43" s="9"/>
      <c r="HKK43" s="9"/>
      <c r="HKL43" s="9"/>
      <c r="HKM43" s="9"/>
      <c r="HKN43" s="9"/>
      <c r="HKO43" s="9"/>
      <c r="HKP43" s="9"/>
      <c r="HKQ43" s="9"/>
      <c r="HKR43" s="9"/>
      <c r="HKS43" s="9"/>
      <c r="HKT43" s="9"/>
      <c r="HKU43" s="9"/>
      <c r="HKV43" s="9"/>
      <c r="HKW43" s="9"/>
      <c r="HKX43" s="9"/>
      <c r="HKY43" s="9"/>
      <c r="HKZ43" s="9"/>
      <c r="HLA43" s="9"/>
      <c r="HLB43" s="9"/>
      <c r="HLC43" s="9"/>
      <c r="HLD43" s="9"/>
      <c r="HLE43" s="9"/>
      <c r="HLF43" s="9"/>
      <c r="HLG43" s="9"/>
      <c r="HLH43" s="9"/>
      <c r="HLI43" s="9"/>
      <c r="HLJ43" s="9"/>
      <c r="HLK43" s="9"/>
      <c r="HLL43" s="9"/>
      <c r="HLM43" s="9"/>
      <c r="HLN43" s="9"/>
      <c r="HLO43" s="9"/>
      <c r="HLP43" s="9"/>
      <c r="HLQ43" s="9"/>
      <c r="HLR43" s="9"/>
      <c r="HLS43" s="9"/>
      <c r="HLT43" s="9"/>
      <c r="HLU43" s="9"/>
      <c r="HLV43" s="9"/>
      <c r="HLW43" s="9"/>
      <c r="HLX43" s="9"/>
      <c r="HLY43" s="9"/>
      <c r="HLZ43" s="9"/>
      <c r="HMA43" s="9"/>
      <c r="HMB43" s="9"/>
      <c r="HMC43" s="9"/>
      <c r="HMD43" s="9"/>
      <c r="HME43" s="9"/>
      <c r="HMF43" s="9"/>
      <c r="HMG43" s="9"/>
      <c r="HMH43" s="9"/>
      <c r="HMI43" s="9"/>
      <c r="HMJ43" s="9"/>
      <c r="HMK43" s="9"/>
      <c r="HML43" s="9"/>
      <c r="HMM43" s="9"/>
      <c r="HMN43" s="9"/>
      <c r="HMO43" s="9"/>
      <c r="HMP43" s="9"/>
      <c r="HMQ43" s="9"/>
      <c r="HMR43" s="9"/>
      <c r="HMS43" s="9"/>
      <c r="HMT43" s="9"/>
      <c r="HMU43" s="9"/>
      <c r="HMV43" s="9"/>
      <c r="HMW43" s="9"/>
      <c r="HMX43" s="9"/>
      <c r="HMY43" s="9"/>
      <c r="HMZ43" s="9"/>
      <c r="HNA43" s="9"/>
      <c r="HNB43" s="9"/>
      <c r="HNC43" s="9"/>
      <c r="HND43" s="9"/>
      <c r="HNE43" s="9"/>
      <c r="HNF43" s="9"/>
      <c r="HNG43" s="9"/>
      <c r="HNH43" s="9"/>
      <c r="HNI43" s="9"/>
      <c r="HNJ43" s="9"/>
      <c r="HNK43" s="9"/>
      <c r="HNL43" s="9"/>
      <c r="HNM43" s="9"/>
      <c r="HNN43" s="9"/>
      <c r="HNO43" s="9"/>
      <c r="HNP43" s="9"/>
      <c r="HNQ43" s="9"/>
      <c r="HNR43" s="9"/>
      <c r="HNS43" s="9"/>
      <c r="HNT43" s="9"/>
      <c r="HNU43" s="9"/>
      <c r="HNV43" s="9"/>
      <c r="HNW43" s="9"/>
      <c r="HNX43" s="9"/>
      <c r="HNY43" s="9"/>
      <c r="HNZ43" s="9"/>
      <c r="HOA43" s="9"/>
      <c r="HOB43" s="9"/>
      <c r="HOC43" s="9"/>
      <c r="HOD43" s="9"/>
      <c r="HOE43" s="9"/>
      <c r="HOF43" s="9"/>
      <c r="HOG43" s="9"/>
      <c r="HOH43" s="9"/>
      <c r="HOI43" s="9"/>
      <c r="HOJ43" s="9"/>
      <c r="HOK43" s="9"/>
      <c r="HOL43" s="9"/>
      <c r="HOM43" s="9"/>
      <c r="HON43" s="9"/>
      <c r="HOO43" s="9"/>
      <c r="HOP43" s="9"/>
      <c r="HOQ43" s="9"/>
      <c r="HOR43" s="9"/>
      <c r="HOS43" s="9"/>
      <c r="HOT43" s="9"/>
      <c r="HOU43" s="9"/>
      <c r="HOV43" s="9"/>
      <c r="HOW43" s="9"/>
      <c r="HOX43" s="9"/>
      <c r="HOY43" s="9"/>
      <c r="HOZ43" s="9"/>
      <c r="HPA43" s="9"/>
      <c r="HPB43" s="9"/>
      <c r="HPC43" s="9"/>
      <c r="HPD43" s="9"/>
      <c r="HPE43" s="9"/>
      <c r="HPF43" s="9"/>
      <c r="HPG43" s="9"/>
      <c r="HPH43" s="9"/>
      <c r="HPI43" s="9"/>
      <c r="HPJ43" s="9"/>
      <c r="HPK43" s="9"/>
      <c r="HPL43" s="9"/>
      <c r="HPM43" s="9"/>
      <c r="HPN43" s="9"/>
      <c r="HPO43" s="9"/>
      <c r="HPP43" s="9"/>
      <c r="HPQ43" s="9"/>
      <c r="HPR43" s="9"/>
      <c r="HPS43" s="9"/>
      <c r="HPT43" s="9"/>
      <c r="HPU43" s="9"/>
      <c r="HPV43" s="9"/>
      <c r="HPW43" s="9"/>
      <c r="HPX43" s="9"/>
      <c r="HPY43" s="9"/>
      <c r="HPZ43" s="9"/>
      <c r="HQA43" s="9"/>
      <c r="HQB43" s="9"/>
      <c r="HQC43" s="9"/>
      <c r="HQD43" s="9"/>
      <c r="HQE43" s="9"/>
      <c r="HQF43" s="9"/>
      <c r="HQG43" s="9"/>
      <c r="HQH43" s="9"/>
      <c r="HQI43" s="9"/>
      <c r="HQJ43" s="9"/>
      <c r="HQK43" s="9"/>
      <c r="HQL43" s="9"/>
      <c r="HQM43" s="9"/>
      <c r="HQN43" s="9"/>
      <c r="HQO43" s="9"/>
      <c r="HQP43" s="9"/>
      <c r="HQQ43" s="9"/>
      <c r="HQR43" s="9"/>
      <c r="HQS43" s="9"/>
      <c r="HQT43" s="9"/>
      <c r="HQU43" s="9"/>
      <c r="HQV43" s="9"/>
      <c r="HQW43" s="9"/>
      <c r="HQX43" s="9"/>
      <c r="HQY43" s="9"/>
      <c r="HQZ43" s="9"/>
      <c r="HRA43" s="9"/>
      <c r="HRB43" s="9"/>
      <c r="HRC43" s="9"/>
      <c r="HRD43" s="9"/>
      <c r="HRE43" s="9"/>
      <c r="HRF43" s="9"/>
      <c r="HRG43" s="9"/>
      <c r="HRH43" s="9"/>
      <c r="HRI43" s="9"/>
      <c r="HRJ43" s="9"/>
      <c r="HRK43" s="9"/>
      <c r="HRL43" s="9"/>
      <c r="HRM43" s="9"/>
      <c r="HRN43" s="9"/>
      <c r="HRO43" s="9"/>
      <c r="HRP43" s="9"/>
      <c r="HRQ43" s="9"/>
      <c r="HRR43" s="9"/>
      <c r="HRS43" s="9"/>
      <c r="HRT43" s="9"/>
      <c r="HRU43" s="9"/>
      <c r="HRV43" s="9"/>
      <c r="HRW43" s="9"/>
      <c r="HRX43" s="9"/>
      <c r="HRY43" s="9"/>
      <c r="HRZ43" s="9"/>
      <c r="HSA43" s="9"/>
      <c r="HSB43" s="9"/>
      <c r="HSC43" s="9"/>
      <c r="HSD43" s="9"/>
      <c r="HSE43" s="9"/>
      <c r="HSF43" s="9"/>
      <c r="HSG43" s="9"/>
      <c r="HSH43" s="9"/>
      <c r="HSI43" s="9"/>
      <c r="HSJ43" s="9"/>
      <c r="HSK43" s="9"/>
      <c r="HSL43" s="9"/>
      <c r="HSM43" s="9"/>
      <c r="HSN43" s="9"/>
      <c r="HSO43" s="9"/>
      <c r="HSP43" s="9"/>
      <c r="HSQ43" s="9"/>
      <c r="HSR43" s="9"/>
      <c r="HSS43" s="9"/>
      <c r="HST43" s="9"/>
      <c r="HSU43" s="9"/>
      <c r="HSV43" s="9"/>
      <c r="HSW43" s="9"/>
      <c r="HSX43" s="9"/>
      <c r="HSY43" s="9"/>
      <c r="HSZ43" s="9"/>
      <c r="HTA43" s="9"/>
      <c r="HTB43" s="9"/>
      <c r="HTC43" s="9"/>
      <c r="HTD43" s="9"/>
      <c r="HTE43" s="9"/>
      <c r="HTF43" s="9"/>
      <c r="HTG43" s="9"/>
      <c r="HTH43" s="9"/>
      <c r="HTI43" s="9"/>
      <c r="HTJ43" s="9"/>
      <c r="HTK43" s="9"/>
      <c r="HTL43" s="9"/>
      <c r="HTM43" s="9"/>
      <c r="HTN43" s="9"/>
      <c r="HTO43" s="9"/>
      <c r="HTP43" s="9"/>
      <c r="HTQ43" s="9"/>
      <c r="HTR43" s="9"/>
      <c r="HTS43" s="9"/>
      <c r="HTT43" s="9"/>
      <c r="HTU43" s="9"/>
      <c r="HTV43" s="9"/>
      <c r="HTW43" s="9"/>
      <c r="HTX43" s="9"/>
      <c r="HTY43" s="9"/>
      <c r="HTZ43" s="9"/>
      <c r="HUA43" s="9"/>
      <c r="HUB43" s="9"/>
      <c r="HUC43" s="9"/>
      <c r="HUD43" s="9"/>
      <c r="HUE43" s="9"/>
      <c r="HUF43" s="9"/>
      <c r="HUG43" s="9"/>
      <c r="HUH43" s="9"/>
      <c r="HUI43" s="9"/>
      <c r="HUJ43" s="9"/>
      <c r="HUK43" s="9"/>
      <c r="HUL43" s="9"/>
      <c r="HUM43" s="9"/>
      <c r="HUN43" s="9"/>
      <c r="HUO43" s="9"/>
      <c r="HUP43" s="9"/>
      <c r="HUQ43" s="9"/>
      <c r="HUR43" s="9"/>
      <c r="HUS43" s="9"/>
      <c r="HUT43" s="9"/>
      <c r="HUU43" s="9"/>
      <c r="HUV43" s="9"/>
      <c r="HUW43" s="9"/>
      <c r="HUX43" s="9"/>
      <c r="HUY43" s="9"/>
      <c r="HUZ43" s="9"/>
      <c r="HVA43" s="9"/>
      <c r="HVB43" s="9"/>
      <c r="HVC43" s="9"/>
      <c r="HVD43" s="9"/>
      <c r="HVE43" s="9"/>
      <c r="HVF43" s="9"/>
      <c r="HVG43" s="9"/>
      <c r="HVH43" s="9"/>
      <c r="HVI43" s="9"/>
      <c r="HVJ43" s="9"/>
      <c r="HVK43" s="9"/>
      <c r="HVL43" s="9"/>
      <c r="HVM43" s="9"/>
      <c r="HVN43" s="9"/>
      <c r="HVO43" s="9"/>
      <c r="HVP43" s="9"/>
      <c r="HVQ43" s="9"/>
      <c r="HVR43" s="9"/>
      <c r="HVS43" s="9"/>
      <c r="HVT43" s="9"/>
      <c r="HVU43" s="9"/>
      <c r="HVV43" s="9"/>
      <c r="HVW43" s="9"/>
      <c r="HVX43" s="9"/>
      <c r="HVY43" s="9"/>
      <c r="HVZ43" s="9"/>
      <c r="HWA43" s="9"/>
      <c r="HWB43" s="9"/>
      <c r="HWC43" s="9"/>
      <c r="HWD43" s="9"/>
      <c r="HWE43" s="9"/>
      <c r="HWF43" s="9"/>
      <c r="HWG43" s="9"/>
      <c r="HWH43" s="9"/>
      <c r="HWI43" s="9"/>
      <c r="HWJ43" s="9"/>
      <c r="HWK43" s="9"/>
      <c r="HWL43" s="9"/>
      <c r="HWM43" s="9"/>
      <c r="HWN43" s="9"/>
      <c r="HWO43" s="9"/>
      <c r="HWP43" s="9"/>
      <c r="HWQ43" s="9"/>
      <c r="HWR43" s="9"/>
      <c r="HWS43" s="9"/>
      <c r="HWT43" s="9"/>
      <c r="HWU43" s="9"/>
      <c r="HWV43" s="9"/>
      <c r="HWW43" s="9"/>
      <c r="HWX43" s="9"/>
      <c r="HWY43" s="9"/>
      <c r="HWZ43" s="9"/>
      <c r="HXA43" s="9"/>
      <c r="HXB43" s="9"/>
      <c r="HXC43" s="9"/>
      <c r="HXD43" s="9"/>
      <c r="HXE43" s="9"/>
      <c r="HXF43" s="9"/>
      <c r="HXG43" s="9"/>
      <c r="HXH43" s="9"/>
      <c r="HXI43" s="9"/>
      <c r="HXJ43" s="9"/>
      <c r="HXK43" s="9"/>
      <c r="HXL43" s="9"/>
      <c r="HXM43" s="9"/>
      <c r="HXN43" s="9"/>
      <c r="HXO43" s="9"/>
      <c r="HXP43" s="9"/>
      <c r="HXQ43" s="9"/>
      <c r="HXR43" s="9"/>
      <c r="HXS43" s="9"/>
      <c r="HXT43" s="9"/>
      <c r="HXU43" s="9"/>
      <c r="HXV43" s="9"/>
      <c r="HXW43" s="9"/>
      <c r="HXX43" s="9"/>
      <c r="HXY43" s="9"/>
      <c r="HXZ43" s="9"/>
      <c r="HYA43" s="9"/>
      <c r="HYB43" s="9"/>
      <c r="HYC43" s="9"/>
      <c r="HYD43" s="9"/>
      <c r="HYE43" s="9"/>
      <c r="HYF43" s="9"/>
      <c r="HYG43" s="9"/>
      <c r="HYH43" s="9"/>
      <c r="HYI43" s="9"/>
      <c r="HYJ43" s="9"/>
      <c r="HYK43" s="9"/>
      <c r="HYL43" s="9"/>
      <c r="HYM43" s="9"/>
      <c r="HYN43" s="9"/>
      <c r="HYO43" s="9"/>
      <c r="HYP43" s="9"/>
      <c r="HYQ43" s="9"/>
      <c r="HYR43" s="9"/>
      <c r="HYS43" s="9"/>
      <c r="HYT43" s="9"/>
      <c r="HYU43" s="9"/>
      <c r="HYV43" s="9"/>
      <c r="HYW43" s="9"/>
      <c r="HYX43" s="9"/>
      <c r="HYY43" s="9"/>
      <c r="HYZ43" s="9"/>
      <c r="HZA43" s="9"/>
      <c r="HZB43" s="9"/>
      <c r="HZC43" s="9"/>
      <c r="HZD43" s="9"/>
      <c r="HZE43" s="9"/>
      <c r="HZF43" s="9"/>
      <c r="HZG43" s="9"/>
      <c r="HZH43" s="9"/>
      <c r="HZI43" s="9"/>
      <c r="HZJ43" s="9"/>
      <c r="HZK43" s="9"/>
      <c r="HZL43" s="9"/>
      <c r="HZM43" s="9"/>
      <c r="HZN43" s="9"/>
      <c r="HZO43" s="9"/>
      <c r="HZP43" s="9"/>
      <c r="HZQ43" s="9"/>
      <c r="HZR43" s="9"/>
      <c r="HZS43" s="9"/>
      <c r="HZT43" s="9"/>
      <c r="HZU43" s="9"/>
      <c r="HZV43" s="9"/>
      <c r="HZW43" s="9"/>
      <c r="HZX43" s="9"/>
      <c r="HZY43" s="9"/>
      <c r="HZZ43" s="9"/>
      <c r="IAA43" s="9"/>
      <c r="IAB43" s="9"/>
      <c r="IAC43" s="9"/>
      <c r="IAD43" s="9"/>
      <c r="IAE43" s="9"/>
      <c r="IAF43" s="9"/>
      <c r="IAG43" s="9"/>
      <c r="IAH43" s="9"/>
      <c r="IAI43" s="9"/>
      <c r="IAJ43" s="9"/>
      <c r="IAK43" s="9"/>
      <c r="IAL43" s="9"/>
      <c r="IAM43" s="9"/>
      <c r="IAN43" s="9"/>
      <c r="IAO43" s="9"/>
      <c r="IAP43" s="9"/>
      <c r="IAQ43" s="9"/>
      <c r="IAR43" s="9"/>
      <c r="IAS43" s="9"/>
      <c r="IAT43" s="9"/>
      <c r="IAU43" s="9"/>
      <c r="IAV43" s="9"/>
      <c r="IAW43" s="9"/>
      <c r="IAX43" s="9"/>
      <c r="IAY43" s="9"/>
      <c r="IAZ43" s="9"/>
      <c r="IBA43" s="9"/>
      <c r="IBB43" s="9"/>
      <c r="IBC43" s="9"/>
      <c r="IBD43" s="9"/>
      <c r="IBE43" s="9"/>
      <c r="IBF43" s="9"/>
      <c r="IBG43" s="9"/>
      <c r="IBH43" s="9"/>
      <c r="IBI43" s="9"/>
      <c r="IBJ43" s="9"/>
      <c r="IBK43" s="9"/>
      <c r="IBL43" s="9"/>
      <c r="IBM43" s="9"/>
      <c r="IBN43" s="9"/>
      <c r="IBO43" s="9"/>
      <c r="IBP43" s="9"/>
      <c r="IBQ43" s="9"/>
      <c r="IBR43" s="9"/>
      <c r="IBS43" s="9"/>
      <c r="IBT43" s="9"/>
      <c r="IBU43" s="9"/>
      <c r="IBV43" s="9"/>
      <c r="IBW43" s="9"/>
      <c r="IBX43" s="9"/>
      <c r="IBY43" s="9"/>
      <c r="IBZ43" s="9"/>
      <c r="ICA43" s="9"/>
      <c r="ICB43" s="9"/>
      <c r="ICC43" s="9"/>
      <c r="ICD43" s="9"/>
      <c r="ICE43" s="9"/>
      <c r="ICF43" s="9"/>
      <c r="ICG43" s="9"/>
      <c r="ICH43" s="9"/>
      <c r="ICI43" s="9"/>
      <c r="ICJ43" s="9"/>
      <c r="ICK43" s="9"/>
      <c r="ICL43" s="9"/>
      <c r="ICM43" s="9"/>
      <c r="ICN43" s="9"/>
      <c r="ICO43" s="9"/>
      <c r="ICP43" s="9"/>
      <c r="ICQ43" s="9"/>
      <c r="ICR43" s="9"/>
      <c r="ICS43" s="9"/>
      <c r="ICT43" s="9"/>
      <c r="ICU43" s="9"/>
      <c r="ICV43" s="9"/>
      <c r="ICW43" s="9"/>
      <c r="ICX43" s="9"/>
      <c r="ICY43" s="9"/>
      <c r="ICZ43" s="9"/>
      <c r="IDA43" s="9"/>
      <c r="IDB43" s="9"/>
      <c r="IDC43" s="9"/>
      <c r="IDD43" s="9"/>
      <c r="IDE43" s="9"/>
      <c r="IDF43" s="9"/>
      <c r="IDG43" s="9"/>
      <c r="IDH43" s="9"/>
      <c r="IDI43" s="9"/>
      <c r="IDJ43" s="9"/>
      <c r="IDK43" s="9"/>
      <c r="IDL43" s="9"/>
      <c r="IDM43" s="9"/>
      <c r="IDN43" s="9"/>
      <c r="IDO43" s="9"/>
      <c r="IDP43" s="9"/>
      <c r="IDQ43" s="9"/>
      <c r="IDR43" s="9"/>
      <c r="IDS43" s="9"/>
      <c r="IDT43" s="9"/>
      <c r="IDU43" s="9"/>
      <c r="IDV43" s="9"/>
      <c r="IDW43" s="9"/>
      <c r="IDX43" s="9"/>
      <c r="IDY43" s="9"/>
      <c r="IDZ43" s="9"/>
      <c r="IEA43" s="9"/>
      <c r="IEB43" s="9"/>
      <c r="IEC43" s="9"/>
      <c r="IED43" s="9"/>
      <c r="IEE43" s="9"/>
      <c r="IEF43" s="9"/>
      <c r="IEG43" s="9"/>
      <c r="IEH43" s="9"/>
      <c r="IEI43" s="9"/>
      <c r="IEJ43" s="9"/>
      <c r="IEK43" s="9"/>
      <c r="IEL43" s="9"/>
      <c r="IEM43" s="9"/>
      <c r="IEN43" s="9"/>
      <c r="IEO43" s="9"/>
      <c r="IEP43" s="9"/>
      <c r="IEQ43" s="9"/>
      <c r="IER43" s="9"/>
      <c r="IES43" s="9"/>
      <c r="IET43" s="9"/>
      <c r="IEU43" s="9"/>
      <c r="IEV43" s="9"/>
      <c r="IEW43" s="9"/>
      <c r="IEX43" s="9"/>
      <c r="IEY43" s="9"/>
      <c r="IEZ43" s="9"/>
      <c r="IFA43" s="9"/>
      <c r="IFB43" s="9"/>
      <c r="IFC43" s="9"/>
      <c r="IFD43" s="9"/>
      <c r="IFE43" s="9"/>
      <c r="IFF43" s="9"/>
      <c r="IFG43" s="9"/>
      <c r="IFH43" s="9"/>
      <c r="IFI43" s="9"/>
      <c r="IFJ43" s="9"/>
      <c r="IFK43" s="9"/>
      <c r="IFL43" s="9"/>
      <c r="IFM43" s="9"/>
      <c r="IFN43" s="9"/>
      <c r="IFO43" s="9"/>
      <c r="IFP43" s="9"/>
      <c r="IFQ43" s="9"/>
      <c r="IFR43" s="9"/>
      <c r="IFS43" s="9"/>
      <c r="IFT43" s="9"/>
      <c r="IFU43" s="9"/>
      <c r="IFV43" s="9"/>
      <c r="IFW43" s="9"/>
      <c r="IFX43" s="9"/>
      <c r="IFY43" s="9"/>
      <c r="IFZ43" s="9"/>
      <c r="IGA43" s="9"/>
      <c r="IGB43" s="9"/>
      <c r="IGC43" s="9"/>
      <c r="IGD43" s="9"/>
      <c r="IGE43" s="9"/>
      <c r="IGF43" s="9"/>
      <c r="IGG43" s="9"/>
      <c r="IGH43" s="9"/>
      <c r="IGI43" s="9"/>
      <c r="IGJ43" s="9"/>
      <c r="IGK43" s="9"/>
      <c r="IGL43" s="9"/>
      <c r="IGM43" s="9"/>
      <c r="IGN43" s="9"/>
      <c r="IGO43" s="9"/>
      <c r="IGP43" s="9"/>
      <c r="IGQ43" s="9"/>
      <c r="IGR43" s="9"/>
      <c r="IGS43" s="9"/>
      <c r="IGT43" s="9"/>
      <c r="IGU43" s="9"/>
      <c r="IGV43" s="9"/>
      <c r="IGW43" s="9"/>
      <c r="IGX43" s="9"/>
      <c r="IGY43" s="9"/>
      <c r="IGZ43" s="9"/>
      <c r="IHA43" s="9"/>
      <c r="IHB43" s="9"/>
      <c r="IHC43" s="9"/>
      <c r="IHD43" s="9"/>
      <c r="IHE43" s="9"/>
      <c r="IHF43" s="9"/>
      <c r="IHG43" s="9"/>
      <c r="IHH43" s="9"/>
      <c r="IHI43" s="9"/>
      <c r="IHJ43" s="9"/>
      <c r="IHK43" s="9"/>
      <c r="IHL43" s="9"/>
      <c r="IHM43" s="9"/>
      <c r="IHN43" s="9"/>
      <c r="IHO43" s="9"/>
      <c r="IHP43" s="9"/>
      <c r="IHQ43" s="9"/>
      <c r="IHR43" s="9"/>
      <c r="IHS43" s="9"/>
      <c r="IHT43" s="9"/>
      <c r="IHU43" s="9"/>
      <c r="IHV43" s="9"/>
      <c r="IHW43" s="9"/>
      <c r="IHX43" s="9"/>
      <c r="IHY43" s="9"/>
      <c r="IHZ43" s="9"/>
      <c r="IIA43" s="9"/>
      <c r="IIB43" s="9"/>
      <c r="IIC43" s="9"/>
      <c r="IID43" s="9"/>
      <c r="IIE43" s="9"/>
      <c r="IIF43" s="9"/>
      <c r="IIG43" s="9"/>
      <c r="IIH43" s="9"/>
      <c r="III43" s="9"/>
      <c r="IIJ43" s="9"/>
      <c r="IIK43" s="9"/>
      <c r="IIL43" s="9"/>
      <c r="IIM43" s="9"/>
      <c r="IIN43" s="9"/>
      <c r="IIO43" s="9"/>
      <c r="IIP43" s="9"/>
      <c r="IIQ43" s="9"/>
      <c r="IIR43" s="9"/>
      <c r="IIS43" s="9"/>
      <c r="IIT43" s="9"/>
      <c r="IIU43" s="9"/>
      <c r="IIV43" s="9"/>
      <c r="IIW43" s="9"/>
      <c r="IIX43" s="9"/>
      <c r="IIY43" s="9"/>
      <c r="IIZ43" s="9"/>
      <c r="IJA43" s="9"/>
      <c r="IJB43" s="9"/>
      <c r="IJC43" s="9"/>
      <c r="IJD43" s="9"/>
      <c r="IJE43" s="9"/>
      <c r="IJF43" s="9"/>
      <c r="IJG43" s="9"/>
      <c r="IJH43" s="9"/>
      <c r="IJI43" s="9"/>
      <c r="IJJ43" s="9"/>
      <c r="IJK43" s="9"/>
      <c r="IJL43" s="9"/>
      <c r="IJM43" s="9"/>
      <c r="IJN43" s="9"/>
      <c r="IJO43" s="9"/>
      <c r="IJP43" s="9"/>
      <c r="IJQ43" s="9"/>
      <c r="IJR43" s="9"/>
      <c r="IJS43" s="9"/>
      <c r="IJT43" s="9"/>
      <c r="IJU43" s="9"/>
      <c r="IJV43" s="9"/>
      <c r="IJW43" s="9"/>
      <c r="IJX43" s="9"/>
      <c r="IJY43" s="9"/>
      <c r="IJZ43" s="9"/>
      <c r="IKA43" s="9"/>
      <c r="IKB43" s="9"/>
      <c r="IKC43" s="9"/>
      <c r="IKD43" s="9"/>
      <c r="IKE43" s="9"/>
      <c r="IKF43" s="9"/>
      <c r="IKG43" s="9"/>
      <c r="IKH43" s="9"/>
      <c r="IKI43" s="9"/>
      <c r="IKJ43" s="9"/>
      <c r="IKK43" s="9"/>
      <c r="IKL43" s="9"/>
      <c r="IKM43" s="9"/>
      <c r="IKN43" s="9"/>
      <c r="IKO43" s="9"/>
      <c r="IKP43" s="9"/>
      <c r="IKQ43" s="9"/>
      <c r="IKR43" s="9"/>
      <c r="IKS43" s="9"/>
      <c r="IKT43" s="9"/>
      <c r="IKU43" s="9"/>
      <c r="IKV43" s="9"/>
      <c r="IKW43" s="9"/>
      <c r="IKX43" s="9"/>
      <c r="IKY43" s="9"/>
      <c r="IKZ43" s="9"/>
      <c r="ILA43" s="9"/>
      <c r="ILB43" s="9"/>
      <c r="ILC43" s="9"/>
      <c r="ILD43" s="9"/>
      <c r="ILE43" s="9"/>
      <c r="ILF43" s="9"/>
      <c r="ILG43" s="9"/>
      <c r="ILH43" s="9"/>
      <c r="ILI43" s="9"/>
      <c r="ILJ43" s="9"/>
      <c r="ILK43" s="9"/>
      <c r="ILL43" s="9"/>
      <c r="ILM43" s="9"/>
      <c r="ILN43" s="9"/>
      <c r="ILO43" s="9"/>
      <c r="ILP43" s="9"/>
      <c r="ILQ43" s="9"/>
      <c r="ILR43" s="9"/>
      <c r="ILS43" s="9"/>
      <c r="ILT43" s="9"/>
      <c r="ILU43" s="9"/>
      <c r="ILV43" s="9"/>
      <c r="ILW43" s="9"/>
      <c r="ILX43" s="9"/>
      <c r="ILY43" s="9"/>
      <c r="ILZ43" s="9"/>
      <c r="IMA43" s="9"/>
      <c r="IMB43" s="9"/>
      <c r="IMC43" s="9"/>
      <c r="IMD43" s="9"/>
      <c r="IME43" s="9"/>
      <c r="IMF43" s="9"/>
      <c r="IMG43" s="9"/>
      <c r="IMH43" s="9"/>
      <c r="IMI43" s="9"/>
      <c r="IMJ43" s="9"/>
      <c r="IMK43" s="9"/>
      <c r="IML43" s="9"/>
      <c r="IMM43" s="9"/>
      <c r="IMN43" s="9"/>
      <c r="IMO43" s="9"/>
      <c r="IMP43" s="9"/>
      <c r="IMQ43" s="9"/>
      <c r="IMR43" s="9"/>
      <c r="IMS43" s="9"/>
      <c r="IMT43" s="9"/>
      <c r="IMU43" s="9"/>
      <c r="IMV43" s="9"/>
      <c r="IMW43" s="9"/>
      <c r="IMX43" s="9"/>
      <c r="IMY43" s="9"/>
      <c r="IMZ43" s="9"/>
      <c r="INA43" s="9"/>
      <c r="INB43" s="9"/>
      <c r="INC43" s="9"/>
      <c r="IND43" s="9"/>
      <c r="INE43" s="9"/>
      <c r="INF43" s="9"/>
      <c r="ING43" s="9"/>
      <c r="INH43" s="9"/>
      <c r="INI43" s="9"/>
      <c r="INJ43" s="9"/>
      <c r="INK43" s="9"/>
      <c r="INL43" s="9"/>
      <c r="INM43" s="9"/>
      <c r="INN43" s="9"/>
      <c r="INO43" s="9"/>
      <c r="INP43" s="9"/>
      <c r="INQ43" s="9"/>
      <c r="INR43" s="9"/>
      <c r="INS43" s="9"/>
      <c r="INT43" s="9"/>
      <c r="INU43" s="9"/>
      <c r="INV43" s="9"/>
      <c r="INW43" s="9"/>
      <c r="INX43" s="9"/>
      <c r="INY43" s="9"/>
      <c r="INZ43" s="9"/>
      <c r="IOA43" s="9"/>
      <c r="IOB43" s="9"/>
      <c r="IOC43" s="9"/>
      <c r="IOD43" s="9"/>
      <c r="IOE43" s="9"/>
      <c r="IOF43" s="9"/>
      <c r="IOG43" s="9"/>
      <c r="IOH43" s="9"/>
      <c r="IOI43" s="9"/>
      <c r="IOJ43" s="9"/>
      <c r="IOK43" s="9"/>
      <c r="IOL43" s="9"/>
      <c r="IOM43" s="9"/>
      <c r="ION43" s="9"/>
      <c r="IOO43" s="9"/>
      <c r="IOP43" s="9"/>
      <c r="IOQ43" s="9"/>
      <c r="IOR43" s="9"/>
      <c r="IOS43" s="9"/>
      <c r="IOT43" s="9"/>
      <c r="IOU43" s="9"/>
      <c r="IOV43" s="9"/>
      <c r="IOW43" s="9"/>
      <c r="IOX43" s="9"/>
      <c r="IOY43" s="9"/>
      <c r="IOZ43" s="9"/>
      <c r="IPA43" s="9"/>
      <c r="IPB43" s="9"/>
      <c r="IPC43" s="9"/>
      <c r="IPD43" s="9"/>
      <c r="IPE43" s="9"/>
      <c r="IPF43" s="9"/>
      <c r="IPG43" s="9"/>
      <c r="IPH43" s="9"/>
      <c r="IPI43" s="9"/>
      <c r="IPJ43" s="9"/>
      <c r="IPK43" s="9"/>
      <c r="IPL43" s="9"/>
      <c r="IPM43" s="9"/>
      <c r="IPN43" s="9"/>
      <c r="IPO43" s="9"/>
      <c r="IPP43" s="9"/>
      <c r="IPQ43" s="9"/>
      <c r="IPR43" s="9"/>
      <c r="IPS43" s="9"/>
      <c r="IPT43" s="9"/>
      <c r="IPU43" s="9"/>
      <c r="IPV43" s="9"/>
      <c r="IPW43" s="9"/>
      <c r="IPX43" s="9"/>
      <c r="IPY43" s="9"/>
      <c r="IPZ43" s="9"/>
      <c r="IQA43" s="9"/>
      <c r="IQB43" s="9"/>
      <c r="IQC43" s="9"/>
      <c r="IQD43" s="9"/>
      <c r="IQE43" s="9"/>
      <c r="IQF43" s="9"/>
      <c r="IQG43" s="9"/>
      <c r="IQH43" s="9"/>
      <c r="IQI43" s="9"/>
      <c r="IQJ43" s="9"/>
      <c r="IQK43" s="9"/>
      <c r="IQL43" s="9"/>
      <c r="IQM43" s="9"/>
      <c r="IQN43" s="9"/>
      <c r="IQO43" s="9"/>
      <c r="IQP43" s="9"/>
      <c r="IQQ43" s="9"/>
      <c r="IQR43" s="9"/>
      <c r="IQS43" s="9"/>
      <c r="IQT43" s="9"/>
      <c r="IQU43" s="9"/>
      <c r="IQV43" s="9"/>
      <c r="IQW43" s="9"/>
      <c r="IQX43" s="9"/>
      <c r="IQY43" s="9"/>
      <c r="IQZ43" s="9"/>
      <c r="IRA43" s="9"/>
      <c r="IRB43" s="9"/>
      <c r="IRC43" s="9"/>
      <c r="IRD43" s="9"/>
      <c r="IRE43" s="9"/>
      <c r="IRF43" s="9"/>
      <c r="IRG43" s="9"/>
      <c r="IRH43" s="9"/>
      <c r="IRI43" s="9"/>
      <c r="IRJ43" s="9"/>
      <c r="IRK43" s="9"/>
      <c r="IRL43" s="9"/>
      <c r="IRM43" s="9"/>
      <c r="IRN43" s="9"/>
      <c r="IRO43" s="9"/>
      <c r="IRP43" s="9"/>
      <c r="IRQ43" s="9"/>
      <c r="IRR43" s="9"/>
      <c r="IRS43" s="9"/>
      <c r="IRT43" s="9"/>
      <c r="IRU43" s="9"/>
      <c r="IRV43" s="9"/>
      <c r="IRW43" s="9"/>
      <c r="IRX43" s="9"/>
      <c r="IRY43" s="9"/>
      <c r="IRZ43" s="9"/>
      <c r="ISA43" s="9"/>
      <c r="ISB43" s="9"/>
      <c r="ISC43" s="9"/>
      <c r="ISD43" s="9"/>
      <c r="ISE43" s="9"/>
      <c r="ISF43" s="9"/>
      <c r="ISG43" s="9"/>
      <c r="ISH43" s="9"/>
      <c r="ISI43" s="9"/>
      <c r="ISJ43" s="9"/>
      <c r="ISK43" s="9"/>
      <c r="ISL43" s="9"/>
      <c r="ISM43" s="9"/>
      <c r="ISN43" s="9"/>
      <c r="ISO43" s="9"/>
      <c r="ISP43" s="9"/>
      <c r="ISQ43" s="9"/>
      <c r="ISR43" s="9"/>
      <c r="ISS43" s="9"/>
      <c r="IST43" s="9"/>
      <c r="ISU43" s="9"/>
      <c r="ISV43" s="9"/>
      <c r="ISW43" s="9"/>
      <c r="ISX43" s="9"/>
      <c r="ISY43" s="9"/>
      <c r="ISZ43" s="9"/>
      <c r="ITA43" s="9"/>
      <c r="ITB43" s="9"/>
      <c r="ITC43" s="9"/>
      <c r="ITD43" s="9"/>
      <c r="ITE43" s="9"/>
      <c r="ITF43" s="9"/>
      <c r="ITG43" s="9"/>
      <c r="ITH43" s="9"/>
      <c r="ITI43" s="9"/>
      <c r="ITJ43" s="9"/>
      <c r="ITK43" s="9"/>
      <c r="ITL43" s="9"/>
      <c r="ITM43" s="9"/>
      <c r="ITN43" s="9"/>
      <c r="ITO43" s="9"/>
      <c r="ITP43" s="9"/>
      <c r="ITQ43" s="9"/>
      <c r="ITR43" s="9"/>
      <c r="ITS43" s="9"/>
      <c r="ITT43" s="9"/>
      <c r="ITU43" s="9"/>
      <c r="ITV43" s="9"/>
      <c r="ITW43" s="9"/>
      <c r="ITX43" s="9"/>
      <c r="ITY43" s="9"/>
      <c r="ITZ43" s="9"/>
      <c r="IUA43" s="9"/>
      <c r="IUB43" s="9"/>
      <c r="IUC43" s="9"/>
      <c r="IUD43" s="9"/>
      <c r="IUE43" s="9"/>
      <c r="IUF43" s="9"/>
      <c r="IUG43" s="9"/>
      <c r="IUH43" s="9"/>
      <c r="IUI43" s="9"/>
      <c r="IUJ43" s="9"/>
      <c r="IUK43" s="9"/>
      <c r="IUL43" s="9"/>
      <c r="IUM43" s="9"/>
      <c r="IUN43" s="9"/>
      <c r="IUO43" s="9"/>
      <c r="IUP43" s="9"/>
      <c r="IUQ43" s="9"/>
      <c r="IUR43" s="9"/>
      <c r="IUS43" s="9"/>
      <c r="IUT43" s="9"/>
      <c r="IUU43" s="9"/>
      <c r="IUV43" s="9"/>
      <c r="IUW43" s="9"/>
      <c r="IUX43" s="9"/>
      <c r="IUY43" s="9"/>
      <c r="IUZ43" s="9"/>
      <c r="IVA43" s="9"/>
      <c r="IVB43" s="9"/>
      <c r="IVC43" s="9"/>
      <c r="IVD43" s="9"/>
      <c r="IVE43" s="9"/>
      <c r="IVF43" s="9"/>
      <c r="IVG43" s="9"/>
      <c r="IVH43" s="9"/>
      <c r="IVI43" s="9"/>
      <c r="IVJ43" s="9"/>
      <c r="IVK43" s="9"/>
      <c r="IVL43" s="9"/>
      <c r="IVM43" s="9"/>
      <c r="IVN43" s="9"/>
      <c r="IVO43" s="9"/>
      <c r="IVP43" s="9"/>
      <c r="IVQ43" s="9"/>
      <c r="IVR43" s="9"/>
      <c r="IVS43" s="9"/>
      <c r="IVT43" s="9"/>
      <c r="IVU43" s="9"/>
      <c r="IVV43" s="9"/>
      <c r="IVW43" s="9"/>
      <c r="IVX43" s="9"/>
      <c r="IVY43" s="9"/>
      <c r="IVZ43" s="9"/>
      <c r="IWA43" s="9"/>
      <c r="IWB43" s="9"/>
      <c r="IWC43" s="9"/>
      <c r="IWD43" s="9"/>
      <c r="IWE43" s="9"/>
      <c r="IWF43" s="9"/>
      <c r="IWG43" s="9"/>
      <c r="IWH43" s="9"/>
      <c r="IWI43" s="9"/>
      <c r="IWJ43" s="9"/>
      <c r="IWK43" s="9"/>
      <c r="IWL43" s="9"/>
      <c r="IWM43" s="9"/>
      <c r="IWN43" s="9"/>
      <c r="IWO43" s="9"/>
      <c r="IWP43" s="9"/>
      <c r="IWQ43" s="9"/>
      <c r="IWR43" s="9"/>
      <c r="IWS43" s="9"/>
      <c r="IWT43" s="9"/>
      <c r="IWU43" s="9"/>
      <c r="IWV43" s="9"/>
      <c r="IWW43" s="9"/>
      <c r="IWX43" s="9"/>
      <c r="IWY43" s="9"/>
      <c r="IWZ43" s="9"/>
      <c r="IXA43" s="9"/>
      <c r="IXB43" s="9"/>
      <c r="IXC43" s="9"/>
      <c r="IXD43" s="9"/>
      <c r="IXE43" s="9"/>
      <c r="IXF43" s="9"/>
      <c r="IXG43" s="9"/>
      <c r="IXH43" s="9"/>
      <c r="IXI43" s="9"/>
      <c r="IXJ43" s="9"/>
      <c r="IXK43" s="9"/>
      <c r="IXL43" s="9"/>
      <c r="IXM43" s="9"/>
      <c r="IXN43" s="9"/>
      <c r="IXO43" s="9"/>
      <c r="IXP43" s="9"/>
      <c r="IXQ43" s="9"/>
      <c r="IXR43" s="9"/>
      <c r="IXS43" s="9"/>
      <c r="IXT43" s="9"/>
      <c r="IXU43" s="9"/>
      <c r="IXV43" s="9"/>
      <c r="IXW43" s="9"/>
      <c r="IXX43" s="9"/>
      <c r="IXY43" s="9"/>
      <c r="IXZ43" s="9"/>
      <c r="IYA43" s="9"/>
      <c r="IYB43" s="9"/>
      <c r="IYC43" s="9"/>
      <c r="IYD43" s="9"/>
      <c r="IYE43" s="9"/>
      <c r="IYF43" s="9"/>
      <c r="IYG43" s="9"/>
      <c r="IYH43" s="9"/>
      <c r="IYI43" s="9"/>
      <c r="IYJ43" s="9"/>
      <c r="IYK43" s="9"/>
      <c r="IYL43" s="9"/>
      <c r="IYM43" s="9"/>
      <c r="IYN43" s="9"/>
      <c r="IYO43" s="9"/>
      <c r="IYP43" s="9"/>
      <c r="IYQ43" s="9"/>
      <c r="IYR43" s="9"/>
      <c r="IYS43" s="9"/>
      <c r="IYT43" s="9"/>
      <c r="IYU43" s="9"/>
      <c r="IYV43" s="9"/>
      <c r="IYW43" s="9"/>
      <c r="IYX43" s="9"/>
      <c r="IYY43" s="9"/>
      <c r="IYZ43" s="9"/>
      <c r="IZA43" s="9"/>
      <c r="IZB43" s="9"/>
      <c r="IZC43" s="9"/>
      <c r="IZD43" s="9"/>
      <c r="IZE43" s="9"/>
      <c r="IZF43" s="9"/>
      <c r="IZG43" s="9"/>
      <c r="IZH43" s="9"/>
      <c r="IZI43" s="9"/>
      <c r="IZJ43" s="9"/>
      <c r="IZK43" s="9"/>
      <c r="IZL43" s="9"/>
      <c r="IZM43" s="9"/>
      <c r="IZN43" s="9"/>
      <c r="IZO43" s="9"/>
      <c r="IZP43" s="9"/>
      <c r="IZQ43" s="9"/>
      <c r="IZR43" s="9"/>
      <c r="IZS43" s="9"/>
      <c r="IZT43" s="9"/>
      <c r="IZU43" s="9"/>
      <c r="IZV43" s="9"/>
      <c r="IZW43" s="9"/>
      <c r="IZX43" s="9"/>
      <c r="IZY43" s="9"/>
      <c r="IZZ43" s="9"/>
      <c r="JAA43" s="9"/>
      <c r="JAB43" s="9"/>
      <c r="JAC43" s="9"/>
      <c r="JAD43" s="9"/>
      <c r="JAE43" s="9"/>
      <c r="JAF43" s="9"/>
      <c r="JAG43" s="9"/>
      <c r="JAH43" s="9"/>
      <c r="JAI43" s="9"/>
      <c r="JAJ43" s="9"/>
      <c r="JAK43" s="9"/>
      <c r="JAL43" s="9"/>
      <c r="JAM43" s="9"/>
      <c r="JAN43" s="9"/>
      <c r="JAO43" s="9"/>
      <c r="JAP43" s="9"/>
      <c r="JAQ43" s="9"/>
      <c r="JAR43" s="9"/>
      <c r="JAS43" s="9"/>
      <c r="JAT43" s="9"/>
      <c r="JAU43" s="9"/>
      <c r="JAV43" s="9"/>
      <c r="JAW43" s="9"/>
      <c r="JAX43" s="9"/>
      <c r="JAY43" s="9"/>
      <c r="JAZ43" s="9"/>
      <c r="JBA43" s="9"/>
      <c r="JBB43" s="9"/>
      <c r="JBC43" s="9"/>
      <c r="JBD43" s="9"/>
      <c r="JBE43" s="9"/>
      <c r="JBF43" s="9"/>
      <c r="JBG43" s="9"/>
      <c r="JBH43" s="9"/>
      <c r="JBI43" s="9"/>
      <c r="JBJ43" s="9"/>
      <c r="JBK43" s="9"/>
      <c r="JBL43" s="9"/>
      <c r="JBM43" s="9"/>
      <c r="JBN43" s="9"/>
      <c r="JBO43" s="9"/>
      <c r="JBP43" s="9"/>
      <c r="JBQ43" s="9"/>
      <c r="JBR43" s="9"/>
      <c r="JBS43" s="9"/>
      <c r="JBT43" s="9"/>
      <c r="JBU43" s="9"/>
      <c r="JBV43" s="9"/>
      <c r="JBW43" s="9"/>
      <c r="JBX43" s="9"/>
      <c r="JBY43" s="9"/>
      <c r="JBZ43" s="9"/>
      <c r="JCA43" s="9"/>
      <c r="JCB43" s="9"/>
      <c r="JCC43" s="9"/>
      <c r="JCD43" s="9"/>
      <c r="JCE43" s="9"/>
      <c r="JCF43" s="9"/>
      <c r="JCG43" s="9"/>
      <c r="JCH43" s="9"/>
      <c r="JCI43" s="9"/>
      <c r="JCJ43" s="9"/>
      <c r="JCK43" s="9"/>
      <c r="JCL43" s="9"/>
      <c r="JCM43" s="9"/>
      <c r="JCN43" s="9"/>
      <c r="JCO43" s="9"/>
      <c r="JCP43" s="9"/>
      <c r="JCQ43" s="9"/>
      <c r="JCR43" s="9"/>
      <c r="JCS43" s="9"/>
      <c r="JCT43" s="9"/>
      <c r="JCU43" s="9"/>
      <c r="JCV43" s="9"/>
      <c r="JCW43" s="9"/>
      <c r="JCX43" s="9"/>
      <c r="JCY43" s="9"/>
      <c r="JCZ43" s="9"/>
      <c r="JDA43" s="9"/>
      <c r="JDB43" s="9"/>
      <c r="JDC43" s="9"/>
      <c r="JDD43" s="9"/>
      <c r="JDE43" s="9"/>
      <c r="JDF43" s="9"/>
      <c r="JDG43" s="9"/>
      <c r="JDH43" s="9"/>
      <c r="JDI43" s="9"/>
      <c r="JDJ43" s="9"/>
      <c r="JDK43" s="9"/>
      <c r="JDL43" s="9"/>
      <c r="JDM43" s="9"/>
      <c r="JDN43" s="9"/>
      <c r="JDO43" s="9"/>
      <c r="JDP43" s="9"/>
      <c r="JDQ43" s="9"/>
      <c r="JDR43" s="9"/>
      <c r="JDS43" s="9"/>
      <c r="JDT43" s="9"/>
      <c r="JDU43" s="9"/>
      <c r="JDV43" s="9"/>
      <c r="JDW43" s="9"/>
      <c r="JDX43" s="9"/>
      <c r="JDY43" s="9"/>
      <c r="JDZ43" s="9"/>
      <c r="JEA43" s="9"/>
      <c r="JEB43" s="9"/>
      <c r="JEC43" s="9"/>
      <c r="JED43" s="9"/>
      <c r="JEE43" s="9"/>
      <c r="JEF43" s="9"/>
      <c r="JEG43" s="9"/>
      <c r="JEH43" s="9"/>
      <c r="JEI43" s="9"/>
      <c r="JEJ43" s="9"/>
      <c r="JEK43" s="9"/>
      <c r="JEL43" s="9"/>
      <c r="JEM43" s="9"/>
      <c r="JEN43" s="9"/>
      <c r="JEO43" s="9"/>
      <c r="JEP43" s="9"/>
      <c r="JEQ43" s="9"/>
      <c r="JER43" s="9"/>
      <c r="JES43" s="9"/>
      <c r="JET43" s="9"/>
      <c r="JEU43" s="9"/>
      <c r="JEV43" s="9"/>
      <c r="JEW43" s="9"/>
      <c r="JEX43" s="9"/>
      <c r="JEY43" s="9"/>
      <c r="JEZ43" s="9"/>
      <c r="JFA43" s="9"/>
      <c r="JFB43" s="9"/>
      <c r="JFC43" s="9"/>
      <c r="JFD43" s="9"/>
      <c r="JFE43" s="9"/>
      <c r="JFF43" s="9"/>
      <c r="JFG43" s="9"/>
      <c r="JFH43" s="9"/>
      <c r="JFI43" s="9"/>
      <c r="JFJ43" s="9"/>
      <c r="JFK43" s="9"/>
      <c r="JFL43" s="9"/>
      <c r="JFM43" s="9"/>
      <c r="JFN43" s="9"/>
      <c r="JFO43" s="9"/>
      <c r="JFP43" s="9"/>
      <c r="JFQ43" s="9"/>
      <c r="JFR43" s="9"/>
      <c r="JFS43" s="9"/>
      <c r="JFT43" s="9"/>
      <c r="JFU43" s="9"/>
      <c r="JFV43" s="9"/>
      <c r="JFW43" s="9"/>
      <c r="JFX43" s="9"/>
      <c r="JFY43" s="9"/>
      <c r="JFZ43" s="9"/>
      <c r="JGA43" s="9"/>
      <c r="JGB43" s="9"/>
      <c r="JGC43" s="9"/>
      <c r="JGD43" s="9"/>
      <c r="JGE43" s="9"/>
      <c r="JGF43" s="9"/>
      <c r="JGG43" s="9"/>
      <c r="JGH43" s="9"/>
      <c r="JGI43" s="9"/>
      <c r="JGJ43" s="9"/>
      <c r="JGK43" s="9"/>
      <c r="JGL43" s="9"/>
      <c r="JGM43" s="9"/>
      <c r="JGN43" s="9"/>
      <c r="JGO43" s="9"/>
      <c r="JGP43" s="9"/>
      <c r="JGQ43" s="9"/>
      <c r="JGR43" s="9"/>
      <c r="JGS43" s="9"/>
      <c r="JGT43" s="9"/>
      <c r="JGU43" s="9"/>
      <c r="JGV43" s="9"/>
      <c r="JGW43" s="9"/>
      <c r="JGX43" s="9"/>
      <c r="JGY43" s="9"/>
      <c r="JGZ43" s="9"/>
      <c r="JHA43" s="9"/>
      <c r="JHB43" s="9"/>
      <c r="JHC43" s="9"/>
      <c r="JHD43" s="9"/>
      <c r="JHE43" s="9"/>
      <c r="JHF43" s="9"/>
      <c r="JHG43" s="9"/>
      <c r="JHH43" s="9"/>
      <c r="JHI43" s="9"/>
      <c r="JHJ43" s="9"/>
      <c r="JHK43" s="9"/>
      <c r="JHL43" s="9"/>
      <c r="JHM43" s="9"/>
      <c r="JHN43" s="9"/>
      <c r="JHO43" s="9"/>
      <c r="JHP43" s="9"/>
      <c r="JHQ43" s="9"/>
      <c r="JHR43" s="9"/>
      <c r="JHS43" s="9"/>
      <c r="JHT43" s="9"/>
      <c r="JHU43" s="9"/>
      <c r="JHV43" s="9"/>
      <c r="JHW43" s="9"/>
      <c r="JHX43" s="9"/>
      <c r="JHY43" s="9"/>
      <c r="JHZ43" s="9"/>
      <c r="JIA43" s="9"/>
      <c r="JIB43" s="9"/>
      <c r="JIC43" s="9"/>
      <c r="JID43" s="9"/>
      <c r="JIE43" s="9"/>
      <c r="JIF43" s="9"/>
      <c r="JIG43" s="9"/>
      <c r="JIH43" s="9"/>
      <c r="JII43" s="9"/>
      <c r="JIJ43" s="9"/>
      <c r="JIK43" s="9"/>
      <c r="JIL43" s="9"/>
      <c r="JIM43" s="9"/>
      <c r="JIN43" s="9"/>
      <c r="JIO43" s="9"/>
      <c r="JIP43" s="9"/>
      <c r="JIQ43" s="9"/>
      <c r="JIR43" s="9"/>
      <c r="JIS43" s="9"/>
      <c r="JIT43" s="9"/>
      <c r="JIU43" s="9"/>
      <c r="JIV43" s="9"/>
      <c r="JIW43" s="9"/>
      <c r="JIX43" s="9"/>
      <c r="JIY43" s="9"/>
      <c r="JIZ43" s="9"/>
      <c r="JJA43" s="9"/>
      <c r="JJB43" s="9"/>
      <c r="JJC43" s="9"/>
      <c r="JJD43" s="9"/>
      <c r="JJE43" s="9"/>
      <c r="JJF43" s="9"/>
      <c r="JJG43" s="9"/>
      <c r="JJH43" s="9"/>
      <c r="JJI43" s="9"/>
      <c r="JJJ43" s="9"/>
      <c r="JJK43" s="9"/>
      <c r="JJL43" s="9"/>
      <c r="JJM43" s="9"/>
      <c r="JJN43" s="9"/>
      <c r="JJO43" s="9"/>
      <c r="JJP43" s="9"/>
      <c r="JJQ43" s="9"/>
      <c r="JJR43" s="9"/>
      <c r="JJS43" s="9"/>
      <c r="JJT43" s="9"/>
      <c r="JJU43" s="9"/>
      <c r="JJV43" s="9"/>
      <c r="JJW43" s="9"/>
      <c r="JJX43" s="9"/>
      <c r="JJY43" s="9"/>
      <c r="JJZ43" s="9"/>
      <c r="JKA43" s="9"/>
      <c r="JKB43" s="9"/>
      <c r="JKC43" s="9"/>
      <c r="JKD43" s="9"/>
      <c r="JKE43" s="9"/>
      <c r="JKF43" s="9"/>
      <c r="JKG43" s="9"/>
      <c r="JKH43" s="9"/>
      <c r="JKI43" s="9"/>
      <c r="JKJ43" s="9"/>
      <c r="JKK43" s="9"/>
      <c r="JKL43" s="9"/>
      <c r="JKM43" s="9"/>
      <c r="JKN43" s="9"/>
      <c r="JKO43" s="9"/>
      <c r="JKP43" s="9"/>
      <c r="JKQ43" s="9"/>
      <c r="JKR43" s="9"/>
      <c r="JKS43" s="9"/>
      <c r="JKT43" s="9"/>
      <c r="JKU43" s="9"/>
      <c r="JKV43" s="9"/>
      <c r="JKW43" s="9"/>
      <c r="JKX43" s="9"/>
      <c r="JKY43" s="9"/>
      <c r="JKZ43" s="9"/>
      <c r="JLA43" s="9"/>
      <c r="JLB43" s="9"/>
      <c r="JLC43" s="9"/>
      <c r="JLD43" s="9"/>
      <c r="JLE43" s="9"/>
      <c r="JLF43" s="9"/>
      <c r="JLG43" s="9"/>
      <c r="JLH43" s="9"/>
      <c r="JLI43" s="9"/>
      <c r="JLJ43" s="9"/>
      <c r="JLK43" s="9"/>
      <c r="JLL43" s="9"/>
      <c r="JLM43" s="9"/>
      <c r="JLN43" s="9"/>
      <c r="JLO43" s="9"/>
      <c r="JLP43" s="9"/>
      <c r="JLQ43" s="9"/>
      <c r="JLR43" s="9"/>
      <c r="JLS43" s="9"/>
      <c r="JLT43" s="9"/>
      <c r="JLU43" s="9"/>
      <c r="JLV43" s="9"/>
      <c r="JLW43" s="9"/>
      <c r="JLX43" s="9"/>
      <c r="JLY43" s="9"/>
      <c r="JLZ43" s="9"/>
      <c r="JMA43" s="9"/>
      <c r="JMB43" s="9"/>
      <c r="JMC43" s="9"/>
      <c r="JMD43" s="9"/>
      <c r="JME43" s="9"/>
      <c r="JMF43" s="9"/>
      <c r="JMG43" s="9"/>
      <c r="JMH43" s="9"/>
      <c r="JMI43" s="9"/>
      <c r="JMJ43" s="9"/>
      <c r="JMK43" s="9"/>
      <c r="JML43" s="9"/>
      <c r="JMM43" s="9"/>
      <c r="JMN43" s="9"/>
      <c r="JMO43" s="9"/>
      <c r="JMP43" s="9"/>
      <c r="JMQ43" s="9"/>
      <c r="JMR43" s="9"/>
      <c r="JMS43" s="9"/>
      <c r="JMT43" s="9"/>
      <c r="JMU43" s="9"/>
      <c r="JMV43" s="9"/>
      <c r="JMW43" s="9"/>
      <c r="JMX43" s="9"/>
      <c r="JMY43" s="9"/>
      <c r="JMZ43" s="9"/>
      <c r="JNA43" s="9"/>
      <c r="JNB43" s="9"/>
      <c r="JNC43" s="9"/>
      <c r="JND43" s="9"/>
      <c r="JNE43" s="9"/>
      <c r="JNF43" s="9"/>
      <c r="JNG43" s="9"/>
      <c r="JNH43" s="9"/>
      <c r="JNI43" s="9"/>
      <c r="JNJ43" s="9"/>
      <c r="JNK43" s="9"/>
      <c r="JNL43" s="9"/>
      <c r="JNM43" s="9"/>
      <c r="JNN43" s="9"/>
      <c r="JNO43" s="9"/>
      <c r="JNP43" s="9"/>
      <c r="JNQ43" s="9"/>
      <c r="JNR43" s="9"/>
      <c r="JNS43" s="9"/>
      <c r="JNT43" s="9"/>
      <c r="JNU43" s="9"/>
      <c r="JNV43" s="9"/>
      <c r="JNW43" s="9"/>
      <c r="JNX43" s="9"/>
      <c r="JNY43" s="9"/>
      <c r="JNZ43" s="9"/>
      <c r="JOA43" s="9"/>
      <c r="JOB43" s="9"/>
      <c r="JOC43" s="9"/>
      <c r="JOD43" s="9"/>
      <c r="JOE43" s="9"/>
      <c r="JOF43" s="9"/>
      <c r="JOG43" s="9"/>
      <c r="JOH43" s="9"/>
      <c r="JOI43" s="9"/>
      <c r="JOJ43" s="9"/>
      <c r="JOK43" s="9"/>
      <c r="JOL43" s="9"/>
      <c r="JOM43" s="9"/>
      <c r="JON43" s="9"/>
      <c r="JOO43" s="9"/>
      <c r="JOP43" s="9"/>
      <c r="JOQ43" s="9"/>
      <c r="JOR43" s="9"/>
      <c r="JOS43" s="9"/>
      <c r="JOT43" s="9"/>
      <c r="JOU43" s="9"/>
      <c r="JOV43" s="9"/>
      <c r="JOW43" s="9"/>
      <c r="JOX43" s="9"/>
      <c r="JOY43" s="9"/>
      <c r="JOZ43" s="9"/>
      <c r="JPA43" s="9"/>
      <c r="JPB43" s="9"/>
      <c r="JPC43" s="9"/>
      <c r="JPD43" s="9"/>
      <c r="JPE43" s="9"/>
      <c r="JPF43" s="9"/>
      <c r="JPG43" s="9"/>
      <c r="JPH43" s="9"/>
      <c r="JPI43" s="9"/>
      <c r="JPJ43" s="9"/>
      <c r="JPK43" s="9"/>
      <c r="JPL43" s="9"/>
      <c r="JPM43" s="9"/>
      <c r="JPN43" s="9"/>
      <c r="JPO43" s="9"/>
      <c r="JPP43" s="9"/>
      <c r="JPQ43" s="9"/>
      <c r="JPR43" s="9"/>
      <c r="JPS43" s="9"/>
      <c r="JPT43" s="9"/>
      <c r="JPU43" s="9"/>
      <c r="JPV43" s="9"/>
      <c r="JPW43" s="9"/>
      <c r="JPX43" s="9"/>
      <c r="JPY43" s="9"/>
      <c r="JPZ43" s="9"/>
      <c r="JQA43" s="9"/>
      <c r="JQB43" s="9"/>
      <c r="JQC43" s="9"/>
      <c r="JQD43" s="9"/>
      <c r="JQE43" s="9"/>
      <c r="JQF43" s="9"/>
      <c r="JQG43" s="9"/>
      <c r="JQH43" s="9"/>
      <c r="JQI43" s="9"/>
      <c r="JQJ43" s="9"/>
      <c r="JQK43" s="9"/>
      <c r="JQL43" s="9"/>
      <c r="JQM43" s="9"/>
      <c r="JQN43" s="9"/>
      <c r="JQO43" s="9"/>
      <c r="JQP43" s="9"/>
      <c r="JQQ43" s="9"/>
      <c r="JQR43" s="9"/>
      <c r="JQS43" s="9"/>
      <c r="JQT43" s="9"/>
      <c r="JQU43" s="9"/>
      <c r="JQV43" s="9"/>
      <c r="JQW43" s="9"/>
      <c r="JQX43" s="9"/>
      <c r="JQY43" s="9"/>
      <c r="JQZ43" s="9"/>
      <c r="JRA43" s="9"/>
      <c r="JRB43" s="9"/>
      <c r="JRC43" s="9"/>
      <c r="JRD43" s="9"/>
      <c r="JRE43" s="9"/>
      <c r="JRF43" s="9"/>
      <c r="JRG43" s="9"/>
      <c r="JRH43" s="9"/>
      <c r="JRI43" s="9"/>
      <c r="JRJ43" s="9"/>
      <c r="JRK43" s="9"/>
      <c r="JRL43" s="9"/>
      <c r="JRM43" s="9"/>
      <c r="JRN43" s="9"/>
      <c r="JRO43" s="9"/>
      <c r="JRP43" s="9"/>
      <c r="JRQ43" s="9"/>
      <c r="JRR43" s="9"/>
      <c r="JRS43" s="9"/>
      <c r="JRT43" s="9"/>
      <c r="JRU43" s="9"/>
      <c r="JRV43" s="9"/>
      <c r="JRW43" s="9"/>
      <c r="JRX43" s="9"/>
      <c r="JRY43" s="9"/>
      <c r="JRZ43" s="9"/>
      <c r="JSA43" s="9"/>
      <c r="JSB43" s="9"/>
      <c r="JSC43" s="9"/>
      <c r="JSD43" s="9"/>
      <c r="JSE43" s="9"/>
      <c r="JSF43" s="9"/>
      <c r="JSG43" s="9"/>
      <c r="JSH43" s="9"/>
      <c r="JSI43" s="9"/>
      <c r="JSJ43" s="9"/>
      <c r="JSK43" s="9"/>
      <c r="JSL43" s="9"/>
      <c r="JSM43" s="9"/>
      <c r="JSN43" s="9"/>
      <c r="JSO43" s="9"/>
      <c r="JSP43" s="9"/>
      <c r="JSQ43" s="9"/>
      <c r="JSR43" s="9"/>
      <c r="JSS43" s="9"/>
      <c r="JST43" s="9"/>
      <c r="JSU43" s="9"/>
      <c r="JSV43" s="9"/>
      <c r="JSW43" s="9"/>
      <c r="JSX43" s="9"/>
      <c r="JSY43" s="9"/>
      <c r="JSZ43" s="9"/>
      <c r="JTA43" s="9"/>
      <c r="JTB43" s="9"/>
      <c r="JTC43" s="9"/>
      <c r="JTD43" s="9"/>
      <c r="JTE43" s="9"/>
      <c r="JTF43" s="9"/>
      <c r="JTG43" s="9"/>
      <c r="JTH43" s="9"/>
      <c r="JTI43" s="9"/>
      <c r="JTJ43" s="9"/>
      <c r="JTK43" s="9"/>
      <c r="JTL43" s="9"/>
      <c r="JTM43" s="9"/>
      <c r="JTN43" s="9"/>
      <c r="JTO43" s="9"/>
      <c r="JTP43" s="9"/>
      <c r="JTQ43" s="9"/>
      <c r="JTR43" s="9"/>
      <c r="JTS43" s="9"/>
      <c r="JTT43" s="9"/>
      <c r="JTU43" s="9"/>
      <c r="JTV43" s="9"/>
      <c r="JTW43" s="9"/>
      <c r="JTX43" s="9"/>
      <c r="JTY43" s="9"/>
      <c r="JTZ43" s="9"/>
      <c r="JUA43" s="9"/>
      <c r="JUB43" s="9"/>
      <c r="JUC43" s="9"/>
      <c r="JUD43" s="9"/>
      <c r="JUE43" s="9"/>
      <c r="JUF43" s="9"/>
      <c r="JUG43" s="9"/>
      <c r="JUH43" s="9"/>
      <c r="JUI43" s="9"/>
      <c r="JUJ43" s="9"/>
      <c r="JUK43" s="9"/>
      <c r="JUL43" s="9"/>
      <c r="JUM43" s="9"/>
      <c r="JUN43" s="9"/>
      <c r="JUO43" s="9"/>
      <c r="JUP43" s="9"/>
      <c r="JUQ43" s="9"/>
      <c r="JUR43" s="9"/>
      <c r="JUS43" s="9"/>
      <c r="JUT43" s="9"/>
      <c r="JUU43" s="9"/>
      <c r="JUV43" s="9"/>
      <c r="JUW43" s="9"/>
      <c r="JUX43" s="9"/>
      <c r="JUY43" s="9"/>
      <c r="JUZ43" s="9"/>
      <c r="JVA43" s="9"/>
      <c r="JVB43" s="9"/>
      <c r="JVC43" s="9"/>
      <c r="JVD43" s="9"/>
      <c r="JVE43" s="9"/>
      <c r="JVF43" s="9"/>
      <c r="JVG43" s="9"/>
      <c r="JVH43" s="9"/>
      <c r="JVI43" s="9"/>
      <c r="JVJ43" s="9"/>
      <c r="JVK43" s="9"/>
      <c r="JVL43" s="9"/>
      <c r="JVM43" s="9"/>
      <c r="JVN43" s="9"/>
      <c r="JVO43" s="9"/>
      <c r="JVP43" s="9"/>
      <c r="JVQ43" s="9"/>
      <c r="JVR43" s="9"/>
      <c r="JVS43" s="9"/>
      <c r="JVT43" s="9"/>
      <c r="JVU43" s="9"/>
      <c r="JVV43" s="9"/>
      <c r="JVW43" s="9"/>
      <c r="JVX43" s="9"/>
      <c r="JVY43" s="9"/>
      <c r="JVZ43" s="9"/>
      <c r="JWA43" s="9"/>
      <c r="JWB43" s="9"/>
      <c r="JWC43" s="9"/>
      <c r="JWD43" s="9"/>
      <c r="JWE43" s="9"/>
      <c r="JWF43" s="9"/>
      <c r="JWG43" s="9"/>
      <c r="JWH43" s="9"/>
      <c r="JWI43" s="9"/>
      <c r="JWJ43" s="9"/>
      <c r="JWK43" s="9"/>
      <c r="JWL43" s="9"/>
      <c r="JWM43" s="9"/>
      <c r="JWN43" s="9"/>
      <c r="JWO43" s="9"/>
      <c r="JWP43" s="9"/>
      <c r="JWQ43" s="9"/>
      <c r="JWR43" s="9"/>
      <c r="JWS43" s="9"/>
      <c r="JWT43" s="9"/>
      <c r="JWU43" s="9"/>
      <c r="JWV43" s="9"/>
      <c r="JWW43" s="9"/>
      <c r="JWX43" s="9"/>
      <c r="JWY43" s="9"/>
      <c r="JWZ43" s="9"/>
      <c r="JXA43" s="9"/>
      <c r="JXB43" s="9"/>
      <c r="JXC43" s="9"/>
      <c r="JXD43" s="9"/>
      <c r="JXE43" s="9"/>
      <c r="JXF43" s="9"/>
      <c r="JXG43" s="9"/>
      <c r="JXH43" s="9"/>
      <c r="JXI43" s="9"/>
      <c r="JXJ43" s="9"/>
      <c r="JXK43" s="9"/>
      <c r="JXL43" s="9"/>
      <c r="JXM43" s="9"/>
      <c r="JXN43" s="9"/>
      <c r="JXO43" s="9"/>
      <c r="JXP43" s="9"/>
      <c r="JXQ43" s="9"/>
      <c r="JXR43" s="9"/>
      <c r="JXS43" s="9"/>
      <c r="JXT43" s="9"/>
      <c r="JXU43" s="9"/>
      <c r="JXV43" s="9"/>
      <c r="JXW43" s="9"/>
      <c r="JXX43" s="9"/>
      <c r="JXY43" s="9"/>
      <c r="JXZ43" s="9"/>
      <c r="JYA43" s="9"/>
      <c r="JYB43" s="9"/>
      <c r="JYC43" s="9"/>
      <c r="JYD43" s="9"/>
      <c r="JYE43" s="9"/>
      <c r="JYF43" s="9"/>
      <c r="JYG43" s="9"/>
      <c r="JYH43" s="9"/>
      <c r="JYI43" s="9"/>
      <c r="JYJ43" s="9"/>
      <c r="JYK43" s="9"/>
      <c r="JYL43" s="9"/>
      <c r="JYM43" s="9"/>
      <c r="JYN43" s="9"/>
      <c r="JYO43" s="9"/>
      <c r="JYP43" s="9"/>
      <c r="JYQ43" s="9"/>
      <c r="JYR43" s="9"/>
      <c r="JYS43" s="9"/>
      <c r="JYT43" s="9"/>
      <c r="JYU43" s="9"/>
      <c r="JYV43" s="9"/>
      <c r="JYW43" s="9"/>
      <c r="JYX43" s="9"/>
      <c r="JYY43" s="9"/>
      <c r="JYZ43" s="9"/>
      <c r="JZA43" s="9"/>
      <c r="JZB43" s="9"/>
      <c r="JZC43" s="9"/>
      <c r="JZD43" s="9"/>
      <c r="JZE43" s="9"/>
      <c r="JZF43" s="9"/>
      <c r="JZG43" s="9"/>
      <c r="JZH43" s="9"/>
      <c r="JZI43" s="9"/>
      <c r="JZJ43" s="9"/>
      <c r="JZK43" s="9"/>
      <c r="JZL43" s="9"/>
      <c r="JZM43" s="9"/>
      <c r="JZN43" s="9"/>
      <c r="JZO43" s="9"/>
      <c r="JZP43" s="9"/>
      <c r="JZQ43" s="9"/>
      <c r="JZR43" s="9"/>
      <c r="JZS43" s="9"/>
      <c r="JZT43" s="9"/>
      <c r="JZU43" s="9"/>
      <c r="JZV43" s="9"/>
      <c r="JZW43" s="9"/>
      <c r="JZX43" s="9"/>
      <c r="JZY43" s="9"/>
      <c r="JZZ43" s="9"/>
      <c r="KAA43" s="9"/>
      <c r="KAB43" s="9"/>
      <c r="KAC43" s="9"/>
      <c r="KAD43" s="9"/>
      <c r="KAE43" s="9"/>
      <c r="KAF43" s="9"/>
      <c r="KAG43" s="9"/>
      <c r="KAH43" s="9"/>
      <c r="KAI43" s="9"/>
      <c r="KAJ43" s="9"/>
      <c r="KAK43" s="9"/>
      <c r="KAL43" s="9"/>
      <c r="KAM43" s="9"/>
      <c r="KAN43" s="9"/>
      <c r="KAO43" s="9"/>
      <c r="KAP43" s="9"/>
      <c r="KAQ43" s="9"/>
      <c r="KAR43" s="9"/>
      <c r="KAS43" s="9"/>
      <c r="KAT43" s="9"/>
      <c r="KAU43" s="9"/>
      <c r="KAV43" s="9"/>
      <c r="KAW43" s="9"/>
      <c r="KAX43" s="9"/>
      <c r="KAY43" s="9"/>
      <c r="KAZ43" s="9"/>
      <c r="KBA43" s="9"/>
      <c r="KBB43" s="9"/>
      <c r="KBC43" s="9"/>
      <c r="KBD43" s="9"/>
      <c r="KBE43" s="9"/>
      <c r="KBF43" s="9"/>
      <c r="KBG43" s="9"/>
      <c r="KBH43" s="9"/>
      <c r="KBI43" s="9"/>
      <c r="KBJ43" s="9"/>
      <c r="KBK43" s="9"/>
      <c r="KBL43" s="9"/>
      <c r="KBM43" s="9"/>
      <c r="KBN43" s="9"/>
      <c r="KBO43" s="9"/>
      <c r="KBP43" s="9"/>
      <c r="KBQ43" s="9"/>
      <c r="KBR43" s="9"/>
      <c r="KBS43" s="9"/>
      <c r="KBT43" s="9"/>
      <c r="KBU43" s="9"/>
      <c r="KBV43" s="9"/>
      <c r="KBW43" s="9"/>
      <c r="KBX43" s="9"/>
      <c r="KBY43" s="9"/>
      <c r="KBZ43" s="9"/>
      <c r="KCA43" s="9"/>
      <c r="KCB43" s="9"/>
      <c r="KCC43" s="9"/>
      <c r="KCD43" s="9"/>
      <c r="KCE43" s="9"/>
      <c r="KCF43" s="9"/>
      <c r="KCG43" s="9"/>
      <c r="KCH43" s="9"/>
      <c r="KCI43" s="9"/>
      <c r="KCJ43" s="9"/>
      <c r="KCK43" s="9"/>
      <c r="KCL43" s="9"/>
      <c r="KCM43" s="9"/>
      <c r="KCN43" s="9"/>
      <c r="KCO43" s="9"/>
      <c r="KCP43" s="9"/>
      <c r="KCQ43" s="9"/>
      <c r="KCR43" s="9"/>
      <c r="KCS43" s="9"/>
      <c r="KCT43" s="9"/>
      <c r="KCU43" s="9"/>
      <c r="KCV43" s="9"/>
      <c r="KCW43" s="9"/>
      <c r="KCX43" s="9"/>
      <c r="KCY43" s="9"/>
      <c r="KCZ43" s="9"/>
      <c r="KDA43" s="9"/>
      <c r="KDB43" s="9"/>
      <c r="KDC43" s="9"/>
      <c r="KDD43" s="9"/>
      <c r="KDE43" s="9"/>
      <c r="KDF43" s="9"/>
      <c r="KDG43" s="9"/>
      <c r="KDH43" s="9"/>
      <c r="KDI43" s="9"/>
      <c r="KDJ43" s="9"/>
      <c r="KDK43" s="9"/>
      <c r="KDL43" s="9"/>
      <c r="KDM43" s="9"/>
      <c r="KDN43" s="9"/>
      <c r="KDO43" s="9"/>
      <c r="KDP43" s="9"/>
      <c r="KDQ43" s="9"/>
      <c r="KDR43" s="9"/>
      <c r="KDS43" s="9"/>
      <c r="KDT43" s="9"/>
      <c r="KDU43" s="9"/>
      <c r="KDV43" s="9"/>
      <c r="KDW43" s="9"/>
      <c r="KDX43" s="9"/>
      <c r="KDY43" s="9"/>
      <c r="KDZ43" s="9"/>
      <c r="KEA43" s="9"/>
      <c r="KEB43" s="9"/>
      <c r="KEC43" s="9"/>
      <c r="KED43" s="9"/>
      <c r="KEE43" s="9"/>
      <c r="KEF43" s="9"/>
      <c r="KEG43" s="9"/>
      <c r="KEH43" s="9"/>
      <c r="KEI43" s="9"/>
      <c r="KEJ43" s="9"/>
      <c r="KEK43" s="9"/>
      <c r="KEL43" s="9"/>
      <c r="KEM43" s="9"/>
      <c r="KEN43" s="9"/>
      <c r="KEO43" s="9"/>
      <c r="KEP43" s="9"/>
      <c r="KEQ43" s="9"/>
      <c r="KER43" s="9"/>
      <c r="KES43" s="9"/>
      <c r="KET43" s="9"/>
      <c r="KEU43" s="9"/>
      <c r="KEV43" s="9"/>
      <c r="KEW43" s="9"/>
      <c r="KEX43" s="9"/>
      <c r="KEY43" s="9"/>
      <c r="KEZ43" s="9"/>
      <c r="KFA43" s="9"/>
      <c r="KFB43" s="9"/>
      <c r="KFC43" s="9"/>
      <c r="KFD43" s="9"/>
      <c r="KFE43" s="9"/>
      <c r="KFF43" s="9"/>
      <c r="KFG43" s="9"/>
      <c r="KFH43" s="9"/>
      <c r="KFI43" s="9"/>
      <c r="KFJ43" s="9"/>
      <c r="KFK43" s="9"/>
      <c r="KFL43" s="9"/>
      <c r="KFM43" s="9"/>
      <c r="KFN43" s="9"/>
      <c r="KFO43" s="9"/>
      <c r="KFP43" s="9"/>
      <c r="KFQ43" s="9"/>
      <c r="KFR43" s="9"/>
      <c r="KFS43" s="9"/>
      <c r="KFT43" s="9"/>
      <c r="KFU43" s="9"/>
      <c r="KFV43" s="9"/>
      <c r="KFW43" s="9"/>
      <c r="KFX43" s="9"/>
      <c r="KFY43" s="9"/>
      <c r="KFZ43" s="9"/>
      <c r="KGA43" s="9"/>
      <c r="KGB43" s="9"/>
      <c r="KGC43" s="9"/>
      <c r="KGD43" s="9"/>
      <c r="KGE43" s="9"/>
      <c r="KGF43" s="9"/>
      <c r="KGG43" s="9"/>
      <c r="KGH43" s="9"/>
      <c r="KGI43" s="9"/>
      <c r="KGJ43" s="9"/>
      <c r="KGK43" s="9"/>
      <c r="KGL43" s="9"/>
      <c r="KGM43" s="9"/>
      <c r="KGN43" s="9"/>
      <c r="KGO43" s="9"/>
      <c r="KGP43" s="9"/>
      <c r="KGQ43" s="9"/>
      <c r="KGR43" s="9"/>
      <c r="KGS43" s="9"/>
      <c r="KGT43" s="9"/>
      <c r="KGU43" s="9"/>
      <c r="KGV43" s="9"/>
      <c r="KGW43" s="9"/>
      <c r="KGX43" s="9"/>
      <c r="KGY43" s="9"/>
      <c r="KGZ43" s="9"/>
      <c r="KHA43" s="9"/>
      <c r="KHB43" s="9"/>
      <c r="KHC43" s="9"/>
      <c r="KHD43" s="9"/>
      <c r="KHE43" s="9"/>
      <c r="KHF43" s="9"/>
      <c r="KHG43" s="9"/>
      <c r="KHH43" s="9"/>
      <c r="KHI43" s="9"/>
      <c r="KHJ43" s="9"/>
      <c r="KHK43" s="9"/>
      <c r="KHL43" s="9"/>
      <c r="KHM43" s="9"/>
      <c r="KHN43" s="9"/>
      <c r="KHO43" s="9"/>
      <c r="KHP43" s="9"/>
      <c r="KHQ43" s="9"/>
      <c r="KHR43" s="9"/>
      <c r="KHS43" s="9"/>
      <c r="KHT43" s="9"/>
      <c r="KHU43" s="9"/>
      <c r="KHV43" s="9"/>
      <c r="KHW43" s="9"/>
      <c r="KHX43" s="9"/>
      <c r="KHY43" s="9"/>
      <c r="KHZ43" s="9"/>
      <c r="KIA43" s="9"/>
      <c r="KIB43" s="9"/>
      <c r="KIC43" s="9"/>
      <c r="KID43" s="9"/>
      <c r="KIE43" s="9"/>
      <c r="KIF43" s="9"/>
      <c r="KIG43" s="9"/>
      <c r="KIH43" s="9"/>
      <c r="KII43" s="9"/>
      <c r="KIJ43" s="9"/>
      <c r="KIK43" s="9"/>
      <c r="KIL43" s="9"/>
      <c r="KIM43" s="9"/>
      <c r="KIN43" s="9"/>
      <c r="KIO43" s="9"/>
      <c r="KIP43" s="9"/>
      <c r="KIQ43" s="9"/>
      <c r="KIR43" s="9"/>
      <c r="KIS43" s="9"/>
      <c r="KIT43" s="9"/>
      <c r="KIU43" s="9"/>
      <c r="KIV43" s="9"/>
      <c r="KIW43" s="9"/>
      <c r="KIX43" s="9"/>
      <c r="KIY43" s="9"/>
      <c r="KIZ43" s="9"/>
      <c r="KJA43" s="9"/>
      <c r="KJB43" s="9"/>
      <c r="KJC43" s="9"/>
      <c r="KJD43" s="9"/>
      <c r="KJE43" s="9"/>
      <c r="KJF43" s="9"/>
      <c r="KJG43" s="9"/>
      <c r="KJH43" s="9"/>
      <c r="KJI43" s="9"/>
      <c r="KJJ43" s="9"/>
      <c r="KJK43" s="9"/>
      <c r="KJL43" s="9"/>
      <c r="KJM43" s="9"/>
      <c r="KJN43" s="9"/>
      <c r="KJO43" s="9"/>
      <c r="KJP43" s="9"/>
      <c r="KJQ43" s="9"/>
      <c r="KJR43" s="9"/>
      <c r="KJS43" s="9"/>
      <c r="KJT43" s="9"/>
      <c r="KJU43" s="9"/>
      <c r="KJV43" s="9"/>
      <c r="KJW43" s="9"/>
      <c r="KJX43" s="9"/>
      <c r="KJY43" s="9"/>
      <c r="KJZ43" s="9"/>
      <c r="KKA43" s="9"/>
      <c r="KKB43" s="9"/>
      <c r="KKC43" s="9"/>
      <c r="KKD43" s="9"/>
      <c r="KKE43" s="9"/>
      <c r="KKF43" s="9"/>
      <c r="KKG43" s="9"/>
      <c r="KKH43" s="9"/>
      <c r="KKI43" s="9"/>
      <c r="KKJ43" s="9"/>
      <c r="KKK43" s="9"/>
      <c r="KKL43" s="9"/>
      <c r="KKM43" s="9"/>
      <c r="KKN43" s="9"/>
      <c r="KKO43" s="9"/>
      <c r="KKP43" s="9"/>
      <c r="KKQ43" s="9"/>
      <c r="KKR43" s="9"/>
      <c r="KKS43" s="9"/>
      <c r="KKT43" s="9"/>
      <c r="KKU43" s="9"/>
      <c r="KKV43" s="9"/>
      <c r="KKW43" s="9"/>
      <c r="KKX43" s="9"/>
      <c r="KKY43" s="9"/>
      <c r="KKZ43" s="9"/>
      <c r="KLA43" s="9"/>
      <c r="KLB43" s="9"/>
      <c r="KLC43" s="9"/>
      <c r="KLD43" s="9"/>
      <c r="KLE43" s="9"/>
      <c r="KLF43" s="9"/>
      <c r="KLG43" s="9"/>
      <c r="KLH43" s="9"/>
      <c r="KLI43" s="9"/>
      <c r="KLJ43" s="9"/>
      <c r="KLK43" s="9"/>
      <c r="KLL43" s="9"/>
      <c r="KLM43" s="9"/>
      <c r="KLN43" s="9"/>
      <c r="KLO43" s="9"/>
      <c r="KLP43" s="9"/>
      <c r="KLQ43" s="9"/>
      <c r="KLR43" s="9"/>
      <c r="KLS43" s="9"/>
      <c r="KLT43" s="9"/>
      <c r="KLU43" s="9"/>
      <c r="KLV43" s="9"/>
      <c r="KLW43" s="9"/>
      <c r="KLX43" s="9"/>
      <c r="KLY43" s="9"/>
      <c r="KLZ43" s="9"/>
      <c r="KMA43" s="9"/>
      <c r="KMB43" s="9"/>
      <c r="KMC43" s="9"/>
      <c r="KMD43" s="9"/>
      <c r="KME43" s="9"/>
      <c r="KMF43" s="9"/>
      <c r="KMG43" s="9"/>
      <c r="KMH43" s="9"/>
      <c r="KMI43" s="9"/>
      <c r="KMJ43" s="9"/>
      <c r="KMK43" s="9"/>
      <c r="KML43" s="9"/>
      <c r="KMM43" s="9"/>
      <c r="KMN43" s="9"/>
      <c r="KMO43" s="9"/>
      <c r="KMP43" s="9"/>
      <c r="KMQ43" s="9"/>
      <c r="KMR43" s="9"/>
      <c r="KMS43" s="9"/>
      <c r="KMT43" s="9"/>
      <c r="KMU43" s="9"/>
      <c r="KMV43" s="9"/>
      <c r="KMW43" s="9"/>
      <c r="KMX43" s="9"/>
      <c r="KMY43" s="9"/>
      <c r="KMZ43" s="9"/>
      <c r="KNA43" s="9"/>
      <c r="KNB43" s="9"/>
      <c r="KNC43" s="9"/>
      <c r="KND43" s="9"/>
      <c r="KNE43" s="9"/>
      <c r="KNF43" s="9"/>
      <c r="KNG43" s="9"/>
      <c r="KNH43" s="9"/>
      <c r="KNI43" s="9"/>
      <c r="KNJ43" s="9"/>
      <c r="KNK43" s="9"/>
      <c r="KNL43" s="9"/>
      <c r="KNM43" s="9"/>
      <c r="KNN43" s="9"/>
      <c r="KNO43" s="9"/>
      <c r="KNP43" s="9"/>
      <c r="KNQ43" s="9"/>
      <c r="KNR43" s="9"/>
      <c r="KNS43" s="9"/>
      <c r="KNT43" s="9"/>
      <c r="KNU43" s="9"/>
      <c r="KNV43" s="9"/>
      <c r="KNW43" s="9"/>
      <c r="KNX43" s="9"/>
      <c r="KNY43" s="9"/>
      <c r="KNZ43" s="9"/>
      <c r="KOA43" s="9"/>
      <c r="KOB43" s="9"/>
      <c r="KOC43" s="9"/>
      <c r="KOD43" s="9"/>
      <c r="KOE43" s="9"/>
      <c r="KOF43" s="9"/>
      <c r="KOG43" s="9"/>
      <c r="KOH43" s="9"/>
      <c r="KOI43" s="9"/>
      <c r="KOJ43" s="9"/>
      <c r="KOK43" s="9"/>
      <c r="KOL43" s="9"/>
      <c r="KOM43" s="9"/>
      <c r="KON43" s="9"/>
      <c r="KOO43" s="9"/>
      <c r="KOP43" s="9"/>
      <c r="KOQ43" s="9"/>
      <c r="KOR43" s="9"/>
      <c r="KOS43" s="9"/>
      <c r="KOT43" s="9"/>
      <c r="KOU43" s="9"/>
      <c r="KOV43" s="9"/>
      <c r="KOW43" s="9"/>
      <c r="KOX43" s="9"/>
      <c r="KOY43" s="9"/>
      <c r="KOZ43" s="9"/>
      <c r="KPA43" s="9"/>
      <c r="KPB43" s="9"/>
      <c r="KPC43" s="9"/>
      <c r="KPD43" s="9"/>
      <c r="KPE43" s="9"/>
      <c r="KPF43" s="9"/>
      <c r="KPG43" s="9"/>
      <c r="KPH43" s="9"/>
      <c r="KPI43" s="9"/>
      <c r="KPJ43" s="9"/>
      <c r="KPK43" s="9"/>
      <c r="KPL43" s="9"/>
      <c r="KPM43" s="9"/>
      <c r="KPN43" s="9"/>
      <c r="KPO43" s="9"/>
      <c r="KPP43" s="9"/>
      <c r="KPQ43" s="9"/>
      <c r="KPR43" s="9"/>
      <c r="KPS43" s="9"/>
      <c r="KPT43" s="9"/>
      <c r="KPU43" s="9"/>
      <c r="KPV43" s="9"/>
      <c r="KPW43" s="9"/>
      <c r="KPX43" s="9"/>
      <c r="KPY43" s="9"/>
      <c r="KPZ43" s="9"/>
      <c r="KQA43" s="9"/>
      <c r="KQB43" s="9"/>
      <c r="KQC43" s="9"/>
      <c r="KQD43" s="9"/>
      <c r="KQE43" s="9"/>
      <c r="KQF43" s="9"/>
      <c r="KQG43" s="9"/>
      <c r="KQH43" s="9"/>
      <c r="KQI43" s="9"/>
      <c r="KQJ43" s="9"/>
      <c r="KQK43" s="9"/>
      <c r="KQL43" s="9"/>
      <c r="KQM43" s="9"/>
      <c r="KQN43" s="9"/>
      <c r="KQO43" s="9"/>
      <c r="KQP43" s="9"/>
      <c r="KQQ43" s="9"/>
      <c r="KQR43" s="9"/>
      <c r="KQS43" s="9"/>
      <c r="KQT43" s="9"/>
      <c r="KQU43" s="9"/>
      <c r="KQV43" s="9"/>
      <c r="KQW43" s="9"/>
      <c r="KQX43" s="9"/>
      <c r="KQY43" s="9"/>
      <c r="KQZ43" s="9"/>
      <c r="KRA43" s="9"/>
      <c r="KRB43" s="9"/>
      <c r="KRC43" s="9"/>
      <c r="KRD43" s="9"/>
      <c r="KRE43" s="9"/>
      <c r="KRF43" s="9"/>
      <c r="KRG43" s="9"/>
      <c r="KRH43" s="9"/>
      <c r="KRI43" s="9"/>
      <c r="KRJ43" s="9"/>
      <c r="KRK43" s="9"/>
      <c r="KRL43" s="9"/>
      <c r="KRM43" s="9"/>
      <c r="KRN43" s="9"/>
      <c r="KRO43" s="9"/>
      <c r="KRP43" s="9"/>
      <c r="KRQ43" s="9"/>
      <c r="KRR43" s="9"/>
      <c r="KRS43" s="9"/>
      <c r="KRT43" s="9"/>
      <c r="KRU43" s="9"/>
      <c r="KRV43" s="9"/>
      <c r="KRW43" s="9"/>
      <c r="KRX43" s="9"/>
      <c r="KRY43" s="9"/>
      <c r="KRZ43" s="9"/>
      <c r="KSA43" s="9"/>
      <c r="KSB43" s="9"/>
      <c r="KSC43" s="9"/>
      <c r="KSD43" s="9"/>
      <c r="KSE43" s="9"/>
      <c r="KSF43" s="9"/>
      <c r="KSG43" s="9"/>
      <c r="KSH43" s="9"/>
      <c r="KSI43" s="9"/>
      <c r="KSJ43" s="9"/>
      <c r="KSK43" s="9"/>
      <c r="KSL43" s="9"/>
      <c r="KSM43" s="9"/>
      <c r="KSN43" s="9"/>
      <c r="KSO43" s="9"/>
      <c r="KSP43" s="9"/>
      <c r="KSQ43" s="9"/>
      <c r="KSR43" s="9"/>
      <c r="KSS43" s="9"/>
      <c r="KST43" s="9"/>
      <c r="KSU43" s="9"/>
      <c r="KSV43" s="9"/>
      <c r="KSW43" s="9"/>
      <c r="KSX43" s="9"/>
      <c r="KSY43" s="9"/>
      <c r="KSZ43" s="9"/>
      <c r="KTA43" s="9"/>
      <c r="KTB43" s="9"/>
      <c r="KTC43" s="9"/>
      <c r="KTD43" s="9"/>
      <c r="KTE43" s="9"/>
      <c r="KTF43" s="9"/>
      <c r="KTG43" s="9"/>
      <c r="KTH43" s="9"/>
      <c r="KTI43" s="9"/>
      <c r="KTJ43" s="9"/>
      <c r="KTK43" s="9"/>
      <c r="KTL43" s="9"/>
      <c r="KTM43" s="9"/>
      <c r="KTN43" s="9"/>
      <c r="KTO43" s="9"/>
      <c r="KTP43" s="9"/>
      <c r="KTQ43" s="9"/>
      <c r="KTR43" s="9"/>
      <c r="KTS43" s="9"/>
      <c r="KTT43" s="9"/>
      <c r="KTU43" s="9"/>
      <c r="KTV43" s="9"/>
      <c r="KTW43" s="9"/>
      <c r="KTX43" s="9"/>
      <c r="KTY43" s="9"/>
      <c r="KTZ43" s="9"/>
      <c r="KUA43" s="9"/>
      <c r="KUB43" s="9"/>
      <c r="KUC43" s="9"/>
      <c r="KUD43" s="9"/>
      <c r="KUE43" s="9"/>
      <c r="KUF43" s="9"/>
      <c r="KUG43" s="9"/>
      <c r="KUH43" s="9"/>
      <c r="KUI43" s="9"/>
      <c r="KUJ43" s="9"/>
      <c r="KUK43" s="9"/>
      <c r="KUL43" s="9"/>
      <c r="KUM43" s="9"/>
      <c r="KUN43" s="9"/>
      <c r="KUO43" s="9"/>
      <c r="KUP43" s="9"/>
      <c r="KUQ43" s="9"/>
      <c r="KUR43" s="9"/>
      <c r="KUS43" s="9"/>
      <c r="KUT43" s="9"/>
      <c r="KUU43" s="9"/>
      <c r="KUV43" s="9"/>
      <c r="KUW43" s="9"/>
      <c r="KUX43" s="9"/>
      <c r="KUY43" s="9"/>
      <c r="KUZ43" s="9"/>
      <c r="KVA43" s="9"/>
      <c r="KVB43" s="9"/>
      <c r="KVC43" s="9"/>
      <c r="KVD43" s="9"/>
      <c r="KVE43" s="9"/>
      <c r="KVF43" s="9"/>
      <c r="KVG43" s="9"/>
      <c r="KVH43" s="9"/>
      <c r="KVI43" s="9"/>
      <c r="KVJ43" s="9"/>
      <c r="KVK43" s="9"/>
      <c r="KVL43" s="9"/>
      <c r="KVM43" s="9"/>
      <c r="KVN43" s="9"/>
      <c r="KVO43" s="9"/>
      <c r="KVP43" s="9"/>
      <c r="KVQ43" s="9"/>
      <c r="KVR43" s="9"/>
      <c r="KVS43" s="9"/>
      <c r="KVT43" s="9"/>
      <c r="KVU43" s="9"/>
      <c r="KVV43" s="9"/>
      <c r="KVW43" s="9"/>
      <c r="KVX43" s="9"/>
      <c r="KVY43" s="9"/>
      <c r="KVZ43" s="9"/>
      <c r="KWA43" s="9"/>
      <c r="KWB43" s="9"/>
      <c r="KWC43" s="9"/>
      <c r="KWD43" s="9"/>
      <c r="KWE43" s="9"/>
      <c r="KWF43" s="9"/>
      <c r="KWG43" s="9"/>
      <c r="KWH43" s="9"/>
      <c r="KWI43" s="9"/>
      <c r="KWJ43" s="9"/>
      <c r="KWK43" s="9"/>
      <c r="KWL43" s="9"/>
      <c r="KWM43" s="9"/>
      <c r="KWN43" s="9"/>
      <c r="KWO43" s="9"/>
      <c r="KWP43" s="9"/>
      <c r="KWQ43" s="9"/>
      <c r="KWR43" s="9"/>
      <c r="KWS43" s="9"/>
      <c r="KWT43" s="9"/>
      <c r="KWU43" s="9"/>
      <c r="KWV43" s="9"/>
      <c r="KWW43" s="9"/>
      <c r="KWX43" s="9"/>
      <c r="KWY43" s="9"/>
      <c r="KWZ43" s="9"/>
      <c r="KXA43" s="9"/>
      <c r="KXB43" s="9"/>
      <c r="KXC43" s="9"/>
      <c r="KXD43" s="9"/>
      <c r="KXE43" s="9"/>
      <c r="KXF43" s="9"/>
      <c r="KXG43" s="9"/>
      <c r="KXH43" s="9"/>
      <c r="KXI43" s="9"/>
      <c r="KXJ43" s="9"/>
      <c r="KXK43" s="9"/>
      <c r="KXL43" s="9"/>
      <c r="KXM43" s="9"/>
      <c r="KXN43" s="9"/>
      <c r="KXO43" s="9"/>
      <c r="KXP43" s="9"/>
      <c r="KXQ43" s="9"/>
      <c r="KXR43" s="9"/>
      <c r="KXS43" s="9"/>
      <c r="KXT43" s="9"/>
      <c r="KXU43" s="9"/>
      <c r="KXV43" s="9"/>
      <c r="KXW43" s="9"/>
      <c r="KXX43" s="9"/>
      <c r="KXY43" s="9"/>
      <c r="KXZ43" s="9"/>
      <c r="KYA43" s="9"/>
      <c r="KYB43" s="9"/>
      <c r="KYC43" s="9"/>
      <c r="KYD43" s="9"/>
      <c r="KYE43" s="9"/>
      <c r="KYF43" s="9"/>
      <c r="KYG43" s="9"/>
      <c r="KYH43" s="9"/>
      <c r="KYI43" s="9"/>
      <c r="KYJ43" s="9"/>
      <c r="KYK43" s="9"/>
      <c r="KYL43" s="9"/>
      <c r="KYM43" s="9"/>
      <c r="KYN43" s="9"/>
      <c r="KYO43" s="9"/>
      <c r="KYP43" s="9"/>
      <c r="KYQ43" s="9"/>
      <c r="KYR43" s="9"/>
      <c r="KYS43" s="9"/>
      <c r="KYT43" s="9"/>
      <c r="KYU43" s="9"/>
      <c r="KYV43" s="9"/>
      <c r="KYW43" s="9"/>
      <c r="KYX43" s="9"/>
      <c r="KYY43" s="9"/>
      <c r="KYZ43" s="9"/>
      <c r="KZA43" s="9"/>
      <c r="KZB43" s="9"/>
      <c r="KZC43" s="9"/>
      <c r="KZD43" s="9"/>
      <c r="KZE43" s="9"/>
      <c r="KZF43" s="9"/>
      <c r="KZG43" s="9"/>
      <c r="KZH43" s="9"/>
      <c r="KZI43" s="9"/>
      <c r="KZJ43" s="9"/>
      <c r="KZK43" s="9"/>
      <c r="KZL43" s="9"/>
      <c r="KZM43" s="9"/>
      <c r="KZN43" s="9"/>
      <c r="KZO43" s="9"/>
      <c r="KZP43" s="9"/>
      <c r="KZQ43" s="9"/>
      <c r="KZR43" s="9"/>
      <c r="KZS43" s="9"/>
      <c r="KZT43" s="9"/>
      <c r="KZU43" s="9"/>
      <c r="KZV43" s="9"/>
      <c r="KZW43" s="9"/>
      <c r="KZX43" s="9"/>
      <c r="KZY43" s="9"/>
      <c r="KZZ43" s="9"/>
      <c r="LAA43" s="9"/>
      <c r="LAB43" s="9"/>
      <c r="LAC43" s="9"/>
      <c r="LAD43" s="9"/>
      <c r="LAE43" s="9"/>
      <c r="LAF43" s="9"/>
      <c r="LAG43" s="9"/>
      <c r="LAH43" s="9"/>
      <c r="LAI43" s="9"/>
      <c r="LAJ43" s="9"/>
      <c r="LAK43" s="9"/>
      <c r="LAL43" s="9"/>
      <c r="LAM43" s="9"/>
      <c r="LAN43" s="9"/>
      <c r="LAO43" s="9"/>
      <c r="LAP43" s="9"/>
      <c r="LAQ43" s="9"/>
      <c r="LAR43" s="9"/>
      <c r="LAS43" s="9"/>
      <c r="LAT43" s="9"/>
      <c r="LAU43" s="9"/>
      <c r="LAV43" s="9"/>
      <c r="LAW43" s="9"/>
      <c r="LAX43" s="9"/>
      <c r="LAY43" s="9"/>
      <c r="LAZ43" s="9"/>
      <c r="LBA43" s="9"/>
      <c r="LBB43" s="9"/>
      <c r="LBC43" s="9"/>
      <c r="LBD43" s="9"/>
      <c r="LBE43" s="9"/>
      <c r="LBF43" s="9"/>
      <c r="LBG43" s="9"/>
      <c r="LBH43" s="9"/>
      <c r="LBI43" s="9"/>
      <c r="LBJ43" s="9"/>
      <c r="LBK43" s="9"/>
      <c r="LBL43" s="9"/>
      <c r="LBM43" s="9"/>
      <c r="LBN43" s="9"/>
      <c r="LBO43" s="9"/>
      <c r="LBP43" s="9"/>
      <c r="LBQ43" s="9"/>
      <c r="LBR43" s="9"/>
      <c r="LBS43" s="9"/>
      <c r="LBT43" s="9"/>
      <c r="LBU43" s="9"/>
      <c r="LBV43" s="9"/>
      <c r="LBW43" s="9"/>
      <c r="LBX43" s="9"/>
      <c r="LBY43" s="9"/>
      <c r="LBZ43" s="9"/>
      <c r="LCA43" s="9"/>
      <c r="LCB43" s="9"/>
      <c r="LCC43" s="9"/>
      <c r="LCD43" s="9"/>
      <c r="LCE43" s="9"/>
      <c r="LCF43" s="9"/>
      <c r="LCG43" s="9"/>
      <c r="LCH43" s="9"/>
      <c r="LCI43" s="9"/>
      <c r="LCJ43" s="9"/>
      <c r="LCK43" s="9"/>
      <c r="LCL43" s="9"/>
      <c r="LCM43" s="9"/>
      <c r="LCN43" s="9"/>
      <c r="LCO43" s="9"/>
      <c r="LCP43" s="9"/>
      <c r="LCQ43" s="9"/>
      <c r="LCR43" s="9"/>
      <c r="LCS43" s="9"/>
      <c r="LCT43" s="9"/>
      <c r="LCU43" s="9"/>
      <c r="LCV43" s="9"/>
      <c r="LCW43" s="9"/>
      <c r="LCX43" s="9"/>
      <c r="LCY43" s="9"/>
      <c r="LCZ43" s="9"/>
      <c r="LDA43" s="9"/>
      <c r="LDB43" s="9"/>
      <c r="LDC43" s="9"/>
      <c r="LDD43" s="9"/>
      <c r="LDE43" s="9"/>
      <c r="LDF43" s="9"/>
      <c r="LDG43" s="9"/>
      <c r="LDH43" s="9"/>
      <c r="LDI43" s="9"/>
      <c r="LDJ43" s="9"/>
      <c r="LDK43" s="9"/>
      <c r="LDL43" s="9"/>
      <c r="LDM43" s="9"/>
      <c r="LDN43" s="9"/>
      <c r="LDO43" s="9"/>
      <c r="LDP43" s="9"/>
      <c r="LDQ43" s="9"/>
      <c r="LDR43" s="9"/>
      <c r="LDS43" s="9"/>
      <c r="LDT43" s="9"/>
      <c r="LDU43" s="9"/>
      <c r="LDV43" s="9"/>
      <c r="LDW43" s="9"/>
      <c r="LDX43" s="9"/>
      <c r="LDY43" s="9"/>
      <c r="LDZ43" s="9"/>
      <c r="LEA43" s="9"/>
      <c r="LEB43" s="9"/>
      <c r="LEC43" s="9"/>
      <c r="LED43" s="9"/>
      <c r="LEE43" s="9"/>
      <c r="LEF43" s="9"/>
      <c r="LEG43" s="9"/>
      <c r="LEH43" s="9"/>
      <c r="LEI43" s="9"/>
      <c r="LEJ43" s="9"/>
      <c r="LEK43" s="9"/>
      <c r="LEL43" s="9"/>
      <c r="LEM43" s="9"/>
      <c r="LEN43" s="9"/>
      <c r="LEO43" s="9"/>
      <c r="LEP43" s="9"/>
      <c r="LEQ43" s="9"/>
      <c r="LER43" s="9"/>
      <c r="LES43" s="9"/>
      <c r="LET43" s="9"/>
      <c r="LEU43" s="9"/>
      <c r="LEV43" s="9"/>
      <c r="LEW43" s="9"/>
      <c r="LEX43" s="9"/>
      <c r="LEY43" s="9"/>
      <c r="LEZ43" s="9"/>
      <c r="LFA43" s="9"/>
      <c r="LFB43" s="9"/>
      <c r="LFC43" s="9"/>
      <c r="LFD43" s="9"/>
      <c r="LFE43" s="9"/>
      <c r="LFF43" s="9"/>
      <c r="LFG43" s="9"/>
      <c r="LFH43" s="9"/>
      <c r="LFI43" s="9"/>
      <c r="LFJ43" s="9"/>
      <c r="LFK43" s="9"/>
      <c r="LFL43" s="9"/>
      <c r="LFM43" s="9"/>
      <c r="LFN43" s="9"/>
      <c r="LFO43" s="9"/>
      <c r="LFP43" s="9"/>
      <c r="LFQ43" s="9"/>
      <c r="LFR43" s="9"/>
      <c r="LFS43" s="9"/>
      <c r="LFT43" s="9"/>
      <c r="LFU43" s="9"/>
      <c r="LFV43" s="9"/>
      <c r="LFW43" s="9"/>
      <c r="LFX43" s="9"/>
      <c r="LFY43" s="9"/>
      <c r="LFZ43" s="9"/>
      <c r="LGA43" s="9"/>
      <c r="LGB43" s="9"/>
      <c r="LGC43" s="9"/>
      <c r="LGD43" s="9"/>
      <c r="LGE43" s="9"/>
      <c r="LGF43" s="9"/>
      <c r="LGG43" s="9"/>
      <c r="LGH43" s="9"/>
      <c r="LGI43" s="9"/>
      <c r="LGJ43" s="9"/>
      <c r="LGK43" s="9"/>
      <c r="LGL43" s="9"/>
      <c r="LGM43" s="9"/>
      <c r="LGN43" s="9"/>
      <c r="LGO43" s="9"/>
      <c r="LGP43" s="9"/>
      <c r="LGQ43" s="9"/>
      <c r="LGR43" s="9"/>
      <c r="LGS43" s="9"/>
      <c r="LGT43" s="9"/>
      <c r="LGU43" s="9"/>
      <c r="LGV43" s="9"/>
      <c r="LGW43" s="9"/>
      <c r="LGX43" s="9"/>
      <c r="LGY43" s="9"/>
      <c r="LGZ43" s="9"/>
      <c r="LHA43" s="9"/>
      <c r="LHB43" s="9"/>
      <c r="LHC43" s="9"/>
      <c r="LHD43" s="9"/>
      <c r="LHE43" s="9"/>
      <c r="LHF43" s="9"/>
      <c r="LHG43" s="9"/>
      <c r="LHH43" s="9"/>
      <c r="LHI43" s="9"/>
      <c r="LHJ43" s="9"/>
      <c r="LHK43" s="9"/>
      <c r="LHL43" s="9"/>
      <c r="LHM43" s="9"/>
      <c r="LHN43" s="9"/>
      <c r="LHO43" s="9"/>
      <c r="LHP43" s="9"/>
      <c r="LHQ43" s="9"/>
      <c r="LHR43" s="9"/>
      <c r="LHS43" s="9"/>
      <c r="LHT43" s="9"/>
      <c r="LHU43" s="9"/>
      <c r="LHV43" s="9"/>
      <c r="LHW43" s="9"/>
      <c r="LHX43" s="9"/>
      <c r="LHY43" s="9"/>
      <c r="LHZ43" s="9"/>
      <c r="LIA43" s="9"/>
      <c r="LIB43" s="9"/>
      <c r="LIC43" s="9"/>
      <c r="LID43" s="9"/>
      <c r="LIE43" s="9"/>
      <c r="LIF43" s="9"/>
      <c r="LIG43" s="9"/>
      <c r="LIH43" s="9"/>
      <c r="LII43" s="9"/>
      <c r="LIJ43" s="9"/>
      <c r="LIK43" s="9"/>
      <c r="LIL43" s="9"/>
      <c r="LIM43" s="9"/>
      <c r="LIN43" s="9"/>
      <c r="LIO43" s="9"/>
      <c r="LIP43" s="9"/>
      <c r="LIQ43" s="9"/>
      <c r="LIR43" s="9"/>
      <c r="LIS43" s="9"/>
      <c r="LIT43" s="9"/>
      <c r="LIU43" s="9"/>
      <c r="LIV43" s="9"/>
      <c r="LIW43" s="9"/>
      <c r="LIX43" s="9"/>
      <c r="LIY43" s="9"/>
      <c r="LIZ43" s="9"/>
      <c r="LJA43" s="9"/>
      <c r="LJB43" s="9"/>
      <c r="LJC43" s="9"/>
      <c r="LJD43" s="9"/>
      <c r="LJE43" s="9"/>
      <c r="LJF43" s="9"/>
      <c r="LJG43" s="9"/>
      <c r="LJH43" s="9"/>
      <c r="LJI43" s="9"/>
      <c r="LJJ43" s="9"/>
      <c r="LJK43" s="9"/>
      <c r="LJL43" s="9"/>
      <c r="LJM43" s="9"/>
      <c r="LJN43" s="9"/>
      <c r="LJO43" s="9"/>
      <c r="LJP43" s="9"/>
      <c r="LJQ43" s="9"/>
      <c r="LJR43" s="9"/>
      <c r="LJS43" s="9"/>
      <c r="LJT43" s="9"/>
      <c r="LJU43" s="9"/>
      <c r="LJV43" s="9"/>
      <c r="LJW43" s="9"/>
      <c r="LJX43" s="9"/>
      <c r="LJY43" s="9"/>
      <c r="LJZ43" s="9"/>
      <c r="LKA43" s="9"/>
      <c r="LKB43" s="9"/>
      <c r="LKC43" s="9"/>
      <c r="LKD43" s="9"/>
      <c r="LKE43" s="9"/>
      <c r="LKF43" s="9"/>
      <c r="LKG43" s="9"/>
      <c r="LKH43" s="9"/>
      <c r="LKI43" s="9"/>
      <c r="LKJ43" s="9"/>
      <c r="LKK43" s="9"/>
      <c r="LKL43" s="9"/>
      <c r="LKM43" s="9"/>
      <c r="LKN43" s="9"/>
      <c r="LKO43" s="9"/>
      <c r="LKP43" s="9"/>
      <c r="LKQ43" s="9"/>
      <c r="LKR43" s="9"/>
      <c r="LKS43" s="9"/>
      <c r="LKT43" s="9"/>
      <c r="LKU43" s="9"/>
      <c r="LKV43" s="9"/>
      <c r="LKW43" s="9"/>
      <c r="LKX43" s="9"/>
      <c r="LKY43" s="9"/>
      <c r="LKZ43" s="9"/>
      <c r="LLA43" s="9"/>
      <c r="LLB43" s="9"/>
      <c r="LLC43" s="9"/>
      <c r="LLD43" s="9"/>
      <c r="LLE43" s="9"/>
      <c r="LLF43" s="9"/>
      <c r="LLG43" s="9"/>
      <c r="LLH43" s="9"/>
      <c r="LLI43" s="9"/>
      <c r="LLJ43" s="9"/>
      <c r="LLK43" s="9"/>
      <c r="LLL43" s="9"/>
      <c r="LLM43" s="9"/>
      <c r="LLN43" s="9"/>
      <c r="LLO43" s="9"/>
      <c r="LLP43" s="9"/>
      <c r="LLQ43" s="9"/>
      <c r="LLR43" s="9"/>
      <c r="LLS43" s="9"/>
      <c r="LLT43" s="9"/>
      <c r="LLU43" s="9"/>
      <c r="LLV43" s="9"/>
      <c r="LLW43" s="9"/>
      <c r="LLX43" s="9"/>
      <c r="LLY43" s="9"/>
      <c r="LLZ43" s="9"/>
      <c r="LMA43" s="9"/>
      <c r="LMB43" s="9"/>
      <c r="LMC43" s="9"/>
      <c r="LMD43" s="9"/>
      <c r="LME43" s="9"/>
      <c r="LMF43" s="9"/>
      <c r="LMG43" s="9"/>
      <c r="LMH43" s="9"/>
      <c r="LMI43" s="9"/>
      <c r="LMJ43" s="9"/>
      <c r="LMK43" s="9"/>
      <c r="LML43" s="9"/>
      <c r="LMM43" s="9"/>
      <c r="LMN43" s="9"/>
      <c r="LMO43" s="9"/>
      <c r="LMP43" s="9"/>
      <c r="LMQ43" s="9"/>
      <c r="LMR43" s="9"/>
      <c r="LMS43" s="9"/>
      <c r="LMT43" s="9"/>
      <c r="LMU43" s="9"/>
      <c r="LMV43" s="9"/>
      <c r="LMW43" s="9"/>
      <c r="LMX43" s="9"/>
      <c r="LMY43" s="9"/>
      <c r="LMZ43" s="9"/>
      <c r="LNA43" s="9"/>
      <c r="LNB43" s="9"/>
      <c r="LNC43" s="9"/>
      <c r="LND43" s="9"/>
      <c r="LNE43" s="9"/>
      <c r="LNF43" s="9"/>
      <c r="LNG43" s="9"/>
      <c r="LNH43" s="9"/>
      <c r="LNI43" s="9"/>
      <c r="LNJ43" s="9"/>
      <c r="LNK43" s="9"/>
      <c r="LNL43" s="9"/>
      <c r="LNM43" s="9"/>
      <c r="LNN43" s="9"/>
      <c r="LNO43" s="9"/>
      <c r="LNP43" s="9"/>
      <c r="LNQ43" s="9"/>
      <c r="LNR43" s="9"/>
      <c r="LNS43" s="9"/>
      <c r="LNT43" s="9"/>
      <c r="LNU43" s="9"/>
      <c r="LNV43" s="9"/>
      <c r="LNW43" s="9"/>
      <c r="LNX43" s="9"/>
      <c r="LNY43" s="9"/>
      <c r="LNZ43" s="9"/>
      <c r="LOA43" s="9"/>
      <c r="LOB43" s="9"/>
      <c r="LOC43" s="9"/>
      <c r="LOD43" s="9"/>
      <c r="LOE43" s="9"/>
      <c r="LOF43" s="9"/>
      <c r="LOG43" s="9"/>
      <c r="LOH43" s="9"/>
      <c r="LOI43" s="9"/>
      <c r="LOJ43" s="9"/>
      <c r="LOK43" s="9"/>
      <c r="LOL43" s="9"/>
      <c r="LOM43" s="9"/>
      <c r="LON43" s="9"/>
      <c r="LOO43" s="9"/>
      <c r="LOP43" s="9"/>
      <c r="LOQ43" s="9"/>
      <c r="LOR43" s="9"/>
      <c r="LOS43" s="9"/>
      <c r="LOT43" s="9"/>
      <c r="LOU43" s="9"/>
      <c r="LOV43" s="9"/>
      <c r="LOW43" s="9"/>
      <c r="LOX43" s="9"/>
      <c r="LOY43" s="9"/>
      <c r="LOZ43" s="9"/>
      <c r="LPA43" s="9"/>
      <c r="LPB43" s="9"/>
      <c r="LPC43" s="9"/>
      <c r="LPD43" s="9"/>
      <c r="LPE43" s="9"/>
      <c r="LPF43" s="9"/>
      <c r="LPG43" s="9"/>
      <c r="LPH43" s="9"/>
      <c r="LPI43" s="9"/>
      <c r="LPJ43" s="9"/>
      <c r="LPK43" s="9"/>
      <c r="LPL43" s="9"/>
      <c r="LPM43" s="9"/>
      <c r="LPN43" s="9"/>
      <c r="LPO43" s="9"/>
      <c r="LPP43" s="9"/>
      <c r="LPQ43" s="9"/>
      <c r="LPR43" s="9"/>
      <c r="LPS43" s="9"/>
      <c r="LPT43" s="9"/>
      <c r="LPU43" s="9"/>
      <c r="LPV43" s="9"/>
      <c r="LPW43" s="9"/>
      <c r="LPX43" s="9"/>
      <c r="LPY43" s="9"/>
      <c r="LPZ43" s="9"/>
      <c r="LQA43" s="9"/>
      <c r="LQB43" s="9"/>
      <c r="LQC43" s="9"/>
      <c r="LQD43" s="9"/>
      <c r="LQE43" s="9"/>
      <c r="LQF43" s="9"/>
      <c r="LQG43" s="9"/>
      <c r="LQH43" s="9"/>
      <c r="LQI43" s="9"/>
      <c r="LQJ43" s="9"/>
      <c r="LQK43" s="9"/>
      <c r="LQL43" s="9"/>
      <c r="LQM43" s="9"/>
      <c r="LQN43" s="9"/>
      <c r="LQO43" s="9"/>
      <c r="LQP43" s="9"/>
      <c r="LQQ43" s="9"/>
      <c r="LQR43" s="9"/>
      <c r="LQS43" s="9"/>
      <c r="LQT43" s="9"/>
      <c r="LQU43" s="9"/>
      <c r="LQV43" s="9"/>
      <c r="LQW43" s="9"/>
      <c r="LQX43" s="9"/>
      <c r="LQY43" s="9"/>
      <c r="LQZ43" s="9"/>
      <c r="LRA43" s="9"/>
      <c r="LRB43" s="9"/>
      <c r="LRC43" s="9"/>
      <c r="LRD43" s="9"/>
      <c r="LRE43" s="9"/>
      <c r="LRF43" s="9"/>
      <c r="LRG43" s="9"/>
      <c r="LRH43" s="9"/>
      <c r="LRI43" s="9"/>
      <c r="LRJ43" s="9"/>
      <c r="LRK43" s="9"/>
      <c r="LRL43" s="9"/>
      <c r="LRM43" s="9"/>
      <c r="LRN43" s="9"/>
      <c r="LRO43" s="9"/>
      <c r="LRP43" s="9"/>
      <c r="LRQ43" s="9"/>
      <c r="LRR43" s="9"/>
      <c r="LRS43" s="9"/>
      <c r="LRT43" s="9"/>
      <c r="LRU43" s="9"/>
      <c r="LRV43" s="9"/>
      <c r="LRW43" s="9"/>
      <c r="LRX43" s="9"/>
      <c r="LRY43" s="9"/>
      <c r="LRZ43" s="9"/>
      <c r="LSA43" s="9"/>
      <c r="LSB43" s="9"/>
      <c r="LSC43" s="9"/>
      <c r="LSD43" s="9"/>
      <c r="LSE43" s="9"/>
      <c r="LSF43" s="9"/>
      <c r="LSG43" s="9"/>
      <c r="LSH43" s="9"/>
      <c r="LSI43" s="9"/>
      <c r="LSJ43" s="9"/>
      <c r="LSK43" s="9"/>
      <c r="LSL43" s="9"/>
      <c r="LSM43" s="9"/>
      <c r="LSN43" s="9"/>
      <c r="LSO43" s="9"/>
      <c r="LSP43" s="9"/>
      <c r="LSQ43" s="9"/>
      <c r="LSR43" s="9"/>
      <c r="LSS43" s="9"/>
      <c r="LST43" s="9"/>
      <c r="LSU43" s="9"/>
      <c r="LSV43" s="9"/>
      <c r="LSW43" s="9"/>
      <c r="LSX43" s="9"/>
      <c r="LSY43" s="9"/>
      <c r="LSZ43" s="9"/>
      <c r="LTA43" s="9"/>
      <c r="LTB43" s="9"/>
      <c r="LTC43" s="9"/>
      <c r="LTD43" s="9"/>
      <c r="LTE43" s="9"/>
      <c r="LTF43" s="9"/>
      <c r="LTG43" s="9"/>
      <c r="LTH43" s="9"/>
      <c r="LTI43" s="9"/>
      <c r="LTJ43" s="9"/>
      <c r="LTK43" s="9"/>
      <c r="LTL43" s="9"/>
      <c r="LTM43" s="9"/>
      <c r="LTN43" s="9"/>
      <c r="LTO43" s="9"/>
      <c r="LTP43" s="9"/>
      <c r="LTQ43" s="9"/>
      <c r="LTR43" s="9"/>
      <c r="LTS43" s="9"/>
      <c r="LTT43" s="9"/>
      <c r="LTU43" s="9"/>
      <c r="LTV43" s="9"/>
      <c r="LTW43" s="9"/>
      <c r="LTX43" s="9"/>
      <c r="LTY43" s="9"/>
      <c r="LTZ43" s="9"/>
      <c r="LUA43" s="9"/>
      <c r="LUB43" s="9"/>
      <c r="LUC43" s="9"/>
      <c r="LUD43" s="9"/>
      <c r="LUE43" s="9"/>
      <c r="LUF43" s="9"/>
      <c r="LUG43" s="9"/>
      <c r="LUH43" s="9"/>
      <c r="LUI43" s="9"/>
      <c r="LUJ43" s="9"/>
      <c r="LUK43" s="9"/>
      <c r="LUL43" s="9"/>
      <c r="LUM43" s="9"/>
      <c r="LUN43" s="9"/>
      <c r="LUO43" s="9"/>
      <c r="LUP43" s="9"/>
      <c r="LUQ43" s="9"/>
      <c r="LUR43" s="9"/>
      <c r="LUS43" s="9"/>
      <c r="LUT43" s="9"/>
      <c r="LUU43" s="9"/>
      <c r="LUV43" s="9"/>
      <c r="LUW43" s="9"/>
      <c r="LUX43" s="9"/>
      <c r="LUY43" s="9"/>
      <c r="LUZ43" s="9"/>
      <c r="LVA43" s="9"/>
      <c r="LVB43" s="9"/>
      <c r="LVC43" s="9"/>
      <c r="LVD43" s="9"/>
      <c r="LVE43" s="9"/>
      <c r="LVF43" s="9"/>
      <c r="LVG43" s="9"/>
      <c r="LVH43" s="9"/>
      <c r="LVI43" s="9"/>
      <c r="LVJ43" s="9"/>
      <c r="LVK43" s="9"/>
      <c r="LVL43" s="9"/>
      <c r="LVM43" s="9"/>
      <c r="LVN43" s="9"/>
      <c r="LVO43" s="9"/>
      <c r="LVP43" s="9"/>
      <c r="LVQ43" s="9"/>
      <c r="LVR43" s="9"/>
      <c r="LVS43" s="9"/>
      <c r="LVT43" s="9"/>
      <c r="LVU43" s="9"/>
      <c r="LVV43" s="9"/>
      <c r="LVW43" s="9"/>
      <c r="LVX43" s="9"/>
      <c r="LVY43" s="9"/>
      <c r="LVZ43" s="9"/>
      <c r="LWA43" s="9"/>
      <c r="LWB43" s="9"/>
      <c r="LWC43" s="9"/>
      <c r="LWD43" s="9"/>
      <c r="LWE43" s="9"/>
      <c r="LWF43" s="9"/>
      <c r="LWG43" s="9"/>
      <c r="LWH43" s="9"/>
      <c r="LWI43" s="9"/>
      <c r="LWJ43" s="9"/>
      <c r="LWK43" s="9"/>
      <c r="LWL43" s="9"/>
      <c r="LWM43" s="9"/>
      <c r="LWN43" s="9"/>
      <c r="LWO43" s="9"/>
      <c r="LWP43" s="9"/>
      <c r="LWQ43" s="9"/>
      <c r="LWR43" s="9"/>
      <c r="LWS43" s="9"/>
      <c r="LWT43" s="9"/>
      <c r="LWU43" s="9"/>
      <c r="LWV43" s="9"/>
      <c r="LWW43" s="9"/>
      <c r="LWX43" s="9"/>
      <c r="LWY43" s="9"/>
      <c r="LWZ43" s="9"/>
      <c r="LXA43" s="9"/>
      <c r="LXB43" s="9"/>
      <c r="LXC43" s="9"/>
      <c r="LXD43" s="9"/>
      <c r="LXE43" s="9"/>
      <c r="LXF43" s="9"/>
      <c r="LXG43" s="9"/>
      <c r="LXH43" s="9"/>
      <c r="LXI43" s="9"/>
      <c r="LXJ43" s="9"/>
      <c r="LXK43" s="9"/>
      <c r="LXL43" s="9"/>
      <c r="LXM43" s="9"/>
      <c r="LXN43" s="9"/>
      <c r="LXO43" s="9"/>
      <c r="LXP43" s="9"/>
      <c r="LXQ43" s="9"/>
      <c r="LXR43" s="9"/>
      <c r="LXS43" s="9"/>
      <c r="LXT43" s="9"/>
      <c r="LXU43" s="9"/>
      <c r="LXV43" s="9"/>
      <c r="LXW43" s="9"/>
      <c r="LXX43" s="9"/>
      <c r="LXY43" s="9"/>
      <c r="LXZ43" s="9"/>
      <c r="LYA43" s="9"/>
      <c r="LYB43" s="9"/>
      <c r="LYC43" s="9"/>
      <c r="LYD43" s="9"/>
      <c r="LYE43" s="9"/>
      <c r="LYF43" s="9"/>
      <c r="LYG43" s="9"/>
      <c r="LYH43" s="9"/>
      <c r="LYI43" s="9"/>
      <c r="LYJ43" s="9"/>
      <c r="LYK43" s="9"/>
      <c r="LYL43" s="9"/>
      <c r="LYM43" s="9"/>
      <c r="LYN43" s="9"/>
      <c r="LYO43" s="9"/>
      <c r="LYP43" s="9"/>
      <c r="LYQ43" s="9"/>
      <c r="LYR43" s="9"/>
      <c r="LYS43" s="9"/>
      <c r="LYT43" s="9"/>
      <c r="LYU43" s="9"/>
      <c r="LYV43" s="9"/>
      <c r="LYW43" s="9"/>
      <c r="LYX43" s="9"/>
      <c r="LYY43" s="9"/>
      <c r="LYZ43" s="9"/>
      <c r="LZA43" s="9"/>
      <c r="LZB43" s="9"/>
      <c r="LZC43" s="9"/>
      <c r="LZD43" s="9"/>
      <c r="LZE43" s="9"/>
      <c r="LZF43" s="9"/>
      <c r="LZG43" s="9"/>
      <c r="LZH43" s="9"/>
      <c r="LZI43" s="9"/>
      <c r="LZJ43" s="9"/>
      <c r="LZK43" s="9"/>
      <c r="LZL43" s="9"/>
      <c r="LZM43" s="9"/>
      <c r="LZN43" s="9"/>
      <c r="LZO43" s="9"/>
      <c r="LZP43" s="9"/>
      <c r="LZQ43" s="9"/>
      <c r="LZR43" s="9"/>
      <c r="LZS43" s="9"/>
      <c r="LZT43" s="9"/>
      <c r="LZU43" s="9"/>
      <c r="LZV43" s="9"/>
      <c r="LZW43" s="9"/>
      <c r="LZX43" s="9"/>
      <c r="LZY43" s="9"/>
      <c r="LZZ43" s="9"/>
      <c r="MAA43" s="9"/>
      <c r="MAB43" s="9"/>
      <c r="MAC43" s="9"/>
      <c r="MAD43" s="9"/>
      <c r="MAE43" s="9"/>
      <c r="MAF43" s="9"/>
      <c r="MAG43" s="9"/>
      <c r="MAH43" s="9"/>
      <c r="MAI43" s="9"/>
      <c r="MAJ43" s="9"/>
      <c r="MAK43" s="9"/>
      <c r="MAL43" s="9"/>
      <c r="MAM43" s="9"/>
      <c r="MAN43" s="9"/>
      <c r="MAO43" s="9"/>
      <c r="MAP43" s="9"/>
      <c r="MAQ43" s="9"/>
      <c r="MAR43" s="9"/>
      <c r="MAS43" s="9"/>
      <c r="MAT43" s="9"/>
      <c r="MAU43" s="9"/>
      <c r="MAV43" s="9"/>
      <c r="MAW43" s="9"/>
      <c r="MAX43" s="9"/>
      <c r="MAY43" s="9"/>
      <c r="MAZ43" s="9"/>
      <c r="MBA43" s="9"/>
      <c r="MBB43" s="9"/>
      <c r="MBC43" s="9"/>
      <c r="MBD43" s="9"/>
      <c r="MBE43" s="9"/>
      <c r="MBF43" s="9"/>
      <c r="MBG43" s="9"/>
      <c r="MBH43" s="9"/>
      <c r="MBI43" s="9"/>
      <c r="MBJ43" s="9"/>
      <c r="MBK43" s="9"/>
      <c r="MBL43" s="9"/>
      <c r="MBM43" s="9"/>
      <c r="MBN43" s="9"/>
      <c r="MBO43" s="9"/>
      <c r="MBP43" s="9"/>
      <c r="MBQ43" s="9"/>
      <c r="MBR43" s="9"/>
      <c r="MBS43" s="9"/>
      <c r="MBT43" s="9"/>
      <c r="MBU43" s="9"/>
      <c r="MBV43" s="9"/>
      <c r="MBW43" s="9"/>
      <c r="MBX43" s="9"/>
      <c r="MBY43" s="9"/>
      <c r="MBZ43" s="9"/>
      <c r="MCA43" s="9"/>
      <c r="MCB43" s="9"/>
      <c r="MCC43" s="9"/>
      <c r="MCD43" s="9"/>
      <c r="MCE43" s="9"/>
      <c r="MCF43" s="9"/>
      <c r="MCG43" s="9"/>
      <c r="MCH43" s="9"/>
      <c r="MCI43" s="9"/>
      <c r="MCJ43" s="9"/>
      <c r="MCK43" s="9"/>
      <c r="MCL43" s="9"/>
      <c r="MCM43" s="9"/>
      <c r="MCN43" s="9"/>
      <c r="MCO43" s="9"/>
      <c r="MCP43" s="9"/>
      <c r="MCQ43" s="9"/>
      <c r="MCR43" s="9"/>
      <c r="MCS43" s="9"/>
      <c r="MCT43" s="9"/>
      <c r="MCU43" s="9"/>
      <c r="MCV43" s="9"/>
      <c r="MCW43" s="9"/>
      <c r="MCX43" s="9"/>
      <c r="MCY43" s="9"/>
      <c r="MCZ43" s="9"/>
      <c r="MDA43" s="9"/>
      <c r="MDB43" s="9"/>
      <c r="MDC43" s="9"/>
      <c r="MDD43" s="9"/>
      <c r="MDE43" s="9"/>
      <c r="MDF43" s="9"/>
      <c r="MDG43" s="9"/>
      <c r="MDH43" s="9"/>
      <c r="MDI43" s="9"/>
      <c r="MDJ43" s="9"/>
      <c r="MDK43" s="9"/>
      <c r="MDL43" s="9"/>
      <c r="MDM43" s="9"/>
      <c r="MDN43" s="9"/>
      <c r="MDO43" s="9"/>
      <c r="MDP43" s="9"/>
      <c r="MDQ43" s="9"/>
      <c r="MDR43" s="9"/>
      <c r="MDS43" s="9"/>
      <c r="MDT43" s="9"/>
      <c r="MDU43" s="9"/>
      <c r="MDV43" s="9"/>
      <c r="MDW43" s="9"/>
      <c r="MDX43" s="9"/>
      <c r="MDY43" s="9"/>
      <c r="MDZ43" s="9"/>
      <c r="MEA43" s="9"/>
      <c r="MEB43" s="9"/>
      <c r="MEC43" s="9"/>
      <c r="MED43" s="9"/>
      <c r="MEE43" s="9"/>
      <c r="MEF43" s="9"/>
      <c r="MEG43" s="9"/>
      <c r="MEH43" s="9"/>
      <c r="MEI43" s="9"/>
      <c r="MEJ43" s="9"/>
      <c r="MEK43" s="9"/>
      <c r="MEL43" s="9"/>
      <c r="MEM43" s="9"/>
      <c r="MEN43" s="9"/>
      <c r="MEO43" s="9"/>
      <c r="MEP43" s="9"/>
      <c r="MEQ43" s="9"/>
      <c r="MER43" s="9"/>
      <c r="MES43" s="9"/>
      <c r="MET43" s="9"/>
      <c r="MEU43" s="9"/>
      <c r="MEV43" s="9"/>
      <c r="MEW43" s="9"/>
      <c r="MEX43" s="9"/>
      <c r="MEY43" s="9"/>
      <c r="MEZ43" s="9"/>
      <c r="MFA43" s="9"/>
      <c r="MFB43" s="9"/>
      <c r="MFC43" s="9"/>
      <c r="MFD43" s="9"/>
      <c r="MFE43" s="9"/>
      <c r="MFF43" s="9"/>
      <c r="MFG43" s="9"/>
      <c r="MFH43" s="9"/>
      <c r="MFI43" s="9"/>
      <c r="MFJ43" s="9"/>
      <c r="MFK43" s="9"/>
      <c r="MFL43" s="9"/>
      <c r="MFM43" s="9"/>
      <c r="MFN43" s="9"/>
      <c r="MFO43" s="9"/>
      <c r="MFP43" s="9"/>
      <c r="MFQ43" s="9"/>
      <c r="MFR43" s="9"/>
      <c r="MFS43" s="9"/>
      <c r="MFT43" s="9"/>
      <c r="MFU43" s="9"/>
      <c r="MFV43" s="9"/>
      <c r="MFW43" s="9"/>
      <c r="MFX43" s="9"/>
      <c r="MFY43" s="9"/>
      <c r="MFZ43" s="9"/>
      <c r="MGA43" s="9"/>
      <c r="MGB43" s="9"/>
      <c r="MGC43" s="9"/>
      <c r="MGD43" s="9"/>
      <c r="MGE43" s="9"/>
      <c r="MGF43" s="9"/>
      <c r="MGG43" s="9"/>
      <c r="MGH43" s="9"/>
      <c r="MGI43" s="9"/>
      <c r="MGJ43" s="9"/>
      <c r="MGK43" s="9"/>
      <c r="MGL43" s="9"/>
      <c r="MGM43" s="9"/>
      <c r="MGN43" s="9"/>
      <c r="MGO43" s="9"/>
      <c r="MGP43" s="9"/>
      <c r="MGQ43" s="9"/>
      <c r="MGR43" s="9"/>
      <c r="MGS43" s="9"/>
      <c r="MGT43" s="9"/>
      <c r="MGU43" s="9"/>
      <c r="MGV43" s="9"/>
      <c r="MGW43" s="9"/>
      <c r="MGX43" s="9"/>
      <c r="MGY43" s="9"/>
      <c r="MGZ43" s="9"/>
      <c r="MHA43" s="9"/>
      <c r="MHB43" s="9"/>
      <c r="MHC43" s="9"/>
      <c r="MHD43" s="9"/>
      <c r="MHE43" s="9"/>
      <c r="MHF43" s="9"/>
      <c r="MHG43" s="9"/>
      <c r="MHH43" s="9"/>
      <c r="MHI43" s="9"/>
      <c r="MHJ43" s="9"/>
      <c r="MHK43" s="9"/>
      <c r="MHL43" s="9"/>
      <c r="MHM43" s="9"/>
      <c r="MHN43" s="9"/>
      <c r="MHO43" s="9"/>
      <c r="MHP43" s="9"/>
      <c r="MHQ43" s="9"/>
      <c r="MHR43" s="9"/>
      <c r="MHS43" s="9"/>
      <c r="MHT43" s="9"/>
      <c r="MHU43" s="9"/>
      <c r="MHV43" s="9"/>
      <c r="MHW43" s="9"/>
      <c r="MHX43" s="9"/>
      <c r="MHY43" s="9"/>
      <c r="MHZ43" s="9"/>
      <c r="MIA43" s="9"/>
      <c r="MIB43" s="9"/>
      <c r="MIC43" s="9"/>
      <c r="MID43" s="9"/>
      <c r="MIE43" s="9"/>
      <c r="MIF43" s="9"/>
      <c r="MIG43" s="9"/>
      <c r="MIH43" s="9"/>
      <c r="MII43" s="9"/>
      <c r="MIJ43" s="9"/>
      <c r="MIK43" s="9"/>
      <c r="MIL43" s="9"/>
      <c r="MIM43" s="9"/>
      <c r="MIN43" s="9"/>
      <c r="MIO43" s="9"/>
      <c r="MIP43" s="9"/>
      <c r="MIQ43" s="9"/>
      <c r="MIR43" s="9"/>
      <c r="MIS43" s="9"/>
      <c r="MIT43" s="9"/>
      <c r="MIU43" s="9"/>
      <c r="MIV43" s="9"/>
      <c r="MIW43" s="9"/>
      <c r="MIX43" s="9"/>
      <c r="MIY43" s="9"/>
      <c r="MIZ43" s="9"/>
      <c r="MJA43" s="9"/>
      <c r="MJB43" s="9"/>
      <c r="MJC43" s="9"/>
      <c r="MJD43" s="9"/>
      <c r="MJE43" s="9"/>
      <c r="MJF43" s="9"/>
      <c r="MJG43" s="9"/>
      <c r="MJH43" s="9"/>
      <c r="MJI43" s="9"/>
      <c r="MJJ43" s="9"/>
      <c r="MJK43" s="9"/>
      <c r="MJL43" s="9"/>
      <c r="MJM43" s="9"/>
      <c r="MJN43" s="9"/>
      <c r="MJO43" s="9"/>
      <c r="MJP43" s="9"/>
      <c r="MJQ43" s="9"/>
      <c r="MJR43" s="9"/>
      <c r="MJS43" s="9"/>
      <c r="MJT43" s="9"/>
      <c r="MJU43" s="9"/>
      <c r="MJV43" s="9"/>
      <c r="MJW43" s="9"/>
      <c r="MJX43" s="9"/>
      <c r="MJY43" s="9"/>
      <c r="MJZ43" s="9"/>
      <c r="MKA43" s="9"/>
      <c r="MKB43" s="9"/>
      <c r="MKC43" s="9"/>
      <c r="MKD43" s="9"/>
      <c r="MKE43" s="9"/>
      <c r="MKF43" s="9"/>
      <c r="MKG43" s="9"/>
      <c r="MKH43" s="9"/>
      <c r="MKI43" s="9"/>
      <c r="MKJ43" s="9"/>
      <c r="MKK43" s="9"/>
      <c r="MKL43" s="9"/>
      <c r="MKM43" s="9"/>
      <c r="MKN43" s="9"/>
      <c r="MKO43" s="9"/>
      <c r="MKP43" s="9"/>
      <c r="MKQ43" s="9"/>
      <c r="MKR43" s="9"/>
      <c r="MKS43" s="9"/>
      <c r="MKT43" s="9"/>
      <c r="MKU43" s="9"/>
      <c r="MKV43" s="9"/>
      <c r="MKW43" s="9"/>
      <c r="MKX43" s="9"/>
      <c r="MKY43" s="9"/>
      <c r="MKZ43" s="9"/>
      <c r="MLA43" s="9"/>
      <c r="MLB43" s="9"/>
      <c r="MLC43" s="9"/>
      <c r="MLD43" s="9"/>
      <c r="MLE43" s="9"/>
      <c r="MLF43" s="9"/>
      <c r="MLG43" s="9"/>
      <c r="MLH43" s="9"/>
      <c r="MLI43" s="9"/>
      <c r="MLJ43" s="9"/>
      <c r="MLK43" s="9"/>
      <c r="MLL43" s="9"/>
      <c r="MLM43" s="9"/>
      <c r="MLN43" s="9"/>
      <c r="MLO43" s="9"/>
      <c r="MLP43" s="9"/>
      <c r="MLQ43" s="9"/>
      <c r="MLR43" s="9"/>
      <c r="MLS43" s="9"/>
      <c r="MLT43" s="9"/>
      <c r="MLU43" s="9"/>
      <c r="MLV43" s="9"/>
      <c r="MLW43" s="9"/>
      <c r="MLX43" s="9"/>
      <c r="MLY43" s="9"/>
      <c r="MLZ43" s="9"/>
      <c r="MMA43" s="9"/>
      <c r="MMB43" s="9"/>
      <c r="MMC43" s="9"/>
      <c r="MMD43" s="9"/>
      <c r="MME43" s="9"/>
      <c r="MMF43" s="9"/>
      <c r="MMG43" s="9"/>
      <c r="MMH43" s="9"/>
      <c r="MMI43" s="9"/>
      <c r="MMJ43" s="9"/>
      <c r="MMK43" s="9"/>
      <c r="MML43" s="9"/>
      <c r="MMM43" s="9"/>
      <c r="MMN43" s="9"/>
      <c r="MMO43" s="9"/>
      <c r="MMP43" s="9"/>
      <c r="MMQ43" s="9"/>
      <c r="MMR43" s="9"/>
      <c r="MMS43" s="9"/>
      <c r="MMT43" s="9"/>
      <c r="MMU43" s="9"/>
      <c r="MMV43" s="9"/>
      <c r="MMW43" s="9"/>
      <c r="MMX43" s="9"/>
      <c r="MMY43" s="9"/>
      <c r="MMZ43" s="9"/>
      <c r="MNA43" s="9"/>
      <c r="MNB43" s="9"/>
      <c r="MNC43" s="9"/>
      <c r="MND43" s="9"/>
      <c r="MNE43" s="9"/>
      <c r="MNF43" s="9"/>
      <c r="MNG43" s="9"/>
      <c r="MNH43" s="9"/>
      <c r="MNI43" s="9"/>
      <c r="MNJ43" s="9"/>
      <c r="MNK43" s="9"/>
      <c r="MNL43" s="9"/>
      <c r="MNM43" s="9"/>
      <c r="MNN43" s="9"/>
      <c r="MNO43" s="9"/>
      <c r="MNP43" s="9"/>
      <c r="MNQ43" s="9"/>
      <c r="MNR43" s="9"/>
      <c r="MNS43" s="9"/>
      <c r="MNT43" s="9"/>
      <c r="MNU43" s="9"/>
      <c r="MNV43" s="9"/>
      <c r="MNW43" s="9"/>
      <c r="MNX43" s="9"/>
      <c r="MNY43" s="9"/>
      <c r="MNZ43" s="9"/>
      <c r="MOA43" s="9"/>
      <c r="MOB43" s="9"/>
      <c r="MOC43" s="9"/>
      <c r="MOD43" s="9"/>
      <c r="MOE43" s="9"/>
      <c r="MOF43" s="9"/>
      <c r="MOG43" s="9"/>
      <c r="MOH43" s="9"/>
      <c r="MOI43" s="9"/>
      <c r="MOJ43" s="9"/>
      <c r="MOK43" s="9"/>
      <c r="MOL43" s="9"/>
      <c r="MOM43" s="9"/>
      <c r="MON43" s="9"/>
      <c r="MOO43" s="9"/>
      <c r="MOP43" s="9"/>
      <c r="MOQ43" s="9"/>
      <c r="MOR43" s="9"/>
      <c r="MOS43" s="9"/>
      <c r="MOT43" s="9"/>
      <c r="MOU43" s="9"/>
      <c r="MOV43" s="9"/>
      <c r="MOW43" s="9"/>
      <c r="MOX43" s="9"/>
      <c r="MOY43" s="9"/>
      <c r="MOZ43" s="9"/>
      <c r="MPA43" s="9"/>
      <c r="MPB43" s="9"/>
      <c r="MPC43" s="9"/>
      <c r="MPD43" s="9"/>
      <c r="MPE43" s="9"/>
      <c r="MPF43" s="9"/>
      <c r="MPG43" s="9"/>
      <c r="MPH43" s="9"/>
      <c r="MPI43" s="9"/>
      <c r="MPJ43" s="9"/>
      <c r="MPK43" s="9"/>
      <c r="MPL43" s="9"/>
      <c r="MPM43" s="9"/>
      <c r="MPN43" s="9"/>
      <c r="MPO43" s="9"/>
      <c r="MPP43" s="9"/>
      <c r="MPQ43" s="9"/>
      <c r="MPR43" s="9"/>
      <c r="MPS43" s="9"/>
      <c r="MPT43" s="9"/>
      <c r="MPU43" s="9"/>
      <c r="MPV43" s="9"/>
      <c r="MPW43" s="9"/>
      <c r="MPX43" s="9"/>
      <c r="MPY43" s="9"/>
      <c r="MPZ43" s="9"/>
      <c r="MQA43" s="9"/>
      <c r="MQB43" s="9"/>
      <c r="MQC43" s="9"/>
      <c r="MQD43" s="9"/>
      <c r="MQE43" s="9"/>
      <c r="MQF43" s="9"/>
      <c r="MQG43" s="9"/>
      <c r="MQH43" s="9"/>
      <c r="MQI43" s="9"/>
      <c r="MQJ43" s="9"/>
      <c r="MQK43" s="9"/>
      <c r="MQL43" s="9"/>
      <c r="MQM43" s="9"/>
      <c r="MQN43" s="9"/>
      <c r="MQO43" s="9"/>
      <c r="MQP43" s="9"/>
      <c r="MQQ43" s="9"/>
      <c r="MQR43" s="9"/>
      <c r="MQS43" s="9"/>
      <c r="MQT43" s="9"/>
      <c r="MQU43" s="9"/>
      <c r="MQV43" s="9"/>
      <c r="MQW43" s="9"/>
      <c r="MQX43" s="9"/>
      <c r="MQY43" s="9"/>
      <c r="MQZ43" s="9"/>
      <c r="MRA43" s="9"/>
      <c r="MRB43" s="9"/>
      <c r="MRC43" s="9"/>
      <c r="MRD43" s="9"/>
      <c r="MRE43" s="9"/>
      <c r="MRF43" s="9"/>
      <c r="MRG43" s="9"/>
      <c r="MRH43" s="9"/>
      <c r="MRI43" s="9"/>
      <c r="MRJ43" s="9"/>
      <c r="MRK43" s="9"/>
      <c r="MRL43" s="9"/>
      <c r="MRM43" s="9"/>
      <c r="MRN43" s="9"/>
      <c r="MRO43" s="9"/>
      <c r="MRP43" s="9"/>
      <c r="MRQ43" s="9"/>
      <c r="MRR43" s="9"/>
      <c r="MRS43" s="9"/>
      <c r="MRT43" s="9"/>
      <c r="MRU43" s="9"/>
      <c r="MRV43" s="9"/>
      <c r="MRW43" s="9"/>
      <c r="MRX43" s="9"/>
      <c r="MRY43" s="9"/>
      <c r="MRZ43" s="9"/>
      <c r="MSA43" s="9"/>
      <c r="MSB43" s="9"/>
      <c r="MSC43" s="9"/>
      <c r="MSD43" s="9"/>
      <c r="MSE43" s="9"/>
      <c r="MSF43" s="9"/>
      <c r="MSG43" s="9"/>
      <c r="MSH43" s="9"/>
      <c r="MSI43" s="9"/>
      <c r="MSJ43" s="9"/>
      <c r="MSK43" s="9"/>
      <c r="MSL43" s="9"/>
      <c r="MSM43" s="9"/>
      <c r="MSN43" s="9"/>
      <c r="MSO43" s="9"/>
      <c r="MSP43" s="9"/>
      <c r="MSQ43" s="9"/>
      <c r="MSR43" s="9"/>
      <c r="MSS43" s="9"/>
      <c r="MST43" s="9"/>
      <c r="MSU43" s="9"/>
      <c r="MSV43" s="9"/>
      <c r="MSW43" s="9"/>
      <c r="MSX43" s="9"/>
      <c r="MSY43" s="9"/>
      <c r="MSZ43" s="9"/>
      <c r="MTA43" s="9"/>
      <c r="MTB43" s="9"/>
      <c r="MTC43" s="9"/>
      <c r="MTD43" s="9"/>
      <c r="MTE43" s="9"/>
      <c r="MTF43" s="9"/>
      <c r="MTG43" s="9"/>
      <c r="MTH43" s="9"/>
      <c r="MTI43" s="9"/>
      <c r="MTJ43" s="9"/>
      <c r="MTK43" s="9"/>
      <c r="MTL43" s="9"/>
      <c r="MTM43" s="9"/>
      <c r="MTN43" s="9"/>
      <c r="MTO43" s="9"/>
      <c r="MTP43" s="9"/>
      <c r="MTQ43" s="9"/>
      <c r="MTR43" s="9"/>
      <c r="MTS43" s="9"/>
      <c r="MTT43" s="9"/>
      <c r="MTU43" s="9"/>
      <c r="MTV43" s="9"/>
      <c r="MTW43" s="9"/>
      <c r="MTX43" s="9"/>
      <c r="MTY43" s="9"/>
      <c r="MTZ43" s="9"/>
      <c r="MUA43" s="9"/>
      <c r="MUB43" s="9"/>
      <c r="MUC43" s="9"/>
      <c r="MUD43" s="9"/>
      <c r="MUE43" s="9"/>
      <c r="MUF43" s="9"/>
      <c r="MUG43" s="9"/>
      <c r="MUH43" s="9"/>
      <c r="MUI43" s="9"/>
      <c r="MUJ43" s="9"/>
      <c r="MUK43" s="9"/>
      <c r="MUL43" s="9"/>
      <c r="MUM43" s="9"/>
      <c r="MUN43" s="9"/>
      <c r="MUO43" s="9"/>
      <c r="MUP43" s="9"/>
      <c r="MUQ43" s="9"/>
      <c r="MUR43" s="9"/>
      <c r="MUS43" s="9"/>
      <c r="MUT43" s="9"/>
      <c r="MUU43" s="9"/>
      <c r="MUV43" s="9"/>
      <c r="MUW43" s="9"/>
      <c r="MUX43" s="9"/>
      <c r="MUY43" s="9"/>
      <c r="MUZ43" s="9"/>
      <c r="MVA43" s="9"/>
      <c r="MVB43" s="9"/>
      <c r="MVC43" s="9"/>
      <c r="MVD43" s="9"/>
      <c r="MVE43" s="9"/>
      <c r="MVF43" s="9"/>
      <c r="MVG43" s="9"/>
      <c r="MVH43" s="9"/>
      <c r="MVI43" s="9"/>
      <c r="MVJ43" s="9"/>
      <c r="MVK43" s="9"/>
      <c r="MVL43" s="9"/>
      <c r="MVM43" s="9"/>
      <c r="MVN43" s="9"/>
      <c r="MVO43" s="9"/>
      <c r="MVP43" s="9"/>
      <c r="MVQ43" s="9"/>
      <c r="MVR43" s="9"/>
      <c r="MVS43" s="9"/>
      <c r="MVT43" s="9"/>
      <c r="MVU43" s="9"/>
      <c r="MVV43" s="9"/>
      <c r="MVW43" s="9"/>
      <c r="MVX43" s="9"/>
      <c r="MVY43" s="9"/>
      <c r="MVZ43" s="9"/>
      <c r="MWA43" s="9"/>
      <c r="MWB43" s="9"/>
      <c r="MWC43" s="9"/>
      <c r="MWD43" s="9"/>
      <c r="MWE43" s="9"/>
      <c r="MWF43" s="9"/>
      <c r="MWG43" s="9"/>
      <c r="MWH43" s="9"/>
      <c r="MWI43" s="9"/>
      <c r="MWJ43" s="9"/>
      <c r="MWK43" s="9"/>
      <c r="MWL43" s="9"/>
      <c r="MWM43" s="9"/>
      <c r="MWN43" s="9"/>
      <c r="MWO43" s="9"/>
      <c r="MWP43" s="9"/>
      <c r="MWQ43" s="9"/>
      <c r="MWR43" s="9"/>
      <c r="MWS43" s="9"/>
      <c r="MWT43" s="9"/>
      <c r="MWU43" s="9"/>
      <c r="MWV43" s="9"/>
      <c r="MWW43" s="9"/>
      <c r="MWX43" s="9"/>
      <c r="MWY43" s="9"/>
      <c r="MWZ43" s="9"/>
      <c r="MXA43" s="9"/>
      <c r="MXB43" s="9"/>
      <c r="MXC43" s="9"/>
      <c r="MXD43" s="9"/>
      <c r="MXE43" s="9"/>
      <c r="MXF43" s="9"/>
      <c r="MXG43" s="9"/>
      <c r="MXH43" s="9"/>
      <c r="MXI43" s="9"/>
      <c r="MXJ43" s="9"/>
      <c r="MXK43" s="9"/>
      <c r="MXL43" s="9"/>
      <c r="MXM43" s="9"/>
      <c r="MXN43" s="9"/>
      <c r="MXO43" s="9"/>
      <c r="MXP43" s="9"/>
      <c r="MXQ43" s="9"/>
      <c r="MXR43" s="9"/>
      <c r="MXS43" s="9"/>
      <c r="MXT43" s="9"/>
      <c r="MXU43" s="9"/>
      <c r="MXV43" s="9"/>
      <c r="MXW43" s="9"/>
      <c r="MXX43" s="9"/>
      <c r="MXY43" s="9"/>
      <c r="MXZ43" s="9"/>
      <c r="MYA43" s="9"/>
      <c r="MYB43" s="9"/>
      <c r="MYC43" s="9"/>
      <c r="MYD43" s="9"/>
      <c r="MYE43" s="9"/>
      <c r="MYF43" s="9"/>
      <c r="MYG43" s="9"/>
      <c r="MYH43" s="9"/>
      <c r="MYI43" s="9"/>
      <c r="MYJ43" s="9"/>
      <c r="MYK43" s="9"/>
      <c r="MYL43" s="9"/>
      <c r="MYM43" s="9"/>
      <c r="MYN43" s="9"/>
      <c r="MYO43" s="9"/>
      <c r="MYP43" s="9"/>
      <c r="MYQ43" s="9"/>
      <c r="MYR43" s="9"/>
      <c r="MYS43" s="9"/>
      <c r="MYT43" s="9"/>
      <c r="MYU43" s="9"/>
      <c r="MYV43" s="9"/>
      <c r="MYW43" s="9"/>
      <c r="MYX43" s="9"/>
      <c r="MYY43" s="9"/>
      <c r="MYZ43" s="9"/>
      <c r="MZA43" s="9"/>
      <c r="MZB43" s="9"/>
      <c r="MZC43" s="9"/>
      <c r="MZD43" s="9"/>
      <c r="MZE43" s="9"/>
      <c r="MZF43" s="9"/>
      <c r="MZG43" s="9"/>
      <c r="MZH43" s="9"/>
      <c r="MZI43" s="9"/>
      <c r="MZJ43" s="9"/>
      <c r="MZK43" s="9"/>
      <c r="MZL43" s="9"/>
      <c r="MZM43" s="9"/>
      <c r="MZN43" s="9"/>
      <c r="MZO43" s="9"/>
      <c r="MZP43" s="9"/>
      <c r="MZQ43" s="9"/>
      <c r="MZR43" s="9"/>
      <c r="MZS43" s="9"/>
      <c r="MZT43" s="9"/>
      <c r="MZU43" s="9"/>
      <c r="MZV43" s="9"/>
      <c r="MZW43" s="9"/>
      <c r="MZX43" s="9"/>
      <c r="MZY43" s="9"/>
      <c r="MZZ43" s="9"/>
      <c r="NAA43" s="9"/>
      <c r="NAB43" s="9"/>
      <c r="NAC43" s="9"/>
      <c r="NAD43" s="9"/>
      <c r="NAE43" s="9"/>
      <c r="NAF43" s="9"/>
      <c r="NAG43" s="9"/>
      <c r="NAH43" s="9"/>
      <c r="NAI43" s="9"/>
      <c r="NAJ43" s="9"/>
      <c r="NAK43" s="9"/>
      <c r="NAL43" s="9"/>
      <c r="NAM43" s="9"/>
      <c r="NAN43" s="9"/>
      <c r="NAO43" s="9"/>
      <c r="NAP43" s="9"/>
      <c r="NAQ43" s="9"/>
      <c r="NAR43" s="9"/>
      <c r="NAS43" s="9"/>
      <c r="NAT43" s="9"/>
      <c r="NAU43" s="9"/>
      <c r="NAV43" s="9"/>
      <c r="NAW43" s="9"/>
      <c r="NAX43" s="9"/>
      <c r="NAY43" s="9"/>
      <c r="NAZ43" s="9"/>
      <c r="NBA43" s="9"/>
      <c r="NBB43" s="9"/>
      <c r="NBC43" s="9"/>
      <c r="NBD43" s="9"/>
      <c r="NBE43" s="9"/>
      <c r="NBF43" s="9"/>
      <c r="NBG43" s="9"/>
      <c r="NBH43" s="9"/>
      <c r="NBI43" s="9"/>
      <c r="NBJ43" s="9"/>
      <c r="NBK43" s="9"/>
      <c r="NBL43" s="9"/>
      <c r="NBM43" s="9"/>
      <c r="NBN43" s="9"/>
      <c r="NBO43" s="9"/>
      <c r="NBP43" s="9"/>
      <c r="NBQ43" s="9"/>
      <c r="NBR43" s="9"/>
      <c r="NBS43" s="9"/>
      <c r="NBT43" s="9"/>
      <c r="NBU43" s="9"/>
      <c r="NBV43" s="9"/>
      <c r="NBW43" s="9"/>
      <c r="NBX43" s="9"/>
      <c r="NBY43" s="9"/>
      <c r="NBZ43" s="9"/>
      <c r="NCA43" s="9"/>
      <c r="NCB43" s="9"/>
      <c r="NCC43" s="9"/>
      <c r="NCD43" s="9"/>
      <c r="NCE43" s="9"/>
      <c r="NCF43" s="9"/>
      <c r="NCG43" s="9"/>
      <c r="NCH43" s="9"/>
      <c r="NCI43" s="9"/>
      <c r="NCJ43" s="9"/>
      <c r="NCK43" s="9"/>
      <c r="NCL43" s="9"/>
      <c r="NCM43" s="9"/>
      <c r="NCN43" s="9"/>
      <c r="NCO43" s="9"/>
      <c r="NCP43" s="9"/>
      <c r="NCQ43" s="9"/>
      <c r="NCR43" s="9"/>
      <c r="NCS43" s="9"/>
      <c r="NCT43" s="9"/>
      <c r="NCU43" s="9"/>
      <c r="NCV43" s="9"/>
      <c r="NCW43" s="9"/>
      <c r="NCX43" s="9"/>
      <c r="NCY43" s="9"/>
      <c r="NCZ43" s="9"/>
      <c r="NDA43" s="9"/>
      <c r="NDB43" s="9"/>
      <c r="NDC43" s="9"/>
      <c r="NDD43" s="9"/>
      <c r="NDE43" s="9"/>
      <c r="NDF43" s="9"/>
      <c r="NDG43" s="9"/>
      <c r="NDH43" s="9"/>
      <c r="NDI43" s="9"/>
      <c r="NDJ43" s="9"/>
      <c r="NDK43" s="9"/>
      <c r="NDL43" s="9"/>
      <c r="NDM43" s="9"/>
      <c r="NDN43" s="9"/>
      <c r="NDO43" s="9"/>
      <c r="NDP43" s="9"/>
      <c r="NDQ43" s="9"/>
      <c r="NDR43" s="9"/>
      <c r="NDS43" s="9"/>
      <c r="NDT43" s="9"/>
      <c r="NDU43" s="9"/>
      <c r="NDV43" s="9"/>
      <c r="NDW43" s="9"/>
      <c r="NDX43" s="9"/>
      <c r="NDY43" s="9"/>
      <c r="NDZ43" s="9"/>
      <c r="NEA43" s="9"/>
      <c r="NEB43" s="9"/>
      <c r="NEC43" s="9"/>
      <c r="NED43" s="9"/>
      <c r="NEE43" s="9"/>
      <c r="NEF43" s="9"/>
      <c r="NEG43" s="9"/>
      <c r="NEH43" s="9"/>
      <c r="NEI43" s="9"/>
      <c r="NEJ43" s="9"/>
      <c r="NEK43" s="9"/>
      <c r="NEL43" s="9"/>
      <c r="NEM43" s="9"/>
      <c r="NEN43" s="9"/>
      <c r="NEO43" s="9"/>
      <c r="NEP43" s="9"/>
      <c r="NEQ43" s="9"/>
      <c r="NER43" s="9"/>
      <c r="NES43" s="9"/>
      <c r="NET43" s="9"/>
      <c r="NEU43" s="9"/>
      <c r="NEV43" s="9"/>
      <c r="NEW43" s="9"/>
      <c r="NEX43" s="9"/>
      <c r="NEY43" s="9"/>
      <c r="NEZ43" s="9"/>
      <c r="NFA43" s="9"/>
      <c r="NFB43" s="9"/>
      <c r="NFC43" s="9"/>
      <c r="NFD43" s="9"/>
      <c r="NFE43" s="9"/>
      <c r="NFF43" s="9"/>
      <c r="NFG43" s="9"/>
      <c r="NFH43" s="9"/>
      <c r="NFI43" s="9"/>
      <c r="NFJ43" s="9"/>
      <c r="NFK43" s="9"/>
      <c r="NFL43" s="9"/>
      <c r="NFM43" s="9"/>
      <c r="NFN43" s="9"/>
      <c r="NFO43" s="9"/>
      <c r="NFP43" s="9"/>
      <c r="NFQ43" s="9"/>
      <c r="NFR43" s="9"/>
      <c r="NFS43" s="9"/>
      <c r="NFT43" s="9"/>
      <c r="NFU43" s="9"/>
      <c r="NFV43" s="9"/>
      <c r="NFW43" s="9"/>
      <c r="NFX43" s="9"/>
      <c r="NFY43" s="9"/>
      <c r="NFZ43" s="9"/>
      <c r="NGA43" s="9"/>
      <c r="NGB43" s="9"/>
      <c r="NGC43" s="9"/>
      <c r="NGD43" s="9"/>
      <c r="NGE43" s="9"/>
      <c r="NGF43" s="9"/>
      <c r="NGG43" s="9"/>
      <c r="NGH43" s="9"/>
      <c r="NGI43" s="9"/>
      <c r="NGJ43" s="9"/>
      <c r="NGK43" s="9"/>
      <c r="NGL43" s="9"/>
      <c r="NGM43" s="9"/>
      <c r="NGN43" s="9"/>
      <c r="NGO43" s="9"/>
      <c r="NGP43" s="9"/>
      <c r="NGQ43" s="9"/>
      <c r="NGR43" s="9"/>
      <c r="NGS43" s="9"/>
      <c r="NGT43" s="9"/>
      <c r="NGU43" s="9"/>
      <c r="NGV43" s="9"/>
      <c r="NGW43" s="9"/>
      <c r="NGX43" s="9"/>
      <c r="NGY43" s="9"/>
      <c r="NGZ43" s="9"/>
      <c r="NHA43" s="9"/>
      <c r="NHB43" s="9"/>
      <c r="NHC43" s="9"/>
      <c r="NHD43" s="9"/>
      <c r="NHE43" s="9"/>
      <c r="NHF43" s="9"/>
      <c r="NHG43" s="9"/>
      <c r="NHH43" s="9"/>
      <c r="NHI43" s="9"/>
      <c r="NHJ43" s="9"/>
      <c r="NHK43" s="9"/>
      <c r="NHL43" s="9"/>
      <c r="NHM43" s="9"/>
      <c r="NHN43" s="9"/>
      <c r="NHO43" s="9"/>
      <c r="NHP43" s="9"/>
      <c r="NHQ43" s="9"/>
      <c r="NHR43" s="9"/>
      <c r="NHS43" s="9"/>
      <c r="NHT43" s="9"/>
      <c r="NHU43" s="9"/>
      <c r="NHV43" s="9"/>
      <c r="NHW43" s="9"/>
      <c r="NHX43" s="9"/>
      <c r="NHY43" s="9"/>
      <c r="NHZ43" s="9"/>
      <c r="NIA43" s="9"/>
      <c r="NIB43" s="9"/>
      <c r="NIC43" s="9"/>
      <c r="NID43" s="9"/>
      <c r="NIE43" s="9"/>
      <c r="NIF43" s="9"/>
      <c r="NIG43" s="9"/>
      <c r="NIH43" s="9"/>
      <c r="NII43" s="9"/>
      <c r="NIJ43" s="9"/>
      <c r="NIK43" s="9"/>
      <c r="NIL43" s="9"/>
      <c r="NIM43" s="9"/>
      <c r="NIN43" s="9"/>
      <c r="NIO43" s="9"/>
      <c r="NIP43" s="9"/>
      <c r="NIQ43" s="9"/>
      <c r="NIR43" s="9"/>
      <c r="NIS43" s="9"/>
      <c r="NIT43" s="9"/>
      <c r="NIU43" s="9"/>
      <c r="NIV43" s="9"/>
      <c r="NIW43" s="9"/>
      <c r="NIX43" s="9"/>
      <c r="NIY43" s="9"/>
      <c r="NIZ43" s="9"/>
      <c r="NJA43" s="9"/>
      <c r="NJB43" s="9"/>
      <c r="NJC43" s="9"/>
      <c r="NJD43" s="9"/>
      <c r="NJE43" s="9"/>
      <c r="NJF43" s="9"/>
      <c r="NJG43" s="9"/>
      <c r="NJH43" s="9"/>
      <c r="NJI43" s="9"/>
      <c r="NJJ43" s="9"/>
      <c r="NJK43" s="9"/>
      <c r="NJL43" s="9"/>
      <c r="NJM43" s="9"/>
      <c r="NJN43" s="9"/>
      <c r="NJO43" s="9"/>
      <c r="NJP43" s="9"/>
      <c r="NJQ43" s="9"/>
      <c r="NJR43" s="9"/>
      <c r="NJS43" s="9"/>
      <c r="NJT43" s="9"/>
      <c r="NJU43" s="9"/>
      <c r="NJV43" s="9"/>
      <c r="NJW43" s="9"/>
      <c r="NJX43" s="9"/>
      <c r="NJY43" s="9"/>
      <c r="NJZ43" s="9"/>
      <c r="NKA43" s="9"/>
      <c r="NKB43" s="9"/>
      <c r="NKC43" s="9"/>
      <c r="NKD43" s="9"/>
      <c r="NKE43" s="9"/>
      <c r="NKF43" s="9"/>
      <c r="NKG43" s="9"/>
      <c r="NKH43" s="9"/>
      <c r="NKI43" s="9"/>
      <c r="NKJ43" s="9"/>
      <c r="NKK43" s="9"/>
      <c r="NKL43" s="9"/>
      <c r="NKM43" s="9"/>
      <c r="NKN43" s="9"/>
      <c r="NKO43" s="9"/>
      <c r="NKP43" s="9"/>
      <c r="NKQ43" s="9"/>
      <c r="NKR43" s="9"/>
      <c r="NKS43" s="9"/>
      <c r="NKT43" s="9"/>
      <c r="NKU43" s="9"/>
      <c r="NKV43" s="9"/>
      <c r="NKW43" s="9"/>
      <c r="NKX43" s="9"/>
      <c r="NKY43" s="9"/>
      <c r="NKZ43" s="9"/>
      <c r="NLA43" s="9"/>
      <c r="NLB43" s="9"/>
      <c r="NLC43" s="9"/>
      <c r="NLD43" s="9"/>
      <c r="NLE43" s="9"/>
      <c r="NLF43" s="9"/>
      <c r="NLG43" s="9"/>
      <c r="NLH43" s="9"/>
      <c r="NLI43" s="9"/>
      <c r="NLJ43" s="9"/>
      <c r="NLK43" s="9"/>
      <c r="NLL43" s="9"/>
      <c r="NLM43" s="9"/>
      <c r="NLN43" s="9"/>
      <c r="NLO43" s="9"/>
      <c r="NLP43" s="9"/>
      <c r="NLQ43" s="9"/>
      <c r="NLR43" s="9"/>
      <c r="NLS43" s="9"/>
      <c r="NLT43" s="9"/>
      <c r="NLU43" s="9"/>
      <c r="NLV43" s="9"/>
      <c r="NLW43" s="9"/>
      <c r="NLX43" s="9"/>
      <c r="NLY43" s="9"/>
      <c r="NLZ43" s="9"/>
      <c r="NMA43" s="9"/>
      <c r="NMB43" s="9"/>
      <c r="NMC43" s="9"/>
      <c r="NMD43" s="9"/>
      <c r="NME43" s="9"/>
      <c r="NMF43" s="9"/>
      <c r="NMG43" s="9"/>
      <c r="NMH43" s="9"/>
      <c r="NMI43" s="9"/>
      <c r="NMJ43" s="9"/>
      <c r="NMK43" s="9"/>
      <c r="NML43" s="9"/>
      <c r="NMM43" s="9"/>
      <c r="NMN43" s="9"/>
      <c r="NMO43" s="9"/>
      <c r="NMP43" s="9"/>
      <c r="NMQ43" s="9"/>
      <c r="NMR43" s="9"/>
      <c r="NMS43" s="9"/>
      <c r="NMT43" s="9"/>
      <c r="NMU43" s="9"/>
      <c r="NMV43" s="9"/>
      <c r="NMW43" s="9"/>
      <c r="NMX43" s="9"/>
      <c r="NMY43" s="9"/>
      <c r="NMZ43" s="9"/>
      <c r="NNA43" s="9"/>
      <c r="NNB43" s="9"/>
      <c r="NNC43" s="9"/>
      <c r="NND43" s="9"/>
      <c r="NNE43" s="9"/>
      <c r="NNF43" s="9"/>
      <c r="NNG43" s="9"/>
      <c r="NNH43" s="9"/>
      <c r="NNI43" s="9"/>
      <c r="NNJ43" s="9"/>
      <c r="NNK43" s="9"/>
      <c r="NNL43" s="9"/>
      <c r="NNM43" s="9"/>
      <c r="NNN43" s="9"/>
      <c r="NNO43" s="9"/>
      <c r="NNP43" s="9"/>
      <c r="NNQ43" s="9"/>
      <c r="NNR43" s="9"/>
      <c r="NNS43" s="9"/>
      <c r="NNT43" s="9"/>
      <c r="NNU43" s="9"/>
      <c r="NNV43" s="9"/>
      <c r="NNW43" s="9"/>
      <c r="NNX43" s="9"/>
      <c r="NNY43" s="9"/>
      <c r="NNZ43" s="9"/>
      <c r="NOA43" s="9"/>
      <c r="NOB43" s="9"/>
      <c r="NOC43" s="9"/>
      <c r="NOD43" s="9"/>
      <c r="NOE43" s="9"/>
      <c r="NOF43" s="9"/>
      <c r="NOG43" s="9"/>
      <c r="NOH43" s="9"/>
      <c r="NOI43" s="9"/>
      <c r="NOJ43" s="9"/>
      <c r="NOK43" s="9"/>
      <c r="NOL43" s="9"/>
      <c r="NOM43" s="9"/>
      <c r="NON43" s="9"/>
      <c r="NOO43" s="9"/>
      <c r="NOP43" s="9"/>
      <c r="NOQ43" s="9"/>
      <c r="NOR43" s="9"/>
      <c r="NOS43" s="9"/>
      <c r="NOT43" s="9"/>
      <c r="NOU43" s="9"/>
      <c r="NOV43" s="9"/>
      <c r="NOW43" s="9"/>
      <c r="NOX43" s="9"/>
      <c r="NOY43" s="9"/>
      <c r="NOZ43" s="9"/>
      <c r="NPA43" s="9"/>
      <c r="NPB43" s="9"/>
      <c r="NPC43" s="9"/>
      <c r="NPD43" s="9"/>
      <c r="NPE43" s="9"/>
      <c r="NPF43" s="9"/>
      <c r="NPG43" s="9"/>
      <c r="NPH43" s="9"/>
      <c r="NPI43" s="9"/>
      <c r="NPJ43" s="9"/>
      <c r="NPK43" s="9"/>
      <c r="NPL43" s="9"/>
      <c r="NPM43" s="9"/>
      <c r="NPN43" s="9"/>
      <c r="NPO43" s="9"/>
      <c r="NPP43" s="9"/>
      <c r="NPQ43" s="9"/>
      <c r="NPR43" s="9"/>
      <c r="NPS43" s="9"/>
      <c r="NPT43" s="9"/>
      <c r="NPU43" s="9"/>
      <c r="NPV43" s="9"/>
      <c r="NPW43" s="9"/>
      <c r="NPX43" s="9"/>
      <c r="NPY43" s="9"/>
      <c r="NPZ43" s="9"/>
      <c r="NQA43" s="9"/>
      <c r="NQB43" s="9"/>
      <c r="NQC43" s="9"/>
      <c r="NQD43" s="9"/>
      <c r="NQE43" s="9"/>
      <c r="NQF43" s="9"/>
      <c r="NQG43" s="9"/>
      <c r="NQH43" s="9"/>
      <c r="NQI43" s="9"/>
      <c r="NQJ43" s="9"/>
      <c r="NQK43" s="9"/>
      <c r="NQL43" s="9"/>
      <c r="NQM43" s="9"/>
      <c r="NQN43" s="9"/>
      <c r="NQO43" s="9"/>
      <c r="NQP43" s="9"/>
      <c r="NQQ43" s="9"/>
      <c r="NQR43" s="9"/>
      <c r="NQS43" s="9"/>
      <c r="NQT43" s="9"/>
      <c r="NQU43" s="9"/>
      <c r="NQV43" s="9"/>
      <c r="NQW43" s="9"/>
      <c r="NQX43" s="9"/>
      <c r="NQY43" s="9"/>
      <c r="NQZ43" s="9"/>
      <c r="NRA43" s="9"/>
      <c r="NRB43" s="9"/>
      <c r="NRC43" s="9"/>
      <c r="NRD43" s="9"/>
      <c r="NRE43" s="9"/>
      <c r="NRF43" s="9"/>
      <c r="NRG43" s="9"/>
      <c r="NRH43" s="9"/>
      <c r="NRI43" s="9"/>
      <c r="NRJ43" s="9"/>
      <c r="NRK43" s="9"/>
      <c r="NRL43" s="9"/>
      <c r="NRM43" s="9"/>
      <c r="NRN43" s="9"/>
      <c r="NRO43" s="9"/>
      <c r="NRP43" s="9"/>
      <c r="NRQ43" s="9"/>
      <c r="NRR43" s="9"/>
      <c r="NRS43" s="9"/>
      <c r="NRT43" s="9"/>
      <c r="NRU43" s="9"/>
      <c r="NRV43" s="9"/>
      <c r="NRW43" s="9"/>
      <c r="NRX43" s="9"/>
      <c r="NRY43" s="9"/>
      <c r="NRZ43" s="9"/>
      <c r="NSA43" s="9"/>
      <c r="NSB43" s="9"/>
      <c r="NSC43" s="9"/>
      <c r="NSD43" s="9"/>
      <c r="NSE43" s="9"/>
      <c r="NSF43" s="9"/>
      <c r="NSG43" s="9"/>
      <c r="NSH43" s="9"/>
      <c r="NSI43" s="9"/>
      <c r="NSJ43" s="9"/>
      <c r="NSK43" s="9"/>
      <c r="NSL43" s="9"/>
      <c r="NSM43" s="9"/>
      <c r="NSN43" s="9"/>
      <c r="NSO43" s="9"/>
      <c r="NSP43" s="9"/>
      <c r="NSQ43" s="9"/>
      <c r="NSR43" s="9"/>
      <c r="NSS43" s="9"/>
      <c r="NST43" s="9"/>
      <c r="NSU43" s="9"/>
      <c r="NSV43" s="9"/>
      <c r="NSW43" s="9"/>
      <c r="NSX43" s="9"/>
      <c r="NSY43" s="9"/>
      <c r="NSZ43" s="9"/>
      <c r="NTA43" s="9"/>
      <c r="NTB43" s="9"/>
      <c r="NTC43" s="9"/>
      <c r="NTD43" s="9"/>
      <c r="NTE43" s="9"/>
      <c r="NTF43" s="9"/>
      <c r="NTG43" s="9"/>
      <c r="NTH43" s="9"/>
      <c r="NTI43" s="9"/>
      <c r="NTJ43" s="9"/>
      <c r="NTK43" s="9"/>
      <c r="NTL43" s="9"/>
      <c r="NTM43" s="9"/>
      <c r="NTN43" s="9"/>
      <c r="NTO43" s="9"/>
      <c r="NTP43" s="9"/>
      <c r="NTQ43" s="9"/>
      <c r="NTR43" s="9"/>
      <c r="NTS43" s="9"/>
      <c r="NTT43" s="9"/>
      <c r="NTU43" s="9"/>
      <c r="NTV43" s="9"/>
      <c r="NTW43" s="9"/>
      <c r="NTX43" s="9"/>
      <c r="NTY43" s="9"/>
      <c r="NTZ43" s="9"/>
      <c r="NUA43" s="9"/>
      <c r="NUB43" s="9"/>
      <c r="NUC43" s="9"/>
      <c r="NUD43" s="9"/>
      <c r="NUE43" s="9"/>
      <c r="NUF43" s="9"/>
      <c r="NUG43" s="9"/>
      <c r="NUH43" s="9"/>
      <c r="NUI43" s="9"/>
      <c r="NUJ43" s="9"/>
      <c r="NUK43" s="9"/>
      <c r="NUL43" s="9"/>
      <c r="NUM43" s="9"/>
      <c r="NUN43" s="9"/>
      <c r="NUO43" s="9"/>
      <c r="NUP43" s="9"/>
      <c r="NUQ43" s="9"/>
      <c r="NUR43" s="9"/>
      <c r="NUS43" s="9"/>
      <c r="NUT43" s="9"/>
      <c r="NUU43" s="9"/>
      <c r="NUV43" s="9"/>
      <c r="NUW43" s="9"/>
      <c r="NUX43" s="9"/>
      <c r="NUY43" s="9"/>
      <c r="NUZ43" s="9"/>
      <c r="NVA43" s="9"/>
      <c r="NVB43" s="9"/>
      <c r="NVC43" s="9"/>
      <c r="NVD43" s="9"/>
      <c r="NVE43" s="9"/>
      <c r="NVF43" s="9"/>
      <c r="NVG43" s="9"/>
      <c r="NVH43" s="9"/>
      <c r="NVI43" s="9"/>
      <c r="NVJ43" s="9"/>
      <c r="NVK43" s="9"/>
      <c r="NVL43" s="9"/>
      <c r="NVM43" s="9"/>
      <c r="NVN43" s="9"/>
      <c r="NVO43" s="9"/>
      <c r="NVP43" s="9"/>
      <c r="NVQ43" s="9"/>
      <c r="NVR43" s="9"/>
      <c r="NVS43" s="9"/>
      <c r="NVT43" s="9"/>
      <c r="NVU43" s="9"/>
      <c r="NVV43" s="9"/>
      <c r="NVW43" s="9"/>
      <c r="NVX43" s="9"/>
      <c r="NVY43" s="9"/>
      <c r="NVZ43" s="9"/>
      <c r="NWA43" s="9"/>
      <c r="NWB43" s="9"/>
      <c r="NWC43" s="9"/>
      <c r="NWD43" s="9"/>
      <c r="NWE43" s="9"/>
      <c r="NWF43" s="9"/>
      <c r="NWG43" s="9"/>
      <c r="NWH43" s="9"/>
      <c r="NWI43" s="9"/>
      <c r="NWJ43" s="9"/>
      <c r="NWK43" s="9"/>
      <c r="NWL43" s="9"/>
      <c r="NWM43" s="9"/>
      <c r="NWN43" s="9"/>
      <c r="NWO43" s="9"/>
      <c r="NWP43" s="9"/>
      <c r="NWQ43" s="9"/>
      <c r="NWR43" s="9"/>
      <c r="NWS43" s="9"/>
      <c r="NWT43" s="9"/>
      <c r="NWU43" s="9"/>
      <c r="NWV43" s="9"/>
      <c r="NWW43" s="9"/>
      <c r="NWX43" s="9"/>
      <c r="NWY43" s="9"/>
      <c r="NWZ43" s="9"/>
      <c r="NXA43" s="9"/>
      <c r="NXB43" s="9"/>
      <c r="NXC43" s="9"/>
      <c r="NXD43" s="9"/>
      <c r="NXE43" s="9"/>
      <c r="NXF43" s="9"/>
      <c r="NXG43" s="9"/>
      <c r="NXH43" s="9"/>
      <c r="NXI43" s="9"/>
      <c r="NXJ43" s="9"/>
      <c r="NXK43" s="9"/>
      <c r="NXL43" s="9"/>
      <c r="NXM43" s="9"/>
      <c r="NXN43" s="9"/>
      <c r="NXO43" s="9"/>
      <c r="NXP43" s="9"/>
      <c r="NXQ43" s="9"/>
      <c r="NXR43" s="9"/>
      <c r="NXS43" s="9"/>
      <c r="NXT43" s="9"/>
      <c r="NXU43" s="9"/>
      <c r="NXV43" s="9"/>
      <c r="NXW43" s="9"/>
      <c r="NXX43" s="9"/>
      <c r="NXY43" s="9"/>
      <c r="NXZ43" s="9"/>
      <c r="NYA43" s="9"/>
      <c r="NYB43" s="9"/>
      <c r="NYC43" s="9"/>
      <c r="NYD43" s="9"/>
      <c r="NYE43" s="9"/>
      <c r="NYF43" s="9"/>
      <c r="NYG43" s="9"/>
      <c r="NYH43" s="9"/>
      <c r="NYI43" s="9"/>
      <c r="NYJ43" s="9"/>
      <c r="NYK43" s="9"/>
      <c r="NYL43" s="9"/>
      <c r="NYM43" s="9"/>
      <c r="NYN43" s="9"/>
      <c r="NYO43" s="9"/>
      <c r="NYP43" s="9"/>
      <c r="NYQ43" s="9"/>
      <c r="NYR43" s="9"/>
      <c r="NYS43" s="9"/>
      <c r="NYT43" s="9"/>
      <c r="NYU43" s="9"/>
      <c r="NYV43" s="9"/>
      <c r="NYW43" s="9"/>
      <c r="NYX43" s="9"/>
      <c r="NYY43" s="9"/>
      <c r="NYZ43" s="9"/>
      <c r="NZA43" s="9"/>
      <c r="NZB43" s="9"/>
      <c r="NZC43" s="9"/>
      <c r="NZD43" s="9"/>
      <c r="NZE43" s="9"/>
      <c r="NZF43" s="9"/>
      <c r="NZG43" s="9"/>
      <c r="NZH43" s="9"/>
      <c r="NZI43" s="9"/>
      <c r="NZJ43" s="9"/>
      <c r="NZK43" s="9"/>
      <c r="NZL43" s="9"/>
      <c r="NZM43" s="9"/>
      <c r="NZN43" s="9"/>
      <c r="NZO43" s="9"/>
      <c r="NZP43" s="9"/>
      <c r="NZQ43" s="9"/>
      <c r="NZR43" s="9"/>
      <c r="NZS43" s="9"/>
      <c r="NZT43" s="9"/>
      <c r="NZU43" s="9"/>
      <c r="NZV43" s="9"/>
      <c r="NZW43" s="9"/>
      <c r="NZX43" s="9"/>
      <c r="NZY43" s="9"/>
      <c r="NZZ43" s="9"/>
      <c r="OAA43" s="9"/>
      <c r="OAB43" s="9"/>
      <c r="OAC43" s="9"/>
      <c r="OAD43" s="9"/>
      <c r="OAE43" s="9"/>
      <c r="OAF43" s="9"/>
      <c r="OAG43" s="9"/>
      <c r="OAH43" s="9"/>
      <c r="OAI43" s="9"/>
      <c r="OAJ43" s="9"/>
      <c r="OAK43" s="9"/>
      <c r="OAL43" s="9"/>
      <c r="OAM43" s="9"/>
      <c r="OAN43" s="9"/>
      <c r="OAO43" s="9"/>
      <c r="OAP43" s="9"/>
      <c r="OAQ43" s="9"/>
      <c r="OAR43" s="9"/>
      <c r="OAS43" s="9"/>
      <c r="OAT43" s="9"/>
      <c r="OAU43" s="9"/>
      <c r="OAV43" s="9"/>
      <c r="OAW43" s="9"/>
      <c r="OAX43" s="9"/>
      <c r="OAY43" s="9"/>
      <c r="OAZ43" s="9"/>
      <c r="OBA43" s="9"/>
      <c r="OBB43" s="9"/>
      <c r="OBC43" s="9"/>
      <c r="OBD43" s="9"/>
      <c r="OBE43" s="9"/>
      <c r="OBF43" s="9"/>
      <c r="OBG43" s="9"/>
      <c r="OBH43" s="9"/>
      <c r="OBI43" s="9"/>
      <c r="OBJ43" s="9"/>
      <c r="OBK43" s="9"/>
      <c r="OBL43" s="9"/>
      <c r="OBM43" s="9"/>
      <c r="OBN43" s="9"/>
      <c r="OBO43" s="9"/>
      <c r="OBP43" s="9"/>
      <c r="OBQ43" s="9"/>
      <c r="OBR43" s="9"/>
      <c r="OBS43" s="9"/>
      <c r="OBT43" s="9"/>
      <c r="OBU43" s="9"/>
      <c r="OBV43" s="9"/>
      <c r="OBW43" s="9"/>
      <c r="OBX43" s="9"/>
      <c r="OBY43" s="9"/>
      <c r="OBZ43" s="9"/>
      <c r="OCA43" s="9"/>
      <c r="OCB43" s="9"/>
      <c r="OCC43" s="9"/>
      <c r="OCD43" s="9"/>
      <c r="OCE43" s="9"/>
      <c r="OCF43" s="9"/>
      <c r="OCG43" s="9"/>
      <c r="OCH43" s="9"/>
      <c r="OCI43" s="9"/>
      <c r="OCJ43" s="9"/>
      <c r="OCK43" s="9"/>
      <c r="OCL43" s="9"/>
      <c r="OCM43" s="9"/>
      <c r="OCN43" s="9"/>
      <c r="OCO43" s="9"/>
      <c r="OCP43" s="9"/>
      <c r="OCQ43" s="9"/>
      <c r="OCR43" s="9"/>
      <c r="OCS43" s="9"/>
      <c r="OCT43" s="9"/>
      <c r="OCU43" s="9"/>
      <c r="OCV43" s="9"/>
      <c r="OCW43" s="9"/>
      <c r="OCX43" s="9"/>
      <c r="OCY43" s="9"/>
      <c r="OCZ43" s="9"/>
      <c r="ODA43" s="9"/>
      <c r="ODB43" s="9"/>
      <c r="ODC43" s="9"/>
      <c r="ODD43" s="9"/>
      <c r="ODE43" s="9"/>
      <c r="ODF43" s="9"/>
      <c r="ODG43" s="9"/>
      <c r="ODH43" s="9"/>
      <c r="ODI43" s="9"/>
      <c r="ODJ43" s="9"/>
      <c r="ODK43" s="9"/>
      <c r="ODL43" s="9"/>
      <c r="ODM43" s="9"/>
      <c r="ODN43" s="9"/>
      <c r="ODO43" s="9"/>
      <c r="ODP43" s="9"/>
      <c r="ODQ43" s="9"/>
      <c r="ODR43" s="9"/>
      <c r="ODS43" s="9"/>
      <c r="ODT43" s="9"/>
      <c r="ODU43" s="9"/>
      <c r="ODV43" s="9"/>
      <c r="ODW43" s="9"/>
      <c r="ODX43" s="9"/>
      <c r="ODY43" s="9"/>
      <c r="ODZ43" s="9"/>
      <c r="OEA43" s="9"/>
      <c r="OEB43" s="9"/>
      <c r="OEC43" s="9"/>
      <c r="OED43" s="9"/>
      <c r="OEE43" s="9"/>
      <c r="OEF43" s="9"/>
      <c r="OEG43" s="9"/>
      <c r="OEH43" s="9"/>
      <c r="OEI43" s="9"/>
      <c r="OEJ43" s="9"/>
      <c r="OEK43" s="9"/>
      <c r="OEL43" s="9"/>
      <c r="OEM43" s="9"/>
      <c r="OEN43" s="9"/>
      <c r="OEO43" s="9"/>
      <c r="OEP43" s="9"/>
      <c r="OEQ43" s="9"/>
      <c r="OER43" s="9"/>
      <c r="OES43" s="9"/>
      <c r="OET43" s="9"/>
      <c r="OEU43" s="9"/>
      <c r="OEV43" s="9"/>
      <c r="OEW43" s="9"/>
      <c r="OEX43" s="9"/>
      <c r="OEY43" s="9"/>
      <c r="OEZ43" s="9"/>
      <c r="OFA43" s="9"/>
      <c r="OFB43" s="9"/>
      <c r="OFC43" s="9"/>
      <c r="OFD43" s="9"/>
      <c r="OFE43" s="9"/>
      <c r="OFF43" s="9"/>
      <c r="OFG43" s="9"/>
      <c r="OFH43" s="9"/>
      <c r="OFI43" s="9"/>
      <c r="OFJ43" s="9"/>
      <c r="OFK43" s="9"/>
      <c r="OFL43" s="9"/>
      <c r="OFM43" s="9"/>
      <c r="OFN43" s="9"/>
      <c r="OFO43" s="9"/>
      <c r="OFP43" s="9"/>
      <c r="OFQ43" s="9"/>
      <c r="OFR43" s="9"/>
      <c r="OFS43" s="9"/>
      <c r="OFT43" s="9"/>
      <c r="OFU43" s="9"/>
      <c r="OFV43" s="9"/>
      <c r="OFW43" s="9"/>
      <c r="OFX43" s="9"/>
      <c r="OFY43" s="9"/>
      <c r="OFZ43" s="9"/>
      <c r="OGA43" s="9"/>
      <c r="OGB43" s="9"/>
      <c r="OGC43" s="9"/>
      <c r="OGD43" s="9"/>
      <c r="OGE43" s="9"/>
      <c r="OGF43" s="9"/>
      <c r="OGG43" s="9"/>
      <c r="OGH43" s="9"/>
      <c r="OGI43" s="9"/>
      <c r="OGJ43" s="9"/>
      <c r="OGK43" s="9"/>
      <c r="OGL43" s="9"/>
      <c r="OGM43" s="9"/>
      <c r="OGN43" s="9"/>
      <c r="OGO43" s="9"/>
      <c r="OGP43" s="9"/>
      <c r="OGQ43" s="9"/>
      <c r="OGR43" s="9"/>
      <c r="OGS43" s="9"/>
      <c r="OGT43" s="9"/>
      <c r="OGU43" s="9"/>
      <c r="OGV43" s="9"/>
      <c r="OGW43" s="9"/>
      <c r="OGX43" s="9"/>
      <c r="OGY43" s="9"/>
      <c r="OGZ43" s="9"/>
      <c r="OHA43" s="9"/>
      <c r="OHB43" s="9"/>
      <c r="OHC43" s="9"/>
      <c r="OHD43" s="9"/>
      <c r="OHE43" s="9"/>
      <c r="OHF43" s="9"/>
      <c r="OHG43" s="9"/>
      <c r="OHH43" s="9"/>
      <c r="OHI43" s="9"/>
      <c r="OHJ43" s="9"/>
      <c r="OHK43" s="9"/>
      <c r="OHL43" s="9"/>
      <c r="OHM43" s="9"/>
      <c r="OHN43" s="9"/>
      <c r="OHO43" s="9"/>
      <c r="OHP43" s="9"/>
      <c r="OHQ43" s="9"/>
      <c r="OHR43" s="9"/>
      <c r="OHS43" s="9"/>
      <c r="OHT43" s="9"/>
      <c r="OHU43" s="9"/>
      <c r="OHV43" s="9"/>
      <c r="OHW43" s="9"/>
      <c r="OHX43" s="9"/>
      <c r="OHY43" s="9"/>
      <c r="OHZ43" s="9"/>
      <c r="OIA43" s="9"/>
      <c r="OIB43" s="9"/>
      <c r="OIC43" s="9"/>
      <c r="OID43" s="9"/>
      <c r="OIE43" s="9"/>
      <c r="OIF43" s="9"/>
      <c r="OIG43" s="9"/>
      <c r="OIH43" s="9"/>
      <c r="OII43" s="9"/>
      <c r="OIJ43" s="9"/>
      <c r="OIK43" s="9"/>
      <c r="OIL43" s="9"/>
      <c r="OIM43" s="9"/>
      <c r="OIN43" s="9"/>
      <c r="OIO43" s="9"/>
      <c r="OIP43" s="9"/>
      <c r="OIQ43" s="9"/>
      <c r="OIR43" s="9"/>
      <c r="OIS43" s="9"/>
      <c r="OIT43" s="9"/>
      <c r="OIU43" s="9"/>
      <c r="OIV43" s="9"/>
      <c r="OIW43" s="9"/>
      <c r="OIX43" s="9"/>
      <c r="OIY43" s="9"/>
      <c r="OIZ43" s="9"/>
      <c r="OJA43" s="9"/>
      <c r="OJB43" s="9"/>
      <c r="OJC43" s="9"/>
      <c r="OJD43" s="9"/>
      <c r="OJE43" s="9"/>
      <c r="OJF43" s="9"/>
      <c r="OJG43" s="9"/>
      <c r="OJH43" s="9"/>
      <c r="OJI43" s="9"/>
      <c r="OJJ43" s="9"/>
      <c r="OJK43" s="9"/>
      <c r="OJL43" s="9"/>
      <c r="OJM43" s="9"/>
      <c r="OJN43" s="9"/>
      <c r="OJO43" s="9"/>
      <c r="OJP43" s="9"/>
      <c r="OJQ43" s="9"/>
      <c r="OJR43" s="9"/>
      <c r="OJS43" s="9"/>
      <c r="OJT43" s="9"/>
      <c r="OJU43" s="9"/>
      <c r="OJV43" s="9"/>
      <c r="OJW43" s="9"/>
      <c r="OJX43" s="9"/>
      <c r="OJY43" s="9"/>
      <c r="OJZ43" s="9"/>
      <c r="OKA43" s="9"/>
      <c r="OKB43" s="9"/>
      <c r="OKC43" s="9"/>
      <c r="OKD43" s="9"/>
      <c r="OKE43" s="9"/>
      <c r="OKF43" s="9"/>
      <c r="OKG43" s="9"/>
      <c r="OKH43" s="9"/>
      <c r="OKI43" s="9"/>
      <c r="OKJ43" s="9"/>
      <c r="OKK43" s="9"/>
      <c r="OKL43" s="9"/>
      <c r="OKM43" s="9"/>
      <c r="OKN43" s="9"/>
      <c r="OKO43" s="9"/>
      <c r="OKP43" s="9"/>
      <c r="OKQ43" s="9"/>
      <c r="OKR43" s="9"/>
      <c r="OKS43" s="9"/>
      <c r="OKT43" s="9"/>
      <c r="OKU43" s="9"/>
      <c r="OKV43" s="9"/>
      <c r="OKW43" s="9"/>
      <c r="OKX43" s="9"/>
      <c r="OKY43" s="9"/>
      <c r="OKZ43" s="9"/>
      <c r="OLA43" s="9"/>
      <c r="OLB43" s="9"/>
      <c r="OLC43" s="9"/>
      <c r="OLD43" s="9"/>
      <c r="OLE43" s="9"/>
      <c r="OLF43" s="9"/>
      <c r="OLG43" s="9"/>
      <c r="OLH43" s="9"/>
      <c r="OLI43" s="9"/>
      <c r="OLJ43" s="9"/>
      <c r="OLK43" s="9"/>
      <c r="OLL43" s="9"/>
      <c r="OLM43" s="9"/>
      <c r="OLN43" s="9"/>
      <c r="OLO43" s="9"/>
      <c r="OLP43" s="9"/>
      <c r="OLQ43" s="9"/>
      <c r="OLR43" s="9"/>
      <c r="OLS43" s="9"/>
      <c r="OLT43" s="9"/>
      <c r="OLU43" s="9"/>
      <c r="OLV43" s="9"/>
      <c r="OLW43" s="9"/>
      <c r="OLX43" s="9"/>
      <c r="OLY43" s="9"/>
      <c r="OLZ43" s="9"/>
      <c r="OMA43" s="9"/>
      <c r="OMB43" s="9"/>
      <c r="OMC43" s="9"/>
      <c r="OMD43" s="9"/>
      <c r="OME43" s="9"/>
      <c r="OMF43" s="9"/>
      <c r="OMG43" s="9"/>
      <c r="OMH43" s="9"/>
      <c r="OMI43" s="9"/>
      <c r="OMJ43" s="9"/>
      <c r="OMK43" s="9"/>
      <c r="OML43" s="9"/>
      <c r="OMM43" s="9"/>
      <c r="OMN43" s="9"/>
      <c r="OMO43" s="9"/>
      <c r="OMP43" s="9"/>
      <c r="OMQ43" s="9"/>
      <c r="OMR43" s="9"/>
      <c r="OMS43" s="9"/>
      <c r="OMT43" s="9"/>
      <c r="OMU43" s="9"/>
      <c r="OMV43" s="9"/>
      <c r="OMW43" s="9"/>
      <c r="OMX43" s="9"/>
      <c r="OMY43" s="9"/>
      <c r="OMZ43" s="9"/>
      <c r="ONA43" s="9"/>
      <c r="ONB43" s="9"/>
      <c r="ONC43" s="9"/>
      <c r="OND43" s="9"/>
      <c r="ONE43" s="9"/>
      <c r="ONF43" s="9"/>
      <c r="ONG43" s="9"/>
      <c r="ONH43" s="9"/>
      <c r="ONI43" s="9"/>
      <c r="ONJ43" s="9"/>
      <c r="ONK43" s="9"/>
      <c r="ONL43" s="9"/>
      <c r="ONM43" s="9"/>
      <c r="ONN43" s="9"/>
      <c r="ONO43" s="9"/>
      <c r="ONP43" s="9"/>
      <c r="ONQ43" s="9"/>
      <c r="ONR43" s="9"/>
      <c r="ONS43" s="9"/>
      <c r="ONT43" s="9"/>
      <c r="ONU43" s="9"/>
      <c r="ONV43" s="9"/>
      <c r="ONW43" s="9"/>
      <c r="ONX43" s="9"/>
      <c r="ONY43" s="9"/>
      <c r="ONZ43" s="9"/>
      <c r="OOA43" s="9"/>
      <c r="OOB43" s="9"/>
      <c r="OOC43" s="9"/>
      <c r="OOD43" s="9"/>
      <c r="OOE43" s="9"/>
      <c r="OOF43" s="9"/>
      <c r="OOG43" s="9"/>
      <c r="OOH43" s="9"/>
      <c r="OOI43" s="9"/>
      <c r="OOJ43" s="9"/>
      <c r="OOK43" s="9"/>
      <c r="OOL43" s="9"/>
      <c r="OOM43" s="9"/>
      <c r="OON43" s="9"/>
      <c r="OOO43" s="9"/>
      <c r="OOP43" s="9"/>
      <c r="OOQ43" s="9"/>
      <c r="OOR43" s="9"/>
      <c r="OOS43" s="9"/>
      <c r="OOT43" s="9"/>
      <c r="OOU43" s="9"/>
      <c r="OOV43" s="9"/>
      <c r="OOW43" s="9"/>
      <c r="OOX43" s="9"/>
      <c r="OOY43" s="9"/>
      <c r="OOZ43" s="9"/>
      <c r="OPA43" s="9"/>
      <c r="OPB43" s="9"/>
      <c r="OPC43" s="9"/>
      <c r="OPD43" s="9"/>
      <c r="OPE43" s="9"/>
      <c r="OPF43" s="9"/>
      <c r="OPG43" s="9"/>
      <c r="OPH43" s="9"/>
      <c r="OPI43" s="9"/>
      <c r="OPJ43" s="9"/>
      <c r="OPK43" s="9"/>
      <c r="OPL43" s="9"/>
      <c r="OPM43" s="9"/>
      <c r="OPN43" s="9"/>
      <c r="OPO43" s="9"/>
      <c r="OPP43" s="9"/>
      <c r="OPQ43" s="9"/>
      <c r="OPR43" s="9"/>
      <c r="OPS43" s="9"/>
      <c r="OPT43" s="9"/>
      <c r="OPU43" s="9"/>
      <c r="OPV43" s="9"/>
      <c r="OPW43" s="9"/>
      <c r="OPX43" s="9"/>
      <c r="OPY43" s="9"/>
      <c r="OPZ43" s="9"/>
      <c r="OQA43" s="9"/>
      <c r="OQB43" s="9"/>
      <c r="OQC43" s="9"/>
      <c r="OQD43" s="9"/>
      <c r="OQE43" s="9"/>
      <c r="OQF43" s="9"/>
      <c r="OQG43" s="9"/>
      <c r="OQH43" s="9"/>
      <c r="OQI43" s="9"/>
      <c r="OQJ43" s="9"/>
      <c r="OQK43" s="9"/>
      <c r="OQL43" s="9"/>
      <c r="OQM43" s="9"/>
      <c r="OQN43" s="9"/>
      <c r="OQO43" s="9"/>
      <c r="OQP43" s="9"/>
      <c r="OQQ43" s="9"/>
      <c r="OQR43" s="9"/>
      <c r="OQS43" s="9"/>
      <c r="OQT43" s="9"/>
      <c r="OQU43" s="9"/>
      <c r="OQV43" s="9"/>
      <c r="OQW43" s="9"/>
      <c r="OQX43" s="9"/>
      <c r="OQY43" s="9"/>
      <c r="OQZ43" s="9"/>
      <c r="ORA43" s="9"/>
      <c r="ORB43" s="9"/>
      <c r="ORC43" s="9"/>
      <c r="ORD43" s="9"/>
      <c r="ORE43" s="9"/>
      <c r="ORF43" s="9"/>
      <c r="ORG43" s="9"/>
      <c r="ORH43" s="9"/>
      <c r="ORI43" s="9"/>
      <c r="ORJ43" s="9"/>
      <c r="ORK43" s="9"/>
      <c r="ORL43" s="9"/>
      <c r="ORM43" s="9"/>
      <c r="ORN43" s="9"/>
      <c r="ORO43" s="9"/>
      <c r="ORP43" s="9"/>
      <c r="ORQ43" s="9"/>
      <c r="ORR43" s="9"/>
      <c r="ORS43" s="9"/>
      <c r="ORT43" s="9"/>
      <c r="ORU43" s="9"/>
      <c r="ORV43" s="9"/>
      <c r="ORW43" s="9"/>
      <c r="ORX43" s="9"/>
      <c r="ORY43" s="9"/>
      <c r="ORZ43" s="9"/>
      <c r="OSA43" s="9"/>
      <c r="OSB43" s="9"/>
      <c r="OSC43" s="9"/>
      <c r="OSD43" s="9"/>
      <c r="OSE43" s="9"/>
      <c r="OSF43" s="9"/>
      <c r="OSG43" s="9"/>
      <c r="OSH43" s="9"/>
      <c r="OSI43" s="9"/>
      <c r="OSJ43" s="9"/>
      <c r="OSK43" s="9"/>
      <c r="OSL43" s="9"/>
      <c r="OSM43" s="9"/>
      <c r="OSN43" s="9"/>
      <c r="OSO43" s="9"/>
      <c r="OSP43" s="9"/>
      <c r="OSQ43" s="9"/>
      <c r="OSR43" s="9"/>
      <c r="OSS43" s="9"/>
      <c r="OST43" s="9"/>
      <c r="OSU43" s="9"/>
      <c r="OSV43" s="9"/>
      <c r="OSW43" s="9"/>
      <c r="OSX43" s="9"/>
      <c r="OSY43" s="9"/>
      <c r="OSZ43" s="9"/>
      <c r="OTA43" s="9"/>
      <c r="OTB43" s="9"/>
      <c r="OTC43" s="9"/>
      <c r="OTD43" s="9"/>
      <c r="OTE43" s="9"/>
      <c r="OTF43" s="9"/>
      <c r="OTG43" s="9"/>
      <c r="OTH43" s="9"/>
      <c r="OTI43" s="9"/>
      <c r="OTJ43" s="9"/>
      <c r="OTK43" s="9"/>
      <c r="OTL43" s="9"/>
      <c r="OTM43" s="9"/>
      <c r="OTN43" s="9"/>
      <c r="OTO43" s="9"/>
      <c r="OTP43" s="9"/>
      <c r="OTQ43" s="9"/>
      <c r="OTR43" s="9"/>
      <c r="OTS43" s="9"/>
      <c r="OTT43" s="9"/>
      <c r="OTU43" s="9"/>
      <c r="OTV43" s="9"/>
      <c r="OTW43" s="9"/>
      <c r="OTX43" s="9"/>
      <c r="OTY43" s="9"/>
      <c r="OTZ43" s="9"/>
      <c r="OUA43" s="9"/>
      <c r="OUB43" s="9"/>
      <c r="OUC43" s="9"/>
      <c r="OUD43" s="9"/>
      <c r="OUE43" s="9"/>
      <c r="OUF43" s="9"/>
      <c r="OUG43" s="9"/>
      <c r="OUH43" s="9"/>
      <c r="OUI43" s="9"/>
      <c r="OUJ43" s="9"/>
      <c r="OUK43" s="9"/>
      <c r="OUL43" s="9"/>
      <c r="OUM43" s="9"/>
      <c r="OUN43" s="9"/>
      <c r="OUO43" s="9"/>
      <c r="OUP43" s="9"/>
      <c r="OUQ43" s="9"/>
      <c r="OUR43" s="9"/>
      <c r="OUS43" s="9"/>
      <c r="OUT43" s="9"/>
      <c r="OUU43" s="9"/>
      <c r="OUV43" s="9"/>
      <c r="OUW43" s="9"/>
      <c r="OUX43" s="9"/>
      <c r="OUY43" s="9"/>
      <c r="OUZ43" s="9"/>
      <c r="OVA43" s="9"/>
      <c r="OVB43" s="9"/>
      <c r="OVC43" s="9"/>
      <c r="OVD43" s="9"/>
      <c r="OVE43" s="9"/>
      <c r="OVF43" s="9"/>
      <c r="OVG43" s="9"/>
      <c r="OVH43" s="9"/>
      <c r="OVI43" s="9"/>
      <c r="OVJ43" s="9"/>
      <c r="OVK43" s="9"/>
      <c r="OVL43" s="9"/>
      <c r="OVM43" s="9"/>
      <c r="OVN43" s="9"/>
      <c r="OVO43" s="9"/>
      <c r="OVP43" s="9"/>
      <c r="OVQ43" s="9"/>
      <c r="OVR43" s="9"/>
      <c r="OVS43" s="9"/>
      <c r="OVT43" s="9"/>
      <c r="OVU43" s="9"/>
      <c r="OVV43" s="9"/>
      <c r="OVW43" s="9"/>
      <c r="OVX43" s="9"/>
      <c r="OVY43" s="9"/>
      <c r="OVZ43" s="9"/>
      <c r="OWA43" s="9"/>
      <c r="OWB43" s="9"/>
      <c r="OWC43" s="9"/>
      <c r="OWD43" s="9"/>
      <c r="OWE43" s="9"/>
      <c r="OWF43" s="9"/>
      <c r="OWG43" s="9"/>
      <c r="OWH43" s="9"/>
      <c r="OWI43" s="9"/>
      <c r="OWJ43" s="9"/>
      <c r="OWK43" s="9"/>
      <c r="OWL43" s="9"/>
      <c r="OWM43" s="9"/>
      <c r="OWN43" s="9"/>
      <c r="OWO43" s="9"/>
      <c r="OWP43" s="9"/>
      <c r="OWQ43" s="9"/>
      <c r="OWR43" s="9"/>
      <c r="OWS43" s="9"/>
      <c r="OWT43" s="9"/>
      <c r="OWU43" s="9"/>
      <c r="OWV43" s="9"/>
      <c r="OWW43" s="9"/>
      <c r="OWX43" s="9"/>
      <c r="OWY43" s="9"/>
      <c r="OWZ43" s="9"/>
      <c r="OXA43" s="9"/>
      <c r="OXB43" s="9"/>
      <c r="OXC43" s="9"/>
      <c r="OXD43" s="9"/>
      <c r="OXE43" s="9"/>
      <c r="OXF43" s="9"/>
      <c r="OXG43" s="9"/>
      <c r="OXH43" s="9"/>
      <c r="OXI43" s="9"/>
      <c r="OXJ43" s="9"/>
      <c r="OXK43" s="9"/>
      <c r="OXL43" s="9"/>
      <c r="OXM43" s="9"/>
      <c r="OXN43" s="9"/>
      <c r="OXO43" s="9"/>
      <c r="OXP43" s="9"/>
      <c r="OXQ43" s="9"/>
      <c r="OXR43" s="9"/>
      <c r="OXS43" s="9"/>
      <c r="OXT43" s="9"/>
      <c r="OXU43" s="9"/>
      <c r="OXV43" s="9"/>
      <c r="OXW43" s="9"/>
      <c r="OXX43" s="9"/>
      <c r="OXY43" s="9"/>
      <c r="OXZ43" s="9"/>
      <c r="OYA43" s="9"/>
      <c r="OYB43" s="9"/>
      <c r="OYC43" s="9"/>
      <c r="OYD43" s="9"/>
      <c r="OYE43" s="9"/>
      <c r="OYF43" s="9"/>
      <c r="OYG43" s="9"/>
      <c r="OYH43" s="9"/>
      <c r="OYI43" s="9"/>
      <c r="OYJ43" s="9"/>
      <c r="OYK43" s="9"/>
      <c r="OYL43" s="9"/>
      <c r="OYM43" s="9"/>
      <c r="OYN43" s="9"/>
      <c r="OYO43" s="9"/>
      <c r="OYP43" s="9"/>
      <c r="OYQ43" s="9"/>
      <c r="OYR43" s="9"/>
      <c r="OYS43" s="9"/>
      <c r="OYT43" s="9"/>
      <c r="OYU43" s="9"/>
      <c r="OYV43" s="9"/>
      <c r="OYW43" s="9"/>
      <c r="OYX43" s="9"/>
      <c r="OYY43" s="9"/>
      <c r="OYZ43" s="9"/>
      <c r="OZA43" s="9"/>
      <c r="OZB43" s="9"/>
      <c r="OZC43" s="9"/>
      <c r="OZD43" s="9"/>
      <c r="OZE43" s="9"/>
      <c r="OZF43" s="9"/>
      <c r="OZG43" s="9"/>
      <c r="OZH43" s="9"/>
      <c r="OZI43" s="9"/>
      <c r="OZJ43" s="9"/>
      <c r="OZK43" s="9"/>
      <c r="OZL43" s="9"/>
      <c r="OZM43" s="9"/>
      <c r="OZN43" s="9"/>
      <c r="OZO43" s="9"/>
      <c r="OZP43" s="9"/>
      <c r="OZQ43" s="9"/>
      <c r="OZR43" s="9"/>
      <c r="OZS43" s="9"/>
      <c r="OZT43" s="9"/>
      <c r="OZU43" s="9"/>
      <c r="OZV43" s="9"/>
      <c r="OZW43" s="9"/>
      <c r="OZX43" s="9"/>
      <c r="OZY43" s="9"/>
      <c r="OZZ43" s="9"/>
      <c r="PAA43" s="9"/>
      <c r="PAB43" s="9"/>
      <c r="PAC43" s="9"/>
      <c r="PAD43" s="9"/>
      <c r="PAE43" s="9"/>
      <c r="PAF43" s="9"/>
      <c r="PAG43" s="9"/>
      <c r="PAH43" s="9"/>
      <c r="PAI43" s="9"/>
      <c r="PAJ43" s="9"/>
      <c r="PAK43" s="9"/>
      <c r="PAL43" s="9"/>
      <c r="PAM43" s="9"/>
      <c r="PAN43" s="9"/>
      <c r="PAO43" s="9"/>
      <c r="PAP43" s="9"/>
      <c r="PAQ43" s="9"/>
      <c r="PAR43" s="9"/>
      <c r="PAS43" s="9"/>
      <c r="PAT43" s="9"/>
      <c r="PAU43" s="9"/>
      <c r="PAV43" s="9"/>
      <c r="PAW43" s="9"/>
      <c r="PAX43" s="9"/>
      <c r="PAY43" s="9"/>
      <c r="PAZ43" s="9"/>
      <c r="PBA43" s="9"/>
      <c r="PBB43" s="9"/>
      <c r="PBC43" s="9"/>
      <c r="PBD43" s="9"/>
      <c r="PBE43" s="9"/>
      <c r="PBF43" s="9"/>
      <c r="PBG43" s="9"/>
      <c r="PBH43" s="9"/>
      <c r="PBI43" s="9"/>
      <c r="PBJ43" s="9"/>
      <c r="PBK43" s="9"/>
      <c r="PBL43" s="9"/>
      <c r="PBM43" s="9"/>
      <c r="PBN43" s="9"/>
      <c r="PBO43" s="9"/>
      <c r="PBP43" s="9"/>
      <c r="PBQ43" s="9"/>
      <c r="PBR43" s="9"/>
      <c r="PBS43" s="9"/>
      <c r="PBT43" s="9"/>
      <c r="PBU43" s="9"/>
      <c r="PBV43" s="9"/>
      <c r="PBW43" s="9"/>
      <c r="PBX43" s="9"/>
      <c r="PBY43" s="9"/>
      <c r="PBZ43" s="9"/>
      <c r="PCA43" s="9"/>
      <c r="PCB43" s="9"/>
      <c r="PCC43" s="9"/>
      <c r="PCD43" s="9"/>
      <c r="PCE43" s="9"/>
      <c r="PCF43" s="9"/>
      <c r="PCG43" s="9"/>
      <c r="PCH43" s="9"/>
      <c r="PCI43" s="9"/>
      <c r="PCJ43" s="9"/>
      <c r="PCK43" s="9"/>
      <c r="PCL43" s="9"/>
      <c r="PCM43" s="9"/>
      <c r="PCN43" s="9"/>
      <c r="PCO43" s="9"/>
      <c r="PCP43" s="9"/>
      <c r="PCQ43" s="9"/>
      <c r="PCR43" s="9"/>
      <c r="PCS43" s="9"/>
      <c r="PCT43" s="9"/>
      <c r="PCU43" s="9"/>
      <c r="PCV43" s="9"/>
      <c r="PCW43" s="9"/>
      <c r="PCX43" s="9"/>
      <c r="PCY43" s="9"/>
      <c r="PCZ43" s="9"/>
      <c r="PDA43" s="9"/>
      <c r="PDB43" s="9"/>
      <c r="PDC43" s="9"/>
      <c r="PDD43" s="9"/>
      <c r="PDE43" s="9"/>
      <c r="PDF43" s="9"/>
      <c r="PDG43" s="9"/>
      <c r="PDH43" s="9"/>
      <c r="PDI43" s="9"/>
      <c r="PDJ43" s="9"/>
      <c r="PDK43" s="9"/>
      <c r="PDL43" s="9"/>
      <c r="PDM43" s="9"/>
      <c r="PDN43" s="9"/>
      <c r="PDO43" s="9"/>
      <c r="PDP43" s="9"/>
      <c r="PDQ43" s="9"/>
      <c r="PDR43" s="9"/>
      <c r="PDS43" s="9"/>
      <c r="PDT43" s="9"/>
      <c r="PDU43" s="9"/>
      <c r="PDV43" s="9"/>
      <c r="PDW43" s="9"/>
      <c r="PDX43" s="9"/>
      <c r="PDY43" s="9"/>
      <c r="PDZ43" s="9"/>
      <c r="PEA43" s="9"/>
      <c r="PEB43" s="9"/>
      <c r="PEC43" s="9"/>
      <c r="PED43" s="9"/>
      <c r="PEE43" s="9"/>
      <c r="PEF43" s="9"/>
      <c r="PEG43" s="9"/>
      <c r="PEH43" s="9"/>
      <c r="PEI43" s="9"/>
      <c r="PEJ43" s="9"/>
      <c r="PEK43" s="9"/>
      <c r="PEL43" s="9"/>
      <c r="PEM43" s="9"/>
      <c r="PEN43" s="9"/>
      <c r="PEO43" s="9"/>
      <c r="PEP43" s="9"/>
      <c r="PEQ43" s="9"/>
      <c r="PER43" s="9"/>
      <c r="PES43" s="9"/>
      <c r="PET43" s="9"/>
      <c r="PEU43" s="9"/>
      <c r="PEV43" s="9"/>
      <c r="PEW43" s="9"/>
      <c r="PEX43" s="9"/>
      <c r="PEY43" s="9"/>
      <c r="PEZ43" s="9"/>
      <c r="PFA43" s="9"/>
      <c r="PFB43" s="9"/>
      <c r="PFC43" s="9"/>
      <c r="PFD43" s="9"/>
      <c r="PFE43" s="9"/>
      <c r="PFF43" s="9"/>
      <c r="PFG43" s="9"/>
      <c r="PFH43" s="9"/>
      <c r="PFI43" s="9"/>
      <c r="PFJ43" s="9"/>
      <c r="PFK43" s="9"/>
      <c r="PFL43" s="9"/>
      <c r="PFM43" s="9"/>
      <c r="PFN43" s="9"/>
      <c r="PFO43" s="9"/>
      <c r="PFP43" s="9"/>
      <c r="PFQ43" s="9"/>
      <c r="PFR43" s="9"/>
      <c r="PFS43" s="9"/>
      <c r="PFT43" s="9"/>
      <c r="PFU43" s="9"/>
      <c r="PFV43" s="9"/>
      <c r="PFW43" s="9"/>
      <c r="PFX43" s="9"/>
      <c r="PFY43" s="9"/>
      <c r="PFZ43" s="9"/>
      <c r="PGA43" s="9"/>
      <c r="PGB43" s="9"/>
      <c r="PGC43" s="9"/>
      <c r="PGD43" s="9"/>
      <c r="PGE43" s="9"/>
      <c r="PGF43" s="9"/>
      <c r="PGG43" s="9"/>
      <c r="PGH43" s="9"/>
      <c r="PGI43" s="9"/>
      <c r="PGJ43" s="9"/>
      <c r="PGK43" s="9"/>
      <c r="PGL43" s="9"/>
      <c r="PGM43" s="9"/>
      <c r="PGN43" s="9"/>
      <c r="PGO43" s="9"/>
      <c r="PGP43" s="9"/>
      <c r="PGQ43" s="9"/>
      <c r="PGR43" s="9"/>
      <c r="PGS43" s="9"/>
      <c r="PGT43" s="9"/>
      <c r="PGU43" s="9"/>
      <c r="PGV43" s="9"/>
      <c r="PGW43" s="9"/>
      <c r="PGX43" s="9"/>
      <c r="PGY43" s="9"/>
      <c r="PGZ43" s="9"/>
      <c r="PHA43" s="9"/>
      <c r="PHB43" s="9"/>
      <c r="PHC43" s="9"/>
      <c r="PHD43" s="9"/>
      <c r="PHE43" s="9"/>
      <c r="PHF43" s="9"/>
      <c r="PHG43" s="9"/>
      <c r="PHH43" s="9"/>
      <c r="PHI43" s="9"/>
      <c r="PHJ43" s="9"/>
      <c r="PHK43" s="9"/>
      <c r="PHL43" s="9"/>
      <c r="PHM43" s="9"/>
      <c r="PHN43" s="9"/>
      <c r="PHO43" s="9"/>
      <c r="PHP43" s="9"/>
      <c r="PHQ43" s="9"/>
      <c r="PHR43" s="9"/>
      <c r="PHS43" s="9"/>
      <c r="PHT43" s="9"/>
      <c r="PHU43" s="9"/>
      <c r="PHV43" s="9"/>
      <c r="PHW43" s="9"/>
      <c r="PHX43" s="9"/>
      <c r="PHY43" s="9"/>
      <c r="PHZ43" s="9"/>
      <c r="PIA43" s="9"/>
      <c r="PIB43" s="9"/>
      <c r="PIC43" s="9"/>
      <c r="PID43" s="9"/>
      <c r="PIE43" s="9"/>
      <c r="PIF43" s="9"/>
      <c r="PIG43" s="9"/>
      <c r="PIH43" s="9"/>
      <c r="PII43" s="9"/>
      <c r="PIJ43" s="9"/>
      <c r="PIK43" s="9"/>
      <c r="PIL43" s="9"/>
      <c r="PIM43" s="9"/>
      <c r="PIN43" s="9"/>
      <c r="PIO43" s="9"/>
      <c r="PIP43" s="9"/>
      <c r="PIQ43" s="9"/>
      <c r="PIR43" s="9"/>
      <c r="PIS43" s="9"/>
      <c r="PIT43" s="9"/>
      <c r="PIU43" s="9"/>
      <c r="PIV43" s="9"/>
      <c r="PIW43" s="9"/>
      <c r="PIX43" s="9"/>
      <c r="PIY43" s="9"/>
      <c r="PIZ43" s="9"/>
      <c r="PJA43" s="9"/>
      <c r="PJB43" s="9"/>
      <c r="PJC43" s="9"/>
      <c r="PJD43" s="9"/>
      <c r="PJE43" s="9"/>
      <c r="PJF43" s="9"/>
      <c r="PJG43" s="9"/>
      <c r="PJH43" s="9"/>
      <c r="PJI43" s="9"/>
      <c r="PJJ43" s="9"/>
      <c r="PJK43" s="9"/>
      <c r="PJL43" s="9"/>
      <c r="PJM43" s="9"/>
      <c r="PJN43" s="9"/>
      <c r="PJO43" s="9"/>
      <c r="PJP43" s="9"/>
      <c r="PJQ43" s="9"/>
      <c r="PJR43" s="9"/>
      <c r="PJS43" s="9"/>
      <c r="PJT43" s="9"/>
      <c r="PJU43" s="9"/>
      <c r="PJV43" s="9"/>
      <c r="PJW43" s="9"/>
      <c r="PJX43" s="9"/>
      <c r="PJY43" s="9"/>
      <c r="PJZ43" s="9"/>
      <c r="PKA43" s="9"/>
      <c r="PKB43" s="9"/>
      <c r="PKC43" s="9"/>
      <c r="PKD43" s="9"/>
      <c r="PKE43" s="9"/>
      <c r="PKF43" s="9"/>
      <c r="PKG43" s="9"/>
      <c r="PKH43" s="9"/>
      <c r="PKI43" s="9"/>
      <c r="PKJ43" s="9"/>
      <c r="PKK43" s="9"/>
      <c r="PKL43" s="9"/>
      <c r="PKM43" s="9"/>
      <c r="PKN43" s="9"/>
      <c r="PKO43" s="9"/>
      <c r="PKP43" s="9"/>
      <c r="PKQ43" s="9"/>
      <c r="PKR43" s="9"/>
      <c r="PKS43" s="9"/>
      <c r="PKT43" s="9"/>
      <c r="PKU43" s="9"/>
      <c r="PKV43" s="9"/>
      <c r="PKW43" s="9"/>
      <c r="PKX43" s="9"/>
      <c r="PKY43" s="9"/>
      <c r="PKZ43" s="9"/>
      <c r="PLA43" s="9"/>
      <c r="PLB43" s="9"/>
      <c r="PLC43" s="9"/>
      <c r="PLD43" s="9"/>
      <c r="PLE43" s="9"/>
      <c r="PLF43" s="9"/>
      <c r="PLG43" s="9"/>
      <c r="PLH43" s="9"/>
      <c r="PLI43" s="9"/>
      <c r="PLJ43" s="9"/>
      <c r="PLK43" s="9"/>
      <c r="PLL43" s="9"/>
      <c r="PLM43" s="9"/>
      <c r="PLN43" s="9"/>
      <c r="PLO43" s="9"/>
      <c r="PLP43" s="9"/>
      <c r="PLQ43" s="9"/>
      <c r="PLR43" s="9"/>
      <c r="PLS43" s="9"/>
      <c r="PLT43" s="9"/>
      <c r="PLU43" s="9"/>
      <c r="PLV43" s="9"/>
      <c r="PLW43" s="9"/>
      <c r="PLX43" s="9"/>
      <c r="PLY43" s="9"/>
      <c r="PLZ43" s="9"/>
      <c r="PMA43" s="9"/>
      <c r="PMB43" s="9"/>
      <c r="PMC43" s="9"/>
      <c r="PMD43" s="9"/>
      <c r="PME43" s="9"/>
      <c r="PMF43" s="9"/>
      <c r="PMG43" s="9"/>
      <c r="PMH43" s="9"/>
      <c r="PMI43" s="9"/>
      <c r="PMJ43" s="9"/>
      <c r="PMK43" s="9"/>
      <c r="PML43" s="9"/>
      <c r="PMM43" s="9"/>
      <c r="PMN43" s="9"/>
      <c r="PMO43" s="9"/>
      <c r="PMP43" s="9"/>
      <c r="PMQ43" s="9"/>
      <c r="PMR43" s="9"/>
      <c r="PMS43" s="9"/>
      <c r="PMT43" s="9"/>
      <c r="PMU43" s="9"/>
      <c r="PMV43" s="9"/>
      <c r="PMW43" s="9"/>
      <c r="PMX43" s="9"/>
      <c r="PMY43" s="9"/>
      <c r="PMZ43" s="9"/>
      <c r="PNA43" s="9"/>
      <c r="PNB43" s="9"/>
      <c r="PNC43" s="9"/>
      <c r="PND43" s="9"/>
      <c r="PNE43" s="9"/>
      <c r="PNF43" s="9"/>
      <c r="PNG43" s="9"/>
      <c r="PNH43" s="9"/>
      <c r="PNI43" s="9"/>
      <c r="PNJ43" s="9"/>
      <c r="PNK43" s="9"/>
      <c r="PNL43" s="9"/>
      <c r="PNM43" s="9"/>
      <c r="PNN43" s="9"/>
      <c r="PNO43" s="9"/>
      <c r="PNP43" s="9"/>
      <c r="PNQ43" s="9"/>
      <c r="PNR43" s="9"/>
      <c r="PNS43" s="9"/>
      <c r="PNT43" s="9"/>
      <c r="PNU43" s="9"/>
      <c r="PNV43" s="9"/>
      <c r="PNW43" s="9"/>
      <c r="PNX43" s="9"/>
      <c r="PNY43" s="9"/>
      <c r="PNZ43" s="9"/>
      <c r="POA43" s="9"/>
      <c r="POB43" s="9"/>
      <c r="POC43" s="9"/>
      <c r="POD43" s="9"/>
      <c r="POE43" s="9"/>
      <c r="POF43" s="9"/>
      <c r="POG43" s="9"/>
      <c r="POH43" s="9"/>
      <c r="POI43" s="9"/>
      <c r="POJ43" s="9"/>
      <c r="POK43" s="9"/>
      <c r="POL43" s="9"/>
      <c r="POM43" s="9"/>
      <c r="PON43" s="9"/>
      <c r="POO43" s="9"/>
      <c r="POP43" s="9"/>
      <c r="POQ43" s="9"/>
      <c r="POR43" s="9"/>
      <c r="POS43" s="9"/>
      <c r="POT43" s="9"/>
      <c r="POU43" s="9"/>
      <c r="POV43" s="9"/>
      <c r="POW43" s="9"/>
      <c r="POX43" s="9"/>
      <c r="POY43" s="9"/>
      <c r="POZ43" s="9"/>
      <c r="PPA43" s="9"/>
      <c r="PPB43" s="9"/>
      <c r="PPC43" s="9"/>
      <c r="PPD43" s="9"/>
      <c r="PPE43" s="9"/>
      <c r="PPF43" s="9"/>
      <c r="PPG43" s="9"/>
      <c r="PPH43" s="9"/>
      <c r="PPI43" s="9"/>
      <c r="PPJ43" s="9"/>
      <c r="PPK43" s="9"/>
      <c r="PPL43" s="9"/>
      <c r="PPM43" s="9"/>
      <c r="PPN43" s="9"/>
      <c r="PPO43" s="9"/>
      <c r="PPP43" s="9"/>
      <c r="PPQ43" s="9"/>
      <c r="PPR43" s="9"/>
      <c r="PPS43" s="9"/>
      <c r="PPT43" s="9"/>
      <c r="PPU43" s="9"/>
      <c r="PPV43" s="9"/>
      <c r="PPW43" s="9"/>
      <c r="PPX43" s="9"/>
      <c r="PPY43" s="9"/>
      <c r="PPZ43" s="9"/>
      <c r="PQA43" s="9"/>
      <c r="PQB43" s="9"/>
      <c r="PQC43" s="9"/>
      <c r="PQD43" s="9"/>
      <c r="PQE43" s="9"/>
      <c r="PQF43" s="9"/>
      <c r="PQG43" s="9"/>
      <c r="PQH43" s="9"/>
      <c r="PQI43" s="9"/>
      <c r="PQJ43" s="9"/>
      <c r="PQK43" s="9"/>
      <c r="PQL43" s="9"/>
      <c r="PQM43" s="9"/>
      <c r="PQN43" s="9"/>
      <c r="PQO43" s="9"/>
      <c r="PQP43" s="9"/>
      <c r="PQQ43" s="9"/>
      <c r="PQR43" s="9"/>
      <c r="PQS43" s="9"/>
      <c r="PQT43" s="9"/>
      <c r="PQU43" s="9"/>
      <c r="PQV43" s="9"/>
      <c r="PQW43" s="9"/>
      <c r="PQX43" s="9"/>
      <c r="PQY43" s="9"/>
      <c r="PQZ43" s="9"/>
      <c r="PRA43" s="9"/>
      <c r="PRB43" s="9"/>
      <c r="PRC43" s="9"/>
      <c r="PRD43" s="9"/>
      <c r="PRE43" s="9"/>
      <c r="PRF43" s="9"/>
      <c r="PRG43" s="9"/>
      <c r="PRH43" s="9"/>
      <c r="PRI43" s="9"/>
      <c r="PRJ43" s="9"/>
      <c r="PRK43" s="9"/>
      <c r="PRL43" s="9"/>
      <c r="PRM43" s="9"/>
      <c r="PRN43" s="9"/>
      <c r="PRO43" s="9"/>
      <c r="PRP43" s="9"/>
      <c r="PRQ43" s="9"/>
      <c r="PRR43" s="9"/>
      <c r="PRS43" s="9"/>
      <c r="PRT43" s="9"/>
      <c r="PRU43" s="9"/>
      <c r="PRV43" s="9"/>
      <c r="PRW43" s="9"/>
      <c r="PRX43" s="9"/>
      <c r="PRY43" s="9"/>
      <c r="PRZ43" s="9"/>
      <c r="PSA43" s="9"/>
      <c r="PSB43" s="9"/>
      <c r="PSC43" s="9"/>
      <c r="PSD43" s="9"/>
      <c r="PSE43" s="9"/>
      <c r="PSF43" s="9"/>
      <c r="PSG43" s="9"/>
      <c r="PSH43" s="9"/>
      <c r="PSI43" s="9"/>
      <c r="PSJ43" s="9"/>
      <c r="PSK43" s="9"/>
      <c r="PSL43" s="9"/>
      <c r="PSM43" s="9"/>
      <c r="PSN43" s="9"/>
      <c r="PSO43" s="9"/>
      <c r="PSP43" s="9"/>
      <c r="PSQ43" s="9"/>
      <c r="PSR43" s="9"/>
      <c r="PSS43" s="9"/>
      <c r="PST43" s="9"/>
      <c r="PSU43" s="9"/>
      <c r="PSV43" s="9"/>
      <c r="PSW43" s="9"/>
      <c r="PSX43" s="9"/>
      <c r="PSY43" s="9"/>
      <c r="PSZ43" s="9"/>
      <c r="PTA43" s="9"/>
      <c r="PTB43" s="9"/>
      <c r="PTC43" s="9"/>
      <c r="PTD43" s="9"/>
      <c r="PTE43" s="9"/>
      <c r="PTF43" s="9"/>
      <c r="PTG43" s="9"/>
      <c r="PTH43" s="9"/>
      <c r="PTI43" s="9"/>
      <c r="PTJ43" s="9"/>
      <c r="PTK43" s="9"/>
      <c r="PTL43" s="9"/>
      <c r="PTM43" s="9"/>
      <c r="PTN43" s="9"/>
      <c r="PTO43" s="9"/>
      <c r="PTP43" s="9"/>
      <c r="PTQ43" s="9"/>
      <c r="PTR43" s="9"/>
      <c r="PTS43" s="9"/>
      <c r="PTT43" s="9"/>
      <c r="PTU43" s="9"/>
      <c r="PTV43" s="9"/>
      <c r="PTW43" s="9"/>
      <c r="PTX43" s="9"/>
      <c r="PTY43" s="9"/>
      <c r="PTZ43" s="9"/>
      <c r="PUA43" s="9"/>
      <c r="PUB43" s="9"/>
      <c r="PUC43" s="9"/>
      <c r="PUD43" s="9"/>
      <c r="PUE43" s="9"/>
      <c r="PUF43" s="9"/>
      <c r="PUG43" s="9"/>
      <c r="PUH43" s="9"/>
      <c r="PUI43" s="9"/>
      <c r="PUJ43" s="9"/>
      <c r="PUK43" s="9"/>
      <c r="PUL43" s="9"/>
      <c r="PUM43" s="9"/>
      <c r="PUN43" s="9"/>
      <c r="PUO43" s="9"/>
      <c r="PUP43" s="9"/>
      <c r="PUQ43" s="9"/>
      <c r="PUR43" s="9"/>
      <c r="PUS43" s="9"/>
      <c r="PUT43" s="9"/>
      <c r="PUU43" s="9"/>
      <c r="PUV43" s="9"/>
      <c r="PUW43" s="9"/>
      <c r="PUX43" s="9"/>
      <c r="PUY43" s="9"/>
      <c r="PUZ43" s="9"/>
      <c r="PVA43" s="9"/>
      <c r="PVB43" s="9"/>
      <c r="PVC43" s="9"/>
      <c r="PVD43" s="9"/>
      <c r="PVE43" s="9"/>
      <c r="PVF43" s="9"/>
      <c r="PVG43" s="9"/>
      <c r="PVH43" s="9"/>
      <c r="PVI43" s="9"/>
      <c r="PVJ43" s="9"/>
      <c r="PVK43" s="9"/>
      <c r="PVL43" s="9"/>
      <c r="PVM43" s="9"/>
      <c r="PVN43" s="9"/>
      <c r="PVO43" s="9"/>
      <c r="PVP43" s="9"/>
      <c r="PVQ43" s="9"/>
      <c r="PVR43" s="9"/>
      <c r="PVS43" s="9"/>
      <c r="PVT43" s="9"/>
      <c r="PVU43" s="9"/>
      <c r="PVV43" s="9"/>
      <c r="PVW43" s="9"/>
      <c r="PVX43" s="9"/>
      <c r="PVY43" s="9"/>
      <c r="PVZ43" s="9"/>
      <c r="PWA43" s="9"/>
      <c r="PWB43" s="9"/>
      <c r="PWC43" s="9"/>
      <c r="PWD43" s="9"/>
      <c r="PWE43" s="9"/>
      <c r="PWF43" s="9"/>
      <c r="PWG43" s="9"/>
      <c r="PWH43" s="9"/>
      <c r="PWI43" s="9"/>
      <c r="PWJ43" s="9"/>
      <c r="PWK43" s="9"/>
      <c r="PWL43" s="9"/>
      <c r="PWM43" s="9"/>
      <c r="PWN43" s="9"/>
      <c r="PWO43" s="9"/>
      <c r="PWP43" s="9"/>
      <c r="PWQ43" s="9"/>
      <c r="PWR43" s="9"/>
      <c r="PWS43" s="9"/>
      <c r="PWT43" s="9"/>
      <c r="PWU43" s="9"/>
      <c r="PWV43" s="9"/>
      <c r="PWW43" s="9"/>
      <c r="PWX43" s="9"/>
      <c r="PWY43" s="9"/>
      <c r="PWZ43" s="9"/>
      <c r="PXA43" s="9"/>
      <c r="PXB43" s="9"/>
      <c r="PXC43" s="9"/>
      <c r="PXD43" s="9"/>
      <c r="PXE43" s="9"/>
      <c r="PXF43" s="9"/>
      <c r="PXG43" s="9"/>
      <c r="PXH43" s="9"/>
      <c r="PXI43" s="9"/>
      <c r="PXJ43" s="9"/>
      <c r="PXK43" s="9"/>
      <c r="PXL43" s="9"/>
      <c r="PXM43" s="9"/>
      <c r="PXN43" s="9"/>
      <c r="PXO43" s="9"/>
      <c r="PXP43" s="9"/>
      <c r="PXQ43" s="9"/>
      <c r="PXR43" s="9"/>
      <c r="PXS43" s="9"/>
      <c r="PXT43" s="9"/>
      <c r="PXU43" s="9"/>
      <c r="PXV43" s="9"/>
      <c r="PXW43" s="9"/>
      <c r="PXX43" s="9"/>
      <c r="PXY43" s="9"/>
      <c r="PXZ43" s="9"/>
      <c r="PYA43" s="9"/>
      <c r="PYB43" s="9"/>
      <c r="PYC43" s="9"/>
      <c r="PYD43" s="9"/>
      <c r="PYE43" s="9"/>
      <c r="PYF43" s="9"/>
      <c r="PYG43" s="9"/>
      <c r="PYH43" s="9"/>
      <c r="PYI43" s="9"/>
      <c r="PYJ43" s="9"/>
      <c r="PYK43" s="9"/>
      <c r="PYL43" s="9"/>
      <c r="PYM43" s="9"/>
      <c r="PYN43" s="9"/>
      <c r="PYO43" s="9"/>
      <c r="PYP43" s="9"/>
      <c r="PYQ43" s="9"/>
      <c r="PYR43" s="9"/>
      <c r="PYS43" s="9"/>
      <c r="PYT43" s="9"/>
      <c r="PYU43" s="9"/>
      <c r="PYV43" s="9"/>
      <c r="PYW43" s="9"/>
      <c r="PYX43" s="9"/>
      <c r="PYY43" s="9"/>
      <c r="PYZ43" s="9"/>
      <c r="PZA43" s="9"/>
      <c r="PZB43" s="9"/>
      <c r="PZC43" s="9"/>
      <c r="PZD43" s="9"/>
      <c r="PZE43" s="9"/>
      <c r="PZF43" s="9"/>
      <c r="PZG43" s="9"/>
      <c r="PZH43" s="9"/>
      <c r="PZI43" s="9"/>
      <c r="PZJ43" s="9"/>
      <c r="PZK43" s="9"/>
      <c r="PZL43" s="9"/>
      <c r="PZM43" s="9"/>
      <c r="PZN43" s="9"/>
      <c r="PZO43" s="9"/>
      <c r="PZP43" s="9"/>
      <c r="PZQ43" s="9"/>
      <c r="PZR43" s="9"/>
      <c r="PZS43" s="9"/>
      <c r="PZT43" s="9"/>
      <c r="PZU43" s="9"/>
      <c r="PZV43" s="9"/>
      <c r="PZW43" s="9"/>
      <c r="PZX43" s="9"/>
      <c r="PZY43" s="9"/>
      <c r="PZZ43" s="9"/>
      <c r="QAA43" s="9"/>
      <c r="QAB43" s="9"/>
      <c r="QAC43" s="9"/>
      <c r="QAD43" s="9"/>
      <c r="QAE43" s="9"/>
      <c r="QAF43" s="9"/>
      <c r="QAG43" s="9"/>
      <c r="QAH43" s="9"/>
      <c r="QAI43" s="9"/>
      <c r="QAJ43" s="9"/>
      <c r="QAK43" s="9"/>
      <c r="QAL43" s="9"/>
      <c r="QAM43" s="9"/>
      <c r="QAN43" s="9"/>
      <c r="QAO43" s="9"/>
      <c r="QAP43" s="9"/>
      <c r="QAQ43" s="9"/>
      <c r="QAR43" s="9"/>
      <c r="QAS43" s="9"/>
      <c r="QAT43" s="9"/>
      <c r="QAU43" s="9"/>
      <c r="QAV43" s="9"/>
      <c r="QAW43" s="9"/>
      <c r="QAX43" s="9"/>
      <c r="QAY43" s="9"/>
      <c r="QAZ43" s="9"/>
      <c r="QBA43" s="9"/>
      <c r="QBB43" s="9"/>
      <c r="QBC43" s="9"/>
      <c r="QBD43" s="9"/>
      <c r="QBE43" s="9"/>
      <c r="QBF43" s="9"/>
      <c r="QBG43" s="9"/>
      <c r="QBH43" s="9"/>
      <c r="QBI43" s="9"/>
      <c r="QBJ43" s="9"/>
      <c r="QBK43" s="9"/>
      <c r="QBL43" s="9"/>
      <c r="QBM43" s="9"/>
      <c r="QBN43" s="9"/>
      <c r="QBO43" s="9"/>
      <c r="QBP43" s="9"/>
      <c r="QBQ43" s="9"/>
      <c r="QBR43" s="9"/>
      <c r="QBS43" s="9"/>
      <c r="QBT43" s="9"/>
      <c r="QBU43" s="9"/>
      <c r="QBV43" s="9"/>
      <c r="QBW43" s="9"/>
      <c r="QBX43" s="9"/>
      <c r="QBY43" s="9"/>
      <c r="QBZ43" s="9"/>
      <c r="QCA43" s="9"/>
      <c r="QCB43" s="9"/>
      <c r="QCC43" s="9"/>
      <c r="QCD43" s="9"/>
      <c r="QCE43" s="9"/>
      <c r="QCF43" s="9"/>
      <c r="QCG43" s="9"/>
      <c r="QCH43" s="9"/>
      <c r="QCI43" s="9"/>
      <c r="QCJ43" s="9"/>
      <c r="QCK43" s="9"/>
      <c r="QCL43" s="9"/>
      <c r="QCM43" s="9"/>
      <c r="QCN43" s="9"/>
      <c r="QCO43" s="9"/>
      <c r="QCP43" s="9"/>
      <c r="QCQ43" s="9"/>
      <c r="QCR43" s="9"/>
      <c r="QCS43" s="9"/>
      <c r="QCT43" s="9"/>
      <c r="QCU43" s="9"/>
      <c r="QCV43" s="9"/>
      <c r="QCW43" s="9"/>
      <c r="QCX43" s="9"/>
      <c r="QCY43" s="9"/>
      <c r="QCZ43" s="9"/>
      <c r="QDA43" s="9"/>
      <c r="QDB43" s="9"/>
      <c r="QDC43" s="9"/>
      <c r="QDD43" s="9"/>
      <c r="QDE43" s="9"/>
      <c r="QDF43" s="9"/>
      <c r="QDG43" s="9"/>
      <c r="QDH43" s="9"/>
      <c r="QDI43" s="9"/>
      <c r="QDJ43" s="9"/>
      <c r="QDK43" s="9"/>
      <c r="QDL43" s="9"/>
      <c r="QDM43" s="9"/>
      <c r="QDN43" s="9"/>
      <c r="QDO43" s="9"/>
      <c r="QDP43" s="9"/>
      <c r="QDQ43" s="9"/>
      <c r="QDR43" s="9"/>
      <c r="QDS43" s="9"/>
      <c r="QDT43" s="9"/>
      <c r="QDU43" s="9"/>
      <c r="QDV43" s="9"/>
      <c r="QDW43" s="9"/>
      <c r="QDX43" s="9"/>
      <c r="QDY43" s="9"/>
      <c r="QDZ43" s="9"/>
      <c r="QEA43" s="9"/>
      <c r="QEB43" s="9"/>
      <c r="QEC43" s="9"/>
      <c r="QED43" s="9"/>
      <c r="QEE43" s="9"/>
      <c r="QEF43" s="9"/>
      <c r="QEG43" s="9"/>
      <c r="QEH43" s="9"/>
      <c r="QEI43" s="9"/>
      <c r="QEJ43" s="9"/>
      <c r="QEK43" s="9"/>
      <c r="QEL43" s="9"/>
      <c r="QEM43" s="9"/>
      <c r="QEN43" s="9"/>
      <c r="QEO43" s="9"/>
      <c r="QEP43" s="9"/>
      <c r="QEQ43" s="9"/>
      <c r="QER43" s="9"/>
      <c r="QES43" s="9"/>
      <c r="QET43" s="9"/>
      <c r="QEU43" s="9"/>
      <c r="QEV43" s="9"/>
      <c r="QEW43" s="9"/>
      <c r="QEX43" s="9"/>
      <c r="QEY43" s="9"/>
      <c r="QEZ43" s="9"/>
      <c r="QFA43" s="9"/>
      <c r="QFB43" s="9"/>
      <c r="QFC43" s="9"/>
      <c r="QFD43" s="9"/>
      <c r="QFE43" s="9"/>
      <c r="QFF43" s="9"/>
      <c r="QFG43" s="9"/>
      <c r="QFH43" s="9"/>
      <c r="QFI43" s="9"/>
      <c r="QFJ43" s="9"/>
      <c r="QFK43" s="9"/>
      <c r="QFL43" s="9"/>
      <c r="QFM43" s="9"/>
      <c r="QFN43" s="9"/>
      <c r="QFO43" s="9"/>
      <c r="QFP43" s="9"/>
      <c r="QFQ43" s="9"/>
      <c r="QFR43" s="9"/>
      <c r="QFS43" s="9"/>
      <c r="QFT43" s="9"/>
      <c r="QFU43" s="9"/>
      <c r="QFV43" s="9"/>
      <c r="QFW43" s="9"/>
      <c r="QFX43" s="9"/>
      <c r="QFY43" s="9"/>
      <c r="QFZ43" s="9"/>
      <c r="QGA43" s="9"/>
      <c r="QGB43" s="9"/>
      <c r="QGC43" s="9"/>
      <c r="QGD43" s="9"/>
      <c r="QGE43" s="9"/>
      <c r="QGF43" s="9"/>
      <c r="QGG43" s="9"/>
      <c r="QGH43" s="9"/>
      <c r="QGI43" s="9"/>
      <c r="QGJ43" s="9"/>
      <c r="QGK43" s="9"/>
      <c r="QGL43" s="9"/>
      <c r="QGM43" s="9"/>
      <c r="QGN43" s="9"/>
      <c r="QGO43" s="9"/>
      <c r="QGP43" s="9"/>
      <c r="QGQ43" s="9"/>
      <c r="QGR43" s="9"/>
      <c r="QGS43" s="9"/>
      <c r="QGT43" s="9"/>
      <c r="QGU43" s="9"/>
      <c r="QGV43" s="9"/>
      <c r="QGW43" s="9"/>
      <c r="QGX43" s="9"/>
      <c r="QGY43" s="9"/>
      <c r="QGZ43" s="9"/>
      <c r="QHA43" s="9"/>
      <c r="QHB43" s="9"/>
      <c r="QHC43" s="9"/>
      <c r="QHD43" s="9"/>
      <c r="QHE43" s="9"/>
      <c r="QHF43" s="9"/>
      <c r="QHG43" s="9"/>
      <c r="QHH43" s="9"/>
      <c r="QHI43" s="9"/>
      <c r="QHJ43" s="9"/>
      <c r="QHK43" s="9"/>
      <c r="QHL43" s="9"/>
      <c r="QHM43" s="9"/>
      <c r="QHN43" s="9"/>
      <c r="QHO43" s="9"/>
      <c r="QHP43" s="9"/>
      <c r="QHQ43" s="9"/>
      <c r="QHR43" s="9"/>
      <c r="QHS43" s="9"/>
      <c r="QHT43" s="9"/>
      <c r="QHU43" s="9"/>
      <c r="QHV43" s="9"/>
      <c r="QHW43" s="9"/>
      <c r="QHX43" s="9"/>
      <c r="QHY43" s="9"/>
      <c r="QHZ43" s="9"/>
      <c r="QIA43" s="9"/>
      <c r="QIB43" s="9"/>
      <c r="QIC43" s="9"/>
      <c r="QID43" s="9"/>
      <c r="QIE43" s="9"/>
      <c r="QIF43" s="9"/>
      <c r="QIG43" s="9"/>
      <c r="QIH43" s="9"/>
      <c r="QII43" s="9"/>
      <c r="QIJ43" s="9"/>
      <c r="QIK43" s="9"/>
      <c r="QIL43" s="9"/>
      <c r="QIM43" s="9"/>
      <c r="QIN43" s="9"/>
      <c r="QIO43" s="9"/>
      <c r="QIP43" s="9"/>
      <c r="QIQ43" s="9"/>
      <c r="QIR43" s="9"/>
      <c r="QIS43" s="9"/>
      <c r="QIT43" s="9"/>
      <c r="QIU43" s="9"/>
      <c r="QIV43" s="9"/>
      <c r="QIW43" s="9"/>
      <c r="QIX43" s="9"/>
      <c r="QIY43" s="9"/>
      <c r="QIZ43" s="9"/>
      <c r="QJA43" s="9"/>
      <c r="QJB43" s="9"/>
      <c r="QJC43" s="9"/>
      <c r="QJD43" s="9"/>
      <c r="QJE43" s="9"/>
      <c r="QJF43" s="9"/>
      <c r="QJG43" s="9"/>
      <c r="QJH43" s="9"/>
      <c r="QJI43" s="9"/>
      <c r="QJJ43" s="9"/>
      <c r="QJK43" s="9"/>
      <c r="QJL43" s="9"/>
      <c r="QJM43" s="9"/>
      <c r="QJN43" s="9"/>
      <c r="QJO43" s="9"/>
      <c r="QJP43" s="9"/>
      <c r="QJQ43" s="9"/>
      <c r="QJR43" s="9"/>
      <c r="QJS43" s="9"/>
      <c r="QJT43" s="9"/>
      <c r="QJU43" s="9"/>
      <c r="QJV43" s="9"/>
      <c r="QJW43" s="9"/>
      <c r="QJX43" s="9"/>
      <c r="QJY43" s="9"/>
      <c r="QJZ43" s="9"/>
      <c r="QKA43" s="9"/>
      <c r="QKB43" s="9"/>
      <c r="QKC43" s="9"/>
      <c r="QKD43" s="9"/>
      <c r="QKE43" s="9"/>
      <c r="QKF43" s="9"/>
      <c r="QKG43" s="9"/>
      <c r="QKH43" s="9"/>
      <c r="QKI43" s="9"/>
      <c r="QKJ43" s="9"/>
      <c r="QKK43" s="9"/>
      <c r="QKL43" s="9"/>
      <c r="QKM43" s="9"/>
      <c r="QKN43" s="9"/>
      <c r="QKO43" s="9"/>
      <c r="QKP43" s="9"/>
      <c r="QKQ43" s="9"/>
      <c r="QKR43" s="9"/>
      <c r="QKS43" s="9"/>
      <c r="QKT43" s="9"/>
      <c r="QKU43" s="9"/>
      <c r="QKV43" s="9"/>
      <c r="QKW43" s="9"/>
      <c r="QKX43" s="9"/>
      <c r="QKY43" s="9"/>
      <c r="QKZ43" s="9"/>
      <c r="QLA43" s="9"/>
      <c r="QLB43" s="9"/>
      <c r="QLC43" s="9"/>
      <c r="QLD43" s="9"/>
      <c r="QLE43" s="9"/>
      <c r="QLF43" s="9"/>
      <c r="QLG43" s="9"/>
      <c r="QLH43" s="9"/>
      <c r="QLI43" s="9"/>
      <c r="QLJ43" s="9"/>
      <c r="QLK43" s="9"/>
      <c r="QLL43" s="9"/>
      <c r="QLM43" s="9"/>
      <c r="QLN43" s="9"/>
      <c r="QLO43" s="9"/>
      <c r="QLP43" s="9"/>
      <c r="QLQ43" s="9"/>
      <c r="QLR43" s="9"/>
      <c r="QLS43" s="9"/>
      <c r="QLT43" s="9"/>
      <c r="QLU43" s="9"/>
      <c r="QLV43" s="9"/>
      <c r="QLW43" s="9"/>
      <c r="QLX43" s="9"/>
      <c r="QLY43" s="9"/>
      <c r="QLZ43" s="9"/>
      <c r="QMA43" s="9"/>
      <c r="QMB43" s="9"/>
      <c r="QMC43" s="9"/>
      <c r="QMD43" s="9"/>
      <c r="QME43" s="9"/>
      <c r="QMF43" s="9"/>
      <c r="QMG43" s="9"/>
      <c r="QMH43" s="9"/>
      <c r="QMI43" s="9"/>
      <c r="QMJ43" s="9"/>
      <c r="QMK43" s="9"/>
      <c r="QML43" s="9"/>
      <c r="QMM43" s="9"/>
      <c r="QMN43" s="9"/>
      <c r="QMO43" s="9"/>
      <c r="QMP43" s="9"/>
      <c r="QMQ43" s="9"/>
      <c r="QMR43" s="9"/>
      <c r="QMS43" s="9"/>
      <c r="QMT43" s="9"/>
      <c r="QMU43" s="9"/>
      <c r="QMV43" s="9"/>
      <c r="QMW43" s="9"/>
      <c r="QMX43" s="9"/>
      <c r="QMY43" s="9"/>
      <c r="QMZ43" s="9"/>
      <c r="QNA43" s="9"/>
      <c r="QNB43" s="9"/>
      <c r="QNC43" s="9"/>
      <c r="QND43" s="9"/>
      <c r="QNE43" s="9"/>
      <c r="QNF43" s="9"/>
      <c r="QNG43" s="9"/>
      <c r="QNH43" s="9"/>
      <c r="QNI43" s="9"/>
      <c r="QNJ43" s="9"/>
      <c r="QNK43" s="9"/>
      <c r="QNL43" s="9"/>
      <c r="QNM43" s="9"/>
      <c r="QNN43" s="9"/>
      <c r="QNO43" s="9"/>
      <c r="QNP43" s="9"/>
      <c r="QNQ43" s="9"/>
      <c r="QNR43" s="9"/>
      <c r="QNS43" s="9"/>
      <c r="QNT43" s="9"/>
      <c r="QNU43" s="9"/>
      <c r="QNV43" s="9"/>
      <c r="QNW43" s="9"/>
      <c r="QNX43" s="9"/>
      <c r="QNY43" s="9"/>
      <c r="QNZ43" s="9"/>
      <c r="QOA43" s="9"/>
      <c r="QOB43" s="9"/>
      <c r="QOC43" s="9"/>
      <c r="QOD43" s="9"/>
      <c r="QOE43" s="9"/>
      <c r="QOF43" s="9"/>
      <c r="QOG43" s="9"/>
      <c r="QOH43" s="9"/>
      <c r="QOI43" s="9"/>
      <c r="QOJ43" s="9"/>
      <c r="QOK43" s="9"/>
      <c r="QOL43" s="9"/>
      <c r="QOM43" s="9"/>
      <c r="QON43" s="9"/>
      <c r="QOO43" s="9"/>
      <c r="QOP43" s="9"/>
      <c r="QOQ43" s="9"/>
      <c r="QOR43" s="9"/>
      <c r="QOS43" s="9"/>
      <c r="QOT43" s="9"/>
      <c r="QOU43" s="9"/>
      <c r="QOV43" s="9"/>
      <c r="QOW43" s="9"/>
      <c r="QOX43" s="9"/>
      <c r="QOY43" s="9"/>
      <c r="QOZ43" s="9"/>
      <c r="QPA43" s="9"/>
      <c r="QPB43" s="9"/>
      <c r="QPC43" s="9"/>
      <c r="QPD43" s="9"/>
      <c r="QPE43" s="9"/>
      <c r="QPF43" s="9"/>
      <c r="QPG43" s="9"/>
      <c r="QPH43" s="9"/>
      <c r="QPI43" s="9"/>
      <c r="QPJ43" s="9"/>
      <c r="QPK43" s="9"/>
      <c r="QPL43" s="9"/>
      <c r="QPM43" s="9"/>
      <c r="QPN43" s="9"/>
      <c r="QPO43" s="9"/>
      <c r="QPP43" s="9"/>
      <c r="QPQ43" s="9"/>
      <c r="QPR43" s="9"/>
      <c r="QPS43" s="9"/>
      <c r="QPT43" s="9"/>
      <c r="QPU43" s="9"/>
      <c r="QPV43" s="9"/>
      <c r="QPW43" s="9"/>
      <c r="QPX43" s="9"/>
      <c r="QPY43" s="9"/>
      <c r="QPZ43" s="9"/>
      <c r="QQA43" s="9"/>
      <c r="QQB43" s="9"/>
      <c r="QQC43" s="9"/>
      <c r="QQD43" s="9"/>
      <c r="QQE43" s="9"/>
      <c r="QQF43" s="9"/>
      <c r="QQG43" s="9"/>
      <c r="QQH43" s="9"/>
      <c r="QQI43" s="9"/>
      <c r="QQJ43" s="9"/>
      <c r="QQK43" s="9"/>
      <c r="QQL43" s="9"/>
      <c r="QQM43" s="9"/>
      <c r="QQN43" s="9"/>
      <c r="QQO43" s="9"/>
      <c r="QQP43" s="9"/>
      <c r="QQQ43" s="9"/>
      <c r="QQR43" s="9"/>
      <c r="QQS43" s="9"/>
      <c r="QQT43" s="9"/>
      <c r="QQU43" s="9"/>
      <c r="QQV43" s="9"/>
      <c r="QQW43" s="9"/>
      <c r="QQX43" s="9"/>
      <c r="QQY43" s="9"/>
      <c r="QQZ43" s="9"/>
      <c r="QRA43" s="9"/>
      <c r="QRB43" s="9"/>
      <c r="QRC43" s="9"/>
      <c r="QRD43" s="9"/>
      <c r="QRE43" s="9"/>
      <c r="QRF43" s="9"/>
      <c r="QRG43" s="9"/>
      <c r="QRH43" s="9"/>
      <c r="QRI43" s="9"/>
      <c r="QRJ43" s="9"/>
      <c r="QRK43" s="9"/>
      <c r="QRL43" s="9"/>
      <c r="QRM43" s="9"/>
      <c r="QRN43" s="9"/>
      <c r="QRO43" s="9"/>
      <c r="QRP43" s="9"/>
      <c r="QRQ43" s="9"/>
      <c r="QRR43" s="9"/>
      <c r="QRS43" s="9"/>
      <c r="QRT43" s="9"/>
      <c r="QRU43" s="9"/>
      <c r="QRV43" s="9"/>
      <c r="QRW43" s="9"/>
      <c r="QRX43" s="9"/>
      <c r="QRY43" s="9"/>
      <c r="QRZ43" s="9"/>
      <c r="QSA43" s="9"/>
      <c r="QSB43" s="9"/>
      <c r="QSC43" s="9"/>
      <c r="QSD43" s="9"/>
      <c r="QSE43" s="9"/>
      <c r="QSF43" s="9"/>
      <c r="QSG43" s="9"/>
      <c r="QSH43" s="9"/>
      <c r="QSI43" s="9"/>
      <c r="QSJ43" s="9"/>
      <c r="QSK43" s="9"/>
      <c r="QSL43" s="9"/>
      <c r="QSM43" s="9"/>
      <c r="QSN43" s="9"/>
      <c r="QSO43" s="9"/>
      <c r="QSP43" s="9"/>
      <c r="QSQ43" s="9"/>
      <c r="QSR43" s="9"/>
      <c r="QSS43" s="9"/>
      <c r="QST43" s="9"/>
      <c r="QSU43" s="9"/>
      <c r="QSV43" s="9"/>
      <c r="QSW43" s="9"/>
      <c r="QSX43" s="9"/>
      <c r="QSY43" s="9"/>
      <c r="QSZ43" s="9"/>
      <c r="QTA43" s="9"/>
      <c r="QTB43" s="9"/>
      <c r="QTC43" s="9"/>
      <c r="QTD43" s="9"/>
      <c r="QTE43" s="9"/>
      <c r="QTF43" s="9"/>
      <c r="QTG43" s="9"/>
      <c r="QTH43" s="9"/>
      <c r="QTI43" s="9"/>
      <c r="QTJ43" s="9"/>
      <c r="QTK43" s="9"/>
      <c r="QTL43" s="9"/>
      <c r="QTM43" s="9"/>
      <c r="QTN43" s="9"/>
      <c r="QTO43" s="9"/>
      <c r="QTP43" s="9"/>
      <c r="QTQ43" s="9"/>
      <c r="QTR43" s="9"/>
      <c r="QTS43" s="9"/>
      <c r="QTT43" s="9"/>
      <c r="QTU43" s="9"/>
      <c r="QTV43" s="9"/>
      <c r="QTW43" s="9"/>
      <c r="QTX43" s="9"/>
      <c r="QTY43" s="9"/>
      <c r="QTZ43" s="9"/>
      <c r="QUA43" s="9"/>
      <c r="QUB43" s="9"/>
      <c r="QUC43" s="9"/>
      <c r="QUD43" s="9"/>
      <c r="QUE43" s="9"/>
      <c r="QUF43" s="9"/>
      <c r="QUG43" s="9"/>
      <c r="QUH43" s="9"/>
      <c r="QUI43" s="9"/>
      <c r="QUJ43" s="9"/>
      <c r="QUK43" s="9"/>
      <c r="QUL43" s="9"/>
      <c r="QUM43" s="9"/>
      <c r="QUN43" s="9"/>
      <c r="QUO43" s="9"/>
      <c r="QUP43" s="9"/>
      <c r="QUQ43" s="9"/>
      <c r="QUR43" s="9"/>
      <c r="QUS43" s="9"/>
      <c r="QUT43" s="9"/>
      <c r="QUU43" s="9"/>
      <c r="QUV43" s="9"/>
      <c r="QUW43" s="9"/>
      <c r="QUX43" s="9"/>
      <c r="QUY43" s="9"/>
      <c r="QUZ43" s="9"/>
      <c r="QVA43" s="9"/>
      <c r="QVB43" s="9"/>
      <c r="QVC43" s="9"/>
      <c r="QVD43" s="9"/>
      <c r="QVE43" s="9"/>
      <c r="QVF43" s="9"/>
      <c r="QVG43" s="9"/>
      <c r="QVH43" s="9"/>
      <c r="QVI43" s="9"/>
      <c r="QVJ43" s="9"/>
      <c r="QVK43" s="9"/>
      <c r="QVL43" s="9"/>
      <c r="QVM43" s="9"/>
      <c r="QVN43" s="9"/>
      <c r="QVO43" s="9"/>
      <c r="QVP43" s="9"/>
      <c r="QVQ43" s="9"/>
      <c r="QVR43" s="9"/>
      <c r="QVS43" s="9"/>
      <c r="QVT43" s="9"/>
      <c r="QVU43" s="9"/>
      <c r="QVV43" s="9"/>
      <c r="QVW43" s="9"/>
      <c r="QVX43" s="9"/>
      <c r="QVY43" s="9"/>
      <c r="QVZ43" s="9"/>
      <c r="QWA43" s="9"/>
      <c r="QWB43" s="9"/>
      <c r="QWC43" s="9"/>
      <c r="QWD43" s="9"/>
      <c r="QWE43" s="9"/>
      <c r="QWF43" s="9"/>
      <c r="QWG43" s="9"/>
      <c r="QWH43" s="9"/>
      <c r="QWI43" s="9"/>
      <c r="QWJ43" s="9"/>
      <c r="QWK43" s="9"/>
      <c r="QWL43" s="9"/>
      <c r="QWM43" s="9"/>
      <c r="QWN43" s="9"/>
      <c r="QWO43" s="9"/>
      <c r="QWP43" s="9"/>
      <c r="QWQ43" s="9"/>
      <c r="QWR43" s="9"/>
      <c r="QWS43" s="9"/>
      <c r="QWT43" s="9"/>
      <c r="QWU43" s="9"/>
      <c r="QWV43" s="9"/>
      <c r="QWW43" s="9"/>
      <c r="QWX43" s="9"/>
      <c r="QWY43" s="9"/>
      <c r="QWZ43" s="9"/>
      <c r="QXA43" s="9"/>
      <c r="QXB43" s="9"/>
      <c r="QXC43" s="9"/>
      <c r="QXD43" s="9"/>
      <c r="QXE43" s="9"/>
      <c r="QXF43" s="9"/>
      <c r="QXG43" s="9"/>
      <c r="QXH43" s="9"/>
      <c r="QXI43" s="9"/>
      <c r="QXJ43" s="9"/>
      <c r="QXK43" s="9"/>
      <c r="QXL43" s="9"/>
      <c r="QXM43" s="9"/>
      <c r="QXN43" s="9"/>
      <c r="QXO43" s="9"/>
      <c r="QXP43" s="9"/>
      <c r="QXQ43" s="9"/>
      <c r="QXR43" s="9"/>
      <c r="QXS43" s="9"/>
      <c r="QXT43" s="9"/>
      <c r="QXU43" s="9"/>
      <c r="QXV43" s="9"/>
      <c r="QXW43" s="9"/>
      <c r="QXX43" s="9"/>
      <c r="QXY43" s="9"/>
      <c r="QXZ43" s="9"/>
      <c r="QYA43" s="9"/>
      <c r="QYB43" s="9"/>
      <c r="QYC43" s="9"/>
      <c r="QYD43" s="9"/>
      <c r="QYE43" s="9"/>
      <c r="QYF43" s="9"/>
      <c r="QYG43" s="9"/>
      <c r="QYH43" s="9"/>
      <c r="QYI43" s="9"/>
      <c r="QYJ43" s="9"/>
      <c r="QYK43" s="9"/>
      <c r="QYL43" s="9"/>
      <c r="QYM43" s="9"/>
      <c r="QYN43" s="9"/>
      <c r="QYO43" s="9"/>
      <c r="QYP43" s="9"/>
      <c r="QYQ43" s="9"/>
      <c r="QYR43" s="9"/>
      <c r="QYS43" s="9"/>
      <c r="QYT43" s="9"/>
      <c r="QYU43" s="9"/>
      <c r="QYV43" s="9"/>
      <c r="QYW43" s="9"/>
      <c r="QYX43" s="9"/>
      <c r="QYY43" s="9"/>
      <c r="QYZ43" s="9"/>
      <c r="QZA43" s="9"/>
      <c r="QZB43" s="9"/>
      <c r="QZC43" s="9"/>
      <c r="QZD43" s="9"/>
      <c r="QZE43" s="9"/>
      <c r="QZF43" s="9"/>
      <c r="QZG43" s="9"/>
      <c r="QZH43" s="9"/>
      <c r="QZI43" s="9"/>
      <c r="QZJ43" s="9"/>
      <c r="QZK43" s="9"/>
      <c r="QZL43" s="9"/>
      <c r="QZM43" s="9"/>
      <c r="QZN43" s="9"/>
      <c r="QZO43" s="9"/>
      <c r="QZP43" s="9"/>
      <c r="QZQ43" s="9"/>
      <c r="QZR43" s="9"/>
      <c r="QZS43" s="9"/>
      <c r="QZT43" s="9"/>
      <c r="QZU43" s="9"/>
      <c r="QZV43" s="9"/>
      <c r="QZW43" s="9"/>
      <c r="QZX43" s="9"/>
      <c r="QZY43" s="9"/>
      <c r="QZZ43" s="9"/>
      <c r="RAA43" s="9"/>
      <c r="RAB43" s="9"/>
      <c r="RAC43" s="9"/>
      <c r="RAD43" s="9"/>
      <c r="RAE43" s="9"/>
      <c r="RAF43" s="9"/>
      <c r="RAG43" s="9"/>
      <c r="RAH43" s="9"/>
      <c r="RAI43" s="9"/>
      <c r="RAJ43" s="9"/>
      <c r="RAK43" s="9"/>
      <c r="RAL43" s="9"/>
      <c r="RAM43" s="9"/>
      <c r="RAN43" s="9"/>
      <c r="RAO43" s="9"/>
      <c r="RAP43" s="9"/>
      <c r="RAQ43" s="9"/>
      <c r="RAR43" s="9"/>
      <c r="RAS43" s="9"/>
      <c r="RAT43" s="9"/>
      <c r="RAU43" s="9"/>
      <c r="RAV43" s="9"/>
      <c r="RAW43" s="9"/>
      <c r="RAX43" s="9"/>
      <c r="RAY43" s="9"/>
      <c r="RAZ43" s="9"/>
      <c r="RBA43" s="9"/>
      <c r="RBB43" s="9"/>
      <c r="RBC43" s="9"/>
      <c r="RBD43" s="9"/>
      <c r="RBE43" s="9"/>
      <c r="RBF43" s="9"/>
      <c r="RBG43" s="9"/>
      <c r="RBH43" s="9"/>
      <c r="RBI43" s="9"/>
      <c r="RBJ43" s="9"/>
      <c r="RBK43" s="9"/>
      <c r="RBL43" s="9"/>
      <c r="RBM43" s="9"/>
      <c r="RBN43" s="9"/>
      <c r="RBO43" s="9"/>
      <c r="RBP43" s="9"/>
      <c r="RBQ43" s="9"/>
      <c r="RBR43" s="9"/>
      <c r="RBS43" s="9"/>
      <c r="RBT43" s="9"/>
      <c r="RBU43" s="9"/>
      <c r="RBV43" s="9"/>
      <c r="RBW43" s="9"/>
      <c r="RBX43" s="9"/>
      <c r="RBY43" s="9"/>
      <c r="RBZ43" s="9"/>
      <c r="RCA43" s="9"/>
      <c r="RCB43" s="9"/>
      <c r="RCC43" s="9"/>
      <c r="RCD43" s="9"/>
      <c r="RCE43" s="9"/>
      <c r="RCF43" s="9"/>
      <c r="RCG43" s="9"/>
      <c r="RCH43" s="9"/>
      <c r="RCI43" s="9"/>
      <c r="RCJ43" s="9"/>
      <c r="RCK43" s="9"/>
      <c r="RCL43" s="9"/>
      <c r="RCM43" s="9"/>
      <c r="RCN43" s="9"/>
      <c r="RCO43" s="9"/>
      <c r="RCP43" s="9"/>
      <c r="RCQ43" s="9"/>
      <c r="RCR43" s="9"/>
      <c r="RCS43" s="9"/>
      <c r="RCT43" s="9"/>
      <c r="RCU43" s="9"/>
      <c r="RCV43" s="9"/>
      <c r="RCW43" s="9"/>
      <c r="RCX43" s="9"/>
      <c r="RCY43" s="9"/>
      <c r="RCZ43" s="9"/>
      <c r="RDA43" s="9"/>
      <c r="RDB43" s="9"/>
      <c r="RDC43" s="9"/>
      <c r="RDD43" s="9"/>
      <c r="RDE43" s="9"/>
      <c r="RDF43" s="9"/>
      <c r="RDG43" s="9"/>
      <c r="RDH43" s="9"/>
      <c r="RDI43" s="9"/>
      <c r="RDJ43" s="9"/>
      <c r="RDK43" s="9"/>
      <c r="RDL43" s="9"/>
      <c r="RDM43" s="9"/>
      <c r="RDN43" s="9"/>
      <c r="RDO43" s="9"/>
      <c r="RDP43" s="9"/>
      <c r="RDQ43" s="9"/>
      <c r="RDR43" s="9"/>
      <c r="RDS43" s="9"/>
      <c r="RDT43" s="9"/>
      <c r="RDU43" s="9"/>
      <c r="RDV43" s="9"/>
      <c r="RDW43" s="9"/>
      <c r="RDX43" s="9"/>
      <c r="RDY43" s="9"/>
      <c r="RDZ43" s="9"/>
      <c r="REA43" s="9"/>
      <c r="REB43" s="9"/>
      <c r="REC43" s="9"/>
      <c r="RED43" s="9"/>
      <c r="REE43" s="9"/>
      <c r="REF43" s="9"/>
      <c r="REG43" s="9"/>
      <c r="REH43" s="9"/>
      <c r="REI43" s="9"/>
      <c r="REJ43" s="9"/>
      <c r="REK43" s="9"/>
      <c r="REL43" s="9"/>
      <c r="REM43" s="9"/>
      <c r="REN43" s="9"/>
      <c r="REO43" s="9"/>
      <c r="REP43" s="9"/>
      <c r="REQ43" s="9"/>
      <c r="RER43" s="9"/>
      <c r="RES43" s="9"/>
      <c r="RET43" s="9"/>
      <c r="REU43" s="9"/>
      <c r="REV43" s="9"/>
      <c r="REW43" s="9"/>
      <c r="REX43" s="9"/>
      <c r="REY43" s="9"/>
      <c r="REZ43" s="9"/>
      <c r="RFA43" s="9"/>
      <c r="RFB43" s="9"/>
      <c r="RFC43" s="9"/>
      <c r="RFD43" s="9"/>
      <c r="RFE43" s="9"/>
      <c r="RFF43" s="9"/>
      <c r="RFG43" s="9"/>
      <c r="RFH43" s="9"/>
      <c r="RFI43" s="9"/>
      <c r="RFJ43" s="9"/>
      <c r="RFK43" s="9"/>
      <c r="RFL43" s="9"/>
      <c r="RFM43" s="9"/>
      <c r="RFN43" s="9"/>
      <c r="RFO43" s="9"/>
      <c r="RFP43" s="9"/>
      <c r="RFQ43" s="9"/>
      <c r="RFR43" s="9"/>
      <c r="RFS43" s="9"/>
      <c r="RFT43" s="9"/>
      <c r="RFU43" s="9"/>
      <c r="RFV43" s="9"/>
      <c r="RFW43" s="9"/>
      <c r="RFX43" s="9"/>
      <c r="RFY43" s="9"/>
      <c r="RFZ43" s="9"/>
      <c r="RGA43" s="9"/>
      <c r="RGB43" s="9"/>
      <c r="RGC43" s="9"/>
      <c r="RGD43" s="9"/>
      <c r="RGE43" s="9"/>
      <c r="RGF43" s="9"/>
      <c r="RGG43" s="9"/>
      <c r="RGH43" s="9"/>
      <c r="RGI43" s="9"/>
      <c r="RGJ43" s="9"/>
      <c r="RGK43" s="9"/>
      <c r="RGL43" s="9"/>
      <c r="RGM43" s="9"/>
      <c r="RGN43" s="9"/>
      <c r="RGO43" s="9"/>
      <c r="RGP43" s="9"/>
      <c r="RGQ43" s="9"/>
      <c r="RGR43" s="9"/>
      <c r="RGS43" s="9"/>
      <c r="RGT43" s="9"/>
      <c r="RGU43" s="9"/>
      <c r="RGV43" s="9"/>
      <c r="RGW43" s="9"/>
      <c r="RGX43" s="9"/>
      <c r="RGY43" s="9"/>
      <c r="RGZ43" s="9"/>
      <c r="RHA43" s="9"/>
      <c r="RHB43" s="9"/>
      <c r="RHC43" s="9"/>
      <c r="RHD43" s="9"/>
      <c r="RHE43" s="9"/>
      <c r="RHF43" s="9"/>
      <c r="RHG43" s="9"/>
      <c r="RHH43" s="9"/>
      <c r="RHI43" s="9"/>
      <c r="RHJ43" s="9"/>
      <c r="RHK43" s="9"/>
      <c r="RHL43" s="9"/>
      <c r="RHM43" s="9"/>
      <c r="RHN43" s="9"/>
      <c r="RHO43" s="9"/>
      <c r="RHP43" s="9"/>
      <c r="RHQ43" s="9"/>
      <c r="RHR43" s="9"/>
      <c r="RHS43" s="9"/>
      <c r="RHT43" s="9"/>
      <c r="RHU43" s="9"/>
      <c r="RHV43" s="9"/>
      <c r="RHW43" s="9"/>
      <c r="RHX43" s="9"/>
      <c r="RHY43" s="9"/>
      <c r="RHZ43" s="9"/>
      <c r="RIA43" s="9"/>
      <c r="RIB43" s="9"/>
      <c r="RIC43" s="9"/>
      <c r="RID43" s="9"/>
      <c r="RIE43" s="9"/>
      <c r="RIF43" s="9"/>
      <c r="RIG43" s="9"/>
      <c r="RIH43" s="9"/>
      <c r="RII43" s="9"/>
      <c r="RIJ43" s="9"/>
      <c r="RIK43" s="9"/>
      <c r="RIL43" s="9"/>
      <c r="RIM43" s="9"/>
      <c r="RIN43" s="9"/>
      <c r="RIO43" s="9"/>
      <c r="RIP43" s="9"/>
      <c r="RIQ43" s="9"/>
      <c r="RIR43" s="9"/>
      <c r="RIS43" s="9"/>
      <c r="RIT43" s="9"/>
      <c r="RIU43" s="9"/>
      <c r="RIV43" s="9"/>
      <c r="RIW43" s="9"/>
      <c r="RIX43" s="9"/>
      <c r="RIY43" s="9"/>
      <c r="RIZ43" s="9"/>
      <c r="RJA43" s="9"/>
      <c r="RJB43" s="9"/>
      <c r="RJC43" s="9"/>
      <c r="RJD43" s="9"/>
      <c r="RJE43" s="9"/>
      <c r="RJF43" s="9"/>
      <c r="RJG43" s="9"/>
      <c r="RJH43" s="9"/>
      <c r="RJI43" s="9"/>
      <c r="RJJ43" s="9"/>
      <c r="RJK43" s="9"/>
      <c r="RJL43" s="9"/>
      <c r="RJM43" s="9"/>
      <c r="RJN43" s="9"/>
      <c r="RJO43" s="9"/>
      <c r="RJP43" s="9"/>
      <c r="RJQ43" s="9"/>
      <c r="RJR43" s="9"/>
      <c r="RJS43" s="9"/>
      <c r="RJT43" s="9"/>
      <c r="RJU43" s="9"/>
      <c r="RJV43" s="9"/>
      <c r="RJW43" s="9"/>
      <c r="RJX43" s="9"/>
      <c r="RJY43" s="9"/>
      <c r="RJZ43" s="9"/>
      <c r="RKA43" s="9"/>
      <c r="RKB43" s="9"/>
      <c r="RKC43" s="9"/>
      <c r="RKD43" s="9"/>
      <c r="RKE43" s="9"/>
      <c r="RKF43" s="9"/>
      <c r="RKG43" s="9"/>
      <c r="RKH43" s="9"/>
      <c r="RKI43" s="9"/>
      <c r="RKJ43" s="9"/>
      <c r="RKK43" s="9"/>
      <c r="RKL43" s="9"/>
      <c r="RKM43" s="9"/>
      <c r="RKN43" s="9"/>
      <c r="RKO43" s="9"/>
      <c r="RKP43" s="9"/>
      <c r="RKQ43" s="9"/>
      <c r="RKR43" s="9"/>
      <c r="RKS43" s="9"/>
      <c r="RKT43" s="9"/>
      <c r="RKU43" s="9"/>
      <c r="RKV43" s="9"/>
      <c r="RKW43" s="9"/>
      <c r="RKX43" s="9"/>
      <c r="RKY43" s="9"/>
      <c r="RKZ43" s="9"/>
      <c r="RLA43" s="9"/>
      <c r="RLB43" s="9"/>
      <c r="RLC43" s="9"/>
      <c r="RLD43" s="9"/>
      <c r="RLE43" s="9"/>
      <c r="RLF43" s="9"/>
      <c r="RLG43" s="9"/>
      <c r="RLH43" s="9"/>
      <c r="RLI43" s="9"/>
      <c r="RLJ43" s="9"/>
      <c r="RLK43" s="9"/>
      <c r="RLL43" s="9"/>
      <c r="RLM43" s="9"/>
      <c r="RLN43" s="9"/>
      <c r="RLO43" s="9"/>
      <c r="RLP43" s="9"/>
      <c r="RLQ43" s="9"/>
      <c r="RLR43" s="9"/>
      <c r="RLS43" s="9"/>
      <c r="RLT43" s="9"/>
      <c r="RLU43" s="9"/>
      <c r="RLV43" s="9"/>
      <c r="RLW43" s="9"/>
      <c r="RLX43" s="9"/>
      <c r="RLY43" s="9"/>
      <c r="RLZ43" s="9"/>
      <c r="RMA43" s="9"/>
      <c r="RMB43" s="9"/>
      <c r="RMC43" s="9"/>
      <c r="RMD43" s="9"/>
      <c r="RME43" s="9"/>
      <c r="RMF43" s="9"/>
      <c r="RMG43" s="9"/>
      <c r="RMH43" s="9"/>
      <c r="RMI43" s="9"/>
      <c r="RMJ43" s="9"/>
      <c r="RMK43" s="9"/>
      <c r="RML43" s="9"/>
      <c r="RMM43" s="9"/>
      <c r="RMN43" s="9"/>
      <c r="RMO43" s="9"/>
      <c r="RMP43" s="9"/>
      <c r="RMQ43" s="9"/>
      <c r="RMR43" s="9"/>
      <c r="RMS43" s="9"/>
      <c r="RMT43" s="9"/>
      <c r="RMU43" s="9"/>
      <c r="RMV43" s="9"/>
      <c r="RMW43" s="9"/>
      <c r="RMX43" s="9"/>
      <c r="RMY43" s="9"/>
      <c r="RMZ43" s="9"/>
      <c r="RNA43" s="9"/>
      <c r="RNB43" s="9"/>
      <c r="RNC43" s="9"/>
      <c r="RND43" s="9"/>
      <c r="RNE43" s="9"/>
      <c r="RNF43" s="9"/>
      <c r="RNG43" s="9"/>
      <c r="RNH43" s="9"/>
      <c r="RNI43" s="9"/>
      <c r="RNJ43" s="9"/>
      <c r="RNK43" s="9"/>
      <c r="RNL43" s="9"/>
      <c r="RNM43" s="9"/>
      <c r="RNN43" s="9"/>
      <c r="RNO43" s="9"/>
      <c r="RNP43" s="9"/>
      <c r="RNQ43" s="9"/>
      <c r="RNR43" s="9"/>
      <c r="RNS43" s="9"/>
      <c r="RNT43" s="9"/>
      <c r="RNU43" s="9"/>
      <c r="RNV43" s="9"/>
      <c r="RNW43" s="9"/>
      <c r="RNX43" s="9"/>
      <c r="RNY43" s="9"/>
      <c r="RNZ43" s="9"/>
      <c r="ROA43" s="9"/>
      <c r="ROB43" s="9"/>
      <c r="ROC43" s="9"/>
      <c r="ROD43" s="9"/>
      <c r="ROE43" s="9"/>
      <c r="ROF43" s="9"/>
      <c r="ROG43" s="9"/>
      <c r="ROH43" s="9"/>
      <c r="ROI43" s="9"/>
      <c r="ROJ43" s="9"/>
      <c r="ROK43" s="9"/>
      <c r="ROL43" s="9"/>
      <c r="ROM43" s="9"/>
      <c r="RON43" s="9"/>
      <c r="ROO43" s="9"/>
      <c r="ROP43" s="9"/>
      <c r="ROQ43" s="9"/>
      <c r="ROR43" s="9"/>
      <c r="ROS43" s="9"/>
      <c r="ROT43" s="9"/>
      <c r="ROU43" s="9"/>
      <c r="ROV43" s="9"/>
      <c r="ROW43" s="9"/>
      <c r="ROX43" s="9"/>
      <c r="ROY43" s="9"/>
      <c r="ROZ43" s="9"/>
      <c r="RPA43" s="9"/>
      <c r="RPB43" s="9"/>
      <c r="RPC43" s="9"/>
      <c r="RPD43" s="9"/>
      <c r="RPE43" s="9"/>
      <c r="RPF43" s="9"/>
      <c r="RPG43" s="9"/>
      <c r="RPH43" s="9"/>
      <c r="RPI43" s="9"/>
      <c r="RPJ43" s="9"/>
      <c r="RPK43" s="9"/>
      <c r="RPL43" s="9"/>
      <c r="RPM43" s="9"/>
      <c r="RPN43" s="9"/>
      <c r="RPO43" s="9"/>
      <c r="RPP43" s="9"/>
      <c r="RPQ43" s="9"/>
      <c r="RPR43" s="9"/>
      <c r="RPS43" s="9"/>
      <c r="RPT43" s="9"/>
      <c r="RPU43" s="9"/>
      <c r="RPV43" s="9"/>
      <c r="RPW43" s="9"/>
      <c r="RPX43" s="9"/>
      <c r="RPY43" s="9"/>
      <c r="RPZ43" s="9"/>
      <c r="RQA43" s="9"/>
      <c r="RQB43" s="9"/>
      <c r="RQC43" s="9"/>
      <c r="RQD43" s="9"/>
      <c r="RQE43" s="9"/>
      <c r="RQF43" s="9"/>
      <c r="RQG43" s="9"/>
      <c r="RQH43" s="9"/>
      <c r="RQI43" s="9"/>
      <c r="RQJ43" s="9"/>
      <c r="RQK43" s="9"/>
      <c r="RQL43" s="9"/>
      <c r="RQM43" s="9"/>
      <c r="RQN43" s="9"/>
      <c r="RQO43" s="9"/>
      <c r="RQP43" s="9"/>
      <c r="RQQ43" s="9"/>
      <c r="RQR43" s="9"/>
      <c r="RQS43" s="9"/>
      <c r="RQT43" s="9"/>
      <c r="RQU43" s="9"/>
      <c r="RQV43" s="9"/>
      <c r="RQW43" s="9"/>
      <c r="RQX43" s="9"/>
      <c r="RQY43" s="9"/>
      <c r="RQZ43" s="9"/>
      <c r="RRA43" s="9"/>
      <c r="RRB43" s="9"/>
      <c r="RRC43" s="9"/>
      <c r="RRD43" s="9"/>
      <c r="RRE43" s="9"/>
      <c r="RRF43" s="9"/>
      <c r="RRG43" s="9"/>
      <c r="RRH43" s="9"/>
      <c r="RRI43" s="9"/>
      <c r="RRJ43" s="9"/>
      <c r="RRK43" s="9"/>
      <c r="RRL43" s="9"/>
      <c r="RRM43" s="9"/>
      <c r="RRN43" s="9"/>
      <c r="RRO43" s="9"/>
      <c r="RRP43" s="9"/>
      <c r="RRQ43" s="9"/>
      <c r="RRR43" s="9"/>
      <c r="RRS43" s="9"/>
      <c r="RRT43" s="9"/>
      <c r="RRU43" s="9"/>
      <c r="RRV43" s="9"/>
      <c r="RRW43" s="9"/>
      <c r="RRX43" s="9"/>
      <c r="RRY43" s="9"/>
      <c r="RRZ43" s="9"/>
      <c r="RSA43" s="9"/>
      <c r="RSB43" s="9"/>
      <c r="RSC43" s="9"/>
      <c r="RSD43" s="9"/>
      <c r="RSE43" s="9"/>
      <c r="RSF43" s="9"/>
      <c r="RSG43" s="9"/>
      <c r="RSH43" s="9"/>
      <c r="RSI43" s="9"/>
      <c r="RSJ43" s="9"/>
      <c r="RSK43" s="9"/>
      <c r="RSL43" s="9"/>
      <c r="RSM43" s="9"/>
      <c r="RSN43" s="9"/>
      <c r="RSO43" s="9"/>
      <c r="RSP43" s="9"/>
      <c r="RSQ43" s="9"/>
      <c r="RSR43" s="9"/>
      <c r="RSS43" s="9"/>
      <c r="RST43" s="9"/>
      <c r="RSU43" s="9"/>
      <c r="RSV43" s="9"/>
      <c r="RSW43" s="9"/>
      <c r="RSX43" s="9"/>
      <c r="RSY43" s="9"/>
      <c r="RSZ43" s="9"/>
      <c r="RTA43" s="9"/>
      <c r="RTB43" s="9"/>
      <c r="RTC43" s="9"/>
      <c r="RTD43" s="9"/>
      <c r="RTE43" s="9"/>
      <c r="RTF43" s="9"/>
      <c r="RTG43" s="9"/>
      <c r="RTH43" s="9"/>
      <c r="RTI43" s="9"/>
      <c r="RTJ43" s="9"/>
      <c r="RTK43" s="9"/>
      <c r="RTL43" s="9"/>
      <c r="RTM43" s="9"/>
      <c r="RTN43" s="9"/>
      <c r="RTO43" s="9"/>
      <c r="RTP43" s="9"/>
      <c r="RTQ43" s="9"/>
      <c r="RTR43" s="9"/>
      <c r="RTS43" s="9"/>
      <c r="RTT43" s="9"/>
      <c r="RTU43" s="9"/>
      <c r="RTV43" s="9"/>
      <c r="RTW43" s="9"/>
      <c r="RTX43" s="9"/>
      <c r="RTY43" s="9"/>
      <c r="RTZ43" s="9"/>
      <c r="RUA43" s="9"/>
      <c r="RUB43" s="9"/>
      <c r="RUC43" s="9"/>
      <c r="RUD43" s="9"/>
      <c r="RUE43" s="9"/>
      <c r="RUF43" s="9"/>
      <c r="RUG43" s="9"/>
      <c r="RUH43" s="9"/>
      <c r="RUI43" s="9"/>
      <c r="RUJ43" s="9"/>
      <c r="RUK43" s="9"/>
      <c r="RUL43" s="9"/>
      <c r="RUM43" s="9"/>
      <c r="RUN43" s="9"/>
      <c r="RUO43" s="9"/>
      <c r="RUP43" s="9"/>
      <c r="RUQ43" s="9"/>
      <c r="RUR43" s="9"/>
      <c r="RUS43" s="9"/>
      <c r="RUT43" s="9"/>
      <c r="RUU43" s="9"/>
      <c r="RUV43" s="9"/>
      <c r="RUW43" s="9"/>
      <c r="RUX43" s="9"/>
      <c r="RUY43" s="9"/>
      <c r="RUZ43" s="9"/>
      <c r="RVA43" s="9"/>
      <c r="RVB43" s="9"/>
      <c r="RVC43" s="9"/>
      <c r="RVD43" s="9"/>
      <c r="RVE43" s="9"/>
      <c r="RVF43" s="9"/>
      <c r="RVG43" s="9"/>
      <c r="RVH43" s="9"/>
      <c r="RVI43" s="9"/>
      <c r="RVJ43" s="9"/>
      <c r="RVK43" s="9"/>
      <c r="RVL43" s="9"/>
      <c r="RVM43" s="9"/>
      <c r="RVN43" s="9"/>
      <c r="RVO43" s="9"/>
      <c r="RVP43" s="9"/>
      <c r="RVQ43" s="9"/>
      <c r="RVR43" s="9"/>
      <c r="RVS43" s="9"/>
      <c r="RVT43" s="9"/>
      <c r="RVU43" s="9"/>
      <c r="RVV43" s="9"/>
      <c r="RVW43" s="9"/>
      <c r="RVX43" s="9"/>
      <c r="RVY43" s="9"/>
      <c r="RVZ43" s="9"/>
      <c r="RWA43" s="9"/>
      <c r="RWB43" s="9"/>
      <c r="RWC43" s="9"/>
      <c r="RWD43" s="9"/>
      <c r="RWE43" s="9"/>
      <c r="RWF43" s="9"/>
      <c r="RWG43" s="9"/>
      <c r="RWH43" s="9"/>
      <c r="RWI43" s="9"/>
      <c r="RWJ43" s="9"/>
      <c r="RWK43" s="9"/>
      <c r="RWL43" s="9"/>
      <c r="RWM43" s="9"/>
      <c r="RWN43" s="9"/>
      <c r="RWO43" s="9"/>
      <c r="RWP43" s="9"/>
      <c r="RWQ43" s="9"/>
      <c r="RWR43" s="9"/>
      <c r="RWS43" s="9"/>
      <c r="RWT43" s="9"/>
      <c r="RWU43" s="9"/>
      <c r="RWV43" s="9"/>
      <c r="RWW43" s="9"/>
      <c r="RWX43" s="9"/>
      <c r="RWY43" s="9"/>
      <c r="RWZ43" s="9"/>
      <c r="RXA43" s="9"/>
      <c r="RXB43" s="9"/>
      <c r="RXC43" s="9"/>
      <c r="RXD43" s="9"/>
      <c r="RXE43" s="9"/>
      <c r="RXF43" s="9"/>
      <c r="RXG43" s="9"/>
      <c r="RXH43" s="9"/>
      <c r="RXI43" s="9"/>
      <c r="RXJ43" s="9"/>
      <c r="RXK43" s="9"/>
      <c r="RXL43" s="9"/>
      <c r="RXM43" s="9"/>
      <c r="RXN43" s="9"/>
      <c r="RXO43" s="9"/>
      <c r="RXP43" s="9"/>
      <c r="RXQ43" s="9"/>
      <c r="RXR43" s="9"/>
      <c r="RXS43" s="9"/>
      <c r="RXT43" s="9"/>
      <c r="RXU43" s="9"/>
      <c r="RXV43" s="9"/>
      <c r="RXW43" s="9"/>
      <c r="RXX43" s="9"/>
      <c r="RXY43" s="9"/>
      <c r="RXZ43" s="9"/>
      <c r="RYA43" s="9"/>
      <c r="RYB43" s="9"/>
      <c r="RYC43" s="9"/>
      <c r="RYD43" s="9"/>
      <c r="RYE43" s="9"/>
      <c r="RYF43" s="9"/>
      <c r="RYG43" s="9"/>
      <c r="RYH43" s="9"/>
      <c r="RYI43" s="9"/>
      <c r="RYJ43" s="9"/>
      <c r="RYK43" s="9"/>
      <c r="RYL43" s="9"/>
      <c r="RYM43" s="9"/>
      <c r="RYN43" s="9"/>
      <c r="RYO43" s="9"/>
      <c r="RYP43" s="9"/>
      <c r="RYQ43" s="9"/>
      <c r="RYR43" s="9"/>
      <c r="RYS43" s="9"/>
      <c r="RYT43" s="9"/>
      <c r="RYU43" s="9"/>
      <c r="RYV43" s="9"/>
      <c r="RYW43" s="9"/>
      <c r="RYX43" s="9"/>
      <c r="RYY43" s="9"/>
      <c r="RYZ43" s="9"/>
      <c r="RZA43" s="9"/>
      <c r="RZB43" s="9"/>
      <c r="RZC43" s="9"/>
      <c r="RZD43" s="9"/>
      <c r="RZE43" s="9"/>
      <c r="RZF43" s="9"/>
      <c r="RZG43" s="9"/>
      <c r="RZH43" s="9"/>
      <c r="RZI43" s="9"/>
      <c r="RZJ43" s="9"/>
      <c r="RZK43" s="9"/>
      <c r="RZL43" s="9"/>
      <c r="RZM43" s="9"/>
      <c r="RZN43" s="9"/>
      <c r="RZO43" s="9"/>
      <c r="RZP43" s="9"/>
      <c r="RZQ43" s="9"/>
      <c r="RZR43" s="9"/>
      <c r="RZS43" s="9"/>
      <c r="RZT43" s="9"/>
      <c r="RZU43" s="9"/>
      <c r="RZV43" s="9"/>
      <c r="RZW43" s="9"/>
      <c r="RZX43" s="9"/>
      <c r="RZY43" s="9"/>
      <c r="RZZ43" s="9"/>
      <c r="SAA43" s="9"/>
      <c r="SAB43" s="9"/>
      <c r="SAC43" s="9"/>
      <c r="SAD43" s="9"/>
      <c r="SAE43" s="9"/>
      <c r="SAF43" s="9"/>
      <c r="SAG43" s="9"/>
      <c r="SAH43" s="9"/>
      <c r="SAI43" s="9"/>
      <c r="SAJ43" s="9"/>
      <c r="SAK43" s="9"/>
      <c r="SAL43" s="9"/>
      <c r="SAM43" s="9"/>
      <c r="SAN43" s="9"/>
      <c r="SAO43" s="9"/>
      <c r="SAP43" s="9"/>
      <c r="SAQ43" s="9"/>
      <c r="SAR43" s="9"/>
      <c r="SAS43" s="9"/>
      <c r="SAT43" s="9"/>
      <c r="SAU43" s="9"/>
      <c r="SAV43" s="9"/>
      <c r="SAW43" s="9"/>
      <c r="SAX43" s="9"/>
      <c r="SAY43" s="9"/>
      <c r="SAZ43" s="9"/>
      <c r="SBA43" s="9"/>
      <c r="SBB43" s="9"/>
      <c r="SBC43" s="9"/>
      <c r="SBD43" s="9"/>
      <c r="SBE43" s="9"/>
      <c r="SBF43" s="9"/>
      <c r="SBG43" s="9"/>
      <c r="SBH43" s="9"/>
      <c r="SBI43" s="9"/>
      <c r="SBJ43" s="9"/>
      <c r="SBK43" s="9"/>
      <c r="SBL43" s="9"/>
      <c r="SBM43" s="9"/>
      <c r="SBN43" s="9"/>
      <c r="SBO43" s="9"/>
      <c r="SBP43" s="9"/>
      <c r="SBQ43" s="9"/>
      <c r="SBR43" s="9"/>
      <c r="SBS43" s="9"/>
      <c r="SBT43" s="9"/>
      <c r="SBU43" s="9"/>
      <c r="SBV43" s="9"/>
      <c r="SBW43" s="9"/>
      <c r="SBX43" s="9"/>
      <c r="SBY43" s="9"/>
      <c r="SBZ43" s="9"/>
      <c r="SCA43" s="9"/>
      <c r="SCB43" s="9"/>
      <c r="SCC43" s="9"/>
      <c r="SCD43" s="9"/>
      <c r="SCE43" s="9"/>
      <c r="SCF43" s="9"/>
      <c r="SCG43" s="9"/>
      <c r="SCH43" s="9"/>
      <c r="SCI43" s="9"/>
      <c r="SCJ43" s="9"/>
      <c r="SCK43" s="9"/>
      <c r="SCL43" s="9"/>
      <c r="SCM43" s="9"/>
      <c r="SCN43" s="9"/>
      <c r="SCO43" s="9"/>
      <c r="SCP43" s="9"/>
      <c r="SCQ43" s="9"/>
      <c r="SCR43" s="9"/>
      <c r="SCS43" s="9"/>
      <c r="SCT43" s="9"/>
      <c r="SCU43" s="9"/>
      <c r="SCV43" s="9"/>
      <c r="SCW43" s="9"/>
      <c r="SCX43" s="9"/>
      <c r="SCY43" s="9"/>
      <c r="SCZ43" s="9"/>
      <c r="SDA43" s="9"/>
      <c r="SDB43" s="9"/>
      <c r="SDC43" s="9"/>
      <c r="SDD43" s="9"/>
      <c r="SDE43" s="9"/>
      <c r="SDF43" s="9"/>
      <c r="SDG43" s="9"/>
      <c r="SDH43" s="9"/>
      <c r="SDI43" s="9"/>
      <c r="SDJ43" s="9"/>
      <c r="SDK43" s="9"/>
      <c r="SDL43" s="9"/>
      <c r="SDM43" s="9"/>
      <c r="SDN43" s="9"/>
      <c r="SDO43" s="9"/>
      <c r="SDP43" s="9"/>
      <c r="SDQ43" s="9"/>
      <c r="SDR43" s="9"/>
      <c r="SDS43" s="9"/>
      <c r="SDT43" s="9"/>
      <c r="SDU43" s="9"/>
      <c r="SDV43" s="9"/>
      <c r="SDW43" s="9"/>
      <c r="SDX43" s="9"/>
      <c r="SDY43" s="9"/>
      <c r="SDZ43" s="9"/>
      <c r="SEA43" s="9"/>
      <c r="SEB43" s="9"/>
      <c r="SEC43" s="9"/>
      <c r="SED43" s="9"/>
      <c r="SEE43" s="9"/>
      <c r="SEF43" s="9"/>
      <c r="SEG43" s="9"/>
      <c r="SEH43" s="9"/>
      <c r="SEI43" s="9"/>
      <c r="SEJ43" s="9"/>
      <c r="SEK43" s="9"/>
      <c r="SEL43" s="9"/>
      <c r="SEM43" s="9"/>
      <c r="SEN43" s="9"/>
      <c r="SEO43" s="9"/>
      <c r="SEP43" s="9"/>
      <c r="SEQ43" s="9"/>
      <c r="SER43" s="9"/>
      <c r="SES43" s="9"/>
      <c r="SET43" s="9"/>
      <c r="SEU43" s="9"/>
      <c r="SEV43" s="9"/>
      <c r="SEW43" s="9"/>
      <c r="SEX43" s="9"/>
      <c r="SEY43" s="9"/>
      <c r="SEZ43" s="9"/>
      <c r="SFA43" s="9"/>
      <c r="SFB43" s="9"/>
      <c r="SFC43" s="9"/>
      <c r="SFD43" s="9"/>
      <c r="SFE43" s="9"/>
      <c r="SFF43" s="9"/>
      <c r="SFG43" s="9"/>
      <c r="SFH43" s="9"/>
      <c r="SFI43" s="9"/>
      <c r="SFJ43" s="9"/>
      <c r="SFK43" s="9"/>
      <c r="SFL43" s="9"/>
      <c r="SFM43" s="9"/>
      <c r="SFN43" s="9"/>
      <c r="SFO43" s="9"/>
      <c r="SFP43" s="9"/>
      <c r="SFQ43" s="9"/>
      <c r="SFR43" s="9"/>
      <c r="SFS43" s="9"/>
      <c r="SFT43" s="9"/>
      <c r="SFU43" s="9"/>
      <c r="SFV43" s="9"/>
      <c r="SFW43" s="9"/>
      <c r="SFX43" s="9"/>
      <c r="SFY43" s="9"/>
      <c r="SFZ43" s="9"/>
      <c r="SGA43" s="9"/>
      <c r="SGB43" s="9"/>
      <c r="SGC43" s="9"/>
      <c r="SGD43" s="9"/>
      <c r="SGE43" s="9"/>
      <c r="SGF43" s="9"/>
      <c r="SGG43" s="9"/>
      <c r="SGH43" s="9"/>
      <c r="SGI43" s="9"/>
      <c r="SGJ43" s="9"/>
      <c r="SGK43" s="9"/>
      <c r="SGL43" s="9"/>
      <c r="SGM43" s="9"/>
      <c r="SGN43" s="9"/>
      <c r="SGO43" s="9"/>
      <c r="SGP43" s="9"/>
      <c r="SGQ43" s="9"/>
      <c r="SGR43" s="9"/>
      <c r="SGS43" s="9"/>
      <c r="SGT43" s="9"/>
      <c r="SGU43" s="9"/>
      <c r="SGV43" s="9"/>
      <c r="SGW43" s="9"/>
      <c r="SGX43" s="9"/>
      <c r="SGY43" s="9"/>
      <c r="SGZ43" s="9"/>
      <c r="SHA43" s="9"/>
      <c r="SHB43" s="9"/>
      <c r="SHC43" s="9"/>
      <c r="SHD43" s="9"/>
      <c r="SHE43" s="9"/>
      <c r="SHF43" s="9"/>
      <c r="SHG43" s="9"/>
      <c r="SHH43" s="9"/>
      <c r="SHI43" s="9"/>
      <c r="SHJ43" s="9"/>
      <c r="SHK43" s="9"/>
      <c r="SHL43" s="9"/>
      <c r="SHM43" s="9"/>
      <c r="SHN43" s="9"/>
      <c r="SHO43" s="9"/>
      <c r="SHP43" s="9"/>
      <c r="SHQ43" s="9"/>
      <c r="SHR43" s="9"/>
      <c r="SHS43" s="9"/>
      <c r="SHT43" s="9"/>
      <c r="SHU43" s="9"/>
      <c r="SHV43" s="9"/>
      <c r="SHW43" s="9"/>
      <c r="SHX43" s="9"/>
      <c r="SHY43" s="9"/>
      <c r="SHZ43" s="9"/>
      <c r="SIA43" s="9"/>
      <c r="SIB43" s="9"/>
      <c r="SIC43" s="9"/>
      <c r="SID43" s="9"/>
      <c r="SIE43" s="9"/>
      <c r="SIF43" s="9"/>
      <c r="SIG43" s="9"/>
      <c r="SIH43" s="9"/>
      <c r="SII43" s="9"/>
      <c r="SIJ43" s="9"/>
      <c r="SIK43" s="9"/>
      <c r="SIL43" s="9"/>
      <c r="SIM43" s="9"/>
      <c r="SIN43" s="9"/>
      <c r="SIO43" s="9"/>
      <c r="SIP43" s="9"/>
      <c r="SIQ43" s="9"/>
      <c r="SIR43" s="9"/>
      <c r="SIS43" s="9"/>
      <c r="SIT43" s="9"/>
      <c r="SIU43" s="9"/>
      <c r="SIV43" s="9"/>
      <c r="SIW43" s="9"/>
      <c r="SIX43" s="9"/>
      <c r="SIY43" s="9"/>
      <c r="SIZ43" s="9"/>
      <c r="SJA43" s="9"/>
      <c r="SJB43" s="9"/>
      <c r="SJC43" s="9"/>
      <c r="SJD43" s="9"/>
      <c r="SJE43" s="9"/>
      <c r="SJF43" s="9"/>
      <c r="SJG43" s="9"/>
      <c r="SJH43" s="9"/>
      <c r="SJI43" s="9"/>
      <c r="SJJ43" s="9"/>
      <c r="SJK43" s="9"/>
      <c r="SJL43" s="9"/>
      <c r="SJM43" s="9"/>
      <c r="SJN43" s="9"/>
      <c r="SJO43" s="9"/>
      <c r="SJP43" s="9"/>
      <c r="SJQ43" s="9"/>
      <c r="SJR43" s="9"/>
      <c r="SJS43" s="9"/>
      <c r="SJT43" s="9"/>
      <c r="SJU43" s="9"/>
      <c r="SJV43" s="9"/>
      <c r="SJW43" s="9"/>
      <c r="SJX43" s="9"/>
      <c r="SJY43" s="9"/>
      <c r="SJZ43" s="9"/>
      <c r="SKA43" s="9"/>
      <c r="SKB43" s="9"/>
      <c r="SKC43" s="9"/>
      <c r="SKD43" s="9"/>
      <c r="SKE43" s="9"/>
      <c r="SKF43" s="9"/>
      <c r="SKG43" s="9"/>
      <c r="SKH43" s="9"/>
      <c r="SKI43" s="9"/>
      <c r="SKJ43" s="9"/>
      <c r="SKK43" s="9"/>
      <c r="SKL43" s="9"/>
      <c r="SKM43" s="9"/>
      <c r="SKN43" s="9"/>
      <c r="SKO43" s="9"/>
      <c r="SKP43" s="9"/>
      <c r="SKQ43" s="9"/>
      <c r="SKR43" s="9"/>
      <c r="SKS43" s="9"/>
      <c r="SKT43" s="9"/>
      <c r="SKU43" s="9"/>
      <c r="SKV43" s="9"/>
      <c r="SKW43" s="9"/>
      <c r="SKX43" s="9"/>
      <c r="SKY43" s="9"/>
      <c r="SKZ43" s="9"/>
      <c r="SLA43" s="9"/>
      <c r="SLB43" s="9"/>
      <c r="SLC43" s="9"/>
      <c r="SLD43" s="9"/>
      <c r="SLE43" s="9"/>
      <c r="SLF43" s="9"/>
      <c r="SLG43" s="9"/>
      <c r="SLH43" s="9"/>
      <c r="SLI43" s="9"/>
      <c r="SLJ43" s="9"/>
      <c r="SLK43" s="9"/>
      <c r="SLL43" s="9"/>
      <c r="SLM43" s="9"/>
      <c r="SLN43" s="9"/>
      <c r="SLO43" s="9"/>
      <c r="SLP43" s="9"/>
      <c r="SLQ43" s="9"/>
      <c r="SLR43" s="9"/>
      <c r="SLS43" s="9"/>
      <c r="SLT43" s="9"/>
      <c r="SLU43" s="9"/>
      <c r="SLV43" s="9"/>
      <c r="SLW43" s="9"/>
      <c r="SLX43" s="9"/>
      <c r="SLY43" s="9"/>
      <c r="SLZ43" s="9"/>
      <c r="SMA43" s="9"/>
      <c r="SMB43" s="9"/>
      <c r="SMC43" s="9"/>
      <c r="SMD43" s="9"/>
      <c r="SME43" s="9"/>
      <c r="SMF43" s="9"/>
      <c r="SMG43" s="9"/>
      <c r="SMH43" s="9"/>
      <c r="SMI43" s="9"/>
      <c r="SMJ43" s="9"/>
      <c r="SMK43" s="9"/>
      <c r="SML43" s="9"/>
      <c r="SMM43" s="9"/>
      <c r="SMN43" s="9"/>
      <c r="SMO43" s="9"/>
      <c r="SMP43" s="9"/>
      <c r="SMQ43" s="9"/>
      <c r="SMR43" s="9"/>
      <c r="SMS43" s="9"/>
      <c r="SMT43" s="9"/>
      <c r="SMU43" s="9"/>
      <c r="SMV43" s="9"/>
      <c r="SMW43" s="9"/>
      <c r="SMX43" s="9"/>
      <c r="SMY43" s="9"/>
      <c r="SMZ43" s="9"/>
      <c r="SNA43" s="9"/>
      <c r="SNB43" s="9"/>
      <c r="SNC43" s="9"/>
      <c r="SND43" s="9"/>
      <c r="SNE43" s="9"/>
      <c r="SNF43" s="9"/>
      <c r="SNG43" s="9"/>
      <c r="SNH43" s="9"/>
      <c r="SNI43" s="9"/>
      <c r="SNJ43" s="9"/>
      <c r="SNK43" s="9"/>
      <c r="SNL43" s="9"/>
      <c r="SNM43" s="9"/>
      <c r="SNN43" s="9"/>
      <c r="SNO43" s="9"/>
      <c r="SNP43" s="9"/>
      <c r="SNQ43" s="9"/>
      <c r="SNR43" s="9"/>
      <c r="SNS43" s="9"/>
      <c r="SNT43" s="9"/>
      <c r="SNU43" s="9"/>
      <c r="SNV43" s="9"/>
      <c r="SNW43" s="9"/>
      <c r="SNX43" s="9"/>
      <c r="SNY43" s="9"/>
      <c r="SNZ43" s="9"/>
      <c r="SOA43" s="9"/>
      <c r="SOB43" s="9"/>
      <c r="SOC43" s="9"/>
      <c r="SOD43" s="9"/>
      <c r="SOE43" s="9"/>
      <c r="SOF43" s="9"/>
      <c r="SOG43" s="9"/>
      <c r="SOH43" s="9"/>
      <c r="SOI43" s="9"/>
      <c r="SOJ43" s="9"/>
      <c r="SOK43" s="9"/>
      <c r="SOL43" s="9"/>
      <c r="SOM43" s="9"/>
      <c r="SON43" s="9"/>
      <c r="SOO43" s="9"/>
      <c r="SOP43" s="9"/>
      <c r="SOQ43" s="9"/>
      <c r="SOR43" s="9"/>
      <c r="SOS43" s="9"/>
      <c r="SOT43" s="9"/>
      <c r="SOU43" s="9"/>
      <c r="SOV43" s="9"/>
      <c r="SOW43" s="9"/>
      <c r="SOX43" s="9"/>
      <c r="SOY43" s="9"/>
      <c r="SOZ43" s="9"/>
      <c r="SPA43" s="9"/>
      <c r="SPB43" s="9"/>
      <c r="SPC43" s="9"/>
      <c r="SPD43" s="9"/>
      <c r="SPE43" s="9"/>
      <c r="SPF43" s="9"/>
      <c r="SPG43" s="9"/>
      <c r="SPH43" s="9"/>
      <c r="SPI43" s="9"/>
      <c r="SPJ43" s="9"/>
      <c r="SPK43" s="9"/>
      <c r="SPL43" s="9"/>
      <c r="SPM43" s="9"/>
      <c r="SPN43" s="9"/>
      <c r="SPO43" s="9"/>
      <c r="SPP43" s="9"/>
      <c r="SPQ43" s="9"/>
      <c r="SPR43" s="9"/>
      <c r="SPS43" s="9"/>
      <c r="SPT43" s="9"/>
      <c r="SPU43" s="9"/>
      <c r="SPV43" s="9"/>
      <c r="SPW43" s="9"/>
      <c r="SPX43" s="9"/>
      <c r="SPY43" s="9"/>
      <c r="SPZ43" s="9"/>
      <c r="SQA43" s="9"/>
      <c r="SQB43" s="9"/>
      <c r="SQC43" s="9"/>
      <c r="SQD43" s="9"/>
      <c r="SQE43" s="9"/>
      <c r="SQF43" s="9"/>
      <c r="SQG43" s="9"/>
      <c r="SQH43" s="9"/>
      <c r="SQI43" s="9"/>
      <c r="SQJ43" s="9"/>
      <c r="SQK43" s="9"/>
      <c r="SQL43" s="9"/>
      <c r="SQM43" s="9"/>
      <c r="SQN43" s="9"/>
      <c r="SQO43" s="9"/>
      <c r="SQP43" s="9"/>
      <c r="SQQ43" s="9"/>
      <c r="SQR43" s="9"/>
      <c r="SQS43" s="9"/>
      <c r="SQT43" s="9"/>
      <c r="SQU43" s="9"/>
      <c r="SQV43" s="9"/>
      <c r="SQW43" s="9"/>
      <c r="SQX43" s="9"/>
      <c r="SQY43" s="9"/>
      <c r="SQZ43" s="9"/>
      <c r="SRA43" s="9"/>
      <c r="SRB43" s="9"/>
      <c r="SRC43" s="9"/>
      <c r="SRD43" s="9"/>
      <c r="SRE43" s="9"/>
      <c r="SRF43" s="9"/>
      <c r="SRG43" s="9"/>
      <c r="SRH43" s="9"/>
      <c r="SRI43" s="9"/>
      <c r="SRJ43" s="9"/>
      <c r="SRK43" s="9"/>
      <c r="SRL43" s="9"/>
      <c r="SRM43" s="9"/>
      <c r="SRN43" s="9"/>
      <c r="SRO43" s="9"/>
      <c r="SRP43" s="9"/>
      <c r="SRQ43" s="9"/>
      <c r="SRR43" s="9"/>
      <c r="SRS43" s="9"/>
      <c r="SRT43" s="9"/>
      <c r="SRU43" s="9"/>
      <c r="SRV43" s="9"/>
      <c r="SRW43" s="9"/>
      <c r="SRX43" s="9"/>
      <c r="SRY43" s="9"/>
      <c r="SRZ43" s="9"/>
      <c r="SSA43" s="9"/>
      <c r="SSB43" s="9"/>
      <c r="SSC43" s="9"/>
      <c r="SSD43" s="9"/>
      <c r="SSE43" s="9"/>
      <c r="SSF43" s="9"/>
      <c r="SSG43" s="9"/>
      <c r="SSH43" s="9"/>
      <c r="SSI43" s="9"/>
      <c r="SSJ43" s="9"/>
      <c r="SSK43" s="9"/>
      <c r="SSL43" s="9"/>
      <c r="SSM43" s="9"/>
      <c r="SSN43" s="9"/>
      <c r="SSO43" s="9"/>
      <c r="SSP43" s="9"/>
      <c r="SSQ43" s="9"/>
      <c r="SSR43" s="9"/>
      <c r="SSS43" s="9"/>
      <c r="SST43" s="9"/>
      <c r="SSU43" s="9"/>
      <c r="SSV43" s="9"/>
      <c r="SSW43" s="9"/>
      <c r="SSX43" s="9"/>
      <c r="SSY43" s="9"/>
      <c r="SSZ43" s="9"/>
      <c r="STA43" s="9"/>
      <c r="STB43" s="9"/>
      <c r="STC43" s="9"/>
      <c r="STD43" s="9"/>
      <c r="STE43" s="9"/>
      <c r="STF43" s="9"/>
      <c r="STG43" s="9"/>
      <c r="STH43" s="9"/>
      <c r="STI43" s="9"/>
      <c r="STJ43" s="9"/>
      <c r="STK43" s="9"/>
      <c r="STL43" s="9"/>
      <c r="STM43" s="9"/>
      <c r="STN43" s="9"/>
      <c r="STO43" s="9"/>
      <c r="STP43" s="9"/>
      <c r="STQ43" s="9"/>
      <c r="STR43" s="9"/>
      <c r="STS43" s="9"/>
      <c r="STT43" s="9"/>
      <c r="STU43" s="9"/>
      <c r="STV43" s="9"/>
      <c r="STW43" s="9"/>
      <c r="STX43" s="9"/>
      <c r="STY43" s="9"/>
      <c r="STZ43" s="9"/>
      <c r="SUA43" s="9"/>
      <c r="SUB43" s="9"/>
      <c r="SUC43" s="9"/>
      <c r="SUD43" s="9"/>
      <c r="SUE43" s="9"/>
      <c r="SUF43" s="9"/>
      <c r="SUG43" s="9"/>
      <c r="SUH43" s="9"/>
      <c r="SUI43" s="9"/>
      <c r="SUJ43" s="9"/>
      <c r="SUK43" s="9"/>
      <c r="SUL43" s="9"/>
      <c r="SUM43" s="9"/>
      <c r="SUN43" s="9"/>
      <c r="SUO43" s="9"/>
      <c r="SUP43" s="9"/>
      <c r="SUQ43" s="9"/>
      <c r="SUR43" s="9"/>
      <c r="SUS43" s="9"/>
      <c r="SUT43" s="9"/>
      <c r="SUU43" s="9"/>
      <c r="SUV43" s="9"/>
      <c r="SUW43" s="9"/>
      <c r="SUX43" s="9"/>
      <c r="SUY43" s="9"/>
      <c r="SUZ43" s="9"/>
      <c r="SVA43" s="9"/>
      <c r="SVB43" s="9"/>
      <c r="SVC43" s="9"/>
      <c r="SVD43" s="9"/>
      <c r="SVE43" s="9"/>
      <c r="SVF43" s="9"/>
      <c r="SVG43" s="9"/>
      <c r="SVH43" s="9"/>
      <c r="SVI43" s="9"/>
      <c r="SVJ43" s="9"/>
      <c r="SVK43" s="9"/>
      <c r="SVL43" s="9"/>
      <c r="SVM43" s="9"/>
      <c r="SVN43" s="9"/>
      <c r="SVO43" s="9"/>
      <c r="SVP43" s="9"/>
      <c r="SVQ43" s="9"/>
      <c r="SVR43" s="9"/>
      <c r="SVS43" s="9"/>
      <c r="SVT43" s="9"/>
      <c r="SVU43" s="9"/>
      <c r="SVV43" s="9"/>
      <c r="SVW43" s="9"/>
      <c r="SVX43" s="9"/>
      <c r="SVY43" s="9"/>
      <c r="SVZ43" s="9"/>
      <c r="SWA43" s="9"/>
      <c r="SWB43" s="9"/>
      <c r="SWC43" s="9"/>
      <c r="SWD43" s="9"/>
      <c r="SWE43" s="9"/>
      <c r="SWF43" s="9"/>
      <c r="SWG43" s="9"/>
      <c r="SWH43" s="9"/>
      <c r="SWI43" s="9"/>
      <c r="SWJ43" s="9"/>
      <c r="SWK43" s="9"/>
      <c r="SWL43" s="9"/>
      <c r="SWM43" s="9"/>
      <c r="SWN43" s="9"/>
      <c r="SWO43" s="9"/>
      <c r="SWP43" s="9"/>
      <c r="SWQ43" s="9"/>
      <c r="SWR43" s="9"/>
      <c r="SWS43" s="9"/>
      <c r="SWT43" s="9"/>
      <c r="SWU43" s="9"/>
      <c r="SWV43" s="9"/>
      <c r="SWW43" s="9"/>
      <c r="SWX43" s="9"/>
      <c r="SWY43" s="9"/>
      <c r="SWZ43" s="9"/>
      <c r="SXA43" s="9"/>
      <c r="SXB43" s="9"/>
      <c r="SXC43" s="9"/>
      <c r="SXD43" s="9"/>
      <c r="SXE43" s="9"/>
      <c r="SXF43" s="9"/>
      <c r="SXG43" s="9"/>
      <c r="SXH43" s="9"/>
      <c r="SXI43" s="9"/>
      <c r="SXJ43" s="9"/>
      <c r="SXK43" s="9"/>
      <c r="SXL43" s="9"/>
      <c r="SXM43" s="9"/>
      <c r="SXN43" s="9"/>
      <c r="SXO43" s="9"/>
      <c r="SXP43" s="9"/>
      <c r="SXQ43" s="9"/>
      <c r="SXR43" s="9"/>
      <c r="SXS43" s="9"/>
      <c r="SXT43" s="9"/>
      <c r="SXU43" s="9"/>
      <c r="SXV43" s="9"/>
      <c r="SXW43" s="9"/>
      <c r="SXX43" s="9"/>
      <c r="SXY43" s="9"/>
      <c r="SXZ43" s="9"/>
      <c r="SYA43" s="9"/>
      <c r="SYB43" s="9"/>
      <c r="SYC43" s="9"/>
      <c r="SYD43" s="9"/>
      <c r="SYE43" s="9"/>
      <c r="SYF43" s="9"/>
      <c r="SYG43" s="9"/>
      <c r="SYH43" s="9"/>
      <c r="SYI43" s="9"/>
      <c r="SYJ43" s="9"/>
      <c r="SYK43" s="9"/>
      <c r="SYL43" s="9"/>
      <c r="SYM43" s="9"/>
      <c r="SYN43" s="9"/>
      <c r="SYO43" s="9"/>
      <c r="SYP43" s="9"/>
      <c r="SYQ43" s="9"/>
      <c r="SYR43" s="9"/>
      <c r="SYS43" s="9"/>
      <c r="SYT43" s="9"/>
      <c r="SYU43" s="9"/>
      <c r="SYV43" s="9"/>
      <c r="SYW43" s="9"/>
      <c r="SYX43" s="9"/>
      <c r="SYY43" s="9"/>
      <c r="SYZ43" s="9"/>
      <c r="SZA43" s="9"/>
      <c r="SZB43" s="9"/>
      <c r="SZC43" s="9"/>
      <c r="SZD43" s="9"/>
      <c r="SZE43" s="9"/>
      <c r="SZF43" s="9"/>
      <c r="SZG43" s="9"/>
      <c r="SZH43" s="9"/>
      <c r="SZI43" s="9"/>
      <c r="SZJ43" s="9"/>
      <c r="SZK43" s="9"/>
      <c r="SZL43" s="9"/>
      <c r="SZM43" s="9"/>
      <c r="SZN43" s="9"/>
      <c r="SZO43" s="9"/>
      <c r="SZP43" s="9"/>
      <c r="SZQ43" s="9"/>
      <c r="SZR43" s="9"/>
      <c r="SZS43" s="9"/>
      <c r="SZT43" s="9"/>
      <c r="SZU43" s="9"/>
      <c r="SZV43" s="9"/>
      <c r="SZW43" s="9"/>
      <c r="SZX43" s="9"/>
      <c r="SZY43" s="9"/>
      <c r="SZZ43" s="9"/>
      <c r="TAA43" s="9"/>
      <c r="TAB43" s="9"/>
      <c r="TAC43" s="9"/>
      <c r="TAD43" s="9"/>
      <c r="TAE43" s="9"/>
      <c r="TAF43" s="9"/>
      <c r="TAG43" s="9"/>
      <c r="TAH43" s="9"/>
      <c r="TAI43" s="9"/>
      <c r="TAJ43" s="9"/>
      <c r="TAK43" s="9"/>
      <c r="TAL43" s="9"/>
      <c r="TAM43" s="9"/>
      <c r="TAN43" s="9"/>
      <c r="TAO43" s="9"/>
      <c r="TAP43" s="9"/>
      <c r="TAQ43" s="9"/>
      <c r="TAR43" s="9"/>
      <c r="TAS43" s="9"/>
      <c r="TAT43" s="9"/>
      <c r="TAU43" s="9"/>
      <c r="TAV43" s="9"/>
      <c r="TAW43" s="9"/>
      <c r="TAX43" s="9"/>
      <c r="TAY43" s="9"/>
      <c r="TAZ43" s="9"/>
      <c r="TBA43" s="9"/>
      <c r="TBB43" s="9"/>
      <c r="TBC43" s="9"/>
      <c r="TBD43" s="9"/>
      <c r="TBE43" s="9"/>
      <c r="TBF43" s="9"/>
      <c r="TBG43" s="9"/>
      <c r="TBH43" s="9"/>
      <c r="TBI43" s="9"/>
      <c r="TBJ43" s="9"/>
      <c r="TBK43" s="9"/>
      <c r="TBL43" s="9"/>
      <c r="TBM43" s="9"/>
      <c r="TBN43" s="9"/>
      <c r="TBO43" s="9"/>
      <c r="TBP43" s="9"/>
      <c r="TBQ43" s="9"/>
      <c r="TBR43" s="9"/>
      <c r="TBS43" s="9"/>
      <c r="TBT43" s="9"/>
      <c r="TBU43" s="9"/>
      <c r="TBV43" s="9"/>
      <c r="TBW43" s="9"/>
      <c r="TBX43" s="9"/>
      <c r="TBY43" s="9"/>
      <c r="TBZ43" s="9"/>
      <c r="TCA43" s="9"/>
      <c r="TCB43" s="9"/>
      <c r="TCC43" s="9"/>
      <c r="TCD43" s="9"/>
      <c r="TCE43" s="9"/>
      <c r="TCF43" s="9"/>
      <c r="TCG43" s="9"/>
      <c r="TCH43" s="9"/>
      <c r="TCI43" s="9"/>
      <c r="TCJ43" s="9"/>
      <c r="TCK43" s="9"/>
      <c r="TCL43" s="9"/>
      <c r="TCM43" s="9"/>
      <c r="TCN43" s="9"/>
      <c r="TCO43" s="9"/>
      <c r="TCP43" s="9"/>
      <c r="TCQ43" s="9"/>
      <c r="TCR43" s="9"/>
      <c r="TCS43" s="9"/>
      <c r="TCT43" s="9"/>
      <c r="TCU43" s="9"/>
      <c r="TCV43" s="9"/>
      <c r="TCW43" s="9"/>
      <c r="TCX43" s="9"/>
      <c r="TCY43" s="9"/>
      <c r="TCZ43" s="9"/>
      <c r="TDA43" s="9"/>
      <c r="TDB43" s="9"/>
      <c r="TDC43" s="9"/>
      <c r="TDD43" s="9"/>
      <c r="TDE43" s="9"/>
      <c r="TDF43" s="9"/>
      <c r="TDG43" s="9"/>
      <c r="TDH43" s="9"/>
      <c r="TDI43" s="9"/>
      <c r="TDJ43" s="9"/>
      <c r="TDK43" s="9"/>
      <c r="TDL43" s="9"/>
      <c r="TDM43" s="9"/>
      <c r="TDN43" s="9"/>
      <c r="TDO43" s="9"/>
      <c r="TDP43" s="9"/>
      <c r="TDQ43" s="9"/>
      <c r="TDR43" s="9"/>
      <c r="TDS43" s="9"/>
      <c r="TDT43" s="9"/>
      <c r="TDU43" s="9"/>
      <c r="TDV43" s="9"/>
      <c r="TDW43" s="9"/>
      <c r="TDX43" s="9"/>
      <c r="TDY43" s="9"/>
      <c r="TDZ43" s="9"/>
      <c r="TEA43" s="9"/>
      <c r="TEB43" s="9"/>
      <c r="TEC43" s="9"/>
      <c r="TED43" s="9"/>
      <c r="TEE43" s="9"/>
      <c r="TEF43" s="9"/>
      <c r="TEG43" s="9"/>
      <c r="TEH43" s="9"/>
      <c r="TEI43" s="9"/>
      <c r="TEJ43" s="9"/>
      <c r="TEK43" s="9"/>
      <c r="TEL43" s="9"/>
      <c r="TEM43" s="9"/>
      <c r="TEN43" s="9"/>
      <c r="TEO43" s="9"/>
      <c r="TEP43" s="9"/>
      <c r="TEQ43" s="9"/>
      <c r="TER43" s="9"/>
      <c r="TES43" s="9"/>
      <c r="TET43" s="9"/>
      <c r="TEU43" s="9"/>
      <c r="TEV43" s="9"/>
      <c r="TEW43" s="9"/>
      <c r="TEX43" s="9"/>
      <c r="TEY43" s="9"/>
      <c r="TEZ43" s="9"/>
      <c r="TFA43" s="9"/>
      <c r="TFB43" s="9"/>
      <c r="TFC43" s="9"/>
      <c r="TFD43" s="9"/>
      <c r="TFE43" s="9"/>
      <c r="TFF43" s="9"/>
      <c r="TFG43" s="9"/>
      <c r="TFH43" s="9"/>
      <c r="TFI43" s="9"/>
      <c r="TFJ43" s="9"/>
      <c r="TFK43" s="9"/>
      <c r="TFL43" s="9"/>
      <c r="TFM43" s="9"/>
      <c r="TFN43" s="9"/>
      <c r="TFO43" s="9"/>
      <c r="TFP43" s="9"/>
      <c r="TFQ43" s="9"/>
      <c r="TFR43" s="9"/>
      <c r="TFS43" s="9"/>
      <c r="TFT43" s="9"/>
      <c r="TFU43" s="9"/>
      <c r="TFV43" s="9"/>
      <c r="TFW43" s="9"/>
      <c r="TFX43" s="9"/>
      <c r="TFY43" s="9"/>
      <c r="TFZ43" s="9"/>
      <c r="TGA43" s="9"/>
      <c r="TGB43" s="9"/>
      <c r="TGC43" s="9"/>
      <c r="TGD43" s="9"/>
      <c r="TGE43" s="9"/>
      <c r="TGF43" s="9"/>
      <c r="TGG43" s="9"/>
      <c r="TGH43" s="9"/>
      <c r="TGI43" s="9"/>
      <c r="TGJ43" s="9"/>
      <c r="TGK43" s="9"/>
      <c r="TGL43" s="9"/>
      <c r="TGM43" s="9"/>
      <c r="TGN43" s="9"/>
      <c r="TGO43" s="9"/>
      <c r="TGP43" s="9"/>
      <c r="TGQ43" s="9"/>
      <c r="TGR43" s="9"/>
      <c r="TGS43" s="9"/>
      <c r="TGT43" s="9"/>
      <c r="TGU43" s="9"/>
      <c r="TGV43" s="9"/>
      <c r="TGW43" s="9"/>
      <c r="TGX43" s="9"/>
      <c r="TGY43" s="9"/>
      <c r="TGZ43" s="9"/>
      <c r="THA43" s="9"/>
      <c r="THB43" s="9"/>
      <c r="THC43" s="9"/>
      <c r="THD43" s="9"/>
      <c r="THE43" s="9"/>
      <c r="THF43" s="9"/>
      <c r="THG43" s="9"/>
      <c r="THH43" s="9"/>
      <c r="THI43" s="9"/>
      <c r="THJ43" s="9"/>
      <c r="THK43" s="9"/>
      <c r="THL43" s="9"/>
      <c r="THM43" s="9"/>
      <c r="THN43" s="9"/>
      <c r="THO43" s="9"/>
      <c r="THP43" s="9"/>
      <c r="THQ43" s="9"/>
      <c r="THR43" s="9"/>
      <c r="THS43" s="9"/>
      <c r="THT43" s="9"/>
      <c r="THU43" s="9"/>
      <c r="THV43" s="9"/>
      <c r="THW43" s="9"/>
      <c r="THX43" s="9"/>
      <c r="THY43" s="9"/>
      <c r="THZ43" s="9"/>
      <c r="TIA43" s="9"/>
      <c r="TIB43" s="9"/>
      <c r="TIC43" s="9"/>
      <c r="TID43" s="9"/>
      <c r="TIE43" s="9"/>
      <c r="TIF43" s="9"/>
      <c r="TIG43" s="9"/>
      <c r="TIH43" s="9"/>
      <c r="TII43" s="9"/>
      <c r="TIJ43" s="9"/>
      <c r="TIK43" s="9"/>
      <c r="TIL43" s="9"/>
      <c r="TIM43" s="9"/>
      <c r="TIN43" s="9"/>
      <c r="TIO43" s="9"/>
      <c r="TIP43" s="9"/>
      <c r="TIQ43" s="9"/>
      <c r="TIR43" s="9"/>
      <c r="TIS43" s="9"/>
      <c r="TIT43" s="9"/>
      <c r="TIU43" s="9"/>
      <c r="TIV43" s="9"/>
      <c r="TIW43" s="9"/>
      <c r="TIX43" s="9"/>
      <c r="TIY43" s="9"/>
      <c r="TIZ43" s="9"/>
      <c r="TJA43" s="9"/>
      <c r="TJB43" s="9"/>
      <c r="TJC43" s="9"/>
      <c r="TJD43" s="9"/>
      <c r="TJE43" s="9"/>
      <c r="TJF43" s="9"/>
      <c r="TJG43" s="9"/>
      <c r="TJH43" s="9"/>
      <c r="TJI43" s="9"/>
      <c r="TJJ43" s="9"/>
      <c r="TJK43" s="9"/>
      <c r="TJL43" s="9"/>
      <c r="TJM43" s="9"/>
      <c r="TJN43" s="9"/>
      <c r="TJO43" s="9"/>
      <c r="TJP43" s="9"/>
      <c r="TJQ43" s="9"/>
      <c r="TJR43" s="9"/>
      <c r="TJS43" s="9"/>
      <c r="TJT43" s="9"/>
      <c r="TJU43" s="9"/>
      <c r="TJV43" s="9"/>
      <c r="TJW43" s="9"/>
      <c r="TJX43" s="9"/>
      <c r="TJY43" s="9"/>
      <c r="TJZ43" s="9"/>
      <c r="TKA43" s="9"/>
      <c r="TKB43" s="9"/>
      <c r="TKC43" s="9"/>
      <c r="TKD43" s="9"/>
      <c r="TKE43" s="9"/>
      <c r="TKF43" s="9"/>
      <c r="TKG43" s="9"/>
      <c r="TKH43" s="9"/>
      <c r="TKI43" s="9"/>
      <c r="TKJ43" s="9"/>
      <c r="TKK43" s="9"/>
      <c r="TKL43" s="9"/>
      <c r="TKM43" s="9"/>
      <c r="TKN43" s="9"/>
      <c r="TKO43" s="9"/>
      <c r="TKP43" s="9"/>
      <c r="TKQ43" s="9"/>
      <c r="TKR43" s="9"/>
      <c r="TKS43" s="9"/>
      <c r="TKT43" s="9"/>
      <c r="TKU43" s="9"/>
      <c r="TKV43" s="9"/>
      <c r="TKW43" s="9"/>
      <c r="TKX43" s="9"/>
      <c r="TKY43" s="9"/>
      <c r="TKZ43" s="9"/>
      <c r="TLA43" s="9"/>
      <c r="TLB43" s="9"/>
      <c r="TLC43" s="9"/>
      <c r="TLD43" s="9"/>
      <c r="TLE43" s="9"/>
      <c r="TLF43" s="9"/>
      <c r="TLG43" s="9"/>
      <c r="TLH43" s="9"/>
      <c r="TLI43" s="9"/>
      <c r="TLJ43" s="9"/>
      <c r="TLK43" s="9"/>
      <c r="TLL43" s="9"/>
      <c r="TLM43" s="9"/>
      <c r="TLN43" s="9"/>
      <c r="TLO43" s="9"/>
      <c r="TLP43" s="9"/>
      <c r="TLQ43" s="9"/>
      <c r="TLR43" s="9"/>
      <c r="TLS43" s="9"/>
      <c r="TLT43" s="9"/>
      <c r="TLU43" s="9"/>
      <c r="TLV43" s="9"/>
      <c r="TLW43" s="9"/>
      <c r="TLX43" s="9"/>
      <c r="TLY43" s="9"/>
      <c r="TLZ43" s="9"/>
      <c r="TMA43" s="9"/>
      <c r="TMB43" s="9"/>
      <c r="TMC43" s="9"/>
      <c r="TMD43" s="9"/>
      <c r="TME43" s="9"/>
      <c r="TMF43" s="9"/>
      <c r="TMG43" s="9"/>
      <c r="TMH43" s="9"/>
      <c r="TMI43" s="9"/>
      <c r="TMJ43" s="9"/>
      <c r="TMK43" s="9"/>
      <c r="TML43" s="9"/>
      <c r="TMM43" s="9"/>
      <c r="TMN43" s="9"/>
      <c r="TMO43" s="9"/>
      <c r="TMP43" s="9"/>
      <c r="TMQ43" s="9"/>
      <c r="TMR43" s="9"/>
      <c r="TMS43" s="9"/>
      <c r="TMT43" s="9"/>
      <c r="TMU43" s="9"/>
      <c r="TMV43" s="9"/>
      <c r="TMW43" s="9"/>
      <c r="TMX43" s="9"/>
      <c r="TMY43" s="9"/>
      <c r="TMZ43" s="9"/>
      <c r="TNA43" s="9"/>
      <c r="TNB43" s="9"/>
      <c r="TNC43" s="9"/>
      <c r="TND43" s="9"/>
      <c r="TNE43" s="9"/>
      <c r="TNF43" s="9"/>
      <c r="TNG43" s="9"/>
      <c r="TNH43" s="9"/>
      <c r="TNI43" s="9"/>
      <c r="TNJ43" s="9"/>
      <c r="TNK43" s="9"/>
      <c r="TNL43" s="9"/>
      <c r="TNM43" s="9"/>
      <c r="TNN43" s="9"/>
      <c r="TNO43" s="9"/>
      <c r="TNP43" s="9"/>
      <c r="TNQ43" s="9"/>
      <c r="TNR43" s="9"/>
      <c r="TNS43" s="9"/>
      <c r="TNT43" s="9"/>
      <c r="TNU43" s="9"/>
      <c r="TNV43" s="9"/>
      <c r="TNW43" s="9"/>
      <c r="TNX43" s="9"/>
      <c r="TNY43" s="9"/>
      <c r="TNZ43" s="9"/>
      <c r="TOA43" s="9"/>
      <c r="TOB43" s="9"/>
      <c r="TOC43" s="9"/>
      <c r="TOD43" s="9"/>
      <c r="TOE43" s="9"/>
      <c r="TOF43" s="9"/>
      <c r="TOG43" s="9"/>
      <c r="TOH43" s="9"/>
      <c r="TOI43" s="9"/>
      <c r="TOJ43" s="9"/>
      <c r="TOK43" s="9"/>
      <c r="TOL43" s="9"/>
      <c r="TOM43" s="9"/>
      <c r="TON43" s="9"/>
      <c r="TOO43" s="9"/>
      <c r="TOP43" s="9"/>
      <c r="TOQ43" s="9"/>
      <c r="TOR43" s="9"/>
      <c r="TOS43" s="9"/>
      <c r="TOT43" s="9"/>
      <c r="TOU43" s="9"/>
      <c r="TOV43" s="9"/>
      <c r="TOW43" s="9"/>
      <c r="TOX43" s="9"/>
      <c r="TOY43" s="9"/>
      <c r="TOZ43" s="9"/>
      <c r="TPA43" s="9"/>
      <c r="TPB43" s="9"/>
      <c r="TPC43" s="9"/>
      <c r="TPD43" s="9"/>
      <c r="TPE43" s="9"/>
      <c r="TPF43" s="9"/>
      <c r="TPG43" s="9"/>
      <c r="TPH43" s="9"/>
      <c r="TPI43" s="9"/>
      <c r="TPJ43" s="9"/>
      <c r="TPK43" s="9"/>
      <c r="TPL43" s="9"/>
      <c r="TPM43" s="9"/>
      <c r="TPN43" s="9"/>
      <c r="TPO43" s="9"/>
      <c r="TPP43" s="9"/>
      <c r="TPQ43" s="9"/>
      <c r="TPR43" s="9"/>
      <c r="TPS43" s="9"/>
      <c r="TPT43" s="9"/>
      <c r="TPU43" s="9"/>
      <c r="TPV43" s="9"/>
      <c r="TPW43" s="9"/>
      <c r="TPX43" s="9"/>
      <c r="TPY43" s="9"/>
      <c r="TPZ43" s="9"/>
      <c r="TQA43" s="9"/>
      <c r="TQB43" s="9"/>
      <c r="TQC43" s="9"/>
      <c r="TQD43" s="9"/>
      <c r="TQE43" s="9"/>
      <c r="TQF43" s="9"/>
      <c r="TQG43" s="9"/>
      <c r="TQH43" s="9"/>
      <c r="TQI43" s="9"/>
      <c r="TQJ43" s="9"/>
      <c r="TQK43" s="9"/>
      <c r="TQL43" s="9"/>
      <c r="TQM43" s="9"/>
      <c r="TQN43" s="9"/>
      <c r="TQO43" s="9"/>
      <c r="TQP43" s="9"/>
      <c r="TQQ43" s="9"/>
      <c r="TQR43" s="9"/>
      <c r="TQS43" s="9"/>
      <c r="TQT43" s="9"/>
      <c r="TQU43" s="9"/>
      <c r="TQV43" s="9"/>
      <c r="TQW43" s="9"/>
      <c r="TQX43" s="9"/>
      <c r="TQY43" s="9"/>
      <c r="TQZ43" s="9"/>
      <c r="TRA43" s="9"/>
      <c r="TRB43" s="9"/>
      <c r="TRC43" s="9"/>
      <c r="TRD43" s="9"/>
      <c r="TRE43" s="9"/>
      <c r="TRF43" s="9"/>
      <c r="TRG43" s="9"/>
      <c r="TRH43" s="9"/>
      <c r="TRI43" s="9"/>
      <c r="TRJ43" s="9"/>
      <c r="TRK43" s="9"/>
      <c r="TRL43" s="9"/>
      <c r="TRM43" s="9"/>
      <c r="TRN43" s="9"/>
      <c r="TRO43" s="9"/>
      <c r="TRP43" s="9"/>
      <c r="TRQ43" s="9"/>
      <c r="TRR43" s="9"/>
      <c r="TRS43" s="9"/>
      <c r="TRT43" s="9"/>
      <c r="TRU43" s="9"/>
      <c r="TRV43" s="9"/>
      <c r="TRW43" s="9"/>
      <c r="TRX43" s="9"/>
      <c r="TRY43" s="9"/>
      <c r="TRZ43" s="9"/>
      <c r="TSA43" s="9"/>
      <c r="TSB43" s="9"/>
      <c r="TSC43" s="9"/>
      <c r="TSD43" s="9"/>
      <c r="TSE43" s="9"/>
      <c r="TSF43" s="9"/>
      <c r="TSG43" s="9"/>
      <c r="TSH43" s="9"/>
      <c r="TSI43" s="9"/>
      <c r="TSJ43" s="9"/>
      <c r="TSK43" s="9"/>
      <c r="TSL43" s="9"/>
      <c r="TSM43" s="9"/>
      <c r="TSN43" s="9"/>
      <c r="TSO43" s="9"/>
      <c r="TSP43" s="9"/>
      <c r="TSQ43" s="9"/>
      <c r="TSR43" s="9"/>
      <c r="TSS43" s="9"/>
      <c r="TST43" s="9"/>
      <c r="TSU43" s="9"/>
      <c r="TSV43" s="9"/>
      <c r="TSW43" s="9"/>
      <c r="TSX43" s="9"/>
      <c r="TSY43" s="9"/>
      <c r="TSZ43" s="9"/>
      <c r="TTA43" s="9"/>
      <c r="TTB43" s="9"/>
      <c r="TTC43" s="9"/>
      <c r="TTD43" s="9"/>
      <c r="TTE43" s="9"/>
      <c r="TTF43" s="9"/>
      <c r="TTG43" s="9"/>
      <c r="TTH43" s="9"/>
      <c r="TTI43" s="9"/>
      <c r="TTJ43" s="9"/>
      <c r="TTK43" s="9"/>
      <c r="TTL43" s="9"/>
      <c r="TTM43" s="9"/>
      <c r="TTN43" s="9"/>
      <c r="TTO43" s="9"/>
      <c r="TTP43" s="9"/>
      <c r="TTQ43" s="9"/>
      <c r="TTR43" s="9"/>
      <c r="TTS43" s="9"/>
      <c r="TTT43" s="9"/>
      <c r="TTU43" s="9"/>
      <c r="TTV43" s="9"/>
      <c r="TTW43" s="9"/>
      <c r="TTX43" s="9"/>
      <c r="TTY43" s="9"/>
      <c r="TTZ43" s="9"/>
      <c r="TUA43" s="9"/>
      <c r="TUB43" s="9"/>
      <c r="TUC43" s="9"/>
      <c r="TUD43" s="9"/>
      <c r="TUE43" s="9"/>
      <c r="TUF43" s="9"/>
      <c r="TUG43" s="9"/>
      <c r="TUH43" s="9"/>
      <c r="TUI43" s="9"/>
      <c r="TUJ43" s="9"/>
      <c r="TUK43" s="9"/>
      <c r="TUL43" s="9"/>
      <c r="TUM43" s="9"/>
      <c r="TUN43" s="9"/>
      <c r="TUO43" s="9"/>
      <c r="TUP43" s="9"/>
      <c r="TUQ43" s="9"/>
      <c r="TUR43" s="9"/>
      <c r="TUS43" s="9"/>
      <c r="TUT43" s="9"/>
      <c r="TUU43" s="9"/>
      <c r="TUV43" s="9"/>
      <c r="TUW43" s="9"/>
      <c r="TUX43" s="9"/>
      <c r="TUY43" s="9"/>
      <c r="TUZ43" s="9"/>
      <c r="TVA43" s="9"/>
      <c r="TVB43" s="9"/>
      <c r="TVC43" s="9"/>
      <c r="TVD43" s="9"/>
      <c r="TVE43" s="9"/>
      <c r="TVF43" s="9"/>
      <c r="TVG43" s="9"/>
      <c r="TVH43" s="9"/>
      <c r="TVI43" s="9"/>
      <c r="TVJ43" s="9"/>
      <c r="TVK43" s="9"/>
      <c r="TVL43" s="9"/>
      <c r="TVM43" s="9"/>
      <c r="TVN43" s="9"/>
      <c r="TVO43" s="9"/>
      <c r="TVP43" s="9"/>
      <c r="TVQ43" s="9"/>
      <c r="TVR43" s="9"/>
      <c r="TVS43" s="9"/>
      <c r="TVT43" s="9"/>
      <c r="TVU43" s="9"/>
      <c r="TVV43" s="9"/>
      <c r="TVW43" s="9"/>
      <c r="TVX43" s="9"/>
      <c r="TVY43" s="9"/>
      <c r="TVZ43" s="9"/>
      <c r="TWA43" s="9"/>
      <c r="TWB43" s="9"/>
      <c r="TWC43" s="9"/>
      <c r="TWD43" s="9"/>
      <c r="TWE43" s="9"/>
      <c r="TWF43" s="9"/>
      <c r="TWG43" s="9"/>
      <c r="TWH43" s="9"/>
      <c r="TWI43" s="9"/>
      <c r="TWJ43" s="9"/>
      <c r="TWK43" s="9"/>
      <c r="TWL43" s="9"/>
      <c r="TWM43" s="9"/>
      <c r="TWN43" s="9"/>
      <c r="TWO43" s="9"/>
      <c r="TWP43" s="9"/>
      <c r="TWQ43" s="9"/>
      <c r="TWR43" s="9"/>
      <c r="TWS43" s="9"/>
      <c r="TWT43" s="9"/>
      <c r="TWU43" s="9"/>
      <c r="TWV43" s="9"/>
      <c r="TWW43" s="9"/>
      <c r="TWX43" s="9"/>
      <c r="TWY43" s="9"/>
      <c r="TWZ43" s="9"/>
      <c r="TXA43" s="9"/>
      <c r="TXB43" s="9"/>
      <c r="TXC43" s="9"/>
      <c r="TXD43" s="9"/>
      <c r="TXE43" s="9"/>
      <c r="TXF43" s="9"/>
      <c r="TXG43" s="9"/>
      <c r="TXH43" s="9"/>
      <c r="TXI43" s="9"/>
      <c r="TXJ43" s="9"/>
      <c r="TXK43" s="9"/>
      <c r="TXL43" s="9"/>
      <c r="TXM43" s="9"/>
      <c r="TXN43" s="9"/>
      <c r="TXO43" s="9"/>
      <c r="TXP43" s="9"/>
      <c r="TXQ43" s="9"/>
      <c r="TXR43" s="9"/>
      <c r="TXS43" s="9"/>
      <c r="TXT43" s="9"/>
      <c r="TXU43" s="9"/>
      <c r="TXV43" s="9"/>
      <c r="TXW43" s="9"/>
      <c r="TXX43" s="9"/>
      <c r="TXY43" s="9"/>
      <c r="TXZ43" s="9"/>
      <c r="TYA43" s="9"/>
      <c r="TYB43" s="9"/>
      <c r="TYC43" s="9"/>
      <c r="TYD43" s="9"/>
      <c r="TYE43" s="9"/>
      <c r="TYF43" s="9"/>
      <c r="TYG43" s="9"/>
      <c r="TYH43" s="9"/>
      <c r="TYI43" s="9"/>
      <c r="TYJ43" s="9"/>
      <c r="TYK43" s="9"/>
      <c r="TYL43" s="9"/>
      <c r="TYM43" s="9"/>
      <c r="TYN43" s="9"/>
      <c r="TYO43" s="9"/>
      <c r="TYP43" s="9"/>
      <c r="TYQ43" s="9"/>
      <c r="TYR43" s="9"/>
      <c r="TYS43" s="9"/>
      <c r="TYT43" s="9"/>
      <c r="TYU43" s="9"/>
      <c r="TYV43" s="9"/>
      <c r="TYW43" s="9"/>
      <c r="TYX43" s="9"/>
      <c r="TYY43" s="9"/>
      <c r="TYZ43" s="9"/>
      <c r="TZA43" s="9"/>
      <c r="TZB43" s="9"/>
      <c r="TZC43" s="9"/>
      <c r="TZD43" s="9"/>
      <c r="TZE43" s="9"/>
      <c r="TZF43" s="9"/>
      <c r="TZG43" s="9"/>
      <c r="TZH43" s="9"/>
      <c r="TZI43" s="9"/>
      <c r="TZJ43" s="9"/>
      <c r="TZK43" s="9"/>
      <c r="TZL43" s="9"/>
      <c r="TZM43" s="9"/>
      <c r="TZN43" s="9"/>
      <c r="TZO43" s="9"/>
      <c r="TZP43" s="9"/>
      <c r="TZQ43" s="9"/>
      <c r="TZR43" s="9"/>
      <c r="TZS43" s="9"/>
      <c r="TZT43" s="9"/>
      <c r="TZU43" s="9"/>
      <c r="TZV43" s="9"/>
      <c r="TZW43" s="9"/>
      <c r="TZX43" s="9"/>
      <c r="TZY43" s="9"/>
      <c r="TZZ43" s="9"/>
      <c r="UAA43" s="9"/>
      <c r="UAB43" s="9"/>
      <c r="UAC43" s="9"/>
      <c r="UAD43" s="9"/>
      <c r="UAE43" s="9"/>
      <c r="UAF43" s="9"/>
      <c r="UAG43" s="9"/>
      <c r="UAH43" s="9"/>
      <c r="UAI43" s="9"/>
      <c r="UAJ43" s="9"/>
      <c r="UAK43" s="9"/>
      <c r="UAL43" s="9"/>
      <c r="UAM43" s="9"/>
      <c r="UAN43" s="9"/>
      <c r="UAO43" s="9"/>
      <c r="UAP43" s="9"/>
      <c r="UAQ43" s="9"/>
      <c r="UAR43" s="9"/>
      <c r="UAS43" s="9"/>
      <c r="UAT43" s="9"/>
      <c r="UAU43" s="9"/>
      <c r="UAV43" s="9"/>
      <c r="UAW43" s="9"/>
      <c r="UAX43" s="9"/>
      <c r="UAY43" s="9"/>
      <c r="UAZ43" s="9"/>
      <c r="UBA43" s="9"/>
      <c r="UBB43" s="9"/>
      <c r="UBC43" s="9"/>
      <c r="UBD43" s="9"/>
      <c r="UBE43" s="9"/>
      <c r="UBF43" s="9"/>
      <c r="UBG43" s="9"/>
      <c r="UBH43" s="9"/>
      <c r="UBI43" s="9"/>
      <c r="UBJ43" s="9"/>
      <c r="UBK43" s="9"/>
      <c r="UBL43" s="9"/>
      <c r="UBM43" s="9"/>
      <c r="UBN43" s="9"/>
      <c r="UBO43" s="9"/>
      <c r="UBP43" s="9"/>
      <c r="UBQ43" s="9"/>
      <c r="UBR43" s="9"/>
      <c r="UBS43" s="9"/>
      <c r="UBT43" s="9"/>
      <c r="UBU43" s="9"/>
      <c r="UBV43" s="9"/>
      <c r="UBW43" s="9"/>
      <c r="UBX43" s="9"/>
      <c r="UBY43" s="9"/>
      <c r="UBZ43" s="9"/>
      <c r="UCA43" s="9"/>
      <c r="UCB43" s="9"/>
      <c r="UCC43" s="9"/>
      <c r="UCD43" s="9"/>
      <c r="UCE43" s="9"/>
      <c r="UCF43" s="9"/>
      <c r="UCG43" s="9"/>
      <c r="UCH43" s="9"/>
      <c r="UCI43" s="9"/>
      <c r="UCJ43" s="9"/>
      <c r="UCK43" s="9"/>
      <c r="UCL43" s="9"/>
      <c r="UCM43" s="9"/>
      <c r="UCN43" s="9"/>
      <c r="UCO43" s="9"/>
      <c r="UCP43" s="9"/>
      <c r="UCQ43" s="9"/>
      <c r="UCR43" s="9"/>
      <c r="UCS43" s="9"/>
      <c r="UCT43" s="9"/>
      <c r="UCU43" s="9"/>
      <c r="UCV43" s="9"/>
      <c r="UCW43" s="9"/>
      <c r="UCX43" s="9"/>
      <c r="UCY43" s="9"/>
      <c r="UCZ43" s="9"/>
      <c r="UDA43" s="9"/>
      <c r="UDB43" s="9"/>
      <c r="UDC43" s="9"/>
      <c r="UDD43" s="9"/>
      <c r="UDE43" s="9"/>
      <c r="UDF43" s="9"/>
      <c r="UDG43" s="9"/>
      <c r="UDH43" s="9"/>
      <c r="UDI43" s="9"/>
      <c r="UDJ43" s="9"/>
      <c r="UDK43" s="9"/>
      <c r="UDL43" s="9"/>
      <c r="UDM43" s="9"/>
      <c r="UDN43" s="9"/>
      <c r="UDO43" s="9"/>
      <c r="UDP43" s="9"/>
      <c r="UDQ43" s="9"/>
      <c r="UDR43" s="9"/>
      <c r="UDS43" s="9"/>
      <c r="UDT43" s="9"/>
      <c r="UDU43" s="9"/>
      <c r="UDV43" s="9"/>
      <c r="UDW43" s="9"/>
      <c r="UDX43" s="9"/>
      <c r="UDY43" s="9"/>
      <c r="UDZ43" s="9"/>
      <c r="UEA43" s="9"/>
      <c r="UEB43" s="9"/>
      <c r="UEC43" s="9"/>
      <c r="UED43" s="9"/>
      <c r="UEE43" s="9"/>
      <c r="UEF43" s="9"/>
      <c r="UEG43" s="9"/>
      <c r="UEH43" s="9"/>
      <c r="UEI43" s="9"/>
      <c r="UEJ43" s="9"/>
      <c r="UEK43" s="9"/>
      <c r="UEL43" s="9"/>
      <c r="UEM43" s="9"/>
      <c r="UEN43" s="9"/>
      <c r="UEO43" s="9"/>
      <c r="UEP43" s="9"/>
      <c r="UEQ43" s="9"/>
      <c r="UER43" s="9"/>
      <c r="UES43" s="9"/>
      <c r="UET43" s="9"/>
      <c r="UEU43" s="9"/>
      <c r="UEV43" s="9"/>
      <c r="UEW43" s="9"/>
      <c r="UEX43" s="9"/>
      <c r="UEY43" s="9"/>
      <c r="UEZ43" s="9"/>
      <c r="UFA43" s="9"/>
      <c r="UFB43" s="9"/>
      <c r="UFC43" s="9"/>
      <c r="UFD43" s="9"/>
      <c r="UFE43" s="9"/>
      <c r="UFF43" s="9"/>
      <c r="UFG43" s="9"/>
      <c r="UFH43" s="9"/>
      <c r="UFI43" s="9"/>
      <c r="UFJ43" s="9"/>
      <c r="UFK43" s="9"/>
      <c r="UFL43" s="9"/>
      <c r="UFM43" s="9"/>
      <c r="UFN43" s="9"/>
      <c r="UFO43" s="9"/>
      <c r="UFP43" s="9"/>
      <c r="UFQ43" s="9"/>
      <c r="UFR43" s="9"/>
      <c r="UFS43" s="9"/>
      <c r="UFT43" s="9"/>
      <c r="UFU43" s="9"/>
      <c r="UFV43" s="9"/>
      <c r="UFW43" s="9"/>
      <c r="UFX43" s="9"/>
      <c r="UFY43" s="9"/>
      <c r="UFZ43" s="9"/>
      <c r="UGA43" s="9"/>
      <c r="UGB43" s="9"/>
      <c r="UGC43" s="9"/>
      <c r="UGD43" s="9"/>
      <c r="UGE43" s="9"/>
      <c r="UGF43" s="9"/>
      <c r="UGG43" s="9"/>
      <c r="UGH43" s="9"/>
      <c r="UGI43" s="9"/>
      <c r="UGJ43" s="9"/>
      <c r="UGK43" s="9"/>
      <c r="UGL43" s="9"/>
      <c r="UGM43" s="9"/>
      <c r="UGN43" s="9"/>
      <c r="UGO43" s="9"/>
      <c r="UGP43" s="9"/>
      <c r="UGQ43" s="9"/>
      <c r="UGR43" s="9"/>
      <c r="UGS43" s="9"/>
      <c r="UGT43" s="9"/>
      <c r="UGU43" s="9"/>
      <c r="UGV43" s="9"/>
      <c r="UGW43" s="9"/>
      <c r="UGX43" s="9"/>
      <c r="UGY43" s="9"/>
      <c r="UGZ43" s="9"/>
      <c r="UHA43" s="9"/>
      <c r="UHB43" s="9"/>
      <c r="UHC43" s="9"/>
      <c r="UHD43" s="9"/>
      <c r="UHE43" s="9"/>
      <c r="UHF43" s="9"/>
      <c r="UHG43" s="9"/>
      <c r="UHH43" s="9"/>
      <c r="UHI43" s="9"/>
      <c r="UHJ43" s="9"/>
      <c r="UHK43" s="9"/>
      <c r="UHL43" s="9"/>
      <c r="UHM43" s="9"/>
      <c r="UHN43" s="9"/>
      <c r="UHO43" s="9"/>
      <c r="UHP43" s="9"/>
      <c r="UHQ43" s="9"/>
      <c r="UHR43" s="9"/>
      <c r="UHS43" s="9"/>
      <c r="UHT43" s="9"/>
      <c r="UHU43" s="9"/>
      <c r="UHV43" s="9"/>
      <c r="UHW43" s="9"/>
      <c r="UHX43" s="9"/>
      <c r="UHY43" s="9"/>
      <c r="UHZ43" s="9"/>
      <c r="UIA43" s="9"/>
      <c r="UIB43" s="9"/>
      <c r="UIC43" s="9"/>
      <c r="UID43" s="9"/>
      <c r="UIE43" s="9"/>
      <c r="UIF43" s="9"/>
      <c r="UIG43" s="9"/>
      <c r="UIH43" s="9"/>
      <c r="UII43" s="9"/>
      <c r="UIJ43" s="9"/>
      <c r="UIK43" s="9"/>
      <c r="UIL43" s="9"/>
      <c r="UIM43" s="9"/>
      <c r="UIN43" s="9"/>
      <c r="UIO43" s="9"/>
      <c r="UIP43" s="9"/>
      <c r="UIQ43" s="9"/>
      <c r="UIR43" s="9"/>
      <c r="UIS43" s="9"/>
      <c r="UIT43" s="9"/>
      <c r="UIU43" s="9"/>
      <c r="UIV43" s="9"/>
      <c r="UIW43" s="9"/>
      <c r="UIX43" s="9"/>
      <c r="UIY43" s="9"/>
      <c r="UIZ43" s="9"/>
      <c r="UJA43" s="9"/>
      <c r="UJB43" s="9"/>
      <c r="UJC43" s="9"/>
      <c r="UJD43" s="9"/>
      <c r="UJE43" s="9"/>
      <c r="UJF43" s="9"/>
      <c r="UJG43" s="9"/>
      <c r="UJH43" s="9"/>
      <c r="UJI43" s="9"/>
      <c r="UJJ43" s="9"/>
      <c r="UJK43" s="9"/>
      <c r="UJL43" s="9"/>
      <c r="UJM43" s="9"/>
      <c r="UJN43" s="9"/>
      <c r="UJO43" s="9"/>
      <c r="UJP43" s="9"/>
      <c r="UJQ43" s="9"/>
      <c r="UJR43" s="9"/>
      <c r="UJS43" s="9"/>
      <c r="UJT43" s="9"/>
      <c r="UJU43" s="9"/>
      <c r="UJV43" s="9"/>
      <c r="UJW43" s="9"/>
      <c r="UJX43" s="9"/>
      <c r="UJY43" s="9"/>
      <c r="UJZ43" s="9"/>
      <c r="UKA43" s="9"/>
      <c r="UKB43" s="9"/>
      <c r="UKC43" s="9"/>
      <c r="UKD43" s="9"/>
      <c r="UKE43" s="9"/>
      <c r="UKF43" s="9"/>
      <c r="UKG43" s="9"/>
      <c r="UKH43" s="9"/>
      <c r="UKI43" s="9"/>
      <c r="UKJ43" s="9"/>
      <c r="UKK43" s="9"/>
      <c r="UKL43" s="9"/>
      <c r="UKM43" s="9"/>
      <c r="UKN43" s="9"/>
      <c r="UKO43" s="9"/>
      <c r="UKP43" s="9"/>
      <c r="UKQ43" s="9"/>
      <c r="UKR43" s="9"/>
      <c r="UKS43" s="9"/>
      <c r="UKT43" s="9"/>
      <c r="UKU43" s="9"/>
      <c r="UKV43" s="9"/>
      <c r="UKW43" s="9"/>
      <c r="UKX43" s="9"/>
      <c r="UKY43" s="9"/>
      <c r="UKZ43" s="9"/>
      <c r="ULA43" s="9"/>
      <c r="ULB43" s="9"/>
      <c r="ULC43" s="9"/>
      <c r="ULD43" s="9"/>
      <c r="ULE43" s="9"/>
      <c r="ULF43" s="9"/>
      <c r="ULG43" s="9"/>
      <c r="ULH43" s="9"/>
      <c r="ULI43" s="9"/>
      <c r="ULJ43" s="9"/>
      <c r="ULK43" s="9"/>
      <c r="ULL43" s="9"/>
      <c r="ULM43" s="9"/>
      <c r="ULN43" s="9"/>
      <c r="ULO43" s="9"/>
      <c r="ULP43" s="9"/>
      <c r="ULQ43" s="9"/>
      <c r="ULR43" s="9"/>
      <c r="ULS43" s="9"/>
      <c r="ULT43" s="9"/>
      <c r="ULU43" s="9"/>
      <c r="ULV43" s="9"/>
      <c r="ULW43" s="9"/>
      <c r="ULX43" s="9"/>
      <c r="ULY43" s="9"/>
      <c r="ULZ43" s="9"/>
      <c r="UMA43" s="9"/>
      <c r="UMB43" s="9"/>
      <c r="UMC43" s="9"/>
      <c r="UMD43" s="9"/>
      <c r="UME43" s="9"/>
      <c r="UMF43" s="9"/>
      <c r="UMG43" s="9"/>
      <c r="UMH43" s="9"/>
      <c r="UMI43" s="9"/>
      <c r="UMJ43" s="9"/>
      <c r="UMK43" s="9"/>
      <c r="UML43" s="9"/>
      <c r="UMM43" s="9"/>
      <c r="UMN43" s="9"/>
      <c r="UMO43" s="9"/>
      <c r="UMP43" s="9"/>
      <c r="UMQ43" s="9"/>
      <c r="UMR43" s="9"/>
      <c r="UMS43" s="9"/>
      <c r="UMT43" s="9"/>
      <c r="UMU43" s="9"/>
      <c r="UMV43" s="9"/>
      <c r="UMW43" s="9"/>
      <c r="UMX43" s="9"/>
      <c r="UMY43" s="9"/>
      <c r="UMZ43" s="9"/>
      <c r="UNA43" s="9"/>
      <c r="UNB43" s="9"/>
      <c r="UNC43" s="9"/>
      <c r="UND43" s="9"/>
      <c r="UNE43" s="9"/>
      <c r="UNF43" s="9"/>
      <c r="UNG43" s="9"/>
      <c r="UNH43" s="9"/>
      <c r="UNI43" s="9"/>
      <c r="UNJ43" s="9"/>
      <c r="UNK43" s="9"/>
      <c r="UNL43" s="9"/>
      <c r="UNM43" s="9"/>
      <c r="UNN43" s="9"/>
      <c r="UNO43" s="9"/>
      <c r="UNP43" s="9"/>
      <c r="UNQ43" s="9"/>
      <c r="UNR43" s="9"/>
      <c r="UNS43" s="9"/>
      <c r="UNT43" s="9"/>
      <c r="UNU43" s="9"/>
      <c r="UNV43" s="9"/>
      <c r="UNW43" s="9"/>
      <c r="UNX43" s="9"/>
      <c r="UNY43" s="9"/>
      <c r="UNZ43" s="9"/>
      <c r="UOA43" s="9"/>
      <c r="UOB43" s="9"/>
      <c r="UOC43" s="9"/>
      <c r="UOD43" s="9"/>
      <c r="UOE43" s="9"/>
      <c r="UOF43" s="9"/>
      <c r="UOG43" s="9"/>
      <c r="UOH43" s="9"/>
      <c r="UOI43" s="9"/>
      <c r="UOJ43" s="9"/>
      <c r="UOK43" s="9"/>
      <c r="UOL43" s="9"/>
      <c r="UOM43" s="9"/>
      <c r="UON43" s="9"/>
      <c r="UOO43" s="9"/>
      <c r="UOP43" s="9"/>
      <c r="UOQ43" s="9"/>
      <c r="UOR43" s="9"/>
      <c r="UOS43" s="9"/>
      <c r="UOT43" s="9"/>
      <c r="UOU43" s="9"/>
      <c r="UOV43" s="9"/>
      <c r="UOW43" s="9"/>
      <c r="UOX43" s="9"/>
      <c r="UOY43" s="9"/>
      <c r="UOZ43" s="9"/>
      <c r="UPA43" s="9"/>
      <c r="UPB43" s="9"/>
      <c r="UPC43" s="9"/>
      <c r="UPD43" s="9"/>
      <c r="UPE43" s="9"/>
      <c r="UPF43" s="9"/>
      <c r="UPG43" s="9"/>
      <c r="UPH43" s="9"/>
      <c r="UPI43" s="9"/>
      <c r="UPJ43" s="9"/>
      <c r="UPK43" s="9"/>
      <c r="UPL43" s="9"/>
      <c r="UPM43" s="9"/>
      <c r="UPN43" s="9"/>
      <c r="UPO43" s="9"/>
      <c r="UPP43" s="9"/>
      <c r="UPQ43" s="9"/>
      <c r="UPR43" s="9"/>
      <c r="UPS43" s="9"/>
      <c r="UPT43" s="9"/>
      <c r="UPU43" s="9"/>
      <c r="UPV43" s="9"/>
      <c r="UPW43" s="9"/>
      <c r="UPX43" s="9"/>
      <c r="UPY43" s="9"/>
      <c r="UPZ43" s="9"/>
      <c r="UQA43" s="9"/>
      <c r="UQB43" s="9"/>
      <c r="UQC43" s="9"/>
      <c r="UQD43" s="9"/>
      <c r="UQE43" s="9"/>
      <c r="UQF43" s="9"/>
      <c r="UQG43" s="9"/>
      <c r="UQH43" s="9"/>
      <c r="UQI43" s="9"/>
      <c r="UQJ43" s="9"/>
      <c r="UQK43" s="9"/>
      <c r="UQL43" s="9"/>
      <c r="UQM43" s="9"/>
      <c r="UQN43" s="9"/>
      <c r="UQO43" s="9"/>
      <c r="UQP43" s="9"/>
      <c r="UQQ43" s="9"/>
      <c r="UQR43" s="9"/>
      <c r="UQS43" s="9"/>
      <c r="UQT43" s="9"/>
      <c r="UQU43" s="9"/>
      <c r="UQV43" s="9"/>
      <c r="UQW43" s="9"/>
      <c r="UQX43" s="9"/>
      <c r="UQY43" s="9"/>
      <c r="UQZ43" s="9"/>
      <c r="URA43" s="9"/>
      <c r="URB43" s="9"/>
      <c r="URC43" s="9"/>
      <c r="URD43" s="9"/>
      <c r="URE43" s="9"/>
      <c r="URF43" s="9"/>
      <c r="URG43" s="9"/>
      <c r="URH43" s="9"/>
      <c r="URI43" s="9"/>
      <c r="URJ43" s="9"/>
      <c r="URK43" s="9"/>
      <c r="URL43" s="9"/>
      <c r="URM43" s="9"/>
      <c r="URN43" s="9"/>
      <c r="URO43" s="9"/>
      <c r="URP43" s="9"/>
      <c r="URQ43" s="9"/>
      <c r="URR43" s="9"/>
      <c r="URS43" s="9"/>
      <c r="URT43" s="9"/>
      <c r="URU43" s="9"/>
      <c r="URV43" s="9"/>
      <c r="URW43" s="9"/>
      <c r="URX43" s="9"/>
      <c r="URY43" s="9"/>
      <c r="URZ43" s="9"/>
      <c r="USA43" s="9"/>
      <c r="USB43" s="9"/>
      <c r="USC43" s="9"/>
      <c r="USD43" s="9"/>
      <c r="USE43" s="9"/>
      <c r="USF43" s="9"/>
      <c r="USG43" s="9"/>
      <c r="USH43" s="9"/>
      <c r="USI43" s="9"/>
      <c r="USJ43" s="9"/>
      <c r="USK43" s="9"/>
      <c r="USL43" s="9"/>
      <c r="USM43" s="9"/>
      <c r="USN43" s="9"/>
      <c r="USO43" s="9"/>
      <c r="USP43" s="9"/>
      <c r="USQ43" s="9"/>
      <c r="USR43" s="9"/>
      <c r="USS43" s="9"/>
      <c r="UST43" s="9"/>
      <c r="USU43" s="9"/>
      <c r="USV43" s="9"/>
      <c r="USW43" s="9"/>
      <c r="USX43" s="9"/>
      <c r="USY43" s="9"/>
      <c r="USZ43" s="9"/>
      <c r="UTA43" s="9"/>
      <c r="UTB43" s="9"/>
      <c r="UTC43" s="9"/>
      <c r="UTD43" s="9"/>
      <c r="UTE43" s="9"/>
      <c r="UTF43" s="9"/>
      <c r="UTG43" s="9"/>
      <c r="UTH43" s="9"/>
      <c r="UTI43" s="9"/>
      <c r="UTJ43" s="9"/>
      <c r="UTK43" s="9"/>
      <c r="UTL43" s="9"/>
      <c r="UTM43" s="9"/>
      <c r="UTN43" s="9"/>
      <c r="UTO43" s="9"/>
      <c r="UTP43" s="9"/>
      <c r="UTQ43" s="9"/>
      <c r="UTR43" s="9"/>
      <c r="UTS43" s="9"/>
      <c r="UTT43" s="9"/>
      <c r="UTU43" s="9"/>
      <c r="UTV43" s="9"/>
      <c r="UTW43" s="9"/>
      <c r="UTX43" s="9"/>
      <c r="UTY43" s="9"/>
      <c r="UTZ43" s="9"/>
      <c r="UUA43" s="9"/>
      <c r="UUB43" s="9"/>
      <c r="UUC43" s="9"/>
      <c r="UUD43" s="9"/>
      <c r="UUE43" s="9"/>
      <c r="UUF43" s="9"/>
      <c r="UUG43" s="9"/>
      <c r="UUH43" s="9"/>
      <c r="UUI43" s="9"/>
      <c r="UUJ43" s="9"/>
      <c r="UUK43" s="9"/>
      <c r="UUL43" s="9"/>
      <c r="UUM43" s="9"/>
      <c r="UUN43" s="9"/>
      <c r="UUO43" s="9"/>
      <c r="UUP43" s="9"/>
      <c r="UUQ43" s="9"/>
      <c r="UUR43" s="9"/>
      <c r="UUS43" s="9"/>
      <c r="UUT43" s="9"/>
      <c r="UUU43" s="9"/>
      <c r="UUV43" s="9"/>
      <c r="UUW43" s="9"/>
      <c r="UUX43" s="9"/>
      <c r="UUY43" s="9"/>
      <c r="UUZ43" s="9"/>
      <c r="UVA43" s="9"/>
      <c r="UVB43" s="9"/>
      <c r="UVC43" s="9"/>
      <c r="UVD43" s="9"/>
      <c r="UVE43" s="9"/>
      <c r="UVF43" s="9"/>
      <c r="UVG43" s="9"/>
      <c r="UVH43" s="9"/>
      <c r="UVI43" s="9"/>
      <c r="UVJ43" s="9"/>
      <c r="UVK43" s="9"/>
      <c r="UVL43" s="9"/>
      <c r="UVM43" s="9"/>
      <c r="UVN43" s="9"/>
      <c r="UVO43" s="9"/>
      <c r="UVP43" s="9"/>
      <c r="UVQ43" s="9"/>
      <c r="UVR43" s="9"/>
      <c r="UVS43" s="9"/>
      <c r="UVT43" s="9"/>
      <c r="UVU43" s="9"/>
      <c r="UVV43" s="9"/>
      <c r="UVW43" s="9"/>
      <c r="UVX43" s="9"/>
      <c r="UVY43" s="9"/>
      <c r="UVZ43" s="9"/>
      <c r="UWA43" s="9"/>
      <c r="UWB43" s="9"/>
      <c r="UWC43" s="9"/>
      <c r="UWD43" s="9"/>
      <c r="UWE43" s="9"/>
      <c r="UWF43" s="9"/>
      <c r="UWG43" s="9"/>
      <c r="UWH43" s="9"/>
      <c r="UWI43" s="9"/>
      <c r="UWJ43" s="9"/>
      <c r="UWK43" s="9"/>
      <c r="UWL43" s="9"/>
      <c r="UWM43" s="9"/>
      <c r="UWN43" s="9"/>
      <c r="UWO43" s="9"/>
      <c r="UWP43" s="9"/>
      <c r="UWQ43" s="9"/>
      <c r="UWR43" s="9"/>
      <c r="UWS43" s="9"/>
      <c r="UWT43" s="9"/>
      <c r="UWU43" s="9"/>
      <c r="UWV43" s="9"/>
      <c r="UWW43" s="9"/>
      <c r="UWX43" s="9"/>
      <c r="UWY43" s="9"/>
      <c r="UWZ43" s="9"/>
      <c r="UXA43" s="9"/>
      <c r="UXB43" s="9"/>
      <c r="UXC43" s="9"/>
      <c r="UXD43" s="9"/>
      <c r="UXE43" s="9"/>
      <c r="UXF43" s="9"/>
      <c r="UXG43" s="9"/>
      <c r="UXH43" s="9"/>
      <c r="UXI43" s="9"/>
      <c r="UXJ43" s="9"/>
      <c r="UXK43" s="9"/>
      <c r="UXL43" s="9"/>
      <c r="UXM43" s="9"/>
      <c r="UXN43" s="9"/>
      <c r="UXO43" s="9"/>
      <c r="UXP43" s="9"/>
      <c r="UXQ43" s="9"/>
      <c r="UXR43" s="9"/>
      <c r="UXS43" s="9"/>
      <c r="UXT43" s="9"/>
      <c r="UXU43" s="9"/>
      <c r="UXV43" s="9"/>
      <c r="UXW43" s="9"/>
      <c r="UXX43" s="9"/>
      <c r="UXY43" s="9"/>
      <c r="UXZ43" s="9"/>
      <c r="UYA43" s="9"/>
      <c r="UYB43" s="9"/>
      <c r="UYC43" s="9"/>
      <c r="UYD43" s="9"/>
      <c r="UYE43" s="9"/>
      <c r="UYF43" s="9"/>
      <c r="UYG43" s="9"/>
      <c r="UYH43" s="9"/>
      <c r="UYI43" s="9"/>
      <c r="UYJ43" s="9"/>
      <c r="UYK43" s="9"/>
      <c r="UYL43" s="9"/>
      <c r="UYM43" s="9"/>
      <c r="UYN43" s="9"/>
      <c r="UYO43" s="9"/>
      <c r="UYP43" s="9"/>
      <c r="UYQ43" s="9"/>
      <c r="UYR43" s="9"/>
      <c r="UYS43" s="9"/>
      <c r="UYT43" s="9"/>
      <c r="UYU43" s="9"/>
      <c r="UYV43" s="9"/>
      <c r="UYW43" s="9"/>
      <c r="UYX43" s="9"/>
      <c r="UYY43" s="9"/>
      <c r="UYZ43" s="9"/>
      <c r="UZA43" s="9"/>
      <c r="UZB43" s="9"/>
      <c r="UZC43" s="9"/>
      <c r="UZD43" s="9"/>
      <c r="UZE43" s="9"/>
      <c r="UZF43" s="9"/>
      <c r="UZG43" s="9"/>
      <c r="UZH43" s="9"/>
      <c r="UZI43" s="9"/>
      <c r="UZJ43" s="9"/>
      <c r="UZK43" s="9"/>
      <c r="UZL43" s="9"/>
      <c r="UZM43" s="9"/>
      <c r="UZN43" s="9"/>
      <c r="UZO43" s="9"/>
      <c r="UZP43" s="9"/>
      <c r="UZQ43" s="9"/>
      <c r="UZR43" s="9"/>
      <c r="UZS43" s="9"/>
      <c r="UZT43" s="9"/>
      <c r="UZU43" s="9"/>
      <c r="UZV43" s="9"/>
      <c r="UZW43" s="9"/>
      <c r="UZX43" s="9"/>
      <c r="UZY43" s="9"/>
      <c r="UZZ43" s="9"/>
      <c r="VAA43" s="9"/>
      <c r="VAB43" s="9"/>
      <c r="VAC43" s="9"/>
      <c r="VAD43" s="9"/>
      <c r="VAE43" s="9"/>
      <c r="VAF43" s="9"/>
      <c r="VAG43" s="9"/>
      <c r="VAH43" s="9"/>
      <c r="VAI43" s="9"/>
      <c r="VAJ43" s="9"/>
      <c r="VAK43" s="9"/>
      <c r="VAL43" s="9"/>
      <c r="VAM43" s="9"/>
      <c r="VAN43" s="9"/>
      <c r="VAO43" s="9"/>
      <c r="VAP43" s="9"/>
      <c r="VAQ43" s="9"/>
      <c r="VAR43" s="9"/>
      <c r="VAS43" s="9"/>
      <c r="VAT43" s="9"/>
      <c r="VAU43" s="9"/>
      <c r="VAV43" s="9"/>
      <c r="VAW43" s="9"/>
      <c r="VAX43" s="9"/>
      <c r="VAY43" s="9"/>
      <c r="VAZ43" s="9"/>
      <c r="VBA43" s="9"/>
      <c r="VBB43" s="9"/>
      <c r="VBC43" s="9"/>
      <c r="VBD43" s="9"/>
      <c r="VBE43" s="9"/>
      <c r="VBF43" s="9"/>
      <c r="VBG43" s="9"/>
      <c r="VBH43" s="9"/>
      <c r="VBI43" s="9"/>
      <c r="VBJ43" s="9"/>
      <c r="VBK43" s="9"/>
      <c r="VBL43" s="9"/>
      <c r="VBM43" s="9"/>
      <c r="VBN43" s="9"/>
      <c r="VBO43" s="9"/>
      <c r="VBP43" s="9"/>
      <c r="VBQ43" s="9"/>
      <c r="VBR43" s="9"/>
      <c r="VBS43" s="9"/>
      <c r="VBT43" s="9"/>
      <c r="VBU43" s="9"/>
      <c r="VBV43" s="9"/>
      <c r="VBW43" s="9"/>
      <c r="VBX43" s="9"/>
      <c r="VBY43" s="9"/>
      <c r="VBZ43" s="9"/>
      <c r="VCA43" s="9"/>
      <c r="VCB43" s="9"/>
      <c r="VCC43" s="9"/>
      <c r="VCD43" s="9"/>
      <c r="VCE43" s="9"/>
      <c r="VCF43" s="9"/>
      <c r="VCG43" s="9"/>
      <c r="VCH43" s="9"/>
      <c r="VCI43" s="9"/>
      <c r="VCJ43" s="9"/>
      <c r="VCK43" s="9"/>
      <c r="VCL43" s="9"/>
      <c r="VCM43" s="9"/>
      <c r="VCN43" s="9"/>
      <c r="VCO43" s="9"/>
      <c r="VCP43" s="9"/>
      <c r="VCQ43" s="9"/>
      <c r="VCR43" s="9"/>
      <c r="VCS43" s="9"/>
      <c r="VCT43" s="9"/>
      <c r="VCU43" s="9"/>
      <c r="VCV43" s="9"/>
      <c r="VCW43" s="9"/>
      <c r="VCX43" s="9"/>
      <c r="VCY43" s="9"/>
      <c r="VCZ43" s="9"/>
      <c r="VDA43" s="9"/>
      <c r="VDB43" s="9"/>
      <c r="VDC43" s="9"/>
      <c r="VDD43" s="9"/>
      <c r="VDE43" s="9"/>
      <c r="VDF43" s="9"/>
      <c r="VDG43" s="9"/>
      <c r="VDH43" s="9"/>
      <c r="VDI43" s="9"/>
      <c r="VDJ43" s="9"/>
      <c r="VDK43" s="9"/>
      <c r="VDL43" s="9"/>
      <c r="VDM43" s="9"/>
      <c r="VDN43" s="9"/>
      <c r="VDO43" s="9"/>
      <c r="VDP43" s="9"/>
      <c r="VDQ43" s="9"/>
      <c r="VDR43" s="9"/>
      <c r="VDS43" s="9"/>
      <c r="VDT43" s="9"/>
      <c r="VDU43" s="9"/>
      <c r="VDV43" s="9"/>
      <c r="VDW43" s="9"/>
      <c r="VDX43" s="9"/>
      <c r="VDY43" s="9"/>
      <c r="VDZ43" s="9"/>
      <c r="VEA43" s="9"/>
      <c r="VEB43" s="9"/>
      <c r="VEC43" s="9"/>
      <c r="VED43" s="9"/>
      <c r="VEE43" s="9"/>
      <c r="VEF43" s="9"/>
      <c r="VEG43" s="9"/>
      <c r="VEH43" s="9"/>
      <c r="VEI43" s="9"/>
      <c r="VEJ43" s="9"/>
      <c r="VEK43" s="9"/>
      <c r="VEL43" s="9"/>
      <c r="VEM43" s="9"/>
      <c r="VEN43" s="9"/>
      <c r="VEO43" s="9"/>
      <c r="VEP43" s="9"/>
      <c r="VEQ43" s="9"/>
      <c r="VER43" s="9"/>
      <c r="VES43" s="9"/>
      <c r="VET43" s="9"/>
      <c r="VEU43" s="9"/>
      <c r="VEV43" s="9"/>
      <c r="VEW43" s="9"/>
      <c r="VEX43" s="9"/>
      <c r="VEY43" s="9"/>
      <c r="VEZ43" s="9"/>
      <c r="VFA43" s="9"/>
      <c r="VFB43" s="9"/>
      <c r="VFC43" s="9"/>
      <c r="VFD43" s="9"/>
      <c r="VFE43" s="9"/>
      <c r="VFF43" s="9"/>
      <c r="VFG43" s="9"/>
      <c r="VFH43" s="9"/>
      <c r="VFI43" s="9"/>
      <c r="VFJ43" s="9"/>
      <c r="VFK43" s="9"/>
      <c r="VFL43" s="9"/>
      <c r="VFM43" s="9"/>
      <c r="VFN43" s="9"/>
      <c r="VFO43" s="9"/>
      <c r="VFP43" s="9"/>
      <c r="VFQ43" s="9"/>
      <c r="VFR43" s="9"/>
      <c r="VFS43" s="9"/>
      <c r="VFT43" s="9"/>
      <c r="VFU43" s="9"/>
      <c r="VFV43" s="9"/>
      <c r="VFW43" s="9"/>
      <c r="VFX43" s="9"/>
      <c r="VFY43" s="9"/>
      <c r="VFZ43" s="9"/>
      <c r="VGA43" s="9"/>
      <c r="VGB43" s="9"/>
      <c r="VGC43" s="9"/>
      <c r="VGD43" s="9"/>
      <c r="VGE43" s="9"/>
      <c r="VGF43" s="9"/>
      <c r="VGG43" s="9"/>
      <c r="VGH43" s="9"/>
      <c r="VGI43" s="9"/>
      <c r="VGJ43" s="9"/>
      <c r="VGK43" s="9"/>
      <c r="VGL43" s="9"/>
      <c r="VGM43" s="9"/>
      <c r="VGN43" s="9"/>
      <c r="VGO43" s="9"/>
      <c r="VGP43" s="9"/>
      <c r="VGQ43" s="9"/>
      <c r="VGR43" s="9"/>
      <c r="VGS43" s="9"/>
      <c r="VGT43" s="9"/>
      <c r="VGU43" s="9"/>
      <c r="VGV43" s="9"/>
      <c r="VGW43" s="9"/>
      <c r="VGX43" s="9"/>
      <c r="VGY43" s="9"/>
      <c r="VGZ43" s="9"/>
      <c r="VHA43" s="9"/>
      <c r="VHB43" s="9"/>
      <c r="VHC43" s="9"/>
      <c r="VHD43" s="9"/>
      <c r="VHE43" s="9"/>
      <c r="VHF43" s="9"/>
      <c r="VHG43" s="9"/>
      <c r="VHH43" s="9"/>
      <c r="VHI43" s="9"/>
      <c r="VHJ43" s="9"/>
      <c r="VHK43" s="9"/>
      <c r="VHL43" s="9"/>
      <c r="VHM43" s="9"/>
      <c r="VHN43" s="9"/>
      <c r="VHO43" s="9"/>
      <c r="VHP43" s="9"/>
      <c r="VHQ43" s="9"/>
      <c r="VHR43" s="9"/>
      <c r="VHS43" s="9"/>
      <c r="VHT43" s="9"/>
      <c r="VHU43" s="9"/>
      <c r="VHV43" s="9"/>
      <c r="VHW43" s="9"/>
      <c r="VHX43" s="9"/>
      <c r="VHY43" s="9"/>
      <c r="VHZ43" s="9"/>
      <c r="VIA43" s="9"/>
      <c r="VIB43" s="9"/>
      <c r="VIC43" s="9"/>
      <c r="VID43" s="9"/>
      <c r="VIE43" s="9"/>
      <c r="VIF43" s="9"/>
      <c r="VIG43" s="9"/>
      <c r="VIH43" s="9"/>
      <c r="VII43" s="9"/>
      <c r="VIJ43" s="9"/>
      <c r="VIK43" s="9"/>
      <c r="VIL43" s="9"/>
      <c r="VIM43" s="9"/>
      <c r="VIN43" s="9"/>
      <c r="VIO43" s="9"/>
      <c r="VIP43" s="9"/>
      <c r="VIQ43" s="9"/>
      <c r="VIR43" s="9"/>
      <c r="VIS43" s="9"/>
      <c r="VIT43" s="9"/>
      <c r="VIU43" s="9"/>
      <c r="VIV43" s="9"/>
      <c r="VIW43" s="9"/>
      <c r="VIX43" s="9"/>
      <c r="VIY43" s="9"/>
      <c r="VIZ43" s="9"/>
      <c r="VJA43" s="9"/>
      <c r="VJB43" s="9"/>
      <c r="VJC43" s="9"/>
      <c r="VJD43" s="9"/>
      <c r="VJE43" s="9"/>
      <c r="VJF43" s="9"/>
      <c r="VJG43" s="9"/>
      <c r="VJH43" s="9"/>
      <c r="VJI43" s="9"/>
      <c r="VJJ43" s="9"/>
      <c r="VJK43" s="9"/>
      <c r="VJL43" s="9"/>
      <c r="VJM43" s="9"/>
      <c r="VJN43" s="9"/>
      <c r="VJO43" s="9"/>
      <c r="VJP43" s="9"/>
      <c r="VJQ43" s="9"/>
      <c r="VJR43" s="9"/>
      <c r="VJS43" s="9"/>
      <c r="VJT43" s="9"/>
      <c r="VJU43" s="9"/>
      <c r="VJV43" s="9"/>
      <c r="VJW43" s="9"/>
      <c r="VJX43" s="9"/>
      <c r="VJY43" s="9"/>
      <c r="VJZ43" s="9"/>
      <c r="VKA43" s="9"/>
      <c r="VKB43" s="9"/>
      <c r="VKC43" s="9"/>
      <c r="VKD43" s="9"/>
      <c r="VKE43" s="9"/>
      <c r="VKF43" s="9"/>
      <c r="VKG43" s="9"/>
      <c r="VKH43" s="9"/>
      <c r="VKI43" s="9"/>
      <c r="VKJ43" s="9"/>
      <c r="VKK43" s="9"/>
      <c r="VKL43" s="9"/>
      <c r="VKM43" s="9"/>
      <c r="VKN43" s="9"/>
      <c r="VKO43" s="9"/>
      <c r="VKP43" s="9"/>
      <c r="VKQ43" s="9"/>
      <c r="VKR43" s="9"/>
      <c r="VKS43" s="9"/>
      <c r="VKT43" s="9"/>
      <c r="VKU43" s="9"/>
      <c r="VKV43" s="9"/>
      <c r="VKW43" s="9"/>
      <c r="VKX43" s="9"/>
      <c r="VKY43" s="9"/>
      <c r="VKZ43" s="9"/>
      <c r="VLA43" s="9"/>
      <c r="VLB43" s="9"/>
      <c r="VLC43" s="9"/>
      <c r="VLD43" s="9"/>
      <c r="VLE43" s="9"/>
      <c r="VLF43" s="9"/>
      <c r="VLG43" s="9"/>
      <c r="VLH43" s="9"/>
      <c r="VLI43" s="9"/>
      <c r="VLJ43" s="9"/>
      <c r="VLK43" s="9"/>
      <c r="VLL43" s="9"/>
      <c r="VLM43" s="9"/>
      <c r="VLN43" s="9"/>
      <c r="VLO43" s="9"/>
      <c r="VLP43" s="9"/>
      <c r="VLQ43" s="9"/>
      <c r="VLR43" s="9"/>
      <c r="VLS43" s="9"/>
      <c r="VLT43" s="9"/>
      <c r="VLU43" s="9"/>
      <c r="VLV43" s="9"/>
      <c r="VLW43" s="9"/>
      <c r="VLX43" s="9"/>
      <c r="VLY43" s="9"/>
      <c r="VLZ43" s="9"/>
      <c r="VMA43" s="9"/>
      <c r="VMB43" s="9"/>
      <c r="VMC43" s="9"/>
      <c r="VMD43" s="9"/>
      <c r="VME43" s="9"/>
      <c r="VMF43" s="9"/>
      <c r="VMG43" s="9"/>
      <c r="VMH43" s="9"/>
      <c r="VMI43" s="9"/>
      <c r="VMJ43" s="9"/>
      <c r="VMK43" s="9"/>
      <c r="VML43" s="9"/>
      <c r="VMM43" s="9"/>
      <c r="VMN43" s="9"/>
      <c r="VMO43" s="9"/>
      <c r="VMP43" s="9"/>
      <c r="VMQ43" s="9"/>
      <c r="VMR43" s="9"/>
      <c r="VMS43" s="9"/>
      <c r="VMT43" s="9"/>
      <c r="VMU43" s="9"/>
      <c r="VMV43" s="9"/>
      <c r="VMW43" s="9"/>
      <c r="VMX43" s="9"/>
      <c r="VMY43" s="9"/>
      <c r="VMZ43" s="9"/>
      <c r="VNA43" s="9"/>
      <c r="VNB43" s="9"/>
      <c r="VNC43" s="9"/>
      <c r="VND43" s="9"/>
      <c r="VNE43" s="9"/>
      <c r="VNF43" s="9"/>
      <c r="VNG43" s="9"/>
      <c r="VNH43" s="9"/>
      <c r="VNI43" s="9"/>
      <c r="VNJ43" s="9"/>
      <c r="VNK43" s="9"/>
      <c r="VNL43" s="9"/>
      <c r="VNM43" s="9"/>
      <c r="VNN43" s="9"/>
      <c r="VNO43" s="9"/>
      <c r="VNP43" s="9"/>
      <c r="VNQ43" s="9"/>
      <c r="VNR43" s="9"/>
      <c r="VNS43" s="9"/>
      <c r="VNT43" s="9"/>
      <c r="VNU43" s="9"/>
      <c r="VNV43" s="9"/>
      <c r="VNW43" s="9"/>
      <c r="VNX43" s="9"/>
      <c r="VNY43" s="9"/>
      <c r="VNZ43" s="9"/>
      <c r="VOA43" s="9"/>
      <c r="VOB43" s="9"/>
      <c r="VOC43" s="9"/>
      <c r="VOD43" s="9"/>
      <c r="VOE43" s="9"/>
      <c r="VOF43" s="9"/>
      <c r="VOG43" s="9"/>
      <c r="VOH43" s="9"/>
      <c r="VOI43" s="9"/>
      <c r="VOJ43" s="9"/>
      <c r="VOK43" s="9"/>
      <c r="VOL43" s="9"/>
      <c r="VOM43" s="9"/>
      <c r="VON43" s="9"/>
      <c r="VOO43" s="9"/>
      <c r="VOP43" s="9"/>
      <c r="VOQ43" s="9"/>
      <c r="VOR43" s="9"/>
      <c r="VOS43" s="9"/>
      <c r="VOT43" s="9"/>
      <c r="VOU43" s="9"/>
      <c r="VOV43" s="9"/>
      <c r="VOW43" s="9"/>
      <c r="VOX43" s="9"/>
      <c r="VOY43" s="9"/>
      <c r="VOZ43" s="9"/>
      <c r="VPA43" s="9"/>
      <c r="VPB43" s="9"/>
      <c r="VPC43" s="9"/>
      <c r="VPD43" s="9"/>
      <c r="VPE43" s="9"/>
      <c r="VPF43" s="9"/>
      <c r="VPG43" s="9"/>
      <c r="VPH43" s="9"/>
      <c r="VPI43" s="9"/>
      <c r="VPJ43" s="9"/>
      <c r="VPK43" s="9"/>
      <c r="VPL43" s="9"/>
      <c r="VPM43" s="9"/>
      <c r="VPN43" s="9"/>
      <c r="VPO43" s="9"/>
      <c r="VPP43" s="9"/>
      <c r="VPQ43" s="9"/>
      <c r="VPR43" s="9"/>
      <c r="VPS43" s="9"/>
      <c r="VPT43" s="9"/>
      <c r="VPU43" s="9"/>
      <c r="VPV43" s="9"/>
      <c r="VPW43" s="9"/>
      <c r="VPX43" s="9"/>
      <c r="VPY43" s="9"/>
      <c r="VPZ43" s="9"/>
      <c r="VQA43" s="9"/>
      <c r="VQB43" s="9"/>
      <c r="VQC43" s="9"/>
      <c r="VQD43" s="9"/>
      <c r="VQE43" s="9"/>
      <c r="VQF43" s="9"/>
      <c r="VQG43" s="9"/>
      <c r="VQH43" s="9"/>
      <c r="VQI43" s="9"/>
      <c r="VQJ43" s="9"/>
      <c r="VQK43" s="9"/>
      <c r="VQL43" s="9"/>
      <c r="VQM43" s="9"/>
      <c r="VQN43" s="9"/>
      <c r="VQO43" s="9"/>
      <c r="VQP43" s="9"/>
      <c r="VQQ43" s="9"/>
      <c r="VQR43" s="9"/>
      <c r="VQS43" s="9"/>
      <c r="VQT43" s="9"/>
      <c r="VQU43" s="9"/>
      <c r="VQV43" s="9"/>
      <c r="VQW43" s="9"/>
      <c r="VQX43" s="9"/>
      <c r="VQY43" s="9"/>
      <c r="VQZ43" s="9"/>
      <c r="VRA43" s="9"/>
      <c r="VRB43" s="9"/>
      <c r="VRC43" s="9"/>
      <c r="VRD43" s="9"/>
      <c r="VRE43" s="9"/>
      <c r="VRF43" s="9"/>
      <c r="VRG43" s="9"/>
      <c r="VRH43" s="9"/>
      <c r="VRI43" s="9"/>
      <c r="VRJ43" s="9"/>
      <c r="VRK43" s="9"/>
      <c r="VRL43" s="9"/>
      <c r="VRM43" s="9"/>
      <c r="VRN43" s="9"/>
      <c r="VRO43" s="9"/>
      <c r="VRP43" s="9"/>
      <c r="VRQ43" s="9"/>
      <c r="VRR43" s="9"/>
      <c r="VRS43" s="9"/>
      <c r="VRT43" s="9"/>
      <c r="VRU43" s="9"/>
      <c r="VRV43" s="9"/>
      <c r="VRW43" s="9"/>
      <c r="VRX43" s="9"/>
      <c r="VRY43" s="9"/>
      <c r="VRZ43" s="9"/>
      <c r="VSA43" s="9"/>
      <c r="VSB43" s="9"/>
      <c r="VSC43" s="9"/>
      <c r="VSD43" s="9"/>
      <c r="VSE43" s="9"/>
      <c r="VSF43" s="9"/>
      <c r="VSG43" s="9"/>
      <c r="VSH43" s="9"/>
      <c r="VSI43" s="9"/>
      <c r="VSJ43" s="9"/>
      <c r="VSK43" s="9"/>
      <c r="VSL43" s="9"/>
      <c r="VSM43" s="9"/>
      <c r="VSN43" s="9"/>
      <c r="VSO43" s="9"/>
      <c r="VSP43" s="9"/>
      <c r="VSQ43" s="9"/>
      <c r="VSR43" s="9"/>
      <c r="VSS43" s="9"/>
      <c r="VST43" s="9"/>
      <c r="VSU43" s="9"/>
      <c r="VSV43" s="9"/>
      <c r="VSW43" s="9"/>
      <c r="VSX43" s="9"/>
      <c r="VSY43" s="9"/>
      <c r="VSZ43" s="9"/>
      <c r="VTA43" s="9"/>
      <c r="VTB43" s="9"/>
      <c r="VTC43" s="9"/>
      <c r="VTD43" s="9"/>
      <c r="VTE43" s="9"/>
      <c r="VTF43" s="9"/>
      <c r="VTG43" s="9"/>
      <c r="VTH43" s="9"/>
      <c r="VTI43" s="9"/>
      <c r="VTJ43" s="9"/>
      <c r="VTK43" s="9"/>
      <c r="VTL43" s="9"/>
      <c r="VTM43" s="9"/>
      <c r="VTN43" s="9"/>
      <c r="VTO43" s="9"/>
      <c r="VTP43" s="9"/>
      <c r="VTQ43" s="9"/>
      <c r="VTR43" s="9"/>
      <c r="VTS43" s="9"/>
      <c r="VTT43" s="9"/>
      <c r="VTU43" s="9"/>
      <c r="VTV43" s="9"/>
      <c r="VTW43" s="9"/>
      <c r="VTX43" s="9"/>
      <c r="VTY43" s="9"/>
      <c r="VTZ43" s="9"/>
      <c r="VUA43" s="9"/>
      <c r="VUB43" s="9"/>
      <c r="VUC43" s="9"/>
      <c r="VUD43" s="9"/>
      <c r="VUE43" s="9"/>
      <c r="VUF43" s="9"/>
      <c r="VUG43" s="9"/>
      <c r="VUH43" s="9"/>
      <c r="VUI43" s="9"/>
      <c r="VUJ43" s="9"/>
      <c r="VUK43" s="9"/>
      <c r="VUL43" s="9"/>
      <c r="VUM43" s="9"/>
      <c r="VUN43" s="9"/>
      <c r="VUO43" s="9"/>
      <c r="VUP43" s="9"/>
      <c r="VUQ43" s="9"/>
      <c r="VUR43" s="9"/>
      <c r="VUS43" s="9"/>
      <c r="VUT43" s="9"/>
      <c r="VUU43" s="9"/>
      <c r="VUV43" s="9"/>
      <c r="VUW43" s="9"/>
      <c r="VUX43" s="9"/>
      <c r="VUY43" s="9"/>
      <c r="VUZ43" s="9"/>
      <c r="VVA43" s="9"/>
      <c r="VVB43" s="9"/>
      <c r="VVC43" s="9"/>
      <c r="VVD43" s="9"/>
      <c r="VVE43" s="9"/>
      <c r="VVF43" s="9"/>
      <c r="VVG43" s="9"/>
      <c r="VVH43" s="9"/>
      <c r="VVI43" s="9"/>
      <c r="VVJ43" s="9"/>
      <c r="VVK43" s="9"/>
      <c r="VVL43" s="9"/>
      <c r="VVM43" s="9"/>
      <c r="VVN43" s="9"/>
      <c r="VVO43" s="9"/>
      <c r="VVP43" s="9"/>
      <c r="VVQ43" s="9"/>
      <c r="VVR43" s="9"/>
      <c r="VVS43" s="9"/>
      <c r="VVT43" s="9"/>
      <c r="VVU43" s="9"/>
      <c r="VVV43" s="9"/>
      <c r="VVW43" s="9"/>
      <c r="VVX43" s="9"/>
      <c r="VVY43" s="9"/>
      <c r="VVZ43" s="9"/>
      <c r="VWA43" s="9"/>
      <c r="VWB43" s="9"/>
      <c r="VWC43" s="9"/>
      <c r="VWD43" s="9"/>
      <c r="VWE43" s="9"/>
      <c r="VWF43" s="9"/>
      <c r="VWG43" s="9"/>
      <c r="VWH43" s="9"/>
      <c r="VWI43" s="9"/>
      <c r="VWJ43" s="9"/>
      <c r="VWK43" s="9"/>
      <c r="VWL43" s="9"/>
      <c r="VWM43" s="9"/>
      <c r="VWN43" s="9"/>
      <c r="VWO43" s="9"/>
      <c r="VWP43" s="9"/>
      <c r="VWQ43" s="9"/>
      <c r="VWR43" s="9"/>
      <c r="VWS43" s="9"/>
      <c r="VWT43" s="9"/>
      <c r="VWU43" s="9"/>
      <c r="VWV43" s="9"/>
      <c r="VWW43" s="9"/>
      <c r="VWX43" s="9"/>
      <c r="VWY43" s="9"/>
      <c r="VWZ43" s="9"/>
      <c r="VXA43" s="9"/>
      <c r="VXB43" s="9"/>
      <c r="VXC43" s="9"/>
      <c r="VXD43" s="9"/>
      <c r="VXE43" s="9"/>
      <c r="VXF43" s="9"/>
      <c r="VXG43" s="9"/>
      <c r="VXH43" s="9"/>
      <c r="VXI43" s="9"/>
      <c r="VXJ43" s="9"/>
      <c r="VXK43" s="9"/>
      <c r="VXL43" s="9"/>
      <c r="VXM43" s="9"/>
      <c r="VXN43" s="9"/>
      <c r="VXO43" s="9"/>
      <c r="VXP43" s="9"/>
      <c r="VXQ43" s="9"/>
      <c r="VXR43" s="9"/>
      <c r="VXS43" s="9"/>
      <c r="VXT43" s="9"/>
      <c r="VXU43" s="9"/>
      <c r="VXV43" s="9"/>
      <c r="VXW43" s="9"/>
      <c r="VXX43" s="9"/>
      <c r="VXY43" s="9"/>
      <c r="VXZ43" s="9"/>
      <c r="VYA43" s="9"/>
      <c r="VYB43" s="9"/>
      <c r="VYC43" s="9"/>
      <c r="VYD43" s="9"/>
      <c r="VYE43" s="9"/>
      <c r="VYF43" s="9"/>
      <c r="VYG43" s="9"/>
      <c r="VYH43" s="9"/>
      <c r="VYI43" s="9"/>
      <c r="VYJ43" s="9"/>
      <c r="VYK43" s="9"/>
      <c r="VYL43" s="9"/>
      <c r="VYM43" s="9"/>
      <c r="VYN43" s="9"/>
      <c r="VYO43" s="9"/>
      <c r="VYP43" s="9"/>
      <c r="VYQ43" s="9"/>
      <c r="VYR43" s="9"/>
      <c r="VYS43" s="9"/>
      <c r="VYT43" s="9"/>
      <c r="VYU43" s="9"/>
      <c r="VYV43" s="9"/>
      <c r="VYW43" s="9"/>
      <c r="VYX43" s="9"/>
      <c r="VYY43" s="9"/>
      <c r="VYZ43" s="9"/>
      <c r="VZA43" s="9"/>
      <c r="VZB43" s="9"/>
      <c r="VZC43" s="9"/>
      <c r="VZD43" s="9"/>
      <c r="VZE43" s="9"/>
      <c r="VZF43" s="9"/>
      <c r="VZG43" s="9"/>
      <c r="VZH43" s="9"/>
      <c r="VZI43" s="9"/>
      <c r="VZJ43" s="9"/>
      <c r="VZK43" s="9"/>
      <c r="VZL43" s="9"/>
      <c r="VZM43" s="9"/>
      <c r="VZN43" s="9"/>
      <c r="VZO43" s="9"/>
      <c r="VZP43" s="9"/>
      <c r="VZQ43" s="9"/>
      <c r="VZR43" s="9"/>
      <c r="VZS43" s="9"/>
      <c r="VZT43" s="9"/>
      <c r="VZU43" s="9"/>
      <c r="VZV43" s="9"/>
      <c r="VZW43" s="9"/>
      <c r="VZX43" s="9"/>
      <c r="VZY43" s="9"/>
      <c r="VZZ43" s="9"/>
      <c r="WAA43" s="9"/>
      <c r="WAB43" s="9"/>
      <c r="WAC43" s="9"/>
      <c r="WAD43" s="9"/>
      <c r="WAE43" s="9"/>
      <c r="WAF43" s="9"/>
      <c r="WAG43" s="9"/>
      <c r="WAH43" s="9"/>
      <c r="WAI43" s="9"/>
      <c r="WAJ43" s="9"/>
      <c r="WAK43" s="9"/>
      <c r="WAL43" s="9"/>
      <c r="WAM43" s="9"/>
      <c r="WAN43" s="9"/>
      <c r="WAO43" s="9"/>
      <c r="WAP43" s="9"/>
      <c r="WAQ43" s="9"/>
      <c r="WAR43" s="9"/>
      <c r="WAS43" s="9"/>
      <c r="WAT43" s="9"/>
      <c r="WAU43" s="9"/>
      <c r="WAV43" s="9"/>
      <c r="WAW43" s="9"/>
      <c r="WAX43" s="9"/>
      <c r="WAY43" s="9"/>
      <c r="WAZ43" s="9"/>
      <c r="WBA43" s="9"/>
      <c r="WBB43" s="9"/>
      <c r="WBC43" s="9"/>
      <c r="WBD43" s="9"/>
      <c r="WBE43" s="9"/>
      <c r="WBF43" s="9"/>
      <c r="WBG43" s="9"/>
      <c r="WBH43" s="9"/>
      <c r="WBI43" s="9"/>
      <c r="WBJ43" s="9"/>
      <c r="WBK43" s="9"/>
      <c r="WBL43" s="9"/>
      <c r="WBM43" s="9"/>
      <c r="WBN43" s="9"/>
      <c r="WBO43" s="9"/>
      <c r="WBP43" s="9"/>
      <c r="WBQ43" s="9"/>
      <c r="WBR43" s="9"/>
      <c r="WBS43" s="9"/>
      <c r="WBT43" s="9"/>
      <c r="WBU43" s="9"/>
      <c r="WBV43" s="9"/>
      <c r="WBW43" s="9"/>
      <c r="WBX43" s="9"/>
      <c r="WBY43" s="9"/>
      <c r="WBZ43" s="9"/>
      <c r="WCA43" s="9"/>
      <c r="WCB43" s="9"/>
      <c r="WCC43" s="9"/>
      <c r="WCD43" s="9"/>
      <c r="WCE43" s="9"/>
      <c r="WCF43" s="9"/>
      <c r="WCG43" s="9"/>
      <c r="WCH43" s="9"/>
      <c r="WCI43" s="9"/>
      <c r="WCJ43" s="9"/>
      <c r="WCK43" s="9"/>
      <c r="WCL43" s="9"/>
      <c r="WCM43" s="9"/>
      <c r="WCN43" s="9"/>
      <c r="WCO43" s="9"/>
      <c r="WCP43" s="9"/>
      <c r="WCQ43" s="9"/>
      <c r="WCR43" s="9"/>
      <c r="WCS43" s="9"/>
      <c r="WCT43" s="9"/>
      <c r="WCU43" s="9"/>
      <c r="WCV43" s="9"/>
      <c r="WCW43" s="9"/>
      <c r="WCX43" s="9"/>
      <c r="WCY43" s="9"/>
      <c r="WCZ43" s="9"/>
      <c r="WDA43" s="9"/>
      <c r="WDB43" s="9"/>
      <c r="WDC43" s="9"/>
      <c r="WDD43" s="9"/>
      <c r="WDE43" s="9"/>
      <c r="WDF43" s="9"/>
      <c r="WDG43" s="9"/>
      <c r="WDH43" s="9"/>
      <c r="WDI43" s="9"/>
      <c r="WDJ43" s="9"/>
      <c r="WDK43" s="9"/>
      <c r="WDL43" s="9"/>
      <c r="WDM43" s="9"/>
      <c r="WDN43" s="9"/>
      <c r="WDO43" s="9"/>
      <c r="WDP43" s="9"/>
      <c r="WDQ43" s="9"/>
      <c r="WDR43" s="9"/>
      <c r="WDS43" s="9"/>
      <c r="WDT43" s="9"/>
      <c r="WDU43" s="9"/>
      <c r="WDV43" s="9"/>
      <c r="WDW43" s="9"/>
      <c r="WDX43" s="9"/>
      <c r="WDY43" s="9"/>
      <c r="WDZ43" s="9"/>
      <c r="WEA43" s="9"/>
      <c r="WEB43" s="9"/>
      <c r="WEC43" s="9"/>
      <c r="WED43" s="9"/>
      <c r="WEE43" s="9"/>
      <c r="WEF43" s="9"/>
      <c r="WEG43" s="9"/>
      <c r="WEH43" s="9"/>
      <c r="WEI43" s="9"/>
      <c r="WEJ43" s="9"/>
      <c r="WEK43" s="9"/>
      <c r="WEL43" s="9"/>
      <c r="WEM43" s="9"/>
      <c r="WEN43" s="9"/>
      <c r="WEO43" s="9"/>
      <c r="WEP43" s="9"/>
      <c r="WEQ43" s="9"/>
      <c r="WER43" s="9"/>
      <c r="WES43" s="9"/>
      <c r="WET43" s="9"/>
      <c r="WEU43" s="9"/>
      <c r="WEV43" s="9"/>
      <c r="WEW43" s="9"/>
      <c r="WEX43" s="9"/>
      <c r="WEY43" s="9"/>
      <c r="WEZ43" s="9"/>
      <c r="WFA43" s="9"/>
      <c r="WFB43" s="9"/>
      <c r="WFC43" s="9"/>
      <c r="WFD43" s="9"/>
      <c r="WFE43" s="9"/>
      <c r="WFF43" s="9"/>
      <c r="WFG43" s="9"/>
      <c r="WFH43" s="9"/>
      <c r="WFI43" s="9"/>
      <c r="WFJ43" s="9"/>
      <c r="WFK43" s="9"/>
      <c r="WFL43" s="9"/>
      <c r="WFM43" s="9"/>
      <c r="WFN43" s="9"/>
      <c r="WFO43" s="9"/>
      <c r="WFP43" s="9"/>
      <c r="WFQ43" s="9"/>
      <c r="WFR43" s="9"/>
      <c r="WFS43" s="9"/>
      <c r="WFT43" s="9"/>
      <c r="WFU43" s="9"/>
      <c r="WFV43" s="9"/>
      <c r="WFW43" s="9"/>
      <c r="WFX43" s="9"/>
      <c r="WFY43" s="9"/>
      <c r="WFZ43" s="9"/>
      <c r="WGA43" s="9"/>
      <c r="WGB43" s="9"/>
      <c r="WGC43" s="9"/>
      <c r="WGD43" s="9"/>
      <c r="WGE43" s="9"/>
      <c r="WGF43" s="9"/>
      <c r="WGG43" s="9"/>
      <c r="WGH43" s="9"/>
      <c r="WGI43" s="9"/>
      <c r="WGJ43" s="9"/>
      <c r="WGK43" s="9"/>
      <c r="WGL43" s="9"/>
      <c r="WGM43" s="9"/>
      <c r="WGN43" s="9"/>
      <c r="WGO43" s="9"/>
      <c r="WGP43" s="9"/>
      <c r="WGQ43" s="9"/>
      <c r="WGR43" s="9"/>
      <c r="WGS43" s="9"/>
      <c r="WGT43" s="9"/>
      <c r="WGU43" s="9"/>
      <c r="WGV43" s="9"/>
      <c r="WGW43" s="9"/>
      <c r="WGX43" s="9"/>
      <c r="WGY43" s="9"/>
      <c r="WGZ43" s="9"/>
      <c r="WHA43" s="9"/>
      <c r="WHB43" s="9"/>
      <c r="WHC43" s="9"/>
      <c r="WHD43" s="9"/>
      <c r="WHE43" s="9"/>
      <c r="WHF43" s="9"/>
      <c r="WHG43" s="9"/>
      <c r="WHH43" s="9"/>
      <c r="WHI43" s="9"/>
      <c r="WHJ43" s="9"/>
      <c r="WHK43" s="9"/>
      <c r="WHL43" s="9"/>
      <c r="WHM43" s="9"/>
      <c r="WHN43" s="9"/>
      <c r="WHO43" s="9"/>
      <c r="WHP43" s="9"/>
      <c r="WHQ43" s="9"/>
      <c r="WHR43" s="9"/>
      <c r="WHS43" s="9"/>
      <c r="WHT43" s="9"/>
      <c r="WHU43" s="9"/>
      <c r="WHV43" s="9"/>
      <c r="WHW43" s="9"/>
      <c r="WHX43" s="9"/>
      <c r="WHY43" s="9"/>
      <c r="WHZ43" s="9"/>
      <c r="WIA43" s="9"/>
      <c r="WIB43" s="9"/>
      <c r="WIC43" s="9"/>
      <c r="WID43" s="9"/>
      <c r="WIE43" s="9"/>
      <c r="WIF43" s="9"/>
      <c r="WIG43" s="9"/>
      <c r="WIH43" s="9"/>
      <c r="WII43" s="9"/>
      <c r="WIJ43" s="9"/>
      <c r="WIK43" s="9"/>
      <c r="WIL43" s="9"/>
      <c r="WIM43" s="9"/>
      <c r="WIN43" s="9"/>
      <c r="WIO43" s="9"/>
      <c r="WIP43" s="9"/>
      <c r="WIQ43" s="9"/>
      <c r="WIR43" s="9"/>
      <c r="WIS43" s="9"/>
      <c r="WIT43" s="9"/>
      <c r="WIU43" s="9"/>
      <c r="WIV43" s="9"/>
      <c r="WIW43" s="9"/>
      <c r="WIX43" s="9"/>
      <c r="WIY43" s="9"/>
      <c r="WIZ43" s="9"/>
      <c r="WJA43" s="9"/>
      <c r="WJB43" s="9"/>
      <c r="WJC43" s="9"/>
      <c r="WJD43" s="9"/>
      <c r="WJE43" s="9"/>
      <c r="WJF43" s="9"/>
      <c r="WJG43" s="9"/>
      <c r="WJH43" s="9"/>
      <c r="WJI43" s="9"/>
      <c r="WJJ43" s="9"/>
      <c r="WJK43" s="9"/>
      <c r="WJL43" s="9"/>
      <c r="WJM43" s="9"/>
      <c r="WJN43" s="9"/>
      <c r="WJO43" s="9"/>
      <c r="WJP43" s="9"/>
      <c r="WJQ43" s="9"/>
      <c r="WJR43" s="9"/>
      <c r="WJS43" s="9"/>
      <c r="WJT43" s="9"/>
      <c r="WJU43" s="9"/>
      <c r="WJV43" s="9"/>
      <c r="WJW43" s="9"/>
      <c r="WJX43" s="9"/>
      <c r="WJY43" s="9"/>
      <c r="WJZ43" s="9"/>
      <c r="WKA43" s="9"/>
      <c r="WKB43" s="9"/>
      <c r="WKC43" s="9"/>
      <c r="WKD43" s="9"/>
      <c r="WKE43" s="9"/>
      <c r="WKF43" s="9"/>
      <c r="WKG43" s="9"/>
      <c r="WKH43" s="9"/>
      <c r="WKI43" s="9"/>
      <c r="WKJ43" s="9"/>
      <c r="WKK43" s="9"/>
      <c r="WKL43" s="9"/>
      <c r="WKM43" s="9"/>
      <c r="WKN43" s="9"/>
      <c r="WKO43" s="9"/>
      <c r="WKP43" s="9"/>
      <c r="WKQ43" s="9"/>
      <c r="WKR43" s="9"/>
      <c r="WKS43" s="9"/>
      <c r="WKT43" s="9"/>
      <c r="WKU43" s="9"/>
      <c r="WKV43" s="9"/>
      <c r="WKW43" s="9"/>
      <c r="WKX43" s="9"/>
      <c r="WKY43" s="9"/>
      <c r="WKZ43" s="9"/>
      <c r="WLA43" s="9"/>
      <c r="WLB43" s="9"/>
      <c r="WLC43" s="9"/>
      <c r="WLD43" s="9"/>
      <c r="WLE43" s="9"/>
      <c r="WLF43" s="9"/>
      <c r="WLG43" s="9"/>
      <c r="WLH43" s="9"/>
      <c r="WLI43" s="9"/>
      <c r="WLJ43" s="9"/>
      <c r="WLK43" s="9"/>
      <c r="WLL43" s="9"/>
      <c r="WLM43" s="9"/>
      <c r="WLN43" s="9"/>
      <c r="WLO43" s="9"/>
      <c r="WLP43" s="9"/>
      <c r="WLQ43" s="9"/>
      <c r="WLR43" s="9"/>
      <c r="WLS43" s="9"/>
      <c r="WLT43" s="9"/>
      <c r="WLU43" s="9"/>
      <c r="WLV43" s="9"/>
      <c r="WLW43" s="9"/>
      <c r="WLX43" s="9"/>
      <c r="WLY43" s="9"/>
      <c r="WLZ43" s="9"/>
      <c r="WMA43" s="9"/>
      <c r="WMB43" s="9"/>
      <c r="WMC43" s="9"/>
      <c r="WMD43" s="9"/>
      <c r="WME43" s="9"/>
      <c r="WMF43" s="9"/>
      <c r="WMG43" s="9"/>
      <c r="WMH43" s="9"/>
      <c r="WMI43" s="9"/>
      <c r="WMJ43" s="9"/>
      <c r="WMK43" s="9"/>
      <c r="WML43" s="9"/>
      <c r="WMM43" s="9"/>
      <c r="WMN43" s="9"/>
      <c r="WMO43" s="9"/>
      <c r="WMP43" s="9"/>
      <c r="WMQ43" s="9"/>
      <c r="WMR43" s="9"/>
      <c r="WMS43" s="9"/>
      <c r="WMT43" s="9"/>
      <c r="WMU43" s="9"/>
      <c r="WMV43" s="9"/>
      <c r="WMW43" s="9"/>
      <c r="WMX43" s="9"/>
      <c r="WMY43" s="9"/>
      <c r="WMZ43" s="9"/>
      <c r="WNA43" s="9"/>
      <c r="WNB43" s="9"/>
      <c r="WNC43" s="9"/>
      <c r="WND43" s="9"/>
      <c r="WNE43" s="9"/>
      <c r="WNF43" s="9"/>
      <c r="WNG43" s="9"/>
      <c r="WNH43" s="9"/>
      <c r="WNI43" s="9"/>
      <c r="WNJ43" s="9"/>
      <c r="WNK43" s="9"/>
      <c r="WNL43" s="9"/>
      <c r="WNM43" s="9"/>
      <c r="WNN43" s="9"/>
      <c r="WNO43" s="9"/>
      <c r="WNP43" s="9"/>
      <c r="WNQ43" s="9"/>
      <c r="WNR43" s="9"/>
      <c r="WNS43" s="9"/>
      <c r="WNT43" s="9"/>
      <c r="WNU43" s="9"/>
      <c r="WNV43" s="9"/>
      <c r="WNW43" s="9"/>
      <c r="WNX43" s="9"/>
      <c r="WNY43" s="9"/>
      <c r="WNZ43" s="9"/>
      <c r="WOA43" s="9"/>
      <c r="WOB43" s="9"/>
      <c r="WOC43" s="9"/>
      <c r="WOD43" s="9"/>
      <c r="WOE43" s="9"/>
      <c r="WOF43" s="9"/>
      <c r="WOG43" s="9"/>
      <c r="WOH43" s="9"/>
      <c r="WOI43" s="9"/>
      <c r="WOJ43" s="9"/>
      <c r="WOK43" s="9"/>
      <c r="WOL43" s="9"/>
      <c r="WOM43" s="9"/>
      <c r="WON43" s="9"/>
      <c r="WOO43" s="9"/>
      <c r="WOP43" s="9"/>
      <c r="WOQ43" s="9"/>
      <c r="WOR43" s="9"/>
      <c r="WOS43" s="9"/>
      <c r="WOT43" s="9"/>
      <c r="WOU43" s="9"/>
      <c r="WOV43" s="9"/>
      <c r="WOW43" s="9"/>
      <c r="WOX43" s="9"/>
      <c r="WOY43" s="9"/>
      <c r="WOZ43" s="9"/>
      <c r="WPA43" s="9"/>
      <c r="WPB43" s="9"/>
      <c r="WPC43" s="9"/>
      <c r="WPD43" s="9"/>
      <c r="WPE43" s="9"/>
      <c r="WPF43" s="9"/>
      <c r="WPG43" s="9"/>
      <c r="WPH43" s="9"/>
      <c r="WPI43" s="9"/>
      <c r="WPJ43" s="9"/>
      <c r="WPK43" s="9"/>
      <c r="WPL43" s="9"/>
      <c r="WPM43" s="9"/>
      <c r="WPN43" s="9"/>
      <c r="WPO43" s="9"/>
      <c r="WPP43" s="9"/>
      <c r="WPQ43" s="9"/>
      <c r="WPR43" s="9"/>
      <c r="WPS43" s="9"/>
      <c r="WPT43" s="9"/>
      <c r="WPU43" s="9"/>
      <c r="WPV43" s="9"/>
      <c r="WPW43" s="9"/>
      <c r="WPX43" s="9"/>
      <c r="WPY43" s="9"/>
      <c r="WPZ43" s="9"/>
      <c r="WQA43" s="9"/>
      <c r="WQB43" s="9"/>
      <c r="WQC43" s="9"/>
      <c r="WQD43" s="9"/>
      <c r="WQE43" s="9"/>
      <c r="WQF43" s="9"/>
      <c r="WQG43" s="9"/>
      <c r="WQH43" s="9"/>
      <c r="WQI43" s="9"/>
      <c r="WQJ43" s="9"/>
      <c r="WQK43" s="9"/>
      <c r="WQL43" s="9"/>
      <c r="WQM43" s="9"/>
      <c r="WQN43" s="9"/>
      <c r="WQO43" s="9"/>
      <c r="WQP43" s="9"/>
      <c r="WQQ43" s="9"/>
      <c r="WQR43" s="9"/>
      <c r="WQS43" s="9"/>
      <c r="WQT43" s="9"/>
      <c r="WQU43" s="9"/>
      <c r="WQV43" s="9"/>
      <c r="WQW43" s="9"/>
      <c r="WQX43" s="9"/>
      <c r="WQY43" s="9"/>
      <c r="WQZ43" s="9"/>
      <c r="WRA43" s="9"/>
      <c r="WRB43" s="9"/>
      <c r="WRC43" s="9"/>
      <c r="WRD43" s="9"/>
      <c r="WRE43" s="9"/>
      <c r="WRF43" s="9"/>
      <c r="WRG43" s="9"/>
      <c r="WRH43" s="9"/>
      <c r="WRI43" s="9"/>
      <c r="WRJ43" s="9"/>
      <c r="WRK43" s="9"/>
      <c r="WRL43" s="9"/>
      <c r="WRM43" s="9"/>
      <c r="WRN43" s="9"/>
      <c r="WRO43" s="9"/>
      <c r="WRP43" s="9"/>
      <c r="WRQ43" s="9"/>
      <c r="WRR43" s="9"/>
      <c r="WRS43" s="9"/>
      <c r="WRT43" s="9"/>
      <c r="WRU43" s="9"/>
      <c r="WRV43" s="9"/>
      <c r="WRW43" s="9"/>
      <c r="WRX43" s="9"/>
      <c r="WRY43" s="9"/>
      <c r="WRZ43" s="9"/>
      <c r="WSA43" s="9"/>
      <c r="WSB43" s="9"/>
      <c r="WSC43" s="9"/>
      <c r="WSD43" s="9"/>
      <c r="WSE43" s="9"/>
      <c r="WSF43" s="9"/>
      <c r="WSG43" s="9"/>
      <c r="WSH43" s="9"/>
      <c r="WSI43" s="9"/>
      <c r="WSJ43" s="9"/>
      <c r="WSK43" s="9"/>
      <c r="WSL43" s="9"/>
      <c r="WSM43" s="9"/>
      <c r="WSN43" s="9"/>
      <c r="WSO43" s="9"/>
      <c r="WSP43" s="9"/>
      <c r="WSQ43" s="9"/>
      <c r="WSR43" s="9"/>
      <c r="WSS43" s="9"/>
      <c r="WST43" s="9"/>
      <c r="WSU43" s="9"/>
      <c r="WSV43" s="9"/>
      <c r="WSW43" s="9"/>
      <c r="WSX43" s="9"/>
      <c r="WSY43" s="9"/>
      <c r="WSZ43" s="9"/>
      <c r="WTA43" s="9"/>
      <c r="WTB43" s="9"/>
      <c r="WTC43" s="9"/>
      <c r="WTD43" s="9"/>
      <c r="WTE43" s="9"/>
      <c r="WTF43" s="9"/>
      <c r="WTG43" s="9"/>
      <c r="WTH43" s="9"/>
      <c r="WTI43" s="9"/>
      <c r="WTJ43" s="9"/>
      <c r="WTK43" s="9"/>
      <c r="WTL43" s="9"/>
      <c r="WTM43" s="9"/>
      <c r="WTN43" s="9"/>
      <c r="WTO43" s="9"/>
      <c r="WTP43" s="9"/>
      <c r="WTQ43" s="9"/>
      <c r="WTR43" s="9"/>
      <c r="WTS43" s="9"/>
      <c r="WTT43" s="9"/>
      <c r="WTU43" s="9"/>
      <c r="WTV43" s="9"/>
      <c r="WTW43" s="9"/>
      <c r="WTX43" s="9"/>
      <c r="WTY43" s="9"/>
      <c r="WTZ43" s="9"/>
      <c r="WUA43" s="9"/>
      <c r="WUB43" s="9"/>
      <c r="WUC43" s="9"/>
      <c r="WUD43" s="9"/>
      <c r="WUE43" s="9"/>
      <c r="WUF43" s="9"/>
      <c r="WUG43" s="9"/>
      <c r="WUH43" s="9"/>
      <c r="WUI43" s="9"/>
      <c r="WUJ43" s="9"/>
      <c r="WUK43" s="9"/>
      <c r="WUL43" s="9"/>
      <c r="WUM43" s="9"/>
      <c r="WUN43" s="9"/>
      <c r="WUO43" s="9"/>
      <c r="WUP43" s="9"/>
      <c r="WUQ43" s="9"/>
      <c r="WUR43" s="9"/>
      <c r="WUS43" s="9"/>
      <c r="WUT43" s="9"/>
      <c r="WUU43" s="9"/>
      <c r="WUV43" s="9"/>
      <c r="WUW43" s="9"/>
      <c r="WUX43" s="9"/>
      <c r="WUY43" s="9"/>
      <c r="WUZ43" s="9"/>
      <c r="WVA43" s="9"/>
      <c r="WVB43" s="9"/>
      <c r="WVC43" s="9"/>
      <c r="WVD43" s="9"/>
      <c r="WVE43" s="9"/>
      <c r="WVF43" s="9"/>
      <c r="WVG43" s="9"/>
      <c r="WVH43" s="9"/>
      <c r="WVI43" s="9"/>
      <c r="WVJ43" s="9"/>
      <c r="WVK43" s="9"/>
      <c r="WVL43" s="9"/>
      <c r="WVM43" s="9"/>
      <c r="WVN43" s="9"/>
      <c r="WVO43" s="9"/>
      <c r="WVP43" s="9"/>
      <c r="WVQ43" s="9"/>
      <c r="WVR43" s="9"/>
      <c r="WVS43" s="9"/>
      <c r="WVT43" s="9"/>
      <c r="WVU43" s="9"/>
      <c r="WVV43" s="9"/>
      <c r="WVW43" s="9"/>
      <c r="WVX43" s="9"/>
      <c r="WVY43" s="9"/>
      <c r="WVZ43" s="9"/>
      <c r="WWA43" s="9"/>
      <c r="WWB43" s="9"/>
      <c r="WWC43" s="9"/>
      <c r="WWD43" s="9"/>
      <c r="WWE43" s="9"/>
      <c r="WWF43" s="9"/>
      <c r="WWG43" s="9"/>
      <c r="WWH43" s="9"/>
      <c r="WWI43" s="9"/>
      <c r="WWJ43" s="9"/>
      <c r="WWK43" s="9"/>
      <c r="WWL43" s="9"/>
      <c r="WWM43" s="9"/>
      <c r="WWN43" s="9"/>
      <c r="WWO43" s="9"/>
      <c r="WWP43" s="9"/>
      <c r="WWQ43" s="9"/>
      <c r="WWR43" s="9"/>
      <c r="WWS43" s="9"/>
      <c r="WWT43" s="9"/>
      <c r="WWU43" s="9"/>
      <c r="WWV43" s="9"/>
      <c r="WWW43" s="9"/>
      <c r="WWX43" s="9"/>
      <c r="WWY43" s="9"/>
      <c r="WWZ43" s="9"/>
      <c r="WXA43" s="9"/>
      <c r="WXB43" s="9"/>
      <c r="WXC43" s="9"/>
      <c r="WXD43" s="9"/>
      <c r="WXE43" s="9"/>
      <c r="WXF43" s="9"/>
      <c r="WXG43" s="9"/>
      <c r="WXH43" s="9"/>
      <c r="WXI43" s="9"/>
      <c r="WXJ43" s="9"/>
      <c r="WXK43" s="9"/>
      <c r="WXL43" s="9"/>
      <c r="WXM43" s="9"/>
      <c r="WXN43" s="9"/>
      <c r="WXO43" s="9"/>
      <c r="WXP43" s="9"/>
      <c r="WXQ43" s="9"/>
      <c r="WXR43" s="9"/>
      <c r="WXS43" s="9"/>
      <c r="WXT43" s="9"/>
      <c r="WXU43" s="9"/>
      <c r="WXV43" s="9"/>
      <c r="WXW43" s="9"/>
      <c r="WXX43" s="9"/>
      <c r="WXY43" s="9"/>
      <c r="WXZ43" s="9"/>
      <c r="WYA43" s="9"/>
      <c r="WYB43" s="9"/>
      <c r="WYC43" s="9"/>
      <c r="WYD43" s="9"/>
      <c r="WYE43" s="9"/>
      <c r="WYF43" s="9"/>
      <c r="WYG43" s="9"/>
      <c r="WYH43" s="9"/>
      <c r="WYI43" s="9"/>
      <c r="WYJ43" s="9"/>
      <c r="WYK43" s="9"/>
      <c r="WYL43" s="9"/>
      <c r="WYM43" s="9"/>
      <c r="WYN43" s="9"/>
      <c r="WYO43" s="9"/>
      <c r="WYP43" s="9"/>
      <c r="WYQ43" s="9"/>
      <c r="WYR43" s="9"/>
      <c r="WYS43" s="9"/>
      <c r="WYT43" s="9"/>
      <c r="WYU43" s="9"/>
      <c r="WYV43" s="9"/>
      <c r="WYW43" s="9"/>
      <c r="WYX43" s="9"/>
      <c r="WYY43" s="9"/>
      <c r="WYZ43" s="9"/>
      <c r="WZA43" s="9"/>
      <c r="WZB43" s="9"/>
      <c r="WZC43" s="9"/>
      <c r="WZD43" s="9"/>
      <c r="WZE43" s="9"/>
      <c r="WZF43" s="9"/>
      <c r="WZG43" s="9"/>
      <c r="WZH43" s="9"/>
      <c r="WZI43" s="9"/>
      <c r="WZJ43" s="9"/>
      <c r="WZK43" s="9"/>
      <c r="WZL43" s="9"/>
      <c r="WZM43" s="9"/>
      <c r="WZN43" s="9"/>
      <c r="WZO43" s="9"/>
      <c r="WZP43" s="9"/>
      <c r="WZQ43" s="9"/>
      <c r="WZR43" s="9"/>
      <c r="WZS43" s="9"/>
      <c r="WZT43" s="9"/>
      <c r="WZU43" s="9"/>
      <c r="WZV43" s="9"/>
      <c r="WZW43" s="9"/>
      <c r="WZX43" s="9"/>
      <c r="WZY43" s="9"/>
      <c r="WZZ43" s="9"/>
      <c r="XAA43" s="9"/>
      <c r="XAB43" s="9"/>
      <c r="XAC43" s="9"/>
      <c r="XAD43" s="9"/>
      <c r="XAE43" s="9"/>
      <c r="XAF43" s="9"/>
      <c r="XAG43" s="9"/>
      <c r="XAH43" s="9"/>
      <c r="XAI43" s="9"/>
      <c r="XAJ43" s="9"/>
      <c r="XAK43" s="9"/>
      <c r="XAL43" s="9"/>
      <c r="XAM43" s="9"/>
      <c r="XAN43" s="9"/>
      <c r="XAO43" s="9"/>
      <c r="XAP43" s="9"/>
      <c r="XAQ43" s="9"/>
      <c r="XAR43" s="9"/>
      <c r="XAS43" s="9"/>
      <c r="XAT43" s="9"/>
      <c r="XAU43" s="9"/>
      <c r="XAV43" s="9"/>
      <c r="XAW43" s="9"/>
      <c r="XAX43" s="9"/>
      <c r="XAY43" s="9"/>
      <c r="XAZ43" s="9"/>
      <c r="XBA43" s="9"/>
      <c r="XBB43" s="9"/>
      <c r="XBC43" s="9"/>
      <c r="XBD43" s="9"/>
      <c r="XBE43" s="9"/>
      <c r="XBF43" s="9"/>
      <c r="XBG43" s="9"/>
      <c r="XBH43" s="9"/>
      <c r="XBI43" s="9"/>
      <c r="XBJ43" s="9"/>
      <c r="XBK43" s="9"/>
      <c r="XBL43" s="9"/>
      <c r="XBM43" s="9"/>
      <c r="XBN43" s="9"/>
      <c r="XBO43" s="9"/>
      <c r="XBP43" s="9"/>
      <c r="XBQ43" s="9"/>
      <c r="XBR43" s="9"/>
      <c r="XBS43" s="9"/>
      <c r="XBT43" s="9"/>
      <c r="XBU43" s="9"/>
      <c r="XBV43" s="9"/>
      <c r="XBW43" s="9"/>
      <c r="XBX43" s="9"/>
      <c r="XBY43" s="9"/>
      <c r="XBZ43" s="9"/>
      <c r="XCA43" s="9"/>
      <c r="XCB43" s="9"/>
      <c r="XCC43" s="9"/>
      <c r="XCD43" s="9"/>
      <c r="XCE43" s="9"/>
      <c r="XCF43" s="9"/>
      <c r="XCG43" s="9"/>
      <c r="XCH43" s="9"/>
      <c r="XCI43" s="9"/>
      <c r="XCJ43" s="9"/>
      <c r="XCK43" s="9"/>
      <c r="XCL43" s="9"/>
      <c r="XCM43" s="9"/>
      <c r="XCN43" s="9"/>
      <c r="XCO43" s="9"/>
      <c r="XCP43" s="9"/>
      <c r="XCQ43" s="9"/>
      <c r="XCR43" s="9"/>
      <c r="XCS43" s="9"/>
      <c r="XCT43" s="9"/>
      <c r="XCU43" s="9"/>
      <c r="XCV43" s="9"/>
      <c r="XCW43" s="9"/>
      <c r="XCX43" s="9"/>
      <c r="XCY43" s="9"/>
      <c r="XCZ43" s="9"/>
      <c r="XDA43" s="9"/>
      <c r="XDB43" s="9"/>
      <c r="XDC43" s="9"/>
      <c r="XDD43" s="9"/>
      <c r="XDE43" s="9"/>
      <c r="XDF43" s="9"/>
      <c r="XDG43" s="9"/>
      <c r="XDH43" s="9"/>
      <c r="XDI43" s="9"/>
      <c r="XDJ43" s="9"/>
      <c r="XDK43" s="9"/>
      <c r="XDL43" s="9"/>
      <c r="XDM43" s="9"/>
      <c r="XDN43" s="9"/>
      <c r="XDO43" s="9"/>
      <c r="XDP43" s="9"/>
      <c r="XDQ43" s="9"/>
      <c r="XDR43" s="9"/>
      <c r="XDS43" s="9"/>
      <c r="XDT43" s="9"/>
      <c r="XDU43" s="9"/>
      <c r="XDV43" s="9"/>
      <c r="XDW43" s="9"/>
      <c r="XDX43" s="9"/>
      <c r="XDY43" s="9"/>
      <c r="XDZ43" s="9"/>
      <c r="XEA43" s="9"/>
      <c r="XEB43" s="9"/>
      <c r="XEC43" s="9"/>
      <c r="XED43" s="9"/>
      <c r="XEE43" s="9"/>
      <c r="XEF43" s="9"/>
      <c r="XEG43" s="9"/>
      <c r="XEH43" s="9"/>
      <c r="XEI43" s="9"/>
      <c r="XEJ43" s="9"/>
      <c r="XEK43" s="9"/>
      <c r="XEL43" s="9"/>
      <c r="XEM43" s="9"/>
      <c r="XEN43" s="9"/>
      <c r="XEO43" s="9"/>
      <c r="XEP43" s="9"/>
      <c r="XEQ43" s="9"/>
      <c r="XER43" s="9"/>
      <c r="XES43" s="9"/>
      <c r="XET43" s="9"/>
      <c r="XEU43" s="9"/>
      <c r="XEV43" s="9"/>
      <c r="XEW43" s="9"/>
      <c r="XEX43" s="9"/>
      <c r="XEY43" s="9"/>
      <c r="XEZ43" s="9"/>
      <c r="XFA43" s="9"/>
      <c r="XFB43" s="9"/>
      <c r="XFC43" s="9"/>
    </row>
    <row r="44" spans="1:16383" ht="15.75" customHeight="1">
      <c r="A44" s="137">
        <v>2</v>
      </c>
      <c r="B44" s="360" t="s">
        <v>77</v>
      </c>
      <c r="C44" s="360" t="s">
        <v>236</v>
      </c>
      <c r="D44" s="332" t="s">
        <v>234</v>
      </c>
      <c r="E44" s="138" t="s">
        <v>176</v>
      </c>
      <c r="F44" s="361" t="s">
        <v>226</v>
      </c>
      <c r="G44" s="139">
        <v>4793</v>
      </c>
      <c r="H44" s="282">
        <f>_xlfn.IFNA(VLOOKUP(C44,Tabel1[#All],4,0),"")</f>
        <v>175</v>
      </c>
      <c r="I44" s="361">
        <v>1</v>
      </c>
      <c r="J44" s="139">
        <v>1</v>
      </c>
      <c r="K44" s="332">
        <v>1</v>
      </c>
      <c r="L44" s="332">
        <v>1</v>
      </c>
      <c r="M44" s="332">
        <v>1</v>
      </c>
      <c r="N44" s="332">
        <v>2</v>
      </c>
      <c r="O44" s="332">
        <v>1</v>
      </c>
      <c r="P44" s="141">
        <v>4</v>
      </c>
      <c r="Q44" s="333" t="s">
        <v>171</v>
      </c>
      <c r="R44" s="333" t="s">
        <v>172</v>
      </c>
      <c r="S44" s="333" t="s">
        <v>171</v>
      </c>
      <c r="T44" s="333" t="s">
        <v>172</v>
      </c>
      <c r="U44" s="170" t="s">
        <v>171</v>
      </c>
      <c r="V44" s="333" t="str">
        <f>IFERROR(IF(R44&gt;0,WORKDAY(T44,1,Holidays!$B$2:$B$57),""),"")</f>
        <v/>
      </c>
      <c r="W44" s="359" t="str">
        <f>_xlfn.IFNA(VLOOKUP(C44,Tabel1[#All],15,0),"")</f>
        <v>98.59</v>
      </c>
      <c r="X44" s="170" t="s">
        <v>171</v>
      </c>
      <c r="Y44" s="333" t="str">
        <f>IFERROR(IF(R44&gt;0,WORKDAY(V44,DaysStreetSurvey,Holidays!$B$2:$B$57),""),"")</f>
        <v/>
      </c>
      <c r="Z44" s="170" t="s">
        <v>171</v>
      </c>
      <c r="AA44" s="170" t="s">
        <v>172</v>
      </c>
      <c r="AB44" s="170" t="s">
        <v>171</v>
      </c>
      <c r="AC44" s="170" t="s">
        <v>172</v>
      </c>
      <c r="AD44" s="170" t="s">
        <v>171</v>
      </c>
      <c r="AE44" s="170" t="s">
        <v>172</v>
      </c>
      <c r="AF44" s="170" t="s">
        <v>171</v>
      </c>
      <c r="AG44" s="333" t="s">
        <v>172</v>
      </c>
      <c r="AH44" s="170" t="s">
        <v>171</v>
      </c>
      <c r="AI44" s="333"/>
      <c r="AJ44" s="170" t="s">
        <v>171</v>
      </c>
      <c r="AK44" s="333" t="str">
        <f>IFERROR(IF(AI44&gt;0,WORKDAY(AI44,DaysStartInfra,Holidays!$B$2:$B$57),""),"")</f>
        <v/>
      </c>
      <c r="AL44" s="170" t="s">
        <v>171</v>
      </c>
      <c r="AM44" s="333"/>
      <c r="AN44" s="170" t="s">
        <v>171</v>
      </c>
      <c r="AO44" s="333"/>
      <c r="AP44" s="170" t="s">
        <v>171</v>
      </c>
      <c r="AQ44" s="333"/>
      <c r="AR44" s="170" t="s">
        <v>171</v>
      </c>
      <c r="AS44" s="333"/>
      <c r="AT44" s="359" t="str">
        <f>_xlfn.IFNA(VLOOKUP(C44,Tabel1[#All],13,0),"")</f>
        <v>100.0</v>
      </c>
      <c r="AU44" s="170" t="s">
        <v>171</v>
      </c>
      <c r="AV44" s="333"/>
      <c r="AW44" s="170"/>
      <c r="AX44" s="333" t="s">
        <v>172</v>
      </c>
      <c r="AY44" s="170"/>
      <c r="AZ44" s="333" t="s">
        <v>172</v>
      </c>
      <c r="BA44" s="170"/>
      <c r="BB44" s="333" t="s">
        <v>172</v>
      </c>
      <c r="BC44" s="333" t="s">
        <v>110</v>
      </c>
      <c r="BD44" s="333" t="s">
        <v>171</v>
      </c>
      <c r="BE44" s="333" t="str">
        <f>IFERROR(IF(BB44&gt;0,WORKDAY(BB44,DaysHp,Holidays!$B$2:$B$57),""),"")</f>
        <v/>
      </c>
      <c r="BF44" s="333" t="s">
        <v>171</v>
      </c>
      <c r="BG44" s="333">
        <v>43677</v>
      </c>
      <c r="BH44" s="333"/>
      <c r="BI44" s="359" t="str">
        <f>_xlfn.IFNA(VLOOKUP(C44,Tabel1[#All],7,0),"")</f>
        <v>98.86</v>
      </c>
      <c r="BJ44" s="333"/>
      <c r="BK44" s="359" t="str">
        <f>_xlfn.IFNA(VLOOKUP(C44,Tabel1[#All],11,0),"")</f>
        <v>36.67</v>
      </c>
      <c r="BL44" s="333"/>
      <c r="BM44" s="333"/>
      <c r="BN44" s="333"/>
      <c r="BO44" s="333"/>
      <c r="BP44" s="333"/>
      <c r="BQ44" s="143" t="s">
        <v>172</v>
      </c>
      <c r="BR44" s="364"/>
      <c r="BS44" s="364"/>
      <c r="BT44" s="364"/>
      <c r="BU44" s="364"/>
    </row>
    <row r="45" spans="1:16383" s="8" customFormat="1">
      <c r="A45" s="137">
        <v>3</v>
      </c>
      <c r="B45" s="360" t="s">
        <v>77</v>
      </c>
      <c r="C45" s="360" t="s">
        <v>236</v>
      </c>
      <c r="D45" s="363" t="s">
        <v>234</v>
      </c>
      <c r="E45" s="147" t="s">
        <v>178</v>
      </c>
      <c r="F45" s="361" t="s">
        <v>226</v>
      </c>
      <c r="G45" s="139">
        <v>1686</v>
      </c>
      <c r="H45" s="282">
        <f>_xlfn.IFNA(VLOOKUP(C45,Tabel1[#All],4,0),"")</f>
        <v>175</v>
      </c>
      <c r="I45" s="361">
        <v>1</v>
      </c>
      <c r="J45" s="139">
        <v>1</v>
      </c>
      <c r="K45" s="332">
        <v>1</v>
      </c>
      <c r="L45" s="332">
        <v>1</v>
      </c>
      <c r="M45" s="332">
        <v>1</v>
      </c>
      <c r="N45" s="332">
        <v>1</v>
      </c>
      <c r="O45" s="332">
        <v>1</v>
      </c>
      <c r="P45" s="141">
        <v>6</v>
      </c>
      <c r="Q45" s="142" t="s">
        <v>171</v>
      </c>
      <c r="R45" s="333">
        <v>43588</v>
      </c>
      <c r="S45" s="333" t="s">
        <v>171</v>
      </c>
      <c r="T45" s="333">
        <v>43591</v>
      </c>
      <c r="U45" s="333" t="s">
        <v>171</v>
      </c>
      <c r="V45" s="333">
        <v>43601</v>
      </c>
      <c r="W45" s="359" t="str">
        <f>_xlfn.IFNA(VLOOKUP(C45,Tabel1[#All],15,0),"")</f>
        <v>98.59</v>
      </c>
      <c r="X45" s="333" t="s">
        <v>171</v>
      </c>
      <c r="Y45" s="333">
        <f>IFERROR(IF(R45&gt;0,WORKDAY(V45,DaysStreetSurvey,Holidays!$B$2:$B$57),""),"")</f>
        <v>43615</v>
      </c>
      <c r="Z45" s="333" t="s">
        <v>171</v>
      </c>
      <c r="AA45" s="333">
        <f>IFERROR(IF(Y45&gt;0,WORKDAY(Y45,1,Holidays!$B$2:$B$57),""),"")</f>
        <v>43616</v>
      </c>
      <c r="AB45" s="333" t="s">
        <v>171</v>
      </c>
      <c r="AC45" s="333">
        <v>43614</v>
      </c>
      <c r="AD45" s="333" t="s">
        <v>171</v>
      </c>
      <c r="AE45" s="333">
        <v>43614</v>
      </c>
      <c r="AF45" s="333" t="s">
        <v>171</v>
      </c>
      <c r="AG45" s="333">
        <v>43649</v>
      </c>
      <c r="AH45" s="333" t="s">
        <v>171</v>
      </c>
      <c r="AI45" s="333">
        <v>43705</v>
      </c>
      <c r="AJ45" s="333" t="s">
        <v>171</v>
      </c>
      <c r="AK45" s="333">
        <f>IFERROR(IF(AI45&gt;0,WORKDAY(AI45,DaysStartInfra,Holidays!$B$2:$B$57),""),"")</f>
        <v>43706</v>
      </c>
      <c r="AL45" s="333" t="s">
        <v>171</v>
      </c>
      <c r="AM45" s="333">
        <v>43706</v>
      </c>
      <c r="AN45" s="333" t="s">
        <v>171</v>
      </c>
      <c r="AO45" s="333">
        <v>43711</v>
      </c>
      <c r="AP45" s="333" t="s">
        <v>171</v>
      </c>
      <c r="AQ45" s="333">
        <v>43766</v>
      </c>
      <c r="AR45" s="333" t="s">
        <v>171</v>
      </c>
      <c r="AS45" s="333">
        <v>43759</v>
      </c>
      <c r="AT45" s="359" t="str">
        <f>_xlfn.IFNA(VLOOKUP(C45,Tabel1[#All],13,0),"")</f>
        <v>100.0</v>
      </c>
      <c r="AU45" s="333" t="s">
        <v>171</v>
      </c>
      <c r="AV45" s="333">
        <v>43775</v>
      </c>
      <c r="AW45" s="333" t="s">
        <v>171</v>
      </c>
      <c r="AX45" s="333">
        <v>43782</v>
      </c>
      <c r="AY45" s="333" t="s">
        <v>171</v>
      </c>
      <c r="AZ45" s="333">
        <v>43783</v>
      </c>
      <c r="BA45" s="333" t="s">
        <v>171</v>
      </c>
      <c r="BB45" s="333">
        <v>43816</v>
      </c>
      <c r="BC45" s="333" t="s">
        <v>110</v>
      </c>
      <c r="BD45" s="333" t="s">
        <v>171</v>
      </c>
      <c r="BE45" s="333">
        <f>IFERROR(IF(BB45&gt;0,WORKDAY(BB45,DaysHp,Holidays!$B$2:$B$57),""),"")</f>
        <v>43872</v>
      </c>
      <c r="BF45" s="333" t="s">
        <v>164</v>
      </c>
      <c r="BG45" s="333">
        <v>44046</v>
      </c>
      <c r="BH45" s="333"/>
      <c r="BI45" s="359" t="str">
        <f>_xlfn.IFNA(VLOOKUP(C45,Tabel1[#All],7,0),"")</f>
        <v>98.86</v>
      </c>
      <c r="BJ45" s="333"/>
      <c r="BK45" s="359" t="str">
        <f>_xlfn.IFNA(VLOOKUP(C45,Tabel1[#All],11,0),"")</f>
        <v>36.67</v>
      </c>
      <c r="BL45" s="333"/>
      <c r="BM45" s="333"/>
      <c r="BN45" s="333"/>
      <c r="BO45" s="333"/>
      <c r="BP45" s="333" t="s">
        <v>164</v>
      </c>
      <c r="BQ45" s="148">
        <v>43980</v>
      </c>
      <c r="BR45" s="364"/>
      <c r="BS45" s="364"/>
      <c r="BT45" s="364"/>
      <c r="BU45" s="364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16383" ht="15.75" customHeight="1">
      <c r="A46" s="137">
        <v>3</v>
      </c>
      <c r="B46" s="360" t="s">
        <v>77</v>
      </c>
      <c r="C46" s="360" t="s">
        <v>237</v>
      </c>
      <c r="D46" s="363" t="s">
        <v>234</v>
      </c>
      <c r="E46" s="147" t="s">
        <v>180</v>
      </c>
      <c r="F46" s="361" t="s">
        <v>226</v>
      </c>
      <c r="G46" s="139">
        <v>516</v>
      </c>
      <c r="H46" s="282">
        <f>_xlfn.IFNA(VLOOKUP(C46,Tabel1[#All],4,0),"")</f>
        <v>38</v>
      </c>
      <c r="I46" s="361">
        <v>1</v>
      </c>
      <c r="J46" s="139">
        <v>1</v>
      </c>
      <c r="K46" s="332">
        <v>1</v>
      </c>
      <c r="L46" s="332">
        <v>1</v>
      </c>
      <c r="M46" s="332"/>
      <c r="N46" s="332"/>
      <c r="O46" s="332"/>
      <c r="P46" s="141"/>
      <c r="Q46" s="142" t="s">
        <v>171</v>
      </c>
      <c r="R46" s="333">
        <v>43593</v>
      </c>
      <c r="S46" s="333" t="s">
        <v>171</v>
      </c>
      <c r="T46" s="333">
        <v>43595</v>
      </c>
      <c r="U46" s="333" t="s">
        <v>171</v>
      </c>
      <c r="V46" s="333">
        <v>43613</v>
      </c>
      <c r="W46" s="359" t="str">
        <f>_xlfn.IFNA(VLOOKUP(C46,Tabel1[#All],15,0),"")</f>
        <v>92.79</v>
      </c>
      <c r="X46" s="333" t="s">
        <v>171</v>
      </c>
      <c r="Y46" s="333">
        <f>IFERROR(IF(R46&gt;0,WORKDAY(V46,DaysStreetSurvey,Holidays!$B$2:$B$57),""),"")</f>
        <v>43627</v>
      </c>
      <c r="Z46" s="333" t="s">
        <v>171</v>
      </c>
      <c r="AA46" s="333">
        <f>IFERROR(IF(Y46&gt;0,WORKDAY(Y46,1,Holidays!$B$2:$B$57),""),"")</f>
        <v>43628</v>
      </c>
      <c r="AB46" s="333" t="s">
        <v>171</v>
      </c>
      <c r="AC46" s="333">
        <v>43649</v>
      </c>
      <c r="AD46" s="333" t="s">
        <v>171</v>
      </c>
      <c r="AE46" s="333">
        <v>43649</v>
      </c>
      <c r="AF46" s="333" t="s">
        <v>171</v>
      </c>
      <c r="AG46" s="333">
        <v>43657</v>
      </c>
      <c r="AH46" s="333" t="s">
        <v>171</v>
      </c>
      <c r="AI46" s="333">
        <v>43880</v>
      </c>
      <c r="AJ46" s="333" t="s">
        <v>171</v>
      </c>
      <c r="AK46" s="333">
        <f>IFERROR(IF(AI46&gt;0,WORKDAY(AI46,DaysStartInfra,Holidays!$B$2:$B$57),""),"")</f>
        <v>43881</v>
      </c>
      <c r="AL46" s="333" t="s">
        <v>171</v>
      </c>
      <c r="AM46" s="333">
        <v>43965</v>
      </c>
      <c r="AN46" s="333" t="s">
        <v>171</v>
      </c>
      <c r="AO46" s="333">
        <v>43979</v>
      </c>
      <c r="AP46" s="333" t="s">
        <v>164</v>
      </c>
      <c r="AQ46" s="333">
        <v>43700</v>
      </c>
      <c r="AR46" s="333" t="s">
        <v>171</v>
      </c>
      <c r="AS46" s="333">
        <v>43985</v>
      </c>
      <c r="AT46" s="359" t="str">
        <f>_xlfn.IFNA(VLOOKUP(C46,Tabel1[#All],13,0),"")</f>
        <v>50.0</v>
      </c>
      <c r="AU46" s="333" t="s">
        <v>164</v>
      </c>
      <c r="AV46" s="333">
        <v>44217</v>
      </c>
      <c r="AW46" s="333" t="s">
        <v>164</v>
      </c>
      <c r="AX46" s="333">
        <f>IFERROR(IF(AV46&gt;0,WORKDAY(AV46,HLD2Cstart,Holidays!$B$2:$B$57),""),"")</f>
        <v>44218</v>
      </c>
      <c r="AY46" s="333" t="s">
        <v>164</v>
      </c>
      <c r="AZ46" s="333">
        <f>IFERROR(IF(AX46&gt;0,WORKDAY(AX46,HLD2Cstop,Holidays!$B$2:$B$57),""),"")</f>
        <v>44225</v>
      </c>
      <c r="BA46" s="333" t="s">
        <v>164</v>
      </c>
      <c r="BB46" s="333">
        <f>IFERROR(IF(AZ46&gt;0,WORKDAY(AZ46,HLD2C,Holidays!$B$2:$B$57),""),"")</f>
        <v>44245</v>
      </c>
      <c r="BC46" s="333" t="s">
        <v>110</v>
      </c>
      <c r="BD46" s="333" t="s">
        <v>164</v>
      </c>
      <c r="BE46" s="333">
        <f>IFERROR(IF(BB46&gt;0,WORKDAY(BB46,DaysHp,Holidays!$B$2:$B$57),""),"")</f>
        <v>44287</v>
      </c>
      <c r="BF46" s="333" t="s">
        <v>164</v>
      </c>
      <c r="BG46" s="333">
        <v>44377</v>
      </c>
      <c r="BH46" s="333"/>
      <c r="BI46" s="359" t="str">
        <f>_xlfn.IFNA(VLOOKUP(C46,Tabel1[#All],7,0),"")</f>
        <v>26.32</v>
      </c>
      <c r="BJ46" s="333"/>
      <c r="BK46" s="359" t="str">
        <f>_xlfn.IFNA(VLOOKUP(C46,Tabel1[#All],11,0),"")</f>
        <v>6.67</v>
      </c>
      <c r="BL46" s="333"/>
      <c r="BM46" s="333"/>
      <c r="BN46" s="333"/>
      <c r="BO46" s="333"/>
      <c r="BP46" s="333"/>
      <c r="BQ46" s="333"/>
      <c r="BR46" s="364"/>
      <c r="BS46" s="364"/>
      <c r="BT46" s="364"/>
      <c r="BU46" s="364"/>
    </row>
    <row r="47" spans="1:16383" ht="15" customHeight="1">
      <c r="A47" s="137">
        <v>3</v>
      </c>
      <c r="B47" s="360" t="s">
        <v>77</v>
      </c>
      <c r="C47" s="360" t="s">
        <v>238</v>
      </c>
      <c r="D47" s="363" t="s">
        <v>234</v>
      </c>
      <c r="E47" s="147" t="s">
        <v>182</v>
      </c>
      <c r="F47" s="361" t="s">
        <v>226</v>
      </c>
      <c r="G47" s="139">
        <v>1262</v>
      </c>
      <c r="H47" s="282">
        <f>_xlfn.IFNA(VLOOKUP(C47,Tabel1[#All],4,0),"")</f>
        <v>78</v>
      </c>
      <c r="I47" s="361">
        <v>1</v>
      </c>
      <c r="J47" s="139">
        <v>1</v>
      </c>
      <c r="K47" s="332">
        <v>1</v>
      </c>
      <c r="L47" s="332">
        <v>1</v>
      </c>
      <c r="M47" s="332"/>
      <c r="N47" s="332"/>
      <c r="O47" s="332"/>
      <c r="P47" s="141"/>
      <c r="Q47" s="142" t="s">
        <v>171</v>
      </c>
      <c r="R47" s="333">
        <v>43605</v>
      </c>
      <c r="S47" s="333" t="s">
        <v>171</v>
      </c>
      <c r="T47" s="333">
        <v>43614</v>
      </c>
      <c r="U47" s="333" t="s">
        <v>171</v>
      </c>
      <c r="V47" s="333">
        <v>43630</v>
      </c>
      <c r="W47" s="359" t="str">
        <f>_xlfn.IFNA(VLOOKUP(C47,Tabel1[#All],15,0),"")</f>
        <v>100.0</v>
      </c>
      <c r="X47" s="333" t="s">
        <v>171</v>
      </c>
      <c r="Y47" s="333">
        <f>IFERROR(IF(R47&gt;0,WORKDAY(V47,DaysStreetSurvey,Holidays!$B$2:$B$57),""),"")</f>
        <v>43644</v>
      </c>
      <c r="Z47" s="333" t="s">
        <v>171</v>
      </c>
      <c r="AA47" s="333">
        <f>IFERROR(IF(Y47&gt;0,WORKDAY(Y47,1,Holidays!$B$2:$B$57),""),"")</f>
        <v>43647</v>
      </c>
      <c r="AB47" s="333" t="s">
        <v>171</v>
      </c>
      <c r="AC47" s="333">
        <v>43649</v>
      </c>
      <c r="AD47" s="333" t="s">
        <v>171</v>
      </c>
      <c r="AE47" s="333">
        <v>43649</v>
      </c>
      <c r="AF47" s="333" t="s">
        <v>171</v>
      </c>
      <c r="AG47" s="333">
        <v>43696</v>
      </c>
      <c r="AH47" s="333" t="s">
        <v>171</v>
      </c>
      <c r="AI47" s="333">
        <v>43880</v>
      </c>
      <c r="AJ47" s="333" t="s">
        <v>171</v>
      </c>
      <c r="AK47" s="333">
        <f>IFERROR(IF(AI47&gt;0,WORKDAY(AI47,DaysStartInfra,Holidays!$B$2:$B$57),""),"")</f>
        <v>43881</v>
      </c>
      <c r="AL47" s="333" t="s">
        <v>171</v>
      </c>
      <c r="AM47" s="333">
        <v>43965</v>
      </c>
      <c r="AN47" s="333" t="s">
        <v>171</v>
      </c>
      <c r="AO47" s="333">
        <v>43976</v>
      </c>
      <c r="AP47" s="333" t="s">
        <v>171</v>
      </c>
      <c r="AQ47" s="333">
        <v>43977</v>
      </c>
      <c r="AR47" s="333" t="s">
        <v>171</v>
      </c>
      <c r="AS47" s="333">
        <v>43985</v>
      </c>
      <c r="AT47" s="359" t="str">
        <f>_xlfn.IFNA(VLOOKUP(C47,Tabel1[#All],13,0),"")</f>
        <v>58.97</v>
      </c>
      <c r="AU47" s="333" t="s">
        <v>164</v>
      </c>
      <c r="AV47" s="333">
        <v>44113</v>
      </c>
      <c r="AW47" s="333" t="s">
        <v>164</v>
      </c>
      <c r="AX47" s="333">
        <f>IFERROR(IF(AV47&gt;0,WORKDAY(AV47,HLD2Cstart,Holidays!$B$2:$B$57),""),"")</f>
        <v>44116</v>
      </c>
      <c r="AY47" s="333" t="s">
        <v>164</v>
      </c>
      <c r="AZ47" s="333">
        <f>IFERROR(IF(AX47&gt;0,WORKDAY(AX47,HLD2Cstop,Holidays!$B$2:$B$57),""),"")</f>
        <v>44123</v>
      </c>
      <c r="BA47" s="333" t="s">
        <v>164</v>
      </c>
      <c r="BB47" s="333">
        <f>IFERROR(IF(AZ47&gt;0,WORKDAY(AZ47,HLD2C,Holidays!$B$2:$B$57),""),"")</f>
        <v>44141</v>
      </c>
      <c r="BC47" s="333" t="s">
        <v>110</v>
      </c>
      <c r="BD47" s="333" t="s">
        <v>164</v>
      </c>
      <c r="BE47" s="333">
        <f>IFERROR(IF(BB47&gt;0,WORKDAY(BB47,DaysHp,Holidays!$B$2:$B$57),""),"")</f>
        <v>44200</v>
      </c>
      <c r="BF47" s="333" t="s">
        <v>164</v>
      </c>
      <c r="BG47" s="333">
        <v>44377</v>
      </c>
      <c r="BH47" s="333"/>
      <c r="BI47" s="359" t="str">
        <f>_xlfn.IFNA(VLOOKUP(C47,Tabel1[#All],7,0),"")</f>
        <v>43.59</v>
      </c>
      <c r="BJ47" s="333"/>
      <c r="BK47" s="359" t="str">
        <f>_xlfn.IFNA(VLOOKUP(C47,Tabel1[#All],11,0),"")</f>
        <v>23.53</v>
      </c>
      <c r="BL47" s="333"/>
      <c r="BM47" s="333"/>
      <c r="BN47" s="333"/>
      <c r="BO47" s="333"/>
      <c r="BP47" s="333"/>
      <c r="BQ47" s="143"/>
      <c r="BR47" s="364"/>
      <c r="BS47" s="364"/>
      <c r="BT47" s="364"/>
      <c r="BU47" s="364"/>
    </row>
    <row r="48" spans="1:16383" ht="15" customHeight="1">
      <c r="A48" s="173">
        <v>3</v>
      </c>
      <c r="B48" s="155" t="s">
        <v>77</v>
      </c>
      <c r="C48" s="155" t="s">
        <v>239</v>
      </c>
      <c r="D48" s="151" t="s">
        <v>234</v>
      </c>
      <c r="E48" s="152" t="s">
        <v>186</v>
      </c>
      <c r="F48" s="153" t="s">
        <v>226</v>
      </c>
      <c r="G48" s="154">
        <v>1533</v>
      </c>
      <c r="H48" s="283">
        <f>_xlfn.IFNA(VLOOKUP(C48,Tabel1[#All],4,0),"")</f>
        <v>115</v>
      </c>
      <c r="I48" s="153">
        <v>1</v>
      </c>
      <c r="J48" s="154">
        <v>1</v>
      </c>
      <c r="K48" s="155"/>
      <c r="L48" s="155"/>
      <c r="M48" s="155"/>
      <c r="N48" s="155"/>
      <c r="O48" s="155"/>
      <c r="P48" s="156"/>
      <c r="Q48" s="157" t="s">
        <v>171</v>
      </c>
      <c r="R48" s="158">
        <v>43931</v>
      </c>
      <c r="S48" s="158" t="s">
        <v>171</v>
      </c>
      <c r="T48" s="158">
        <v>43944</v>
      </c>
      <c r="U48" s="158" t="s">
        <v>171</v>
      </c>
      <c r="V48" s="158">
        <v>43948</v>
      </c>
      <c r="W48" s="158" t="str">
        <f>_xlfn.IFNA(VLOOKUP(C48,Tabel1[#All],15,0),"")</f>
        <v>100.0</v>
      </c>
      <c r="X48" s="158" t="s">
        <v>171</v>
      </c>
      <c r="Y48" s="158">
        <f>IFERROR(IF(R48&gt;0,WORKDAY(V48,DaysStreetSurvey,Holidays!$B$2:$B$57),""),"")</f>
        <v>43963</v>
      </c>
      <c r="Z48" s="158" t="s">
        <v>171</v>
      </c>
      <c r="AA48" s="158">
        <f>IFERROR(IF(Y48&gt;0,WORKDAY(Y48,1,Holidays!$B$2:$B$57),""),"")</f>
        <v>43964</v>
      </c>
      <c r="AB48" s="158" t="s">
        <v>171</v>
      </c>
      <c r="AC48" s="158">
        <v>43955</v>
      </c>
      <c r="AD48" s="158" t="s">
        <v>171</v>
      </c>
      <c r="AE48" s="158">
        <v>43980</v>
      </c>
      <c r="AF48" s="158" t="s">
        <v>171</v>
      </c>
      <c r="AG48" s="158">
        <v>43987</v>
      </c>
      <c r="AH48" s="158" t="s">
        <v>164</v>
      </c>
      <c r="AI48" s="158">
        <v>44026</v>
      </c>
      <c r="AJ48" s="158" t="s">
        <v>164</v>
      </c>
      <c r="AK48" s="158">
        <f>IFERROR(IF(AI48&gt;0,WORKDAY(AI48,DaysStartInfra,Holidays!$B$2:$B$57),""),"")</f>
        <v>44039</v>
      </c>
      <c r="AL48" s="158" t="s">
        <v>164</v>
      </c>
      <c r="AM48" s="158">
        <f>IFERROR(IF(AK48&gt;0,WORKDAY(AK48,DaysInfra,Holidays!$B$2:$B$57),""),"")</f>
        <v>44057</v>
      </c>
      <c r="AN48" s="158" t="s">
        <v>164</v>
      </c>
      <c r="AO48" s="158">
        <f>IFERROR(IF(AM48&gt;0,WORKDAY(AM48,GO4HLD2B,Holidays!$B$2:$B$57),""),"")</f>
        <v>44064</v>
      </c>
      <c r="AP48" s="158" t="s">
        <v>164</v>
      </c>
      <c r="AQ48" s="158">
        <f>IFERROR(IF(AO48&gt;0,WORKDAY(AO48,HLD2B,Holidays!$B$2:$B$57),""),"")</f>
        <v>44084</v>
      </c>
      <c r="AR48" s="158" t="s">
        <v>164</v>
      </c>
      <c r="AS48" s="158">
        <f>IFERROR(IF(AI48&gt;0,WORKDAY(AI48,StartSSV,Holidays!$B$2:$B$57),""),"")</f>
        <v>44039</v>
      </c>
      <c r="AT48" s="272" t="str">
        <f>_xlfn.IFNA(VLOOKUP(C48,Tabel1[#All],13,0),"")</f>
        <v>0.0</v>
      </c>
      <c r="AU48" s="158" t="s">
        <v>164</v>
      </c>
      <c r="AV48" s="158">
        <f>IFERROR(IF(AS48&gt;0,WORKDAY(AS48,StopSSV,Holidays!$B$2:$B$57),""),"")</f>
        <v>44166</v>
      </c>
      <c r="AW48" s="158" t="s">
        <v>164</v>
      </c>
      <c r="AX48" s="158">
        <f>IFERROR(IF(AV48&gt;0,WORKDAY(AV48,HLD2Cstart,Holidays!$B$2:$B$57),""),"")</f>
        <v>44167</v>
      </c>
      <c r="AY48" s="158" t="s">
        <v>164</v>
      </c>
      <c r="AZ48" s="158">
        <f>IFERROR(IF(AX48&gt;0,WORKDAY(AX48,HLD2Cstop,Holidays!$B$2:$B$57),""),"")</f>
        <v>44174</v>
      </c>
      <c r="BA48" s="158" t="s">
        <v>164</v>
      </c>
      <c r="BB48" s="158">
        <f>IFERROR(IF(AZ48&gt;0,WORKDAY(AZ48,HLD2C,Holidays!$B$2:$B$57),""),"")</f>
        <v>44208</v>
      </c>
      <c r="BC48" s="158" t="s">
        <v>110</v>
      </c>
      <c r="BD48" s="158" t="s">
        <v>164</v>
      </c>
      <c r="BE48" s="158">
        <f>IFERROR(IF(BB48&gt;0,WORKDAY(BB48,DaysHp,Holidays!$B$2:$B$57),""),"")</f>
        <v>44250</v>
      </c>
      <c r="BF48" s="158"/>
      <c r="BG48" s="158"/>
      <c r="BH48" s="158"/>
      <c r="BI48" s="272" t="str">
        <f>_xlfn.IFNA(VLOOKUP(C48,Tabel1[#All],7,0),"")</f>
        <v>0.0</v>
      </c>
      <c r="BJ48" s="158"/>
      <c r="BK48" s="272" t="str">
        <f>_xlfn.IFNA(VLOOKUP(C48,Tabel1[#All],11,0),"")</f>
        <v>0.0</v>
      </c>
      <c r="BL48" s="158"/>
      <c r="BM48" s="158"/>
      <c r="BN48" s="158"/>
      <c r="BO48" s="158"/>
      <c r="BP48" s="158"/>
      <c r="BQ48" s="158"/>
      <c r="BR48" s="181"/>
      <c r="BS48" s="181"/>
      <c r="BT48" s="181"/>
      <c r="BU48" s="181"/>
    </row>
    <row r="49" spans="1:73" ht="15" customHeight="1">
      <c r="A49" s="161">
        <v>2</v>
      </c>
      <c r="B49" s="162" t="s">
        <v>77</v>
      </c>
      <c r="C49" s="162" t="s">
        <v>240</v>
      </c>
      <c r="D49" s="162" t="s">
        <v>241</v>
      </c>
      <c r="E49" s="179" t="s">
        <v>169</v>
      </c>
      <c r="F49" s="165" t="s">
        <v>218</v>
      </c>
      <c r="G49" s="166">
        <v>1995</v>
      </c>
      <c r="H49" s="192">
        <f>_xlfn.IFNA(VLOOKUP(C49,Tabel1[#All],4,0),"")</f>
        <v>200</v>
      </c>
      <c r="I49" s="165">
        <v>1</v>
      </c>
      <c r="J49" s="166">
        <v>1</v>
      </c>
      <c r="K49" s="162">
        <v>1</v>
      </c>
      <c r="L49" s="162">
        <v>1</v>
      </c>
      <c r="M49" s="162">
        <v>2</v>
      </c>
      <c r="N49" s="162">
        <v>1</v>
      </c>
      <c r="O49" s="162">
        <v>1</v>
      </c>
      <c r="P49" s="168">
        <v>4</v>
      </c>
      <c r="Q49" s="169" t="s">
        <v>171</v>
      </c>
      <c r="R49" s="170">
        <v>43830</v>
      </c>
      <c r="S49" s="170" t="s">
        <v>171</v>
      </c>
      <c r="T49" s="170">
        <v>43830</v>
      </c>
      <c r="U49" s="170" t="s">
        <v>171</v>
      </c>
      <c r="V49" s="170">
        <f>IFERROR(IF(R49&gt;0,WORKDAY(T49,1,Holidays!$B$2:$B$57),""),"")</f>
        <v>43836</v>
      </c>
      <c r="W49" s="359" t="str">
        <f>_xlfn.IFNA(VLOOKUP(C49,Tabel1[#All],15,0),"")</f>
        <v>44.89</v>
      </c>
      <c r="X49" s="170" t="s">
        <v>171</v>
      </c>
      <c r="Y49" s="170">
        <f>IFERROR(IF(R49&gt;0,WORKDAY(V49,DaysStreetSurvey,Holidays!$B$2:$B$57),""),"")</f>
        <v>43850</v>
      </c>
      <c r="Z49" s="170" t="s">
        <v>171</v>
      </c>
      <c r="AA49" s="170">
        <f>IFERROR(IF(Y49&gt;0,WORKDAY(Y49,1,Holidays!$B$2:$B$57),""),"")</f>
        <v>43851</v>
      </c>
      <c r="AB49" s="170" t="s">
        <v>171</v>
      </c>
      <c r="AC49" s="170"/>
      <c r="AD49" s="170" t="s">
        <v>171</v>
      </c>
      <c r="AE49" s="170" t="str">
        <f>IFERROR(IF(AC49&gt;0,WORKDAY(AC49,14,Holidays!$B$2:$B$57),""),"")</f>
        <v/>
      </c>
      <c r="AF49" s="170" t="s">
        <v>171</v>
      </c>
      <c r="AG49" s="170" t="str">
        <f>IFERROR(IF(AE49&gt;0,WORKDAY(AE49,5,Holidays!$B$2:$B$57),""),"")</f>
        <v/>
      </c>
      <c r="AH49" s="170" t="s">
        <v>171</v>
      </c>
      <c r="AI49" s="170" t="str">
        <f>IFERROR(IF(AG49&gt;0,WORKDAY(AG49,DaysHLD2A,Holidays!$B$2:$B$57),""),"")</f>
        <v/>
      </c>
      <c r="AJ49" s="170" t="s">
        <v>171</v>
      </c>
      <c r="AK49" s="170">
        <v>43830</v>
      </c>
      <c r="AL49" s="170" t="s">
        <v>171</v>
      </c>
      <c r="AM49" s="170">
        <v>43830</v>
      </c>
      <c r="AN49" s="170" t="s">
        <v>171</v>
      </c>
      <c r="AO49" s="170"/>
      <c r="AP49" s="170" t="s">
        <v>171</v>
      </c>
      <c r="AQ49" s="170"/>
      <c r="AR49" s="170" t="s">
        <v>171</v>
      </c>
      <c r="AS49" s="170"/>
      <c r="AT49" s="273" t="str">
        <f>_xlfn.IFNA(VLOOKUP(C49,Tabel1[#All],13,0),"")</f>
        <v>99.0</v>
      </c>
      <c r="AU49" s="170" t="s">
        <v>171</v>
      </c>
      <c r="AV49" s="170"/>
      <c r="AW49" s="170"/>
      <c r="AX49" s="170" t="s">
        <v>172</v>
      </c>
      <c r="AY49" s="170"/>
      <c r="AZ49" s="170" t="s">
        <v>172</v>
      </c>
      <c r="BA49" s="170"/>
      <c r="BB49" s="170" t="s">
        <v>172</v>
      </c>
      <c r="BC49" s="170" t="s">
        <v>110</v>
      </c>
      <c r="BD49" s="170" t="s">
        <v>171</v>
      </c>
      <c r="BE49" s="170" t="str">
        <f>IFERROR(IF(BB49&gt;0,WORKDAY(BB49,DaysHp,Holidays!$B$2:$B$57),""),"")</f>
        <v/>
      </c>
      <c r="BF49" s="170" t="s">
        <v>164</v>
      </c>
      <c r="BG49" s="170">
        <v>43921</v>
      </c>
      <c r="BH49" s="170"/>
      <c r="BI49" s="273" t="str">
        <f>_xlfn.IFNA(VLOOKUP(C49,Tabel1[#All],7,0),"")</f>
        <v>96.0</v>
      </c>
      <c r="BJ49" s="170"/>
      <c r="BK49" s="273" t="str">
        <f>_xlfn.IFNA(VLOOKUP(C49,Tabel1[#All],11,0),"")</f>
        <v>92.06</v>
      </c>
      <c r="BL49" s="170"/>
      <c r="BM49" s="170"/>
      <c r="BN49" s="170"/>
      <c r="BO49" s="170"/>
      <c r="BP49" s="170" t="s">
        <v>164</v>
      </c>
      <c r="BQ49" s="171">
        <v>43905</v>
      </c>
      <c r="BR49" s="172"/>
      <c r="BS49" s="172"/>
      <c r="BT49" s="172"/>
      <c r="BU49" s="172"/>
    </row>
    <row r="50" spans="1:73" ht="15" customHeight="1">
      <c r="A50" s="137">
        <v>2</v>
      </c>
      <c r="B50" s="360" t="s">
        <v>77</v>
      </c>
      <c r="C50" s="360" t="s">
        <v>242</v>
      </c>
      <c r="D50" s="363" t="s">
        <v>241</v>
      </c>
      <c r="E50" s="146" t="s">
        <v>174</v>
      </c>
      <c r="F50" s="361" t="s">
        <v>218</v>
      </c>
      <c r="G50" s="139">
        <v>5382</v>
      </c>
      <c r="H50" s="282">
        <f>_xlfn.IFNA(VLOOKUP(C50,Tabel1[#All],4,0),"")</f>
        <v>693</v>
      </c>
      <c r="I50" s="361">
        <v>1</v>
      </c>
      <c r="J50" s="139">
        <v>1</v>
      </c>
      <c r="K50" s="332">
        <v>1</v>
      </c>
      <c r="L50" s="332">
        <v>1</v>
      </c>
      <c r="M50" s="332"/>
      <c r="N50" s="332"/>
      <c r="O50" s="332"/>
      <c r="P50" s="141"/>
      <c r="Q50" s="142" t="s">
        <v>171</v>
      </c>
      <c r="R50" s="333">
        <v>43845</v>
      </c>
      <c r="S50" s="333" t="s">
        <v>171</v>
      </c>
      <c r="T50" s="333">
        <v>43845</v>
      </c>
      <c r="U50" s="333" t="s">
        <v>171</v>
      </c>
      <c r="V50" s="333">
        <f>IFERROR(IF(R50&gt;0,WORKDAY(T50,1,Holidays!$B$2:$B$57),""),"")</f>
        <v>43846</v>
      </c>
      <c r="W50" s="359" t="str">
        <f>_xlfn.IFNA(VLOOKUP(C50,Tabel1[#All],15,0),"")</f>
        <v>97.62</v>
      </c>
      <c r="X50" s="333" t="s">
        <v>171</v>
      </c>
      <c r="Y50" s="333">
        <f>IFERROR(IF(R50&gt;0,WORKDAY(V50,DaysStreetSurvey,Holidays!$B$2:$B$57),""),"")</f>
        <v>43860</v>
      </c>
      <c r="Z50" s="333" t="s">
        <v>171</v>
      </c>
      <c r="AA50" s="333">
        <f>IFERROR(IF(Y50&gt;0,WORKDAY(Y50,1,Holidays!$B$2:$B$57),""),"")</f>
        <v>43861</v>
      </c>
      <c r="AB50" s="333" t="s">
        <v>171</v>
      </c>
      <c r="AC50" s="333">
        <f>IFERROR(IF(AA50&gt;0,WORKDAY(AA50,2,Holidays!$B$2:$B$57),""),"")</f>
        <v>43865</v>
      </c>
      <c r="AD50" s="333" t="s">
        <v>171</v>
      </c>
      <c r="AE50" s="333">
        <f>IFERROR(IF(AC50&gt;0,WORKDAY(AC50,14,Holidays!$B$2:$B$57),""),"")</f>
        <v>43885</v>
      </c>
      <c r="AF50" s="333" t="s">
        <v>171</v>
      </c>
      <c r="AG50" s="333">
        <f>IFERROR(IF(AE50&gt;0,WORKDAY(AE50,5,Holidays!$B$2:$B$57),""),"")</f>
        <v>43892</v>
      </c>
      <c r="AH50" s="333" t="s">
        <v>171</v>
      </c>
      <c r="AI50" s="333">
        <f>IFERROR(IF(AG50&gt;0,WORKDAY(AG50,DaysHLD2A,Holidays!$B$2:$B$57),""),"")</f>
        <v>43921</v>
      </c>
      <c r="AJ50" s="333" t="s">
        <v>171</v>
      </c>
      <c r="AK50" s="333">
        <v>43876</v>
      </c>
      <c r="AL50" s="333" t="s">
        <v>171</v>
      </c>
      <c r="AM50" s="333">
        <v>43876</v>
      </c>
      <c r="AN50" s="333" t="s">
        <v>171</v>
      </c>
      <c r="AO50" s="333">
        <v>43882</v>
      </c>
      <c r="AP50" s="333" t="s">
        <v>171</v>
      </c>
      <c r="AQ50" s="333">
        <v>43896</v>
      </c>
      <c r="AR50" s="333" t="s">
        <v>171</v>
      </c>
      <c r="AS50" s="333">
        <v>43917</v>
      </c>
      <c r="AT50" s="359" t="str">
        <f>_xlfn.IFNA(VLOOKUP(C50,Tabel1[#All],13,0),"")</f>
        <v>72.15</v>
      </c>
      <c r="AU50" s="333" t="s">
        <v>164</v>
      </c>
      <c r="AV50" s="333">
        <v>44027</v>
      </c>
      <c r="AW50" s="333" t="s">
        <v>164</v>
      </c>
      <c r="AX50" s="333">
        <f>IFERROR(IF(AV50&gt;0,WORKDAY(AV50,HLD2Cstart,Holidays!$B$2:$B$57),""),"")</f>
        <v>44039</v>
      </c>
      <c r="AY50" s="333" t="s">
        <v>164</v>
      </c>
      <c r="AZ50" s="333">
        <f>IFERROR(IF(AX50&gt;0,WORKDAY(AX50,HLD2Cstop,Holidays!$B$2:$B$57),""),"")</f>
        <v>44046</v>
      </c>
      <c r="BA50" s="333" t="s">
        <v>164</v>
      </c>
      <c r="BB50" s="333">
        <f>IFERROR(IF(AZ50&gt;0,WORKDAY(AZ50,HLD2C,Holidays!$B$2:$B$57),""),"")</f>
        <v>44064</v>
      </c>
      <c r="BC50" s="333" t="s">
        <v>110</v>
      </c>
      <c r="BD50" s="333" t="s">
        <v>164</v>
      </c>
      <c r="BE50" s="333">
        <f>IFERROR(IF(BB50&gt;0,WORKDAY(BB50,DaysHp,Holidays!$B$2:$B$57),""),"")</f>
        <v>44106</v>
      </c>
      <c r="BF50" s="333" t="s">
        <v>164</v>
      </c>
      <c r="BG50" s="333">
        <v>43982</v>
      </c>
      <c r="BH50" s="333"/>
      <c r="BI50" s="359" t="str">
        <f>_xlfn.IFNA(VLOOKUP(C50,Tabel1[#All],7,0),"")</f>
        <v>18.9</v>
      </c>
      <c r="BJ50" s="333"/>
      <c r="BK50" s="359" t="str">
        <f>_xlfn.IFNA(VLOOKUP(C50,Tabel1[#All],11,0),"")</f>
        <v>0.0</v>
      </c>
      <c r="BL50" s="333"/>
      <c r="BM50" s="333"/>
      <c r="BN50" s="333"/>
      <c r="BO50" s="333"/>
      <c r="BP50" s="333" t="s">
        <v>164</v>
      </c>
      <c r="BQ50" s="143">
        <v>44228</v>
      </c>
      <c r="BR50" s="362"/>
      <c r="BS50" s="362"/>
      <c r="BT50" s="362"/>
      <c r="BU50" s="362"/>
    </row>
    <row r="51" spans="1:73" ht="15" customHeight="1">
      <c r="A51" s="137">
        <v>2</v>
      </c>
      <c r="B51" s="360" t="s">
        <v>77</v>
      </c>
      <c r="C51" s="360" t="s">
        <v>243</v>
      </c>
      <c r="D51" s="363" t="s">
        <v>241</v>
      </c>
      <c r="E51" s="146" t="s">
        <v>176</v>
      </c>
      <c r="F51" s="361" t="s">
        <v>226</v>
      </c>
      <c r="G51" s="139">
        <v>4510</v>
      </c>
      <c r="H51" s="282">
        <f>_xlfn.IFNA(VLOOKUP(C51,Tabel1[#All],4,0),"")</f>
        <v>523</v>
      </c>
      <c r="I51" s="361">
        <v>1</v>
      </c>
      <c r="J51" s="139">
        <v>1</v>
      </c>
      <c r="K51" s="332">
        <v>1</v>
      </c>
      <c r="L51" s="332">
        <v>1</v>
      </c>
      <c r="M51" s="332">
        <v>2</v>
      </c>
      <c r="N51" s="332">
        <v>1</v>
      </c>
      <c r="O51" s="332">
        <v>1</v>
      </c>
      <c r="P51" s="141"/>
      <c r="Q51" s="142" t="s">
        <v>171</v>
      </c>
      <c r="R51" s="333" t="s">
        <v>172</v>
      </c>
      <c r="S51" s="333" t="s">
        <v>171</v>
      </c>
      <c r="T51" s="333" t="s">
        <v>172</v>
      </c>
      <c r="U51" s="333" t="s">
        <v>171</v>
      </c>
      <c r="V51" s="333" t="s">
        <v>172</v>
      </c>
      <c r="W51" s="359" t="str">
        <f>_xlfn.IFNA(VLOOKUP(C51,Tabel1[#All],15,0),"")</f>
        <v>41.3</v>
      </c>
      <c r="X51" s="333" t="s">
        <v>171</v>
      </c>
      <c r="Y51" s="333" t="str">
        <f>IFERROR(IF(R51&gt;0,WORKDAY(V51,DaysStreetSurvey,Holidays!$B$2:$B$57),""),"")</f>
        <v/>
      </c>
      <c r="Z51" s="333" t="s">
        <v>171</v>
      </c>
      <c r="AA51" s="333" t="str">
        <f>IFERROR(IF(Y51&gt;0,WORKDAY(Y51,1,Holidays!$B$2:$B$57),""),"")</f>
        <v/>
      </c>
      <c r="AB51" s="333" t="s">
        <v>171</v>
      </c>
      <c r="AC51" s="333" t="str">
        <f>IFERROR(IF(AA51&gt;0,WORKDAY(AA51,2,Holidays!$B$2:$B$57),""),"")</f>
        <v/>
      </c>
      <c r="AD51" s="333" t="s">
        <v>171</v>
      </c>
      <c r="AE51" s="333" t="str">
        <f>IFERROR(IF(AC51&gt;0,WORKDAY(AC51,14,Holidays!$B$2:$B$57),""),"")</f>
        <v/>
      </c>
      <c r="AF51" s="333" t="s">
        <v>171</v>
      </c>
      <c r="AG51" s="333" t="str">
        <f>IFERROR(IF(AE51&gt;0,WORKDAY(AE51,5,Holidays!$B$2:$B$57),""),"")</f>
        <v/>
      </c>
      <c r="AH51" s="333" t="s">
        <v>171</v>
      </c>
      <c r="AI51" s="333" t="str">
        <f>IFERROR(IF(AG51&gt;0,WORKDAY(AG51,DaysHLD2A,Holidays!$B$2:$B$57),""),"")</f>
        <v/>
      </c>
      <c r="AJ51" s="333" t="s">
        <v>171</v>
      </c>
      <c r="AK51" s="333" t="str">
        <f>IFERROR(IF(AI51&gt;0,WORKDAY(AI51,DaysStartInfra,Holidays!$B$2:$B$57),""),"")</f>
        <v/>
      </c>
      <c r="AL51" s="333" t="s">
        <v>171</v>
      </c>
      <c r="AM51" s="333"/>
      <c r="AN51" s="333" t="s">
        <v>171</v>
      </c>
      <c r="AO51" s="333"/>
      <c r="AP51" s="333" t="s">
        <v>171</v>
      </c>
      <c r="AQ51" s="333">
        <v>43557</v>
      </c>
      <c r="AR51" s="333" t="s">
        <v>171</v>
      </c>
      <c r="AS51" s="333">
        <v>43726</v>
      </c>
      <c r="AT51" s="359" t="str">
        <f>_xlfn.IFNA(VLOOKUP(C51,Tabel1[#All],13,0),"")</f>
        <v>99.62</v>
      </c>
      <c r="AU51" s="333" t="s">
        <v>171</v>
      </c>
      <c r="AV51" s="333">
        <v>43790</v>
      </c>
      <c r="AW51" s="333"/>
      <c r="AX51" s="333" t="s">
        <v>172</v>
      </c>
      <c r="AY51" s="333"/>
      <c r="AZ51" s="333" t="s">
        <v>172</v>
      </c>
      <c r="BA51" s="333"/>
      <c r="BB51" s="333" t="s">
        <v>172</v>
      </c>
      <c r="BC51" s="333" t="s">
        <v>110</v>
      </c>
      <c r="BD51" s="333" t="s">
        <v>171</v>
      </c>
      <c r="BE51" s="333" t="str">
        <f>IFERROR(IF(BB51&gt;0,WORKDAY(BB51,DaysHp,Holidays!$B$2:$B$57),""),"")</f>
        <v/>
      </c>
      <c r="BF51" s="333" t="s">
        <v>164</v>
      </c>
      <c r="BG51" s="333">
        <v>44227</v>
      </c>
      <c r="BH51" s="333"/>
      <c r="BI51" s="359" t="str">
        <f>_xlfn.IFNA(VLOOKUP(C51,Tabel1[#All],7,0),"")</f>
        <v>91.78</v>
      </c>
      <c r="BJ51" s="333"/>
      <c r="BK51" s="359" t="str">
        <f>_xlfn.IFNA(VLOOKUP(C51,Tabel1[#All],11,0),"")</f>
        <v>31.25</v>
      </c>
      <c r="BL51" s="333"/>
      <c r="BM51" s="333"/>
      <c r="BN51" s="333"/>
      <c r="BO51" s="333"/>
      <c r="BP51" s="333" t="s">
        <v>164</v>
      </c>
      <c r="BQ51" s="143">
        <v>44074</v>
      </c>
      <c r="BR51" s="364"/>
      <c r="BS51" s="364"/>
      <c r="BT51" s="364"/>
      <c r="BU51" s="364"/>
    </row>
    <row r="52" spans="1:73" ht="15" customHeight="1">
      <c r="A52" s="137">
        <v>3</v>
      </c>
      <c r="B52" s="360" t="s">
        <v>77</v>
      </c>
      <c r="C52" s="360" t="s">
        <v>244</v>
      </c>
      <c r="D52" s="363" t="s">
        <v>241</v>
      </c>
      <c r="E52" s="147" t="s">
        <v>178</v>
      </c>
      <c r="F52" s="361" t="s">
        <v>218</v>
      </c>
      <c r="G52" s="139">
        <v>2319</v>
      </c>
      <c r="H52" s="282">
        <f>_xlfn.IFNA(VLOOKUP(C52,Tabel1[#All],4,0),"")</f>
        <v>151</v>
      </c>
      <c r="I52" s="361">
        <v>1</v>
      </c>
      <c r="J52" s="139">
        <v>1</v>
      </c>
      <c r="K52" s="332"/>
      <c r="L52" s="332"/>
      <c r="M52" s="332"/>
      <c r="N52" s="332"/>
      <c r="O52" s="332"/>
      <c r="P52" s="141"/>
      <c r="Q52" s="142" t="s">
        <v>171</v>
      </c>
      <c r="R52" s="333">
        <v>44229</v>
      </c>
      <c r="S52" s="333" t="s">
        <v>171</v>
      </c>
      <c r="T52" s="333">
        <v>43946</v>
      </c>
      <c r="U52" s="333" t="s">
        <v>171</v>
      </c>
      <c r="V52" s="333">
        <f>IFERROR(IF(R52&gt;0,WORKDAY(T52,DaysStartStreetSurvey,Holidays!$B$2:$B$57),""),"")</f>
        <v>43948</v>
      </c>
      <c r="W52" s="359" t="str">
        <f>_xlfn.IFNA(VLOOKUP(C52,Tabel1[#All],15,0),"")</f>
        <v>100.0</v>
      </c>
      <c r="X52" s="333" t="s">
        <v>171</v>
      </c>
      <c r="Y52" s="333">
        <f>IFERROR(IF(R52&gt;0,WORKDAY(V52,DaysStreetSurvey,Holidays!$B$2:$B$57),""),"")</f>
        <v>43963</v>
      </c>
      <c r="Z52" s="333" t="s">
        <v>171</v>
      </c>
      <c r="AA52" s="333">
        <f>IFERROR(IF(Y52&gt;0,WORKDAY(Y52,DaysStartHld2Aprep,Holidays!$B$2:$B$57),""),"")</f>
        <v>43964</v>
      </c>
      <c r="AB52" s="333" t="s">
        <v>165</v>
      </c>
      <c r="AC52" s="333">
        <f>IFERROR(IF(AA52&gt;0,WORKDAY(AA52,DaysPrepValidationplan,Holidays!$B$2:$B$57),""),"")</f>
        <v>43966</v>
      </c>
      <c r="AD52" s="333" t="s">
        <v>165</v>
      </c>
      <c r="AE52" s="333">
        <f>IFERROR(IF(AC52&gt;0,WORKDAY(AC52,DaysCommentsValidation,Holidays!$B$2:$B$57),""),"")</f>
        <v>43991</v>
      </c>
      <c r="AF52" s="333" t="s">
        <v>164</v>
      </c>
      <c r="AG52" s="333">
        <f>IFERROR(IF(AE52&gt;0,WORKDAY(AE52,DaysUploadHld2A,Holidays!$B$2:$B$57),""),"")</f>
        <v>43998</v>
      </c>
      <c r="AH52" s="333" t="s">
        <v>165</v>
      </c>
      <c r="AI52" s="333">
        <f>IFERROR(IF(AG52&gt;0,WORKDAY(AG52,DaysHLD2A,Holidays!$B$2:$B$57),""),"")</f>
        <v>44041</v>
      </c>
      <c r="AJ52" s="333" t="s">
        <v>165</v>
      </c>
      <c r="AK52" s="333">
        <f>IFERROR(IF(AI52&gt;0,WORKDAY(AI52,DaysStartInfra,Holidays!$B$2:$B$57),""),"")</f>
        <v>44042</v>
      </c>
      <c r="AL52" s="333" t="s">
        <v>165</v>
      </c>
      <c r="AM52" s="333">
        <f>IFERROR(IF(AK52&gt;0,WORKDAY(AK52,DaysInfra,Holidays!$B$2:$B$57),""),"")</f>
        <v>44062</v>
      </c>
      <c r="AN52" s="333" t="s">
        <v>165</v>
      </c>
      <c r="AO52" s="333">
        <f>IFERROR(IF(AM52&gt;0,WORKDAY(AM52,GO4HLD2B,Holidays!$B$2:$B$57),""),"")</f>
        <v>44069</v>
      </c>
      <c r="AP52" s="333" t="s">
        <v>165</v>
      </c>
      <c r="AQ52" s="333">
        <f>IFERROR(IF(AO52&gt;0,WORKDAY(AO52,HLD2B,Holidays!$B$2:$B$57),""),"")</f>
        <v>44089</v>
      </c>
      <c r="AR52" s="333" t="s">
        <v>171</v>
      </c>
      <c r="AS52" s="333">
        <v>44018</v>
      </c>
      <c r="AT52" s="359" t="str">
        <f>_xlfn.IFNA(VLOOKUP(C52,Tabel1[#All],13,0),"")</f>
        <v>77.48</v>
      </c>
      <c r="AU52" s="333" t="s">
        <v>165</v>
      </c>
      <c r="AV52" s="333">
        <f>IFERROR(IF(AS52&gt;0,WORKDAY(AS52,StopSSV,Holidays!$B$2:$B$57),""),"")</f>
        <v>44159</v>
      </c>
      <c r="AW52" s="333" t="s">
        <v>165</v>
      </c>
      <c r="AX52" s="333">
        <f>IFERROR(IF(AV52&gt;0,WORKDAY(AV52,HLD2Cstart,Holidays!$B$2:$B$57),""),"")</f>
        <v>44160</v>
      </c>
      <c r="AY52" s="333" t="s">
        <v>165</v>
      </c>
      <c r="AZ52" s="333">
        <f>IFERROR(IF(AX52&gt;0,WORKDAY(AX52,HLD2Cstop,Holidays!$B$2:$B$57),""),"")</f>
        <v>44167</v>
      </c>
      <c r="BA52" s="333" t="s">
        <v>165</v>
      </c>
      <c r="BB52" s="333">
        <f>IFERROR(IF(AZ52&gt;0,WORKDAY(AZ52,HLD2C,Holidays!$B$2:$B$57),""),"")</f>
        <v>44201</v>
      </c>
      <c r="BC52" s="333" t="s">
        <v>110</v>
      </c>
      <c r="BD52" s="333"/>
      <c r="BE52" s="333">
        <f>IFERROR(IF(BB52&gt;0,WORKDAY(BB52,DaysHp,Holidays!$B$2:$B$57),""),"")</f>
        <v>44243</v>
      </c>
      <c r="BF52" s="333"/>
      <c r="BG52" s="333"/>
      <c r="BH52" s="333"/>
      <c r="BI52" s="359" t="str">
        <f>_xlfn.IFNA(VLOOKUP(C52,Tabel1[#All],7,0),"")</f>
        <v>0.0</v>
      </c>
      <c r="BJ52" s="333"/>
      <c r="BK52" s="359" t="str">
        <f>_xlfn.IFNA(VLOOKUP(C52,Tabel1[#All],11,0),"")</f>
        <v>0.0</v>
      </c>
      <c r="BL52" s="333"/>
      <c r="BM52" s="333"/>
      <c r="BN52" s="333"/>
      <c r="BO52" s="333"/>
      <c r="BP52" s="333"/>
      <c r="BQ52" s="143"/>
      <c r="BR52" s="362"/>
      <c r="BS52" s="362"/>
      <c r="BT52" s="362"/>
      <c r="BU52" s="362"/>
    </row>
    <row r="53" spans="1:73" ht="15.75" customHeight="1">
      <c r="A53" s="173">
        <v>3</v>
      </c>
      <c r="B53" s="155" t="s">
        <v>77</v>
      </c>
      <c r="C53" s="155" t="s">
        <v>245</v>
      </c>
      <c r="D53" s="151" t="s">
        <v>241</v>
      </c>
      <c r="E53" s="152" t="s">
        <v>180</v>
      </c>
      <c r="F53" s="153" t="s">
        <v>218</v>
      </c>
      <c r="G53" s="154">
        <v>3140</v>
      </c>
      <c r="H53" s="283">
        <f>_xlfn.IFNA(VLOOKUP(C53,Tabel1[#All],4,0),"")</f>
        <v>333</v>
      </c>
      <c r="I53" s="153">
        <v>1</v>
      </c>
      <c r="J53" s="154">
        <v>1</v>
      </c>
      <c r="K53" s="155"/>
      <c r="L53" s="155"/>
      <c r="M53" s="155"/>
      <c r="N53" s="155"/>
      <c r="O53" s="155"/>
      <c r="P53" s="156"/>
      <c r="Q53" s="157" t="s">
        <v>171</v>
      </c>
      <c r="R53" s="158">
        <v>44229</v>
      </c>
      <c r="S53" s="158" t="s">
        <v>171</v>
      </c>
      <c r="T53" s="158">
        <v>43997</v>
      </c>
      <c r="U53" s="158" t="s">
        <v>171</v>
      </c>
      <c r="V53" s="158">
        <v>44015</v>
      </c>
      <c r="W53" s="158" t="str">
        <f>_xlfn.IFNA(VLOOKUP(C53,Tabel1[#All],15,0),"")</f>
        <v>100.0</v>
      </c>
      <c r="X53" s="158" t="s">
        <v>164</v>
      </c>
      <c r="Y53" s="158">
        <f>IFERROR(IF(R53&gt;0,WORKDAY(V53,DaysStreetSurvey,Holidays!$B$2:$B$57),""),"")</f>
        <v>44043</v>
      </c>
      <c r="Z53" s="158" t="s">
        <v>164</v>
      </c>
      <c r="AA53" s="158">
        <f>IFERROR(IF(Y53&gt;0,WORKDAY(Y53,DaysStartHld2Aprep,Holidays!$B$2:$B$57),""),"")</f>
        <v>44046</v>
      </c>
      <c r="AB53" s="158" t="s">
        <v>164</v>
      </c>
      <c r="AC53" s="158">
        <f>IFERROR(IF(AA53&gt;0,WORKDAY(AA53,DaysPrepValidationplan,Holidays!$B$2:$B$57),""),"")</f>
        <v>44048</v>
      </c>
      <c r="AD53" s="158" t="s">
        <v>164</v>
      </c>
      <c r="AE53" s="158">
        <f>IFERROR(IF(AC53&gt;0,WORKDAY(AC53,DaysCommentsValidation,Holidays!$B$2:$B$57),""),"")</f>
        <v>44068</v>
      </c>
      <c r="AF53" s="158" t="s">
        <v>164</v>
      </c>
      <c r="AG53" s="158">
        <f>IFERROR(IF(AE53&gt;0,WORKDAY(AE53,DaysUploadHld2A,Holidays!$B$2:$B$57),""),"")</f>
        <v>44075</v>
      </c>
      <c r="AH53" s="158" t="s">
        <v>164</v>
      </c>
      <c r="AI53" s="158">
        <f>IFERROR(IF(AG53&gt;0,WORKDAY(AG53,DaysHLD2A,Holidays!$B$2:$B$57),""),"")</f>
        <v>44104</v>
      </c>
      <c r="AJ53" s="158" t="s">
        <v>165</v>
      </c>
      <c r="AK53" s="158">
        <f>IFERROR(IF(AI53&gt;0,WORKDAY(AI53,DaysStartInfra,Holidays!$B$2:$B$57),""),"")</f>
        <v>44105</v>
      </c>
      <c r="AL53" s="158" t="s">
        <v>165</v>
      </c>
      <c r="AM53" s="158">
        <f>IFERROR(IF(AK53&gt;0,WORKDAY(AK53,DaysInfra,Holidays!$B$2:$B$57),""),"")</f>
        <v>44125</v>
      </c>
      <c r="AN53" s="158" t="s">
        <v>165</v>
      </c>
      <c r="AO53" s="158">
        <f>IFERROR(IF(AM53&gt;0,WORKDAY(AM53,GO4HLD2B,Holidays!$B$2:$B$57),""),"")</f>
        <v>44132</v>
      </c>
      <c r="AP53" s="158" t="s">
        <v>165</v>
      </c>
      <c r="AQ53" s="158">
        <f>IFERROR(IF(AO53&gt;0,WORKDAY(AO53,HLD2B,Holidays!$B$2:$B$57),""),"")</f>
        <v>44153</v>
      </c>
      <c r="AR53" s="158" t="s">
        <v>165</v>
      </c>
      <c r="AS53" s="158">
        <f>IFERROR(IF(AQ53&gt;0,WORKDAY(AQ53,StartSSV,Holidays!$B$2:$B$57),""),"")</f>
        <v>44154</v>
      </c>
      <c r="AT53" s="272" t="str">
        <f>_xlfn.IFNA(VLOOKUP(C53,Tabel1[#All],13,0),"")</f>
        <v>0.0</v>
      </c>
      <c r="AU53" s="158" t="s">
        <v>165</v>
      </c>
      <c r="AV53" s="158">
        <f>IFERROR(IF(AS53&gt;0,WORKDAY(AS53,StopSSV,Holidays!$B$2:$B$57),""),"")</f>
        <v>44294</v>
      </c>
      <c r="AW53" s="158" t="s">
        <v>165</v>
      </c>
      <c r="AX53" s="158">
        <f>IFERROR(IF(AV53&gt;0,WORKDAY(AV53,HLD2Cstart,Holidays!$B$2:$B$57),""),"")</f>
        <v>44295</v>
      </c>
      <c r="AY53" s="158" t="s">
        <v>165</v>
      </c>
      <c r="AZ53" s="158">
        <f>IFERROR(IF(AX53&gt;0,WORKDAY(AX53,HLD2Cstop,Holidays!$B$2:$B$57),""),"")</f>
        <v>44302</v>
      </c>
      <c r="BA53" s="158" t="s">
        <v>165</v>
      </c>
      <c r="BB53" s="158">
        <f>IFERROR(IF(AZ53&gt;0,WORKDAY(AZ53,HLD2C,Holidays!$B$2:$B$57),""),"")</f>
        <v>44322</v>
      </c>
      <c r="BC53" s="158" t="s">
        <v>110</v>
      </c>
      <c r="BD53" s="158"/>
      <c r="BE53" s="158">
        <f>IFERROR(IF(BB53&gt;0,WORKDAY(BB53,DaysHp,Holidays!$B$2:$B$57),""),"")</f>
        <v>44364</v>
      </c>
      <c r="BF53" s="158"/>
      <c r="BG53" s="158"/>
      <c r="BH53" s="158"/>
      <c r="BI53" s="272" t="str">
        <f>_xlfn.IFNA(VLOOKUP(C53,Tabel1[#All],7,0),"")</f>
        <v>0.0</v>
      </c>
      <c r="BJ53" s="158"/>
      <c r="BK53" s="272" t="str">
        <f>_xlfn.IFNA(VLOOKUP(C53,Tabel1[#All],11,0),"")</f>
        <v>0.0</v>
      </c>
      <c r="BL53" s="158"/>
      <c r="BM53" s="158"/>
      <c r="BN53" s="158"/>
      <c r="BO53" s="158"/>
      <c r="BP53" s="158"/>
      <c r="BQ53" s="159"/>
      <c r="BR53" s="160"/>
      <c r="BS53" s="160"/>
      <c r="BT53" s="160"/>
      <c r="BU53" s="160"/>
    </row>
    <row r="54" spans="1:73" ht="15" hidden="1" customHeight="1">
      <c r="A54" s="161">
        <v>2</v>
      </c>
      <c r="B54" s="162" t="s">
        <v>161</v>
      </c>
      <c r="C54" s="162" t="s">
        <v>246</v>
      </c>
      <c r="D54" s="162" t="s">
        <v>247</v>
      </c>
      <c r="E54" s="179" t="s">
        <v>169</v>
      </c>
      <c r="F54" s="165" t="s">
        <v>170</v>
      </c>
      <c r="G54" s="166">
        <v>3726</v>
      </c>
      <c r="H54" s="192">
        <f>_xlfn.IFNA(VLOOKUP(C54,Tabel1[#All],4,0),"")</f>
        <v>449</v>
      </c>
      <c r="I54" s="165">
        <v>1</v>
      </c>
      <c r="J54" s="166">
        <v>1</v>
      </c>
      <c r="K54" s="162">
        <v>1</v>
      </c>
      <c r="L54" s="162">
        <v>1</v>
      </c>
      <c r="M54" s="162">
        <v>1</v>
      </c>
      <c r="N54" s="162">
        <v>2</v>
      </c>
      <c r="O54" s="162">
        <v>2</v>
      </c>
      <c r="P54" s="168">
        <v>2</v>
      </c>
      <c r="Q54" s="169" t="s">
        <v>171</v>
      </c>
      <c r="R54" s="170"/>
      <c r="S54" s="170" t="s">
        <v>171</v>
      </c>
      <c r="T54" s="170"/>
      <c r="U54" s="170" t="s">
        <v>171</v>
      </c>
      <c r="V54" s="170" t="str">
        <f>IFERROR(IF(R54&gt;0,WORKDAY(T54,1,Holidays!$B$2:$B$57),""),"")</f>
        <v/>
      </c>
      <c r="W54" s="359" t="str">
        <f>_xlfn.IFNA(VLOOKUP(C54,Tabel1[#All],15,0),"")</f>
        <v>72.52</v>
      </c>
      <c r="X54" s="170" t="s">
        <v>171</v>
      </c>
      <c r="Y54" s="170" t="str">
        <f>IFERROR(IF(R54&gt;0,WORKDAY(V54,DaysStreetSurvey,Holidays!$B$2:$B$57),""),"")</f>
        <v/>
      </c>
      <c r="Z54" s="170" t="s">
        <v>171</v>
      </c>
      <c r="AA54" s="170" t="str">
        <f>IFERROR(IF(Y54&gt;0,WORKDAY(Y54,1,Holidays!$B$2:$B$57),""),"")</f>
        <v/>
      </c>
      <c r="AB54" s="170" t="s">
        <v>171</v>
      </c>
      <c r="AC54" s="170" t="str">
        <f>IFERROR(IF(AA54&gt;0,WORKDAY(AA54,2,Holidays!$B$2:$B$57),""),"")</f>
        <v/>
      </c>
      <c r="AD54" s="170" t="s">
        <v>171</v>
      </c>
      <c r="AE54" s="170" t="str">
        <f>IFERROR(IF(AC54&gt;0,WORKDAY(AC54,14,Holidays!$B$2:$B$57),""),"")</f>
        <v/>
      </c>
      <c r="AF54" s="170" t="s">
        <v>171</v>
      </c>
      <c r="AG54" s="170" t="str">
        <f>IFERROR(IF(AE54&gt;0,WORKDAY(AE54,5,Holidays!$B$2:$B$57),""),"")</f>
        <v/>
      </c>
      <c r="AH54" s="170" t="s">
        <v>171</v>
      </c>
      <c r="AI54" s="170" t="str">
        <f>IFERROR(IF(AG54&gt;0,WORKDAY(AG54,DaysHLD2A,Holidays!$B$2:$B$57),""),"")</f>
        <v/>
      </c>
      <c r="AJ54" s="170" t="s">
        <v>171</v>
      </c>
      <c r="AK54" s="170"/>
      <c r="AL54" s="170" t="s">
        <v>171</v>
      </c>
      <c r="AM54" s="170"/>
      <c r="AN54" s="170" t="s">
        <v>171</v>
      </c>
      <c r="AO54" s="170"/>
      <c r="AP54" s="170" t="s">
        <v>171</v>
      </c>
      <c r="AQ54" s="170"/>
      <c r="AR54" s="170" t="s">
        <v>171</v>
      </c>
      <c r="AS54" s="170"/>
      <c r="AT54" s="273" t="str">
        <f>_xlfn.IFNA(VLOOKUP(C54,Tabel1[#All],13,0),"")</f>
        <v>57.46</v>
      </c>
      <c r="AU54" s="170" t="s">
        <v>171</v>
      </c>
      <c r="AV54" s="170"/>
      <c r="AW54" s="170"/>
      <c r="AX54" s="170" t="s">
        <v>172</v>
      </c>
      <c r="AY54" s="170"/>
      <c r="AZ54" s="170" t="s">
        <v>172</v>
      </c>
      <c r="BA54" s="170"/>
      <c r="BB54" s="170" t="s">
        <v>172</v>
      </c>
      <c r="BC54" s="170" t="s">
        <v>110</v>
      </c>
      <c r="BD54" s="170"/>
      <c r="BE54" s="170" t="str">
        <f>IFERROR(IF(BB54&gt;0,WORKDAY(BB54,DaysHp,Holidays!$B$2:$B$57),""),"")</f>
        <v/>
      </c>
      <c r="BF54" s="170" t="s">
        <v>171</v>
      </c>
      <c r="BG54" s="170">
        <v>43799</v>
      </c>
      <c r="BH54" s="170"/>
      <c r="BI54" s="273" t="str">
        <f>_xlfn.IFNA(VLOOKUP(C54,Tabel1[#All],7,0),"")</f>
        <v>80.18</v>
      </c>
      <c r="BJ54" s="170"/>
      <c r="BK54" s="273" t="str">
        <f>_xlfn.IFNA(VLOOKUP(C54,Tabel1[#All],11,0),"")</f>
        <v>59.65</v>
      </c>
      <c r="BL54" s="170"/>
      <c r="BM54" s="170"/>
      <c r="BN54" s="170"/>
      <c r="BO54" s="170"/>
      <c r="BP54" s="170"/>
      <c r="BQ54" s="171"/>
      <c r="BR54" s="172"/>
      <c r="BS54" s="172"/>
      <c r="BT54" s="172"/>
      <c r="BU54" s="172"/>
    </row>
    <row r="55" spans="1:73" ht="15" hidden="1" customHeight="1">
      <c r="A55" s="137">
        <v>2</v>
      </c>
      <c r="B55" s="360" t="s">
        <v>161</v>
      </c>
      <c r="C55" s="360" t="s">
        <v>248</v>
      </c>
      <c r="D55" s="332" t="s">
        <v>247</v>
      </c>
      <c r="E55" s="138" t="s">
        <v>174</v>
      </c>
      <c r="F55" s="361" t="s">
        <v>170</v>
      </c>
      <c r="G55" s="139">
        <v>4965</v>
      </c>
      <c r="H55" s="282">
        <f>_xlfn.IFNA(VLOOKUP(C55,Tabel1[#All],4,0),"")</f>
        <v>409</v>
      </c>
      <c r="I55" s="361">
        <v>1</v>
      </c>
      <c r="J55" s="139">
        <v>1</v>
      </c>
      <c r="K55" s="332">
        <v>1</v>
      </c>
      <c r="L55" s="332">
        <v>1</v>
      </c>
      <c r="M55" s="332">
        <v>3</v>
      </c>
      <c r="N55" s="332">
        <v>3</v>
      </c>
      <c r="O55" s="332">
        <v>2</v>
      </c>
      <c r="P55" s="141">
        <v>8</v>
      </c>
      <c r="Q55" s="142" t="s">
        <v>171</v>
      </c>
      <c r="R55" s="333"/>
      <c r="S55" s="333" t="s">
        <v>171</v>
      </c>
      <c r="T55" s="333"/>
      <c r="U55" s="333" t="s">
        <v>171</v>
      </c>
      <c r="V55" s="333" t="str">
        <f>IFERROR(IF(R55&gt;0,WORKDAY(T55,1,Holidays!$B$2:$B$57),""),"")</f>
        <v/>
      </c>
      <c r="W55" s="359" t="str">
        <f>_xlfn.IFNA(VLOOKUP(C55,Tabel1[#All],15,0),"")</f>
        <v>64.73</v>
      </c>
      <c r="X55" s="333" t="s">
        <v>171</v>
      </c>
      <c r="Y55" s="333" t="str">
        <f>IFERROR(IF(R55&gt;0,WORKDAY(V55,DaysStreetSurvey,Holidays!$B$2:$B$57),""),"")</f>
        <v/>
      </c>
      <c r="Z55" s="333" t="s">
        <v>171</v>
      </c>
      <c r="AA55" s="333" t="str">
        <f>IFERROR(IF(Y55&gt;0,WORKDAY(Y55,1,Holidays!$B$2:$B$57),""),"")</f>
        <v/>
      </c>
      <c r="AB55" s="333" t="s">
        <v>171</v>
      </c>
      <c r="AC55" s="333" t="str">
        <f>IFERROR(IF(AA55&gt;0,WORKDAY(AA55,2,Holidays!$B$2:$B$57),""),"")</f>
        <v/>
      </c>
      <c r="AD55" s="333" t="s">
        <v>171</v>
      </c>
      <c r="AE55" s="333" t="str">
        <f>IFERROR(IF(AC55&gt;0,WORKDAY(AC55,14,Holidays!$B$2:$B$57),""),"")</f>
        <v/>
      </c>
      <c r="AF55" s="333" t="s">
        <v>171</v>
      </c>
      <c r="AG55" s="333" t="str">
        <f>IFERROR(IF(AE55&gt;0,WORKDAY(AE55,5,Holidays!$B$2:$B$57),""),"")</f>
        <v/>
      </c>
      <c r="AH55" s="333" t="s">
        <v>171</v>
      </c>
      <c r="AI55" s="333" t="str">
        <f>IFERROR(IF(AG55&gt;0,WORKDAY(AG55,DaysHLD2A,Holidays!$B$2:$B$57),""),"")</f>
        <v/>
      </c>
      <c r="AJ55" s="333" t="s">
        <v>171</v>
      </c>
      <c r="AK55" s="333"/>
      <c r="AL55" s="333" t="s">
        <v>171</v>
      </c>
      <c r="AM55" s="333"/>
      <c r="AN55" s="333" t="s">
        <v>171</v>
      </c>
      <c r="AO55" s="333"/>
      <c r="AP55" s="333" t="s">
        <v>171</v>
      </c>
      <c r="AQ55" s="333"/>
      <c r="AR55" s="333" t="s">
        <v>171</v>
      </c>
      <c r="AS55" s="333"/>
      <c r="AT55" s="359" t="str">
        <f>_xlfn.IFNA(VLOOKUP(C55,Tabel1[#All],13,0),"")</f>
        <v>40.59</v>
      </c>
      <c r="AU55" s="333" t="s">
        <v>171</v>
      </c>
      <c r="AV55" s="333"/>
      <c r="AW55" s="333"/>
      <c r="AX55" s="333" t="s">
        <v>172</v>
      </c>
      <c r="AY55" s="333"/>
      <c r="AZ55" s="333" t="s">
        <v>172</v>
      </c>
      <c r="BA55" s="333"/>
      <c r="BB55" s="333" t="s">
        <v>172</v>
      </c>
      <c r="BC55" s="333" t="s">
        <v>110</v>
      </c>
      <c r="BD55" s="333"/>
      <c r="BE55" s="333" t="str">
        <f>IFERROR(IF(BB55&gt;0,WORKDAY(BB55,DaysHp,Holidays!$B$2:$B$57),""),"")</f>
        <v/>
      </c>
      <c r="BF55" s="333" t="s">
        <v>171</v>
      </c>
      <c r="BG55" s="333">
        <v>43524</v>
      </c>
      <c r="BH55" s="333"/>
      <c r="BI55" s="359" t="str">
        <f>_xlfn.IFNA(VLOOKUP(C55,Tabel1[#All],7,0),"")</f>
        <v>70.42</v>
      </c>
      <c r="BJ55" s="333"/>
      <c r="BK55" s="359" t="str">
        <f>_xlfn.IFNA(VLOOKUP(C55,Tabel1[#All],11,0),"")</f>
        <v>74.44</v>
      </c>
      <c r="BL55" s="333"/>
      <c r="BM55" s="333"/>
      <c r="BN55" s="333"/>
      <c r="BO55" s="333"/>
      <c r="BP55" s="333"/>
      <c r="BQ55" s="143"/>
      <c r="BR55" s="362"/>
      <c r="BS55" s="362"/>
      <c r="BT55" s="362"/>
      <c r="BU55" s="362"/>
    </row>
    <row r="56" spans="1:73" ht="15" hidden="1" customHeight="1">
      <c r="A56" s="137">
        <v>2</v>
      </c>
      <c r="B56" s="360" t="s">
        <v>161</v>
      </c>
      <c r="C56" s="360" t="s">
        <v>249</v>
      </c>
      <c r="D56" s="332" t="s">
        <v>247</v>
      </c>
      <c r="E56" s="138" t="s">
        <v>176</v>
      </c>
      <c r="F56" s="361" t="s">
        <v>170</v>
      </c>
      <c r="G56" s="139">
        <v>2112</v>
      </c>
      <c r="H56" s="282">
        <f>_xlfn.IFNA(VLOOKUP(C56,Tabel1[#All],4,0),"")</f>
        <v>363</v>
      </c>
      <c r="I56" s="361">
        <v>1</v>
      </c>
      <c r="J56" s="139">
        <v>1</v>
      </c>
      <c r="K56" s="332">
        <v>1</v>
      </c>
      <c r="L56" s="332">
        <v>1</v>
      </c>
      <c r="M56" s="332">
        <v>1</v>
      </c>
      <c r="N56" s="332">
        <v>2</v>
      </c>
      <c r="O56" s="332">
        <v>2</v>
      </c>
      <c r="P56" s="141"/>
      <c r="Q56" s="142" t="s">
        <v>171</v>
      </c>
      <c r="R56" s="333"/>
      <c r="S56" s="333" t="s">
        <v>171</v>
      </c>
      <c r="T56" s="333"/>
      <c r="U56" s="333" t="s">
        <v>171</v>
      </c>
      <c r="V56" s="333" t="str">
        <f>IFERROR(IF(R56&gt;0,WORKDAY(T56,1,Holidays!$B$2:$B$57),""),"")</f>
        <v/>
      </c>
      <c r="W56" s="359" t="str">
        <f>_xlfn.IFNA(VLOOKUP(C56,Tabel1[#All],15,0),"")</f>
        <v>67.41</v>
      </c>
      <c r="X56" s="333" t="s">
        <v>171</v>
      </c>
      <c r="Y56" s="333" t="str">
        <f>IFERROR(IF(R56&gt;0,WORKDAY(V56,DaysStreetSurvey,Holidays!$B$2:$B$57),""),"")</f>
        <v/>
      </c>
      <c r="Z56" s="333" t="s">
        <v>171</v>
      </c>
      <c r="AA56" s="333" t="str">
        <f>IFERROR(IF(Y56&gt;0,WORKDAY(Y56,1,Holidays!$B$2:$B$57),""),"")</f>
        <v/>
      </c>
      <c r="AB56" s="333" t="s">
        <v>171</v>
      </c>
      <c r="AC56" s="333" t="str">
        <f>IFERROR(IF(AA56&gt;0,WORKDAY(AA56,2,Holidays!$B$2:$B$57),""),"")</f>
        <v/>
      </c>
      <c r="AD56" s="333" t="s">
        <v>171</v>
      </c>
      <c r="AE56" s="333" t="str">
        <f>IFERROR(IF(AC56&gt;0,WORKDAY(AC56,14,Holidays!$B$2:$B$57),""),"")</f>
        <v/>
      </c>
      <c r="AF56" s="333" t="s">
        <v>171</v>
      </c>
      <c r="AG56" s="333" t="str">
        <f>IFERROR(IF(AE56&gt;0,WORKDAY(AE56,5,Holidays!$B$2:$B$57),""),"")</f>
        <v/>
      </c>
      <c r="AH56" s="333" t="s">
        <v>171</v>
      </c>
      <c r="AI56" s="333" t="str">
        <f>IFERROR(IF(AG56&gt;0,WORKDAY(AG56,DaysHLD2A,Holidays!$B$2:$B$57),""),"")</f>
        <v/>
      </c>
      <c r="AJ56" s="333" t="s">
        <v>171</v>
      </c>
      <c r="AK56" s="333"/>
      <c r="AL56" s="333" t="s">
        <v>171</v>
      </c>
      <c r="AM56" s="333"/>
      <c r="AN56" s="333" t="s">
        <v>171</v>
      </c>
      <c r="AO56" s="333"/>
      <c r="AP56" s="333" t="s">
        <v>171</v>
      </c>
      <c r="AQ56" s="333"/>
      <c r="AR56" s="333" t="s">
        <v>171</v>
      </c>
      <c r="AS56" s="333"/>
      <c r="AT56" s="359" t="str">
        <f>_xlfn.IFNA(VLOOKUP(C56,Tabel1[#All],13,0),"")</f>
        <v>66.67</v>
      </c>
      <c r="AU56" s="333" t="s">
        <v>171</v>
      </c>
      <c r="AV56" s="333"/>
      <c r="AW56" s="333"/>
      <c r="AX56" s="333" t="s">
        <v>172</v>
      </c>
      <c r="AY56" s="333"/>
      <c r="AZ56" s="333" t="s">
        <v>172</v>
      </c>
      <c r="BA56" s="333"/>
      <c r="BB56" s="333" t="s">
        <v>172</v>
      </c>
      <c r="BC56" s="333" t="s">
        <v>110</v>
      </c>
      <c r="BD56" s="333"/>
      <c r="BE56" s="333" t="str">
        <f>IFERROR(IF(BB56&gt;0,WORKDAY(BB56,DaysHp,Holidays!$B$2:$B$57),""),"")</f>
        <v/>
      </c>
      <c r="BF56" s="333" t="s">
        <v>171</v>
      </c>
      <c r="BG56" s="333">
        <v>43861</v>
      </c>
      <c r="BH56" s="333"/>
      <c r="BI56" s="359" t="str">
        <f>_xlfn.IFNA(VLOOKUP(C56,Tabel1[#All],7,0),"")</f>
        <v>0.83</v>
      </c>
      <c r="BJ56" s="333"/>
      <c r="BK56" s="359" t="str">
        <f>_xlfn.IFNA(VLOOKUP(C56,Tabel1[#All],11,0),"")</f>
        <v>68.07</v>
      </c>
      <c r="BL56" s="333"/>
      <c r="BM56" s="333"/>
      <c r="BN56" s="333"/>
      <c r="BO56" s="333"/>
      <c r="BP56" s="333"/>
      <c r="BQ56" s="143"/>
      <c r="BR56" s="362"/>
      <c r="BS56" s="362"/>
      <c r="BT56" s="362"/>
      <c r="BU56" s="362"/>
    </row>
    <row r="57" spans="1:73" ht="15" hidden="1" customHeight="1">
      <c r="A57" s="137">
        <v>3</v>
      </c>
      <c r="B57" s="360" t="s">
        <v>161</v>
      </c>
      <c r="C57" s="360" t="s">
        <v>250</v>
      </c>
      <c r="D57" s="332" t="s">
        <v>247</v>
      </c>
      <c r="E57" s="138" t="s">
        <v>178</v>
      </c>
      <c r="F57" s="361" t="s">
        <v>170</v>
      </c>
      <c r="G57" s="139">
        <v>4379</v>
      </c>
      <c r="H57" s="282">
        <f>_xlfn.IFNA(VLOOKUP(C57,Tabel1[#All],4,0),"")</f>
        <v>571</v>
      </c>
      <c r="I57" s="361">
        <v>2</v>
      </c>
      <c r="J57" s="139">
        <v>1</v>
      </c>
      <c r="K57" s="332">
        <v>1</v>
      </c>
      <c r="L57" s="332">
        <v>1</v>
      </c>
      <c r="M57" s="332">
        <v>1</v>
      </c>
      <c r="N57" s="332">
        <v>1</v>
      </c>
      <c r="O57" s="332">
        <v>1</v>
      </c>
      <c r="P57" s="141">
        <v>17</v>
      </c>
      <c r="Q57" s="142" t="s">
        <v>171</v>
      </c>
      <c r="R57" s="333"/>
      <c r="S57" s="333" t="s">
        <v>171</v>
      </c>
      <c r="T57" s="333"/>
      <c r="U57" s="333" t="s">
        <v>171</v>
      </c>
      <c r="V57" s="333" t="str">
        <f>IFERROR(IF(R57&gt;0,WORKDAY(T57,1,Holidays!$B$2:$B$57),""),"")</f>
        <v/>
      </c>
      <c r="W57" s="359" t="str">
        <f>_xlfn.IFNA(VLOOKUP(C57,Tabel1[#All],15,0),"")</f>
        <v>85.63</v>
      </c>
      <c r="X57" s="333" t="s">
        <v>171</v>
      </c>
      <c r="Y57" s="333" t="str">
        <f>IFERROR(IF(R57&gt;0,WORKDAY(V57,DaysStreetSurvey,Holidays!$B$2:$B$57),""),"")</f>
        <v/>
      </c>
      <c r="Z57" s="333" t="s">
        <v>171</v>
      </c>
      <c r="AA57" s="333" t="str">
        <f>IFERROR(IF(Y57&gt;0,WORKDAY(Y57,1,Holidays!$B$2:$B$57),""),"")</f>
        <v/>
      </c>
      <c r="AB57" s="333" t="s">
        <v>171</v>
      </c>
      <c r="AC57" s="333" t="str">
        <f>IFERROR(IF(AA57&gt;0,WORKDAY(AA57,2,Holidays!$B$2:$B$57),""),"")</f>
        <v/>
      </c>
      <c r="AD57" s="333" t="s">
        <v>171</v>
      </c>
      <c r="AE57" s="333" t="str">
        <f>IFERROR(IF(AC57&gt;0,WORKDAY(AC57,14,Holidays!$B$2:$B$57),""),"")</f>
        <v/>
      </c>
      <c r="AF57" s="333" t="s">
        <v>171</v>
      </c>
      <c r="AG57" s="333" t="str">
        <f>IFERROR(IF(AE57&gt;0,WORKDAY(AE57,5,Holidays!$B$2:$B$57),""),"")</f>
        <v/>
      </c>
      <c r="AH57" s="333" t="s">
        <v>171</v>
      </c>
      <c r="AI57" s="333" t="str">
        <f>IFERROR(IF(AG57&gt;0,WORKDAY(AG57,DaysHLD2A,Holidays!$B$2:$B$57),""),"")</f>
        <v/>
      </c>
      <c r="AJ57" s="333" t="s">
        <v>171</v>
      </c>
      <c r="AK57" s="333"/>
      <c r="AL57" s="333" t="s">
        <v>171</v>
      </c>
      <c r="AM57" s="333"/>
      <c r="AN57" s="333" t="s">
        <v>171</v>
      </c>
      <c r="AO57" s="333"/>
      <c r="AP57" s="333" t="s">
        <v>171</v>
      </c>
      <c r="AQ57" s="333"/>
      <c r="AR57" s="333" t="s">
        <v>171</v>
      </c>
      <c r="AS57" s="333"/>
      <c r="AT57" s="359" t="str">
        <f>_xlfn.IFNA(VLOOKUP(C57,Tabel1[#All],13,0),"")</f>
        <v>94.75</v>
      </c>
      <c r="AU57" s="333" t="s">
        <v>171</v>
      </c>
      <c r="AV57" s="333"/>
      <c r="AW57" s="333"/>
      <c r="AX57" s="333" t="s">
        <v>172</v>
      </c>
      <c r="AY57" s="333"/>
      <c r="AZ57" s="333" t="s">
        <v>172</v>
      </c>
      <c r="BA57" s="333"/>
      <c r="BB57" s="333" t="s">
        <v>172</v>
      </c>
      <c r="BC57" s="333" t="s">
        <v>110</v>
      </c>
      <c r="BD57" s="333"/>
      <c r="BE57" s="333" t="str">
        <f>IFERROR(IF(BB57&gt;0,WORKDAY(BB57,DaysHp,Holidays!$B$2:$B$57),""),"")</f>
        <v/>
      </c>
      <c r="BF57" s="333" t="s">
        <v>171</v>
      </c>
      <c r="BG57" s="333">
        <v>43889</v>
      </c>
      <c r="BH57" s="333"/>
      <c r="BI57" s="359" t="str">
        <f>_xlfn.IFNA(VLOOKUP(C57,Tabel1[#All],7,0),"")</f>
        <v>86.87</v>
      </c>
      <c r="BJ57" s="333"/>
      <c r="BK57" s="359" t="str">
        <f>_xlfn.IFNA(VLOOKUP(C57,Tabel1[#All],11,0),"")</f>
        <v>79.18</v>
      </c>
      <c r="BL57" s="333"/>
      <c r="BM57" s="333"/>
      <c r="BN57" s="333"/>
      <c r="BO57" s="333"/>
      <c r="BP57" s="333"/>
      <c r="BQ57" s="143"/>
      <c r="BR57" s="362"/>
      <c r="BS57" s="362"/>
      <c r="BT57" s="362"/>
      <c r="BU57" s="362"/>
    </row>
    <row r="58" spans="1:73" ht="15" hidden="1" customHeight="1">
      <c r="A58" s="137">
        <v>3</v>
      </c>
      <c r="B58" s="360" t="s">
        <v>161</v>
      </c>
      <c r="C58" s="360" t="s">
        <v>251</v>
      </c>
      <c r="D58" s="332" t="s">
        <v>247</v>
      </c>
      <c r="E58" s="138" t="s">
        <v>180</v>
      </c>
      <c r="F58" s="361" t="s">
        <v>170</v>
      </c>
      <c r="G58" s="139">
        <v>3232</v>
      </c>
      <c r="H58" s="282">
        <f>_xlfn.IFNA(VLOOKUP(C58,Tabel1[#All],4,0),"")</f>
        <v>425</v>
      </c>
      <c r="I58" s="361">
        <v>2</v>
      </c>
      <c r="J58" s="139">
        <v>1</v>
      </c>
      <c r="K58" s="332">
        <v>1</v>
      </c>
      <c r="L58" s="332">
        <v>1</v>
      </c>
      <c r="M58" s="332">
        <v>1</v>
      </c>
      <c r="N58" s="332">
        <v>1</v>
      </c>
      <c r="O58" s="332">
        <v>1</v>
      </c>
      <c r="P58" s="141">
        <v>6</v>
      </c>
      <c r="Q58" s="142" t="s">
        <v>171</v>
      </c>
      <c r="R58" s="333"/>
      <c r="S58" s="333" t="s">
        <v>171</v>
      </c>
      <c r="T58" s="333"/>
      <c r="U58" s="333" t="s">
        <v>171</v>
      </c>
      <c r="V58" s="333" t="str">
        <f>IFERROR(IF(R58&gt;0,WORKDAY(T58,1,Holidays!$B$2:$B$57),""),"")</f>
        <v/>
      </c>
      <c r="W58" s="359" t="str">
        <f>_xlfn.IFNA(VLOOKUP(C58,Tabel1[#All],15,0),"")</f>
        <v>102.96</v>
      </c>
      <c r="X58" s="333" t="s">
        <v>171</v>
      </c>
      <c r="Y58" s="333" t="str">
        <f>IFERROR(IF(R58&gt;0,WORKDAY(V58,DaysStreetSurvey,Holidays!$B$2:$B$57),""),"")</f>
        <v/>
      </c>
      <c r="Z58" s="333" t="s">
        <v>171</v>
      </c>
      <c r="AA58" s="333" t="str">
        <f>IFERROR(IF(Y58&gt;0,WORKDAY(Y58,1,Holidays!$B$2:$B$57),""),"")</f>
        <v/>
      </c>
      <c r="AB58" s="333" t="s">
        <v>171</v>
      </c>
      <c r="AC58" s="333" t="str">
        <f>IFERROR(IF(AA58&gt;0,WORKDAY(AA58,2,Holidays!$B$2:$B$57),""),"")</f>
        <v/>
      </c>
      <c r="AD58" s="333" t="s">
        <v>171</v>
      </c>
      <c r="AE58" s="333" t="str">
        <f>IFERROR(IF(AC58&gt;0,WORKDAY(AC58,14,Holidays!$B$2:$B$57),""),"")</f>
        <v/>
      </c>
      <c r="AF58" s="333" t="s">
        <v>171</v>
      </c>
      <c r="AG58" s="333" t="str">
        <f>IFERROR(IF(AE58&gt;0,WORKDAY(AE58,5,Holidays!$B$2:$B$57),""),"")</f>
        <v/>
      </c>
      <c r="AH58" s="333" t="s">
        <v>171</v>
      </c>
      <c r="AI58" s="333" t="str">
        <f>IFERROR(IF(AG58&gt;0,WORKDAY(AG58,DaysHLD2A,Holidays!$B$2:$B$57),""),"")</f>
        <v/>
      </c>
      <c r="AJ58" s="333" t="s">
        <v>171</v>
      </c>
      <c r="AK58" s="333"/>
      <c r="AL58" s="333" t="s">
        <v>171</v>
      </c>
      <c r="AM58" s="333"/>
      <c r="AN58" s="333" t="s">
        <v>171</v>
      </c>
      <c r="AO58" s="333"/>
      <c r="AP58" s="333" t="s">
        <v>171</v>
      </c>
      <c r="AQ58" s="333"/>
      <c r="AR58" s="333" t="s">
        <v>171</v>
      </c>
      <c r="AS58" s="333"/>
      <c r="AT58" s="359" t="str">
        <f>_xlfn.IFNA(VLOOKUP(C58,Tabel1[#All],13,0),"")</f>
        <v>97.65</v>
      </c>
      <c r="AU58" s="333" t="s">
        <v>171</v>
      </c>
      <c r="AV58" s="333"/>
      <c r="AW58" s="333"/>
      <c r="AX58" s="333" t="s">
        <v>172</v>
      </c>
      <c r="AY58" s="333"/>
      <c r="AZ58" s="333" t="s">
        <v>172</v>
      </c>
      <c r="BA58" s="333"/>
      <c r="BB58" s="333" t="s">
        <v>172</v>
      </c>
      <c r="BC58" s="333" t="s">
        <v>110</v>
      </c>
      <c r="BD58" s="333"/>
      <c r="BE58" s="333" t="str">
        <f>IFERROR(IF(BB58&gt;0,WORKDAY(BB58,DaysHp,Holidays!$B$2:$B$57),""),"")</f>
        <v/>
      </c>
      <c r="BF58" s="333" t="s">
        <v>171</v>
      </c>
      <c r="BG58" s="333">
        <v>44012</v>
      </c>
      <c r="BH58" s="333"/>
      <c r="BI58" s="359" t="str">
        <f>_xlfn.IFNA(VLOOKUP(C58,Tabel1[#All],7,0),"")</f>
        <v>0.0</v>
      </c>
      <c r="BJ58" s="333"/>
      <c r="BK58" s="359" t="str">
        <f>_xlfn.IFNA(VLOOKUP(C58,Tabel1[#All],11,0),"")</f>
        <v>57.79</v>
      </c>
      <c r="BL58" s="333"/>
      <c r="BM58" s="333"/>
      <c r="BN58" s="333"/>
      <c r="BO58" s="333"/>
      <c r="BP58" s="333"/>
      <c r="BQ58" s="143"/>
      <c r="BR58" s="362"/>
      <c r="BS58" s="362"/>
      <c r="BT58" s="362"/>
      <c r="BU58" s="362"/>
    </row>
    <row r="59" spans="1:73" ht="15.75" hidden="1" customHeight="1">
      <c r="A59" s="137">
        <v>3</v>
      </c>
      <c r="B59" s="360" t="s">
        <v>161</v>
      </c>
      <c r="C59" s="360" t="s">
        <v>252</v>
      </c>
      <c r="D59" s="332" t="s">
        <v>247</v>
      </c>
      <c r="E59" s="146" t="s">
        <v>182</v>
      </c>
      <c r="F59" s="361" t="s">
        <v>170</v>
      </c>
      <c r="G59" s="139">
        <v>2102</v>
      </c>
      <c r="H59" s="282">
        <f>_xlfn.IFNA(VLOOKUP(C59,Tabel1[#All],4,0),"")</f>
        <v>171</v>
      </c>
      <c r="I59" s="361">
        <v>1</v>
      </c>
      <c r="J59" s="139">
        <v>1</v>
      </c>
      <c r="K59" s="332">
        <v>1</v>
      </c>
      <c r="L59" s="332">
        <v>1</v>
      </c>
      <c r="M59" s="332">
        <v>1</v>
      </c>
      <c r="N59" s="332">
        <v>1</v>
      </c>
      <c r="O59" s="332">
        <v>1</v>
      </c>
      <c r="P59" s="141"/>
      <c r="Q59" s="142" t="s">
        <v>171</v>
      </c>
      <c r="R59" s="333"/>
      <c r="S59" s="333" t="s">
        <v>171</v>
      </c>
      <c r="T59" s="333"/>
      <c r="U59" s="333" t="s">
        <v>171</v>
      </c>
      <c r="V59" s="333" t="str">
        <f>IFERROR(IF(R59&gt;0,WORKDAY(T59,1,Holidays!$B$2:$B$57),""),"")</f>
        <v/>
      </c>
      <c r="W59" s="359" t="str">
        <f>_xlfn.IFNA(VLOOKUP(C59,Tabel1[#All],15,0),"")</f>
        <v>106.49</v>
      </c>
      <c r="X59" s="333" t="s">
        <v>171</v>
      </c>
      <c r="Y59" s="333" t="str">
        <f>IFERROR(IF(R59&gt;0,WORKDAY(V59,DaysStreetSurvey,Holidays!$B$2:$B$57),""),"")</f>
        <v/>
      </c>
      <c r="Z59" s="333" t="s">
        <v>171</v>
      </c>
      <c r="AA59" s="333" t="str">
        <f>IFERROR(IF(Y59&gt;0,WORKDAY(Y59,1,Holidays!$B$2:$B$57),""),"")</f>
        <v/>
      </c>
      <c r="AB59" s="333" t="s">
        <v>171</v>
      </c>
      <c r="AC59" s="333" t="str">
        <f>IFERROR(IF(AA59&gt;0,WORKDAY(AA59,2,Holidays!$B$2:$B$57),""),"")</f>
        <v/>
      </c>
      <c r="AD59" s="333" t="s">
        <v>171</v>
      </c>
      <c r="AE59" s="333" t="str">
        <f>IFERROR(IF(AC59&gt;0,WORKDAY(AC59,14,Holidays!$B$2:$B$57),""),"")</f>
        <v/>
      </c>
      <c r="AF59" s="333" t="s">
        <v>171</v>
      </c>
      <c r="AG59" s="333" t="str">
        <f>IFERROR(IF(AE59&gt;0,WORKDAY(AE59,5,Holidays!$B$2:$B$57),""),"")</f>
        <v/>
      </c>
      <c r="AH59" s="333" t="s">
        <v>171</v>
      </c>
      <c r="AI59" s="333" t="str">
        <f>IFERROR(IF(AG59&gt;0,WORKDAY(AG59,DaysHLD2A,Holidays!$B$2:$B$57),""),"")</f>
        <v/>
      </c>
      <c r="AJ59" s="333" t="s">
        <v>171</v>
      </c>
      <c r="AK59" s="333"/>
      <c r="AL59" s="333" t="s">
        <v>171</v>
      </c>
      <c r="AM59" s="333"/>
      <c r="AN59" s="333" t="s">
        <v>171</v>
      </c>
      <c r="AO59" s="333"/>
      <c r="AP59" s="333" t="s">
        <v>171</v>
      </c>
      <c r="AQ59" s="333"/>
      <c r="AR59" s="333" t="s">
        <v>171</v>
      </c>
      <c r="AS59" s="333"/>
      <c r="AT59" s="359" t="str">
        <f>_xlfn.IFNA(VLOOKUP(C59,Tabel1[#All],13,0),"")</f>
        <v>39.18</v>
      </c>
      <c r="AU59" s="333" t="s">
        <v>171</v>
      </c>
      <c r="AV59" s="333"/>
      <c r="AW59" s="333"/>
      <c r="AX59" s="333" t="s">
        <v>172</v>
      </c>
      <c r="AY59" s="333"/>
      <c r="AZ59" s="333" t="s">
        <v>172</v>
      </c>
      <c r="BA59" s="333"/>
      <c r="BB59" s="333" t="s">
        <v>172</v>
      </c>
      <c r="BC59" s="333" t="s">
        <v>110</v>
      </c>
      <c r="BD59" s="333"/>
      <c r="BE59" s="333" t="str">
        <f>IFERROR(IF(BB59&gt;0,WORKDAY(BB59,DaysHp,Holidays!$B$2:$B$57),""),"")</f>
        <v/>
      </c>
      <c r="BF59" s="333"/>
      <c r="BG59" s="333">
        <v>44135</v>
      </c>
      <c r="BH59" s="333"/>
      <c r="BI59" s="359" t="str">
        <f>_xlfn.IFNA(VLOOKUP(C59,Tabel1[#All],7,0),"")</f>
        <v>0.0</v>
      </c>
      <c r="BJ59" s="333"/>
      <c r="BK59" s="359" t="str">
        <f>_xlfn.IFNA(VLOOKUP(C59,Tabel1[#All],11,0),"")</f>
        <v>65.31</v>
      </c>
      <c r="BL59" s="333"/>
      <c r="BM59" s="333"/>
      <c r="BN59" s="333"/>
      <c r="BO59" s="333"/>
      <c r="BP59" s="333"/>
      <c r="BQ59" s="143"/>
      <c r="BR59" s="362"/>
      <c r="BS59" s="362"/>
      <c r="BT59" s="362"/>
      <c r="BU59" s="362"/>
    </row>
    <row r="60" spans="1:73" ht="15.75" hidden="1" customHeight="1">
      <c r="A60" s="137">
        <v>3</v>
      </c>
      <c r="B60" s="360" t="s">
        <v>161</v>
      </c>
      <c r="C60" s="360" t="s">
        <v>253</v>
      </c>
      <c r="D60" s="363" t="s">
        <v>247</v>
      </c>
      <c r="E60" s="147" t="s">
        <v>184</v>
      </c>
      <c r="F60" s="361" t="s">
        <v>170</v>
      </c>
      <c r="G60" s="139">
        <v>4637</v>
      </c>
      <c r="H60" s="282">
        <f>_xlfn.IFNA(VLOOKUP(C60,Tabel1[#All],4,0),"")</f>
        <v>795</v>
      </c>
      <c r="I60" s="361">
        <v>1</v>
      </c>
      <c r="J60" s="139">
        <v>1</v>
      </c>
      <c r="K60" s="332">
        <v>1</v>
      </c>
      <c r="L60" s="332">
        <v>1</v>
      </c>
      <c r="M60" s="332">
        <v>1</v>
      </c>
      <c r="N60" s="332">
        <v>1</v>
      </c>
      <c r="O60" s="332">
        <v>1</v>
      </c>
      <c r="P60" s="141"/>
      <c r="Q60" s="142" t="s">
        <v>171</v>
      </c>
      <c r="R60" s="333"/>
      <c r="S60" s="333" t="s">
        <v>171</v>
      </c>
      <c r="T60" s="333"/>
      <c r="U60" s="333" t="s">
        <v>171</v>
      </c>
      <c r="V60" s="333" t="str">
        <f>IFERROR(IF(R60&gt;0,WORKDAY(T60,1,Holidays!$B$2:$B$57),""),"")</f>
        <v/>
      </c>
      <c r="W60" s="359" t="str">
        <f>_xlfn.IFNA(VLOOKUP(C60,Tabel1[#All],15,0),"")</f>
        <v>102.36</v>
      </c>
      <c r="X60" s="333" t="s">
        <v>171</v>
      </c>
      <c r="Y60" s="333" t="str">
        <f>IFERROR(IF(R60&gt;0,WORKDAY(V60,DaysStreetSurvey,Holidays!$B$2:$B$57),""),"")</f>
        <v/>
      </c>
      <c r="Z60" s="333" t="s">
        <v>171</v>
      </c>
      <c r="AA60" s="333" t="str">
        <f>IFERROR(IF(Y60&gt;0,WORKDAY(Y60,1,Holidays!$B$2:$B$57),""),"")</f>
        <v/>
      </c>
      <c r="AB60" s="333" t="s">
        <v>171</v>
      </c>
      <c r="AC60" s="333" t="str">
        <f>IFERROR(IF(AA60&gt;0,WORKDAY(AA60,2,Holidays!$B$2:$B$57),""),"")</f>
        <v/>
      </c>
      <c r="AD60" s="333" t="s">
        <v>171</v>
      </c>
      <c r="AE60" s="333" t="str">
        <f>IFERROR(IF(AC60&gt;0,WORKDAY(AC60,14,Holidays!$B$2:$B$57),""),"")</f>
        <v/>
      </c>
      <c r="AF60" s="333" t="s">
        <v>171</v>
      </c>
      <c r="AG60" s="333" t="str">
        <f>IFERROR(IF(AE60&gt;0,WORKDAY(AE60,5,Holidays!$B$2:$B$57),""),"")</f>
        <v/>
      </c>
      <c r="AH60" s="333" t="s">
        <v>171</v>
      </c>
      <c r="AI60" s="333" t="str">
        <f>IFERROR(IF(AG60&gt;0,WORKDAY(AG60,DaysHLD2A,Holidays!$B$2:$B$57),""),"")</f>
        <v/>
      </c>
      <c r="AJ60" s="333" t="s">
        <v>171</v>
      </c>
      <c r="AK60" s="333"/>
      <c r="AL60" s="333" t="s">
        <v>171</v>
      </c>
      <c r="AM60" s="333"/>
      <c r="AN60" s="333" t="s">
        <v>171</v>
      </c>
      <c r="AO60" s="333"/>
      <c r="AP60" s="333" t="s">
        <v>171</v>
      </c>
      <c r="AQ60" s="333"/>
      <c r="AR60" s="333" t="s">
        <v>171</v>
      </c>
      <c r="AS60" s="333"/>
      <c r="AT60" s="359" t="str">
        <f>_xlfn.IFNA(VLOOKUP(C60,Tabel1[#All],13,0),"")</f>
        <v>88.93</v>
      </c>
      <c r="AU60" s="333" t="s">
        <v>171</v>
      </c>
      <c r="AV60" s="333"/>
      <c r="AW60" s="333"/>
      <c r="AX60" s="333" t="s">
        <v>172</v>
      </c>
      <c r="AY60" s="333"/>
      <c r="AZ60" s="333" t="s">
        <v>172</v>
      </c>
      <c r="BA60" s="333"/>
      <c r="BB60" s="333" t="s">
        <v>172</v>
      </c>
      <c r="BC60" s="333" t="s">
        <v>110</v>
      </c>
      <c r="BD60" s="333"/>
      <c r="BE60" s="333" t="str">
        <f>IFERROR(IF(BB60&gt;0,WORKDAY(BB60,DaysHp,Holidays!$B$2:$B$57),""),"")</f>
        <v/>
      </c>
      <c r="BF60" s="333"/>
      <c r="BG60" s="333">
        <v>44227</v>
      </c>
      <c r="BH60" s="333"/>
      <c r="BI60" s="359" t="str">
        <f>_xlfn.IFNA(VLOOKUP(C60,Tabel1[#All],7,0),"")</f>
        <v>0.0</v>
      </c>
      <c r="BJ60" s="333"/>
      <c r="BK60" s="359" t="str">
        <f>_xlfn.IFNA(VLOOKUP(C60,Tabel1[#All],11,0),"")</f>
        <v>71.74</v>
      </c>
      <c r="BL60" s="333"/>
      <c r="BM60" s="333"/>
      <c r="BN60" s="333"/>
      <c r="BO60" s="333"/>
      <c r="BP60" s="333"/>
      <c r="BQ60" s="143"/>
      <c r="BR60" s="362"/>
      <c r="BS60" s="362"/>
      <c r="BT60" s="362"/>
      <c r="BU60" s="362"/>
    </row>
    <row r="61" spans="1:73" ht="15.75" hidden="1" customHeight="1">
      <c r="A61" s="137">
        <v>3</v>
      </c>
      <c r="B61" s="360" t="s">
        <v>161</v>
      </c>
      <c r="C61" s="360" t="s">
        <v>254</v>
      </c>
      <c r="D61" s="363" t="s">
        <v>247</v>
      </c>
      <c r="E61" s="147" t="s">
        <v>186</v>
      </c>
      <c r="F61" s="361" t="s">
        <v>170</v>
      </c>
      <c r="G61" s="139">
        <v>4866</v>
      </c>
      <c r="H61" s="282">
        <f>_xlfn.IFNA(VLOOKUP(C61,Tabel1[#All],4,0),"")</f>
        <v>723</v>
      </c>
      <c r="I61" s="361">
        <v>1</v>
      </c>
      <c r="J61" s="139">
        <v>1</v>
      </c>
      <c r="K61" s="332">
        <v>1</v>
      </c>
      <c r="L61" s="332">
        <v>1</v>
      </c>
      <c r="M61" s="332">
        <v>2</v>
      </c>
      <c r="N61" s="332"/>
      <c r="O61" s="332"/>
      <c r="P61" s="141"/>
      <c r="Q61" s="142" t="s">
        <v>171</v>
      </c>
      <c r="R61" s="333"/>
      <c r="S61" s="333" t="s">
        <v>171</v>
      </c>
      <c r="T61" s="333"/>
      <c r="U61" s="333" t="s">
        <v>171</v>
      </c>
      <c r="V61" s="333" t="str">
        <f>IFERROR(IF(R61&gt;0,WORKDAY(T61,1,Holidays!$B$2:$B$57),""),"")</f>
        <v/>
      </c>
      <c r="W61" s="359" t="str">
        <f>_xlfn.IFNA(VLOOKUP(C61,Tabel1[#All],15,0),"")</f>
        <v>99.9</v>
      </c>
      <c r="X61" s="333" t="s">
        <v>171</v>
      </c>
      <c r="Y61" s="333" t="str">
        <f>IFERROR(IF(R61&gt;0,WORKDAY(V61,DaysStreetSurvey,Holidays!$B$2:$B$57),""),"")</f>
        <v/>
      </c>
      <c r="Z61" s="333" t="s">
        <v>171</v>
      </c>
      <c r="AA61" s="333" t="str">
        <f>IFERROR(IF(Y61&gt;0,WORKDAY(Y61,1,Holidays!$B$2:$B$57),""),"")</f>
        <v/>
      </c>
      <c r="AB61" s="333" t="s">
        <v>171</v>
      </c>
      <c r="AC61" s="333" t="str">
        <f>IFERROR(IF(AA61&gt;0,WORKDAY(AA61,2,Holidays!$B$2:$B$57),""),"")</f>
        <v/>
      </c>
      <c r="AD61" s="333" t="s">
        <v>171</v>
      </c>
      <c r="AE61" s="333" t="str">
        <f>IFERROR(IF(AC61&gt;0,WORKDAY(AC61,14,Holidays!$B$2:$B$57),""),"")</f>
        <v/>
      </c>
      <c r="AF61" s="333" t="s">
        <v>171</v>
      </c>
      <c r="AG61" s="333" t="str">
        <f>IFERROR(IF(AE61&gt;0,WORKDAY(AE61,5,Holidays!$B$2:$B$57),""),"")</f>
        <v/>
      </c>
      <c r="AH61" s="333" t="s">
        <v>171</v>
      </c>
      <c r="AI61" s="333" t="str">
        <f>IFERROR(IF(AG61&gt;0,WORKDAY(AG61,DaysHLD2A,Holidays!$B$2:$B$57),""),"")</f>
        <v/>
      </c>
      <c r="AJ61" s="333" t="s">
        <v>171</v>
      </c>
      <c r="AK61" s="333"/>
      <c r="AL61" s="333" t="s">
        <v>171</v>
      </c>
      <c r="AM61" s="333"/>
      <c r="AN61" s="333" t="s">
        <v>171</v>
      </c>
      <c r="AO61" s="333"/>
      <c r="AP61" s="333" t="s">
        <v>171</v>
      </c>
      <c r="AQ61" s="333"/>
      <c r="AR61" s="333" t="s">
        <v>171</v>
      </c>
      <c r="AS61" s="333">
        <v>43990</v>
      </c>
      <c r="AT61" s="359" t="str">
        <f>_xlfn.IFNA(VLOOKUP(C61,Tabel1[#All],13,0),"")</f>
        <v>84.23</v>
      </c>
      <c r="AU61" s="333" t="s">
        <v>164</v>
      </c>
      <c r="AV61" s="333">
        <f>IFERROR(IF(AS61&gt;0,WORKDAY(AS61,StopSSV,Holidays!$B$2:$B$57),""),"")</f>
        <v>44130</v>
      </c>
      <c r="AW61" s="333" t="s">
        <v>164</v>
      </c>
      <c r="AX61" s="333">
        <f>IFERROR(IF(AV61&gt;0,WORKDAY(AV61,HLD2Cstart,Holidays!$B$2:$B$57),""),"")</f>
        <v>44131</v>
      </c>
      <c r="AY61" s="333" t="s">
        <v>164</v>
      </c>
      <c r="AZ61" s="333">
        <f>IFERROR(IF(AX61&gt;0,WORKDAY(AX61,HLD2Cstop,Holidays!$B$2:$B$57),""),"")</f>
        <v>44138</v>
      </c>
      <c r="BA61" s="333" t="s">
        <v>164</v>
      </c>
      <c r="BB61" s="333">
        <f>IFERROR(IF(AZ61&gt;0,WORKDAY(AZ61,HLD2C,Holidays!$B$2:$B$57),""),"")</f>
        <v>44159</v>
      </c>
      <c r="BC61" s="333" t="s">
        <v>110</v>
      </c>
      <c r="BD61" s="333"/>
      <c r="BE61" s="333">
        <f>IFERROR(IF(BB61&gt;0,WORKDAY(BB61,DaysHp,Holidays!$B$2:$B$57),""),"")</f>
        <v>44215</v>
      </c>
      <c r="BF61" s="333"/>
      <c r="BG61" s="333">
        <v>44347</v>
      </c>
      <c r="BH61" s="333"/>
      <c r="BI61" s="359" t="str">
        <f>_xlfn.IFNA(VLOOKUP(C61,Tabel1[#All],7,0),"")</f>
        <v>0.0</v>
      </c>
      <c r="BJ61" s="333"/>
      <c r="BK61" s="359" t="str">
        <f>_xlfn.IFNA(VLOOKUP(C61,Tabel1[#All],11,0),"")</f>
        <v>34.4</v>
      </c>
      <c r="BL61" s="333"/>
      <c r="BM61" s="333"/>
      <c r="BN61" s="333"/>
      <c r="BO61" s="333"/>
      <c r="BP61" s="333"/>
      <c r="BQ61" s="143"/>
      <c r="BR61" s="362"/>
      <c r="BS61" s="362"/>
      <c r="BT61" s="362"/>
      <c r="BU61" s="362"/>
    </row>
    <row r="62" spans="1:73" ht="15.75" hidden="1" customHeight="1">
      <c r="A62" s="137">
        <v>3</v>
      </c>
      <c r="B62" s="360" t="s">
        <v>161</v>
      </c>
      <c r="C62" s="360" t="s">
        <v>255</v>
      </c>
      <c r="D62" s="363" t="s">
        <v>247</v>
      </c>
      <c r="E62" s="147" t="s">
        <v>188</v>
      </c>
      <c r="F62" s="361" t="s">
        <v>170</v>
      </c>
      <c r="G62" s="139">
        <v>2646</v>
      </c>
      <c r="H62" s="282">
        <f>_xlfn.IFNA(VLOOKUP(C62,Tabel1[#All],4,0),"")</f>
        <v>436</v>
      </c>
      <c r="I62" s="361"/>
      <c r="J62" s="139">
        <v>1</v>
      </c>
      <c r="K62" s="332"/>
      <c r="L62" s="332"/>
      <c r="M62" s="332"/>
      <c r="N62" s="332"/>
      <c r="O62" s="332"/>
      <c r="P62" s="141"/>
      <c r="Q62" s="142" t="s">
        <v>171</v>
      </c>
      <c r="R62" s="333"/>
      <c r="S62" s="333" t="s">
        <v>171</v>
      </c>
      <c r="T62" s="333"/>
      <c r="U62" s="333" t="s">
        <v>171</v>
      </c>
      <c r="V62" s="333" t="str">
        <f>IFERROR(IF(R62&gt;0,WORKDAY(T62,1,Holidays!$B$2:$B$57),""),"")</f>
        <v/>
      </c>
      <c r="W62" s="359" t="str">
        <f>_xlfn.IFNA(VLOOKUP(C62,Tabel1[#All],15,0),"")</f>
        <v>100.27</v>
      </c>
      <c r="X62" s="333" t="s">
        <v>171</v>
      </c>
      <c r="Y62" s="333">
        <v>43889</v>
      </c>
      <c r="Z62" s="333" t="s">
        <v>171</v>
      </c>
      <c r="AA62" s="333">
        <f>IFERROR(IF(Y62&gt;0,WORKDAY(Y62,1,Holidays!$B$2:$B$57),""),"")</f>
        <v>43892</v>
      </c>
      <c r="AB62" s="333" t="s">
        <v>171</v>
      </c>
      <c r="AC62" s="333">
        <f>IFERROR(IF(AA62&gt;0,WORKDAY(AA62,2,Holidays!$B$2:$B$57),""),"")</f>
        <v>43894</v>
      </c>
      <c r="AD62" s="333" t="s">
        <v>171</v>
      </c>
      <c r="AE62" s="333">
        <f>IFERROR(IF(AC62&gt;0,WORKDAY(AC62,14,Holidays!$B$2:$B$57),""),"")</f>
        <v>43914</v>
      </c>
      <c r="AF62" s="333" t="s">
        <v>171</v>
      </c>
      <c r="AG62" s="333">
        <f>IFERROR(IF(AE62&gt;0,WORKDAY(AE62,5,Holidays!$B$2:$B$57),""),"")</f>
        <v>43921</v>
      </c>
      <c r="AH62" s="333" t="s">
        <v>171</v>
      </c>
      <c r="AI62" s="333">
        <f>IFERROR(IF(AG62&gt;0,WORKDAY(AG62,DaysHLD2A,Holidays!$B$2:$B$57),""),"")</f>
        <v>43958</v>
      </c>
      <c r="AJ62" s="333" t="s">
        <v>164</v>
      </c>
      <c r="AK62" s="333">
        <f>IFERROR(IF(AI62&gt;0,WORKDAY(AI62,DaysStartInfra,Holidays!$B$2:$B$57),""),"")</f>
        <v>43959</v>
      </c>
      <c r="AL62" s="333" t="s">
        <v>164</v>
      </c>
      <c r="AM62" s="333">
        <f>IFERROR(IF(AK62&gt;0,WORKDAY(AK62,DaysInfra,Holidays!$B$2:$B$57),""),"")</f>
        <v>43984</v>
      </c>
      <c r="AN62" s="333" t="s">
        <v>164</v>
      </c>
      <c r="AO62" s="333">
        <f>IFERROR(IF(AM62&gt;0,WORKDAY(AM62,GO4HLD2B,Holidays!$B$2:$B$57),""),"")</f>
        <v>43991</v>
      </c>
      <c r="AP62" s="333" t="s">
        <v>164</v>
      </c>
      <c r="AQ62" s="333">
        <f>IFERROR(IF(AO62&gt;0,WORKDAY(AO62,HLD2B,Holidays!$B$2:$B$57),""),"")</f>
        <v>44011</v>
      </c>
      <c r="AR62" s="333" t="s">
        <v>164</v>
      </c>
      <c r="AS62" s="333">
        <f>IFERROR(IF(AQ62&gt;0,WORKDAY(AQ62,StartSSV,Holidays!$B$2:$B$57),""),"")</f>
        <v>44012</v>
      </c>
      <c r="AT62" s="359" t="str">
        <f>_xlfn.IFNA(VLOOKUP(C62,Tabel1[#All],13,0),"")</f>
        <v>76.83</v>
      </c>
      <c r="AU62" s="333" t="s">
        <v>164</v>
      </c>
      <c r="AV62" s="333">
        <f>IFERROR(IF(AS62&gt;0,WORKDAY(AS62,StopSSV,Holidays!$B$2:$B$57),""),"")</f>
        <v>44153</v>
      </c>
      <c r="AW62" s="333" t="s">
        <v>164</v>
      </c>
      <c r="AX62" s="333">
        <f>IFERROR(IF(AV62&gt;0,WORKDAY(AV62,HLD2Cstart,Holidays!$B$2:$B$57),""),"")</f>
        <v>44154</v>
      </c>
      <c r="AY62" s="333" t="s">
        <v>164</v>
      </c>
      <c r="AZ62" s="333">
        <f>IFERROR(IF(AX62&gt;0,WORKDAY(AX62,HLD2Cstop,Holidays!$B$2:$B$57),""),"")</f>
        <v>44161</v>
      </c>
      <c r="BA62" s="333" t="s">
        <v>164</v>
      </c>
      <c r="BB62" s="333">
        <f>IFERROR(IF(AZ62&gt;0,WORKDAY(AZ62,HLD2C,Holidays!$B$2:$B$57),""),"")</f>
        <v>44181</v>
      </c>
      <c r="BC62" s="333" t="s">
        <v>110</v>
      </c>
      <c r="BD62" s="333"/>
      <c r="BE62" s="333">
        <f>IFERROR(IF(BB62&gt;0,WORKDAY(BB62,DaysHp,Holidays!$B$2:$B$57),""),"")</f>
        <v>44237</v>
      </c>
      <c r="BF62" s="333"/>
      <c r="BG62" s="333">
        <v>44469</v>
      </c>
      <c r="BH62" s="333"/>
      <c r="BI62" s="359" t="str">
        <f>_xlfn.IFNA(VLOOKUP(C62,Tabel1[#All],7,0),"")</f>
        <v>0.0</v>
      </c>
      <c r="BJ62" s="333"/>
      <c r="BK62" s="359" t="str">
        <f>_xlfn.IFNA(VLOOKUP(C62,Tabel1[#All],11,0),"")</f>
        <v>0.0</v>
      </c>
      <c r="BL62" s="333"/>
      <c r="BM62" s="333"/>
      <c r="BN62" s="333"/>
      <c r="BO62" s="333"/>
      <c r="BP62" s="333"/>
      <c r="BQ62" s="143"/>
      <c r="BR62" s="362"/>
      <c r="BS62" s="362"/>
      <c r="BT62" s="362"/>
      <c r="BU62" s="362"/>
    </row>
    <row r="63" spans="1:73" ht="15.75" hidden="1" customHeight="1">
      <c r="A63" s="137">
        <v>3</v>
      </c>
      <c r="B63" s="360" t="s">
        <v>161</v>
      </c>
      <c r="C63" s="360" t="s">
        <v>256</v>
      </c>
      <c r="D63" s="363" t="s">
        <v>247</v>
      </c>
      <c r="E63" s="147" t="s">
        <v>190</v>
      </c>
      <c r="F63" s="361" t="s">
        <v>170</v>
      </c>
      <c r="G63" s="139">
        <v>3112</v>
      </c>
      <c r="H63" s="282">
        <f>_xlfn.IFNA(VLOOKUP(C63,Tabel1[#All],4,0),"")</f>
        <v>567</v>
      </c>
      <c r="I63" s="361"/>
      <c r="J63" s="139">
        <v>1</v>
      </c>
      <c r="K63" s="332"/>
      <c r="L63" s="332"/>
      <c r="M63" s="332"/>
      <c r="N63" s="332"/>
      <c r="O63" s="332"/>
      <c r="P63" s="141"/>
      <c r="Q63" s="142" t="s">
        <v>171</v>
      </c>
      <c r="R63" s="333"/>
      <c r="S63" s="333" t="s">
        <v>171</v>
      </c>
      <c r="T63" s="333"/>
      <c r="U63" s="333" t="s">
        <v>171</v>
      </c>
      <c r="V63" s="333" t="str">
        <f>IFERROR(IF(R63&gt;0,WORKDAY(T63,1,Holidays!$B$2:$B$57),""),"")</f>
        <v/>
      </c>
      <c r="W63" s="359" t="str">
        <f>_xlfn.IFNA(VLOOKUP(C63,Tabel1[#All],15,0),"")</f>
        <v>100.0</v>
      </c>
      <c r="X63" s="333" t="s">
        <v>171</v>
      </c>
      <c r="Y63" s="333">
        <v>43949</v>
      </c>
      <c r="Z63" s="333" t="s">
        <v>171</v>
      </c>
      <c r="AA63" s="333">
        <f>IFERROR(IF(Y63&gt;0,WORKDAY(Y63,1,Holidays!$B$2:$B$57),""),"")</f>
        <v>43950</v>
      </c>
      <c r="AB63" s="333" t="s">
        <v>171</v>
      </c>
      <c r="AC63" s="333">
        <f>IFERROR(IF(AA63&gt;0,WORKDAY(AA63,2,Holidays!$B$2:$B$57),""),"")</f>
        <v>43955</v>
      </c>
      <c r="AD63" s="333" t="s">
        <v>171</v>
      </c>
      <c r="AE63" s="333">
        <f>IFERROR(IF(AC63&gt;0,WORKDAY(AC63,14,Holidays!$B$2:$B$57),""),"")</f>
        <v>43977</v>
      </c>
      <c r="AF63" s="333" t="s">
        <v>171</v>
      </c>
      <c r="AG63" s="333">
        <f>IFERROR(IF(AE63&gt;0,WORKDAY(AE63,5,Holidays!$B$2:$B$57),""),"")</f>
        <v>43985</v>
      </c>
      <c r="AH63" s="333" t="s">
        <v>171</v>
      </c>
      <c r="AI63" s="333">
        <f>IFERROR(IF(AG63&gt;0,WORKDAY(AG63,DaysHLD2A,Holidays!$B$2:$B$57),""),"")</f>
        <v>44014</v>
      </c>
      <c r="AJ63" s="333" t="s">
        <v>164</v>
      </c>
      <c r="AK63" s="333">
        <f>IFERROR(IF(AI63&gt;0,WORKDAY(AI63,DaysStartInfra,Holidays!$B$2:$B$57),""),"")</f>
        <v>44015</v>
      </c>
      <c r="AL63" s="333" t="s">
        <v>164</v>
      </c>
      <c r="AM63" s="333">
        <f>IFERROR(IF(AK63&gt;0,WORKDAY(AK63,DaysInfra,Holidays!$B$2:$B$57),""),"")</f>
        <v>44049</v>
      </c>
      <c r="AN63" s="333" t="s">
        <v>164</v>
      </c>
      <c r="AO63" s="333">
        <f>IFERROR(IF(AM63&gt;0,WORKDAY(AM63,GO4HLD2B,Holidays!$B$2:$B$57),""),"")</f>
        <v>44056</v>
      </c>
      <c r="AP63" s="333" t="s">
        <v>164</v>
      </c>
      <c r="AQ63" s="333">
        <f>IFERROR(IF(AO63&gt;0,WORKDAY(AO63,HLD2B,Holidays!$B$2:$B$57),""),"")</f>
        <v>44076</v>
      </c>
      <c r="AR63" s="333" t="s">
        <v>164</v>
      </c>
      <c r="AS63" s="333">
        <f>IFERROR(IF(AQ63&gt;0,WORKDAY(AQ63,StartSSV,Holidays!$B$2:$B$57),""),"")</f>
        <v>44077</v>
      </c>
      <c r="AT63" s="359" t="str">
        <f>_xlfn.IFNA(VLOOKUP(C63,Tabel1[#All],13,0),"")</f>
        <v>0.0</v>
      </c>
      <c r="AU63" s="333" t="s">
        <v>164</v>
      </c>
      <c r="AV63" s="333">
        <f>IFERROR(IF(AS63&gt;0,WORKDAY(AS63,StopSSV,Holidays!$B$2:$B$57),""),"")</f>
        <v>44218</v>
      </c>
      <c r="AW63" s="333" t="s">
        <v>164</v>
      </c>
      <c r="AX63" s="333">
        <f>IFERROR(IF(AV63&gt;0,WORKDAY(AV63,HLD2Cstart,Holidays!$B$2:$B$57),""),"")</f>
        <v>44221</v>
      </c>
      <c r="AY63" s="333" t="s">
        <v>164</v>
      </c>
      <c r="AZ63" s="333">
        <f>IFERROR(IF(AX63&gt;0,WORKDAY(AX63,HLD2Cstop,Holidays!$B$2:$B$57),""),"")</f>
        <v>44228</v>
      </c>
      <c r="BA63" s="333" t="s">
        <v>164</v>
      </c>
      <c r="BB63" s="333">
        <f>IFERROR(IF(AZ63&gt;0,WORKDAY(AZ63,HLD2C,Holidays!$B$2:$B$57),""),"")</f>
        <v>44246</v>
      </c>
      <c r="BC63" s="333" t="s">
        <v>110</v>
      </c>
      <c r="BD63" s="333"/>
      <c r="BE63" s="333">
        <f>IFERROR(IF(BB63&gt;0,WORKDAY(BB63,DaysHp,Holidays!$B$2:$B$57),""),"")</f>
        <v>44288</v>
      </c>
      <c r="BF63" s="333"/>
      <c r="BG63" s="333">
        <v>44530</v>
      </c>
      <c r="BH63" s="333"/>
      <c r="BI63" s="359" t="str">
        <f>_xlfn.IFNA(VLOOKUP(C63,Tabel1[#All],7,0),"")</f>
        <v>0.0</v>
      </c>
      <c r="BJ63" s="333"/>
      <c r="BK63" s="359" t="str">
        <f>_xlfn.IFNA(VLOOKUP(C63,Tabel1[#All],11,0),"")</f>
        <v>0.0</v>
      </c>
      <c r="BL63" s="333"/>
      <c r="BM63" s="333"/>
      <c r="BN63" s="333"/>
      <c r="BO63" s="333"/>
      <c r="BP63" s="333"/>
      <c r="BQ63" s="143"/>
      <c r="BR63" s="362"/>
      <c r="BS63" s="362"/>
      <c r="BT63" s="362"/>
      <c r="BU63" s="362"/>
    </row>
    <row r="64" spans="1:73" ht="15.75" hidden="1" customHeight="1">
      <c r="A64" s="137">
        <v>3</v>
      </c>
      <c r="B64" s="360" t="s">
        <v>161</v>
      </c>
      <c r="C64" s="360" t="s">
        <v>257</v>
      </c>
      <c r="D64" s="363" t="s">
        <v>247</v>
      </c>
      <c r="E64" s="147" t="s">
        <v>192</v>
      </c>
      <c r="F64" s="361" t="s">
        <v>170</v>
      </c>
      <c r="G64" s="139">
        <v>4533</v>
      </c>
      <c r="H64" s="282">
        <f>_xlfn.IFNA(VLOOKUP(C64,Tabel1[#All],4,0),"")</f>
        <v>738</v>
      </c>
      <c r="I64" s="361"/>
      <c r="J64" s="139">
        <v>1</v>
      </c>
      <c r="K64" s="332">
        <v>1</v>
      </c>
      <c r="L64" s="332">
        <v>1</v>
      </c>
      <c r="M64" s="332"/>
      <c r="N64" s="332"/>
      <c r="O64" s="332"/>
      <c r="P64" s="141"/>
      <c r="Q64" s="142" t="s">
        <v>171</v>
      </c>
      <c r="R64" s="333"/>
      <c r="S64" s="333" t="s">
        <v>171</v>
      </c>
      <c r="T64" s="333"/>
      <c r="U64" s="333" t="s">
        <v>171</v>
      </c>
      <c r="V64" s="333" t="str">
        <f>IFERROR(IF(R64&gt;0,WORKDAY(T64,1,Holidays!$B$2:$B$57),""),"")</f>
        <v/>
      </c>
      <c r="W64" s="359" t="str">
        <f>_xlfn.IFNA(VLOOKUP(C64,Tabel1[#All],15,0),"")</f>
        <v>110.73</v>
      </c>
      <c r="X64" s="333" t="s">
        <v>171</v>
      </c>
      <c r="Y64" s="333" t="str">
        <f>IFERROR(IF(R64&gt;0,WORKDAY(V64,DaysStreetSurvey,Holidays!$B$2:$B$57),""),"")</f>
        <v/>
      </c>
      <c r="Z64" s="333" t="s">
        <v>171</v>
      </c>
      <c r="AA64" s="333" t="str">
        <f>IFERROR(IF(Y64&gt;0,WORKDAY(Y64,1,Holidays!$B$2:$B$57),""),"")</f>
        <v/>
      </c>
      <c r="AB64" s="333" t="s">
        <v>171</v>
      </c>
      <c r="AC64" s="333" t="str">
        <f>IFERROR(IF(AA64&gt;0,WORKDAY(AA64,2,Holidays!$B$2:$B$57),""),"")</f>
        <v/>
      </c>
      <c r="AD64" s="333" t="s">
        <v>171</v>
      </c>
      <c r="AE64" s="333" t="str">
        <f>IFERROR(IF(AC64&gt;0,WORKDAY(AC64,14,Holidays!$B$2:$B$57),""),"")</f>
        <v/>
      </c>
      <c r="AF64" s="333" t="s">
        <v>171</v>
      </c>
      <c r="AG64" s="333" t="str">
        <f>IFERROR(IF(AE64&gt;0,WORKDAY(AE64,5,Holidays!$B$2:$B$57),""),"")</f>
        <v/>
      </c>
      <c r="AH64" s="333" t="s">
        <v>171</v>
      </c>
      <c r="AI64" s="333" t="str">
        <f>IFERROR(IF(AG64&gt;0,WORKDAY(AG64,DaysHLD2A,Holidays!$B$2:$B$57),""),"")</f>
        <v/>
      </c>
      <c r="AJ64" s="333" t="s">
        <v>164</v>
      </c>
      <c r="AK64" s="333" t="str">
        <f>IFERROR(IF(AI64&gt;0,WORKDAY(AI64,DaysStartInfra,Holidays!$B$2:$B$57),""),"")</f>
        <v/>
      </c>
      <c r="AL64" s="333" t="s">
        <v>164</v>
      </c>
      <c r="AM64" s="333" t="str">
        <f>IFERROR(IF(AK64&gt;0,WORKDAY(AK64,DaysInfra,Holidays!$B$2:$B$57),""),"")</f>
        <v/>
      </c>
      <c r="AN64" s="333" t="s">
        <v>164</v>
      </c>
      <c r="AO64" s="333" t="str">
        <f>IFERROR(IF(AM64&gt;0,WORKDAY(AM64,GO4HLD2B,Holidays!$B$2:$B$57),""),"")</f>
        <v/>
      </c>
      <c r="AP64" s="333" t="s">
        <v>164</v>
      </c>
      <c r="AQ64" s="333" t="str">
        <f>IFERROR(IF(AO64&gt;0,WORKDAY(AO64,HLD2B,Holidays!$B$2:$B$57),""),"")</f>
        <v/>
      </c>
      <c r="AR64" s="333" t="s">
        <v>164</v>
      </c>
      <c r="AS64" s="333" t="str">
        <f>IFERROR(IF(AQ64&gt;0,WORKDAY(AQ64,StartSSV,Holidays!$B$2:$B$57),""),"")</f>
        <v/>
      </c>
      <c r="AT64" s="359" t="str">
        <f>_xlfn.IFNA(VLOOKUP(C64,Tabel1[#All],13,0),"")</f>
        <v>60.16</v>
      </c>
      <c r="AU64" s="333" t="s">
        <v>164</v>
      </c>
      <c r="AV64" s="333" t="str">
        <f>IFERROR(IF(AS64&gt;0,WORKDAY(AS64,StopSSV,Holidays!$B$2:$B$57),""),"")</f>
        <v/>
      </c>
      <c r="AW64" s="333" t="s">
        <v>164</v>
      </c>
      <c r="AX64" s="333" t="str">
        <f>IFERROR(IF(AV64&gt;0,WORKDAY(AV64,HLD2Cstart,Holidays!$B$2:$B$57),""),"")</f>
        <v/>
      </c>
      <c r="AY64" s="333" t="s">
        <v>164</v>
      </c>
      <c r="AZ64" s="333" t="str">
        <f>IFERROR(IF(AX64&gt;0,WORKDAY(AX64,HLD2Cstop,Holidays!$B$2:$B$57),""),"")</f>
        <v/>
      </c>
      <c r="BA64" s="333" t="s">
        <v>164</v>
      </c>
      <c r="BB64" s="333" t="str">
        <f>IFERROR(IF(AZ64&gt;0,WORKDAY(AZ64,HLD2C,Holidays!$B$2:$B$57),""),"")</f>
        <v/>
      </c>
      <c r="BC64" s="333" t="s">
        <v>110</v>
      </c>
      <c r="BD64" s="333"/>
      <c r="BE64" s="333" t="str">
        <f>IFERROR(IF(BB64&gt;0,WORKDAY(BB64,DaysHp,Holidays!$B$2:$B$57),""),"")</f>
        <v/>
      </c>
      <c r="BF64" s="333"/>
      <c r="BG64" s="333">
        <v>44530</v>
      </c>
      <c r="BH64" s="333"/>
      <c r="BI64" s="359" t="str">
        <f>_xlfn.IFNA(VLOOKUP(C64,Tabel1[#All],7,0),"")</f>
        <v>0.0</v>
      </c>
      <c r="BJ64" s="333"/>
      <c r="BK64" s="359" t="str">
        <f>_xlfn.IFNA(VLOOKUP(C64,Tabel1[#All],11,0),"")</f>
        <v>0.0</v>
      </c>
      <c r="BL64" s="333"/>
      <c r="BM64" s="333"/>
      <c r="BN64" s="333"/>
      <c r="BO64" s="333"/>
      <c r="BP64" s="333"/>
      <c r="BQ64" s="143"/>
      <c r="BR64" s="362"/>
      <c r="BS64" s="362"/>
      <c r="BT64" s="362"/>
      <c r="BU64" s="362"/>
    </row>
    <row r="65" spans="1:73" ht="15.75" hidden="1" customHeight="1">
      <c r="A65" s="137">
        <v>3</v>
      </c>
      <c r="B65" s="360" t="s">
        <v>161</v>
      </c>
      <c r="C65" s="360" t="s">
        <v>258</v>
      </c>
      <c r="D65" s="363" t="s">
        <v>247</v>
      </c>
      <c r="E65" s="147" t="s">
        <v>194</v>
      </c>
      <c r="F65" s="361" t="s">
        <v>170</v>
      </c>
      <c r="G65" s="139">
        <v>4285</v>
      </c>
      <c r="H65" s="282">
        <f>_xlfn.IFNA(VLOOKUP(C65,Tabel1[#All],4,0),"")</f>
        <v>633</v>
      </c>
      <c r="I65" s="361"/>
      <c r="J65" s="139">
        <v>1</v>
      </c>
      <c r="K65" s="332"/>
      <c r="L65" s="332"/>
      <c r="M65" s="332"/>
      <c r="N65" s="332"/>
      <c r="O65" s="332"/>
      <c r="P65" s="141"/>
      <c r="Q65" s="142" t="s">
        <v>171</v>
      </c>
      <c r="R65" s="333"/>
      <c r="S65" s="333" t="s">
        <v>171</v>
      </c>
      <c r="T65" s="333"/>
      <c r="U65" s="333" t="s">
        <v>171</v>
      </c>
      <c r="V65" s="333" t="str">
        <f>IFERROR(IF(R65&gt;0,WORKDAY(T65,1,Holidays!$B$2:$B$57),""),"")</f>
        <v/>
      </c>
      <c r="W65" s="359" t="str">
        <f>_xlfn.IFNA(VLOOKUP(C65,Tabel1[#All],15,0),"")</f>
        <v>100.11</v>
      </c>
      <c r="X65" s="333" t="s">
        <v>171</v>
      </c>
      <c r="Y65" s="333" t="str">
        <f>IFERROR(IF(R65&gt;0,WORKDAY(V65,DaysStreetSurvey,Holidays!$B$2:$B$57),""),"")</f>
        <v/>
      </c>
      <c r="Z65" s="333" t="s">
        <v>171</v>
      </c>
      <c r="AA65" s="333" t="str">
        <f>IFERROR(IF(Y65&gt;0,WORKDAY(Y65,1,Holidays!$B$2:$B$57),""),"")</f>
        <v/>
      </c>
      <c r="AB65" s="333" t="s">
        <v>171</v>
      </c>
      <c r="AC65" s="333" t="str">
        <f>IFERROR(IF(AA65&gt;0,WORKDAY(AA65,2,Holidays!$B$2:$B$57),""),"")</f>
        <v/>
      </c>
      <c r="AD65" s="333" t="s">
        <v>171</v>
      </c>
      <c r="AE65" s="333" t="str">
        <f>IFERROR(IF(AC65&gt;0,WORKDAY(AC65,14,Holidays!$B$2:$B$57),""),"")</f>
        <v/>
      </c>
      <c r="AF65" s="333" t="s">
        <v>171</v>
      </c>
      <c r="AG65" s="333" t="str">
        <f>IFERROR(IF(AE65&gt;0,WORKDAY(AE65,5,Holidays!$B$2:$B$57),""),"")</f>
        <v/>
      </c>
      <c r="AH65" s="333" t="s">
        <v>171</v>
      </c>
      <c r="AI65" s="333" t="str">
        <f>IFERROR(IF(AG65&gt;0,WORKDAY(AG65,DaysHLD2A,Holidays!$B$2:$B$57),""),"")</f>
        <v/>
      </c>
      <c r="AJ65" s="333" t="s">
        <v>164</v>
      </c>
      <c r="AK65" s="333" t="str">
        <f>IFERROR(IF(AI65&gt;0,WORKDAY(AI65,DaysStartInfra,Holidays!$B$2:$B$57),""),"")</f>
        <v/>
      </c>
      <c r="AL65" s="333" t="s">
        <v>164</v>
      </c>
      <c r="AM65" s="333" t="str">
        <f>IFERROR(IF(AK65&gt;0,WORKDAY(AK65,DaysInfra,Holidays!$B$2:$B$57),""),"")</f>
        <v/>
      </c>
      <c r="AN65" s="333" t="s">
        <v>164</v>
      </c>
      <c r="AO65" s="333" t="str">
        <f>IFERROR(IF(AM65&gt;0,WORKDAY(AM65,GO4HLD2B,Holidays!$B$2:$B$57),""),"")</f>
        <v/>
      </c>
      <c r="AP65" s="333" t="s">
        <v>164</v>
      </c>
      <c r="AQ65" s="333" t="str">
        <f>IFERROR(IF(AO65&gt;0,WORKDAY(AO65,HLD2B,Holidays!$B$2:$B$57),""),"")</f>
        <v/>
      </c>
      <c r="AR65" s="333" t="s">
        <v>164</v>
      </c>
      <c r="AS65" s="333" t="str">
        <f>IFERROR(IF(AQ65&gt;0,WORKDAY(AQ65,StartSSV,Holidays!$B$2:$B$57),""),"")</f>
        <v/>
      </c>
      <c r="AT65" s="359" t="str">
        <f>_xlfn.IFNA(VLOOKUP(C65,Tabel1[#All],13,0),"")</f>
        <v>75.51</v>
      </c>
      <c r="AU65" s="333" t="s">
        <v>164</v>
      </c>
      <c r="AV65" s="333" t="str">
        <f>IFERROR(IF(AS65&gt;0,WORKDAY(AS65,StopSSV,Holidays!$B$2:$B$57),""),"")</f>
        <v/>
      </c>
      <c r="AW65" s="333" t="s">
        <v>164</v>
      </c>
      <c r="AX65" s="333" t="str">
        <f>IFERROR(IF(AV65&gt;0,WORKDAY(AV65,HLD2Cstart,Holidays!$B$2:$B$57),""),"")</f>
        <v/>
      </c>
      <c r="AY65" s="333" t="s">
        <v>164</v>
      </c>
      <c r="AZ65" s="333" t="str">
        <f>IFERROR(IF(AX65&gt;0,WORKDAY(AX65,HLD2Cstop,Holidays!$B$2:$B$57),""),"")</f>
        <v/>
      </c>
      <c r="BA65" s="333" t="s">
        <v>164</v>
      </c>
      <c r="BB65" s="333" t="str">
        <f>IFERROR(IF(AZ65&gt;0,WORKDAY(AZ65,HLD2C,Holidays!$B$2:$B$57),""),"")</f>
        <v/>
      </c>
      <c r="BC65" s="333" t="s">
        <v>110</v>
      </c>
      <c r="BD65" s="333"/>
      <c r="BE65" s="333" t="str">
        <f>IFERROR(IF(BB65&gt;0,WORKDAY(BB65,DaysHp,Holidays!$B$2:$B$57),""),"")</f>
        <v/>
      </c>
      <c r="BF65" s="333"/>
      <c r="BG65" s="333">
        <v>44592</v>
      </c>
      <c r="BH65" s="333"/>
      <c r="BI65" s="359" t="str">
        <f>_xlfn.IFNA(VLOOKUP(C65,Tabel1[#All],7,0),"")</f>
        <v>0.0</v>
      </c>
      <c r="BJ65" s="333"/>
      <c r="BK65" s="359" t="str">
        <f>_xlfn.IFNA(VLOOKUP(C65,Tabel1[#All],11,0),"")</f>
        <v>0.0</v>
      </c>
      <c r="BL65" s="333"/>
      <c r="BM65" s="333"/>
      <c r="BN65" s="333"/>
      <c r="BO65" s="333"/>
      <c r="BP65" s="333"/>
      <c r="BQ65" s="143"/>
      <c r="BR65" s="362"/>
      <c r="BS65" s="362"/>
      <c r="BT65" s="362"/>
      <c r="BU65" s="362"/>
    </row>
    <row r="66" spans="1:73" ht="15.75" hidden="1" customHeight="1">
      <c r="A66" s="137">
        <v>3</v>
      </c>
      <c r="B66" s="360" t="s">
        <v>161</v>
      </c>
      <c r="C66" s="360" t="s">
        <v>259</v>
      </c>
      <c r="D66" s="363" t="s">
        <v>247</v>
      </c>
      <c r="E66" s="147" t="s">
        <v>196</v>
      </c>
      <c r="F66" s="361" t="s">
        <v>170</v>
      </c>
      <c r="G66" s="139">
        <v>4028</v>
      </c>
      <c r="H66" s="282">
        <f>_xlfn.IFNA(VLOOKUP(C66,Tabel1[#All],4,0),"")</f>
        <v>614</v>
      </c>
      <c r="I66" s="361"/>
      <c r="J66" s="139">
        <v>1</v>
      </c>
      <c r="K66" s="332"/>
      <c r="L66" s="332"/>
      <c r="M66" s="332"/>
      <c r="N66" s="332"/>
      <c r="O66" s="332"/>
      <c r="P66" s="141"/>
      <c r="Q66" s="142" t="s">
        <v>171</v>
      </c>
      <c r="R66" s="333"/>
      <c r="S66" s="333" t="s">
        <v>171</v>
      </c>
      <c r="T66" s="333"/>
      <c r="U66" s="333" t="s">
        <v>171</v>
      </c>
      <c r="V66" s="333" t="str">
        <f>IFERROR(IF(R66&gt;0,WORKDAY(T66,1,Holidays!$B$2:$B$57),""),"")</f>
        <v/>
      </c>
      <c r="W66" s="359" t="str">
        <f>_xlfn.IFNA(VLOOKUP(C66,Tabel1[#All],15,0),"")</f>
        <v>100.0</v>
      </c>
      <c r="X66" s="333" t="s">
        <v>171</v>
      </c>
      <c r="Y66" s="333">
        <v>43973</v>
      </c>
      <c r="Z66" s="333" t="s">
        <v>164</v>
      </c>
      <c r="AA66" s="333">
        <f>IFERROR(IF(Y66&gt;0,WORKDAY(Y66,1,Holidays!$B$2:$B$57),""),"")</f>
        <v>43976</v>
      </c>
      <c r="AB66" s="333" t="s">
        <v>164</v>
      </c>
      <c r="AC66" s="333">
        <f>IFERROR(IF(AA66&gt;0,WORKDAY(AA66,DaysPrepValidationplan,Holidays!$B$2:$B$57),""),"")</f>
        <v>43978</v>
      </c>
      <c r="AD66" s="333" t="s">
        <v>164</v>
      </c>
      <c r="AE66" s="333">
        <f>IFERROR(IF(AC66&gt;0,WORKDAY(AC66,DaysCommentsValidation,Holidays!$B$2:$B$57),""),"")</f>
        <v>43999</v>
      </c>
      <c r="AF66" s="333" t="s">
        <v>164</v>
      </c>
      <c r="AG66" s="333">
        <f>IFERROR(IF(AE66&gt;0,WORKDAY(AE66,DaysUploadHld2A,Holidays!$B$2:$B$57),""),"")</f>
        <v>44006</v>
      </c>
      <c r="AH66" s="333" t="s">
        <v>164</v>
      </c>
      <c r="AI66" s="333">
        <f>IFERROR(IF(AG66&gt;0,WORKDAY(AG66,DaysHLD2A,Holidays!$B$2:$B$57),""),"")</f>
        <v>44049</v>
      </c>
      <c r="AJ66" s="333" t="s">
        <v>164</v>
      </c>
      <c r="AK66" s="333">
        <f>IFERROR(IF(AI66&gt;0,WORKDAY(AI66,DaysStartInfra,Holidays!$B$2:$B$57),""),"")</f>
        <v>44050</v>
      </c>
      <c r="AL66" s="333" t="s">
        <v>164</v>
      </c>
      <c r="AM66" s="333">
        <f>IFERROR(IF(AK66&gt;0,WORKDAY(AK66,DaysInfra,Holidays!$B$2:$B$57),""),"")</f>
        <v>44070</v>
      </c>
      <c r="AN66" s="333" t="s">
        <v>164</v>
      </c>
      <c r="AO66" s="333">
        <f>IFERROR(IF(AM66&gt;0,WORKDAY(AM66,GO4HLD2B,Holidays!$B$2:$B$57),""),"")</f>
        <v>44077</v>
      </c>
      <c r="AP66" s="333" t="s">
        <v>164</v>
      </c>
      <c r="AQ66" s="333">
        <f>IFERROR(IF(AO66&gt;0,WORKDAY(AO66,HLD2B,Holidays!$B$2:$B$57),""),"")</f>
        <v>44097</v>
      </c>
      <c r="AR66" s="333" t="s">
        <v>164</v>
      </c>
      <c r="AS66" s="333">
        <f>IFERROR(IF(AQ66&gt;0,WORKDAY(AQ66,StartSSV,Holidays!$B$2:$B$57),""),"")</f>
        <v>44098</v>
      </c>
      <c r="AT66" s="359" t="str">
        <f>_xlfn.IFNA(VLOOKUP(C66,Tabel1[#All],13,0),"")</f>
        <v>0.0</v>
      </c>
      <c r="AU66" s="333" t="s">
        <v>164</v>
      </c>
      <c r="AV66" s="333">
        <f>IFERROR(IF(AS66&gt;0,WORKDAY(AS66,StopSSV,Holidays!$B$2:$B$57),""),"")</f>
        <v>44239</v>
      </c>
      <c r="AW66" s="333" t="s">
        <v>164</v>
      </c>
      <c r="AX66" s="333">
        <f>IFERROR(IF(AV66&gt;0,WORKDAY(AV66,HLD2Cstart,Holidays!$B$2:$B$57),""),"")</f>
        <v>44242</v>
      </c>
      <c r="AY66" s="333" t="s">
        <v>164</v>
      </c>
      <c r="AZ66" s="333">
        <f>IFERROR(IF(AX66&gt;0,WORKDAY(AX66,HLD2Cstop,Holidays!$B$2:$B$57),""),"")</f>
        <v>44249</v>
      </c>
      <c r="BA66" s="333" t="s">
        <v>164</v>
      </c>
      <c r="BB66" s="333">
        <f>IFERROR(IF(AZ66&gt;0,WORKDAY(AZ66,HLD2C,Holidays!$B$2:$B$57),""),"")</f>
        <v>44267</v>
      </c>
      <c r="BC66" s="333" t="s">
        <v>110</v>
      </c>
      <c r="BD66" s="333"/>
      <c r="BE66" s="333">
        <f>IFERROR(IF(BB66&gt;0,WORKDAY(BB66,DaysHp,Holidays!$B$2:$B$57),""),"")</f>
        <v>44309</v>
      </c>
      <c r="BF66" s="333"/>
      <c r="BG66" s="333">
        <v>44742</v>
      </c>
      <c r="BH66" s="333"/>
      <c r="BI66" s="359" t="str">
        <f>_xlfn.IFNA(VLOOKUP(C66,Tabel1[#All],7,0),"")</f>
        <v>0.0</v>
      </c>
      <c r="BJ66" s="333"/>
      <c r="BK66" s="359" t="str">
        <f>_xlfn.IFNA(VLOOKUP(C66,Tabel1[#All],11,0),"")</f>
        <v>0.0</v>
      </c>
      <c r="BL66" s="333"/>
      <c r="BM66" s="333"/>
      <c r="BN66" s="333"/>
      <c r="BO66" s="333"/>
      <c r="BP66" s="333"/>
      <c r="BQ66" s="143"/>
      <c r="BR66" s="362"/>
      <c r="BS66" s="362"/>
      <c r="BT66" s="362"/>
      <c r="BU66" s="362"/>
    </row>
    <row r="67" spans="1:73" ht="15.75" hidden="1" customHeight="1">
      <c r="A67" s="137">
        <v>3</v>
      </c>
      <c r="B67" s="360" t="s">
        <v>161</v>
      </c>
      <c r="C67" s="360" t="s">
        <v>260</v>
      </c>
      <c r="D67" s="363" t="s">
        <v>247</v>
      </c>
      <c r="E67" s="147" t="s">
        <v>198</v>
      </c>
      <c r="F67" s="361" t="s">
        <v>170</v>
      </c>
      <c r="G67" s="139">
        <v>4701</v>
      </c>
      <c r="H67" s="282">
        <f>_xlfn.IFNA(VLOOKUP(C67,Tabel1[#All],4,0),"")</f>
        <v>761</v>
      </c>
      <c r="I67" s="361"/>
      <c r="J67" s="139">
        <v>1</v>
      </c>
      <c r="K67" s="332"/>
      <c r="L67" s="332"/>
      <c r="M67" s="332"/>
      <c r="N67" s="332"/>
      <c r="O67" s="332"/>
      <c r="P67" s="141"/>
      <c r="Q67" s="142" t="s">
        <v>171</v>
      </c>
      <c r="R67" s="333"/>
      <c r="S67" s="333" t="s">
        <v>171</v>
      </c>
      <c r="T67" s="333"/>
      <c r="U67" s="333" t="s">
        <v>171</v>
      </c>
      <c r="V67" s="333" t="str">
        <f>IFERROR(IF(R67&gt;0,WORKDAY(T67,1,Holidays!$B$2:$B$57),""),"")</f>
        <v/>
      </c>
      <c r="W67" s="359" t="str">
        <f>_xlfn.IFNA(VLOOKUP(C67,Tabel1[#All],15,0),"")</f>
        <v>100.0</v>
      </c>
      <c r="X67" s="333" t="s">
        <v>171</v>
      </c>
      <c r="Y67" s="333">
        <v>43980</v>
      </c>
      <c r="Z67" s="333" t="s">
        <v>164</v>
      </c>
      <c r="AA67" s="333">
        <f>IFERROR(IF(Y67&gt;0,WORKDAY(Y67,1,Holidays!$B$2:$B$57),""),"")</f>
        <v>43984</v>
      </c>
      <c r="AB67" s="333" t="s">
        <v>164</v>
      </c>
      <c r="AC67" s="333">
        <f>IFERROR(IF(AA67&gt;0,WORKDAY(AA67,DaysPrepValidationplan,Holidays!$B$2:$B$57),""),"")</f>
        <v>43986</v>
      </c>
      <c r="AD67" s="333" t="s">
        <v>164</v>
      </c>
      <c r="AE67" s="333">
        <f>IFERROR(IF(AC67&gt;0,WORKDAY(AC67,DaysCommentsValidation,Holidays!$B$2:$B$57),""),"")</f>
        <v>44006</v>
      </c>
      <c r="AF67" s="333" t="s">
        <v>164</v>
      </c>
      <c r="AG67" s="333">
        <f>IFERROR(IF(AE67&gt;0,WORKDAY(AE67,DaysUploadHld2A,Holidays!$B$2:$B$57),""),"")</f>
        <v>44013</v>
      </c>
      <c r="AH67" s="333" t="s">
        <v>164</v>
      </c>
      <c r="AI67" s="333">
        <f>IFERROR(IF(AG67&gt;0,WORKDAY(AG67,DaysHLD2A,Holidays!$B$2:$B$57),""),"")</f>
        <v>44056</v>
      </c>
      <c r="AJ67" s="333" t="s">
        <v>164</v>
      </c>
      <c r="AK67" s="333">
        <f>IFERROR(IF(AI67&gt;0,WORKDAY(AI67,DaysStartInfra,Holidays!$B$2:$B$57),""),"")</f>
        <v>44057</v>
      </c>
      <c r="AL67" s="333" t="s">
        <v>164</v>
      </c>
      <c r="AM67" s="333">
        <f>IFERROR(IF(AK67&gt;0,WORKDAY(AK67,DaysInfra,Holidays!$B$2:$B$57),""),"")</f>
        <v>44077</v>
      </c>
      <c r="AN67" s="333" t="s">
        <v>164</v>
      </c>
      <c r="AO67" s="333">
        <f>IFERROR(IF(AM67&gt;0,WORKDAY(AM67,GO4HLD2B,Holidays!$B$2:$B$57),""),"")</f>
        <v>44084</v>
      </c>
      <c r="AP67" s="333" t="s">
        <v>164</v>
      </c>
      <c r="AQ67" s="333">
        <f>IFERROR(IF(AO67&gt;0,WORKDAY(AO67,HLD2B,Holidays!$B$2:$B$57),""),"")</f>
        <v>44104</v>
      </c>
      <c r="AR67" s="333" t="s">
        <v>164</v>
      </c>
      <c r="AS67" s="333">
        <f>IFERROR(IF(AQ67&gt;0,WORKDAY(AQ67,StartSSV,Holidays!$B$2:$B$57),""),"")</f>
        <v>44105</v>
      </c>
      <c r="AT67" s="359" t="str">
        <f>_xlfn.IFNA(VLOOKUP(C67,Tabel1[#All],13,0),"")</f>
        <v>0.0</v>
      </c>
      <c r="AU67" s="333" t="s">
        <v>164</v>
      </c>
      <c r="AV67" s="333">
        <f>IFERROR(IF(AS67&gt;0,WORKDAY(AS67,StopSSV,Holidays!$B$2:$B$57),""),"")</f>
        <v>44246</v>
      </c>
      <c r="AW67" s="333" t="s">
        <v>164</v>
      </c>
      <c r="AX67" s="333">
        <f>IFERROR(IF(AV67&gt;0,WORKDAY(AV67,HLD2Cstart,Holidays!$B$2:$B$57),""),"")</f>
        <v>44249</v>
      </c>
      <c r="AY67" s="333" t="s">
        <v>164</v>
      </c>
      <c r="AZ67" s="333">
        <f>IFERROR(IF(AX67&gt;0,WORKDAY(AX67,HLD2Cstop,Holidays!$B$2:$B$57),""),"")</f>
        <v>44256</v>
      </c>
      <c r="BA67" s="333" t="s">
        <v>164</v>
      </c>
      <c r="BB67" s="333">
        <f>IFERROR(IF(AZ67&gt;0,WORKDAY(AZ67,HLD2C,Holidays!$B$2:$B$57),""),"")</f>
        <v>44274</v>
      </c>
      <c r="BC67" s="333" t="s">
        <v>110</v>
      </c>
      <c r="BD67" s="333"/>
      <c r="BE67" s="333">
        <f>IFERROR(IF(BB67&gt;0,WORKDAY(BB67,DaysHp,Holidays!$B$2:$B$57),""),"")</f>
        <v>44316</v>
      </c>
      <c r="BF67" s="333"/>
      <c r="BG67" s="333">
        <v>44834</v>
      </c>
      <c r="BH67" s="333"/>
      <c r="BI67" s="359" t="str">
        <f>_xlfn.IFNA(VLOOKUP(C67,Tabel1[#All],7,0),"")</f>
        <v>0.0</v>
      </c>
      <c r="BJ67" s="333"/>
      <c r="BK67" s="359" t="str">
        <f>_xlfn.IFNA(VLOOKUP(C67,Tabel1[#All],11,0),"")</f>
        <v>0.0</v>
      </c>
      <c r="BL67" s="333"/>
      <c r="BM67" s="333"/>
      <c r="BN67" s="333"/>
      <c r="BO67" s="333"/>
      <c r="BP67" s="333"/>
      <c r="BQ67" s="143"/>
      <c r="BR67" s="362"/>
      <c r="BS67" s="362"/>
      <c r="BT67" s="362"/>
      <c r="BU67" s="362"/>
    </row>
    <row r="68" spans="1:73" ht="15.75" hidden="1" customHeight="1">
      <c r="A68" s="137">
        <v>3</v>
      </c>
      <c r="B68" s="360" t="s">
        <v>161</v>
      </c>
      <c r="C68" s="360" t="s">
        <v>261</v>
      </c>
      <c r="D68" s="367" t="s">
        <v>247</v>
      </c>
      <c r="E68" s="257" t="s">
        <v>200</v>
      </c>
      <c r="F68" s="368" t="s">
        <v>170</v>
      </c>
      <c r="G68" s="258">
        <v>5582</v>
      </c>
      <c r="H68" s="284">
        <f>_xlfn.IFNA(VLOOKUP(C68,Tabel1[#All],4,0),"")</f>
        <v>1042</v>
      </c>
      <c r="I68" s="368"/>
      <c r="J68" s="258">
        <v>1</v>
      </c>
      <c r="K68" s="360"/>
      <c r="L68" s="360"/>
      <c r="M68" s="360"/>
      <c r="N68" s="360"/>
      <c r="O68" s="360"/>
      <c r="P68" s="259"/>
      <c r="Q68" s="260" t="s">
        <v>171</v>
      </c>
      <c r="R68" s="334"/>
      <c r="S68" s="334" t="s">
        <v>171</v>
      </c>
      <c r="T68" s="334"/>
      <c r="U68" s="334" t="s">
        <v>171</v>
      </c>
      <c r="V68" s="334" t="str">
        <f>IFERROR(IF(R68&gt;0,WORKDAY(T68,1,Holidays!$B$2:$B$57),""),"")</f>
        <v/>
      </c>
      <c r="W68" s="359" t="str">
        <f>_xlfn.IFNA(VLOOKUP(C68,Tabel1[#All],15,0),"")</f>
        <v>100.0</v>
      </c>
      <c r="X68" s="334" t="s">
        <v>171</v>
      </c>
      <c r="Y68" s="334">
        <v>43987</v>
      </c>
      <c r="Z68" s="334" t="s">
        <v>164</v>
      </c>
      <c r="AA68" s="334">
        <f>IFERROR(IF(Y68&gt;0,WORKDAY(Y68,1,Holidays!$B$2:$B$57),""),"")</f>
        <v>43990</v>
      </c>
      <c r="AB68" s="334" t="s">
        <v>164</v>
      </c>
      <c r="AC68" s="334">
        <f>IFERROR(IF(AA68&gt;0,WORKDAY(AA68,2,Holidays!$B$2:$B$57),""),"")</f>
        <v>43992</v>
      </c>
      <c r="AD68" s="334" t="s">
        <v>164</v>
      </c>
      <c r="AE68" s="334">
        <f>IFERROR(IF(AC68&gt;0,WORKDAY(AC68,14,Holidays!$B$2:$B$57),""),"")</f>
        <v>44012</v>
      </c>
      <c r="AF68" s="334" t="s">
        <v>164</v>
      </c>
      <c r="AG68" s="334">
        <f>IFERROR(IF(AE68&gt;0,WORKDAY(AE68,5,Holidays!$B$2:$B$57),""),"")</f>
        <v>44019</v>
      </c>
      <c r="AH68" s="334" t="s">
        <v>164</v>
      </c>
      <c r="AI68" s="334">
        <f>IFERROR(IF(AG68&gt;0,WORKDAY(AG68,DaysHLD2A,Holidays!$B$2:$B$57),""),"")</f>
        <v>44062</v>
      </c>
      <c r="AJ68" s="334" t="s">
        <v>164</v>
      </c>
      <c r="AK68" s="334">
        <f>IFERROR(IF(AI68&gt;0,WORKDAY(AI68,DaysStartInfra,Holidays!$B$2:$B$57),""),"")</f>
        <v>44063</v>
      </c>
      <c r="AL68" s="334" t="s">
        <v>164</v>
      </c>
      <c r="AM68" s="334">
        <f>IFERROR(IF(AK68&gt;0,WORKDAY(AK68,DaysInfra,Holidays!$B$2:$B$57),""),"")</f>
        <v>44083</v>
      </c>
      <c r="AN68" s="334" t="s">
        <v>164</v>
      </c>
      <c r="AO68" s="334">
        <f>IFERROR(IF(AM68&gt;0,WORKDAY(AM68,GO4HLD2B,Holidays!$B$2:$B$57),""),"")</f>
        <v>44090</v>
      </c>
      <c r="AP68" s="334" t="s">
        <v>164</v>
      </c>
      <c r="AQ68" s="334">
        <f>IFERROR(IF(AO68&gt;0,WORKDAY(AO68,HLD2B,Holidays!$B$2:$B$57),""),"")</f>
        <v>44110</v>
      </c>
      <c r="AR68" s="334" t="s">
        <v>164</v>
      </c>
      <c r="AS68" s="334">
        <f>IFERROR(IF(AQ68&gt;0,WORKDAY(AQ68,StartSSV,Holidays!$B$2:$B$57),""),"")</f>
        <v>44111</v>
      </c>
      <c r="AT68" s="369" t="str">
        <f>_xlfn.IFNA(VLOOKUP(C68,Tabel1[#All],13,0),"")</f>
        <v>0.0</v>
      </c>
      <c r="AU68" s="334" t="s">
        <v>164</v>
      </c>
      <c r="AV68" s="334">
        <f>IFERROR(IF(AS68&gt;0,WORKDAY(AS68,StopSSV,Holidays!$B$2:$B$57),""),"")</f>
        <v>44252</v>
      </c>
      <c r="AW68" s="334" t="s">
        <v>164</v>
      </c>
      <c r="AX68" s="334">
        <f>IFERROR(IF(AV68&gt;0,WORKDAY(AV68,HLD2Cstart,Holidays!$B$2:$B$57),""),"")</f>
        <v>44253</v>
      </c>
      <c r="AY68" s="334" t="s">
        <v>164</v>
      </c>
      <c r="AZ68" s="334">
        <f>IFERROR(IF(AX68&gt;0,WORKDAY(AX68,HLD2Cstop,Holidays!$B$2:$B$57),""),"")</f>
        <v>44260</v>
      </c>
      <c r="BA68" s="334" t="s">
        <v>164</v>
      </c>
      <c r="BB68" s="334">
        <f>IFERROR(IF(AZ68&gt;0,WORKDAY(AZ68,HLD2C,Holidays!$B$2:$B$57),""),"")</f>
        <v>44280</v>
      </c>
      <c r="BC68" s="334" t="s">
        <v>110</v>
      </c>
      <c r="BD68" s="334"/>
      <c r="BE68" s="334">
        <f>IFERROR(IF(BB68&gt;0,WORKDAY(BB68,DaysHp,Holidays!$B$2:$B$57),""),"")</f>
        <v>44322</v>
      </c>
      <c r="BF68" s="334"/>
      <c r="BG68" s="334">
        <v>44895</v>
      </c>
      <c r="BH68" s="334"/>
      <c r="BI68" s="369" t="str">
        <f>_xlfn.IFNA(VLOOKUP(C68,Tabel1[#All],7,0),"")</f>
        <v>0.0</v>
      </c>
      <c r="BJ68" s="334"/>
      <c r="BK68" s="369" t="str">
        <f>_xlfn.IFNA(VLOOKUP(C68,Tabel1[#All],11,0),"")</f>
        <v>0.0</v>
      </c>
      <c r="BL68" s="334"/>
      <c r="BM68" s="334"/>
      <c r="BN68" s="334"/>
      <c r="BO68" s="334"/>
      <c r="BP68" s="334"/>
      <c r="BQ68" s="261"/>
      <c r="BR68" s="368"/>
      <c r="BS68" s="368"/>
      <c r="BT68" s="368"/>
      <c r="BU68" s="368"/>
    </row>
    <row r="69" spans="1:73" ht="15.75" hidden="1" customHeight="1">
      <c r="A69" s="235">
        <v>3</v>
      </c>
      <c r="B69" s="236" t="s">
        <v>161</v>
      </c>
      <c r="C69" s="236" t="s">
        <v>262</v>
      </c>
      <c r="D69" s="367" t="s">
        <v>247</v>
      </c>
      <c r="E69" s="262" t="s">
        <v>263</v>
      </c>
      <c r="F69" s="368" t="s">
        <v>170</v>
      </c>
      <c r="G69" s="263">
        <v>1473</v>
      </c>
      <c r="H69" s="285">
        <f>_xlfn.IFNA(VLOOKUP(C69,Tabel1[#All],4,0),"")</f>
        <v>501</v>
      </c>
      <c r="I69" s="264"/>
      <c r="J69" s="263"/>
      <c r="K69" s="236"/>
      <c r="L69" s="236"/>
      <c r="M69" s="236"/>
      <c r="N69" s="236"/>
      <c r="O69" s="236"/>
      <c r="P69" s="265"/>
      <c r="Q69" s="266" t="s">
        <v>164</v>
      </c>
      <c r="R69" s="267">
        <v>44013</v>
      </c>
      <c r="S69" s="267" t="s">
        <v>164</v>
      </c>
      <c r="T69" s="267">
        <f>WORKDAY(R69,DaysDeskproces,Holidays!$B$2:$B$57)</f>
        <v>44041</v>
      </c>
      <c r="U69" s="267" t="s">
        <v>164</v>
      </c>
      <c r="V69" s="267">
        <f>IFERROR(IF(R69&gt;0,WORKDAY(T69,DaysStartStreetSurvey,Holidays!$B$2:$B$57),""),"")</f>
        <v>44042</v>
      </c>
      <c r="W69" s="359" t="str">
        <f>_xlfn.IFNA(VLOOKUP(C69,Tabel1[#All],15,0),"")</f>
        <v>30.63</v>
      </c>
      <c r="X69" s="267" t="s">
        <v>165</v>
      </c>
      <c r="Y69" s="267">
        <f>IFERROR(IF(R69&gt;0,WORKDAY(V69,DaysStreetSurvey,Holidays!$B$2:$B$57),""),"")</f>
        <v>44056</v>
      </c>
      <c r="Z69" s="267" t="s">
        <v>164</v>
      </c>
      <c r="AA69" s="267">
        <f>IFERROR(IF(Y69&gt;0,WORKDAY(Y69,DaysStartHld2Aprep,Holidays!$B$2:$B$57),""),"")</f>
        <v>44057</v>
      </c>
      <c r="AB69" s="267" t="s">
        <v>164</v>
      </c>
      <c r="AC69" s="267">
        <f>IFERROR(IF(AA69&gt;0,WORKDAY(AA69,DaysPrepValidationplan,Holidays!$B$2:$B$57),""),"")</f>
        <v>44061</v>
      </c>
      <c r="AD69" s="267" t="s">
        <v>164</v>
      </c>
      <c r="AE69" s="267">
        <f>IFERROR(IF(AC69&gt;0,WORKDAY(AC69,DaysCommentsValidation,Holidays!$B$2:$B$57),""),"")</f>
        <v>44081</v>
      </c>
      <c r="AF69" s="267" t="s">
        <v>164</v>
      </c>
      <c r="AG69" s="267">
        <f>IFERROR(IF(AE69&gt;0,WORKDAY(AE69,DaysUploadHld2A,Holidays!$B$2:$B$57),""),"")</f>
        <v>44088</v>
      </c>
      <c r="AH69" s="267" t="s">
        <v>164</v>
      </c>
      <c r="AI69" s="267">
        <f>IFERROR(IF(AG69&gt;0,WORKDAY(AG69,DaysHLD2A,Holidays!$B$2:$B$57),""),"")</f>
        <v>44117</v>
      </c>
      <c r="AJ69" s="267" t="s">
        <v>164</v>
      </c>
      <c r="AK69" s="267">
        <f>IFERROR(IF(AI69&gt;0,WORKDAY(AI69,DaysStartInfra,Holidays!$B$2:$B$57),""),"")</f>
        <v>44118</v>
      </c>
      <c r="AL69" s="267" t="s">
        <v>164</v>
      </c>
      <c r="AM69" s="267">
        <f>IFERROR(IF(AK69&gt;0,WORKDAY(AK69,DaysInfra,Holidays!$B$2:$B$57),""),"")</f>
        <v>44138</v>
      </c>
      <c r="AN69" s="267" t="s">
        <v>164</v>
      </c>
      <c r="AO69" s="267">
        <f>IFERROR(IF(AM69&gt;0,WORKDAY(AM69,GO4HLD2B,Holidays!$B$2:$B$57),""),"")</f>
        <v>44145</v>
      </c>
      <c r="AP69" s="267" t="s">
        <v>164</v>
      </c>
      <c r="AQ69" s="267">
        <f>IFERROR(IF(AO69&gt;0,WORKDAY(AO69,HLD2B,Holidays!$B$2:$B$57),""),"")</f>
        <v>44166</v>
      </c>
      <c r="AR69" s="267" t="s">
        <v>164</v>
      </c>
      <c r="AS69" s="267">
        <f>IFERROR(IF(AQ69&gt;0,WORKDAY(AQ69,StartSSV,Holidays!$B$2:$B$57),""),"")</f>
        <v>44167</v>
      </c>
      <c r="AT69" s="274" t="str">
        <f>_xlfn.IFNA(VLOOKUP(C69,Tabel1[#All],13,0),"")</f>
        <v>53.29</v>
      </c>
      <c r="AU69" s="267" t="s">
        <v>164</v>
      </c>
      <c r="AV69" s="267">
        <f>IFERROR(IF(AS69&gt;0,WORKDAY(AS69,StopSSV,Holidays!$B$2:$B$57),""),"")</f>
        <v>44307</v>
      </c>
      <c r="AW69" s="267" t="s">
        <v>164</v>
      </c>
      <c r="AX69" s="267">
        <f>IFERROR(IF(AV69&gt;0,WORKDAY(AV69,HLD2Cstart,Holidays!$B$2:$B$57),""),"")</f>
        <v>44308</v>
      </c>
      <c r="AY69" s="267" t="s">
        <v>164</v>
      </c>
      <c r="AZ69" s="267">
        <f>IFERROR(IF(AX69&gt;0,WORKDAY(AX69,HLD2Cstop,Holidays!$B$2:$B$57),""),"")</f>
        <v>44315</v>
      </c>
      <c r="BA69" s="267" t="s">
        <v>164</v>
      </c>
      <c r="BB69" s="267">
        <f>IFERROR(IF(AZ69&gt;0,WORKDAY(AZ69,HLD2C,Holidays!$B$2:$B$57),""),"")</f>
        <v>44335</v>
      </c>
      <c r="BC69" s="267" t="s">
        <v>110</v>
      </c>
      <c r="BD69" s="267"/>
      <c r="BE69" s="267">
        <f>IFERROR(IF(BB69&gt;0,WORKDAY(BB69,DaysHp,Holidays!$B$2:$B$57),""),"")</f>
        <v>44377</v>
      </c>
      <c r="BF69" s="267"/>
      <c r="BG69" s="267"/>
      <c r="BH69" s="267"/>
      <c r="BI69" s="274" t="str">
        <f>_xlfn.IFNA(VLOOKUP(C69,Tabel1[#All],7,0),"")</f>
        <v>0.0</v>
      </c>
      <c r="BJ69" s="267"/>
      <c r="BK69" s="274" t="str">
        <f>_xlfn.IFNA(VLOOKUP(C69,Tabel1[#All],11,0),"")</f>
        <v>1.16</v>
      </c>
      <c r="BL69" s="267"/>
      <c r="BM69" s="267"/>
      <c r="BN69" s="267"/>
      <c r="BO69" s="267"/>
      <c r="BP69" s="267"/>
      <c r="BQ69" s="268"/>
      <c r="BR69" s="264"/>
      <c r="BS69" s="264"/>
      <c r="BT69" s="264"/>
      <c r="BU69" s="264"/>
    </row>
    <row r="70" spans="1:73" ht="15.75" hidden="1" customHeight="1">
      <c r="A70" s="235">
        <v>3</v>
      </c>
      <c r="B70" s="236" t="s">
        <v>161</v>
      </c>
      <c r="C70" s="236" t="s">
        <v>264</v>
      </c>
      <c r="D70" s="367" t="s">
        <v>247</v>
      </c>
      <c r="E70" s="262" t="s">
        <v>202</v>
      </c>
      <c r="F70" s="368" t="s">
        <v>170</v>
      </c>
      <c r="G70" s="263">
        <v>2611</v>
      </c>
      <c r="H70" s="285">
        <f>_xlfn.IFNA(VLOOKUP(C70,Tabel1[#All],4,0),"")</f>
        <v>121</v>
      </c>
      <c r="I70" s="264"/>
      <c r="J70" s="263"/>
      <c r="K70" s="236"/>
      <c r="L70" s="236"/>
      <c r="M70" s="236"/>
      <c r="N70" s="236"/>
      <c r="O70" s="236"/>
      <c r="P70" s="265"/>
      <c r="Q70" s="266" t="s">
        <v>164</v>
      </c>
      <c r="R70" s="267">
        <v>44013</v>
      </c>
      <c r="S70" s="267" t="s">
        <v>164</v>
      </c>
      <c r="T70" s="267">
        <f>WORKDAY(R70,DaysDeskproces,Holidays!$B$2:$B$57)</f>
        <v>44041</v>
      </c>
      <c r="U70" s="267" t="s">
        <v>164</v>
      </c>
      <c r="V70" s="267">
        <f>IFERROR(IF(R70&gt;0,WORKDAY(T70,DaysStartStreetSurvey,Holidays!$B$2:$B$57),""),"")</f>
        <v>44042</v>
      </c>
      <c r="W70" s="359" t="str">
        <f>_xlfn.IFNA(VLOOKUP(C70,Tabel1[#All],15,0),"")</f>
        <v>27.59</v>
      </c>
      <c r="X70" s="267" t="s">
        <v>165</v>
      </c>
      <c r="Y70" s="267">
        <f>IFERROR(IF(R70&gt;0,WORKDAY(V70,DaysStreetSurvey,Holidays!$B$2:$B$57),""),"")</f>
        <v>44056</v>
      </c>
      <c r="Z70" s="267" t="s">
        <v>164</v>
      </c>
      <c r="AA70" s="267">
        <f>IFERROR(IF(Y70&gt;0,WORKDAY(Y70,DaysStartHld2Aprep,Holidays!$B$2:$B$57),""),"")</f>
        <v>44057</v>
      </c>
      <c r="AB70" s="267" t="s">
        <v>164</v>
      </c>
      <c r="AC70" s="267">
        <f>IFERROR(IF(AA70&gt;0,WORKDAY(AA70,DaysPrepValidationplan,Holidays!$B$2:$B$57),""),"")</f>
        <v>44061</v>
      </c>
      <c r="AD70" s="267" t="s">
        <v>164</v>
      </c>
      <c r="AE70" s="267">
        <f>IFERROR(IF(AC70&gt;0,WORKDAY(AC70,DaysCommentsValidation,Holidays!$B$2:$B$57),""),"")</f>
        <v>44081</v>
      </c>
      <c r="AF70" s="267" t="s">
        <v>164</v>
      </c>
      <c r="AG70" s="267">
        <f>IFERROR(IF(AE70&gt;0,WORKDAY(AE70,DaysUploadHld2A,Holidays!$B$2:$B$57),""),"")</f>
        <v>44088</v>
      </c>
      <c r="AH70" s="267" t="s">
        <v>164</v>
      </c>
      <c r="AI70" s="267">
        <f>IFERROR(IF(AG70&gt;0,WORKDAY(AG70,DaysHLD2A,Holidays!$B$2:$B$57),""),"")</f>
        <v>44117</v>
      </c>
      <c r="AJ70" s="267" t="s">
        <v>164</v>
      </c>
      <c r="AK70" s="267">
        <f>IFERROR(IF(AI70&gt;0,WORKDAY(AI70,DaysStartInfra,Holidays!$B$2:$B$57),""),"")</f>
        <v>44118</v>
      </c>
      <c r="AL70" s="267" t="s">
        <v>164</v>
      </c>
      <c r="AM70" s="267">
        <f>IFERROR(IF(AK70&gt;0,WORKDAY(AK70,DaysInfra,Holidays!$B$2:$B$57),""),"")</f>
        <v>44138</v>
      </c>
      <c r="AN70" s="267" t="s">
        <v>164</v>
      </c>
      <c r="AO70" s="267">
        <f>IFERROR(IF(AM70&gt;0,WORKDAY(AM70,GO4HLD2B,Holidays!$B$2:$B$57),""),"")</f>
        <v>44145</v>
      </c>
      <c r="AP70" s="267" t="s">
        <v>164</v>
      </c>
      <c r="AQ70" s="267">
        <f>IFERROR(IF(AO70&gt;0,WORKDAY(AO70,HLD2B,Holidays!$B$2:$B$57),""),"")</f>
        <v>44166</v>
      </c>
      <c r="AR70" s="267" t="s">
        <v>164</v>
      </c>
      <c r="AS70" s="267">
        <f>IFERROR(IF(AQ70&gt;0,WORKDAY(AQ70,StartSSV,Holidays!$B$2:$B$57),""),"")</f>
        <v>44167</v>
      </c>
      <c r="AT70" s="274" t="str">
        <f>_xlfn.IFNA(VLOOKUP(C70,Tabel1[#All],13,0),"")</f>
        <v>38.84</v>
      </c>
      <c r="AU70" s="267" t="s">
        <v>164</v>
      </c>
      <c r="AV70" s="267">
        <f>IFERROR(IF(AS70&gt;0,WORKDAY(AS70,StopSSV,Holidays!$B$2:$B$57),""),"")</f>
        <v>44307</v>
      </c>
      <c r="AW70" s="267" t="s">
        <v>164</v>
      </c>
      <c r="AX70" s="267">
        <f>IFERROR(IF(AV70&gt;0,WORKDAY(AV70,HLD2Cstart,Holidays!$B$2:$B$57),""),"")</f>
        <v>44308</v>
      </c>
      <c r="AY70" s="267" t="s">
        <v>164</v>
      </c>
      <c r="AZ70" s="267">
        <f>IFERROR(IF(AX70&gt;0,WORKDAY(AX70,HLD2Cstop,Holidays!$B$2:$B$57),""),"")</f>
        <v>44315</v>
      </c>
      <c r="BA70" s="267" t="s">
        <v>164</v>
      </c>
      <c r="BB70" s="267">
        <f>IFERROR(IF(AZ70&gt;0,WORKDAY(AZ70,HLD2C,Holidays!$B$2:$B$57),""),"")</f>
        <v>44335</v>
      </c>
      <c r="BC70" s="267" t="s">
        <v>110</v>
      </c>
      <c r="BD70" s="267"/>
      <c r="BE70" s="267">
        <f>IFERROR(IF(BB70&gt;0,WORKDAY(BB70,DaysHp,Holidays!$B$2:$B$57),""),"")</f>
        <v>44377</v>
      </c>
      <c r="BF70" s="267"/>
      <c r="BG70" s="267"/>
      <c r="BH70" s="267"/>
      <c r="BI70" s="274" t="str">
        <f>_xlfn.IFNA(VLOOKUP(C70,Tabel1[#All],7,0),"")</f>
        <v>0.0</v>
      </c>
      <c r="BJ70" s="267"/>
      <c r="BK70" s="274" t="str">
        <f>_xlfn.IFNA(VLOOKUP(C70,Tabel1[#All],11,0),"")</f>
        <v>37.78</v>
      </c>
      <c r="BL70" s="267"/>
      <c r="BM70" s="267"/>
      <c r="BN70" s="267"/>
      <c r="BO70" s="267"/>
      <c r="BP70" s="267"/>
      <c r="BQ70" s="268"/>
      <c r="BR70" s="264"/>
      <c r="BS70" s="264"/>
      <c r="BT70" s="264"/>
      <c r="BU70" s="264"/>
    </row>
    <row r="71" spans="1:73" ht="15.75" hidden="1" customHeight="1">
      <c r="A71" s="235"/>
      <c r="B71" s="236"/>
      <c r="D71" s="367" t="s">
        <v>247</v>
      </c>
      <c r="E71" s="238" t="s">
        <v>204</v>
      </c>
      <c r="F71" s="368" t="s">
        <v>170</v>
      </c>
      <c r="G71" s="240"/>
      <c r="H71" s="286" t="str">
        <f>_xlfn.IFNA(VLOOKUP(C71,Tabel1[#All],4,0),"")</f>
        <v/>
      </c>
      <c r="I71" s="239"/>
      <c r="J71" s="240"/>
      <c r="K71" s="237"/>
      <c r="L71" s="237"/>
      <c r="M71" s="237"/>
      <c r="N71" s="237"/>
      <c r="O71" s="237"/>
      <c r="P71" s="241"/>
      <c r="Q71" s="242" t="s">
        <v>164</v>
      </c>
      <c r="R71" s="243">
        <v>44027</v>
      </c>
      <c r="S71" s="243" t="s">
        <v>164</v>
      </c>
      <c r="T71" s="243">
        <f>WORKDAY(R71,DaysDeskproces,Holidays!$B$2:$B$57)</f>
        <v>44050</v>
      </c>
      <c r="U71" s="243" t="s">
        <v>164</v>
      </c>
      <c r="V71" s="243">
        <f>IFERROR(IF(R71&gt;0,WORKDAY(T71,DaysStartStreetSurvey,Holidays!$B$2:$B$57),""),"")</f>
        <v>44053</v>
      </c>
      <c r="W71" s="359" t="str">
        <f>_xlfn.IFNA(VLOOKUP(C71,Tabel1[#All],15,0),"")</f>
        <v/>
      </c>
      <c r="X71" s="243" t="s">
        <v>165</v>
      </c>
      <c r="Y71" s="243">
        <f>IFERROR(IF(R71&gt;0,WORKDAY(V71,DaysStreetSurvey,Holidays!$B$2:$B$57),""),"")</f>
        <v>44067</v>
      </c>
      <c r="Z71" s="243" t="s">
        <v>164</v>
      </c>
      <c r="AA71" s="243">
        <f>IFERROR(IF(Y71&gt;0,WORKDAY(Y71,DaysStartHld2Aprep,Holidays!$B$2:$B$57),""),"")</f>
        <v>44068</v>
      </c>
      <c r="AB71" s="243" t="s">
        <v>164</v>
      </c>
      <c r="AC71" s="243">
        <f>IFERROR(IF(AA71&gt;0,WORKDAY(AA71,DaysPrepValidationplan,Holidays!$B$2:$B$57),""),"")</f>
        <v>44070</v>
      </c>
      <c r="AD71" s="243" t="s">
        <v>164</v>
      </c>
      <c r="AE71" s="243">
        <f>IFERROR(IF(AC71&gt;0,WORKDAY(AC71,DaysCommentsValidation,Holidays!$B$2:$B$57),""),"")</f>
        <v>44090</v>
      </c>
      <c r="AF71" s="243" t="s">
        <v>164</v>
      </c>
      <c r="AG71" s="243">
        <f>IFERROR(IF(AE71&gt;0,WORKDAY(AE71,DaysUploadHld2A,Holidays!$B$2:$B$57),""),"")</f>
        <v>44097</v>
      </c>
      <c r="AH71" s="243" t="s">
        <v>164</v>
      </c>
      <c r="AI71" s="243">
        <f>IFERROR(IF(AG71&gt;0,WORKDAY(AG71,DaysHLD2A,Holidays!$B$2:$B$57),""),"")</f>
        <v>44126</v>
      </c>
      <c r="AJ71" s="243" t="s">
        <v>164</v>
      </c>
      <c r="AK71" s="243">
        <f>IFERROR(IF(AI71&gt;0,WORKDAY(AI71,DaysStartInfra,Holidays!$B$2:$B$57),""),"")</f>
        <v>44127</v>
      </c>
      <c r="AL71" s="243" t="s">
        <v>164</v>
      </c>
      <c r="AM71" s="243">
        <f>IFERROR(IF(AK71&gt;0,WORKDAY(AK71,DaysInfra,Holidays!$B$2:$B$57),""),"")</f>
        <v>44148</v>
      </c>
      <c r="AN71" s="243" t="s">
        <v>164</v>
      </c>
      <c r="AO71" s="243">
        <f>IFERROR(IF(AM71&gt;0,WORKDAY(AM71,GO4HLD2B,Holidays!$B$2:$B$57),""),"")</f>
        <v>44155</v>
      </c>
      <c r="AP71" s="243" t="s">
        <v>164</v>
      </c>
      <c r="AQ71" s="243">
        <f>IFERROR(IF(AO71&gt;0,WORKDAY(AO71,HLD2B,Holidays!$B$2:$B$57),""),"")</f>
        <v>44175</v>
      </c>
      <c r="AR71" s="243" t="s">
        <v>164</v>
      </c>
      <c r="AS71" s="243">
        <f>IFERROR(IF(AQ71&gt;0,WORKDAY(AQ71,StartSSV,Holidays!$B$2:$B$57),""),"")</f>
        <v>44176</v>
      </c>
      <c r="AT71" s="275" t="str">
        <f>_xlfn.IFNA(VLOOKUP(C71,Tabel1[#All],13,0),"")</f>
        <v/>
      </c>
      <c r="AU71" s="243" t="s">
        <v>164</v>
      </c>
      <c r="AV71" s="243">
        <f>IFERROR(IF(AS71&gt;0,WORKDAY(AS71,StopSSV,Holidays!$B$2:$B$57),""),"")</f>
        <v>44316</v>
      </c>
      <c r="AW71" s="243" t="s">
        <v>164</v>
      </c>
      <c r="AX71" s="243">
        <f>IFERROR(IF(AV71&gt;0,WORKDAY(AV71,HLD2Cstart,Holidays!$B$2:$B$57),""),"")</f>
        <v>44319</v>
      </c>
      <c r="AY71" s="243" t="s">
        <v>164</v>
      </c>
      <c r="AZ71" s="243">
        <f>IFERROR(IF(AX71&gt;0,WORKDAY(AX71,HLD2Cstop,Holidays!$B$2:$B$57),""),"")</f>
        <v>44326</v>
      </c>
      <c r="BA71" s="243" t="s">
        <v>164</v>
      </c>
      <c r="BB71" s="243">
        <f>IFERROR(IF(AZ71&gt;0,WORKDAY(AZ71,HLD2C,Holidays!$B$2:$B$57),""),"")</f>
        <v>44344</v>
      </c>
      <c r="BC71" s="243" t="s">
        <v>110</v>
      </c>
      <c r="BD71" s="243"/>
      <c r="BE71" s="243">
        <f>IFERROR(IF(BB71&gt;0,WORKDAY(BB71,DaysHp,Holidays!$B$2:$B$57),""),"")</f>
        <v>44386</v>
      </c>
      <c r="BF71" s="243"/>
      <c r="BG71" s="243"/>
      <c r="BH71" s="243"/>
      <c r="BI71" s="275" t="str">
        <f>_xlfn.IFNA(VLOOKUP(C71,Tabel1[#All],7,0),"")</f>
        <v/>
      </c>
      <c r="BJ71" s="243"/>
      <c r="BK71" s="275" t="str">
        <f>_xlfn.IFNA(VLOOKUP(C71,Tabel1[#All],11,0),"")</f>
        <v/>
      </c>
      <c r="BL71" s="243"/>
      <c r="BM71" s="243"/>
      <c r="BN71" s="243"/>
      <c r="BO71" s="243"/>
      <c r="BP71" s="243"/>
      <c r="BQ71" s="244"/>
      <c r="BR71" s="245"/>
      <c r="BS71" s="245"/>
      <c r="BT71" s="245"/>
      <c r="BU71" s="245"/>
    </row>
    <row r="72" spans="1:73" ht="15.75" hidden="1" customHeight="1">
      <c r="A72" s="235">
        <v>4</v>
      </c>
      <c r="B72" s="236" t="s">
        <v>161</v>
      </c>
      <c r="C72" s="236" t="s">
        <v>265</v>
      </c>
      <c r="D72" s="367" t="s">
        <v>247</v>
      </c>
      <c r="E72" s="238" t="s">
        <v>206</v>
      </c>
      <c r="F72" s="368" t="s">
        <v>170</v>
      </c>
      <c r="G72" s="240">
        <v>2350</v>
      </c>
      <c r="H72" s="286">
        <f>_xlfn.IFNA(VLOOKUP(C72,Tabel1[#All],4,0),"")</f>
        <v>101</v>
      </c>
      <c r="I72" s="239"/>
      <c r="J72" s="240"/>
      <c r="K72" s="237"/>
      <c r="L72" s="237"/>
      <c r="M72" s="237"/>
      <c r="N72" s="237"/>
      <c r="O72" s="237"/>
      <c r="P72" s="241"/>
      <c r="Q72" s="242" t="s">
        <v>164</v>
      </c>
      <c r="R72" s="243">
        <v>44034</v>
      </c>
      <c r="S72" s="243" t="s">
        <v>164</v>
      </c>
      <c r="T72" s="243">
        <f>WORKDAY(R72,DaysDeskproces,Holidays!$B$2:$B$57)</f>
        <v>44050</v>
      </c>
      <c r="U72" s="243" t="s">
        <v>164</v>
      </c>
      <c r="V72" s="243">
        <f>IFERROR(IF(R72&gt;0,WORKDAY(T72,DaysStartStreetSurvey,Holidays!$B$2:$B$57),""),"")</f>
        <v>44053</v>
      </c>
      <c r="W72" s="359" t="str">
        <f>_xlfn.IFNA(VLOOKUP(C72,Tabel1[#All],15,0),"")</f>
        <v>0.0</v>
      </c>
      <c r="X72" s="243" t="s">
        <v>165</v>
      </c>
      <c r="Y72" s="243">
        <f>IFERROR(IF(R72&gt;0,WORKDAY(V72,DaysStreetSurvey,Holidays!$B$2:$B$57),""),"")</f>
        <v>44067</v>
      </c>
      <c r="Z72" s="243" t="s">
        <v>164</v>
      </c>
      <c r="AA72" s="243">
        <f>IFERROR(IF(Y72&gt;0,WORKDAY(Y72,DaysStartHld2Aprep,Holidays!$B$2:$B$57),""),"")</f>
        <v>44068</v>
      </c>
      <c r="AB72" s="243" t="s">
        <v>164</v>
      </c>
      <c r="AC72" s="243">
        <f>IFERROR(IF(AA72&gt;0,WORKDAY(AA72,DaysPrepValidationplan,Holidays!$B$2:$B$57),""),"")</f>
        <v>44070</v>
      </c>
      <c r="AD72" s="243" t="s">
        <v>164</v>
      </c>
      <c r="AE72" s="243">
        <f>IFERROR(IF(AC72&gt;0,WORKDAY(AC72,DaysCommentsValidation,Holidays!$B$2:$B$57),""),"")</f>
        <v>44090</v>
      </c>
      <c r="AF72" s="243" t="s">
        <v>164</v>
      </c>
      <c r="AG72" s="243">
        <f>IFERROR(IF(AE72&gt;0,WORKDAY(AE72,DaysUploadHld2A,Holidays!$B$2:$B$57),""),"")</f>
        <v>44097</v>
      </c>
      <c r="AH72" s="243" t="s">
        <v>164</v>
      </c>
      <c r="AI72" s="243">
        <f>IFERROR(IF(AG72&gt;0,WORKDAY(AG72,DaysHLD2A,Holidays!$B$2:$B$57),""),"")</f>
        <v>44126</v>
      </c>
      <c r="AJ72" s="243" t="s">
        <v>164</v>
      </c>
      <c r="AK72" s="243">
        <f>IFERROR(IF(AI72&gt;0,WORKDAY(AI72,DaysStartInfra,Holidays!$B$2:$B$57),""),"")</f>
        <v>44127</v>
      </c>
      <c r="AL72" s="243" t="s">
        <v>164</v>
      </c>
      <c r="AM72" s="243">
        <f>IFERROR(IF(AK72&gt;0,WORKDAY(AK72,DaysInfra,Holidays!$B$2:$B$57),""),"")</f>
        <v>44148</v>
      </c>
      <c r="AN72" s="243" t="s">
        <v>164</v>
      </c>
      <c r="AO72" s="243">
        <f>IFERROR(IF(AM72&gt;0,WORKDAY(AM72,GO4HLD2B,Holidays!$B$2:$B$57),""),"")</f>
        <v>44155</v>
      </c>
      <c r="AP72" s="243" t="s">
        <v>164</v>
      </c>
      <c r="AQ72" s="243">
        <f>IFERROR(IF(AO72&gt;0,WORKDAY(AO72,HLD2B,Holidays!$B$2:$B$57),""),"")</f>
        <v>44175</v>
      </c>
      <c r="AR72" s="243" t="s">
        <v>164</v>
      </c>
      <c r="AS72" s="243">
        <f>IFERROR(IF(AQ72&gt;0,WORKDAY(AQ72,StartSSV,Holidays!$B$2:$B$57),""),"")</f>
        <v>44176</v>
      </c>
      <c r="AT72" s="275" t="str">
        <f>_xlfn.IFNA(VLOOKUP(C72,Tabel1[#All],13,0),"")</f>
        <v>0.0</v>
      </c>
      <c r="AU72" s="243" t="s">
        <v>164</v>
      </c>
      <c r="AV72" s="243">
        <f>IFERROR(IF(AS72&gt;0,WORKDAY(AS72,StopSSV,Holidays!$B$2:$B$57),""),"")</f>
        <v>44316</v>
      </c>
      <c r="AW72" s="243" t="s">
        <v>164</v>
      </c>
      <c r="AX72" s="243">
        <f>IFERROR(IF(AV72&gt;0,WORKDAY(AV72,HLD2Cstart,Holidays!$B$2:$B$57),""),"")</f>
        <v>44319</v>
      </c>
      <c r="AY72" s="243" t="s">
        <v>164</v>
      </c>
      <c r="AZ72" s="243">
        <f>IFERROR(IF(AX72&gt;0,WORKDAY(AX72,HLD2Cstop,Holidays!$B$2:$B$57),""),"")</f>
        <v>44326</v>
      </c>
      <c r="BA72" s="243" t="s">
        <v>164</v>
      </c>
      <c r="BB72" s="243">
        <f>IFERROR(IF(AZ72&gt;0,WORKDAY(AZ72,HLD2C,Holidays!$B$2:$B$57),""),"")</f>
        <v>44344</v>
      </c>
      <c r="BC72" s="243" t="s">
        <v>110</v>
      </c>
      <c r="BD72" s="243"/>
      <c r="BE72" s="243">
        <f>IFERROR(IF(BB72&gt;0,WORKDAY(BB72,DaysHp,Holidays!$B$2:$B$57),""),"")</f>
        <v>44386</v>
      </c>
      <c r="BF72" s="243"/>
      <c r="BG72" s="243"/>
      <c r="BH72" s="243"/>
      <c r="BI72" s="275" t="str">
        <f>_xlfn.IFNA(VLOOKUP(C72,Tabel1[#All],7,0),"")</f>
        <v>0.0</v>
      </c>
      <c r="BJ72" s="243"/>
      <c r="BK72" s="275" t="str">
        <f>_xlfn.IFNA(VLOOKUP(C72,Tabel1[#All],11,0),"")</f>
        <v>0.0</v>
      </c>
      <c r="BL72" s="243"/>
      <c r="BM72" s="243"/>
      <c r="BN72" s="243"/>
      <c r="BO72" s="243"/>
      <c r="BP72" s="243"/>
      <c r="BQ72" s="244"/>
      <c r="BR72" s="245"/>
      <c r="BS72" s="245"/>
      <c r="BT72" s="245"/>
      <c r="BU72" s="245"/>
    </row>
    <row r="73" spans="1:73" ht="15.75" hidden="1" customHeight="1">
      <c r="A73" s="235">
        <v>4</v>
      </c>
      <c r="B73" s="236" t="s">
        <v>161</v>
      </c>
      <c r="C73" s="236" t="s">
        <v>266</v>
      </c>
      <c r="D73" s="367" t="s">
        <v>247</v>
      </c>
      <c r="E73" s="238" t="s">
        <v>267</v>
      </c>
      <c r="F73" s="368" t="s">
        <v>170</v>
      </c>
      <c r="G73" s="240">
        <v>2836</v>
      </c>
      <c r="H73" s="286">
        <f>_xlfn.IFNA(VLOOKUP(C73,Tabel1[#All],4,0),"")</f>
        <v>163</v>
      </c>
      <c r="I73" s="239"/>
      <c r="J73" s="240"/>
      <c r="K73" s="237"/>
      <c r="L73" s="237"/>
      <c r="M73" s="237"/>
      <c r="N73" s="237"/>
      <c r="O73" s="237"/>
      <c r="P73" s="241"/>
      <c r="Q73" s="242" t="s">
        <v>164</v>
      </c>
      <c r="R73" s="243">
        <v>44046</v>
      </c>
      <c r="S73" s="243" t="s">
        <v>164</v>
      </c>
      <c r="T73" s="243">
        <f>WORKDAY(R73,DaysDeskproces,Holidays!$B$2:$B$57)</f>
        <v>44060</v>
      </c>
      <c r="U73" s="243" t="s">
        <v>164</v>
      </c>
      <c r="V73" s="243">
        <f>IFERROR(IF(R73&gt;0,WORKDAY(T73,DaysStartStreetSurvey,Holidays!$B$2:$B$57),""),"")</f>
        <v>44061</v>
      </c>
      <c r="W73" s="359" t="str">
        <f>_xlfn.IFNA(VLOOKUP(C73,Tabel1[#All],15,0),"")</f>
        <v>94.34</v>
      </c>
      <c r="X73" s="243" t="s">
        <v>165</v>
      </c>
      <c r="Y73" s="243">
        <f>IFERROR(IF(R73&gt;0,WORKDAY(V73,DaysStreetSurvey,Holidays!$B$2:$B$57),""),"")</f>
        <v>44075</v>
      </c>
      <c r="Z73" s="243" t="s">
        <v>164</v>
      </c>
      <c r="AA73" s="243">
        <f>IFERROR(IF(Y73&gt;0,WORKDAY(Y73,DaysStartHld2Aprep,Holidays!$B$2:$B$57),""),"")</f>
        <v>44076</v>
      </c>
      <c r="AB73" s="243" t="s">
        <v>164</v>
      </c>
      <c r="AC73" s="243">
        <f>IFERROR(IF(AA73&gt;0,WORKDAY(AA73,DaysPrepValidationplan,Holidays!$B$2:$B$57),""),"")</f>
        <v>44078</v>
      </c>
      <c r="AD73" s="243" t="s">
        <v>164</v>
      </c>
      <c r="AE73" s="243">
        <f>IFERROR(IF(AC73&gt;0,WORKDAY(AC73,DaysCommentsValidation,Holidays!$B$2:$B$57),""),"")</f>
        <v>44098</v>
      </c>
      <c r="AF73" s="243" t="s">
        <v>164</v>
      </c>
      <c r="AG73" s="243">
        <f>IFERROR(IF(AE73&gt;0,WORKDAY(AE73,DaysUploadHld2A,Holidays!$B$2:$B$57),""),"")</f>
        <v>44105</v>
      </c>
      <c r="AH73" s="243" t="s">
        <v>164</v>
      </c>
      <c r="AI73" s="243">
        <f>IFERROR(IF(AG73&gt;0,WORKDAY(AG73,DaysHLD2A,Holidays!$B$2:$B$57),""),"")</f>
        <v>44134</v>
      </c>
      <c r="AJ73" s="243" t="s">
        <v>164</v>
      </c>
      <c r="AK73" s="243">
        <f>IFERROR(IF(AI73&gt;0,WORKDAY(AI73,DaysStartInfra,Holidays!$B$2:$B$57),""),"")</f>
        <v>44137</v>
      </c>
      <c r="AL73" s="243" t="s">
        <v>164</v>
      </c>
      <c r="AM73" s="243">
        <f>IFERROR(IF(AK73&gt;0,WORKDAY(AK73,DaysInfra,Holidays!$B$2:$B$57),""),"")</f>
        <v>44158</v>
      </c>
      <c r="AN73" s="243" t="s">
        <v>164</v>
      </c>
      <c r="AO73" s="243">
        <f>IFERROR(IF(AM73&gt;0,WORKDAY(AM73,GO4HLD2B,Holidays!$B$2:$B$57),""),"")</f>
        <v>44165</v>
      </c>
      <c r="AP73" s="243" t="s">
        <v>164</v>
      </c>
      <c r="AQ73" s="243">
        <f>IFERROR(IF(AO73&gt;0,WORKDAY(AO73,HLD2B,Holidays!$B$2:$B$57),""),"")</f>
        <v>44183</v>
      </c>
      <c r="AR73" s="243" t="s">
        <v>164</v>
      </c>
      <c r="AS73" s="243">
        <f>IFERROR(IF(AQ73&gt;0,WORKDAY(AQ73,StartSSV,Holidays!$B$2:$B$57),""),"")</f>
        <v>44200</v>
      </c>
      <c r="AT73" s="275" t="str">
        <f>_xlfn.IFNA(VLOOKUP(C73,Tabel1[#All],13,0),"")</f>
        <v>0.0</v>
      </c>
      <c r="AU73" s="243" t="s">
        <v>164</v>
      </c>
      <c r="AV73" s="243">
        <f>IFERROR(IF(AS73&gt;0,WORKDAY(AS73,StopSSV,Holidays!$B$2:$B$57),""),"")</f>
        <v>44326</v>
      </c>
      <c r="AW73" s="243" t="s">
        <v>164</v>
      </c>
      <c r="AX73" s="243">
        <f>IFERROR(IF(AV73&gt;0,WORKDAY(AV73,HLD2Cstart,Holidays!$B$2:$B$57),""),"")</f>
        <v>44327</v>
      </c>
      <c r="AY73" s="243" t="s">
        <v>164</v>
      </c>
      <c r="AZ73" s="243">
        <f>IFERROR(IF(AX73&gt;0,WORKDAY(AX73,HLD2Cstop,Holidays!$B$2:$B$57),""),"")</f>
        <v>44334</v>
      </c>
      <c r="BA73" s="243" t="s">
        <v>164</v>
      </c>
      <c r="BB73" s="243">
        <f>IFERROR(IF(AZ73&gt;0,WORKDAY(AZ73,HLD2C,Holidays!$B$2:$B$57),""),"")</f>
        <v>44354</v>
      </c>
      <c r="BC73" s="243" t="s">
        <v>110</v>
      </c>
      <c r="BD73" s="243"/>
      <c r="BE73" s="243">
        <f>IFERROR(IF(BB73&gt;0,WORKDAY(BB73,DaysHp,Holidays!$B$2:$B$57),""),"")</f>
        <v>44396</v>
      </c>
      <c r="BF73" s="243"/>
      <c r="BG73" s="243"/>
      <c r="BH73" s="243"/>
      <c r="BI73" s="275" t="str">
        <f>_xlfn.IFNA(VLOOKUP(C73,Tabel1[#All],7,0),"")</f>
        <v>0.0</v>
      </c>
      <c r="BJ73" s="243"/>
      <c r="BK73" s="275" t="str">
        <f>_xlfn.IFNA(VLOOKUP(C73,Tabel1[#All],11,0),"")</f>
        <v>0.0</v>
      </c>
      <c r="BL73" s="243"/>
      <c r="BM73" s="243"/>
      <c r="BN73" s="243"/>
      <c r="BO73" s="243"/>
      <c r="BP73" s="243"/>
      <c r="BQ73" s="244"/>
      <c r="BR73" s="245"/>
      <c r="BS73" s="245"/>
      <c r="BT73" s="245"/>
      <c r="BU73" s="245"/>
    </row>
    <row r="74" spans="1:73" ht="15.75" hidden="1" customHeight="1">
      <c r="A74" s="149">
        <v>4</v>
      </c>
      <c r="B74" s="150" t="s">
        <v>161</v>
      </c>
      <c r="C74" s="150" t="s">
        <v>266</v>
      </c>
      <c r="D74" s="256" t="s">
        <v>247</v>
      </c>
      <c r="E74" s="152" t="s">
        <v>268</v>
      </c>
      <c r="F74" s="368" t="s">
        <v>170</v>
      </c>
      <c r="G74" s="154">
        <v>2493</v>
      </c>
      <c r="H74" s="283">
        <f>_xlfn.IFNA(VLOOKUP(C74,Tabel1[#All],4,0),"")</f>
        <v>163</v>
      </c>
      <c r="I74" s="153"/>
      <c r="J74" s="154"/>
      <c r="K74" s="155"/>
      <c r="L74" s="155"/>
      <c r="M74" s="155"/>
      <c r="N74" s="155"/>
      <c r="O74" s="155"/>
      <c r="P74" s="156"/>
      <c r="Q74" s="157" t="s">
        <v>164</v>
      </c>
      <c r="R74" s="158">
        <v>44059</v>
      </c>
      <c r="S74" s="158" t="s">
        <v>164</v>
      </c>
      <c r="T74" s="158">
        <f>WORKDAY(R74,DaysDeskproces,Holidays!$B$2:$B$57)</f>
        <v>44071</v>
      </c>
      <c r="U74" s="158" t="s">
        <v>164</v>
      </c>
      <c r="V74" s="158">
        <f>IFERROR(IF(R74&gt;0,WORKDAY(T74,DaysStartStreetSurvey,Holidays!$B$2:$B$57),""),"")</f>
        <v>44074</v>
      </c>
      <c r="W74" s="359" t="str">
        <f>_xlfn.IFNA(VLOOKUP(C74,Tabel1[#All],15,0),"")</f>
        <v>94.34</v>
      </c>
      <c r="X74" s="158" t="s">
        <v>165</v>
      </c>
      <c r="Y74" s="158">
        <f>IFERROR(IF(R74&gt;0,WORKDAY(V74,DaysStreetSurvey,Holidays!$B$2:$B$57),""),"")</f>
        <v>44088</v>
      </c>
      <c r="Z74" s="158" t="s">
        <v>164</v>
      </c>
      <c r="AA74" s="158">
        <f>IFERROR(IF(Y74&gt;0,WORKDAY(Y74,DaysStartHld2Aprep,Holidays!$B$2:$B$57),""),"")</f>
        <v>44089</v>
      </c>
      <c r="AB74" s="158" t="s">
        <v>164</v>
      </c>
      <c r="AC74" s="158">
        <f>IFERROR(IF(AA74&gt;0,WORKDAY(AA74,DaysPrepValidationplan,Holidays!$B$2:$B$57),""),"")</f>
        <v>44091</v>
      </c>
      <c r="AD74" s="158" t="s">
        <v>164</v>
      </c>
      <c r="AE74" s="158">
        <f>IFERROR(IF(AC74&gt;0,WORKDAY(AC74,DaysCommentsValidation,Holidays!$B$2:$B$57),""),"")</f>
        <v>44111</v>
      </c>
      <c r="AF74" s="158" t="s">
        <v>164</v>
      </c>
      <c r="AG74" s="158">
        <f>IFERROR(IF(AE74&gt;0,WORKDAY(AE74,DaysUploadHld2A,Holidays!$B$2:$B$57),""),"")</f>
        <v>44118</v>
      </c>
      <c r="AH74" s="158" t="s">
        <v>164</v>
      </c>
      <c r="AI74" s="158">
        <f>IFERROR(IF(AG74&gt;0,WORKDAY(AG74,DaysHLD2A,Holidays!$B$2:$B$57),""),"")</f>
        <v>44148</v>
      </c>
      <c r="AJ74" s="158" t="s">
        <v>164</v>
      </c>
      <c r="AK74" s="158">
        <f>IFERROR(IF(AI74&gt;0,WORKDAY(AI74,DaysStartInfra,Holidays!$B$2:$B$57),""),"")</f>
        <v>44151</v>
      </c>
      <c r="AL74" s="158" t="s">
        <v>164</v>
      </c>
      <c r="AM74" s="158">
        <f>IFERROR(IF(AK74&gt;0,WORKDAY(AK74,DaysInfra,Holidays!$B$2:$B$57),""),"")</f>
        <v>44169</v>
      </c>
      <c r="AN74" s="158" t="s">
        <v>164</v>
      </c>
      <c r="AO74" s="158">
        <f>IFERROR(IF(AM74&gt;0,WORKDAY(AM74,GO4HLD2B,Holidays!$B$2:$B$57),""),"")</f>
        <v>44176</v>
      </c>
      <c r="AP74" s="158" t="s">
        <v>164</v>
      </c>
      <c r="AQ74" s="158">
        <f>IFERROR(IF(AO74&gt;0,WORKDAY(AO74,HLD2B,Holidays!$B$2:$B$57),""),"")</f>
        <v>44210</v>
      </c>
      <c r="AR74" s="158" t="s">
        <v>164</v>
      </c>
      <c r="AS74" s="158">
        <f>IFERROR(IF(AQ74&gt;0,WORKDAY(AQ74,StartSSV,Holidays!$B$2:$B$57),""),"")</f>
        <v>44211</v>
      </c>
      <c r="AT74" s="272" t="str">
        <f>_xlfn.IFNA(VLOOKUP(C74,Tabel1[#All],13,0),"")</f>
        <v>0.0</v>
      </c>
      <c r="AU74" s="158" t="s">
        <v>164</v>
      </c>
      <c r="AV74" s="158">
        <f>IFERROR(IF(AS74&gt;0,WORKDAY(AS74,StopSSV,Holidays!$B$2:$B$57),""),"")</f>
        <v>44337</v>
      </c>
      <c r="AW74" s="158" t="s">
        <v>164</v>
      </c>
      <c r="AX74" s="158">
        <f>IFERROR(IF(AV74&gt;0,WORKDAY(AV74,HLD2Cstart,Holidays!$B$2:$B$57),""),"")</f>
        <v>44340</v>
      </c>
      <c r="AY74" s="158" t="s">
        <v>164</v>
      </c>
      <c r="AZ74" s="158">
        <f>IFERROR(IF(AX74&gt;0,WORKDAY(AX74,HLD2Cstop,Holidays!$B$2:$B$57),""),"")</f>
        <v>44347</v>
      </c>
      <c r="BA74" s="158" t="s">
        <v>164</v>
      </c>
      <c r="BB74" s="158">
        <f>IFERROR(IF(AZ74&gt;0,WORKDAY(AZ74,HLD2C,Holidays!$B$2:$B$57),""),"")</f>
        <v>44365</v>
      </c>
      <c r="BC74" s="158" t="s">
        <v>110</v>
      </c>
      <c r="BD74" s="158"/>
      <c r="BE74" s="158">
        <f>IFERROR(IF(BB74&gt;0,WORKDAY(BB74,DaysHp,Holidays!$B$2:$B$57),""),"")</f>
        <v>44407</v>
      </c>
      <c r="BF74" s="158"/>
      <c r="BG74" s="158"/>
      <c r="BH74" s="158"/>
      <c r="BI74" s="272" t="str">
        <f>_xlfn.IFNA(VLOOKUP(C74,Tabel1[#All],7,0),"")</f>
        <v>0.0</v>
      </c>
      <c r="BJ74" s="158"/>
      <c r="BK74" s="272" t="str">
        <f>_xlfn.IFNA(VLOOKUP(C74,Tabel1[#All],11,0),"")</f>
        <v>0.0</v>
      </c>
      <c r="BL74" s="158"/>
      <c r="BM74" s="158"/>
      <c r="BN74" s="158"/>
      <c r="BO74" s="158"/>
      <c r="BP74" s="158"/>
      <c r="BQ74" s="159"/>
      <c r="BR74" s="160"/>
      <c r="BS74" s="160"/>
      <c r="BT74" s="160"/>
      <c r="BU74" s="160"/>
    </row>
    <row r="75" spans="1:73" ht="15" hidden="1" customHeight="1">
      <c r="A75" s="161">
        <v>2</v>
      </c>
      <c r="B75" s="162" t="s">
        <v>77</v>
      </c>
      <c r="C75" s="162" t="s">
        <v>269</v>
      </c>
      <c r="D75" s="162" t="s">
        <v>270</v>
      </c>
      <c r="E75" s="167" t="s">
        <v>169</v>
      </c>
      <c r="F75" s="165" t="s">
        <v>170</v>
      </c>
      <c r="G75" s="166">
        <v>3253</v>
      </c>
      <c r="H75" s="192">
        <f>_xlfn.IFNA(VLOOKUP(C75,Tabel1[#All],4,0),"")</f>
        <v>482</v>
      </c>
      <c r="I75" s="165">
        <v>1</v>
      </c>
      <c r="J75" s="166">
        <v>1</v>
      </c>
      <c r="K75" s="162">
        <v>1</v>
      </c>
      <c r="L75" s="162">
        <v>1</v>
      </c>
      <c r="M75" s="162">
        <v>1</v>
      </c>
      <c r="N75" s="162">
        <v>1</v>
      </c>
      <c r="O75" s="162">
        <v>1</v>
      </c>
      <c r="P75" s="168">
        <v>12</v>
      </c>
      <c r="Q75" s="169" t="s">
        <v>171</v>
      </c>
      <c r="R75" s="170"/>
      <c r="S75" s="170" t="s">
        <v>171</v>
      </c>
      <c r="T75" s="170"/>
      <c r="U75" s="170" t="s">
        <v>171</v>
      </c>
      <c r="V75" s="170" t="str">
        <f>IFERROR(IF(R75&gt;0,WORKDAY(T75,1,Holidays!$B$2:$B$57),""),"")</f>
        <v/>
      </c>
      <c r="W75" s="359" t="str">
        <f>_xlfn.IFNA(VLOOKUP(C75,Tabel1[#All],15,0),"")</f>
        <v>94.34</v>
      </c>
      <c r="X75" s="170" t="s">
        <v>171</v>
      </c>
      <c r="Y75" s="170" t="str">
        <f>IFERROR(IF(R75&gt;0,WORKDAY(V75,DaysStreetSurvey,Holidays!$B$2:$B$57),""),"")</f>
        <v/>
      </c>
      <c r="Z75" s="170" t="s">
        <v>171</v>
      </c>
      <c r="AA75" s="170" t="str">
        <f>IFERROR(IF(Y75&gt;0,WORKDAY(Y75,1,Holidays!$B$2:$B$57),""),"")</f>
        <v/>
      </c>
      <c r="AB75" s="170" t="s">
        <v>171</v>
      </c>
      <c r="AC75" s="170" t="str">
        <f>IFERROR(IF(AA75&gt;0,WORKDAY(AA75,2,Holidays!$B$2:$B$57),""),"")</f>
        <v/>
      </c>
      <c r="AD75" s="170" t="s">
        <v>171</v>
      </c>
      <c r="AE75" s="170" t="str">
        <f>IFERROR(IF(AC75&gt;0,WORKDAY(AC75,14,Holidays!$B$2:$B$57),""),"")</f>
        <v/>
      </c>
      <c r="AF75" s="170" t="s">
        <v>171</v>
      </c>
      <c r="AG75" s="170" t="str">
        <f>IFERROR(IF(AE75&gt;0,WORKDAY(AE75,5,Holidays!$B$2:$B$57),""),"")</f>
        <v/>
      </c>
      <c r="AH75" s="170" t="s">
        <v>171</v>
      </c>
      <c r="AI75" s="170" t="str">
        <f>IFERROR(IF(AG75&gt;0,WORKDAY(AG75,DaysHLD2A,Holidays!$B$2:$B$57),""),"")</f>
        <v/>
      </c>
      <c r="AJ75" s="170" t="s">
        <v>171</v>
      </c>
      <c r="AK75" s="170"/>
      <c r="AL75" s="170" t="s">
        <v>171</v>
      </c>
      <c r="AM75" s="170"/>
      <c r="AN75" s="170" t="s">
        <v>171</v>
      </c>
      <c r="AO75" s="170"/>
      <c r="AP75" s="170" t="s">
        <v>171</v>
      </c>
      <c r="AQ75" s="170"/>
      <c r="AR75" s="170" t="s">
        <v>171</v>
      </c>
      <c r="AS75" s="170"/>
      <c r="AT75" s="273" t="str">
        <f>_xlfn.IFNA(VLOOKUP(C75,Tabel1[#All],13,0),"")</f>
        <v>96.47</v>
      </c>
      <c r="AU75" s="170"/>
      <c r="AV75" s="170"/>
      <c r="AW75" s="170"/>
      <c r="AX75" s="170"/>
      <c r="AY75" s="170"/>
      <c r="AZ75" s="170"/>
      <c r="BA75" s="170"/>
      <c r="BB75" s="170"/>
      <c r="BC75" s="170" t="s">
        <v>110</v>
      </c>
      <c r="BD75" s="170"/>
      <c r="BE75" s="170" t="str">
        <f>IFERROR(IF(BB75&gt;0,WORKDAY(BB75,DaysHp,Holidays!$B$2:$B$57),""),"")</f>
        <v/>
      </c>
      <c r="BF75" s="170"/>
      <c r="BG75" s="170">
        <v>44196</v>
      </c>
      <c r="BH75" s="170"/>
      <c r="BI75" s="273" t="str">
        <f>_xlfn.IFNA(VLOOKUP(C75,Tabel1[#All],7,0),"")</f>
        <v>94.19</v>
      </c>
      <c r="BJ75" s="170"/>
      <c r="BK75" s="273" t="str">
        <f>_xlfn.IFNA(VLOOKUP(C75,Tabel1[#All],11,0),"")</f>
        <v>53.02</v>
      </c>
      <c r="BL75" s="170"/>
      <c r="BM75" s="170"/>
      <c r="BN75" s="170"/>
      <c r="BO75" s="170"/>
      <c r="BP75" s="170"/>
      <c r="BQ75" s="171"/>
      <c r="BR75" s="172"/>
      <c r="BS75" s="172"/>
      <c r="BT75" s="172"/>
      <c r="BU75" s="172"/>
    </row>
    <row r="76" spans="1:73" ht="15" hidden="1" customHeight="1">
      <c r="A76" s="137">
        <v>2</v>
      </c>
      <c r="B76" s="360" t="s">
        <v>77</v>
      </c>
      <c r="C76" s="360" t="s">
        <v>271</v>
      </c>
      <c r="D76" s="332" t="s">
        <v>270</v>
      </c>
      <c r="E76" s="140" t="s">
        <v>174</v>
      </c>
      <c r="F76" s="361" t="s">
        <v>170</v>
      </c>
      <c r="G76" s="139">
        <v>4864</v>
      </c>
      <c r="H76" s="282">
        <f>_xlfn.IFNA(VLOOKUP(C76,Tabel1[#All],4,0),"")</f>
        <v>511</v>
      </c>
      <c r="I76" s="361">
        <v>1</v>
      </c>
      <c r="J76" s="139">
        <v>2</v>
      </c>
      <c r="K76" s="332">
        <v>1</v>
      </c>
      <c r="L76" s="332">
        <v>1</v>
      </c>
      <c r="M76" s="332">
        <v>1</v>
      </c>
      <c r="N76" s="332">
        <v>1</v>
      </c>
      <c r="O76" s="332">
        <v>1</v>
      </c>
      <c r="P76" s="141"/>
      <c r="Q76" s="142" t="s">
        <v>171</v>
      </c>
      <c r="R76" s="333"/>
      <c r="S76" s="333" t="s">
        <v>171</v>
      </c>
      <c r="T76" s="333"/>
      <c r="U76" s="333" t="s">
        <v>171</v>
      </c>
      <c r="V76" s="333" t="str">
        <f>IFERROR(IF(R76&gt;0,WORKDAY(T76,1,Holidays!$B$2:$B$57),""),"")</f>
        <v/>
      </c>
      <c r="W76" s="359" t="str">
        <f>_xlfn.IFNA(VLOOKUP(C76,Tabel1[#All],15,0),"")</f>
        <v>89.65</v>
      </c>
      <c r="X76" s="333" t="s">
        <v>171</v>
      </c>
      <c r="Y76" s="333" t="str">
        <f>IFERROR(IF(R76&gt;0,WORKDAY(V76,DaysStreetSurvey,Holidays!$B$2:$B$57),""),"")</f>
        <v/>
      </c>
      <c r="Z76" s="333" t="s">
        <v>171</v>
      </c>
      <c r="AA76" s="333" t="str">
        <f>IFERROR(IF(Y76&gt;0,WORKDAY(Y76,1,Holidays!$B$2:$B$57),""),"")</f>
        <v/>
      </c>
      <c r="AB76" s="333" t="s">
        <v>171</v>
      </c>
      <c r="AC76" s="333" t="str">
        <f>IFERROR(IF(AA76&gt;0,WORKDAY(AA76,2,Holidays!$B$2:$B$57),""),"")</f>
        <v/>
      </c>
      <c r="AD76" s="333" t="s">
        <v>171</v>
      </c>
      <c r="AE76" s="333" t="str">
        <f>IFERROR(IF(AC76&gt;0,WORKDAY(AC76,14,Holidays!$B$2:$B$57),""),"")</f>
        <v/>
      </c>
      <c r="AF76" s="333" t="s">
        <v>171</v>
      </c>
      <c r="AG76" s="333" t="str">
        <f>IFERROR(IF(AE76&gt;0,WORKDAY(AE76,5,Holidays!$B$2:$B$57),""),"")</f>
        <v/>
      </c>
      <c r="AH76" s="333" t="s">
        <v>171</v>
      </c>
      <c r="AI76" s="333" t="str">
        <f>IFERROR(IF(AG76&gt;0,WORKDAY(AG76,DaysHLD2A,Holidays!$B$2:$B$57),""),"")</f>
        <v/>
      </c>
      <c r="AJ76" s="333" t="s">
        <v>171</v>
      </c>
      <c r="AK76" s="333"/>
      <c r="AL76" s="333" t="s">
        <v>171</v>
      </c>
      <c r="AM76" s="333"/>
      <c r="AN76" s="333" t="s">
        <v>171</v>
      </c>
      <c r="AO76" s="333"/>
      <c r="AP76" s="333" t="s">
        <v>171</v>
      </c>
      <c r="AQ76" s="333"/>
      <c r="AR76" s="333" t="s">
        <v>171</v>
      </c>
      <c r="AS76" s="333"/>
      <c r="AT76" s="359" t="str">
        <f>_xlfn.IFNA(VLOOKUP(C76,Tabel1[#All],13,0),"")</f>
        <v>93.35</v>
      </c>
      <c r="AU76" s="333"/>
      <c r="AV76" s="333"/>
      <c r="AW76" s="333"/>
      <c r="AX76" s="333"/>
      <c r="AY76" s="333"/>
      <c r="AZ76" s="333"/>
      <c r="BA76" s="333"/>
      <c r="BB76" s="333"/>
      <c r="BC76" s="333" t="s">
        <v>110</v>
      </c>
      <c r="BD76" s="333"/>
      <c r="BE76" s="333" t="str">
        <f>IFERROR(IF(BB76&gt;0,WORKDAY(BB76,DaysHp,Holidays!$B$2:$B$57),""),"")</f>
        <v/>
      </c>
      <c r="BF76" s="333"/>
      <c r="BG76" s="333">
        <v>44195</v>
      </c>
      <c r="BH76" s="333"/>
      <c r="BI76" s="359" t="str">
        <f>_xlfn.IFNA(VLOOKUP(C76,Tabel1[#All],7,0),"")</f>
        <v>0.0</v>
      </c>
      <c r="BJ76" s="333"/>
      <c r="BK76" s="359" t="str">
        <f>_xlfn.IFNA(VLOOKUP(C76,Tabel1[#All],11,0),"")</f>
        <v>56.57</v>
      </c>
      <c r="BL76" s="333"/>
      <c r="BM76" s="333"/>
      <c r="BN76" s="333"/>
      <c r="BO76" s="333"/>
      <c r="BP76" s="333"/>
      <c r="BQ76" s="143"/>
      <c r="BR76" s="362"/>
      <c r="BS76" s="362"/>
      <c r="BT76" s="362"/>
      <c r="BU76" s="362"/>
    </row>
    <row r="77" spans="1:73" ht="15.75" hidden="1" customHeight="1">
      <c r="A77" s="137">
        <v>3</v>
      </c>
      <c r="B77" s="360" t="s">
        <v>161</v>
      </c>
      <c r="C77" s="360" t="s">
        <v>272</v>
      </c>
      <c r="D77" s="332" t="s">
        <v>270</v>
      </c>
      <c r="E77" s="146" t="s">
        <v>176</v>
      </c>
      <c r="F77" s="361" t="s">
        <v>170</v>
      </c>
      <c r="G77" s="139">
        <v>6996</v>
      </c>
      <c r="H77" s="282">
        <f>_xlfn.IFNA(VLOOKUP(C77,Tabel1[#All],4,0),"")</f>
        <v>1171</v>
      </c>
      <c r="I77" s="361">
        <v>1</v>
      </c>
      <c r="J77" s="139">
        <v>1</v>
      </c>
      <c r="K77" s="332">
        <v>1</v>
      </c>
      <c r="L77" s="332">
        <v>1</v>
      </c>
      <c r="M77" s="332"/>
      <c r="N77" s="332"/>
      <c r="O77" s="332"/>
      <c r="P77" s="141"/>
      <c r="Q77" s="142" t="s">
        <v>171</v>
      </c>
      <c r="R77" s="333"/>
      <c r="S77" s="333" t="s">
        <v>171</v>
      </c>
      <c r="T77" s="333"/>
      <c r="U77" s="333" t="s">
        <v>171</v>
      </c>
      <c r="V77" s="333"/>
      <c r="W77" s="359" t="str">
        <f>_xlfn.IFNA(VLOOKUP(C77,Tabel1[#All],15,0),"")</f>
        <v>100.53</v>
      </c>
      <c r="X77" s="333" t="s">
        <v>171</v>
      </c>
      <c r="Y77" s="333" t="str">
        <f>IFERROR(IF(R77&gt;0,WORKDAY(V77,DaysStreetSurvey,Holidays!$B$2:$B$57),""),"")</f>
        <v/>
      </c>
      <c r="Z77" s="333" t="s">
        <v>171</v>
      </c>
      <c r="AA77" s="333" t="str">
        <f>IFERROR(IF(Y77&gt;0,WORKDAY(Y77,1,Holidays!$B$2:$B$57),""),"")</f>
        <v/>
      </c>
      <c r="AB77" s="333" t="s">
        <v>171</v>
      </c>
      <c r="AC77" s="333"/>
      <c r="AD77" s="333" t="s">
        <v>171</v>
      </c>
      <c r="AE77" s="333"/>
      <c r="AF77" s="333" t="s">
        <v>171</v>
      </c>
      <c r="AG77" s="333"/>
      <c r="AH77" s="333" t="s">
        <v>171</v>
      </c>
      <c r="AI77" s="333"/>
      <c r="AJ77" s="333" t="s">
        <v>171</v>
      </c>
      <c r="AK77" s="333"/>
      <c r="AL77" s="333" t="s">
        <v>171</v>
      </c>
      <c r="AM77" s="333"/>
      <c r="AN77" s="333" t="s">
        <v>171</v>
      </c>
      <c r="AO77" s="333"/>
      <c r="AP77" s="333" t="s">
        <v>171</v>
      </c>
      <c r="AQ77" s="333"/>
      <c r="AR77" s="333" t="s">
        <v>171</v>
      </c>
      <c r="AS77" s="333"/>
      <c r="AT77" s="359" t="str">
        <f>_xlfn.IFNA(VLOOKUP(C77,Tabel1[#All],13,0),"")</f>
        <v>97.1</v>
      </c>
      <c r="AU77" s="333"/>
      <c r="AV77" s="333"/>
      <c r="AW77" s="333"/>
      <c r="AX77" s="333"/>
      <c r="AY77" s="333"/>
      <c r="AZ77" s="333"/>
      <c r="BA77" s="333"/>
      <c r="BB77" s="333"/>
      <c r="BC77" s="333" t="s">
        <v>110</v>
      </c>
      <c r="BD77" s="333"/>
      <c r="BE77" s="333" t="str">
        <f>IFERROR(IF(BB77&gt;0,WORKDAY(BB77,DaysHp,Holidays!$B$2:$B$57),""),"")</f>
        <v/>
      </c>
      <c r="BF77" s="333"/>
      <c r="BG77" s="333">
        <v>43889</v>
      </c>
      <c r="BH77" s="333"/>
      <c r="BI77" s="359" t="str">
        <f>_xlfn.IFNA(VLOOKUP(C77,Tabel1[#All],7,0),"")</f>
        <v>0.0</v>
      </c>
      <c r="BJ77" s="333"/>
      <c r="BK77" s="359" t="str">
        <f>_xlfn.IFNA(VLOOKUP(C77,Tabel1[#All],11,0),"")</f>
        <v>42.52</v>
      </c>
      <c r="BL77" s="333"/>
      <c r="BM77" s="333"/>
      <c r="BN77" s="333"/>
      <c r="BO77" s="333"/>
      <c r="BP77" s="333"/>
      <c r="BQ77" s="143"/>
      <c r="BR77" s="362"/>
      <c r="BS77" s="362"/>
      <c r="BT77" s="362"/>
      <c r="BU77" s="362"/>
    </row>
    <row r="78" spans="1:73" ht="15.75" hidden="1" customHeight="1">
      <c r="A78" s="137">
        <v>3</v>
      </c>
      <c r="B78" s="360" t="s">
        <v>161</v>
      </c>
      <c r="C78" s="360" t="s">
        <v>273</v>
      </c>
      <c r="D78" s="332" t="s">
        <v>270</v>
      </c>
      <c r="E78" s="146" t="s">
        <v>178</v>
      </c>
      <c r="F78" s="361" t="s">
        <v>170</v>
      </c>
      <c r="G78" s="139">
        <v>4755</v>
      </c>
      <c r="H78" s="282">
        <f>_xlfn.IFNA(VLOOKUP(C78,Tabel1[#All],4,0),"")</f>
        <v>439</v>
      </c>
      <c r="I78" s="361">
        <v>1</v>
      </c>
      <c r="J78" s="139">
        <v>1</v>
      </c>
      <c r="K78" s="332">
        <v>1</v>
      </c>
      <c r="L78" s="332">
        <v>1</v>
      </c>
      <c r="M78" s="332"/>
      <c r="N78" s="332"/>
      <c r="O78" s="332"/>
      <c r="P78" s="141"/>
      <c r="Q78" s="142" t="s">
        <v>171</v>
      </c>
      <c r="R78" s="333"/>
      <c r="S78" s="333" t="s">
        <v>171</v>
      </c>
      <c r="T78" s="333"/>
      <c r="U78" s="333" t="s">
        <v>171</v>
      </c>
      <c r="V78" s="333" t="str">
        <f>IFERROR(IF(R78&gt;0,WORKDAY(T78,1,Holidays!$B$2:$B$57),""),"")</f>
        <v/>
      </c>
      <c r="W78" s="359" t="str">
        <f>_xlfn.IFNA(VLOOKUP(C78,Tabel1[#All],15,0),"")</f>
        <v>100.0</v>
      </c>
      <c r="X78" s="333" t="s">
        <v>171</v>
      </c>
      <c r="Y78" s="333" t="str">
        <f>IFERROR(IF(R78&gt;0,WORKDAY(V78,DaysStreetSurvey,Holidays!$B$2:$B$57),""),"")</f>
        <v/>
      </c>
      <c r="Z78" s="333" t="s">
        <v>171</v>
      </c>
      <c r="AA78" s="333" t="str">
        <f>IFERROR(IF(Y78&gt;0,WORKDAY(Y78,1,Holidays!$B$2:$B$57),""),"")</f>
        <v/>
      </c>
      <c r="AB78" s="333" t="s">
        <v>171</v>
      </c>
      <c r="AC78" s="333" t="str">
        <f>IFERROR(IF(AA78&gt;0,WORKDAY(AA78,2,Holidays!$B$2:$B$57),""),"")</f>
        <v/>
      </c>
      <c r="AD78" s="333" t="s">
        <v>171</v>
      </c>
      <c r="AE78" s="333" t="str">
        <f>IFERROR(IF(AC78&gt;0,WORKDAY(AC78,14,Holidays!$B$2:$B$57),""),"")</f>
        <v/>
      </c>
      <c r="AF78" s="333" t="s">
        <v>171</v>
      </c>
      <c r="AG78" s="333" t="str">
        <f>IFERROR(IF(AE78&gt;0,WORKDAY(AE78,5,Holidays!$B$2:$B$57),""),"")</f>
        <v/>
      </c>
      <c r="AH78" s="333" t="s">
        <v>171</v>
      </c>
      <c r="AI78" s="333" t="str">
        <f>IFERROR(IF(AG78&gt;0,WORKDAY(AG78,DaysHLD2A,Holidays!$B$2:$B$57),""),"")</f>
        <v/>
      </c>
      <c r="AJ78" s="333" t="s">
        <v>171</v>
      </c>
      <c r="AK78" s="333"/>
      <c r="AL78" s="333" t="s">
        <v>171</v>
      </c>
      <c r="AM78" s="333"/>
      <c r="AN78" s="333" t="s">
        <v>171</v>
      </c>
      <c r="AO78" s="333"/>
      <c r="AP78" s="333" t="s">
        <v>171</v>
      </c>
      <c r="AQ78" s="333"/>
      <c r="AR78" s="333" t="s">
        <v>171</v>
      </c>
      <c r="AS78" s="333"/>
      <c r="AT78" s="359" t="str">
        <f>_xlfn.IFNA(VLOOKUP(C78,Tabel1[#All],13,0),"")</f>
        <v>98.18</v>
      </c>
      <c r="AU78" s="333"/>
      <c r="AV78" s="333"/>
      <c r="AW78" s="333"/>
      <c r="AX78" s="333"/>
      <c r="AY78" s="333"/>
      <c r="AZ78" s="333"/>
      <c r="BA78" s="333"/>
      <c r="BB78" s="333"/>
      <c r="BC78" s="333" t="s">
        <v>110</v>
      </c>
      <c r="BD78" s="333"/>
      <c r="BE78" s="333" t="str">
        <f>IFERROR(IF(BB78&gt;0,WORKDAY(BB78,DaysHp,Holidays!$B$2:$B$57),""),"")</f>
        <v/>
      </c>
      <c r="BF78" s="333"/>
      <c r="BG78" s="333">
        <v>44498</v>
      </c>
      <c r="BH78" s="333"/>
      <c r="BI78" s="359" t="str">
        <f>_xlfn.IFNA(VLOOKUP(C78,Tabel1[#All],7,0),"")</f>
        <v>0.0</v>
      </c>
      <c r="BJ78" s="333"/>
      <c r="BK78" s="359" t="str">
        <f>_xlfn.IFNA(VLOOKUP(C78,Tabel1[#All],11,0),"")</f>
        <v>38.02</v>
      </c>
      <c r="BL78" s="333"/>
      <c r="BM78" s="333"/>
      <c r="BN78" s="333"/>
      <c r="BO78" s="333"/>
      <c r="BP78" s="333"/>
      <c r="BQ78" s="143"/>
      <c r="BR78" s="362"/>
      <c r="BS78" s="362"/>
      <c r="BT78" s="362"/>
      <c r="BU78" s="362"/>
    </row>
    <row r="79" spans="1:73" ht="15.75" hidden="1" customHeight="1">
      <c r="A79" s="137">
        <v>3</v>
      </c>
      <c r="B79" s="360" t="s">
        <v>161</v>
      </c>
      <c r="C79" s="360" t="s">
        <v>274</v>
      </c>
      <c r="D79" s="332" t="s">
        <v>270</v>
      </c>
      <c r="E79" s="147" t="s">
        <v>180</v>
      </c>
      <c r="F79" s="361" t="s">
        <v>170</v>
      </c>
      <c r="G79" s="139">
        <v>6651</v>
      </c>
      <c r="H79" s="282">
        <f>_xlfn.IFNA(VLOOKUP(C79,Tabel1[#All],4,0),"")</f>
        <v>928</v>
      </c>
      <c r="I79" s="361">
        <v>1</v>
      </c>
      <c r="J79" s="139">
        <v>1</v>
      </c>
      <c r="K79" s="332"/>
      <c r="L79" s="332"/>
      <c r="M79" s="332"/>
      <c r="N79" s="332"/>
      <c r="O79" s="332"/>
      <c r="P79" s="141"/>
      <c r="Q79" s="142" t="s">
        <v>171</v>
      </c>
      <c r="R79" s="333"/>
      <c r="S79" s="333" t="s">
        <v>171</v>
      </c>
      <c r="T79" s="333"/>
      <c r="U79" s="333" t="s">
        <v>171</v>
      </c>
      <c r="V79" s="333" t="str">
        <f>IFERROR(IF(R79&gt;0,WORKDAY(T79,1,Holidays!$B$2:$B$57),""),"")</f>
        <v/>
      </c>
      <c r="W79" s="359" t="str">
        <f>_xlfn.IFNA(VLOOKUP(C79,Tabel1[#All],15,0),"")</f>
        <v>100.0</v>
      </c>
      <c r="X79" s="333" t="s">
        <v>171</v>
      </c>
      <c r="Y79" s="333" t="str">
        <f>IFERROR(IF(R79&gt;0,WORKDAY(V79,DaysStreetSurvey,Holidays!$B$2:$B$57),""),"")</f>
        <v/>
      </c>
      <c r="Z79" s="333" t="s">
        <v>171</v>
      </c>
      <c r="AA79" s="333" t="str">
        <f>IFERROR(IF(Y79&gt;0,WORKDAY(Y79,1,Holidays!$B$2:$B$57),""),"")</f>
        <v/>
      </c>
      <c r="AB79" s="333" t="s">
        <v>171</v>
      </c>
      <c r="AC79" s="333" t="str">
        <f>IFERROR(IF(AA79&gt;0,WORKDAY(AA79,2,Holidays!$B$2:$B$57),""),"")</f>
        <v/>
      </c>
      <c r="AD79" s="333" t="s">
        <v>171</v>
      </c>
      <c r="AE79" s="333" t="str">
        <f>IFERROR(IF(AC79&gt;0,WORKDAY(AC79,14,Holidays!$B$2:$B$57),""),"")</f>
        <v/>
      </c>
      <c r="AF79" s="333" t="s">
        <v>171</v>
      </c>
      <c r="AG79" s="333" t="str">
        <f>IFERROR(IF(AE79&gt;0,WORKDAY(AE79,5,Holidays!$B$2:$B$57),""),"")</f>
        <v/>
      </c>
      <c r="AH79" s="333" t="s">
        <v>171</v>
      </c>
      <c r="AI79" s="333" t="str">
        <f>IFERROR(IF(AG79&gt;0,WORKDAY(AG79,DaysHLD2A,Holidays!$B$2:$B$57),""),"")</f>
        <v/>
      </c>
      <c r="AJ79" s="333" t="s">
        <v>171</v>
      </c>
      <c r="AK79" s="333"/>
      <c r="AL79" s="333" t="s">
        <v>171</v>
      </c>
      <c r="AM79" s="333"/>
      <c r="AN79" s="333" t="s">
        <v>171</v>
      </c>
      <c r="AO79" s="333"/>
      <c r="AP79" s="333" t="s">
        <v>171</v>
      </c>
      <c r="AQ79" s="333"/>
      <c r="AR79" s="333" t="s">
        <v>171</v>
      </c>
      <c r="AS79" s="333"/>
      <c r="AT79" s="359" t="str">
        <f>_xlfn.IFNA(VLOOKUP(C79,Tabel1[#All],13,0),"")</f>
        <v>64.76</v>
      </c>
      <c r="AU79" s="333"/>
      <c r="AV79" s="333"/>
      <c r="AW79" s="333"/>
      <c r="AX79" s="333"/>
      <c r="AY79" s="333"/>
      <c r="AZ79" s="333"/>
      <c r="BA79" s="333"/>
      <c r="BB79" s="333"/>
      <c r="BC79" s="333" t="s">
        <v>110</v>
      </c>
      <c r="BD79" s="333"/>
      <c r="BE79" s="333" t="str">
        <f>IFERROR(IF(BB79&gt;0,WORKDAY(BB79,DaysHp,Holidays!$B$2:$B$57),""),"")</f>
        <v/>
      </c>
      <c r="BF79" s="333"/>
      <c r="BG79" s="333">
        <v>44561</v>
      </c>
      <c r="BH79" s="333"/>
      <c r="BI79" s="359" t="str">
        <f>_xlfn.IFNA(VLOOKUP(C79,Tabel1[#All],7,0),"")</f>
        <v>0.0</v>
      </c>
      <c r="BJ79" s="333"/>
      <c r="BK79" s="359" t="str">
        <f>_xlfn.IFNA(VLOOKUP(C79,Tabel1[#All],11,0),"")</f>
        <v>11.0</v>
      </c>
      <c r="BL79" s="333"/>
      <c r="BM79" s="333"/>
      <c r="BN79" s="333"/>
      <c r="BO79" s="333"/>
      <c r="BP79" s="333"/>
      <c r="BQ79" s="143"/>
      <c r="BR79" s="362"/>
      <c r="BS79" s="362"/>
      <c r="BT79" s="362"/>
      <c r="BU79" s="362"/>
    </row>
    <row r="80" spans="1:73" ht="15.75" hidden="1" customHeight="1">
      <c r="A80" s="235">
        <v>3</v>
      </c>
      <c r="B80" s="236" t="s">
        <v>161</v>
      </c>
      <c r="C80" s="236" t="s">
        <v>275</v>
      </c>
      <c r="D80" s="237" t="s">
        <v>270</v>
      </c>
      <c r="E80" s="238" t="s">
        <v>184</v>
      </c>
      <c r="F80" s="239" t="s">
        <v>170</v>
      </c>
      <c r="G80" s="240">
        <v>6015</v>
      </c>
      <c r="H80" s="286">
        <f>_xlfn.IFNA(VLOOKUP(C80,Tabel1[#All],4,0),"")</f>
        <v>1007</v>
      </c>
      <c r="I80" s="239">
        <v>1</v>
      </c>
      <c r="J80" s="240">
        <v>1</v>
      </c>
      <c r="K80" s="237"/>
      <c r="L80" s="237"/>
      <c r="M80" s="237"/>
      <c r="N80" s="237"/>
      <c r="O80" s="237"/>
      <c r="P80" s="241"/>
      <c r="Q80" s="242" t="s">
        <v>171</v>
      </c>
      <c r="R80" s="243"/>
      <c r="S80" s="243" t="s">
        <v>171</v>
      </c>
      <c r="T80" s="243">
        <v>44007</v>
      </c>
      <c r="U80" s="243" t="s">
        <v>171</v>
      </c>
      <c r="V80" s="243">
        <v>44011</v>
      </c>
      <c r="W80" s="359" t="str">
        <f>_xlfn.IFNA(VLOOKUP(C80,Tabel1[#All],15,0),"")</f>
        <v>100.04</v>
      </c>
      <c r="X80" s="243" t="s">
        <v>164</v>
      </c>
      <c r="Y80" s="243">
        <v>44022</v>
      </c>
      <c r="Z80" s="243" t="s">
        <v>164</v>
      </c>
      <c r="AA80" s="243">
        <f>IFERROR(IF(Y80&gt;0,WORKDAY(Y80,DaysStartHld2Aprep,Holidays!$B$2:$B$57),""),"")</f>
        <v>44039</v>
      </c>
      <c r="AB80" s="243" t="s">
        <v>164</v>
      </c>
      <c r="AC80" s="243">
        <f>IFERROR(IF(AA80&gt;0,WORKDAY(AA80,DaysPrepValidationplan,Holidays!$B$2:$B$57),""),"")</f>
        <v>44041</v>
      </c>
      <c r="AD80" s="243" t="s">
        <v>164</v>
      </c>
      <c r="AE80" s="243">
        <f>IFERROR(IF(AC80&gt;0,WORKDAY(AC80,DaysCommentsValidation,Holidays!$B$2:$B$57),""),"")</f>
        <v>44061</v>
      </c>
      <c r="AF80" s="243" t="s">
        <v>164</v>
      </c>
      <c r="AG80" s="243">
        <f>IFERROR(IF(AE80&gt;0,WORKDAY(AE80,DaysUploadHld2A,Holidays!$B$2:$B$57),""),"")</f>
        <v>44068</v>
      </c>
      <c r="AH80" s="243" t="s">
        <v>164</v>
      </c>
      <c r="AI80" s="243">
        <f>IFERROR(IF(AG80&gt;0,WORKDAY(AG80,DaysHLD2A,Holidays!$B$2:$B$57),""),"")</f>
        <v>44097</v>
      </c>
      <c r="AJ80" s="243" t="s">
        <v>164</v>
      </c>
      <c r="AK80" s="243">
        <f>IFERROR(IF(AI80&gt;0,WORKDAY(AI80,DaysStartInfra,Holidays!$B$2:$B$57),""),"")</f>
        <v>44098</v>
      </c>
      <c r="AL80" s="243" t="s">
        <v>164</v>
      </c>
      <c r="AM80" s="243">
        <f>IFERROR(IF(AK80&gt;0,WORKDAY(AK80,DaysInfra,Holidays!$B$2:$B$57),""),"")</f>
        <v>44118</v>
      </c>
      <c r="AN80" s="243" t="s">
        <v>164</v>
      </c>
      <c r="AO80" s="243">
        <f>IFERROR(IF(AM80&gt;0,WORKDAY(AM80,GO4HLD2B,Holidays!$B$2:$B$57),""),"")</f>
        <v>44125</v>
      </c>
      <c r="AP80" s="243" t="s">
        <v>164</v>
      </c>
      <c r="AQ80" s="243">
        <f>IFERROR(IF(AO80&gt;0,WORKDAY(AO80,HLD2B,Holidays!$B$2:$B$57),""),"")</f>
        <v>44145</v>
      </c>
      <c r="AR80" s="243" t="s">
        <v>164</v>
      </c>
      <c r="AS80" s="243">
        <f>IFERROR(IF(AQ80&gt;0,WORKDAY(AQ80,StartSSV,Holidays!$B$2:$B$57),""),"")</f>
        <v>44147</v>
      </c>
      <c r="AT80" s="275" t="str">
        <f>_xlfn.IFNA(VLOOKUP(C80,Tabel1[#All],13,0),"")</f>
        <v>0.0</v>
      </c>
      <c r="AU80" s="243" t="s">
        <v>164</v>
      </c>
      <c r="AV80" s="243">
        <f>IFERROR(IF(AS80&gt;0,WORKDAY(AS80,StopSSV,Holidays!$B$2:$B$57),""),"")</f>
        <v>44287</v>
      </c>
      <c r="AW80" s="243" t="s">
        <v>164</v>
      </c>
      <c r="AX80" s="243">
        <f>IFERROR(IF(AV80&gt;0,WORKDAY(AV80,HLD2Cstart,Holidays!$B$2:$B$57),""),"")</f>
        <v>44288</v>
      </c>
      <c r="AY80" s="243" t="s">
        <v>164</v>
      </c>
      <c r="AZ80" s="243">
        <f>IFERROR(IF(AX80&gt;0,WORKDAY(AX80,HLD2Cstop,Holidays!$B$2:$B$57),""),"")</f>
        <v>44295</v>
      </c>
      <c r="BA80" s="243" t="s">
        <v>164</v>
      </c>
      <c r="BB80" s="243">
        <f>IFERROR(IF(AZ80&gt;0,WORKDAY(AZ80,HLD2C,Holidays!$B$2:$B$57),""),"")</f>
        <v>44315</v>
      </c>
      <c r="BC80" s="243" t="s">
        <v>110</v>
      </c>
      <c r="BD80" s="243"/>
      <c r="BE80" s="243">
        <f>IFERROR(IF(BB80&gt;0,WORKDAY(BB80,DaysHp,Holidays!$B$2:$B$57),""),"")</f>
        <v>44357</v>
      </c>
      <c r="BF80" s="243"/>
      <c r="BG80" s="243"/>
      <c r="BH80" s="243"/>
      <c r="BI80" s="275" t="str">
        <f>_xlfn.IFNA(VLOOKUP(C80,Tabel1[#All],7,0),"")</f>
        <v>0.0</v>
      </c>
      <c r="BJ80" s="243"/>
      <c r="BK80" s="275" t="str">
        <f>_xlfn.IFNA(VLOOKUP(C80,Tabel1[#All],11,0),"")</f>
        <v>0.0</v>
      </c>
      <c r="BL80" s="243"/>
      <c r="BM80" s="243"/>
      <c r="BN80" s="243"/>
      <c r="BO80" s="243"/>
      <c r="BP80" s="243"/>
      <c r="BQ80" s="244"/>
      <c r="BR80" s="245"/>
      <c r="BS80" s="245"/>
      <c r="BT80" s="245"/>
      <c r="BU80" s="245"/>
    </row>
    <row r="81" spans="1:73" ht="15.75" hidden="1" customHeight="1">
      <c r="A81" s="149">
        <v>3</v>
      </c>
      <c r="B81" s="150" t="s">
        <v>161</v>
      </c>
      <c r="C81" s="150" t="s">
        <v>276</v>
      </c>
      <c r="D81" s="155" t="s">
        <v>270</v>
      </c>
      <c r="E81" s="152" t="s">
        <v>186</v>
      </c>
      <c r="F81" s="153" t="s">
        <v>170</v>
      </c>
      <c r="G81" s="154">
        <v>5322</v>
      </c>
      <c r="H81" s="283">
        <f>_xlfn.IFNA(VLOOKUP(C81,Tabel1[#All],4,0),"")</f>
        <v>672</v>
      </c>
      <c r="I81" s="153">
        <v>1</v>
      </c>
      <c r="J81" s="154">
        <v>1</v>
      </c>
      <c r="K81" s="155"/>
      <c r="L81" s="155"/>
      <c r="M81" s="155"/>
      <c r="N81" s="155"/>
      <c r="O81" s="155"/>
      <c r="P81" s="156"/>
      <c r="Q81" s="157" t="s">
        <v>171</v>
      </c>
      <c r="R81" s="158">
        <v>44011</v>
      </c>
      <c r="S81" s="158" t="s">
        <v>164</v>
      </c>
      <c r="T81" s="158">
        <f>WORKDAY(R81,DaysDeskproces,Holidays!$B$2:$B$57)</f>
        <v>44039</v>
      </c>
      <c r="U81" s="158" t="s">
        <v>164</v>
      </c>
      <c r="V81" s="158">
        <f>IFERROR(IF(R81&gt;0,WORKDAY(T81,DaysStartStreetSurvey,Holidays!$B$2:$B$57),""),"")</f>
        <v>44040</v>
      </c>
      <c r="W81" s="359" t="str">
        <f>_xlfn.IFNA(VLOOKUP(C81,Tabel1[#All],15,0),"")</f>
        <v>83.39</v>
      </c>
      <c r="X81" s="158" t="s">
        <v>164</v>
      </c>
      <c r="Y81" s="158">
        <f>IFERROR(IF(R81&gt;0,WORKDAY(V81,DaysStreetSurvey,Holidays!$B$2:$B$57),""),"")</f>
        <v>44054</v>
      </c>
      <c r="Z81" s="158" t="s">
        <v>164</v>
      </c>
      <c r="AA81" s="158">
        <f>IFERROR(IF(Y81&gt;0,WORKDAY(Y81,DaysStartHld2Aprep,Holidays!$B$2:$B$57),""),"")</f>
        <v>44055</v>
      </c>
      <c r="AB81" s="158" t="s">
        <v>164</v>
      </c>
      <c r="AC81" s="158">
        <f>IFERROR(IF(AA81&gt;0,WORKDAY(AA81,DaysPrepValidationplan,Holidays!$B$2:$B$57),""),"")</f>
        <v>44057</v>
      </c>
      <c r="AD81" s="158" t="s">
        <v>164</v>
      </c>
      <c r="AE81" s="158">
        <f>IFERROR(IF(AC81&gt;0,WORKDAY(AC81,DaysCommentsValidation,Holidays!$B$2:$B$57),""),"")</f>
        <v>44077</v>
      </c>
      <c r="AF81" s="158" t="s">
        <v>164</v>
      </c>
      <c r="AG81" s="158">
        <f>IFERROR(IF(AE81&gt;0,WORKDAY(AE81,DaysUploadHld2A,Holidays!$B$2:$B$57),""),"")</f>
        <v>44084</v>
      </c>
      <c r="AH81" s="158" t="s">
        <v>164</v>
      </c>
      <c r="AI81" s="158">
        <f>IFERROR(IF(AG81&gt;0,WORKDAY(AG81,DaysHLD2A,Holidays!$B$2:$B$57),""),"")</f>
        <v>44113</v>
      </c>
      <c r="AJ81" s="158" t="s">
        <v>164</v>
      </c>
      <c r="AK81" s="158">
        <f>IFERROR(IF(AI81&gt;0,WORKDAY(AI81,DaysStartInfra,Holidays!$B$2:$B$57),""),"")</f>
        <v>44116</v>
      </c>
      <c r="AL81" s="158" t="s">
        <v>164</v>
      </c>
      <c r="AM81" s="158">
        <f>IFERROR(IF(AK81&gt;0,WORKDAY(AK81,DaysInfra,Holidays!$B$2:$B$57),""),"")</f>
        <v>44134</v>
      </c>
      <c r="AN81" s="158" t="s">
        <v>164</v>
      </c>
      <c r="AO81" s="158">
        <f>IFERROR(IF(AM81&gt;0,WORKDAY(AM81,GO4HLD2B,Holidays!$B$2:$B$57),""),"")</f>
        <v>44141</v>
      </c>
      <c r="AP81" s="158" t="s">
        <v>164</v>
      </c>
      <c r="AQ81" s="158">
        <f>IFERROR(IF(AO81&gt;0,WORKDAY(AO81,HLD2B,Holidays!$B$2:$B$57),""),"")</f>
        <v>44162</v>
      </c>
      <c r="AR81" s="158" t="s">
        <v>164</v>
      </c>
      <c r="AS81" s="158">
        <f>IFERROR(IF(AQ81&gt;0,WORKDAY(AQ81,StartSSV,Holidays!$B$2:$B$57),""),"")</f>
        <v>44165</v>
      </c>
      <c r="AT81" s="272" t="str">
        <f>_xlfn.IFNA(VLOOKUP(C81,Tabel1[#All],13,0),"")</f>
        <v>0.0</v>
      </c>
      <c r="AU81" s="158" t="s">
        <v>164</v>
      </c>
      <c r="AV81" s="158">
        <f>IFERROR(IF(AS81&gt;0,WORKDAY(AS81,StopSSV,Holidays!$B$2:$B$57),""),"")</f>
        <v>44305</v>
      </c>
      <c r="AW81" s="158" t="s">
        <v>164</v>
      </c>
      <c r="AX81" s="158">
        <f>IFERROR(IF(AV81&gt;0,WORKDAY(AV81,HLD2Cstart,Holidays!$B$2:$B$57),""),"")</f>
        <v>44306</v>
      </c>
      <c r="AY81" s="158" t="s">
        <v>164</v>
      </c>
      <c r="AZ81" s="158">
        <f>IFERROR(IF(AX81&gt;0,WORKDAY(AX81,HLD2Cstop,Holidays!$B$2:$B$57),""),"")</f>
        <v>44313</v>
      </c>
      <c r="BA81" s="158" t="s">
        <v>164</v>
      </c>
      <c r="BB81" s="158">
        <f>IFERROR(IF(AZ81&gt;0,WORKDAY(AZ81,HLD2C,Holidays!$B$2:$B$57),""),"")</f>
        <v>44333</v>
      </c>
      <c r="BC81" s="243" t="s">
        <v>110</v>
      </c>
      <c r="BD81" s="158"/>
      <c r="BE81" s="158">
        <f>IFERROR(IF(BB81&gt;0,WORKDAY(BB81,DaysHp,Holidays!$B$2:$B$57),""),"")</f>
        <v>44375</v>
      </c>
      <c r="BF81" s="158"/>
      <c r="BG81" s="158"/>
      <c r="BH81" s="158"/>
      <c r="BI81" s="272" t="str">
        <f>_xlfn.IFNA(VLOOKUP(C81,Tabel1[#All],7,0),"")</f>
        <v>0.0</v>
      </c>
      <c r="BJ81" s="158"/>
      <c r="BK81" s="272" t="str">
        <f>_xlfn.IFNA(VLOOKUP(C81,Tabel1[#All],11,0),"")</f>
        <v>0.0</v>
      </c>
      <c r="BL81" s="158"/>
      <c r="BM81" s="158"/>
      <c r="BN81" s="158"/>
      <c r="BO81" s="158"/>
      <c r="BP81" s="158"/>
      <c r="BQ81" s="159"/>
      <c r="BR81" s="160"/>
      <c r="BS81" s="160"/>
      <c r="BT81" s="160"/>
      <c r="BU81" s="160"/>
    </row>
    <row r="82" spans="1:73" ht="15.75" customHeight="1">
      <c r="A82" s="182">
        <v>3</v>
      </c>
      <c r="B82" s="183" t="s">
        <v>161</v>
      </c>
      <c r="C82" s="183" t="s">
        <v>277</v>
      </c>
      <c r="D82" s="163" t="s">
        <v>278</v>
      </c>
      <c r="E82" s="164" t="s">
        <v>169</v>
      </c>
      <c r="F82" s="165" t="s">
        <v>226</v>
      </c>
      <c r="G82" s="166">
        <v>3011</v>
      </c>
      <c r="H82" s="192">
        <f>_xlfn.IFNA(VLOOKUP(C82,Tabel1[#All],4,0),"")</f>
        <v>437</v>
      </c>
      <c r="I82" s="165">
        <v>1</v>
      </c>
      <c r="J82" s="166">
        <v>1</v>
      </c>
      <c r="K82" s="162">
        <v>1</v>
      </c>
      <c r="L82" s="162">
        <v>1</v>
      </c>
      <c r="M82" s="162">
        <v>1</v>
      </c>
      <c r="N82" s="162">
        <v>4</v>
      </c>
      <c r="O82" s="162">
        <v>1</v>
      </c>
      <c r="P82" s="168">
        <v>22</v>
      </c>
      <c r="Q82" s="169" t="s">
        <v>171</v>
      </c>
      <c r="R82" s="170">
        <v>43591</v>
      </c>
      <c r="S82" s="170" t="s">
        <v>171</v>
      </c>
      <c r="T82" s="170">
        <v>43607</v>
      </c>
      <c r="U82" s="170" t="s">
        <v>171</v>
      </c>
      <c r="V82" s="170">
        <f>IFERROR(IF(R82&gt;0,WORKDAY(T82,1,Holidays!$B$2:$B$57),""),"")</f>
        <v>43608</v>
      </c>
      <c r="W82" s="359" t="str">
        <f>_xlfn.IFNA(VLOOKUP(C82,Tabel1[#All],15,0),"")</f>
        <v>98.13</v>
      </c>
      <c r="X82" s="170" t="s">
        <v>171</v>
      </c>
      <c r="Y82" s="170">
        <f>IFERROR(IF(R82&gt;0,WORKDAY(V82,DaysStreetSurvey,Holidays!$B$2:$B$57),""),"")</f>
        <v>43622</v>
      </c>
      <c r="Z82" s="170" t="s">
        <v>171</v>
      </c>
      <c r="AA82" s="170">
        <f>IFERROR(IF(Y82&gt;0,WORKDAY(Y82,1,Holidays!$B$2:$B$57),""),"")</f>
        <v>43623</v>
      </c>
      <c r="AB82" s="170" t="s">
        <v>171</v>
      </c>
      <c r="AC82" s="170">
        <f>IFERROR(IF(AA82&gt;0,WORKDAY(AA82,2,Holidays!$B$2:$B$57),""),"")</f>
        <v>43627</v>
      </c>
      <c r="AD82" s="170" t="s">
        <v>171</v>
      </c>
      <c r="AE82" s="170">
        <f>IFERROR(IF(AC82&gt;0,WORKDAY(AC82,14,Holidays!$B$2:$B$57),""),"")</f>
        <v>43647</v>
      </c>
      <c r="AF82" s="170" t="s">
        <v>171</v>
      </c>
      <c r="AG82" s="170">
        <v>43655</v>
      </c>
      <c r="AH82" s="170" t="s">
        <v>171</v>
      </c>
      <c r="AI82" s="170">
        <v>43654</v>
      </c>
      <c r="AJ82" s="170" t="s">
        <v>171</v>
      </c>
      <c r="AK82" s="170">
        <f>IFERROR(IF(AI82&gt;0,WORKDAY(AI82,DaysStartInfra,Holidays!$B$2:$B$57),""),"")</f>
        <v>43655</v>
      </c>
      <c r="AL82" s="170" t="s">
        <v>171</v>
      </c>
      <c r="AM82" s="170">
        <v>43651</v>
      </c>
      <c r="AN82" s="170" t="s">
        <v>171</v>
      </c>
      <c r="AO82" s="170">
        <v>44072</v>
      </c>
      <c r="AP82" s="170" t="s">
        <v>171</v>
      </c>
      <c r="AQ82" s="170">
        <v>43748</v>
      </c>
      <c r="AR82" s="170" t="s">
        <v>171</v>
      </c>
      <c r="AS82" s="170">
        <v>43634</v>
      </c>
      <c r="AT82" s="273" t="str">
        <f>_xlfn.IFNA(VLOOKUP(C82,Tabel1[#All],13,0),"")</f>
        <v>100.0</v>
      </c>
      <c r="AU82" s="170" t="s">
        <v>171</v>
      </c>
      <c r="AV82" s="170">
        <v>43885</v>
      </c>
      <c r="AW82" s="170" t="s">
        <v>171</v>
      </c>
      <c r="AX82" s="170">
        <v>43889</v>
      </c>
      <c r="AY82" s="170" t="s">
        <v>171</v>
      </c>
      <c r="AZ82" s="170">
        <v>43892</v>
      </c>
      <c r="BA82" s="170" t="s">
        <v>171</v>
      </c>
      <c r="BB82" s="170">
        <v>43914</v>
      </c>
      <c r="BC82" s="170" t="s">
        <v>110</v>
      </c>
      <c r="BD82" s="170" t="s">
        <v>171</v>
      </c>
      <c r="BE82" s="170">
        <f>IFERROR(IF(BB82&gt;0,WORKDAY(BB82,DaysHp,Holidays!$B$2:$B$57),""),"")</f>
        <v>43964</v>
      </c>
      <c r="BF82" s="170" t="s">
        <v>164</v>
      </c>
      <c r="BG82" s="170">
        <v>44104</v>
      </c>
      <c r="BH82" s="170"/>
      <c r="BI82" s="273" t="str">
        <f>_xlfn.IFNA(VLOOKUP(C82,Tabel1[#All],7,0),"")</f>
        <v>88.79</v>
      </c>
      <c r="BJ82" s="170"/>
      <c r="BK82" s="273" t="str">
        <f>_xlfn.IFNA(VLOOKUP(C82,Tabel1[#All],11,0),"")</f>
        <v>41.82</v>
      </c>
      <c r="BL82" s="170"/>
      <c r="BM82" s="170"/>
      <c r="BN82" s="170"/>
      <c r="BO82" s="170"/>
      <c r="BP82" s="170" t="s">
        <v>164</v>
      </c>
      <c r="BQ82" s="171">
        <v>44008</v>
      </c>
      <c r="BR82" s="177">
        <f>0/225</f>
        <v>0</v>
      </c>
      <c r="BS82" s="177">
        <f>150/444</f>
        <v>0.33783783783783783</v>
      </c>
      <c r="BT82" s="177">
        <f>0/444</f>
        <v>0</v>
      </c>
      <c r="BU82" s="177">
        <f>0/444</f>
        <v>0</v>
      </c>
    </row>
    <row r="83" spans="1:73" ht="15.75" customHeight="1">
      <c r="A83" s="137">
        <v>3</v>
      </c>
      <c r="B83" s="360" t="s">
        <v>161</v>
      </c>
      <c r="C83" s="360" t="s">
        <v>279</v>
      </c>
      <c r="D83" s="363" t="s">
        <v>278</v>
      </c>
      <c r="E83" s="147" t="s">
        <v>174</v>
      </c>
      <c r="F83" s="361" t="s">
        <v>226</v>
      </c>
      <c r="G83" s="139">
        <v>3305</v>
      </c>
      <c r="H83" s="282">
        <f>_xlfn.IFNA(VLOOKUP(C83,Tabel1[#All],4,0),"")</f>
        <v>677</v>
      </c>
      <c r="I83" s="361">
        <v>1</v>
      </c>
      <c r="J83" s="139">
        <v>1</v>
      </c>
      <c r="K83" s="332">
        <v>1</v>
      </c>
      <c r="L83" s="332">
        <v>1</v>
      </c>
      <c r="M83" s="332"/>
      <c r="N83" s="332"/>
      <c r="O83" s="332"/>
      <c r="P83" s="141"/>
      <c r="Q83" s="142" t="s">
        <v>171</v>
      </c>
      <c r="R83" s="333">
        <v>43782</v>
      </c>
      <c r="S83" s="333" t="s">
        <v>171</v>
      </c>
      <c r="T83" s="333">
        <v>43787</v>
      </c>
      <c r="U83" s="333" t="s">
        <v>171</v>
      </c>
      <c r="V83" s="333">
        <v>43788</v>
      </c>
      <c r="W83" s="359" t="str">
        <f>_xlfn.IFNA(VLOOKUP(C83,Tabel1[#All],15,0),"")</f>
        <v>99.9</v>
      </c>
      <c r="X83" s="333" t="s">
        <v>171</v>
      </c>
      <c r="Y83" s="333">
        <f>IFERROR(IF(R83&gt;0,WORKDAY(V83,DaysStreetSurvey,Holidays!$B$2:$B$57),""),"")</f>
        <v>43802</v>
      </c>
      <c r="Z83" s="333" t="s">
        <v>171</v>
      </c>
      <c r="AA83" s="333">
        <f>IFERROR(IF(Y83&gt;0,WORKDAY(Y83,1,Holidays!$B$2:$B$57),""),"")</f>
        <v>43803</v>
      </c>
      <c r="AB83" s="333" t="s">
        <v>171</v>
      </c>
      <c r="AC83" s="333">
        <v>43796</v>
      </c>
      <c r="AD83" s="333" t="s">
        <v>171</v>
      </c>
      <c r="AE83" s="333">
        <v>43796</v>
      </c>
      <c r="AF83" s="333" t="s">
        <v>171</v>
      </c>
      <c r="AG83" s="333">
        <v>43801</v>
      </c>
      <c r="AH83" s="333" t="s">
        <v>171</v>
      </c>
      <c r="AI83" s="333">
        <v>43924</v>
      </c>
      <c r="AJ83" s="333" t="s">
        <v>171</v>
      </c>
      <c r="AK83" s="333">
        <v>43930</v>
      </c>
      <c r="AL83" s="333" t="s">
        <v>164</v>
      </c>
      <c r="AM83" s="333">
        <f>WORKDAY(AI83,5,Holidays!$B$2:$B$57)</f>
        <v>43931</v>
      </c>
      <c r="AN83" s="333" t="s">
        <v>164</v>
      </c>
      <c r="AO83" s="333">
        <f>IFERROR(IF(AM83&gt;0,WORKDAY(AM83,GO4HLD2B,Holidays!$B$2:$B$57),""),"")</f>
        <v>43945</v>
      </c>
      <c r="AP83" s="333" t="s">
        <v>164</v>
      </c>
      <c r="AQ83" s="333">
        <f>IFERROR(IF(AO83&gt;0,WORKDAY(AO83,HLD2B,Holidays!$B$2:$B$57),""),"")</f>
        <v>43966</v>
      </c>
      <c r="AR83" s="333" t="s">
        <v>171</v>
      </c>
      <c r="AS83" s="333">
        <v>43989</v>
      </c>
      <c r="AT83" s="359" t="str">
        <f>_xlfn.IFNA(VLOOKUP(C83,Tabel1[#All],13,0),"")</f>
        <v>1.33</v>
      </c>
      <c r="AU83" s="333" t="s">
        <v>164</v>
      </c>
      <c r="AV83" s="333">
        <v>44113</v>
      </c>
      <c r="AW83" s="333" t="s">
        <v>164</v>
      </c>
      <c r="AX83" s="333">
        <f>IFERROR(IF(AV83&gt;0,WORKDAY(AV83,HLD2Cstart,Holidays!$B$2:$B$57),""),"")</f>
        <v>44116</v>
      </c>
      <c r="AY83" s="333" t="s">
        <v>164</v>
      </c>
      <c r="AZ83" s="333">
        <f>IFERROR(IF(AX83&gt;0,WORKDAY(AX83,HLD2Cstop,Holidays!$B$2:$B$57),""),"")</f>
        <v>44123</v>
      </c>
      <c r="BA83" s="333" t="s">
        <v>164</v>
      </c>
      <c r="BB83" s="333">
        <f>IFERROR(IF(AZ83&gt;0,WORKDAY(AZ83,HLD2C,Holidays!$B$2:$B$57),""),"")</f>
        <v>44141</v>
      </c>
      <c r="BC83" s="333" t="s">
        <v>110</v>
      </c>
      <c r="BD83" s="333" t="s">
        <v>164</v>
      </c>
      <c r="BE83" s="333">
        <f>IFERROR(IF(BB83&gt;0,WORKDAY(BB83,DaysHp,Holidays!$B$2:$B$57),""),"")</f>
        <v>44200</v>
      </c>
      <c r="BF83" s="333" t="s">
        <v>164</v>
      </c>
      <c r="BG83" s="333">
        <v>44286</v>
      </c>
      <c r="BH83" s="333"/>
      <c r="BI83" s="359" t="str">
        <f>_xlfn.IFNA(VLOOKUP(C83,Tabel1[#All],7,0),"")</f>
        <v>0.0</v>
      </c>
      <c r="BJ83" s="333"/>
      <c r="BK83" s="359" t="str">
        <f>_xlfn.IFNA(VLOOKUP(C83,Tabel1[#All],11,0),"")</f>
        <v>0.0</v>
      </c>
      <c r="BL83" s="333"/>
      <c r="BM83" s="333"/>
      <c r="BN83" s="333"/>
      <c r="BO83" s="333"/>
      <c r="BP83" s="333" t="s">
        <v>164</v>
      </c>
      <c r="BQ83" s="143">
        <v>44449</v>
      </c>
      <c r="BR83" s="364"/>
      <c r="BS83" s="364"/>
      <c r="BT83" s="364"/>
      <c r="BU83" s="364"/>
    </row>
    <row r="84" spans="1:73" ht="15.75" customHeight="1">
      <c r="A84" s="137">
        <v>3</v>
      </c>
      <c r="B84" s="360" t="s">
        <v>161</v>
      </c>
      <c r="C84" s="360" t="s">
        <v>280</v>
      </c>
      <c r="D84" s="363" t="s">
        <v>278</v>
      </c>
      <c r="E84" s="147" t="s">
        <v>176</v>
      </c>
      <c r="F84" s="361" t="s">
        <v>226</v>
      </c>
      <c r="G84" s="139">
        <v>1799</v>
      </c>
      <c r="H84" s="282">
        <f>_xlfn.IFNA(VLOOKUP(C84,Tabel1[#All],4,0),"")</f>
        <v>315</v>
      </c>
      <c r="I84" s="361"/>
      <c r="J84" s="139">
        <v>1</v>
      </c>
      <c r="K84" s="332">
        <v>1</v>
      </c>
      <c r="L84" s="332">
        <v>1</v>
      </c>
      <c r="M84" s="332"/>
      <c r="N84" s="332"/>
      <c r="O84" s="332"/>
      <c r="P84" s="141"/>
      <c r="Q84" s="142" t="s">
        <v>171</v>
      </c>
      <c r="R84" s="333">
        <v>43766</v>
      </c>
      <c r="S84" s="333" t="s">
        <v>171</v>
      </c>
      <c r="T84" s="333">
        <v>43773</v>
      </c>
      <c r="U84" s="333" t="s">
        <v>171</v>
      </c>
      <c r="V84" s="333">
        <v>43774</v>
      </c>
      <c r="W84" s="359" t="str">
        <f>_xlfn.IFNA(VLOOKUP(C84,Tabel1[#All],15,0),"")</f>
        <v>71.46</v>
      </c>
      <c r="X84" s="333" t="s">
        <v>171</v>
      </c>
      <c r="Y84" s="333">
        <f>IFERROR(IF(R84&gt;0,WORKDAY(V84,DaysStreetSurvey,Holidays!$B$2:$B$57),""),"")</f>
        <v>43789</v>
      </c>
      <c r="Z84" s="333" t="s">
        <v>171</v>
      </c>
      <c r="AA84" s="333">
        <f>IFERROR(IF(Y84&gt;0,WORKDAY(Y84,1,Holidays!$B$2:$B$57),""),"")</f>
        <v>43790</v>
      </c>
      <c r="AB84" s="333" t="s">
        <v>171</v>
      </c>
      <c r="AC84" s="333">
        <v>43791</v>
      </c>
      <c r="AD84" s="333" t="s">
        <v>171</v>
      </c>
      <c r="AE84" s="333">
        <v>43791</v>
      </c>
      <c r="AF84" s="333" t="s">
        <v>171</v>
      </c>
      <c r="AG84" s="333">
        <v>43802</v>
      </c>
      <c r="AH84" s="333" t="s">
        <v>171</v>
      </c>
      <c r="AI84" s="333">
        <v>43479</v>
      </c>
      <c r="AJ84" s="333" t="s">
        <v>171</v>
      </c>
      <c r="AK84" s="333">
        <f>IFERROR(IF(AI84&gt;0,WORKDAY(AI84,DaysStartInfra,Holidays!$B$2:$B$57),""),"")</f>
        <v>43480</v>
      </c>
      <c r="AL84" s="333" t="s">
        <v>171</v>
      </c>
      <c r="AM84" s="333">
        <v>43878</v>
      </c>
      <c r="AN84" s="333" t="s">
        <v>171</v>
      </c>
      <c r="AO84" s="333">
        <v>43894</v>
      </c>
      <c r="AP84" s="333" t="s">
        <v>171</v>
      </c>
      <c r="AQ84" s="333">
        <v>43913</v>
      </c>
      <c r="AR84" s="333" t="s">
        <v>171</v>
      </c>
      <c r="AS84" s="333">
        <v>43989</v>
      </c>
      <c r="AT84" s="359" t="str">
        <f>_xlfn.IFNA(VLOOKUP(C84,Tabel1[#All],13,0),"")</f>
        <v>15.56</v>
      </c>
      <c r="AU84" s="333" t="s">
        <v>164</v>
      </c>
      <c r="AV84" s="333">
        <v>44113</v>
      </c>
      <c r="AW84" s="333" t="s">
        <v>164</v>
      </c>
      <c r="AX84" s="333">
        <f>IFERROR(IF(AV84&gt;0,WORKDAY(AV84,HLD2Cstart,Holidays!$B$2:$B$57),""),"")</f>
        <v>44116</v>
      </c>
      <c r="AY84" s="333" t="s">
        <v>164</v>
      </c>
      <c r="AZ84" s="333">
        <f>IFERROR(IF(AX84&gt;0,WORKDAY(AX84,HLD2Cstop,Holidays!$B$2:$B$57),""),"")</f>
        <v>44123</v>
      </c>
      <c r="BA84" s="333" t="s">
        <v>164</v>
      </c>
      <c r="BB84" s="333">
        <f>IFERROR(IF(AZ84&gt;0,WORKDAY(AZ84,HLD2C,Holidays!$B$2:$B$57),""),"")</f>
        <v>44141</v>
      </c>
      <c r="BC84" s="333" t="s">
        <v>110</v>
      </c>
      <c r="BD84" s="333" t="s">
        <v>164</v>
      </c>
      <c r="BE84" s="333">
        <f>IFERROR(IF(BB84&gt;0,WORKDAY(BB84,DaysHp,Holidays!$B$2:$B$57),""),"")</f>
        <v>44200</v>
      </c>
      <c r="BF84" s="333"/>
      <c r="BG84" s="333"/>
      <c r="BH84" s="333"/>
      <c r="BI84" s="359" t="str">
        <f>_xlfn.IFNA(VLOOKUP(C84,Tabel1[#All],7,0),"")</f>
        <v>0.0</v>
      </c>
      <c r="BJ84" s="333"/>
      <c r="BK84" s="359" t="str">
        <f>_xlfn.IFNA(VLOOKUP(C84,Tabel1[#All],11,0),"")</f>
        <v>0.0</v>
      </c>
      <c r="BL84" s="333"/>
      <c r="BM84" s="333"/>
      <c r="BN84" s="333"/>
      <c r="BO84" s="333"/>
      <c r="BP84" s="333" t="s">
        <v>164</v>
      </c>
      <c r="BQ84" s="143">
        <v>44449</v>
      </c>
      <c r="BR84" s="364"/>
      <c r="BS84" s="364"/>
      <c r="BT84" s="364"/>
      <c r="BU84" s="364"/>
    </row>
    <row r="85" spans="1:73" ht="15" customHeight="1">
      <c r="A85" s="137">
        <v>3</v>
      </c>
      <c r="B85" s="365" t="s">
        <v>161</v>
      </c>
      <c r="C85" s="365" t="s">
        <v>281</v>
      </c>
      <c r="D85" s="363" t="s">
        <v>278</v>
      </c>
      <c r="E85" s="147" t="s">
        <v>178</v>
      </c>
      <c r="F85" s="361" t="s">
        <v>226</v>
      </c>
      <c r="G85" s="139">
        <v>4744</v>
      </c>
      <c r="H85" s="282">
        <f>_xlfn.IFNA(VLOOKUP(C85,Tabel1[#All],4,0),"")</f>
        <v>809</v>
      </c>
      <c r="I85" s="361">
        <v>1</v>
      </c>
      <c r="J85" s="139">
        <v>1</v>
      </c>
      <c r="K85" s="332">
        <v>1</v>
      </c>
      <c r="L85" s="332">
        <v>1</v>
      </c>
      <c r="M85" s="332"/>
      <c r="N85" s="332"/>
      <c r="O85" s="332"/>
      <c r="P85" s="141"/>
      <c r="Q85" s="142" t="s">
        <v>171</v>
      </c>
      <c r="R85" s="333">
        <v>43600</v>
      </c>
      <c r="S85" s="333" t="s">
        <v>171</v>
      </c>
      <c r="T85" s="333">
        <v>43602</v>
      </c>
      <c r="U85" s="333" t="s">
        <v>171</v>
      </c>
      <c r="V85" s="333">
        <v>43606</v>
      </c>
      <c r="W85" s="359" t="str">
        <f>_xlfn.IFNA(VLOOKUP(C85,Tabel1[#All],15,0),"")</f>
        <v>97.4</v>
      </c>
      <c r="X85" s="333" t="s">
        <v>171</v>
      </c>
      <c r="Y85" s="333">
        <f>IFERROR(IF(R85&gt;0,WORKDAY(V85,DaysStreetSurvey,Holidays!$B$2:$B$57),""),"")</f>
        <v>43620</v>
      </c>
      <c r="Z85" s="333" t="s">
        <v>171</v>
      </c>
      <c r="AA85" s="333">
        <f>IFERROR(IF(Y85&gt;0,WORKDAY(Y85,1,Holidays!$B$2:$B$57),""),"")</f>
        <v>43621</v>
      </c>
      <c r="AB85" s="333" t="s">
        <v>171</v>
      </c>
      <c r="AC85" s="333">
        <v>43648</v>
      </c>
      <c r="AD85" s="333" t="s">
        <v>171</v>
      </c>
      <c r="AE85" s="333">
        <v>43648</v>
      </c>
      <c r="AF85" s="333" t="s">
        <v>171</v>
      </c>
      <c r="AG85" s="333">
        <v>43696</v>
      </c>
      <c r="AH85" s="333" t="s">
        <v>171</v>
      </c>
      <c r="AI85" s="333">
        <v>43766</v>
      </c>
      <c r="AJ85" s="333" t="s">
        <v>171</v>
      </c>
      <c r="AK85" s="370">
        <f>IFERROR(IF(AI85&gt;0,WORKDAY(AI85,DaysStartInfra,Holidays!$B$2:$B$57),""),"")</f>
        <v>43767</v>
      </c>
      <c r="AL85" s="333" t="s">
        <v>171</v>
      </c>
      <c r="AM85" s="370">
        <v>43894</v>
      </c>
      <c r="AN85" s="333" t="s">
        <v>171</v>
      </c>
      <c r="AO85" s="333">
        <v>43894</v>
      </c>
      <c r="AP85" s="333" t="s">
        <v>171</v>
      </c>
      <c r="AQ85" s="333">
        <v>43901</v>
      </c>
      <c r="AR85" s="333" t="s">
        <v>171</v>
      </c>
      <c r="AS85" s="333">
        <v>43797</v>
      </c>
      <c r="AT85" s="359" t="str">
        <f>_xlfn.IFNA(VLOOKUP(C85,Tabel1[#All],13,0),"")</f>
        <v>96.54</v>
      </c>
      <c r="AU85" s="333" t="s">
        <v>164</v>
      </c>
      <c r="AV85" s="333">
        <v>43957</v>
      </c>
      <c r="AW85" s="333" t="s">
        <v>164</v>
      </c>
      <c r="AX85" s="333">
        <f>IFERROR(IF(AV85&gt;0,WORKDAY(AV85,HLD2Cstart,Holidays!$B$2:$B$57),""),"")</f>
        <v>43958</v>
      </c>
      <c r="AY85" s="333" t="s">
        <v>164</v>
      </c>
      <c r="AZ85" s="333">
        <f>IFERROR(IF(AX85&gt;0,WORKDAY(AX85,HLD2Cstop,Holidays!$B$2:$B$57),""),"")</f>
        <v>43965</v>
      </c>
      <c r="BA85" s="333" t="s">
        <v>164</v>
      </c>
      <c r="BB85" s="333">
        <f>IFERROR(IF(AZ85&gt;0,WORKDAY(AZ85,HLD2C,Holidays!$B$2:$B$57),""),"")</f>
        <v>43990</v>
      </c>
      <c r="BC85" s="333" t="s">
        <v>110</v>
      </c>
      <c r="BD85" s="333" t="s">
        <v>164</v>
      </c>
      <c r="BE85" s="333">
        <f>IFERROR(IF(BB85&gt;0,WORKDAY(BB85,DaysHp,Holidays!$B$2:$B$57),""),"")</f>
        <v>44046</v>
      </c>
      <c r="BF85" s="333" t="s">
        <v>164</v>
      </c>
      <c r="BG85" s="333">
        <v>44104</v>
      </c>
      <c r="BH85" s="333"/>
      <c r="BI85" s="359" t="str">
        <f>_xlfn.IFNA(VLOOKUP(C85,Tabel1[#All],7,0),"")</f>
        <v>82.57</v>
      </c>
      <c r="BJ85" s="333"/>
      <c r="BK85" s="359" t="str">
        <f>_xlfn.IFNA(VLOOKUP(C85,Tabel1[#All],11,0),"")</f>
        <v>16.06</v>
      </c>
      <c r="BL85" s="333"/>
      <c r="BM85" s="333"/>
      <c r="BN85" s="333"/>
      <c r="BO85" s="333"/>
      <c r="BP85" s="333" t="s">
        <v>164</v>
      </c>
      <c r="BQ85" s="143">
        <v>44253</v>
      </c>
      <c r="BR85" s="364"/>
      <c r="BS85" s="364"/>
      <c r="BT85" s="364"/>
      <c r="BU85" s="364"/>
    </row>
    <row r="86" spans="1:73">
      <c r="A86" s="137">
        <v>3</v>
      </c>
      <c r="B86" s="360" t="s">
        <v>161</v>
      </c>
      <c r="C86" s="360" t="s">
        <v>282</v>
      </c>
      <c r="D86" s="363" t="s">
        <v>278</v>
      </c>
      <c r="E86" s="147" t="s">
        <v>180</v>
      </c>
      <c r="F86" s="361" t="s">
        <v>226</v>
      </c>
      <c r="G86" s="139">
        <v>5172</v>
      </c>
      <c r="H86" s="282">
        <f>_xlfn.IFNA(VLOOKUP(C86,Tabel1[#All],4,0),"")</f>
        <v>737</v>
      </c>
      <c r="I86" s="361">
        <v>1</v>
      </c>
      <c r="J86" s="139">
        <v>1</v>
      </c>
      <c r="K86" s="332"/>
      <c r="L86" s="332"/>
      <c r="M86" s="332"/>
      <c r="N86" s="332"/>
      <c r="O86" s="332"/>
      <c r="P86" s="141"/>
      <c r="Q86" s="142" t="s">
        <v>171</v>
      </c>
      <c r="R86" s="333">
        <v>43779</v>
      </c>
      <c r="S86" s="333" t="s">
        <v>164</v>
      </c>
      <c r="T86" s="333">
        <v>44006</v>
      </c>
      <c r="U86" s="333" t="s">
        <v>164</v>
      </c>
      <c r="V86" s="333">
        <f>WORKDAY(T86,10,Holidays!$B$2:$B$57)</f>
        <v>44020</v>
      </c>
      <c r="W86" s="359" t="str">
        <f>_xlfn.IFNA(VLOOKUP(C86,Tabel1[#All],15,0),"")</f>
        <v>0.0</v>
      </c>
      <c r="X86" s="333" t="s">
        <v>164</v>
      </c>
      <c r="Y86" s="333">
        <f>IFERROR(IF(R86&gt;0,WORKDAY(V86,DaysStreetSurvey,Holidays!$B$2:$B$57),""),"")</f>
        <v>44048</v>
      </c>
      <c r="Z86" s="333" t="s">
        <v>164</v>
      </c>
      <c r="AA86" s="333">
        <f>IFERROR(IF(Y86&gt;0,WORKDAY(Y86,1,Holidays!$B$2:$B$57),""),"")</f>
        <v>44049</v>
      </c>
      <c r="AB86" s="333" t="s">
        <v>164</v>
      </c>
      <c r="AC86" s="333">
        <f>IFERROR(IF(AA86&gt;0,WORKDAY(AA86,2,Holidays!$B$2:$B$57),""),"")</f>
        <v>44053</v>
      </c>
      <c r="AD86" s="333" t="s">
        <v>164</v>
      </c>
      <c r="AE86" s="333">
        <f>IFERROR(IF(AC86&gt;0,WORKDAY(AC86,14,Holidays!$B$2:$B$57),""),"")</f>
        <v>44071</v>
      </c>
      <c r="AF86" s="333" t="s">
        <v>164</v>
      </c>
      <c r="AG86" s="333">
        <f>IFERROR(IF(AE86&gt;0,WORKDAY(AE86,5,Holidays!$B$2:$B$57),""),"")</f>
        <v>44078</v>
      </c>
      <c r="AH86" s="333" t="s">
        <v>164</v>
      </c>
      <c r="AI86" s="333">
        <f>IFERROR(IF(AG86&gt;0,WORKDAY(AG86,14,Holidays!$B$2:$B$57),""),"")</f>
        <v>44098</v>
      </c>
      <c r="AJ86" s="333" t="s">
        <v>164</v>
      </c>
      <c r="AK86" s="333">
        <f>IFERROR(IF(AI86&gt;0,WORKDAY(AI86,DaysStartInfra,Holidays!$B$2:$B$57),""),"")</f>
        <v>44099</v>
      </c>
      <c r="AL86" s="333" t="s">
        <v>164</v>
      </c>
      <c r="AM86" s="333">
        <f>IFERROR(IF(AK86&gt;0,WORKDAY(AK86,DaysInfra,Holidays!$B$2:$B$57),""),"")</f>
        <v>44119</v>
      </c>
      <c r="AN86" s="333" t="s">
        <v>164</v>
      </c>
      <c r="AO86" s="333">
        <f>IFERROR(IF(AM86&gt;0,WORKDAY(AM86,GO4HLD2B,Holidays!$B$2:$B$57),""),"")</f>
        <v>44126</v>
      </c>
      <c r="AP86" s="333" t="s">
        <v>164</v>
      </c>
      <c r="AQ86" s="333">
        <f>IFERROR(IF(AO86&gt;0,WORKDAY(AO86,HLD2B,Holidays!$B$2:$B$57),""),"")</f>
        <v>44147</v>
      </c>
      <c r="AR86" s="333" t="s">
        <v>164</v>
      </c>
      <c r="AS86" s="333">
        <f>IFERROR(IF(AI86&gt;0,WORKDAY(AI86,StartSSV,Holidays!$B$2:$B$57),""),"")</f>
        <v>44099</v>
      </c>
      <c r="AT86" s="359" t="str">
        <f>_xlfn.IFNA(VLOOKUP(C86,Tabel1[#All],13,0),"")</f>
        <v>0.0</v>
      </c>
      <c r="AU86" s="333" t="s">
        <v>164</v>
      </c>
      <c r="AV86" s="333">
        <f>IFERROR(IF(AS86&gt;0,WORKDAY(AS86,StopSSV,Holidays!$B$2:$B$57),""),"")</f>
        <v>44242</v>
      </c>
      <c r="AW86" s="333" t="s">
        <v>164</v>
      </c>
      <c r="AX86" s="333">
        <f>IFERROR(IF(AV86&gt;0,WORKDAY(AV86,HLD2Cstart,Holidays!$B$2:$B$57),""),"")</f>
        <v>44243</v>
      </c>
      <c r="AY86" s="333" t="s">
        <v>164</v>
      </c>
      <c r="AZ86" s="333">
        <f>IFERROR(IF(AX86&gt;0,WORKDAY(AX86,HLD2Cstop,Holidays!$B$2:$B$57),""),"")</f>
        <v>44250</v>
      </c>
      <c r="BA86" s="333" t="s">
        <v>164</v>
      </c>
      <c r="BB86" s="333">
        <f>IFERROR(IF(AZ86&gt;0,WORKDAY(AZ86,HLD2C,Holidays!$B$2:$B$57),""),"")</f>
        <v>44270</v>
      </c>
      <c r="BC86" s="333" t="s">
        <v>110</v>
      </c>
      <c r="BD86" s="333" t="s">
        <v>164</v>
      </c>
      <c r="BE86" s="333">
        <v>44288</v>
      </c>
      <c r="BF86" s="333" t="s">
        <v>164</v>
      </c>
      <c r="BG86" s="333">
        <v>44286</v>
      </c>
      <c r="BH86" s="333"/>
      <c r="BI86" s="359" t="str">
        <f>_xlfn.IFNA(VLOOKUP(C86,Tabel1[#All],7,0),"")</f>
        <v>0.0</v>
      </c>
      <c r="BJ86" s="333"/>
      <c r="BK86" s="359" t="str">
        <f>_xlfn.IFNA(VLOOKUP(C86,Tabel1[#All],11,0),"")</f>
        <v>0.0</v>
      </c>
      <c r="BL86" s="333"/>
      <c r="BM86" s="333"/>
      <c r="BN86" s="333"/>
      <c r="BO86" s="333"/>
      <c r="BP86" s="333"/>
      <c r="BQ86" s="143"/>
      <c r="BR86" s="364"/>
      <c r="BS86" s="364"/>
      <c r="BT86" s="364"/>
      <c r="BU86" s="364"/>
    </row>
    <row r="87" spans="1:73">
      <c r="A87" s="137">
        <v>3</v>
      </c>
      <c r="B87" s="365" t="s">
        <v>161</v>
      </c>
      <c r="C87" s="365" t="s">
        <v>283</v>
      </c>
      <c r="D87" s="363" t="s">
        <v>278</v>
      </c>
      <c r="E87" s="147" t="s">
        <v>182</v>
      </c>
      <c r="F87" s="361" t="s">
        <v>226</v>
      </c>
      <c r="G87" s="139">
        <v>2039</v>
      </c>
      <c r="H87" s="282">
        <f>_xlfn.IFNA(VLOOKUP(C87,Tabel1[#All],4,0),"")</f>
        <v>345</v>
      </c>
      <c r="I87" s="361">
        <v>1</v>
      </c>
      <c r="J87" s="139">
        <v>1</v>
      </c>
      <c r="K87" s="332">
        <v>1</v>
      </c>
      <c r="L87" s="332">
        <v>1</v>
      </c>
      <c r="M87" s="332"/>
      <c r="N87" s="332"/>
      <c r="O87" s="332"/>
      <c r="P87" s="141"/>
      <c r="Q87" s="142" t="s">
        <v>171</v>
      </c>
      <c r="R87" s="333">
        <v>43640</v>
      </c>
      <c r="S87" s="333" t="s">
        <v>171</v>
      </c>
      <c r="T87" s="333">
        <v>43651</v>
      </c>
      <c r="U87" s="333" t="s">
        <v>171</v>
      </c>
      <c r="V87" s="333">
        <v>43657</v>
      </c>
      <c r="W87" s="359" t="str">
        <f>_xlfn.IFNA(VLOOKUP(C87,Tabel1[#All],15,0),"")</f>
        <v>98.56</v>
      </c>
      <c r="X87" s="333" t="s">
        <v>171</v>
      </c>
      <c r="Y87" s="333">
        <f>IFERROR(IF(R87&gt;0,WORKDAY(V87,DaysStreetSurvey,Holidays!$B$2:$B$57),""),"")</f>
        <v>43685</v>
      </c>
      <c r="Z87" s="333" t="s">
        <v>171</v>
      </c>
      <c r="AA87" s="333">
        <f>IFERROR(IF(Y87&gt;0,WORKDAY(Y87,1,Holidays!$B$2:$B$57),""),"")</f>
        <v>43686</v>
      </c>
      <c r="AB87" s="333" t="s">
        <v>171</v>
      </c>
      <c r="AC87" s="333">
        <v>43762</v>
      </c>
      <c r="AD87" s="333" t="s">
        <v>171</v>
      </c>
      <c r="AE87" s="333">
        <v>43762</v>
      </c>
      <c r="AF87" s="333" t="s">
        <v>171</v>
      </c>
      <c r="AG87" s="333">
        <v>43773</v>
      </c>
      <c r="AH87" s="333" t="s">
        <v>171</v>
      </c>
      <c r="AI87" s="333">
        <v>43775</v>
      </c>
      <c r="AJ87" s="333" t="s">
        <v>171</v>
      </c>
      <c r="AK87" s="370">
        <f>IFERROR(IF(AI87&gt;0,WORKDAY(AI87,DaysStartInfra,Holidays!$B$2:$B$57),""),"")</f>
        <v>43776</v>
      </c>
      <c r="AL87" s="333" t="s">
        <v>171</v>
      </c>
      <c r="AM87" s="370">
        <v>43894</v>
      </c>
      <c r="AN87" s="333" t="s">
        <v>171</v>
      </c>
      <c r="AO87" s="333">
        <v>43894</v>
      </c>
      <c r="AP87" s="333" t="s">
        <v>171</v>
      </c>
      <c r="AQ87" s="333">
        <v>43922</v>
      </c>
      <c r="AR87" s="333" t="s">
        <v>171</v>
      </c>
      <c r="AS87" s="333">
        <v>43887</v>
      </c>
      <c r="AT87" s="359" t="str">
        <f>_xlfn.IFNA(VLOOKUP(C87,Tabel1[#All],13,0),"")</f>
        <v>76.81</v>
      </c>
      <c r="AU87" s="333" t="s">
        <v>164</v>
      </c>
      <c r="AV87" s="333">
        <v>43957</v>
      </c>
      <c r="AW87" s="333" t="s">
        <v>164</v>
      </c>
      <c r="AX87" s="333">
        <f>IFERROR(IF(AV87&gt;0,WORKDAY(AV87,HLD2Cstart,Holidays!$B$2:$B$57),""),"")</f>
        <v>43958</v>
      </c>
      <c r="AY87" s="333" t="s">
        <v>164</v>
      </c>
      <c r="AZ87" s="333">
        <f>IFERROR(IF(AX87&gt;0,WORKDAY(AX87,HLD2Cstop,Holidays!$B$2:$B$57),""),"")</f>
        <v>43965</v>
      </c>
      <c r="BA87" s="333" t="s">
        <v>164</v>
      </c>
      <c r="BB87" s="333">
        <f>IFERROR(IF(AZ87&gt;0,WORKDAY(AZ87,HLD2C,Holidays!$B$2:$B$57),""),"")</f>
        <v>43990</v>
      </c>
      <c r="BC87" s="333" t="s">
        <v>110</v>
      </c>
      <c r="BD87" s="333" t="s">
        <v>164</v>
      </c>
      <c r="BE87" s="333">
        <v>44046</v>
      </c>
      <c r="BF87" s="333" t="s">
        <v>164</v>
      </c>
      <c r="BG87" s="333">
        <v>44104</v>
      </c>
      <c r="BH87" s="333"/>
      <c r="BI87" s="359" t="str">
        <f>_xlfn.IFNA(VLOOKUP(C87,Tabel1[#All],7,0),"")</f>
        <v>0.0</v>
      </c>
      <c r="BJ87" s="333"/>
      <c r="BK87" s="359" t="str">
        <f>_xlfn.IFNA(VLOOKUP(C87,Tabel1[#All],11,0),"")</f>
        <v>9.68</v>
      </c>
      <c r="BL87" s="333"/>
      <c r="BM87" s="333"/>
      <c r="BN87" s="333"/>
      <c r="BO87" s="333"/>
      <c r="BP87" s="333" t="s">
        <v>164</v>
      </c>
      <c r="BQ87" s="143">
        <v>44253</v>
      </c>
      <c r="BR87" s="364"/>
      <c r="BS87" s="364"/>
      <c r="BT87" s="364"/>
      <c r="BU87" s="364"/>
    </row>
    <row r="88" spans="1:73">
      <c r="A88" s="137">
        <v>3</v>
      </c>
      <c r="B88" s="365" t="s">
        <v>161</v>
      </c>
      <c r="C88" s="365" t="s">
        <v>284</v>
      </c>
      <c r="D88" s="363" t="s">
        <v>278</v>
      </c>
      <c r="E88" s="147" t="s">
        <v>184</v>
      </c>
      <c r="F88" s="361" t="s">
        <v>226</v>
      </c>
      <c r="G88" s="139">
        <v>3289</v>
      </c>
      <c r="H88" s="282">
        <f>_xlfn.IFNA(VLOOKUP(C88,Tabel1[#All],4,0),"")</f>
        <v>628</v>
      </c>
      <c r="I88" s="361">
        <v>1</v>
      </c>
      <c r="J88" s="139">
        <v>1</v>
      </c>
      <c r="K88" s="332">
        <v>1</v>
      </c>
      <c r="L88" s="332">
        <v>1</v>
      </c>
      <c r="M88" s="332">
        <v>1</v>
      </c>
      <c r="N88" s="332">
        <v>1</v>
      </c>
      <c r="O88" s="332">
        <v>1</v>
      </c>
      <c r="P88" s="141"/>
      <c r="Q88" s="142" t="s">
        <v>171</v>
      </c>
      <c r="R88" s="333">
        <v>43597</v>
      </c>
      <c r="S88" s="333" t="s">
        <v>171</v>
      </c>
      <c r="T88" s="333">
        <v>43605</v>
      </c>
      <c r="U88" s="333" t="s">
        <v>171</v>
      </c>
      <c r="V88" s="333">
        <f>IFERROR(IF(R88&gt;0,WORKDAY(T88,1,Holidays!$B$2:$B$57),""),"")</f>
        <v>43606</v>
      </c>
      <c r="W88" s="359" t="str">
        <f>_xlfn.IFNA(VLOOKUP(C88,Tabel1[#All],15,0),"")</f>
        <v>96.06</v>
      </c>
      <c r="X88" s="333" t="s">
        <v>171</v>
      </c>
      <c r="Y88" s="333">
        <f>IFERROR(IF(R88&gt;0,WORKDAY(V88,DaysStreetSurvey,Holidays!$B$2:$B$57),""),"")</f>
        <v>43620</v>
      </c>
      <c r="Z88" s="333" t="s">
        <v>171</v>
      </c>
      <c r="AA88" s="333">
        <f>IFERROR(IF(Y88&gt;0,WORKDAY(Y88,1,Holidays!$B$2:$B$57),""),"")</f>
        <v>43621</v>
      </c>
      <c r="AB88" s="333" t="s">
        <v>171</v>
      </c>
      <c r="AC88" s="333"/>
      <c r="AD88" s="333" t="s">
        <v>171</v>
      </c>
      <c r="AE88" s="333"/>
      <c r="AF88" s="333" t="s">
        <v>171</v>
      </c>
      <c r="AG88" s="333">
        <v>43658</v>
      </c>
      <c r="AH88" s="333" t="s">
        <v>171</v>
      </c>
      <c r="AI88" s="333">
        <v>43710</v>
      </c>
      <c r="AJ88" s="333" t="s">
        <v>171</v>
      </c>
      <c r="AK88" s="333">
        <f>IFERROR(IF(AI88&gt;0,WORKDAY(AI88,DaysStartInfra,Holidays!$B$2:$B$57),""),"")</f>
        <v>43711</v>
      </c>
      <c r="AL88" s="333" t="s">
        <v>171</v>
      </c>
      <c r="AM88" s="333">
        <v>43718</v>
      </c>
      <c r="AN88" s="333" t="s">
        <v>285</v>
      </c>
      <c r="AO88" s="333">
        <f>IFERROR(IF(AM88&gt;0,WORKDAY(AM88,GO4HLD2B,Holidays!$B$2:$B$57),""),"")</f>
        <v>43725</v>
      </c>
      <c r="AP88" s="333" t="s">
        <v>171</v>
      </c>
      <c r="AQ88" s="333">
        <v>43746</v>
      </c>
      <c r="AR88" s="333" t="s">
        <v>171</v>
      </c>
      <c r="AS88" s="370">
        <v>43720</v>
      </c>
      <c r="AT88" s="359" t="str">
        <f>_xlfn.IFNA(VLOOKUP(C88,Tabel1[#All],13,0),"")</f>
        <v>100.0</v>
      </c>
      <c r="AU88" s="333" t="s">
        <v>171</v>
      </c>
      <c r="AV88" s="333">
        <v>43994</v>
      </c>
      <c r="AW88" s="333" t="s">
        <v>171</v>
      </c>
      <c r="AX88" s="333">
        <v>43994</v>
      </c>
      <c r="AY88" s="333" t="s">
        <v>171</v>
      </c>
      <c r="AZ88" s="333">
        <f>IFERROR(IF(AX88&gt;0,WORKDAY(AX88,HLD2Cstop,Holidays!$B$2:$B$57),""),"")</f>
        <v>44001</v>
      </c>
      <c r="BA88" s="333" t="s">
        <v>171</v>
      </c>
      <c r="BB88" s="333">
        <f>IFERROR(IF(AZ88&gt;0,WORKDAY(AZ88,HLD2C,Holidays!$B$2:$B$57),""),"")</f>
        <v>44021</v>
      </c>
      <c r="BC88" s="333" t="s">
        <v>110</v>
      </c>
      <c r="BD88" s="333" t="s">
        <v>164</v>
      </c>
      <c r="BE88" s="333">
        <v>43983</v>
      </c>
      <c r="BF88" s="333" t="s">
        <v>164</v>
      </c>
      <c r="BG88" s="333">
        <v>44104</v>
      </c>
      <c r="BH88" s="333"/>
      <c r="BI88" s="359" t="str">
        <f>_xlfn.IFNA(VLOOKUP(C88,Tabel1[#All],7,0),"")</f>
        <v>80.57</v>
      </c>
      <c r="BJ88" s="333"/>
      <c r="BK88" s="359" t="str">
        <f>_xlfn.IFNA(VLOOKUP(C88,Tabel1[#All],11,0),"")</f>
        <v>25.95</v>
      </c>
      <c r="BL88" s="333"/>
      <c r="BM88" s="333"/>
      <c r="BN88" s="333"/>
      <c r="BO88" s="333"/>
      <c r="BP88" s="333" t="s">
        <v>164</v>
      </c>
      <c r="BQ88" s="143">
        <v>44071</v>
      </c>
      <c r="BR88" s="364"/>
      <c r="BS88" s="364"/>
      <c r="BT88" s="364"/>
      <c r="BU88" s="364"/>
    </row>
    <row r="89" spans="1:73">
      <c r="A89" s="137">
        <v>3</v>
      </c>
      <c r="B89" s="360" t="s">
        <v>161</v>
      </c>
      <c r="C89" s="360" t="s">
        <v>286</v>
      </c>
      <c r="D89" s="363" t="s">
        <v>278</v>
      </c>
      <c r="E89" s="147" t="s">
        <v>186</v>
      </c>
      <c r="F89" s="361" t="s">
        <v>226</v>
      </c>
      <c r="G89" s="139">
        <v>1824</v>
      </c>
      <c r="H89" s="282">
        <f>_xlfn.IFNA(VLOOKUP(C89,Tabel1[#All],4,0),"")</f>
        <v>328</v>
      </c>
      <c r="I89" s="361"/>
      <c r="J89" s="139">
        <v>1</v>
      </c>
      <c r="K89" s="332"/>
      <c r="L89" s="332"/>
      <c r="M89" s="332"/>
      <c r="N89" s="332"/>
      <c r="O89" s="332"/>
      <c r="P89" s="141"/>
      <c r="Q89" s="142" t="s">
        <v>171</v>
      </c>
      <c r="R89" s="333">
        <v>43915</v>
      </c>
      <c r="S89" s="333" t="s">
        <v>171</v>
      </c>
      <c r="T89" s="333">
        <v>43917</v>
      </c>
      <c r="U89" s="333" t="s">
        <v>171</v>
      </c>
      <c r="V89" s="333">
        <v>43922</v>
      </c>
      <c r="W89" s="359" t="str">
        <f>_xlfn.IFNA(VLOOKUP(C89,Tabel1[#All],15,0),"")</f>
        <v>100.0</v>
      </c>
      <c r="X89" s="333" t="s">
        <v>171</v>
      </c>
      <c r="Y89" s="333">
        <f>IFERROR(IF(R89&gt;0,WORKDAY(V89,DaysStreetSurvey,Holidays!$B$2:$B$57),""),"")</f>
        <v>43943</v>
      </c>
      <c r="Z89" s="333" t="s">
        <v>171</v>
      </c>
      <c r="AA89" s="333">
        <f>IFERROR(IF(Y89&gt;0,WORKDAY(Y89,1,Holidays!$B$2:$B$57),""),"")</f>
        <v>43944</v>
      </c>
      <c r="AB89" s="333" t="s">
        <v>171</v>
      </c>
      <c r="AC89" s="333">
        <v>43943</v>
      </c>
      <c r="AD89" s="333" t="s">
        <v>171</v>
      </c>
      <c r="AE89" s="333">
        <v>43998</v>
      </c>
      <c r="AF89" s="333" t="s">
        <v>171</v>
      </c>
      <c r="AG89" s="333">
        <v>44011</v>
      </c>
      <c r="AH89" s="333" t="s">
        <v>171</v>
      </c>
      <c r="AI89" s="333">
        <v>44026</v>
      </c>
      <c r="AJ89" s="333" t="s">
        <v>164</v>
      </c>
      <c r="AK89" s="333">
        <f>IFERROR(IF(AI89&gt;0,WORKDAY(AI89,DaysStartInfra,Holidays!$B$2:$B$57),""),"")</f>
        <v>44039</v>
      </c>
      <c r="AL89" s="333" t="s">
        <v>164</v>
      </c>
      <c r="AM89" s="333">
        <f>IFERROR(IF(AK89&gt;0,WORKDAY(AK89,DaysInfra,Holidays!$B$2:$B$57),""),"")</f>
        <v>44057</v>
      </c>
      <c r="AN89" s="333" t="s">
        <v>164</v>
      </c>
      <c r="AO89" s="333">
        <f>IFERROR(IF(AM89&gt;0,WORKDAY(AM89,GO4HLD2B,Holidays!$B$2:$B$57),""),"")</f>
        <v>44064</v>
      </c>
      <c r="AP89" s="333" t="s">
        <v>164</v>
      </c>
      <c r="AQ89" s="333">
        <f>IFERROR(IF(AO89&gt;0,WORKDAY(AO89,HLD2B,Holidays!$B$2:$B$57),""),"")</f>
        <v>44084</v>
      </c>
      <c r="AR89" s="333" t="s">
        <v>164</v>
      </c>
      <c r="AS89" s="333">
        <f>IFERROR(IF(AI89&gt;0,WORKDAY(AI89,StartSSV,Holidays!$B$2:$B$57),""),"")</f>
        <v>44039</v>
      </c>
      <c r="AT89" s="359" t="str">
        <f>_xlfn.IFNA(VLOOKUP(C89,Tabel1[#All],13,0),"")</f>
        <v>0.0</v>
      </c>
      <c r="AU89" s="333" t="s">
        <v>164</v>
      </c>
      <c r="AV89" s="333">
        <v>44113</v>
      </c>
      <c r="AW89" s="333" t="s">
        <v>164</v>
      </c>
      <c r="AX89" s="333">
        <f>IFERROR(IF(AV89&gt;0,WORKDAY(AV89,HLD2Cstart,Holidays!$B$2:$B$57),""),"")</f>
        <v>44116</v>
      </c>
      <c r="AY89" s="333" t="s">
        <v>164</v>
      </c>
      <c r="AZ89" s="333">
        <f>IFERROR(IF(AX89&gt;0,WORKDAY(AX89,HLD2Cstop,Holidays!$B$2:$B$57),""),"")</f>
        <v>44123</v>
      </c>
      <c r="BA89" s="333" t="s">
        <v>164</v>
      </c>
      <c r="BB89" s="333">
        <f>IFERROR(IF(AZ89&gt;0,WORKDAY(AZ89,HLD2C,Holidays!$B$2:$B$57),""),"")</f>
        <v>44141</v>
      </c>
      <c r="BC89" s="333" t="s">
        <v>110</v>
      </c>
      <c r="BD89" s="333" t="s">
        <v>164</v>
      </c>
      <c r="BE89" s="333">
        <f>IFERROR(IF(BB89&gt;0,WORKDAY(BB89,DaysHp,Holidays!$B$2:$B$57),""),"")</f>
        <v>44200</v>
      </c>
      <c r="BF89" s="333"/>
      <c r="BG89" s="333"/>
      <c r="BH89" s="333"/>
      <c r="BI89" s="359" t="str">
        <f>_xlfn.IFNA(VLOOKUP(C89,Tabel1[#All],7,0),"")</f>
        <v>0.0</v>
      </c>
      <c r="BJ89" s="333"/>
      <c r="BK89" s="359" t="str">
        <f>_xlfn.IFNA(VLOOKUP(C89,Tabel1[#All],11,0),"")</f>
        <v>0.0</v>
      </c>
      <c r="BL89" s="333"/>
      <c r="BM89" s="333"/>
      <c r="BN89" s="333"/>
      <c r="BO89" s="333"/>
      <c r="BP89" s="333"/>
      <c r="BQ89" s="143"/>
      <c r="BR89" s="364"/>
      <c r="BS89" s="364"/>
      <c r="BT89" s="364"/>
      <c r="BU89" s="364"/>
    </row>
    <row r="90" spans="1:73">
      <c r="A90" s="137">
        <v>3</v>
      </c>
      <c r="B90" s="360" t="s">
        <v>161</v>
      </c>
      <c r="C90" s="360" t="s">
        <v>287</v>
      </c>
      <c r="D90" s="363" t="s">
        <v>278</v>
      </c>
      <c r="E90" s="147" t="s">
        <v>188</v>
      </c>
      <c r="F90" s="361" t="s">
        <v>226</v>
      </c>
      <c r="G90" s="139">
        <v>2371</v>
      </c>
      <c r="H90" s="282">
        <f>_xlfn.IFNA(VLOOKUP(C90,Tabel1[#All],4,0),"")</f>
        <v>326</v>
      </c>
      <c r="I90" s="361"/>
      <c r="J90" s="139">
        <v>1</v>
      </c>
      <c r="K90" s="332"/>
      <c r="L90" s="332"/>
      <c r="M90" s="332"/>
      <c r="N90" s="332"/>
      <c r="O90" s="332"/>
      <c r="P90" s="141"/>
      <c r="Q90" s="142" t="s">
        <v>171</v>
      </c>
      <c r="R90" s="333">
        <v>43920</v>
      </c>
      <c r="S90" s="333" t="s">
        <v>171</v>
      </c>
      <c r="T90" s="333">
        <v>43921</v>
      </c>
      <c r="U90" s="333" t="s">
        <v>171</v>
      </c>
      <c r="V90" s="333">
        <v>43945</v>
      </c>
      <c r="W90" s="359" t="str">
        <f>_xlfn.IFNA(VLOOKUP(C90,Tabel1[#All],15,0),"")</f>
        <v>100.0</v>
      </c>
      <c r="X90" s="333" t="s">
        <v>171</v>
      </c>
      <c r="Y90" s="333">
        <f>IFERROR(IF(R90&gt;0,WORKDAY(V90,DaysStreetSurvey,Holidays!$B$2:$B$57),""),"")</f>
        <v>43962</v>
      </c>
      <c r="Z90" s="333" t="s">
        <v>171</v>
      </c>
      <c r="AA90" s="333">
        <f>IFERROR(IF(Y90&gt;0,WORKDAY(Y90,1,Holidays!$B$2:$B$57),""),"")</f>
        <v>43963</v>
      </c>
      <c r="AB90" s="333" t="s">
        <v>171</v>
      </c>
      <c r="AC90" s="333">
        <v>43949</v>
      </c>
      <c r="AD90" s="333" t="s">
        <v>164</v>
      </c>
      <c r="AE90" s="333">
        <f>IFERROR(IF(AC90&gt;0,WORKDAY(AC90,14,Holidays!$B$2:$B$57),""),"")</f>
        <v>43970</v>
      </c>
      <c r="AF90" s="333" t="s">
        <v>164</v>
      </c>
      <c r="AG90" s="333">
        <f>IFERROR(IF(AE90&gt;0,WORKDAY(AE90,5,Holidays!$B$2:$B$57),""),"")</f>
        <v>43979</v>
      </c>
      <c r="AH90" s="333" t="s">
        <v>164</v>
      </c>
      <c r="AI90" s="333">
        <f>IFERROR(IF(AG90&gt;0,WORKDAY(AG90,14,Holidays!$B$2:$B$57),""),"")</f>
        <v>44000</v>
      </c>
      <c r="AJ90" s="333" t="s">
        <v>164</v>
      </c>
      <c r="AK90" s="333">
        <f>IFERROR(IF(AI90&gt;0,WORKDAY(AI90,DaysStartInfra,Holidays!$B$2:$B$57),""),"")</f>
        <v>44001</v>
      </c>
      <c r="AL90" s="333" t="s">
        <v>164</v>
      </c>
      <c r="AM90" s="333">
        <f>IFERROR(IF(AK90&gt;0,WORKDAY(AK90,DaysInfra,Holidays!$B$2:$B$57),""),"")</f>
        <v>44021</v>
      </c>
      <c r="AN90" s="333" t="s">
        <v>164</v>
      </c>
      <c r="AO90" s="333">
        <f>IFERROR(IF(AM90&gt;0,WORKDAY(AM90,GO4HLD2B,Holidays!$B$2:$B$57),""),"")</f>
        <v>44042</v>
      </c>
      <c r="AP90" s="333" t="s">
        <v>164</v>
      </c>
      <c r="AQ90" s="333">
        <f>IFERROR(IF(AO90&gt;0,WORKDAY(AO90,HLD2B,Holidays!$B$2:$B$57),""),"")</f>
        <v>44062</v>
      </c>
      <c r="AR90" s="333" t="s">
        <v>164</v>
      </c>
      <c r="AS90" s="333">
        <f>IFERROR(IF(AI90&gt;0,WORKDAY(AI90,StartSSV,Holidays!$B$2:$B$57),""),"")</f>
        <v>44001</v>
      </c>
      <c r="AT90" s="359" t="str">
        <f>_xlfn.IFNA(VLOOKUP(C90,Tabel1[#All],13,0),"")</f>
        <v>0.0</v>
      </c>
      <c r="AU90" s="333" t="s">
        <v>164</v>
      </c>
      <c r="AV90" s="333">
        <v>44113</v>
      </c>
      <c r="AW90" s="333" t="s">
        <v>164</v>
      </c>
      <c r="AX90" s="333">
        <f>IFERROR(IF(AV90&gt;0,WORKDAY(AV90,HLD2Cstart,Holidays!$B$2:$B$57),""),"")</f>
        <v>44116</v>
      </c>
      <c r="AY90" s="333" t="s">
        <v>164</v>
      </c>
      <c r="AZ90" s="333">
        <f>IFERROR(IF(AX90&gt;0,WORKDAY(AX90,HLD2Cstop,Holidays!$B$2:$B$57),""),"")</f>
        <v>44123</v>
      </c>
      <c r="BA90" s="333" t="s">
        <v>164</v>
      </c>
      <c r="BB90" s="333">
        <f>IFERROR(IF(AZ90&gt;0,WORKDAY(AZ90,HLD2C,Holidays!$B$2:$B$57),""),"")</f>
        <v>44141</v>
      </c>
      <c r="BC90" s="333" t="s">
        <v>110</v>
      </c>
      <c r="BD90" s="333" t="s">
        <v>164</v>
      </c>
      <c r="BE90" s="333">
        <f>IFERROR(IF(BB90&gt;0,WORKDAY(BB90,DaysHp,Holidays!$B$2:$B$57),""),"")</f>
        <v>44200</v>
      </c>
      <c r="BF90" s="333"/>
      <c r="BG90" s="333"/>
      <c r="BH90" s="333"/>
      <c r="BI90" s="359" t="str">
        <f>_xlfn.IFNA(VLOOKUP(C90,Tabel1[#All],7,0),"")</f>
        <v>0.0</v>
      </c>
      <c r="BJ90" s="333"/>
      <c r="BK90" s="359" t="str">
        <f>_xlfn.IFNA(VLOOKUP(C90,Tabel1[#All],11,0),"")</f>
        <v>0.0</v>
      </c>
      <c r="BL90" s="333"/>
      <c r="BM90" s="333"/>
      <c r="BN90" s="333"/>
      <c r="BO90" s="333"/>
      <c r="BP90" s="333"/>
      <c r="BQ90" s="143"/>
      <c r="BR90" s="364"/>
      <c r="BS90" s="364"/>
      <c r="BT90" s="364"/>
      <c r="BU90" s="364"/>
    </row>
    <row r="91" spans="1:73">
      <c r="A91" s="137">
        <v>3</v>
      </c>
      <c r="B91" s="360" t="s">
        <v>161</v>
      </c>
      <c r="C91" s="360" t="s">
        <v>288</v>
      </c>
      <c r="D91" s="363" t="s">
        <v>278</v>
      </c>
      <c r="E91" s="147" t="s">
        <v>190</v>
      </c>
      <c r="F91" s="361" t="s">
        <v>226</v>
      </c>
      <c r="G91" s="139">
        <v>5635</v>
      </c>
      <c r="H91" s="282">
        <f>_xlfn.IFNA(VLOOKUP(C91,Tabel1[#All],4,0),"")</f>
        <v>1093</v>
      </c>
      <c r="I91" s="361"/>
      <c r="J91" s="139">
        <v>1</v>
      </c>
      <c r="K91" s="332"/>
      <c r="L91" s="332"/>
      <c r="M91" s="332"/>
      <c r="N91" s="332"/>
      <c r="O91" s="332"/>
      <c r="P91" s="141"/>
      <c r="Q91" s="142" t="s">
        <v>171</v>
      </c>
      <c r="R91" s="333">
        <v>43958</v>
      </c>
      <c r="S91" s="333" t="s">
        <v>171</v>
      </c>
      <c r="T91" s="333">
        <v>43984</v>
      </c>
      <c r="U91" s="333" t="s">
        <v>171</v>
      </c>
      <c r="V91" s="333">
        <v>44022</v>
      </c>
      <c r="W91" s="359" t="str">
        <f>_xlfn.IFNA(VLOOKUP(C91,Tabel1[#All],15,0),"")</f>
        <v>13.82</v>
      </c>
      <c r="X91" s="333" t="s">
        <v>164</v>
      </c>
      <c r="Y91" s="333">
        <f>IFERROR(IF(R91&gt;0,WORKDAY(V91,DaysStreetSurvey,Holidays!$B$2:$B$57),""),"")</f>
        <v>44050</v>
      </c>
      <c r="Z91" s="333" t="s">
        <v>164</v>
      </c>
      <c r="AA91" s="333">
        <f>IFERROR(IF(Y91&gt;0,WORKDAY(Y91,1,Holidays!$B$2:$B$57),""),"")</f>
        <v>44053</v>
      </c>
      <c r="AB91" s="333" t="s">
        <v>164</v>
      </c>
      <c r="AC91" s="333">
        <f>IFERROR(IF(AA91&gt;0,WORKDAY(AA91,2,Holidays!$B$2:$B$57),""),"")</f>
        <v>44055</v>
      </c>
      <c r="AD91" s="333" t="s">
        <v>164</v>
      </c>
      <c r="AE91" s="333">
        <f>IFERROR(IF(AC91&gt;0,WORKDAY(AC91,14,Holidays!$B$2:$B$57),""),"")</f>
        <v>44075</v>
      </c>
      <c r="AF91" s="333" t="s">
        <v>164</v>
      </c>
      <c r="AG91" s="333">
        <f>IFERROR(IF(AE91&gt;0,WORKDAY(AE91,5,Holidays!$B$2:$B$57),""),"")</f>
        <v>44082</v>
      </c>
      <c r="AH91" s="333" t="s">
        <v>164</v>
      </c>
      <c r="AI91" s="333">
        <f>IFERROR(IF(AG91&gt;0,WORKDAY(AG91,14,Holidays!$B$2:$B$57),""),"")</f>
        <v>44102</v>
      </c>
      <c r="AJ91" s="333" t="s">
        <v>164</v>
      </c>
      <c r="AK91" s="333">
        <f>IFERROR(IF(AI91&gt;0,WORKDAY(AI91,DaysStartInfra,Holidays!$B$2:$B$57),""),"")</f>
        <v>44103</v>
      </c>
      <c r="AL91" s="333" t="s">
        <v>164</v>
      </c>
      <c r="AM91" s="333">
        <f>IFERROR(IF(AK91&gt;0,WORKDAY(AK91,DaysInfra,Holidays!$B$2:$B$57),""),"")</f>
        <v>44123</v>
      </c>
      <c r="AN91" s="333" t="s">
        <v>164</v>
      </c>
      <c r="AO91" s="333">
        <f>IFERROR(IF(AM91&gt;0,WORKDAY(AM91,GO4HLD2B,Holidays!$B$2:$B$57),""),"")</f>
        <v>44130</v>
      </c>
      <c r="AP91" s="333" t="s">
        <v>164</v>
      </c>
      <c r="AQ91" s="333">
        <f>IFERROR(IF(AO91&gt;0,WORKDAY(AO91,HLD2B,Holidays!$B$2:$B$57),""),"")</f>
        <v>44151</v>
      </c>
      <c r="AR91" s="333" t="s">
        <v>164</v>
      </c>
      <c r="AS91" s="333">
        <f>IFERROR(IF(AI91&gt;0,WORKDAY(AI91,StartSSV,Holidays!$B$2:$B$57),""),"")</f>
        <v>44103</v>
      </c>
      <c r="AT91" s="359" t="str">
        <f>_xlfn.IFNA(VLOOKUP(C91,Tabel1[#All],13,0),"")</f>
        <v>0.0</v>
      </c>
      <c r="AU91" s="333" t="s">
        <v>164</v>
      </c>
      <c r="AV91" s="333">
        <v>44113</v>
      </c>
      <c r="AW91" s="333" t="s">
        <v>164</v>
      </c>
      <c r="AX91" s="333">
        <f>IFERROR(IF(AV91&gt;0,WORKDAY(AV91,HLD2Cstart,Holidays!$B$2:$B$57),""),"")</f>
        <v>44116</v>
      </c>
      <c r="AY91" s="333" t="s">
        <v>164</v>
      </c>
      <c r="AZ91" s="333">
        <f>IFERROR(IF(AX91&gt;0,WORKDAY(AX91,HLD2Cstop,Holidays!$B$2:$B$57),""),"")</f>
        <v>44123</v>
      </c>
      <c r="BA91" s="333" t="s">
        <v>164</v>
      </c>
      <c r="BB91" s="333">
        <f>IFERROR(IF(AZ91&gt;0,WORKDAY(AZ91,HLD2C,Holidays!$B$2:$B$57),""),"")</f>
        <v>44141</v>
      </c>
      <c r="BC91" s="333" t="s">
        <v>110</v>
      </c>
      <c r="BD91" s="333" t="s">
        <v>164</v>
      </c>
      <c r="BE91" s="333">
        <f>IFERROR(IF(BB91&gt;0,WORKDAY(BB91,DaysHp,Holidays!$B$2:$B$57),""),"")</f>
        <v>44200</v>
      </c>
      <c r="BF91" s="333"/>
      <c r="BG91" s="333"/>
      <c r="BH91" s="333"/>
      <c r="BI91" s="359" t="str">
        <f>_xlfn.IFNA(VLOOKUP(C91,Tabel1[#All],7,0),"")</f>
        <v>0.0</v>
      </c>
      <c r="BJ91" s="333"/>
      <c r="BK91" s="359" t="str">
        <f>_xlfn.IFNA(VLOOKUP(C91,Tabel1[#All],11,0),"")</f>
        <v>0.0</v>
      </c>
      <c r="BL91" s="333"/>
      <c r="BM91" s="333"/>
      <c r="BN91" s="333"/>
      <c r="BO91" s="333"/>
      <c r="BP91" s="333"/>
      <c r="BQ91" s="143"/>
      <c r="BR91" s="364"/>
      <c r="BS91" s="364"/>
      <c r="BT91" s="364"/>
      <c r="BU91" s="364"/>
    </row>
    <row r="92" spans="1:73">
      <c r="A92" s="149">
        <v>3</v>
      </c>
      <c r="B92" s="150" t="s">
        <v>161</v>
      </c>
      <c r="C92" s="150" t="s">
        <v>289</v>
      </c>
      <c r="D92" s="151" t="s">
        <v>278</v>
      </c>
      <c r="E92" s="152" t="s">
        <v>192</v>
      </c>
      <c r="F92" s="153" t="s">
        <v>226</v>
      </c>
      <c r="G92" s="154">
        <v>2780</v>
      </c>
      <c r="H92" s="283">
        <f>_xlfn.IFNA(VLOOKUP(C92,Tabel1[#All],4,0),"")</f>
        <v>448</v>
      </c>
      <c r="I92" s="153"/>
      <c r="J92" s="154">
        <v>1</v>
      </c>
      <c r="K92" s="155"/>
      <c r="L92" s="155"/>
      <c r="M92" s="155"/>
      <c r="N92" s="155"/>
      <c r="O92" s="155"/>
      <c r="P92" s="156"/>
      <c r="Q92" s="157" t="s">
        <v>171</v>
      </c>
      <c r="R92" s="158">
        <v>43944</v>
      </c>
      <c r="S92" s="158" t="s">
        <v>171</v>
      </c>
      <c r="T92" s="158">
        <v>43951</v>
      </c>
      <c r="U92" s="158" t="s">
        <v>171</v>
      </c>
      <c r="V92" s="158">
        <v>43951</v>
      </c>
      <c r="W92" s="158" t="str">
        <f>_xlfn.IFNA(VLOOKUP(C92,Tabel1[#All],15,0),"")</f>
        <v>99.33</v>
      </c>
      <c r="X92" s="158" t="s">
        <v>171</v>
      </c>
      <c r="Y92" s="158">
        <f>IFERROR(IF(R92&gt;0,WORKDAY(V92,DaysStreetSurvey,Holidays!$B$2:$B$57),""),"")</f>
        <v>43966</v>
      </c>
      <c r="Z92" s="158" t="s">
        <v>171</v>
      </c>
      <c r="AA92" s="158">
        <f>IFERROR(IF(Y92&gt;0,WORKDAY(Y92,1,Holidays!$B$2:$B$57),""),"")</f>
        <v>43969</v>
      </c>
      <c r="AB92" s="158" t="s">
        <v>171</v>
      </c>
      <c r="AC92" s="158">
        <v>43979</v>
      </c>
      <c r="AD92" s="158" t="s">
        <v>171</v>
      </c>
      <c r="AE92" s="158">
        <v>44011</v>
      </c>
      <c r="AF92" s="158" t="s">
        <v>171</v>
      </c>
      <c r="AG92" s="158">
        <v>44015</v>
      </c>
      <c r="AH92" s="158" t="s">
        <v>164</v>
      </c>
      <c r="AI92" s="158">
        <f>IFERROR(IF(AG92&gt;0,WORKDAY(AG92,14,Holidays!$B$2:$B$57),""),"")</f>
        <v>44049</v>
      </c>
      <c r="AJ92" s="158" t="s">
        <v>164</v>
      </c>
      <c r="AK92" s="158">
        <f>IFERROR(IF(AI92&gt;0,WORKDAY(AI92,DaysStartInfra,Holidays!$B$2:$B$57),""),"")</f>
        <v>44050</v>
      </c>
      <c r="AL92" s="158" t="s">
        <v>164</v>
      </c>
      <c r="AM92" s="158">
        <f>IFERROR(IF(AK92&gt;0,WORKDAY(AK92,DaysInfra,Holidays!$B$2:$B$57),""),"")</f>
        <v>44070</v>
      </c>
      <c r="AN92" s="158" t="s">
        <v>164</v>
      </c>
      <c r="AO92" s="158">
        <f>IFERROR(IF(AM92&gt;0,WORKDAY(AM92,GO4HLD2B,Holidays!$B$2:$B$57),""),"")</f>
        <v>44077</v>
      </c>
      <c r="AP92" s="158" t="s">
        <v>164</v>
      </c>
      <c r="AQ92" s="158">
        <f>IFERROR(IF(AO92&gt;0,WORKDAY(AO92,HLD2B,Holidays!$B$2:$B$57),""),"")</f>
        <v>44097</v>
      </c>
      <c r="AR92" s="158" t="s">
        <v>164</v>
      </c>
      <c r="AS92" s="158">
        <f>IFERROR(IF(AI92&gt;0,WORKDAY(AI92,StartSSV,Holidays!$B$2:$B$57),""),"")</f>
        <v>44050</v>
      </c>
      <c r="AT92" s="272" t="str">
        <f>_xlfn.IFNA(VLOOKUP(C92,Tabel1[#All],13,0),"")</f>
        <v>3.79</v>
      </c>
      <c r="AU92" s="158" t="s">
        <v>164</v>
      </c>
      <c r="AV92" s="158">
        <v>44249</v>
      </c>
      <c r="AW92" s="158" t="s">
        <v>164</v>
      </c>
      <c r="AX92" s="158">
        <f>IFERROR(IF(AV92&gt;0,WORKDAY(AV92,HLD2Cstart,Holidays!$B$2:$B$57),""),"")</f>
        <v>44250</v>
      </c>
      <c r="AY92" s="158" t="s">
        <v>164</v>
      </c>
      <c r="AZ92" s="158">
        <f>IFERROR(IF(AX92&gt;0,WORKDAY(AX92,HLD2Cstop,Holidays!$B$2:$B$57),""),"")</f>
        <v>44257</v>
      </c>
      <c r="BA92" s="158" t="s">
        <v>164</v>
      </c>
      <c r="BB92" s="158">
        <f>IFERROR(IF(AZ92&gt;0,WORKDAY(AZ92,HLD2C,Holidays!$B$2:$B$57),""),"")</f>
        <v>44277</v>
      </c>
      <c r="BC92" s="158" t="s">
        <v>110</v>
      </c>
      <c r="BD92" s="158" t="s">
        <v>164</v>
      </c>
      <c r="BE92" s="158">
        <v>44319</v>
      </c>
      <c r="BF92" s="158"/>
      <c r="BG92" s="158"/>
      <c r="BH92" s="158"/>
      <c r="BI92" s="272" t="str">
        <f>_xlfn.IFNA(VLOOKUP(C92,Tabel1[#All],7,0),"")</f>
        <v>0.0</v>
      </c>
      <c r="BJ92" s="158"/>
      <c r="BK92" s="272" t="str">
        <f>_xlfn.IFNA(VLOOKUP(C92,Tabel1[#All],11,0),"")</f>
        <v>0.0</v>
      </c>
      <c r="BL92" s="158"/>
      <c r="BM92" s="158"/>
      <c r="BN92" s="158"/>
      <c r="BO92" s="158"/>
      <c r="BP92" s="158"/>
      <c r="BQ92" s="159"/>
      <c r="BR92" s="160"/>
      <c r="BS92" s="160"/>
      <c r="BT92" s="160"/>
      <c r="BU92" s="160"/>
    </row>
    <row r="93" spans="1:73" ht="15" hidden="1" customHeight="1">
      <c r="A93" s="161">
        <v>3</v>
      </c>
      <c r="B93" s="162" t="s">
        <v>77</v>
      </c>
      <c r="C93" s="162" t="s">
        <v>290</v>
      </c>
      <c r="D93" s="163" t="s">
        <v>291</v>
      </c>
      <c r="E93" s="164" t="s">
        <v>169</v>
      </c>
      <c r="F93" s="165" t="s">
        <v>170</v>
      </c>
      <c r="G93" s="166">
        <v>5593</v>
      </c>
      <c r="H93" s="192">
        <f>_xlfn.IFNA(VLOOKUP(C93,Tabel1[#All],4,0),"")</f>
        <v>668</v>
      </c>
      <c r="I93" s="165">
        <v>1</v>
      </c>
      <c r="J93" s="166">
        <v>1</v>
      </c>
      <c r="K93" s="162">
        <v>1</v>
      </c>
      <c r="L93" s="162">
        <v>1</v>
      </c>
      <c r="M93" s="162"/>
      <c r="N93" s="162"/>
      <c r="O93" s="162"/>
      <c r="P93" s="168"/>
      <c r="Q93" s="184" t="s">
        <v>171</v>
      </c>
      <c r="R93" s="170">
        <v>43976</v>
      </c>
      <c r="S93" s="170" t="s">
        <v>171</v>
      </c>
      <c r="T93" s="170">
        <f>WORKDAY(R93,DaysDeskproces,Holidays!$B$2:$B$57)</f>
        <v>43991</v>
      </c>
      <c r="U93" s="170" t="s">
        <v>171</v>
      </c>
      <c r="V93" s="170">
        <f>IFERROR(IF(R93&gt;0,WORKDAY(T93,1,Holidays!$B$2:$B$57),""),"")</f>
        <v>43992</v>
      </c>
      <c r="W93" s="359" t="str">
        <f>_xlfn.IFNA(VLOOKUP(C93,Tabel1[#All],15,0),"")</f>
        <v>98.91</v>
      </c>
      <c r="X93" s="170" t="s">
        <v>171</v>
      </c>
      <c r="Y93" s="170">
        <f>IFERROR(IF(R93&gt;0,WORKDAY(V93,DaysStreetSurvey,Holidays!$B$2:$B$57),""),"")</f>
        <v>44006</v>
      </c>
      <c r="Z93" s="170" t="s">
        <v>171</v>
      </c>
      <c r="AA93" s="170">
        <f>IFERROR(IF(Y93&gt;0,WORKDAY(Y93,1,Holidays!$B$2:$B$57),""),"")</f>
        <v>44007</v>
      </c>
      <c r="AB93" s="170" t="s">
        <v>171</v>
      </c>
      <c r="AC93" s="170">
        <v>43678</v>
      </c>
      <c r="AD93" s="170" t="s">
        <v>171</v>
      </c>
      <c r="AE93" s="170">
        <v>43678</v>
      </c>
      <c r="AF93" s="170" t="s">
        <v>171</v>
      </c>
      <c r="AG93" s="170">
        <f>WORKDAY(AE93,1,Holidays!$B$2:$B$57)</f>
        <v>43679</v>
      </c>
      <c r="AH93" s="170" t="s">
        <v>171</v>
      </c>
      <c r="AI93" s="170">
        <f>WORKDAY(AG93,9,Holidays!$B$2:$B$57)</f>
        <v>43696</v>
      </c>
      <c r="AJ93" s="170" t="s">
        <v>164</v>
      </c>
      <c r="AK93" s="170">
        <f>WORKDAY(AG93,5,Holidays!$B$2:$B$57)</f>
        <v>43686</v>
      </c>
      <c r="AL93" s="170" t="s">
        <v>164</v>
      </c>
      <c r="AM93" s="170">
        <f>WORKDAY(AI93,5,Holidays!$B$2:$B$57)</f>
        <v>43703</v>
      </c>
      <c r="AN93" s="170" t="s">
        <v>164</v>
      </c>
      <c r="AO93" s="170">
        <f>WORKDAY(AM93,5,Holidays!$B$2:$B$57)</f>
        <v>43710</v>
      </c>
      <c r="AP93" s="170" t="s">
        <v>164</v>
      </c>
      <c r="AQ93" s="170">
        <f>WORKDAY(AO93,10,Holidays!$B$2:$B$57)</f>
        <v>43724</v>
      </c>
      <c r="AR93" s="170" t="s">
        <v>171</v>
      </c>
      <c r="AS93" s="170">
        <v>44075</v>
      </c>
      <c r="AT93" s="273" t="str">
        <f>_xlfn.IFNA(VLOOKUP(C93,Tabel1[#All],13,0),"")</f>
        <v>42.96</v>
      </c>
      <c r="AU93" s="170" t="s">
        <v>164</v>
      </c>
      <c r="AV93" s="170">
        <f>IFERROR(IF(AS93&gt;0,WORKDAY(AS93,StopSSV,Holidays!$B$2:$B$57),""),"")</f>
        <v>44216</v>
      </c>
      <c r="AW93" s="170" t="s">
        <v>164</v>
      </c>
      <c r="AX93" s="170">
        <f>IFERROR(IF(AV93&gt;0,WORKDAY(AV93,HLD2Cstart,Holidays!$B$2:$B$57),""),"")</f>
        <v>44217</v>
      </c>
      <c r="AY93" s="170" t="s">
        <v>164</v>
      </c>
      <c r="AZ93" s="170">
        <f>IFERROR(IF(AX93&gt;0,WORKDAY(AX93,HLD2Cstop,Holidays!$B$2:$B$57),""),"")</f>
        <v>44224</v>
      </c>
      <c r="BA93" s="170" t="s">
        <v>164</v>
      </c>
      <c r="BB93" s="170">
        <f>IFERROR(IF(AZ93&gt;0,WORKDAY(AZ93,HLD2C,Holidays!$B$2:$B$57),""),"")</f>
        <v>44244</v>
      </c>
      <c r="BC93" s="170" t="s">
        <v>110</v>
      </c>
      <c r="BD93" s="170"/>
      <c r="BE93" s="170">
        <f>IFERROR(IF(BB93&gt;0,WORKDAY(BB93,DaysHp,Holidays!$B$2:$B$57),""),"")</f>
        <v>44286</v>
      </c>
      <c r="BF93" s="170"/>
      <c r="BG93" s="170">
        <v>43951</v>
      </c>
      <c r="BH93" s="170"/>
      <c r="BI93" s="273" t="str">
        <f>_xlfn.IFNA(VLOOKUP(C93,Tabel1[#All],7,0),"")</f>
        <v>0.0</v>
      </c>
      <c r="BJ93" s="170"/>
      <c r="BK93" s="273" t="str">
        <f>_xlfn.IFNA(VLOOKUP(C93,Tabel1[#All],11,0),"")</f>
        <v>0.0</v>
      </c>
      <c r="BL93" s="170"/>
      <c r="BM93" s="170"/>
      <c r="BN93" s="170"/>
      <c r="BO93" s="170"/>
      <c r="BP93" s="170"/>
      <c r="BQ93" s="171"/>
      <c r="BR93" s="172"/>
      <c r="BS93" s="172"/>
      <c r="BT93" s="172"/>
      <c r="BU93" s="172"/>
    </row>
    <row r="94" spans="1:73" ht="15" hidden="1" customHeight="1">
      <c r="A94" s="173">
        <v>3</v>
      </c>
      <c r="B94" s="155" t="s">
        <v>77</v>
      </c>
      <c r="C94" s="155" t="s">
        <v>292</v>
      </c>
      <c r="D94" s="151" t="s">
        <v>291</v>
      </c>
      <c r="E94" s="152" t="s">
        <v>174</v>
      </c>
      <c r="F94" s="153" t="s">
        <v>170</v>
      </c>
      <c r="G94" s="154">
        <v>3617</v>
      </c>
      <c r="H94" s="283">
        <f>_xlfn.IFNA(VLOOKUP(C94,Tabel1[#All],4,0),"")</f>
        <v>256</v>
      </c>
      <c r="I94" s="153">
        <v>1</v>
      </c>
      <c r="J94" s="154">
        <v>1</v>
      </c>
      <c r="K94" s="155">
        <v>1</v>
      </c>
      <c r="L94" s="155">
        <v>1</v>
      </c>
      <c r="M94" s="155"/>
      <c r="N94" s="155"/>
      <c r="O94" s="155"/>
      <c r="P94" s="156"/>
      <c r="Q94" s="186" t="s">
        <v>171</v>
      </c>
      <c r="R94" s="158">
        <v>44003</v>
      </c>
      <c r="S94" s="157" t="s">
        <v>164</v>
      </c>
      <c r="T94" s="158">
        <v>44018</v>
      </c>
      <c r="U94" s="157" t="s">
        <v>171</v>
      </c>
      <c r="V94" s="158">
        <v>44046</v>
      </c>
      <c r="W94" s="359" t="str">
        <f>_xlfn.IFNA(VLOOKUP(C94,Tabel1[#All],15,0),"")</f>
        <v>99.35</v>
      </c>
      <c r="X94" s="157" t="s">
        <v>171</v>
      </c>
      <c r="Y94" s="157">
        <f>IFERROR(IF(R94&gt;0,WORKDAY(V94,DaysStreetSurvey,Holidays!$B$2:$B$57),""),"")</f>
        <v>44060</v>
      </c>
      <c r="Z94" s="157" t="s">
        <v>164</v>
      </c>
      <c r="AA94" s="158">
        <f>IFERROR(IF(Y94&gt;0,WORKDAY(Y94,1,Holidays!$B$2:$B$57),""),"")</f>
        <v>44061</v>
      </c>
      <c r="AB94" s="158" t="s">
        <v>164</v>
      </c>
      <c r="AC94" s="158">
        <f>IFERROR(IF(AA94&gt;0,WORKDAY(AA94,DaysPrepValidationplan,Holidays!$B$2:$B$57),""),"")</f>
        <v>44063</v>
      </c>
      <c r="AD94" s="158" t="s">
        <v>164</v>
      </c>
      <c r="AE94" s="158">
        <f>IFERROR(IF(AC94&gt;0,WORKDAY(AC94,DaysCommentsValidation,Holidays!$B$2:$B$57),""),"")</f>
        <v>44083</v>
      </c>
      <c r="AF94" s="158" t="s">
        <v>164</v>
      </c>
      <c r="AG94" s="158">
        <f>IFERROR(IF(AE94&gt;0,WORKDAY(AE94,DaysUploadHld2A,Holidays!$B$2:$B$57),""),"")</f>
        <v>44090</v>
      </c>
      <c r="AH94" s="158" t="s">
        <v>164</v>
      </c>
      <c r="AI94" s="158">
        <f>IFERROR(IF(AG94&gt;0,WORKDAY(AG94,DaysHLD2A,Holidays!$B$2:$B$57),""),"")</f>
        <v>44119</v>
      </c>
      <c r="AJ94" s="158" t="s">
        <v>164</v>
      </c>
      <c r="AK94" s="158">
        <f>IFERROR(IF(AI94&gt;0,WORKDAY(AI94,DaysStartInfra,Holidays!$B$2:$B$57),""),"")</f>
        <v>44120</v>
      </c>
      <c r="AL94" s="158" t="s">
        <v>164</v>
      </c>
      <c r="AM94" s="158">
        <f>IFERROR(IF(AK94&gt;0,WORKDAY(AK94,DaysInfra,Holidays!$B$2:$B$57),""),"")</f>
        <v>44140</v>
      </c>
      <c r="AN94" s="158" t="s">
        <v>164</v>
      </c>
      <c r="AO94" s="158">
        <f>IFERROR(IF(AM94&gt;0,WORKDAY(AM94,GO4HLD2B,Holidays!$B$2:$B$57),""),"")</f>
        <v>44148</v>
      </c>
      <c r="AP94" s="158" t="s">
        <v>164</v>
      </c>
      <c r="AQ94" s="158">
        <f>IFERROR(IF(AO94&gt;0,WORKDAY(AO94,HLD2B,Holidays!$B$2:$B$57),""),"")</f>
        <v>44168</v>
      </c>
      <c r="AR94" s="158" t="s">
        <v>171</v>
      </c>
      <c r="AS94" s="158"/>
      <c r="AT94" s="278" t="str">
        <f>_xlfn.IFNA(VLOOKUP(C94,Tabel1[#All],13,0),"")</f>
        <v>95.7</v>
      </c>
      <c r="AU94" s="158" t="s">
        <v>171</v>
      </c>
      <c r="AV94" s="158" t="str">
        <f>IFERROR(IF(AS94&gt;0,WORKDAY(AS94,StopSSV,Holidays!$B$2:$B$57),""),"")</f>
        <v/>
      </c>
      <c r="AW94" s="158" t="s">
        <v>164</v>
      </c>
      <c r="AX94" s="158" t="str">
        <f>IFERROR(IF(AV94&gt;0,WORKDAY(AV94,HLD2Cstart,Holidays!$B$2:$B$57),""),"")</f>
        <v/>
      </c>
      <c r="AY94" s="158" t="s">
        <v>164</v>
      </c>
      <c r="AZ94" s="158" t="str">
        <f>IFERROR(IF(AX94&gt;0,WORKDAY(AX94,HLD2Cstop,Holidays!$B$2:$B$57),""),"")</f>
        <v/>
      </c>
      <c r="BA94" s="158" t="s">
        <v>164</v>
      </c>
      <c r="BB94" s="158" t="str">
        <f>IFERROR(IF(AZ94&gt;0,WORKDAY(AZ94,HLD2C,Holidays!$B$2:$B$57),""),"")</f>
        <v/>
      </c>
      <c r="BC94" s="158" t="s">
        <v>110</v>
      </c>
      <c r="BD94" s="158"/>
      <c r="BE94" s="158" t="str">
        <f>IFERROR(IF(BB94&gt;0,WORKDAY(BB94,DaysHp,Holidays!$B$2:$B$57),""),"")</f>
        <v/>
      </c>
      <c r="BF94" s="158"/>
      <c r="BG94" s="158">
        <v>44074</v>
      </c>
      <c r="BH94" s="158"/>
      <c r="BI94" s="272" t="str">
        <f>_xlfn.IFNA(VLOOKUP(C94,Tabel1[#All],7,0),"")</f>
        <v>86.33</v>
      </c>
      <c r="BJ94" s="158"/>
      <c r="BK94" s="272" t="str">
        <f>_xlfn.IFNA(VLOOKUP(C94,Tabel1[#All],11,0),"")</f>
        <v>77.78</v>
      </c>
      <c r="BL94" s="158"/>
      <c r="BM94" s="158"/>
      <c r="BN94" s="158"/>
      <c r="BO94" s="158"/>
      <c r="BP94" s="158"/>
      <c r="BQ94" s="159"/>
      <c r="BR94" s="160"/>
      <c r="BS94" s="160"/>
      <c r="BT94" s="160"/>
      <c r="BU94" s="160"/>
    </row>
    <row r="95" spans="1:73">
      <c r="A95" s="161">
        <v>3</v>
      </c>
      <c r="B95" s="183" t="s">
        <v>161</v>
      </c>
      <c r="C95" s="183" t="s">
        <v>293</v>
      </c>
      <c r="D95" s="163" t="s">
        <v>294</v>
      </c>
      <c r="E95" s="164" t="s">
        <v>169</v>
      </c>
      <c r="F95" s="165" t="s">
        <v>226</v>
      </c>
      <c r="G95" s="166">
        <v>3556</v>
      </c>
      <c r="H95" s="192">
        <f>_xlfn.IFNA(VLOOKUP(C95,Tabel1[#All],4,0),"")</f>
        <v>497</v>
      </c>
      <c r="I95" s="165">
        <v>1</v>
      </c>
      <c r="J95" s="166">
        <v>1</v>
      </c>
      <c r="K95" s="162">
        <v>1</v>
      </c>
      <c r="L95" s="162">
        <v>1</v>
      </c>
      <c r="M95" s="162">
        <v>1</v>
      </c>
      <c r="N95" s="162">
        <v>2</v>
      </c>
      <c r="O95" s="162">
        <v>1</v>
      </c>
      <c r="P95" s="168">
        <v>66</v>
      </c>
      <c r="Q95" s="169" t="s">
        <v>171</v>
      </c>
      <c r="R95" s="170">
        <v>43651</v>
      </c>
      <c r="S95" s="170" t="s">
        <v>171</v>
      </c>
      <c r="T95" s="170">
        <v>43658</v>
      </c>
      <c r="U95" s="170" t="s">
        <v>171</v>
      </c>
      <c r="V95" s="170">
        <f>IFERROR(IF(R95&gt;0,WORKDAY(T95,1,Holidays!$B$2:$B$57),""),"")</f>
        <v>43675</v>
      </c>
      <c r="W95" s="359" t="str">
        <f>_xlfn.IFNA(VLOOKUP(C95,Tabel1[#All],15,0),"")</f>
        <v>60.94</v>
      </c>
      <c r="X95" s="170" t="s">
        <v>171</v>
      </c>
      <c r="Y95" s="170">
        <f>IFERROR(IF(R95&gt;0,WORKDAY(V95,DaysStreetSurvey,Holidays!$B$2:$B$57),""),"")</f>
        <v>43689</v>
      </c>
      <c r="Z95" s="170" t="s">
        <v>171</v>
      </c>
      <c r="AA95" s="170">
        <f>IFERROR(IF(Y95&gt;0,WORKDAY(Y95,1,Holidays!$B$2:$B$57),""),"")</f>
        <v>43690</v>
      </c>
      <c r="AB95" s="170" t="s">
        <v>171</v>
      </c>
      <c r="AC95" s="170"/>
      <c r="AD95" s="170" t="s">
        <v>171</v>
      </c>
      <c r="AE95" s="170"/>
      <c r="AF95" s="170" t="s">
        <v>171</v>
      </c>
      <c r="AG95" s="170">
        <v>43658</v>
      </c>
      <c r="AH95" s="170" t="s">
        <v>171</v>
      </c>
      <c r="AI95" s="170">
        <v>43677</v>
      </c>
      <c r="AJ95" s="170" t="s">
        <v>171</v>
      </c>
      <c r="AK95" s="170">
        <f>IFERROR(IF(AI95&gt;0,WORKDAY(AI95,DaysStartInfra,Holidays!$B$2:$B$57),""),"")</f>
        <v>43678</v>
      </c>
      <c r="AL95" s="170" t="s">
        <v>171</v>
      </c>
      <c r="AM95" s="170">
        <v>43679</v>
      </c>
      <c r="AN95" s="170" t="s">
        <v>171</v>
      </c>
      <c r="AO95" s="170">
        <v>43683</v>
      </c>
      <c r="AP95" s="170" t="s">
        <v>171</v>
      </c>
      <c r="AQ95" s="170">
        <v>43705</v>
      </c>
      <c r="AR95" s="185" t="s">
        <v>171</v>
      </c>
      <c r="AS95" s="185">
        <v>43723</v>
      </c>
      <c r="AT95" s="273" t="str">
        <f>_xlfn.IFNA(VLOOKUP(C95,Tabel1[#All],13,0),"")</f>
        <v>100.0</v>
      </c>
      <c r="AU95" s="170" t="s">
        <v>171</v>
      </c>
      <c r="AV95" s="170">
        <v>43890</v>
      </c>
      <c r="AW95" s="170"/>
      <c r="AX95" s="170" t="s">
        <v>172</v>
      </c>
      <c r="AY95" s="170"/>
      <c r="AZ95" s="170" t="s">
        <v>172</v>
      </c>
      <c r="BA95" s="170"/>
      <c r="BB95" s="170" t="s">
        <v>172</v>
      </c>
      <c r="BC95" s="170" t="s">
        <v>110</v>
      </c>
      <c r="BD95" s="170" t="s">
        <v>171</v>
      </c>
      <c r="BE95" s="170" t="str">
        <f>IFERROR(IF(BB95&gt;0,WORKDAY(BB95,DaysHp,Holidays!$B$2:$B$57),""),"")</f>
        <v/>
      </c>
      <c r="BF95" s="170" t="s">
        <v>164</v>
      </c>
      <c r="BG95" s="170">
        <v>44012</v>
      </c>
      <c r="BH95" s="170"/>
      <c r="BI95" s="273" t="str">
        <f>_xlfn.IFNA(VLOOKUP(C95,Tabel1[#All],7,0),"")</f>
        <v>95.17</v>
      </c>
      <c r="BJ95" s="170"/>
      <c r="BK95" s="273" t="str">
        <f>_xlfn.IFNA(VLOOKUP(C95,Tabel1[#All],11,0),"")</f>
        <v>33.57</v>
      </c>
      <c r="BL95" s="170"/>
      <c r="BM95" s="170"/>
      <c r="BN95" s="170"/>
      <c r="BO95" s="170"/>
      <c r="BP95" s="170" t="s">
        <v>164</v>
      </c>
      <c r="BQ95" s="171">
        <v>43951</v>
      </c>
      <c r="BR95" s="177">
        <f>180/234</f>
        <v>0.76923076923076927</v>
      </c>
      <c r="BS95" s="177">
        <f>128/540</f>
        <v>0.23703703703703705</v>
      </c>
      <c r="BT95" s="176"/>
      <c r="BU95" s="177">
        <f>5/9</f>
        <v>0.55555555555555558</v>
      </c>
    </row>
    <row r="96" spans="1:73">
      <c r="A96" s="145">
        <v>3</v>
      </c>
      <c r="B96" s="332" t="s">
        <v>161</v>
      </c>
      <c r="C96" s="332"/>
      <c r="D96" s="363" t="s">
        <v>294</v>
      </c>
      <c r="E96" s="147" t="s">
        <v>174</v>
      </c>
      <c r="F96" s="361" t="s">
        <v>226</v>
      </c>
      <c r="G96" s="139">
        <v>1103</v>
      </c>
      <c r="H96" s="282" t="str">
        <f>_xlfn.IFNA(VLOOKUP(C96,Tabel1[#All],4,0),"")</f>
        <v/>
      </c>
      <c r="I96" s="361">
        <v>1</v>
      </c>
      <c r="J96" s="139">
        <v>1</v>
      </c>
      <c r="K96" s="332"/>
      <c r="L96" s="332"/>
      <c r="M96" s="332"/>
      <c r="N96" s="332"/>
      <c r="O96" s="332"/>
      <c r="P96" s="141"/>
      <c r="Q96" s="142" t="s">
        <v>164</v>
      </c>
      <c r="R96" s="333">
        <v>44197</v>
      </c>
      <c r="S96" s="333" t="s">
        <v>164</v>
      </c>
      <c r="T96" s="333">
        <f>WORKDAY(R96,DaysDeskproces,Holidays!$B$2:$B$57)</f>
        <v>44211</v>
      </c>
      <c r="U96" s="333" t="s">
        <v>164</v>
      </c>
      <c r="V96" s="333">
        <f>WORKDAY(T96,10,Holidays!$B$2:$B$57)</f>
        <v>44225</v>
      </c>
      <c r="W96" s="359" t="str">
        <f>_xlfn.IFNA(VLOOKUP(C96,Tabel1[#All],15,0),"")</f>
        <v/>
      </c>
      <c r="X96" s="333" t="s">
        <v>164</v>
      </c>
      <c r="Y96" s="333">
        <f>IFERROR(IF(R96&gt;0,WORKDAY(V96,DaysStreetSurvey,Holidays!$B$2:$B$57),""),"")</f>
        <v>44239</v>
      </c>
      <c r="Z96" s="333" t="s">
        <v>164</v>
      </c>
      <c r="AA96" s="333">
        <f>IFERROR(IF(Y96&gt;0,WORKDAY(Y96,1,Holidays!$B$2:$B$57),""),"")</f>
        <v>44242</v>
      </c>
      <c r="AB96" s="333" t="s">
        <v>164</v>
      </c>
      <c r="AC96" s="333">
        <f>IFERROR(IF(AA96&gt;0,WORKDAY(AA96,2,Holidays!$B$2:$B$57),""),"")</f>
        <v>44244</v>
      </c>
      <c r="AD96" s="333" t="s">
        <v>164</v>
      </c>
      <c r="AE96" s="333">
        <f>IFERROR(IF(AC96&gt;0,WORKDAY(AC96,14,Holidays!$B$2:$B$57),""),"")</f>
        <v>44264</v>
      </c>
      <c r="AF96" s="333" t="s">
        <v>164</v>
      </c>
      <c r="AG96" s="333">
        <f>IFERROR(IF(AE96&gt;0,WORKDAY(AE96,5,Holidays!$B$2:$B$57),""),"")</f>
        <v>44271</v>
      </c>
      <c r="AH96" s="333" t="s">
        <v>164</v>
      </c>
      <c r="AI96" s="333">
        <f>IFERROR(IF(AG96&gt;0,WORKDAY(AG96,14,Holidays!$B$2:$B$57),""),"")</f>
        <v>44291</v>
      </c>
      <c r="AJ96" s="333" t="s">
        <v>164</v>
      </c>
      <c r="AK96" s="333">
        <f>IFERROR(IF(AI96&gt;0,WORKDAY(AI96,DaysStartInfra,Holidays!$B$2:$B$57),""),"")</f>
        <v>44292</v>
      </c>
      <c r="AL96" s="333" t="s">
        <v>164</v>
      </c>
      <c r="AM96" s="333">
        <f>IFERROR(IF(AK96&gt;0,WORKDAY(AK96,DaysInfra,Holidays!$B$2:$B$57),""),"")</f>
        <v>44312</v>
      </c>
      <c r="AN96" s="333" t="s">
        <v>164</v>
      </c>
      <c r="AO96" s="333">
        <f>IFERROR(IF(AM96&gt;0,WORKDAY(AM96,GO4HLD2B,Holidays!$B$2:$B$57),""),"")</f>
        <v>44319</v>
      </c>
      <c r="AP96" s="333" t="s">
        <v>164</v>
      </c>
      <c r="AQ96" s="333">
        <f>IFERROR(IF(AO96&gt;0,WORKDAY(AO96,HLD2B,Holidays!$B$2:$B$57),""),"")</f>
        <v>44337</v>
      </c>
      <c r="AR96" s="333" t="s">
        <v>164</v>
      </c>
      <c r="AS96" s="333">
        <f>IFERROR(IF(AI96&gt;0,WORKDAY(AI96,StartSSV,Holidays!$B$2:$B$57),""),"")</f>
        <v>44292</v>
      </c>
      <c r="AT96" s="359" t="str">
        <f>_xlfn.IFNA(VLOOKUP(C96,Tabel1[#All],13,0),"")</f>
        <v/>
      </c>
      <c r="AU96" s="333" t="s">
        <v>164</v>
      </c>
      <c r="AV96" s="333">
        <f>IFERROR(IF(AS96&gt;0,WORKDAY(AS96,StopSSV,Holidays!$B$2:$B$57),""),"")</f>
        <v>44418</v>
      </c>
      <c r="AW96" s="333" t="s">
        <v>164</v>
      </c>
      <c r="AX96" s="333">
        <f>IFERROR(IF(AV96&gt;0,WORKDAY(AV96,HLD2Cstart,Holidays!$B$2:$B$57),""),"")</f>
        <v>44419</v>
      </c>
      <c r="AY96" s="333" t="s">
        <v>164</v>
      </c>
      <c r="AZ96" s="333">
        <f>IFERROR(IF(AX96&gt;0,WORKDAY(AX96,HLD2Cstop,Holidays!$B$2:$B$57),""),"")</f>
        <v>44426</v>
      </c>
      <c r="BA96" s="333" t="s">
        <v>164</v>
      </c>
      <c r="BB96" s="333">
        <f>IFERROR(IF(AZ96&gt;0,WORKDAY(AZ96,HLD2C,Holidays!$B$2:$B$57),""),"")</f>
        <v>44446</v>
      </c>
      <c r="BC96" s="333" t="s">
        <v>110</v>
      </c>
      <c r="BD96" s="333" t="s">
        <v>165</v>
      </c>
      <c r="BE96" s="333">
        <f>IFERROR(IF(BB96&gt;0,WORKDAY(BB96,DaysHp,Holidays!$B$2:$B$57),""),"")</f>
        <v>44488</v>
      </c>
      <c r="BF96" s="333"/>
      <c r="BG96" s="333"/>
      <c r="BH96" s="333"/>
      <c r="BI96" s="359" t="str">
        <f>_xlfn.IFNA(VLOOKUP(C96,Tabel1[#All],7,0),"")</f>
        <v/>
      </c>
      <c r="BJ96" s="333"/>
      <c r="BK96" s="359" t="str">
        <f>_xlfn.IFNA(VLOOKUP(C96,Tabel1[#All],11,0),"")</f>
        <v/>
      </c>
      <c r="BL96" s="333"/>
      <c r="BM96" s="333"/>
      <c r="BN96" s="333"/>
      <c r="BO96" s="333"/>
      <c r="BP96" s="333" t="s">
        <v>164</v>
      </c>
      <c r="BQ96" s="143">
        <v>44449</v>
      </c>
      <c r="BR96" s="364"/>
      <c r="BS96" s="364"/>
      <c r="BT96" s="364"/>
      <c r="BU96" s="364"/>
    </row>
    <row r="97" spans="1:73">
      <c r="A97" s="145">
        <v>3</v>
      </c>
      <c r="B97" s="332" t="s">
        <v>161</v>
      </c>
      <c r="C97" s="332" t="s">
        <v>295</v>
      </c>
      <c r="D97" s="363" t="s">
        <v>294</v>
      </c>
      <c r="E97" s="147" t="s">
        <v>176</v>
      </c>
      <c r="F97" s="361" t="s">
        <v>226</v>
      </c>
      <c r="G97" s="139">
        <v>4937</v>
      </c>
      <c r="H97" s="282">
        <f>_xlfn.IFNA(VLOOKUP(C97,Tabel1[#All],4,0),"")</f>
        <v>708</v>
      </c>
      <c r="I97" s="361"/>
      <c r="J97" s="139">
        <v>1</v>
      </c>
      <c r="K97" s="332">
        <v>1</v>
      </c>
      <c r="L97" s="332">
        <v>1</v>
      </c>
      <c r="M97" s="332"/>
      <c r="N97" s="332"/>
      <c r="O97" s="332"/>
      <c r="P97" s="141"/>
      <c r="Q97" s="142" t="s">
        <v>171</v>
      </c>
      <c r="R97" s="333">
        <v>43927</v>
      </c>
      <c r="S97" s="333" t="s">
        <v>171</v>
      </c>
      <c r="T97" s="333">
        <v>43930</v>
      </c>
      <c r="U97" s="333" t="s">
        <v>171</v>
      </c>
      <c r="V97" s="333">
        <v>43933</v>
      </c>
      <c r="W97" s="359" t="str">
        <f>_xlfn.IFNA(VLOOKUP(C97,Tabel1[#All],15,0),"")</f>
        <v>100.0</v>
      </c>
      <c r="X97" s="333" t="s">
        <v>171</v>
      </c>
      <c r="Y97" s="333">
        <f>IFERROR(IF(R97&gt;0,WORKDAY(V97,DaysStreetSurvey,Holidays!$B$2:$B$57),""),"")</f>
        <v>43955</v>
      </c>
      <c r="Z97" s="333" t="s">
        <v>171</v>
      </c>
      <c r="AA97" s="333">
        <f>IFERROR(IF(Y97&gt;0,WORKDAY(Y97,1,Holidays!$B$2:$B$57),""),"")</f>
        <v>43956</v>
      </c>
      <c r="AB97" s="333" t="s">
        <v>171</v>
      </c>
      <c r="AC97" s="333">
        <v>43945</v>
      </c>
      <c r="AD97" s="333" t="s">
        <v>171</v>
      </c>
      <c r="AE97" s="333">
        <v>43965</v>
      </c>
      <c r="AF97" s="333" t="s">
        <v>171</v>
      </c>
      <c r="AG97" s="333">
        <f>IFERROR(IF(AE97&gt;0,WORKDAY(AE97,5,Holidays!$B$2:$B$57),""),"")</f>
        <v>43976</v>
      </c>
      <c r="AH97" s="333" t="s">
        <v>164</v>
      </c>
      <c r="AI97" s="333">
        <f>IFERROR(IF(AG97&gt;0,WORKDAY(AG97,14,Holidays!$B$2:$B$57),""),"")</f>
        <v>43997</v>
      </c>
      <c r="AJ97" s="333" t="s">
        <v>164</v>
      </c>
      <c r="AK97" s="333">
        <f>IFERROR(IF(AI97&gt;0,WORKDAY(AI97,DaysStartInfra,Holidays!$B$2:$B$57),""),"")</f>
        <v>43998</v>
      </c>
      <c r="AL97" s="333" t="s">
        <v>164</v>
      </c>
      <c r="AM97" s="333">
        <f>IFERROR(IF(AK97&gt;0,WORKDAY(AK97,DaysInfra,Holidays!$B$2:$B$57),""),"")</f>
        <v>44018</v>
      </c>
      <c r="AN97" s="333" t="s">
        <v>164</v>
      </c>
      <c r="AO97" s="333">
        <f>IFERROR(IF(AM97&gt;0,WORKDAY(AM97,GO4HLD2B,Holidays!$B$2:$B$57),""),"")</f>
        <v>44039</v>
      </c>
      <c r="AP97" s="333" t="s">
        <v>164</v>
      </c>
      <c r="AQ97" s="333">
        <f>IFERROR(IF(AO97&gt;0,WORKDAY(AO97,HLD2B,Holidays!$B$2:$B$57),""),"")</f>
        <v>44057</v>
      </c>
      <c r="AR97" s="333" t="s">
        <v>164</v>
      </c>
      <c r="AS97" s="333">
        <f>IFERROR(IF(AI97&gt;0,WORKDAY(AI97,StartSSV,Holidays!$B$2:$B$57),""),"")</f>
        <v>43998</v>
      </c>
      <c r="AT97" s="359" t="str">
        <f>_xlfn.IFNA(VLOOKUP(C97,Tabel1[#All],13,0),"")</f>
        <v>0.0</v>
      </c>
      <c r="AU97" s="333" t="s">
        <v>164</v>
      </c>
      <c r="AV97" s="333">
        <v>44172</v>
      </c>
      <c r="AW97" s="333" t="s">
        <v>164</v>
      </c>
      <c r="AX97" s="333">
        <f>IFERROR(IF(AV97&gt;0,WORKDAY(AV97,HLD2Cstart,Holidays!$B$2:$B$57),""),"")</f>
        <v>44173</v>
      </c>
      <c r="AY97" s="333" t="s">
        <v>164</v>
      </c>
      <c r="AZ97" s="333">
        <f>IFERROR(IF(AX97&gt;0,WORKDAY(AX97,HLD2Cstop,Holidays!$B$2:$B$57),""),"")</f>
        <v>44180</v>
      </c>
      <c r="BA97" s="333" t="s">
        <v>164</v>
      </c>
      <c r="BB97" s="333">
        <f>IFERROR(IF(AZ97&gt;0,WORKDAY(AZ97,HLD2C,Holidays!$B$2:$B$57),""),"")</f>
        <v>44214</v>
      </c>
      <c r="BC97" s="333" t="s">
        <v>110</v>
      </c>
      <c r="BD97" s="333" t="s">
        <v>164</v>
      </c>
      <c r="BE97" s="333">
        <v>44256</v>
      </c>
      <c r="BF97" s="333"/>
      <c r="BG97" s="333"/>
      <c r="BH97" s="333"/>
      <c r="BI97" s="359" t="str">
        <f>_xlfn.IFNA(VLOOKUP(C97,Tabel1[#All],7,0),"")</f>
        <v>0.0</v>
      </c>
      <c r="BJ97" s="333"/>
      <c r="BK97" s="359" t="str">
        <f>_xlfn.IFNA(VLOOKUP(C97,Tabel1[#All],11,0),"")</f>
        <v>0.0</v>
      </c>
      <c r="BL97" s="333"/>
      <c r="BM97" s="333"/>
      <c r="BN97" s="333"/>
      <c r="BO97" s="333"/>
      <c r="BP97" s="333"/>
      <c r="BQ97" s="143"/>
      <c r="BR97" s="364"/>
      <c r="BS97" s="364"/>
      <c r="BT97" s="364"/>
      <c r="BU97" s="364"/>
    </row>
    <row r="98" spans="1:73" ht="15.75" customHeight="1">
      <c r="A98" s="145">
        <v>3</v>
      </c>
      <c r="B98" s="332" t="s">
        <v>161</v>
      </c>
      <c r="C98" s="332" t="s">
        <v>296</v>
      </c>
      <c r="D98" s="363" t="s">
        <v>294</v>
      </c>
      <c r="E98" s="147" t="s">
        <v>178</v>
      </c>
      <c r="F98" s="361" t="s">
        <v>226</v>
      </c>
      <c r="G98" s="139">
        <v>3494</v>
      </c>
      <c r="H98" s="282">
        <f>_xlfn.IFNA(VLOOKUP(C98,Tabel1[#All],4,0),"")</f>
        <v>358</v>
      </c>
      <c r="I98" s="361">
        <v>1</v>
      </c>
      <c r="J98" s="139">
        <v>1</v>
      </c>
      <c r="K98" s="332">
        <v>1</v>
      </c>
      <c r="L98" s="332">
        <v>1</v>
      </c>
      <c r="M98" s="332">
        <v>1</v>
      </c>
      <c r="N98" s="332">
        <v>1</v>
      </c>
      <c r="O98" s="332">
        <v>1</v>
      </c>
      <c r="P98" s="141"/>
      <c r="Q98" s="142" t="s">
        <v>171</v>
      </c>
      <c r="R98" s="333">
        <v>43836</v>
      </c>
      <c r="S98" s="333" t="s">
        <v>171</v>
      </c>
      <c r="T98" s="333"/>
      <c r="U98" s="333" t="s">
        <v>171</v>
      </c>
      <c r="V98" s="333">
        <v>43845</v>
      </c>
      <c r="W98" s="359" t="str">
        <f>_xlfn.IFNA(VLOOKUP(C98,Tabel1[#All],15,0),"")</f>
        <v>100.0</v>
      </c>
      <c r="X98" s="333" t="s">
        <v>171</v>
      </c>
      <c r="Y98" s="333">
        <f>IFERROR(IF(R98&gt;0,WORKDAY(V98,DaysStreetSurvey,Holidays!$B$2:$B$57),""),"")</f>
        <v>43859</v>
      </c>
      <c r="Z98" s="333" t="s">
        <v>171</v>
      </c>
      <c r="AA98" s="333">
        <f>IFERROR(IF(Y98&gt;0,WORKDAY(Y98,1,Holidays!$B$2:$B$57),""),"")</f>
        <v>43860</v>
      </c>
      <c r="AB98" s="333" t="s">
        <v>171</v>
      </c>
      <c r="AC98" s="333">
        <v>43875</v>
      </c>
      <c r="AD98" s="333" t="s">
        <v>171</v>
      </c>
      <c r="AE98" s="333">
        <v>43875</v>
      </c>
      <c r="AF98" s="333" t="s">
        <v>171</v>
      </c>
      <c r="AG98" s="333">
        <v>43880</v>
      </c>
      <c r="AH98" s="333" t="s">
        <v>171</v>
      </c>
      <c r="AI98" s="333">
        <v>43896</v>
      </c>
      <c r="AJ98" s="333" t="s">
        <v>171</v>
      </c>
      <c r="AK98" s="333">
        <f>IFERROR(IF(AI98&gt;0,WORKDAY(AI98,DaysStartInfra,Holidays!$B$2:$B$57),""),"")</f>
        <v>43899</v>
      </c>
      <c r="AL98" s="333" t="s">
        <v>171</v>
      </c>
      <c r="AM98" s="333">
        <v>44012</v>
      </c>
      <c r="AN98" s="333" t="s">
        <v>164</v>
      </c>
      <c r="AO98" s="333">
        <f>IFERROR(IF(AM98&gt;0,WORKDAY(AM98,GO4HLD2B,Holidays!$B$2:$B$57),""),"")</f>
        <v>44019</v>
      </c>
      <c r="AP98" s="333" t="s">
        <v>164</v>
      </c>
      <c r="AQ98" s="333">
        <f>IFERROR(IF(AO98&gt;0,WORKDAY(AO98,HLD2B,Holidays!$B$2:$B$57),""),"")</f>
        <v>44053</v>
      </c>
      <c r="AR98" s="333" t="s">
        <v>171</v>
      </c>
      <c r="AS98" s="333">
        <v>43901</v>
      </c>
      <c r="AT98" s="359" t="str">
        <f>_xlfn.IFNA(VLOOKUP(C98,Tabel1[#All],13,0),"")</f>
        <v>81.56</v>
      </c>
      <c r="AU98" s="333" t="s">
        <v>164</v>
      </c>
      <c r="AV98" s="333">
        <v>44113</v>
      </c>
      <c r="AW98" s="333" t="s">
        <v>164</v>
      </c>
      <c r="AX98" s="333">
        <f>IFERROR(IF(AV98&gt;0,WORKDAY(AV98,HLD2Cstart,Holidays!$B$2:$B$57),""),"")</f>
        <v>44116</v>
      </c>
      <c r="AY98" s="333" t="s">
        <v>164</v>
      </c>
      <c r="AZ98" s="333">
        <f>IFERROR(IF(AX98&gt;0,WORKDAY(AX98,HLD2Cstop,Holidays!$B$2:$B$57),""),"")</f>
        <v>44123</v>
      </c>
      <c r="BA98" s="333" t="s">
        <v>164</v>
      </c>
      <c r="BB98" s="333">
        <f>IFERROR(IF(AZ98&gt;0,WORKDAY(AZ98,HLD2C,Holidays!$B$2:$B$57),""),"")</f>
        <v>44141</v>
      </c>
      <c r="BC98" s="333" t="s">
        <v>110</v>
      </c>
      <c r="BD98" s="333" t="s">
        <v>164</v>
      </c>
      <c r="BE98" s="333">
        <v>44200</v>
      </c>
      <c r="BF98" s="333"/>
      <c r="BG98" s="333"/>
      <c r="BH98" s="333"/>
      <c r="BI98" s="359" t="str">
        <f>_xlfn.IFNA(VLOOKUP(C98,Tabel1[#All],7,0),"")</f>
        <v>1.96</v>
      </c>
      <c r="BJ98" s="333"/>
      <c r="BK98" s="359" t="str">
        <f>_xlfn.IFNA(VLOOKUP(C98,Tabel1[#All],11,0),"")</f>
        <v>0.37</v>
      </c>
      <c r="BL98" s="333"/>
      <c r="BM98" s="333"/>
      <c r="BN98" s="333"/>
      <c r="BO98" s="333"/>
      <c r="BP98" s="333" t="s">
        <v>164</v>
      </c>
      <c r="BQ98" s="143">
        <v>44449</v>
      </c>
      <c r="BR98" s="364"/>
      <c r="BS98" s="364"/>
      <c r="BT98" s="364"/>
      <c r="BU98" s="364"/>
    </row>
    <row r="99" spans="1:73" ht="15" customHeight="1">
      <c r="A99" s="145">
        <v>3</v>
      </c>
      <c r="B99" s="332" t="s">
        <v>161</v>
      </c>
      <c r="C99" s="332" t="s">
        <v>297</v>
      </c>
      <c r="D99" s="363" t="s">
        <v>294</v>
      </c>
      <c r="E99" s="147" t="s">
        <v>180</v>
      </c>
      <c r="F99" s="361" t="s">
        <v>226</v>
      </c>
      <c r="G99" s="139">
        <v>2685</v>
      </c>
      <c r="H99" s="282">
        <f>_xlfn.IFNA(VLOOKUP(C99,Tabel1[#All],4,0),"")</f>
        <v>379</v>
      </c>
      <c r="I99" s="361"/>
      <c r="J99" s="139">
        <v>1</v>
      </c>
      <c r="K99" s="332">
        <v>1</v>
      </c>
      <c r="L99" s="332">
        <v>1</v>
      </c>
      <c r="M99" s="332"/>
      <c r="N99" s="332"/>
      <c r="O99" s="332"/>
      <c r="P99" s="141"/>
      <c r="Q99" s="142" t="s">
        <v>171</v>
      </c>
      <c r="R99" s="333">
        <v>43913</v>
      </c>
      <c r="S99" s="333" t="s">
        <v>171</v>
      </c>
      <c r="T99" s="333">
        <v>43915</v>
      </c>
      <c r="U99" s="333" t="s">
        <v>171</v>
      </c>
      <c r="V99" s="333">
        <v>43916</v>
      </c>
      <c r="W99" s="359" t="str">
        <f>_xlfn.IFNA(VLOOKUP(C99,Tabel1[#All],15,0),"")</f>
        <v>100.0</v>
      </c>
      <c r="X99" s="333" t="s">
        <v>171</v>
      </c>
      <c r="Y99" s="333">
        <f>IFERROR(IF(R99&gt;0,WORKDAY(V99,DaysStreetSurvey,Holidays!$B$2:$B$57),""),"")</f>
        <v>43930</v>
      </c>
      <c r="Z99" s="333" t="s">
        <v>171</v>
      </c>
      <c r="AA99" s="333">
        <f>IFERROR(IF(Y99&gt;0,WORKDAY(Y99,1,Holidays!$B$2:$B$57),""),"")</f>
        <v>43931</v>
      </c>
      <c r="AB99" s="333" t="s">
        <v>171</v>
      </c>
      <c r="AC99" s="333">
        <v>43929</v>
      </c>
      <c r="AD99" s="333" t="s">
        <v>171</v>
      </c>
      <c r="AE99" s="333">
        <v>43929</v>
      </c>
      <c r="AF99" s="333" t="s">
        <v>171</v>
      </c>
      <c r="AG99" s="333">
        <v>43942</v>
      </c>
      <c r="AH99" s="333" t="s">
        <v>171</v>
      </c>
      <c r="AI99" s="333">
        <v>43984</v>
      </c>
      <c r="AJ99" s="333" t="s">
        <v>171</v>
      </c>
      <c r="AK99" s="333">
        <f>IFERROR(IF(AI99&gt;0,WORKDAY(AI99,DaysStartInfra,Holidays!$B$2:$B$57),""),"")</f>
        <v>43985</v>
      </c>
      <c r="AL99" s="333" t="s">
        <v>171</v>
      </c>
      <c r="AM99" s="333">
        <v>44014</v>
      </c>
      <c r="AN99" s="333" t="s">
        <v>171</v>
      </c>
      <c r="AO99" s="333">
        <v>44015</v>
      </c>
      <c r="AP99" s="333" t="s">
        <v>164</v>
      </c>
      <c r="AQ99" s="333">
        <f>IFERROR(IF(AO99&gt;0,WORKDAY(AO99,HLD2B,Holidays!$B$2:$B$57),""),"")</f>
        <v>44049</v>
      </c>
      <c r="AR99" s="333" t="s">
        <v>164</v>
      </c>
      <c r="AS99" s="333">
        <f>IFERROR(IF(AI99&gt;0,WORKDAY(AI99,StartSSV,Holidays!$B$2:$B$57),""),"")</f>
        <v>43985</v>
      </c>
      <c r="AT99" s="359" t="str">
        <f>_xlfn.IFNA(VLOOKUP(C99,Tabel1[#All],13,0),"")</f>
        <v>0.0</v>
      </c>
      <c r="AU99" s="333" t="s">
        <v>164</v>
      </c>
      <c r="AV99" s="333">
        <v>44370</v>
      </c>
      <c r="AW99" s="333" t="s">
        <v>164</v>
      </c>
      <c r="AX99" s="333">
        <f>IFERROR(IF(AV99&gt;0,WORKDAY(AV99,HLD2Cstart,Holidays!$B$2:$B$57),""),"")</f>
        <v>44371</v>
      </c>
      <c r="AY99" s="333" t="s">
        <v>164</v>
      </c>
      <c r="AZ99" s="333">
        <f>IFERROR(IF(AX99&gt;0,WORKDAY(AX99,HLD2Cstop,Holidays!$B$2:$B$57),""),"")</f>
        <v>44378</v>
      </c>
      <c r="BA99" s="333" t="s">
        <v>164</v>
      </c>
      <c r="BB99" s="333">
        <f>IFERROR(IF(AZ99&gt;0,WORKDAY(AZ99,HLD2C,Holidays!$B$2:$B$57),""),"")</f>
        <v>44398</v>
      </c>
      <c r="BC99" s="333" t="s">
        <v>110</v>
      </c>
      <c r="BD99" s="333" t="s">
        <v>164</v>
      </c>
      <c r="BE99" s="333">
        <f>IFERROR(IF(BB99&gt;0,WORKDAY(BB99,DaysHp,Holidays!$B$2:$B$57),""),"")</f>
        <v>44440</v>
      </c>
      <c r="BF99" s="333"/>
      <c r="BG99" s="333"/>
      <c r="BH99" s="333"/>
      <c r="BI99" s="359" t="str">
        <f>_xlfn.IFNA(VLOOKUP(C99,Tabel1[#All],7,0),"")</f>
        <v>0.0</v>
      </c>
      <c r="BJ99" s="333"/>
      <c r="BK99" s="359" t="str">
        <f>_xlfn.IFNA(VLOOKUP(C99,Tabel1[#All],11,0),"")</f>
        <v>0.0</v>
      </c>
      <c r="BL99" s="333"/>
      <c r="BM99" s="333"/>
      <c r="BN99" s="333"/>
      <c r="BO99" s="333"/>
      <c r="BP99" s="333"/>
      <c r="BQ99" s="143"/>
      <c r="BR99" s="364"/>
      <c r="BS99" s="364"/>
      <c r="BT99" s="364"/>
      <c r="BU99" s="364"/>
    </row>
    <row r="100" spans="1:73" ht="15" customHeight="1">
      <c r="A100" s="145">
        <v>3</v>
      </c>
      <c r="B100" s="332" t="s">
        <v>161</v>
      </c>
      <c r="C100" s="332" t="s">
        <v>298</v>
      </c>
      <c r="D100" s="363" t="s">
        <v>294</v>
      </c>
      <c r="E100" s="147" t="s">
        <v>182</v>
      </c>
      <c r="F100" s="361" t="s">
        <v>226</v>
      </c>
      <c r="G100" s="139">
        <v>4552</v>
      </c>
      <c r="H100" s="282">
        <f>_xlfn.IFNA(VLOOKUP(C100,Tabel1[#All],4,0),"")</f>
        <v>508</v>
      </c>
      <c r="I100" s="361"/>
      <c r="J100" s="139">
        <v>1</v>
      </c>
      <c r="K100" s="332">
        <v>1</v>
      </c>
      <c r="L100" s="332">
        <v>1</v>
      </c>
      <c r="M100" s="332"/>
      <c r="N100" s="332"/>
      <c r="O100" s="332"/>
      <c r="P100" s="141"/>
      <c r="Q100" s="142" t="s">
        <v>171</v>
      </c>
      <c r="R100" s="333">
        <v>43894</v>
      </c>
      <c r="S100" s="333" t="s">
        <v>171</v>
      </c>
      <c r="T100" s="333">
        <v>43899</v>
      </c>
      <c r="U100" s="333" t="s">
        <v>171</v>
      </c>
      <c r="V100" s="333">
        <v>43905</v>
      </c>
      <c r="W100" s="359" t="str">
        <f>_xlfn.IFNA(VLOOKUP(C100,Tabel1[#All],15,0),"")</f>
        <v>100.0</v>
      </c>
      <c r="X100" s="333" t="s">
        <v>171</v>
      </c>
      <c r="Y100" s="333">
        <f>IFERROR(IF(R100&gt;0,WORKDAY(V100,DaysStreetSurvey,Holidays!$B$2:$B$57),""),"")</f>
        <v>43917</v>
      </c>
      <c r="Z100" s="333" t="s">
        <v>171</v>
      </c>
      <c r="AA100" s="333">
        <f>IFERROR(IF(Y100&gt;0,WORKDAY(Y100,1,Holidays!$B$2:$B$57),""),"")</f>
        <v>43920</v>
      </c>
      <c r="AB100" s="333" t="s">
        <v>171</v>
      </c>
      <c r="AC100" s="333">
        <v>43929</v>
      </c>
      <c r="AD100" s="333" t="s">
        <v>171</v>
      </c>
      <c r="AE100" s="333">
        <v>43929</v>
      </c>
      <c r="AF100" s="333" t="s">
        <v>171</v>
      </c>
      <c r="AG100" s="333">
        <v>43942</v>
      </c>
      <c r="AH100" s="333" t="s">
        <v>171</v>
      </c>
      <c r="AI100" s="333">
        <v>43984</v>
      </c>
      <c r="AJ100" s="333" t="s">
        <v>164</v>
      </c>
      <c r="AK100" s="333">
        <f>IFERROR(IF(AI100&gt;0,WORKDAY(AI100,DaysStartInfra,Holidays!$B$2:$B$57),""),"")</f>
        <v>43985</v>
      </c>
      <c r="AL100" s="333" t="s">
        <v>164</v>
      </c>
      <c r="AM100" s="333">
        <f>IFERROR(IF(AK100&gt;0,WORKDAY(AK100,DaysInfra,Holidays!$B$2:$B$57),""),"")</f>
        <v>44005</v>
      </c>
      <c r="AN100" s="333" t="s">
        <v>164</v>
      </c>
      <c r="AO100" s="333">
        <f>IFERROR(IF(AM100&gt;0,WORKDAY(AM100,GO4HLD2B,Holidays!$B$2:$B$57),""),"")</f>
        <v>44012</v>
      </c>
      <c r="AP100" s="333" t="s">
        <v>164</v>
      </c>
      <c r="AQ100" s="333">
        <f>IFERROR(IF(AO100&gt;0,WORKDAY(AO100,HLD2B,Holidays!$B$2:$B$57),""),"")</f>
        <v>44046</v>
      </c>
      <c r="AR100" s="333" t="s">
        <v>171</v>
      </c>
      <c r="AS100" s="333">
        <v>44014</v>
      </c>
      <c r="AT100" s="359" t="str">
        <f>_xlfn.IFNA(VLOOKUP(C100,Tabel1[#All],13,0),"")</f>
        <v>21.85</v>
      </c>
      <c r="AU100" s="333" t="s">
        <v>164</v>
      </c>
      <c r="AV100" s="333">
        <v>44172</v>
      </c>
      <c r="AW100" s="333" t="s">
        <v>164</v>
      </c>
      <c r="AX100" s="333">
        <f>IFERROR(IF(AZ100&gt;0,WORKDAY(AZ100,-HLD2Cstop,Holidays!$B$2:$B$57),""),"")</f>
        <v>44173</v>
      </c>
      <c r="AY100" s="333" t="s">
        <v>164</v>
      </c>
      <c r="AZ100" s="333">
        <f>IFERROR(IF(BB100&gt;0,WORKDAY(BB100,-HLD2C,Holidays!$B$2:$B$57),""),"")</f>
        <v>44180</v>
      </c>
      <c r="BA100" s="333" t="s">
        <v>164</v>
      </c>
      <c r="BB100" s="333">
        <f>IFERROR(IF(BE100&gt;0,WORKDAY(BE100,-DaysHp,Holidays!$B$2:$B$57),""),"")</f>
        <v>44214</v>
      </c>
      <c r="BC100" s="333" t="s">
        <v>110</v>
      </c>
      <c r="BD100" s="333" t="s">
        <v>164</v>
      </c>
      <c r="BE100" s="333">
        <v>44256</v>
      </c>
      <c r="BF100" s="333"/>
      <c r="BG100" s="333"/>
      <c r="BH100" s="333"/>
      <c r="BI100" s="359" t="str">
        <f>_xlfn.IFNA(VLOOKUP(C100,Tabel1[#All],7,0),"")</f>
        <v>0.2</v>
      </c>
      <c r="BJ100" s="333"/>
      <c r="BK100" s="359" t="str">
        <f>_xlfn.IFNA(VLOOKUP(C100,Tabel1[#All],11,0),"")</f>
        <v>0.0</v>
      </c>
      <c r="BL100" s="333"/>
      <c r="BM100" s="333"/>
      <c r="BN100" s="333"/>
      <c r="BO100" s="333"/>
      <c r="BP100" s="333"/>
      <c r="BQ100" s="143"/>
      <c r="BR100" s="364"/>
      <c r="BS100" s="364"/>
      <c r="BT100" s="364"/>
      <c r="BU100" s="364"/>
    </row>
    <row r="101" spans="1:73" ht="15" customHeight="1">
      <c r="A101" s="145">
        <v>3</v>
      </c>
      <c r="B101" s="332" t="s">
        <v>161</v>
      </c>
      <c r="C101" s="332" t="s">
        <v>299</v>
      </c>
      <c r="D101" s="363" t="s">
        <v>294</v>
      </c>
      <c r="E101" s="147" t="s">
        <v>186</v>
      </c>
      <c r="F101" s="361" t="s">
        <v>226</v>
      </c>
      <c r="G101" s="139">
        <v>1166</v>
      </c>
      <c r="H101" s="282">
        <f>_xlfn.IFNA(VLOOKUP(C101,Tabel1[#All],4,0),"")</f>
        <v>129</v>
      </c>
      <c r="I101" s="361"/>
      <c r="J101" s="139">
        <v>1</v>
      </c>
      <c r="K101" s="332"/>
      <c r="L101" s="332"/>
      <c r="M101" s="332"/>
      <c r="N101" s="332"/>
      <c r="O101" s="332"/>
      <c r="P101" s="141"/>
      <c r="Q101" s="142" t="s">
        <v>171</v>
      </c>
      <c r="R101" s="333">
        <v>43955</v>
      </c>
      <c r="S101" s="333" t="s">
        <v>171</v>
      </c>
      <c r="T101" s="333">
        <v>43959</v>
      </c>
      <c r="U101" s="333" t="s">
        <v>171</v>
      </c>
      <c r="V101" s="333">
        <v>43963</v>
      </c>
      <c r="W101" s="359" t="str">
        <f>_xlfn.IFNA(VLOOKUP(C101,Tabel1[#All],15,0),"")</f>
        <v>100.0</v>
      </c>
      <c r="X101" s="333" t="s">
        <v>171</v>
      </c>
      <c r="Y101" s="333">
        <f>IFERROR(IF(R101&gt;0,WORKDAY(V101,DaysStreetSurvey,Holidays!$B$2:$B$57),""),"")</f>
        <v>43979</v>
      </c>
      <c r="Z101" s="333" t="s">
        <v>171</v>
      </c>
      <c r="AA101" s="333">
        <f>IFERROR(IF(Y101&gt;0,WORKDAY(Y101,1,Holidays!$B$2:$B$57),""),"")</f>
        <v>43980</v>
      </c>
      <c r="AB101" s="333" t="s">
        <v>164</v>
      </c>
      <c r="AC101" s="333">
        <f>IFERROR(IF(AA101&gt;0,WORKDAY(AA101,2,Holidays!$B$2:$B$57),""),"")</f>
        <v>43985</v>
      </c>
      <c r="AD101" s="333" t="s">
        <v>164</v>
      </c>
      <c r="AE101" s="333">
        <f>IFERROR(IF(AC101&gt;0,WORKDAY(AC101,14,Holidays!$B$2:$B$57),""),"")</f>
        <v>44005</v>
      </c>
      <c r="AF101" s="333" t="s">
        <v>164</v>
      </c>
      <c r="AG101" s="333">
        <f>IFERROR(IF(AE101&gt;0,WORKDAY(AE101,5,Holidays!$B$2:$B$57),""),"")</f>
        <v>44012</v>
      </c>
      <c r="AH101" s="333" t="s">
        <v>164</v>
      </c>
      <c r="AI101" s="333">
        <f>IFERROR(IF(AG101&gt;0,WORKDAY(AG101,14,Holidays!$B$2:$B$57),""),"")</f>
        <v>44046</v>
      </c>
      <c r="AJ101" s="333" t="s">
        <v>164</v>
      </c>
      <c r="AK101" s="333">
        <f>IFERROR(IF(AI101&gt;0,WORKDAY(AI101,DaysStartInfra,Holidays!$B$2:$B$57),""),"")</f>
        <v>44047</v>
      </c>
      <c r="AL101" s="333" t="s">
        <v>164</v>
      </c>
      <c r="AM101" s="333">
        <f>IFERROR(IF(AK101&gt;0,WORKDAY(AK101,DaysInfra,Holidays!$B$2:$B$57),""),"")</f>
        <v>44067</v>
      </c>
      <c r="AN101" s="333" t="s">
        <v>164</v>
      </c>
      <c r="AO101" s="333">
        <v>44014</v>
      </c>
      <c r="AP101" s="333" t="s">
        <v>164</v>
      </c>
      <c r="AQ101" s="333">
        <f>IFERROR(IF(AO101&gt;0,WORKDAY(AO101,HLD2B,Holidays!$B$2:$B$57),""),"")</f>
        <v>44048</v>
      </c>
      <c r="AR101" s="333" t="s">
        <v>164</v>
      </c>
      <c r="AS101" s="333">
        <f>IFERROR(IF(AI101&gt;0,WORKDAY(AI101,StartSSV,Holidays!$B$2:$B$57),""),"")</f>
        <v>44047</v>
      </c>
      <c r="AT101" s="359" t="str">
        <f>_xlfn.IFNA(VLOOKUP(C101,Tabel1[#All],13,0),"")</f>
        <v>0.0</v>
      </c>
      <c r="AU101" s="333" t="s">
        <v>164</v>
      </c>
      <c r="AV101" s="333">
        <v>44308</v>
      </c>
      <c r="AW101" s="333" t="s">
        <v>164</v>
      </c>
      <c r="AX101" s="333">
        <f>IFERROR(IF(AV101&gt;0,WORKDAY(AV101,HLD2Cstart,Holidays!$B$2:$B$57),""),"")</f>
        <v>44309</v>
      </c>
      <c r="AY101" s="333" t="s">
        <v>164</v>
      </c>
      <c r="AZ101" s="333">
        <f>IFERROR(IF(AX101&gt;0,WORKDAY(AX101,HLD2Cstop,Holidays!$B$2:$B$57),""),"")</f>
        <v>44316</v>
      </c>
      <c r="BA101" s="333" t="s">
        <v>164</v>
      </c>
      <c r="BB101" s="333">
        <f>IFERROR(IF(AZ101&gt;0,WORKDAY(AZ101,HLD2C,Holidays!$B$2:$B$57),""),"")</f>
        <v>44336</v>
      </c>
      <c r="BC101" s="333" t="s">
        <v>110</v>
      </c>
      <c r="BD101" s="333"/>
      <c r="BE101" s="333">
        <f>IFERROR(IF(BB101&gt;0,WORKDAY(BB101,DaysHp,Holidays!$B$2:$B$57),""),"")</f>
        <v>44378</v>
      </c>
      <c r="BF101" s="333"/>
      <c r="BG101" s="333"/>
      <c r="BH101" s="333"/>
      <c r="BI101" s="359" t="str">
        <f>_xlfn.IFNA(VLOOKUP(C101,Tabel1[#All],7,0),"")</f>
        <v>0.0</v>
      </c>
      <c r="BJ101" s="333"/>
      <c r="BK101" s="359" t="str">
        <f>_xlfn.IFNA(VLOOKUP(C101,Tabel1[#All],11,0),"")</f>
        <v>0.0</v>
      </c>
      <c r="BL101" s="333"/>
      <c r="BM101" s="333"/>
      <c r="BN101" s="333"/>
      <c r="BO101" s="333"/>
      <c r="BP101" s="333"/>
      <c r="BQ101" s="143"/>
      <c r="BR101" s="364"/>
      <c r="BS101" s="364"/>
      <c r="BT101" s="364"/>
      <c r="BU101" s="364"/>
    </row>
    <row r="102" spans="1:73" ht="15" customHeight="1">
      <c r="A102" s="145">
        <v>3</v>
      </c>
      <c r="B102" s="332" t="s">
        <v>161</v>
      </c>
      <c r="C102" s="332" t="s">
        <v>300</v>
      </c>
      <c r="D102" s="363" t="s">
        <v>294</v>
      </c>
      <c r="E102" s="147" t="s">
        <v>188</v>
      </c>
      <c r="F102" s="361" t="s">
        <v>226</v>
      </c>
      <c r="G102" s="139">
        <v>4362</v>
      </c>
      <c r="H102" s="282">
        <f>_xlfn.IFNA(VLOOKUP(C102,Tabel1[#All],4,0),"")</f>
        <v>383</v>
      </c>
      <c r="I102" s="361"/>
      <c r="J102" s="139">
        <v>1</v>
      </c>
      <c r="K102" s="332">
        <v>2</v>
      </c>
      <c r="L102" s="332">
        <v>2</v>
      </c>
      <c r="M102" s="332">
        <v>1</v>
      </c>
      <c r="N102" s="332">
        <v>1</v>
      </c>
      <c r="O102" s="332">
        <v>1</v>
      </c>
      <c r="P102" s="141"/>
      <c r="Q102" s="142" t="s">
        <v>171</v>
      </c>
      <c r="R102" s="333">
        <v>43760</v>
      </c>
      <c r="S102" s="333" t="s">
        <v>171</v>
      </c>
      <c r="T102" s="333">
        <v>43773</v>
      </c>
      <c r="U102" s="333" t="s">
        <v>171</v>
      </c>
      <c r="V102" s="333">
        <v>43766</v>
      </c>
      <c r="W102" s="359" t="str">
        <f>_xlfn.IFNA(VLOOKUP(C102,Tabel1[#All],15,0),"")</f>
        <v>98.74</v>
      </c>
      <c r="X102" s="333" t="s">
        <v>171</v>
      </c>
      <c r="Y102" s="333">
        <f>IFERROR(IF(R102&gt;0,WORKDAY(V102,DaysStreetSurvey,Holidays!$B$2:$B$57),""),"")</f>
        <v>43782</v>
      </c>
      <c r="Z102" s="333" t="s">
        <v>171</v>
      </c>
      <c r="AA102" s="333">
        <f>IFERROR(IF(Y102&gt;0,WORKDAY(Y102,1,Holidays!$B$2:$B$57),""),"")</f>
        <v>43783</v>
      </c>
      <c r="AB102" s="333" t="s">
        <v>171</v>
      </c>
      <c r="AC102" s="333">
        <v>43783</v>
      </c>
      <c r="AD102" s="333" t="s">
        <v>171</v>
      </c>
      <c r="AE102" s="333">
        <v>43783</v>
      </c>
      <c r="AF102" s="333" t="s">
        <v>171</v>
      </c>
      <c r="AG102" s="333">
        <v>43804</v>
      </c>
      <c r="AH102" s="333" t="s">
        <v>171</v>
      </c>
      <c r="AI102" s="333">
        <v>43811</v>
      </c>
      <c r="AJ102" s="333" t="s">
        <v>171</v>
      </c>
      <c r="AK102" s="333">
        <f>IFERROR(IF(AI102&gt;0,WORKDAY(AI102,DaysStartInfra,Holidays!$B$2:$B$57),""),"")</f>
        <v>43812</v>
      </c>
      <c r="AL102" s="333" t="s">
        <v>171</v>
      </c>
      <c r="AM102" s="333">
        <v>43818</v>
      </c>
      <c r="AN102" s="333" t="s">
        <v>171</v>
      </c>
      <c r="AO102" s="333">
        <v>43818</v>
      </c>
      <c r="AP102" s="333" t="s">
        <v>171</v>
      </c>
      <c r="AQ102" s="333">
        <v>43860</v>
      </c>
      <c r="AR102" s="333" t="s">
        <v>171</v>
      </c>
      <c r="AS102" s="333">
        <v>43781</v>
      </c>
      <c r="AT102" s="359" t="str">
        <f>_xlfn.IFNA(VLOOKUP(C102,Tabel1[#All],13,0),"")</f>
        <v>99.74</v>
      </c>
      <c r="AU102" s="333" t="s">
        <v>171</v>
      </c>
      <c r="AV102" s="333">
        <v>43899</v>
      </c>
      <c r="AW102" s="333" t="s">
        <v>171</v>
      </c>
      <c r="AX102" s="333">
        <v>43906</v>
      </c>
      <c r="AY102" s="333" t="s">
        <v>171</v>
      </c>
      <c r="AZ102" s="333">
        <v>43910</v>
      </c>
      <c r="BA102" s="333" t="s">
        <v>171</v>
      </c>
      <c r="BB102" s="333">
        <v>43930</v>
      </c>
      <c r="BC102" s="333" t="s">
        <v>110</v>
      </c>
      <c r="BD102" s="333" t="s">
        <v>171</v>
      </c>
      <c r="BE102" s="333">
        <f>IFERROR(IF(BB102&gt;0,WORKDAY(BB102,DaysHp,Holidays!$B$2:$B$57),""),"")</f>
        <v>43985</v>
      </c>
      <c r="BF102" s="333" t="s">
        <v>164</v>
      </c>
      <c r="BG102" s="333">
        <v>44196</v>
      </c>
      <c r="BH102" s="333"/>
      <c r="BI102" s="359" t="str">
        <f>_xlfn.IFNA(VLOOKUP(C102,Tabel1[#All],7,0),"")</f>
        <v>86.68</v>
      </c>
      <c r="BJ102" s="333"/>
      <c r="BK102" s="359" t="str">
        <f>_xlfn.IFNA(VLOOKUP(C102,Tabel1[#All],11,0),"")</f>
        <v>5.18</v>
      </c>
      <c r="BL102" s="333"/>
      <c r="BM102" s="333"/>
      <c r="BN102" s="333"/>
      <c r="BO102" s="333"/>
      <c r="BP102" s="333" t="s">
        <v>164</v>
      </c>
      <c r="BQ102" s="143">
        <v>44449</v>
      </c>
      <c r="BR102" s="364"/>
      <c r="BS102" s="364"/>
      <c r="BT102" s="364"/>
      <c r="BU102" s="364"/>
    </row>
    <row r="103" spans="1:73" ht="15" customHeight="1">
      <c r="A103" s="145">
        <v>3</v>
      </c>
      <c r="B103" s="332" t="s">
        <v>161</v>
      </c>
      <c r="C103" s="332" t="s">
        <v>301</v>
      </c>
      <c r="D103" s="363" t="s">
        <v>294</v>
      </c>
      <c r="E103" s="147" t="s">
        <v>190</v>
      </c>
      <c r="F103" s="361" t="s">
        <v>226</v>
      </c>
      <c r="G103" s="139">
        <v>2872</v>
      </c>
      <c r="H103" s="282">
        <f>_xlfn.IFNA(VLOOKUP(C103,Tabel1[#All],4,0),"")</f>
        <v>258</v>
      </c>
      <c r="I103" s="361"/>
      <c r="J103" s="139">
        <v>1</v>
      </c>
      <c r="K103" s="332"/>
      <c r="L103" s="332"/>
      <c r="M103" s="332"/>
      <c r="N103" s="332"/>
      <c r="O103" s="332"/>
      <c r="P103" s="141"/>
      <c r="Q103" s="142" t="s">
        <v>171</v>
      </c>
      <c r="R103" s="333">
        <v>43948</v>
      </c>
      <c r="S103" s="333" t="s">
        <v>171</v>
      </c>
      <c r="T103" s="333">
        <v>43959</v>
      </c>
      <c r="U103" s="333" t="s">
        <v>171</v>
      </c>
      <c r="V103" s="333">
        <v>43963</v>
      </c>
      <c r="W103" s="359" t="str">
        <f>_xlfn.IFNA(VLOOKUP(C103,Tabel1[#All],15,0),"")</f>
        <v>100.0</v>
      </c>
      <c r="X103" s="333" t="s">
        <v>171</v>
      </c>
      <c r="Y103" s="333">
        <f>IFERROR(IF(R103&gt;0,WORKDAY(V103,DaysStreetSurvey,Holidays!$B$2:$B$57),""),"")</f>
        <v>43979</v>
      </c>
      <c r="Z103" s="333" t="s">
        <v>171</v>
      </c>
      <c r="AA103" s="333">
        <f>IFERROR(IF(Y103&gt;0,WORKDAY(Y103,1,Holidays!$B$2:$B$57),""),"")</f>
        <v>43980</v>
      </c>
      <c r="AB103" s="333" t="s">
        <v>164</v>
      </c>
      <c r="AC103" s="333">
        <f>IFERROR(IF(AA103&gt;0,WORKDAY(AA103,2,Holidays!$B$2:$B$57),""),"")</f>
        <v>43985</v>
      </c>
      <c r="AD103" s="333" t="s">
        <v>164</v>
      </c>
      <c r="AE103" s="333">
        <f>IFERROR(IF(AC103&gt;0,WORKDAY(AC103,14,Holidays!$B$2:$B$57),""),"")</f>
        <v>44005</v>
      </c>
      <c r="AF103" s="333" t="s">
        <v>164</v>
      </c>
      <c r="AG103" s="333">
        <f>IFERROR(IF(AE103&gt;0,WORKDAY(AE103,5,Holidays!$B$2:$B$57),""),"")</f>
        <v>44012</v>
      </c>
      <c r="AH103" s="333" t="s">
        <v>164</v>
      </c>
      <c r="AI103" s="333">
        <f>IFERROR(IF(AG103&gt;0,WORKDAY(AG103,14,Holidays!$B$2:$B$57),""),"")</f>
        <v>44046</v>
      </c>
      <c r="AJ103" s="333" t="s">
        <v>164</v>
      </c>
      <c r="AK103" s="333">
        <f>IFERROR(IF(AI103&gt;0,WORKDAY(AI103,DaysStartInfra,Holidays!$B$2:$B$57),""),"")</f>
        <v>44047</v>
      </c>
      <c r="AL103" s="333" t="s">
        <v>164</v>
      </c>
      <c r="AM103" s="333">
        <f>IFERROR(IF(AK103&gt;0,WORKDAY(AK103,DaysInfra,Holidays!$B$2:$B$57),""),"")</f>
        <v>44067</v>
      </c>
      <c r="AN103" s="333" t="s">
        <v>164</v>
      </c>
      <c r="AO103" s="333">
        <f>IFERROR(IF(AM103&gt;0,WORKDAY(AM103,GO4HLD2B,Holidays!$B$2:$B$57),""),"")</f>
        <v>44074</v>
      </c>
      <c r="AP103" s="333" t="s">
        <v>164</v>
      </c>
      <c r="AQ103" s="333">
        <f>IFERROR(IF(AO103&gt;0,WORKDAY(AO103,HLD2B,Holidays!$B$2:$B$57),""),"")</f>
        <v>44092</v>
      </c>
      <c r="AR103" s="333" t="s">
        <v>164</v>
      </c>
      <c r="AS103" s="333">
        <f>IFERROR(IF(AI103&gt;0,WORKDAY(AI103,StartSSV,Holidays!$B$2:$B$57),""),"")</f>
        <v>44047</v>
      </c>
      <c r="AT103" s="359" t="str">
        <f>_xlfn.IFNA(VLOOKUP(C103,Tabel1[#All],13,0),"")</f>
        <v>0.0</v>
      </c>
      <c r="AU103" s="333" t="s">
        <v>164</v>
      </c>
      <c r="AV103" s="333">
        <v>44494</v>
      </c>
      <c r="AW103" s="333" t="s">
        <v>164</v>
      </c>
      <c r="AX103" s="333">
        <f>IFERROR(IF(AV103&gt;0,WORKDAY(AV103,HLD2Cstart,Holidays!$B$2:$B$57),""),"")</f>
        <v>44495</v>
      </c>
      <c r="AY103" s="333" t="s">
        <v>164</v>
      </c>
      <c r="AZ103" s="333">
        <f>IFERROR(IF(AX103&gt;0,WORKDAY(AX103,HLD2Cstop,Holidays!$B$2:$B$57),""),"")</f>
        <v>44502</v>
      </c>
      <c r="BA103" s="333" t="s">
        <v>164</v>
      </c>
      <c r="BB103" s="333">
        <f>IFERROR(IF(AZ103&gt;0,WORKDAY(AZ103,HLD2C,Holidays!$B$2:$B$57),""),"")</f>
        <v>44522</v>
      </c>
      <c r="BC103" s="333" t="s">
        <v>110</v>
      </c>
      <c r="BD103" s="333"/>
      <c r="BE103" s="333">
        <v>44564</v>
      </c>
      <c r="BF103" s="333"/>
      <c r="BG103" s="333"/>
      <c r="BH103" s="333"/>
      <c r="BI103" s="359" t="str">
        <f>_xlfn.IFNA(VLOOKUP(C103,Tabel1[#All],7,0),"")</f>
        <v>0.0</v>
      </c>
      <c r="BJ103" s="333"/>
      <c r="BK103" s="359" t="str">
        <f>_xlfn.IFNA(VLOOKUP(C103,Tabel1[#All],11,0),"")</f>
        <v>0.0</v>
      </c>
      <c r="BL103" s="333"/>
      <c r="BM103" s="333"/>
      <c r="BN103" s="333"/>
      <c r="BO103" s="333"/>
      <c r="BP103" s="333"/>
      <c r="BQ103" s="143"/>
      <c r="BR103" s="364"/>
      <c r="BS103" s="364"/>
      <c r="BT103" s="364"/>
      <c r="BU103" s="364"/>
    </row>
    <row r="104" spans="1:73" ht="15" customHeight="1">
      <c r="A104" s="145">
        <v>3</v>
      </c>
      <c r="B104" s="332" t="s">
        <v>161</v>
      </c>
      <c r="C104" s="332" t="s">
        <v>302</v>
      </c>
      <c r="D104" s="363" t="s">
        <v>294</v>
      </c>
      <c r="E104" s="147" t="s">
        <v>192</v>
      </c>
      <c r="F104" s="361" t="s">
        <v>226</v>
      </c>
      <c r="G104" s="139">
        <v>3681</v>
      </c>
      <c r="H104" s="282">
        <f>_xlfn.IFNA(VLOOKUP(C104,Tabel1[#All],4,0),"")</f>
        <v>472</v>
      </c>
      <c r="I104" s="361"/>
      <c r="J104" s="139">
        <v>1</v>
      </c>
      <c r="K104" s="332">
        <v>2</v>
      </c>
      <c r="L104" s="332">
        <v>2</v>
      </c>
      <c r="M104" s="332">
        <v>1</v>
      </c>
      <c r="N104" s="332">
        <v>1</v>
      </c>
      <c r="O104" s="332">
        <v>1</v>
      </c>
      <c r="P104" s="141"/>
      <c r="Q104" s="142" t="s">
        <v>171</v>
      </c>
      <c r="R104" s="333">
        <v>43767</v>
      </c>
      <c r="S104" s="333" t="s">
        <v>171</v>
      </c>
      <c r="T104" s="333">
        <v>43784</v>
      </c>
      <c r="U104" s="333" t="s">
        <v>171</v>
      </c>
      <c r="V104" s="333">
        <v>43788</v>
      </c>
      <c r="W104" s="359" t="str">
        <f>_xlfn.IFNA(VLOOKUP(C104,Tabel1[#All],15,0),"")</f>
        <v>99.94</v>
      </c>
      <c r="X104" s="333" t="s">
        <v>171</v>
      </c>
      <c r="Y104" s="333">
        <f>IFERROR(IF(R104&gt;0,WORKDAY(V104,DaysStreetSurvey,Holidays!$B$2:$B$57),""),"")</f>
        <v>43802</v>
      </c>
      <c r="Z104" s="333" t="s">
        <v>171</v>
      </c>
      <c r="AA104" s="333">
        <f>IFERROR(IF(Y104&gt;0,WORKDAY(Y104,1,Holidays!$B$2:$B$57),""),"")</f>
        <v>43803</v>
      </c>
      <c r="AB104" s="333" t="s">
        <v>171</v>
      </c>
      <c r="AC104" s="333">
        <v>43796</v>
      </c>
      <c r="AD104" s="333" t="s">
        <v>171</v>
      </c>
      <c r="AE104" s="333">
        <v>43796</v>
      </c>
      <c r="AF104" s="333" t="s">
        <v>171</v>
      </c>
      <c r="AG104" s="333">
        <v>43822</v>
      </c>
      <c r="AH104" s="333" t="s">
        <v>171</v>
      </c>
      <c r="AI104" s="333">
        <v>43853</v>
      </c>
      <c r="AJ104" s="333" t="s">
        <v>171</v>
      </c>
      <c r="AK104" s="333">
        <f>IFERROR(IF(AI104&gt;0,WORKDAY(AI104,DaysStartInfra,Holidays!$B$2:$B$57),""),"")</f>
        <v>43854</v>
      </c>
      <c r="AL104" s="333" t="s">
        <v>171</v>
      </c>
      <c r="AM104" s="333">
        <v>43853</v>
      </c>
      <c r="AN104" s="333" t="s">
        <v>171</v>
      </c>
      <c r="AO104" s="333">
        <f>WORKDAY(AM104,5,Holidays!$B$2:$B$57)</f>
        <v>43860</v>
      </c>
      <c r="AP104" s="333" t="s">
        <v>164</v>
      </c>
      <c r="AQ104" s="333">
        <f>IFERROR(IF(AO104&gt;0,WORKDAY(AO104,HLD2B,Holidays!$B$2:$B$57),""),"")</f>
        <v>43880</v>
      </c>
      <c r="AR104" s="333" t="s">
        <v>171</v>
      </c>
      <c r="AS104" s="333">
        <v>43832</v>
      </c>
      <c r="AT104" s="359" t="str">
        <f>_xlfn.IFNA(VLOOKUP(C104,Tabel1[#All],13,0),"")</f>
        <v>100.0</v>
      </c>
      <c r="AU104" s="333" t="s">
        <v>171</v>
      </c>
      <c r="AV104" s="333">
        <v>43906</v>
      </c>
      <c r="AW104" s="333" t="s">
        <v>171</v>
      </c>
      <c r="AX104" s="333">
        <v>43956</v>
      </c>
      <c r="AY104" s="333" t="s">
        <v>171</v>
      </c>
      <c r="AZ104" s="333">
        <v>44006</v>
      </c>
      <c r="BA104" s="333" t="s">
        <v>164</v>
      </c>
      <c r="BB104" s="333">
        <f>IFERROR(IF(AZ104&gt;0,WORKDAY(AZ104,HLD2C,Holidays!$B$2:$B$57),""),"")</f>
        <v>44040</v>
      </c>
      <c r="BC104" s="333" t="s">
        <v>110</v>
      </c>
      <c r="BD104" s="333"/>
      <c r="BE104" s="333">
        <f>IFERROR(IF(BB104&gt;0,WORKDAY(BB104,DaysHp,Holidays!$B$2:$B$57),""),"")</f>
        <v>44082</v>
      </c>
      <c r="BF104" s="333" t="s">
        <v>164</v>
      </c>
      <c r="BG104" s="333">
        <v>44196</v>
      </c>
      <c r="BH104" s="333"/>
      <c r="BI104" s="359" t="str">
        <f>_xlfn.IFNA(VLOOKUP(C104,Tabel1[#All],7,0),"")</f>
        <v>66.31</v>
      </c>
      <c r="BJ104" s="333"/>
      <c r="BK104" s="359" t="str">
        <f>_xlfn.IFNA(VLOOKUP(C104,Tabel1[#All],11,0),"")</f>
        <v>9.89</v>
      </c>
      <c r="BL104" s="333"/>
      <c r="BM104" s="333"/>
      <c r="BN104" s="333"/>
      <c r="BO104" s="333"/>
      <c r="BP104" s="333"/>
      <c r="BQ104" s="143"/>
      <c r="BR104" s="364"/>
      <c r="BS104" s="364"/>
      <c r="BT104" s="364"/>
      <c r="BU104" s="364"/>
    </row>
    <row r="105" spans="1:73" ht="15" customHeight="1">
      <c r="A105" s="173">
        <v>3</v>
      </c>
      <c r="B105" s="155" t="s">
        <v>161</v>
      </c>
      <c r="C105" s="155" t="s">
        <v>303</v>
      </c>
      <c r="D105" s="151" t="s">
        <v>294</v>
      </c>
      <c r="E105" s="152" t="s">
        <v>194</v>
      </c>
      <c r="F105" s="153" t="s">
        <v>226</v>
      </c>
      <c r="G105" s="154">
        <v>1443</v>
      </c>
      <c r="H105" s="283">
        <f>_xlfn.IFNA(VLOOKUP(C105,Tabel1[#All],4,0),"")</f>
        <v>75</v>
      </c>
      <c r="I105" s="153"/>
      <c r="J105" s="154">
        <v>1</v>
      </c>
      <c r="K105" s="155"/>
      <c r="L105" s="155"/>
      <c r="M105" s="155"/>
      <c r="N105" s="155"/>
      <c r="O105" s="155"/>
      <c r="P105" s="156"/>
      <c r="Q105" s="157" t="s">
        <v>171</v>
      </c>
      <c r="R105" s="158">
        <v>43964</v>
      </c>
      <c r="S105" s="158" t="s">
        <v>171</v>
      </c>
      <c r="T105" s="158">
        <v>43984</v>
      </c>
      <c r="U105" s="158" t="s">
        <v>164</v>
      </c>
      <c r="V105" s="158">
        <f>WORKDAY(T105,10,Holidays!$B$2:$B$57)</f>
        <v>43998</v>
      </c>
      <c r="W105" s="158" t="str">
        <f>_xlfn.IFNA(VLOOKUP(C105,Tabel1[#All],15,0),"")</f>
        <v>0.0</v>
      </c>
      <c r="X105" s="158" t="s">
        <v>164</v>
      </c>
      <c r="Y105" s="158">
        <f>IFERROR(IF(R105&gt;0,WORKDAY(V105,DaysStreetSurvey,Holidays!$B$2:$B$57),""),"")</f>
        <v>44012</v>
      </c>
      <c r="Z105" s="158" t="s">
        <v>164</v>
      </c>
      <c r="AA105" s="158">
        <f>IFERROR(IF(Y105&gt;0,WORKDAY(Y105,1,Holidays!$B$2:$B$57),""),"")</f>
        <v>44013</v>
      </c>
      <c r="AB105" s="158" t="s">
        <v>164</v>
      </c>
      <c r="AC105" s="158">
        <f>IFERROR(IF(AA105&gt;0,WORKDAY(AA105,2,Holidays!$B$2:$B$57),""),"")</f>
        <v>44015</v>
      </c>
      <c r="AD105" s="158" t="s">
        <v>164</v>
      </c>
      <c r="AE105" s="158">
        <f>IFERROR(IF(AC105&gt;0,WORKDAY(AC105,14,Holidays!$B$2:$B$57),""),"")</f>
        <v>44049</v>
      </c>
      <c r="AF105" s="158" t="s">
        <v>164</v>
      </c>
      <c r="AG105" s="158">
        <f>IFERROR(IF(AE105&gt;0,WORKDAY(AE105,5,Holidays!$B$2:$B$57),""),"")</f>
        <v>44056</v>
      </c>
      <c r="AH105" s="158" t="s">
        <v>164</v>
      </c>
      <c r="AI105" s="158">
        <f>IFERROR(IF(AG105&gt;0,WORKDAY(AG105,14,Holidays!$B$2:$B$57),""),"")</f>
        <v>44076</v>
      </c>
      <c r="AJ105" s="158" t="s">
        <v>164</v>
      </c>
      <c r="AK105" s="158">
        <f>IFERROR(IF(AI105&gt;0,WORKDAY(AI105,DaysStartInfra,Holidays!$B$2:$B$57),""),"")</f>
        <v>44077</v>
      </c>
      <c r="AL105" s="158" t="s">
        <v>164</v>
      </c>
      <c r="AM105" s="158">
        <f>IFERROR(IF(AK105&gt;0,WORKDAY(AK105,DaysInfra,Holidays!$B$2:$B$57),""),"")</f>
        <v>44097</v>
      </c>
      <c r="AN105" s="158" t="s">
        <v>164</v>
      </c>
      <c r="AO105" s="158">
        <f>IFERROR(IF(AM105&gt;0,WORKDAY(AM105,GO4HLD2B,Holidays!$B$2:$B$57),""),"")</f>
        <v>44104</v>
      </c>
      <c r="AP105" s="158" t="s">
        <v>164</v>
      </c>
      <c r="AQ105" s="158">
        <f>IFERROR(IF(AO105&gt;0,WORKDAY(AO105,HLD2B,Holidays!$B$2:$B$57),""),"")</f>
        <v>44124</v>
      </c>
      <c r="AR105" s="158" t="s">
        <v>164</v>
      </c>
      <c r="AS105" s="158">
        <f>IFERROR(IF(AI105&gt;0,WORKDAY(AI105,StartSSV,Holidays!$B$2:$B$57),""),"")</f>
        <v>44077</v>
      </c>
      <c r="AT105" s="272" t="str">
        <f>_xlfn.IFNA(VLOOKUP(C105,Tabel1[#All],13,0),"")</f>
        <v>0.0</v>
      </c>
      <c r="AU105" s="158" t="s">
        <v>164</v>
      </c>
      <c r="AV105" s="158">
        <v>44404</v>
      </c>
      <c r="AW105" s="158" t="s">
        <v>164</v>
      </c>
      <c r="AX105" s="158">
        <f>IFERROR(IF(AV105&gt;0,WORKDAY(AV105,HLD2Cstart,Holidays!$B$2:$B$57),""),"")</f>
        <v>44405</v>
      </c>
      <c r="AY105" s="158" t="s">
        <v>164</v>
      </c>
      <c r="AZ105" s="158">
        <f>IFERROR(IF(AX105&gt;0,WORKDAY(AX105,HLD2Cstop,Holidays!$B$2:$B$57),""),"")</f>
        <v>44412</v>
      </c>
      <c r="BA105" s="158" t="s">
        <v>164</v>
      </c>
      <c r="BB105" s="158">
        <f>IFERROR(IF(AZ105&gt;0,WORKDAY(AZ105,HLD2C,Holidays!$B$2:$B$57),""),"")</f>
        <v>44432</v>
      </c>
      <c r="BC105" s="158" t="s">
        <v>110</v>
      </c>
      <c r="BD105" s="158"/>
      <c r="BE105" s="158">
        <f>IFERROR(IF(BB105&gt;0,WORKDAY(BB105,DaysHp,Holidays!$B$2:$B$57),""),"")</f>
        <v>44474</v>
      </c>
      <c r="BF105" s="158"/>
      <c r="BG105" s="158"/>
      <c r="BH105" s="158"/>
      <c r="BI105" s="272" t="str">
        <f>_xlfn.IFNA(VLOOKUP(C105,Tabel1[#All],7,0),"")</f>
        <v>0.0</v>
      </c>
      <c r="BJ105" s="158"/>
      <c r="BK105" s="272" t="str">
        <f>_xlfn.IFNA(VLOOKUP(C105,Tabel1[#All],11,0),"")</f>
        <v>0.0</v>
      </c>
      <c r="BL105" s="158"/>
      <c r="BM105" s="158"/>
      <c r="BN105" s="158"/>
      <c r="BO105" s="158"/>
      <c r="BP105" s="158"/>
      <c r="BQ105" s="159"/>
      <c r="BR105" s="181"/>
      <c r="BS105" s="181"/>
      <c r="BT105" s="181"/>
      <c r="BU105" s="181"/>
    </row>
    <row r="106" spans="1:73" ht="15" customHeight="1">
      <c r="A106" s="161">
        <v>3</v>
      </c>
      <c r="B106" s="162" t="s">
        <v>77</v>
      </c>
      <c r="C106" s="162" t="s">
        <v>304</v>
      </c>
      <c r="D106" s="163" t="s">
        <v>305</v>
      </c>
      <c r="E106" s="187" t="s">
        <v>169</v>
      </c>
      <c r="F106" s="165" t="s">
        <v>226</v>
      </c>
      <c r="G106" s="166">
        <v>2502</v>
      </c>
      <c r="H106" s="192">
        <f>_xlfn.IFNA(VLOOKUP(C106,Tabel1[#All],4,0),"")</f>
        <v>459</v>
      </c>
      <c r="I106" s="165">
        <v>1</v>
      </c>
      <c r="J106" s="166">
        <v>1</v>
      </c>
      <c r="K106" s="162">
        <v>1</v>
      </c>
      <c r="L106" s="162">
        <v>1</v>
      </c>
      <c r="M106" s="162">
        <v>1</v>
      </c>
      <c r="N106" s="162">
        <v>1</v>
      </c>
      <c r="O106" s="162">
        <v>1</v>
      </c>
      <c r="P106" s="168"/>
      <c r="Q106" s="169" t="s">
        <v>171</v>
      </c>
      <c r="R106" s="170"/>
      <c r="S106" s="170" t="s">
        <v>171</v>
      </c>
      <c r="T106" s="170" t="s">
        <v>306</v>
      </c>
      <c r="U106" s="170" t="s">
        <v>171</v>
      </c>
      <c r="V106" s="170" t="s">
        <v>306</v>
      </c>
      <c r="W106" s="359" t="str">
        <f>_xlfn.IFNA(VLOOKUP(C106,Tabel1[#All],15,0),"")</f>
        <v>98.65</v>
      </c>
      <c r="X106" s="170" t="s">
        <v>171</v>
      </c>
      <c r="Y106" s="170" t="str">
        <f>IFERROR(IF(R106&gt;0,WORKDAY(V106,DaysStreetSurvey,Holidays!$B$2:$B$57),""),"")</f>
        <v/>
      </c>
      <c r="Z106" s="170" t="s">
        <v>171</v>
      </c>
      <c r="AA106" s="170" t="str">
        <f>IFERROR(IF(Y106&gt;0,WORKDAY(Y106,1,Holidays!$B$2:$B$57),""),"")</f>
        <v/>
      </c>
      <c r="AB106" s="170" t="s">
        <v>171</v>
      </c>
      <c r="AC106" s="170" t="s">
        <v>306</v>
      </c>
      <c r="AD106" s="170" t="s">
        <v>171</v>
      </c>
      <c r="AE106" s="170" t="s">
        <v>306</v>
      </c>
      <c r="AF106" s="170" t="s">
        <v>171</v>
      </c>
      <c r="AG106" s="170" t="s">
        <v>306</v>
      </c>
      <c r="AH106" s="170" t="s">
        <v>171</v>
      </c>
      <c r="AI106" s="170">
        <v>43766</v>
      </c>
      <c r="AJ106" s="170" t="s">
        <v>171</v>
      </c>
      <c r="AK106" s="170">
        <f>IFERROR(IF(AI106&gt;0,WORKDAY(AI106,DaysStartInfra,Holidays!$B$2:$B$57),""),"")</f>
        <v>43767</v>
      </c>
      <c r="AL106" s="170" t="s">
        <v>171</v>
      </c>
      <c r="AM106" s="170">
        <v>43804</v>
      </c>
      <c r="AN106" s="170" t="s">
        <v>171</v>
      </c>
      <c r="AO106" s="170">
        <v>43822</v>
      </c>
      <c r="AP106" s="170" t="s">
        <v>171</v>
      </c>
      <c r="AQ106" s="170">
        <v>43893</v>
      </c>
      <c r="AR106" s="170" t="s">
        <v>171</v>
      </c>
      <c r="AS106" s="170">
        <v>43837</v>
      </c>
      <c r="AT106" s="273" t="str">
        <f>_xlfn.IFNA(VLOOKUP(C106,Tabel1[#All],13,0),"")</f>
        <v>100.0</v>
      </c>
      <c r="AU106" s="170" t="s">
        <v>171</v>
      </c>
      <c r="AV106" s="170">
        <v>44047</v>
      </c>
      <c r="AW106" s="170" t="s">
        <v>171</v>
      </c>
      <c r="AX106" s="170">
        <v>43964</v>
      </c>
      <c r="AY106" s="170" t="s">
        <v>171</v>
      </c>
      <c r="AZ106" s="170">
        <v>43971</v>
      </c>
      <c r="BA106" s="170" t="s">
        <v>171</v>
      </c>
      <c r="BB106" s="170">
        <v>43985</v>
      </c>
      <c r="BC106" s="170" t="s">
        <v>110</v>
      </c>
      <c r="BD106" s="170" t="s">
        <v>171</v>
      </c>
      <c r="BE106" s="170">
        <f>IFERROR(IF(BB106&gt;0,WORKDAY(BB106,DaysHp,Holidays!$B$2:$B$57),""),"")</f>
        <v>44041</v>
      </c>
      <c r="BF106" s="170" t="s">
        <v>164</v>
      </c>
      <c r="BG106" s="170">
        <v>44135</v>
      </c>
      <c r="BH106" s="170"/>
      <c r="BI106" s="273" t="str">
        <f>_xlfn.IFNA(VLOOKUP(C106,Tabel1[#All],7,0),"")</f>
        <v>64.05</v>
      </c>
      <c r="BJ106" s="170"/>
      <c r="BK106" s="273" t="str">
        <f>_xlfn.IFNA(VLOOKUP(C106,Tabel1[#All],11,0),"")</f>
        <v>10.53</v>
      </c>
      <c r="BL106" s="170"/>
      <c r="BM106" s="170"/>
      <c r="BN106" s="170"/>
      <c r="BO106" s="170"/>
      <c r="BP106" s="170" t="s">
        <v>164</v>
      </c>
      <c r="BQ106" s="171">
        <v>44449</v>
      </c>
      <c r="BR106" s="176"/>
      <c r="BS106" s="176"/>
      <c r="BT106" s="176"/>
      <c r="BU106" s="176"/>
    </row>
    <row r="107" spans="1:73" ht="15" customHeight="1">
      <c r="A107" s="145">
        <v>3</v>
      </c>
      <c r="B107" s="332" t="s">
        <v>77</v>
      </c>
      <c r="C107" s="332" t="s">
        <v>307</v>
      </c>
      <c r="D107" s="363" t="s">
        <v>305</v>
      </c>
      <c r="E107" s="147" t="s">
        <v>174</v>
      </c>
      <c r="F107" s="361" t="s">
        <v>226</v>
      </c>
      <c r="G107" s="139">
        <v>4206</v>
      </c>
      <c r="H107" s="282">
        <f>_xlfn.IFNA(VLOOKUP(C107,Tabel1[#All],4,0),"")</f>
        <v>573</v>
      </c>
      <c r="I107" s="361">
        <v>1</v>
      </c>
      <c r="J107" s="139">
        <v>1</v>
      </c>
      <c r="K107" s="332">
        <v>1</v>
      </c>
      <c r="L107" s="332">
        <v>1</v>
      </c>
      <c r="M107" s="332"/>
      <c r="N107" s="332"/>
      <c r="O107" s="332"/>
      <c r="P107" s="141"/>
      <c r="Q107" s="142" t="s">
        <v>171</v>
      </c>
      <c r="R107" s="333"/>
      <c r="S107" s="333" t="s">
        <v>171</v>
      </c>
      <c r="T107" s="333" t="s">
        <v>306</v>
      </c>
      <c r="U107" s="333" t="s">
        <v>171</v>
      </c>
      <c r="V107" s="333" t="s">
        <v>306</v>
      </c>
      <c r="W107" s="359" t="str">
        <f>_xlfn.IFNA(VLOOKUP(C107,Tabel1[#All],15,0),"")</f>
        <v>96.92</v>
      </c>
      <c r="X107" s="333" t="s">
        <v>171</v>
      </c>
      <c r="Y107" s="333" t="str">
        <f>IFERROR(IF(R107&gt;0,WORKDAY(V107,DaysStreetSurvey,Holidays!$B$2:$B$57),""),"")</f>
        <v/>
      </c>
      <c r="Z107" s="333" t="s">
        <v>171</v>
      </c>
      <c r="AA107" s="333" t="str">
        <f>IFERROR(IF(Y107&gt;0,WORKDAY(Y107,1,Holidays!$B$2:$B$57),""),"")</f>
        <v/>
      </c>
      <c r="AB107" s="333" t="s">
        <v>171</v>
      </c>
      <c r="AC107" s="333" t="s">
        <v>306</v>
      </c>
      <c r="AD107" s="333" t="s">
        <v>171</v>
      </c>
      <c r="AE107" s="333" t="s">
        <v>306</v>
      </c>
      <c r="AF107" s="333" t="s">
        <v>171</v>
      </c>
      <c r="AG107" s="333" t="s">
        <v>306</v>
      </c>
      <c r="AH107" s="333" t="s">
        <v>171</v>
      </c>
      <c r="AI107" s="333">
        <v>43787</v>
      </c>
      <c r="AJ107" s="333" t="s">
        <v>171</v>
      </c>
      <c r="AK107" s="333">
        <f>IFERROR(IF(AI107&gt;0,WORKDAY(AI107,DaysStartInfra,Holidays!$B$2:$B$57),""),"")</f>
        <v>43788</v>
      </c>
      <c r="AL107" s="333" t="s">
        <v>171</v>
      </c>
      <c r="AM107" s="333">
        <v>43805</v>
      </c>
      <c r="AN107" s="333" t="s">
        <v>171</v>
      </c>
      <c r="AO107" s="333">
        <v>43819</v>
      </c>
      <c r="AP107" s="333" t="s">
        <v>171</v>
      </c>
      <c r="AQ107" s="333">
        <v>43915</v>
      </c>
      <c r="AR107" s="333" t="s">
        <v>171</v>
      </c>
      <c r="AS107" s="333">
        <f>IFERROR(IF(AI107&gt;0,WORKDAY(AI107,StartSSV,Holidays!$B$2:$B$57),""),"")</f>
        <v>43788</v>
      </c>
      <c r="AT107" s="359" t="str">
        <f>_xlfn.IFNA(VLOOKUP(C107,Tabel1[#All],13,0),"")</f>
        <v>91.97</v>
      </c>
      <c r="AU107" s="333" t="s">
        <v>164</v>
      </c>
      <c r="AV107" s="333">
        <v>43930</v>
      </c>
      <c r="AW107" s="333" t="s">
        <v>164</v>
      </c>
      <c r="AX107" s="333">
        <f>IFERROR(IF(AV107&gt;0,WORKDAY(AV107,HLD2Cstart,Holidays!$B$2:$B$57),""),"")</f>
        <v>43931</v>
      </c>
      <c r="AY107" s="333" t="s">
        <v>164</v>
      </c>
      <c r="AZ107" s="333">
        <f>IFERROR(IF(AX107&gt;0,WORKDAY(AX107,HLD2Cstop,Holidays!$B$2:$B$57),""),"")</f>
        <v>43945</v>
      </c>
      <c r="BA107" s="333" t="s">
        <v>164</v>
      </c>
      <c r="BB107" s="333">
        <f>IFERROR(IF(AZ107&gt;0,WORKDAY(AZ107,HLD2C,Holidays!$B$2:$B$57),""),"")</f>
        <v>43966</v>
      </c>
      <c r="BC107" s="333" t="s">
        <v>110</v>
      </c>
      <c r="BD107" s="333" t="s">
        <v>164</v>
      </c>
      <c r="BE107" s="333">
        <f>IFERROR(IF(BB107&gt;0,WORKDAY(BB107,DaysHp,Holidays!$B$2:$B$57),""),"")</f>
        <v>44013</v>
      </c>
      <c r="BF107" s="333" t="s">
        <v>164</v>
      </c>
      <c r="BG107" s="333">
        <v>44196</v>
      </c>
      <c r="BH107" s="333"/>
      <c r="BI107" s="359" t="str">
        <f>_xlfn.IFNA(VLOOKUP(C107,Tabel1[#All],7,0),"")</f>
        <v>53.05</v>
      </c>
      <c r="BJ107" s="333"/>
      <c r="BK107" s="359" t="str">
        <f>_xlfn.IFNA(VLOOKUP(C107,Tabel1[#All],11,0),"")</f>
        <v>23.83</v>
      </c>
      <c r="BL107" s="333"/>
      <c r="BM107" s="333"/>
      <c r="BN107" s="333"/>
      <c r="BO107" s="333"/>
      <c r="BP107" s="333" t="s">
        <v>164</v>
      </c>
      <c r="BQ107" s="143">
        <v>44449</v>
      </c>
      <c r="BR107" s="364"/>
      <c r="BS107" s="364"/>
      <c r="BT107" s="364"/>
      <c r="BU107" s="364"/>
    </row>
    <row r="108" spans="1:73" ht="15.75" customHeight="1">
      <c r="A108" s="173">
        <v>3</v>
      </c>
      <c r="B108" s="155" t="s">
        <v>77</v>
      </c>
      <c r="C108" s="155" t="s">
        <v>308</v>
      </c>
      <c r="D108" s="151" t="s">
        <v>305</v>
      </c>
      <c r="E108" s="152" t="s">
        <v>176</v>
      </c>
      <c r="F108" s="153" t="s">
        <v>218</v>
      </c>
      <c r="G108" s="154">
        <v>286</v>
      </c>
      <c r="H108" s="283">
        <f>_xlfn.IFNA(VLOOKUP(C108,Tabel1[#All],4,0),"")</f>
        <v>39</v>
      </c>
      <c r="I108" s="153">
        <v>1</v>
      </c>
      <c r="J108" s="154"/>
      <c r="K108" s="155">
        <v>1</v>
      </c>
      <c r="L108" s="155">
        <v>1</v>
      </c>
      <c r="M108" s="155">
        <v>1</v>
      </c>
      <c r="N108" s="155">
        <v>1</v>
      </c>
      <c r="O108" s="155">
        <v>1</v>
      </c>
      <c r="P108" s="156">
        <v>17</v>
      </c>
      <c r="Q108" s="157" t="s">
        <v>171</v>
      </c>
      <c r="R108" s="158"/>
      <c r="S108" s="157" t="s">
        <v>171</v>
      </c>
      <c r="T108" s="158"/>
      <c r="U108" s="157" t="s">
        <v>171</v>
      </c>
      <c r="V108" s="158" t="str">
        <f>IFERROR(IF(R108&gt;0,WORKDAY(T108,1,Holidays!$B$2:$B$57),""),"")</f>
        <v/>
      </c>
      <c r="W108" s="359" t="str">
        <f>_xlfn.IFNA(VLOOKUP(C108,Tabel1[#All],15,0),"")</f>
        <v>97.2</v>
      </c>
      <c r="X108" s="157" t="s">
        <v>171</v>
      </c>
      <c r="Y108" s="157" t="str">
        <f>IFERROR(IF(R108&gt;0,WORKDAY(V108,DaysStreetSurvey,Holidays!$B$2:$B$57),""),"")</f>
        <v/>
      </c>
      <c r="Z108" s="157" t="s">
        <v>171</v>
      </c>
      <c r="AA108" s="158" t="str">
        <f>IFERROR(IF(Y108&gt;0,WORKDAY(Y108,1,Holidays!$B$2:$B$57),""),"")</f>
        <v/>
      </c>
      <c r="AB108" s="157" t="s">
        <v>171</v>
      </c>
      <c r="AC108" s="158"/>
      <c r="AD108" s="158" t="s">
        <v>171</v>
      </c>
      <c r="AE108" s="158"/>
      <c r="AF108" s="158" t="s">
        <v>171</v>
      </c>
      <c r="AG108" s="158"/>
      <c r="AH108" s="158" t="s">
        <v>171</v>
      </c>
      <c r="AI108" s="158"/>
      <c r="AJ108" s="158" t="s">
        <v>171</v>
      </c>
      <c r="AK108" s="158">
        <f>WORKDAY(AG108,5,Holidays!$B$2:$B$57)</f>
        <v>6</v>
      </c>
      <c r="AL108" s="158" t="s">
        <v>171</v>
      </c>
      <c r="AM108" s="158">
        <f>WORKDAY(AI108,5,Holidays!$B$2:$B$57)</f>
        <v>6</v>
      </c>
      <c r="AN108" s="158" t="s">
        <v>171</v>
      </c>
      <c r="AO108" s="158"/>
      <c r="AP108" s="158" t="s">
        <v>171</v>
      </c>
      <c r="AQ108" s="158"/>
      <c r="AR108" s="158" t="s">
        <v>171</v>
      </c>
      <c r="AS108" s="158"/>
      <c r="AT108" s="278" t="str">
        <f>_xlfn.IFNA(VLOOKUP(C108,Tabel1[#All],13,0),"")</f>
        <v>100.0</v>
      </c>
      <c r="AU108" s="158" t="s">
        <v>171</v>
      </c>
      <c r="AV108" s="158"/>
      <c r="AW108" s="158" t="s">
        <v>171</v>
      </c>
      <c r="AX108" s="158"/>
      <c r="AY108" s="158" t="s">
        <v>171</v>
      </c>
      <c r="AZ108" s="158"/>
      <c r="BA108" s="158" t="s">
        <v>171</v>
      </c>
      <c r="BB108" s="158" t="s">
        <v>172</v>
      </c>
      <c r="BC108" s="158" t="s">
        <v>110</v>
      </c>
      <c r="BD108" s="158" t="s">
        <v>171</v>
      </c>
      <c r="BE108" s="158" t="str">
        <f>IFERROR(IF(BB108&gt;0,WORKDAY(BB108,DaysHp,Holidays!$B$2:$B$57),""),"")</f>
        <v/>
      </c>
      <c r="BF108" s="158" t="s">
        <v>171</v>
      </c>
      <c r="BG108" s="158">
        <v>43847</v>
      </c>
      <c r="BH108" s="158"/>
      <c r="BI108" s="272" t="str">
        <f>_xlfn.IFNA(VLOOKUP(C108,Tabel1[#All],7,0),"")</f>
        <v>94.87</v>
      </c>
      <c r="BJ108" s="158"/>
      <c r="BK108" s="272" t="str">
        <f>_xlfn.IFNA(VLOOKUP(C108,Tabel1[#All],11,0),"")</f>
        <v>86.96</v>
      </c>
      <c r="BL108" s="158"/>
      <c r="BM108" s="158"/>
      <c r="BN108" s="158"/>
      <c r="BO108" s="158"/>
      <c r="BP108" s="158" t="s">
        <v>164</v>
      </c>
      <c r="BQ108" s="159">
        <v>43922</v>
      </c>
      <c r="BR108" s="160"/>
      <c r="BS108" s="160"/>
      <c r="BT108" s="160"/>
      <c r="BU108" s="160"/>
    </row>
    <row r="109" spans="1:73" ht="15" customHeight="1">
      <c r="A109" s="161">
        <v>3</v>
      </c>
      <c r="B109" s="162" t="s">
        <v>77</v>
      </c>
      <c r="C109" s="162" t="s">
        <v>309</v>
      </c>
      <c r="D109" s="163" t="s">
        <v>310</v>
      </c>
      <c r="E109" s="187" t="s">
        <v>169</v>
      </c>
      <c r="F109" s="165" t="s">
        <v>226</v>
      </c>
      <c r="G109" s="166">
        <v>2956</v>
      </c>
      <c r="H109" s="192">
        <f>_xlfn.IFNA(VLOOKUP(C109,Tabel1[#All],4,0),"")</f>
        <v>820</v>
      </c>
      <c r="I109" s="165">
        <v>1</v>
      </c>
      <c r="J109" s="166">
        <v>1</v>
      </c>
      <c r="K109" s="162">
        <v>1</v>
      </c>
      <c r="L109" s="162">
        <v>1</v>
      </c>
      <c r="M109" s="162">
        <v>1</v>
      </c>
      <c r="N109" s="162"/>
      <c r="O109" s="162"/>
      <c r="P109" s="168"/>
      <c r="Q109" s="169" t="s">
        <v>171</v>
      </c>
      <c r="R109" s="170"/>
      <c r="S109" s="170" t="s">
        <v>171</v>
      </c>
      <c r="T109" s="170" t="s">
        <v>306</v>
      </c>
      <c r="U109" s="170" t="s">
        <v>171</v>
      </c>
      <c r="V109" s="170" t="s">
        <v>306</v>
      </c>
      <c r="W109" s="359" t="str">
        <f>_xlfn.IFNA(VLOOKUP(C109,Tabel1[#All],15,0),"")</f>
        <v>98.46</v>
      </c>
      <c r="X109" s="170" t="s">
        <v>171</v>
      </c>
      <c r="Y109" s="170" t="str">
        <f>IFERROR(IF(R109&gt;0,WORKDAY(V109,DaysStreetSurvey,Holidays!$B$2:$B$57),""),"")</f>
        <v/>
      </c>
      <c r="Z109" s="170" t="s">
        <v>171</v>
      </c>
      <c r="AA109" s="170" t="str">
        <f>IFERROR(IF(Y109&gt;0,WORKDAY(Y109,1,Holidays!$B$2:$B$57),""),"")</f>
        <v/>
      </c>
      <c r="AB109" s="170" t="s">
        <v>171</v>
      </c>
      <c r="AC109" s="170" t="s">
        <v>306</v>
      </c>
      <c r="AD109" s="170" t="s">
        <v>171</v>
      </c>
      <c r="AE109" s="170" t="s">
        <v>306</v>
      </c>
      <c r="AF109" s="170" t="s">
        <v>171</v>
      </c>
      <c r="AG109" s="170" t="s">
        <v>306</v>
      </c>
      <c r="AH109" s="170" t="s">
        <v>171</v>
      </c>
      <c r="AI109" s="170" t="s">
        <v>306</v>
      </c>
      <c r="AJ109" s="170" t="s">
        <v>171</v>
      </c>
      <c r="AK109" s="170" t="s">
        <v>306</v>
      </c>
      <c r="AL109" s="170" t="s">
        <v>171</v>
      </c>
      <c r="AM109" s="170" t="s">
        <v>306</v>
      </c>
      <c r="AN109" s="170" t="s">
        <v>171</v>
      </c>
      <c r="AO109" s="170" t="s">
        <v>306</v>
      </c>
      <c r="AP109" s="170" t="s">
        <v>171</v>
      </c>
      <c r="AQ109" s="170">
        <v>43900</v>
      </c>
      <c r="AR109" s="170" t="s">
        <v>171</v>
      </c>
      <c r="AS109" s="170" t="str">
        <f>IFERROR(IF(AI109&gt;0,WORKDAY(AI109,StartSSV,Holidays!$B$2:$B$57),""),"")</f>
        <v/>
      </c>
      <c r="AT109" s="273" t="str">
        <f>_xlfn.IFNA(VLOOKUP(C109,Tabel1[#All],13,0),"")</f>
        <v>100.0</v>
      </c>
      <c r="AU109" s="170" t="s">
        <v>164</v>
      </c>
      <c r="AV109" s="170">
        <v>43913</v>
      </c>
      <c r="AW109" s="170" t="s">
        <v>171</v>
      </c>
      <c r="AX109" s="170">
        <v>43978</v>
      </c>
      <c r="AY109" s="170" t="s">
        <v>171</v>
      </c>
      <c r="AZ109" s="170">
        <v>43991</v>
      </c>
      <c r="BA109" s="170" t="s">
        <v>171</v>
      </c>
      <c r="BB109" s="170">
        <v>44005</v>
      </c>
      <c r="BC109" s="170" t="s">
        <v>110</v>
      </c>
      <c r="BD109" s="170" t="s">
        <v>164</v>
      </c>
      <c r="BE109" s="170">
        <v>43983</v>
      </c>
      <c r="BF109" s="170" t="s">
        <v>164</v>
      </c>
      <c r="BG109" s="170">
        <v>44196</v>
      </c>
      <c r="BH109" s="170"/>
      <c r="BI109" s="273" t="str">
        <f>_xlfn.IFNA(VLOOKUP(C109,Tabel1[#All],7,0),"")</f>
        <v>69.76</v>
      </c>
      <c r="BJ109" s="170"/>
      <c r="BK109" s="273" t="str">
        <f>_xlfn.IFNA(VLOOKUP(C109,Tabel1[#All],11,0),"")</f>
        <v>72.07</v>
      </c>
      <c r="BL109" s="170"/>
      <c r="BM109" s="170"/>
      <c r="BN109" s="170"/>
      <c r="BO109" s="170"/>
      <c r="BP109" s="170" t="s">
        <v>165</v>
      </c>
      <c r="BQ109" s="171">
        <v>44499</v>
      </c>
      <c r="BR109" s="176"/>
      <c r="BS109" s="176"/>
      <c r="BT109" s="176"/>
      <c r="BU109" s="176"/>
    </row>
    <row r="110" spans="1:73" ht="15" customHeight="1">
      <c r="A110" s="173">
        <v>3</v>
      </c>
      <c r="B110" s="155" t="s">
        <v>77</v>
      </c>
      <c r="C110" s="155" t="s">
        <v>311</v>
      </c>
      <c r="D110" s="151" t="s">
        <v>310</v>
      </c>
      <c r="E110" s="152" t="s">
        <v>174</v>
      </c>
      <c r="F110" s="153" t="s">
        <v>226</v>
      </c>
      <c r="G110" s="154">
        <v>3070</v>
      </c>
      <c r="H110" s="283">
        <f>_xlfn.IFNA(VLOOKUP(C110,Tabel1[#All],4,0),"")</f>
        <v>528</v>
      </c>
      <c r="I110" s="153">
        <v>1</v>
      </c>
      <c r="J110" s="154">
        <v>1</v>
      </c>
      <c r="K110" s="155">
        <v>1</v>
      </c>
      <c r="L110" s="155">
        <v>1</v>
      </c>
      <c r="M110" s="155"/>
      <c r="N110" s="155"/>
      <c r="O110" s="155"/>
      <c r="P110" s="156"/>
      <c r="Q110" s="157" t="s">
        <v>171</v>
      </c>
      <c r="R110" s="158"/>
      <c r="S110" s="157" t="s">
        <v>171</v>
      </c>
      <c r="T110" s="158" t="s">
        <v>306</v>
      </c>
      <c r="U110" s="157" t="s">
        <v>171</v>
      </c>
      <c r="V110" s="158" t="s">
        <v>306</v>
      </c>
      <c r="W110" s="158" t="str">
        <f>_xlfn.IFNA(VLOOKUP(C110,Tabel1[#All],15,0),"")</f>
        <v>98.09</v>
      </c>
      <c r="X110" s="157" t="s">
        <v>171</v>
      </c>
      <c r="Y110" s="158" t="str">
        <f>IFERROR(IF(R110&gt;0,WORKDAY(V110,DaysStreetSurvey,Holidays!$B$2:$B$57),""),"")</f>
        <v/>
      </c>
      <c r="Z110" s="158" t="s">
        <v>171</v>
      </c>
      <c r="AA110" s="158" t="str">
        <f>IFERROR(IF(Y110&gt;0,WORKDAY(Y110,1,Holidays!$B$2:$B$57),""),"")</f>
        <v/>
      </c>
      <c r="AB110" s="158" t="s">
        <v>171</v>
      </c>
      <c r="AC110" s="158" t="s">
        <v>306</v>
      </c>
      <c r="AD110" s="158" t="s">
        <v>171</v>
      </c>
      <c r="AE110" s="158" t="s">
        <v>306</v>
      </c>
      <c r="AF110" s="158" t="s">
        <v>171</v>
      </c>
      <c r="AG110" s="158" t="s">
        <v>306</v>
      </c>
      <c r="AH110" s="158" t="s">
        <v>171</v>
      </c>
      <c r="AI110" s="158">
        <v>43791</v>
      </c>
      <c r="AJ110" s="158" t="s">
        <v>171</v>
      </c>
      <c r="AK110" s="158">
        <f>IFERROR(IF(AI110&gt;0,WORKDAY(AI110,DaysStartInfra,Holidays!$B$2:$B$57),""),"")</f>
        <v>43794</v>
      </c>
      <c r="AL110" s="158" t="s">
        <v>171</v>
      </c>
      <c r="AM110" s="158">
        <v>43853</v>
      </c>
      <c r="AN110" s="158" t="s">
        <v>171</v>
      </c>
      <c r="AO110" s="158">
        <v>43854</v>
      </c>
      <c r="AP110" s="158" t="s">
        <v>171</v>
      </c>
      <c r="AQ110" s="158">
        <v>43889</v>
      </c>
      <c r="AR110" s="158" t="s">
        <v>171</v>
      </c>
      <c r="AS110" s="158">
        <v>43858</v>
      </c>
      <c r="AT110" s="278" t="str">
        <f>_xlfn.IFNA(VLOOKUP(C110,Tabel1[#All],13,0),"")</f>
        <v>100.0</v>
      </c>
      <c r="AU110" s="158" t="s">
        <v>164</v>
      </c>
      <c r="AV110" s="158">
        <v>43930</v>
      </c>
      <c r="AW110" s="158" t="s">
        <v>171</v>
      </c>
      <c r="AX110" s="158">
        <v>43984</v>
      </c>
      <c r="AY110" s="158" t="s">
        <v>171</v>
      </c>
      <c r="AZ110" s="158">
        <v>44000</v>
      </c>
      <c r="BA110" s="158" t="s">
        <v>171</v>
      </c>
      <c r="BB110" s="158">
        <v>44005</v>
      </c>
      <c r="BC110" s="158" t="s">
        <v>110</v>
      </c>
      <c r="BD110" s="158" t="s">
        <v>164</v>
      </c>
      <c r="BE110" s="158">
        <v>44013</v>
      </c>
      <c r="BF110" s="158" t="s">
        <v>164</v>
      </c>
      <c r="BG110" s="158">
        <v>44196</v>
      </c>
      <c r="BH110" s="158"/>
      <c r="BI110" s="272" t="str">
        <f>_xlfn.IFNA(VLOOKUP(C110,Tabel1[#All],7,0),"")</f>
        <v>58.14</v>
      </c>
      <c r="BJ110" s="158"/>
      <c r="BK110" s="272" t="str">
        <f>_xlfn.IFNA(VLOOKUP(C110,Tabel1[#All],11,0),"")</f>
        <v>23.03</v>
      </c>
      <c r="BL110" s="158"/>
      <c r="BM110" s="158"/>
      <c r="BN110" s="158"/>
      <c r="BO110" s="158"/>
      <c r="BP110" s="158" t="s">
        <v>164</v>
      </c>
      <c r="BQ110" s="159">
        <v>44449</v>
      </c>
      <c r="BR110" s="364"/>
      <c r="BS110" s="364"/>
      <c r="BT110" s="364"/>
      <c r="BU110" s="364"/>
    </row>
    <row r="111" spans="1:73" ht="15.75" hidden="1" customHeight="1">
      <c r="A111" s="161">
        <v>3</v>
      </c>
      <c r="B111" s="162" t="s">
        <v>77</v>
      </c>
      <c r="C111" s="162" t="s">
        <v>312</v>
      </c>
      <c r="D111" s="163" t="s">
        <v>313</v>
      </c>
      <c r="E111" s="187" t="s">
        <v>169</v>
      </c>
      <c r="F111" s="165" t="s">
        <v>170</v>
      </c>
      <c r="G111" s="166">
        <v>1928</v>
      </c>
      <c r="H111" s="192">
        <f>_xlfn.IFNA(VLOOKUP(C111,Tabel1[#All],4,0),"")</f>
        <v>342</v>
      </c>
      <c r="I111" s="165"/>
      <c r="J111" s="166">
        <v>1</v>
      </c>
      <c r="K111" s="162"/>
      <c r="L111" s="162"/>
      <c r="M111" s="162"/>
      <c r="N111" s="162"/>
      <c r="O111" s="162"/>
      <c r="P111" s="168"/>
      <c r="Q111" s="169" t="s">
        <v>171</v>
      </c>
      <c r="R111" s="170"/>
      <c r="S111" s="170" t="s">
        <v>171</v>
      </c>
      <c r="T111" s="170"/>
      <c r="U111" s="170" t="s">
        <v>171</v>
      </c>
      <c r="V111" s="170" t="str">
        <f>IFERROR(IF(R111&gt;0,WORKDAY(T111,1,Holidays!$B$2:$B$57),""),"")</f>
        <v/>
      </c>
      <c r="W111" s="359" t="str">
        <f>_xlfn.IFNA(VLOOKUP(C111,Tabel1[#All],15,0),"")</f>
        <v>100.0</v>
      </c>
      <c r="X111" s="170" t="s">
        <v>171</v>
      </c>
      <c r="Y111" s="170">
        <v>43916</v>
      </c>
      <c r="Z111" s="170" t="s">
        <v>171</v>
      </c>
      <c r="AA111" s="170">
        <f>IFERROR(IF(Y111&gt;0,WORKDAY(Y111,1,Holidays!$B$2:$B$57),""),"")</f>
        <v>43917</v>
      </c>
      <c r="AB111" s="170" t="s">
        <v>164</v>
      </c>
      <c r="AC111" s="170">
        <f>IFERROR(IF(AA111&gt;0,WORKDAY(AA111,DaysPrepValidationplan,Holidays!$B$2:$B$57),""),"")</f>
        <v>43921</v>
      </c>
      <c r="AD111" s="170" t="s">
        <v>164</v>
      </c>
      <c r="AE111" s="170">
        <f>IFERROR(IF(AC111&gt;0,WORKDAY(AC111,DaysCommentsValidation,Holidays!$B$2:$B$57),""),"")</f>
        <v>43948</v>
      </c>
      <c r="AF111" s="170" t="s">
        <v>164</v>
      </c>
      <c r="AG111" s="170">
        <f>IFERROR(IF(AE111&gt;0,WORKDAY(AE111,DaysUploadHld2A,Holidays!$B$2:$B$57),""),"")</f>
        <v>43956</v>
      </c>
      <c r="AH111" s="170" t="s">
        <v>171</v>
      </c>
      <c r="AI111" s="170">
        <f>IFERROR(IF(AG111&gt;0,WORKDAY(AG111,DaysHLD2A,Holidays!$B$2:$B$57),""),"")</f>
        <v>43990</v>
      </c>
      <c r="AJ111" s="170" t="s">
        <v>164</v>
      </c>
      <c r="AK111" s="170">
        <f>IFERROR(IF(AI111&gt;0,WORKDAY(AI111,DaysStartInfra,Holidays!$B$2:$B$57),""),"")</f>
        <v>43991</v>
      </c>
      <c r="AL111" s="170" t="s">
        <v>164</v>
      </c>
      <c r="AM111" s="170">
        <f>IFERROR(IF(AK111&gt;0,WORKDAY(AK111,DaysInfra,Holidays!$B$2:$B$57),""),"")</f>
        <v>44011</v>
      </c>
      <c r="AN111" s="170" t="s">
        <v>164</v>
      </c>
      <c r="AO111" s="170">
        <f>IFERROR(IF(AM111&gt;0,WORKDAY(AM111,GO4HLD2B,Holidays!$B$2:$B$57),""),"")</f>
        <v>44018</v>
      </c>
      <c r="AP111" s="170" t="s">
        <v>164</v>
      </c>
      <c r="AQ111" s="170">
        <f>IFERROR(IF(AO111&gt;0,WORKDAY(AO111,HLD2B,Holidays!$B$2:$B$57),""),"")</f>
        <v>44050</v>
      </c>
      <c r="AR111" s="170" t="s">
        <v>164</v>
      </c>
      <c r="AS111" s="170">
        <f>IFERROR(IF(AQ111&gt;0,WORKDAY(AQ111,StartSSV,Holidays!$B$2:$B$57),""),"")</f>
        <v>44053</v>
      </c>
      <c r="AT111" s="273" t="str">
        <f>_xlfn.IFNA(VLOOKUP(C111,Tabel1[#All],13,0),"")</f>
        <v>0.0</v>
      </c>
      <c r="AU111" s="170" t="s">
        <v>164</v>
      </c>
      <c r="AV111" s="170">
        <f>IFERROR(IF(AS111&gt;0,WORKDAY(AS111,StopSSV,Holidays!$B$2:$B$57),""),"")</f>
        <v>44180</v>
      </c>
      <c r="AW111" s="170" t="s">
        <v>164</v>
      </c>
      <c r="AX111" s="170">
        <f>IFERROR(IF(AV111&gt;0,WORKDAY(AV111,HLD2Cstart,Holidays!$B$2:$B$57),""),"")</f>
        <v>44181</v>
      </c>
      <c r="AY111" s="170" t="s">
        <v>164</v>
      </c>
      <c r="AZ111" s="170">
        <f>IFERROR(IF(AX111&gt;0,WORKDAY(AX111,HLD2Cstop,Holidays!$B$2:$B$57),""),"")</f>
        <v>44202</v>
      </c>
      <c r="BA111" s="170" t="s">
        <v>164</v>
      </c>
      <c r="BB111" s="170">
        <f>IFERROR(IF(AZ111&gt;0,WORKDAY(AZ111,HLD2C,Holidays!$B$2:$B$57),""),"")</f>
        <v>44222</v>
      </c>
      <c r="BC111" s="170" t="s">
        <v>110</v>
      </c>
      <c r="BD111" s="170"/>
      <c r="BE111" s="170">
        <f>IFERROR(IF(BB111&gt;0,WORKDAY(BB111,DaysHp,Holidays!$B$2:$B$57),""),"")</f>
        <v>44264</v>
      </c>
      <c r="BF111" s="170"/>
      <c r="BG111" s="170">
        <v>44561</v>
      </c>
      <c r="BH111" s="170"/>
      <c r="BI111" s="273" t="str">
        <f>_xlfn.IFNA(VLOOKUP(C111,Tabel1[#All],7,0),"")</f>
        <v>0.0</v>
      </c>
      <c r="BJ111" s="170"/>
      <c r="BK111" s="273" t="str">
        <f>_xlfn.IFNA(VLOOKUP(C111,Tabel1[#All],11,0),"")</f>
        <v>0.0</v>
      </c>
      <c r="BL111" s="170"/>
      <c r="BM111" s="170"/>
      <c r="BN111" s="170"/>
      <c r="BO111" s="170"/>
      <c r="BP111" s="170"/>
      <c r="BQ111" s="171"/>
      <c r="BR111" s="364"/>
      <c r="BS111" s="364"/>
      <c r="BT111" s="364"/>
      <c r="BU111" s="364"/>
    </row>
    <row r="112" spans="1:73" ht="15.75" hidden="1" customHeight="1">
      <c r="A112" s="145">
        <v>3</v>
      </c>
      <c r="B112" s="332" t="s">
        <v>77</v>
      </c>
      <c r="C112" s="332" t="s">
        <v>314</v>
      </c>
      <c r="D112" s="363" t="s">
        <v>313</v>
      </c>
      <c r="E112" s="147" t="s">
        <v>174</v>
      </c>
      <c r="F112" s="361" t="s">
        <v>170</v>
      </c>
      <c r="G112" s="139">
        <v>2045</v>
      </c>
      <c r="H112" s="282">
        <f>_xlfn.IFNA(VLOOKUP(C112,Tabel1[#All],4,0),"")</f>
        <v>284</v>
      </c>
      <c r="I112" s="361"/>
      <c r="J112" s="139">
        <v>1</v>
      </c>
      <c r="K112" s="332"/>
      <c r="L112" s="332"/>
      <c r="M112" s="332"/>
      <c r="N112" s="332"/>
      <c r="O112" s="332"/>
      <c r="P112" s="141"/>
      <c r="Q112" s="142" t="s">
        <v>171</v>
      </c>
      <c r="R112" s="333"/>
      <c r="S112" s="333" t="s">
        <v>171</v>
      </c>
      <c r="T112" s="333"/>
      <c r="U112" s="333" t="s">
        <v>171</v>
      </c>
      <c r="V112" s="333" t="str">
        <f>IFERROR(IF(R112&gt;0,WORKDAY(T112,1,Holidays!$B$2:$B$57),""),"")</f>
        <v/>
      </c>
      <c r="W112" s="359" t="str">
        <f>_xlfn.IFNA(VLOOKUP(C112,Tabel1[#All],15,0),"")</f>
        <v>100.0</v>
      </c>
      <c r="X112" s="333" t="s">
        <v>171</v>
      </c>
      <c r="Y112" s="333">
        <v>43928</v>
      </c>
      <c r="Z112" s="333" t="s">
        <v>171</v>
      </c>
      <c r="AA112" s="333">
        <f>IFERROR(IF(Y112&gt;0,WORKDAY(Y112,1,Holidays!$B$2:$B$57),""),"")</f>
        <v>43929</v>
      </c>
      <c r="AB112" s="333" t="s">
        <v>164</v>
      </c>
      <c r="AC112" s="333">
        <f>IFERROR(IF(AA112&gt;0,WORKDAY(AA112,DaysPrepValidationplan,Holidays!$B$2:$B$57),""),"")</f>
        <v>43931</v>
      </c>
      <c r="AD112" s="333" t="s">
        <v>164</v>
      </c>
      <c r="AE112" s="333">
        <f>IFERROR(IF(AC112&gt;0,WORKDAY(AC112,DaysCommentsValidation,Holidays!$B$2:$B$57),""),"")</f>
        <v>43959</v>
      </c>
      <c r="AF112" s="333" t="s">
        <v>164</v>
      </c>
      <c r="AG112" s="333">
        <f>IFERROR(IF(AE112&gt;0,WORKDAY(AE112,DaysUploadHld2A,Holidays!$B$2:$B$57),""),"")</f>
        <v>43966</v>
      </c>
      <c r="AH112" s="333" t="s">
        <v>171</v>
      </c>
      <c r="AI112" s="333">
        <f>IFERROR(IF(AG112&gt;0,WORKDAY(AG112,DaysHLD2A,Holidays!$B$2:$B$57),""),"")</f>
        <v>44000</v>
      </c>
      <c r="AJ112" s="333" t="s">
        <v>164</v>
      </c>
      <c r="AK112" s="333">
        <f>IFERROR(IF(AI112&gt;0,WORKDAY(AI112,DaysStartInfra,Holidays!$B$2:$B$57),""),"")</f>
        <v>44001</v>
      </c>
      <c r="AL112" s="333" t="s">
        <v>164</v>
      </c>
      <c r="AM112" s="333">
        <f>IFERROR(IF(AK112&gt;0,WORKDAY(AK112,DaysInfra,Holidays!$B$2:$B$57),""),"")</f>
        <v>44021</v>
      </c>
      <c r="AN112" s="333" t="s">
        <v>164</v>
      </c>
      <c r="AO112" s="333">
        <f>IFERROR(IF(AM112&gt;0,WORKDAY(AM112,GO4HLD2B,Holidays!$B$2:$B$57),""),"")</f>
        <v>44042</v>
      </c>
      <c r="AP112" s="333" t="s">
        <v>164</v>
      </c>
      <c r="AQ112" s="333">
        <f>IFERROR(IF(AO112&gt;0,WORKDAY(AO112,HLD2B,Holidays!$B$2:$B$57),""),"")</f>
        <v>44062</v>
      </c>
      <c r="AR112" s="333" t="s">
        <v>164</v>
      </c>
      <c r="AS112" s="333">
        <f>IFERROR(IF(AQ112&gt;0,WORKDAY(AQ112,StartSSV,Holidays!$B$2:$B$57),""),"")</f>
        <v>44063</v>
      </c>
      <c r="AT112" s="359" t="str">
        <f>_xlfn.IFNA(VLOOKUP(C112,Tabel1[#All],13,0),"")</f>
        <v>0.0</v>
      </c>
      <c r="AU112" s="333" t="s">
        <v>164</v>
      </c>
      <c r="AV112" s="333">
        <f>IFERROR(IF(AS112&gt;0,WORKDAY(AS112,StopSSV,Holidays!$B$2:$B$57),""),"")</f>
        <v>44204</v>
      </c>
      <c r="AW112" s="333" t="s">
        <v>164</v>
      </c>
      <c r="AX112" s="333">
        <f>IFERROR(IF(AV112&gt;0,WORKDAY(AV112,HLD2Cstart,Holidays!$B$2:$B$57),""),"")</f>
        <v>44207</v>
      </c>
      <c r="AY112" s="333" t="s">
        <v>164</v>
      </c>
      <c r="AZ112" s="333">
        <f>IFERROR(IF(AX112&gt;0,WORKDAY(AX112,HLD2Cstop,Holidays!$B$2:$B$57),""),"")</f>
        <v>44214</v>
      </c>
      <c r="BA112" s="333" t="s">
        <v>164</v>
      </c>
      <c r="BB112" s="333">
        <f>IFERROR(IF(AZ112&gt;0,WORKDAY(AZ112,HLD2C,Holidays!$B$2:$B$57),""),"")</f>
        <v>44232</v>
      </c>
      <c r="BC112" s="333" t="s">
        <v>110</v>
      </c>
      <c r="BD112" s="333"/>
      <c r="BE112" s="333">
        <f>IFERROR(IF(BB112&gt;0,WORKDAY(BB112,DaysHp,Holidays!$B$2:$B$57),""),"")</f>
        <v>44274</v>
      </c>
      <c r="BF112" s="333"/>
      <c r="BG112" s="333">
        <v>44439</v>
      </c>
      <c r="BH112" s="333"/>
      <c r="BI112" s="359" t="str">
        <f>_xlfn.IFNA(VLOOKUP(C112,Tabel1[#All],7,0),"")</f>
        <v>0.0</v>
      </c>
      <c r="BJ112" s="333"/>
      <c r="BK112" s="359" t="str">
        <f>_xlfn.IFNA(VLOOKUP(C112,Tabel1[#All],11,0),"")</f>
        <v>0.0</v>
      </c>
      <c r="BL112" s="333"/>
      <c r="BM112" s="333"/>
      <c r="BN112" s="333"/>
      <c r="BO112" s="333"/>
      <c r="BP112" s="333"/>
      <c r="BQ112" s="143"/>
      <c r="BR112" s="364"/>
      <c r="BS112" s="364"/>
      <c r="BT112" s="364"/>
      <c r="BU112" s="364"/>
    </row>
    <row r="113" spans="1:73" ht="15.75" hidden="1" customHeight="1">
      <c r="A113" s="145">
        <v>3</v>
      </c>
      <c r="B113" s="332" t="s">
        <v>77</v>
      </c>
      <c r="C113" s="332" t="s">
        <v>315</v>
      </c>
      <c r="D113" s="363" t="s">
        <v>313</v>
      </c>
      <c r="E113" s="147" t="s">
        <v>176</v>
      </c>
      <c r="F113" s="361" t="s">
        <v>170</v>
      </c>
      <c r="G113" s="139">
        <v>1780</v>
      </c>
      <c r="H113" s="282">
        <f>_xlfn.IFNA(VLOOKUP(C113,Tabel1[#All],4,0),"")</f>
        <v>268</v>
      </c>
      <c r="I113" s="361"/>
      <c r="J113" s="139">
        <v>1</v>
      </c>
      <c r="K113" s="332"/>
      <c r="L113" s="332"/>
      <c r="M113" s="332"/>
      <c r="N113" s="332"/>
      <c r="O113" s="332"/>
      <c r="P113" s="141"/>
      <c r="Q113" s="142" t="s">
        <v>171</v>
      </c>
      <c r="R113" s="333"/>
      <c r="S113" s="333" t="s">
        <v>171</v>
      </c>
      <c r="T113" s="333"/>
      <c r="U113" s="333" t="s">
        <v>171</v>
      </c>
      <c r="V113" s="333" t="str">
        <f>IFERROR(IF(R113&gt;0,WORKDAY(T113,1,Holidays!$B$2:$B$57),""),"")</f>
        <v/>
      </c>
      <c r="W113" s="359" t="str">
        <f>_xlfn.IFNA(VLOOKUP(C113,Tabel1[#All],15,0),"")</f>
        <v>100.0</v>
      </c>
      <c r="X113" s="333" t="s">
        <v>171</v>
      </c>
      <c r="Y113" s="333">
        <v>43938</v>
      </c>
      <c r="Z113" s="333" t="s">
        <v>171</v>
      </c>
      <c r="AA113" s="333">
        <f>IFERROR(IF(Y113&gt;0,WORKDAY(Y113,1,Holidays!$B$2:$B$57),""),"")</f>
        <v>43941</v>
      </c>
      <c r="AB113" s="333" t="s">
        <v>164</v>
      </c>
      <c r="AC113" s="333">
        <f>IFERROR(IF(AA113&gt;0,WORKDAY(AA113,DaysPrepValidationplan,Holidays!$B$2:$B$57),""),"")</f>
        <v>43943</v>
      </c>
      <c r="AD113" s="333" t="s">
        <v>164</v>
      </c>
      <c r="AE113" s="333">
        <f>IFERROR(IF(AC113&gt;0,WORKDAY(AC113,DaysCommentsValidation,Holidays!$B$2:$B$57),""),"")</f>
        <v>43964</v>
      </c>
      <c r="AF113" s="333" t="s">
        <v>164</v>
      </c>
      <c r="AG113" s="333">
        <f>IFERROR(IF(AE113&gt;0,WORKDAY(AE113,DaysUploadHld2A,Holidays!$B$2:$B$57),""),"")</f>
        <v>43971</v>
      </c>
      <c r="AH113" s="333" t="s">
        <v>164</v>
      </c>
      <c r="AI113" s="333">
        <f>IFERROR(IF(AG113&gt;0,WORKDAY(AG113,DaysHLD2A,Holidays!$B$2:$B$57),""),"")</f>
        <v>44005</v>
      </c>
      <c r="AJ113" s="333" t="s">
        <v>164</v>
      </c>
      <c r="AK113" s="333">
        <f>IFERROR(IF(AI113&gt;0,WORKDAY(AI113,DaysStartInfra,Holidays!$B$2:$B$57),""),"")</f>
        <v>44006</v>
      </c>
      <c r="AL113" s="333" t="s">
        <v>164</v>
      </c>
      <c r="AM113" s="333">
        <f>IFERROR(IF(AK113&gt;0,WORKDAY(AK113,DaysInfra,Holidays!$B$2:$B$57),""),"")</f>
        <v>44040</v>
      </c>
      <c r="AN113" s="333" t="s">
        <v>164</v>
      </c>
      <c r="AO113" s="333">
        <f>IFERROR(IF(AM113&gt;0,WORKDAY(AM113,GO4HLD2B,Holidays!$B$2:$B$57),""),"")</f>
        <v>44047</v>
      </c>
      <c r="AP113" s="333" t="s">
        <v>164</v>
      </c>
      <c r="AQ113" s="333">
        <f>IFERROR(IF(AO113&gt;0,WORKDAY(AO113,HLD2B,Holidays!$B$2:$B$57),""),"")</f>
        <v>44067</v>
      </c>
      <c r="AR113" s="333" t="s">
        <v>164</v>
      </c>
      <c r="AS113" s="333">
        <f>IFERROR(IF(AQ113&gt;0,WORKDAY(AQ113,StartSSV,Holidays!$B$2:$B$57),""),"")</f>
        <v>44068</v>
      </c>
      <c r="AT113" s="359" t="str">
        <f>_xlfn.IFNA(VLOOKUP(C113,Tabel1[#All],13,0),"")</f>
        <v>0.0</v>
      </c>
      <c r="AU113" s="333" t="s">
        <v>164</v>
      </c>
      <c r="AV113" s="333">
        <f>IFERROR(IF(AS113&gt;0,WORKDAY(AS113,StopSSV,Holidays!$B$2:$B$57),""),"")</f>
        <v>44209</v>
      </c>
      <c r="AW113" s="333" t="s">
        <v>164</v>
      </c>
      <c r="AX113" s="333">
        <f>IFERROR(IF(AV113&gt;0,WORKDAY(AV113,HLD2Cstart,Holidays!$B$2:$B$57),""),"")</f>
        <v>44210</v>
      </c>
      <c r="AY113" s="333" t="s">
        <v>164</v>
      </c>
      <c r="AZ113" s="333">
        <f>IFERROR(IF(AX113&gt;0,WORKDAY(AX113,HLD2Cstop,Holidays!$B$2:$B$57),""),"")</f>
        <v>44217</v>
      </c>
      <c r="BA113" s="333" t="s">
        <v>164</v>
      </c>
      <c r="BB113" s="333">
        <f>IFERROR(IF(AZ113&gt;0,WORKDAY(AZ113,HLD2C,Holidays!$B$2:$B$57),""),"")</f>
        <v>44237</v>
      </c>
      <c r="BC113" s="333" t="s">
        <v>110</v>
      </c>
      <c r="BD113" s="333"/>
      <c r="BE113" s="333">
        <f>IFERROR(IF(BB113&gt;0,WORKDAY(BB113,DaysHp,Holidays!$B$2:$B$57),""),"")</f>
        <v>44279</v>
      </c>
      <c r="BF113" s="333"/>
      <c r="BG113" s="333"/>
      <c r="BH113" s="333"/>
      <c r="BI113" s="359" t="str">
        <f>_xlfn.IFNA(VLOOKUP(C113,Tabel1[#All],7,0),"")</f>
        <v>0.0</v>
      </c>
      <c r="BJ113" s="333"/>
      <c r="BK113" s="359" t="str">
        <f>_xlfn.IFNA(VLOOKUP(C113,Tabel1[#All],11,0),"")</f>
        <v>0.0</v>
      </c>
      <c r="BL113" s="333"/>
      <c r="BM113" s="333"/>
      <c r="BN113" s="333"/>
      <c r="BO113" s="333"/>
      <c r="BP113" s="333"/>
      <c r="BQ113" s="143"/>
      <c r="BR113" s="364"/>
      <c r="BS113" s="364"/>
      <c r="BT113" s="364"/>
      <c r="BU113" s="364"/>
    </row>
    <row r="114" spans="1:73" ht="15.75" hidden="1" customHeight="1">
      <c r="A114" s="145">
        <v>3</v>
      </c>
      <c r="B114" s="332" t="s">
        <v>77</v>
      </c>
      <c r="C114" s="332" t="s">
        <v>316</v>
      </c>
      <c r="D114" s="363" t="s">
        <v>313</v>
      </c>
      <c r="E114" s="147" t="s">
        <v>178</v>
      </c>
      <c r="F114" s="361" t="s">
        <v>170</v>
      </c>
      <c r="G114" s="139">
        <v>2721</v>
      </c>
      <c r="H114" s="282">
        <f>_xlfn.IFNA(VLOOKUP(C114,Tabel1[#All],4,0),"")</f>
        <v>407</v>
      </c>
      <c r="I114" s="361"/>
      <c r="J114" s="139">
        <v>1</v>
      </c>
      <c r="K114" s="332"/>
      <c r="L114" s="332"/>
      <c r="M114" s="332"/>
      <c r="N114" s="332"/>
      <c r="O114" s="332"/>
      <c r="P114" s="141"/>
      <c r="Q114" s="142" t="s">
        <v>171</v>
      </c>
      <c r="R114" s="333"/>
      <c r="S114" s="333" t="s">
        <v>171</v>
      </c>
      <c r="T114" s="333"/>
      <c r="U114" s="333" t="s">
        <v>171</v>
      </c>
      <c r="V114" s="333" t="str">
        <f>IFERROR(IF(R114&gt;0,WORKDAY(T114,1,Holidays!$B$2:$B$57),""),"")</f>
        <v/>
      </c>
      <c r="W114" s="359" t="str">
        <f>_xlfn.IFNA(VLOOKUP(C114,Tabel1[#All],15,0),"")</f>
        <v>100.0</v>
      </c>
      <c r="X114" s="333" t="s">
        <v>171</v>
      </c>
      <c r="Y114" s="333">
        <v>43957</v>
      </c>
      <c r="Z114" s="333" t="s">
        <v>171</v>
      </c>
      <c r="AA114" s="333">
        <f>IFERROR(IF(Y114&gt;0,WORKDAY(Y114,1,Holidays!$B$2:$B$57),""),"")</f>
        <v>43958</v>
      </c>
      <c r="AB114" s="333" t="s">
        <v>164</v>
      </c>
      <c r="AC114" s="333">
        <f>IFERROR(IF(AA114&gt;0,WORKDAY(AA114,DaysPrepValidationplan,Holidays!$B$2:$B$57),""),"")</f>
        <v>43962</v>
      </c>
      <c r="AD114" s="333" t="s">
        <v>164</v>
      </c>
      <c r="AE114" s="333">
        <f>IFERROR(IF(AC114&gt;0,WORKDAY(AC114,DaysCommentsValidation,Holidays!$B$2:$B$57),""),"")</f>
        <v>43985</v>
      </c>
      <c r="AF114" s="333" t="s">
        <v>164</v>
      </c>
      <c r="AG114" s="333">
        <f>IFERROR(IF(AE114&gt;0,WORKDAY(AE114,DaysUploadHld2A,Holidays!$B$2:$B$57),""),"")</f>
        <v>43992</v>
      </c>
      <c r="AH114" s="333" t="s">
        <v>164</v>
      </c>
      <c r="AI114" s="333">
        <f>IFERROR(IF(AG114&gt;0,WORKDAY(AG114,DaysHLD2A,Holidays!$B$2:$B$57),""),"")</f>
        <v>44021</v>
      </c>
      <c r="AJ114" s="333" t="s">
        <v>164</v>
      </c>
      <c r="AK114" s="333">
        <f>IFERROR(IF(AI114&gt;0,WORKDAY(AI114,DaysStartInfra,Holidays!$B$2:$B$57),""),"")</f>
        <v>44022</v>
      </c>
      <c r="AL114" s="333" t="s">
        <v>164</v>
      </c>
      <c r="AM114" s="333">
        <f>IFERROR(IF(AK114&gt;0,WORKDAY(AK114,DaysInfra,Holidays!$B$2:$B$57),""),"")</f>
        <v>44056</v>
      </c>
      <c r="AN114" s="333" t="s">
        <v>164</v>
      </c>
      <c r="AO114" s="333">
        <f>IFERROR(IF(AM114&gt;0,WORKDAY(AM114,GO4HLD2B,Holidays!$B$2:$B$57),""),"")</f>
        <v>44063</v>
      </c>
      <c r="AP114" s="333" t="s">
        <v>164</v>
      </c>
      <c r="AQ114" s="333">
        <f>IFERROR(IF(AO114&gt;0,WORKDAY(AO114,HLD2B,Holidays!$B$2:$B$57),""),"")</f>
        <v>44083</v>
      </c>
      <c r="AR114" s="333" t="s">
        <v>164</v>
      </c>
      <c r="AS114" s="333">
        <f>IFERROR(IF(AQ114&gt;0,WORKDAY(AQ114,StartSSV,Holidays!$B$2:$B$57),""),"")</f>
        <v>44084</v>
      </c>
      <c r="AT114" s="359" t="str">
        <f>_xlfn.IFNA(VLOOKUP(C114,Tabel1[#All],13,0),"")</f>
        <v>0.0</v>
      </c>
      <c r="AU114" s="333" t="s">
        <v>164</v>
      </c>
      <c r="AV114" s="333">
        <f>IFERROR(IF(AS114&gt;0,WORKDAY(AS114,StopSSV,Holidays!$B$2:$B$57),""),"")</f>
        <v>44225</v>
      </c>
      <c r="AW114" s="333" t="s">
        <v>164</v>
      </c>
      <c r="AX114" s="333">
        <f>IFERROR(IF(AV114&gt;0,WORKDAY(AV114,HLD2Cstart,Holidays!$B$2:$B$57),""),"")</f>
        <v>44228</v>
      </c>
      <c r="AY114" s="333" t="s">
        <v>164</v>
      </c>
      <c r="AZ114" s="333">
        <f>IFERROR(IF(AX114&gt;0,WORKDAY(AX114,HLD2Cstop,Holidays!$B$2:$B$57),""),"")</f>
        <v>44235</v>
      </c>
      <c r="BA114" s="333" t="s">
        <v>164</v>
      </c>
      <c r="BB114" s="333">
        <f>IFERROR(IF(AZ114&gt;0,WORKDAY(AZ114,HLD2C,Holidays!$B$2:$B$57),""),"")</f>
        <v>44253</v>
      </c>
      <c r="BC114" s="333" t="s">
        <v>110</v>
      </c>
      <c r="BD114" s="333"/>
      <c r="BE114" s="333">
        <f>IFERROR(IF(BB114&gt;0,WORKDAY(BB114,DaysHp,Holidays!$B$2:$B$57),""),"")</f>
        <v>44295</v>
      </c>
      <c r="BF114" s="333"/>
      <c r="BG114" s="333"/>
      <c r="BH114" s="333"/>
      <c r="BI114" s="359" t="str">
        <f>_xlfn.IFNA(VLOOKUP(C114,Tabel1[#All],7,0),"")</f>
        <v>0.0</v>
      </c>
      <c r="BJ114" s="333"/>
      <c r="BK114" s="359" t="str">
        <f>_xlfn.IFNA(VLOOKUP(C114,Tabel1[#All],11,0),"")</f>
        <v>0.0</v>
      </c>
      <c r="BL114" s="333"/>
      <c r="BM114" s="333"/>
      <c r="BN114" s="333"/>
      <c r="BO114" s="333"/>
      <c r="BP114" s="333"/>
      <c r="BQ114" s="143"/>
      <c r="BR114" s="364"/>
      <c r="BS114" s="364"/>
      <c r="BT114" s="364"/>
      <c r="BU114" s="364"/>
    </row>
    <row r="115" spans="1:73" ht="15.75" hidden="1" customHeight="1">
      <c r="A115" s="145">
        <v>3</v>
      </c>
      <c r="B115" s="332" t="s">
        <v>77</v>
      </c>
      <c r="C115" s="332" t="s">
        <v>317</v>
      </c>
      <c r="D115" s="363" t="s">
        <v>313</v>
      </c>
      <c r="E115" s="147" t="s">
        <v>180</v>
      </c>
      <c r="F115" s="361" t="s">
        <v>170</v>
      </c>
      <c r="G115" s="139">
        <v>3099</v>
      </c>
      <c r="H115" s="282">
        <f>_xlfn.IFNA(VLOOKUP(C115,Tabel1[#All],4,0),"")</f>
        <v>489</v>
      </c>
      <c r="I115" s="361"/>
      <c r="J115" s="139">
        <v>1</v>
      </c>
      <c r="K115" s="332"/>
      <c r="L115" s="332"/>
      <c r="M115" s="332"/>
      <c r="N115" s="332"/>
      <c r="O115" s="332"/>
      <c r="P115" s="141"/>
      <c r="Q115" s="142" t="s">
        <v>171</v>
      </c>
      <c r="R115" s="333"/>
      <c r="S115" s="333" t="s">
        <v>171</v>
      </c>
      <c r="T115" s="333"/>
      <c r="U115" s="333" t="s">
        <v>171</v>
      </c>
      <c r="V115" s="333" t="str">
        <f>IFERROR(IF(R115&gt;0,WORKDAY(T115,1,Holidays!$B$2:$B$57),""),"")</f>
        <v/>
      </c>
      <c r="W115" s="359" t="str">
        <f>_xlfn.IFNA(VLOOKUP(C115,Tabel1[#All],15,0),"")</f>
        <v>100.0</v>
      </c>
      <c r="X115" s="333" t="s">
        <v>171</v>
      </c>
      <c r="Y115" s="333">
        <v>43980</v>
      </c>
      <c r="Z115" s="333" t="s">
        <v>171</v>
      </c>
      <c r="AA115" s="333">
        <f>IFERROR(IF(Y115&gt;0,WORKDAY(Y115,1,Holidays!$B$2:$B$57),""),"")</f>
        <v>43984</v>
      </c>
      <c r="AB115" s="333" t="s">
        <v>164</v>
      </c>
      <c r="AC115" s="333">
        <f>IFERROR(IF(AA115&gt;0,WORKDAY(AA115,DaysPrepValidationplan,Holidays!$B$2:$B$57),""),"")</f>
        <v>43986</v>
      </c>
      <c r="AD115" s="333" t="s">
        <v>164</v>
      </c>
      <c r="AE115" s="333">
        <f>IFERROR(IF(AC115&gt;0,WORKDAY(AC115,DaysCommentsValidation,Holidays!$B$2:$B$57),""),"")</f>
        <v>44006</v>
      </c>
      <c r="AF115" s="333" t="s">
        <v>164</v>
      </c>
      <c r="AG115" s="333">
        <f>IFERROR(IF(AE115&gt;0,WORKDAY(AE115,DaysUploadHld2A,Holidays!$B$2:$B$57),""),"")</f>
        <v>44013</v>
      </c>
      <c r="AH115" s="333" t="s">
        <v>164</v>
      </c>
      <c r="AI115" s="333">
        <f>IFERROR(IF(AG115&gt;0,WORKDAY(AG115,DaysHLD2A,Holidays!$B$2:$B$57),""),"")</f>
        <v>44056</v>
      </c>
      <c r="AJ115" s="333" t="s">
        <v>164</v>
      </c>
      <c r="AK115" s="333">
        <f>IFERROR(IF(AI115&gt;0,WORKDAY(AI115,DaysStartInfra,Holidays!$B$2:$B$57),""),"")</f>
        <v>44057</v>
      </c>
      <c r="AL115" s="333" t="s">
        <v>164</v>
      </c>
      <c r="AM115" s="333">
        <f>IFERROR(IF(AK115&gt;0,WORKDAY(AK115,DaysInfra,Holidays!$B$2:$B$57),""),"")</f>
        <v>44077</v>
      </c>
      <c r="AN115" s="333" t="s">
        <v>164</v>
      </c>
      <c r="AO115" s="333">
        <f>IFERROR(IF(AM115&gt;0,WORKDAY(AM115,GO4HLD2B,Holidays!$B$2:$B$57),""),"")</f>
        <v>44084</v>
      </c>
      <c r="AP115" s="333" t="s">
        <v>164</v>
      </c>
      <c r="AQ115" s="333">
        <f>IFERROR(IF(AO115&gt;0,WORKDAY(AO115,HLD2B,Holidays!$B$2:$B$57),""),"")</f>
        <v>44104</v>
      </c>
      <c r="AR115" s="333" t="s">
        <v>164</v>
      </c>
      <c r="AS115" s="333">
        <f>IFERROR(IF(AQ115&gt;0,WORKDAY(AQ115,StartSSV,Holidays!$B$2:$B$57),""),"")</f>
        <v>44105</v>
      </c>
      <c r="AT115" s="359" t="str">
        <f>_xlfn.IFNA(VLOOKUP(C115,Tabel1[#All],13,0),"")</f>
        <v>0.0</v>
      </c>
      <c r="AU115" s="333" t="s">
        <v>164</v>
      </c>
      <c r="AV115" s="333">
        <f>IFERROR(IF(AS115&gt;0,WORKDAY(AS115,StopSSV,Holidays!$B$2:$B$57),""),"")</f>
        <v>44246</v>
      </c>
      <c r="AW115" s="333" t="s">
        <v>164</v>
      </c>
      <c r="AX115" s="333">
        <f>IFERROR(IF(AV115&gt;0,WORKDAY(AV115,HLD2Cstart,Holidays!$B$2:$B$57),""),"")</f>
        <v>44249</v>
      </c>
      <c r="AY115" s="333" t="s">
        <v>164</v>
      </c>
      <c r="AZ115" s="333">
        <f>IFERROR(IF(AX115&gt;0,WORKDAY(AX115,HLD2Cstop,Holidays!$B$2:$B$57),""),"")</f>
        <v>44256</v>
      </c>
      <c r="BA115" s="333" t="s">
        <v>164</v>
      </c>
      <c r="BB115" s="333">
        <f>IFERROR(IF(AZ115&gt;0,WORKDAY(AZ115,HLD2C,Holidays!$B$2:$B$57),""),"")</f>
        <v>44274</v>
      </c>
      <c r="BC115" s="333" t="s">
        <v>110</v>
      </c>
      <c r="BD115" s="333"/>
      <c r="BE115" s="333">
        <f>IFERROR(IF(BB115&gt;0,WORKDAY(BB115,DaysHp,Holidays!$B$2:$B$57),""),"")</f>
        <v>44316</v>
      </c>
      <c r="BF115" s="333"/>
      <c r="BG115" s="333"/>
      <c r="BH115" s="333"/>
      <c r="BI115" s="359" t="str">
        <f>_xlfn.IFNA(VLOOKUP(C115,Tabel1[#All],7,0),"")</f>
        <v>0.0</v>
      </c>
      <c r="BJ115" s="333"/>
      <c r="BK115" s="359" t="str">
        <f>_xlfn.IFNA(VLOOKUP(C115,Tabel1[#All],11,0),"")</f>
        <v>0.0</v>
      </c>
      <c r="BL115" s="333"/>
      <c r="BM115" s="333"/>
      <c r="BN115" s="333"/>
      <c r="BO115" s="333"/>
      <c r="BP115" s="333"/>
      <c r="BQ115" s="143"/>
      <c r="BR115" s="364"/>
      <c r="BS115" s="364"/>
      <c r="BT115" s="364"/>
      <c r="BU115" s="364"/>
    </row>
    <row r="116" spans="1:73" ht="15.75" hidden="1" customHeight="1">
      <c r="A116" s="145">
        <v>3</v>
      </c>
      <c r="B116" s="332" t="s">
        <v>77</v>
      </c>
      <c r="C116" s="332" t="s">
        <v>318</v>
      </c>
      <c r="D116" s="363" t="s">
        <v>313</v>
      </c>
      <c r="E116" s="147" t="s">
        <v>182</v>
      </c>
      <c r="F116" s="361" t="s">
        <v>170</v>
      </c>
      <c r="G116" s="139">
        <v>1734</v>
      </c>
      <c r="H116" s="282">
        <f>_xlfn.IFNA(VLOOKUP(C116,Tabel1[#All],4,0),"")</f>
        <v>177</v>
      </c>
      <c r="I116" s="361"/>
      <c r="J116" s="139">
        <v>1</v>
      </c>
      <c r="K116" s="332"/>
      <c r="L116" s="332"/>
      <c r="M116" s="332"/>
      <c r="N116" s="332"/>
      <c r="O116" s="332"/>
      <c r="P116" s="141"/>
      <c r="Q116" s="142" t="s">
        <v>171</v>
      </c>
      <c r="R116" s="333"/>
      <c r="S116" s="333" t="s">
        <v>171</v>
      </c>
      <c r="T116" s="333"/>
      <c r="U116" s="333" t="s">
        <v>171</v>
      </c>
      <c r="V116" s="333" t="str">
        <f>IFERROR(IF(R116&gt;0,WORKDAY(T116,1,Holidays!$B$2:$B$57),""),"")</f>
        <v/>
      </c>
      <c r="W116" s="359" t="str">
        <f>_xlfn.IFNA(VLOOKUP(C116,Tabel1[#All],15,0),"")</f>
        <v>100.0</v>
      </c>
      <c r="X116" s="333" t="s">
        <v>171</v>
      </c>
      <c r="Y116" s="333">
        <v>43993</v>
      </c>
      <c r="Z116" s="333" t="s">
        <v>164</v>
      </c>
      <c r="AA116" s="333">
        <f>IFERROR(IF(Y116&gt;0,WORKDAY(Y116,1,Holidays!$B$2:$B$57),""),"")</f>
        <v>43994</v>
      </c>
      <c r="AB116" s="333" t="s">
        <v>164</v>
      </c>
      <c r="AC116" s="333">
        <f>IFERROR(IF(AA116&gt;0,WORKDAY(AA116,DaysPrepValidationplan,Holidays!$B$2:$B$57),""),"")</f>
        <v>43998</v>
      </c>
      <c r="AD116" s="333" t="s">
        <v>164</v>
      </c>
      <c r="AE116" s="333">
        <f>IFERROR(IF(AC116&gt;0,WORKDAY(AC116,DaysCommentsValidation,Holidays!$B$2:$B$57),""),"")</f>
        <v>44018</v>
      </c>
      <c r="AF116" s="333" t="s">
        <v>164</v>
      </c>
      <c r="AG116" s="333">
        <f>IFERROR(IF(AE116&gt;0,WORKDAY(AE116,DaysUploadHld2A,Holidays!$B$2:$B$57),""),"")</f>
        <v>44039</v>
      </c>
      <c r="AH116" s="333" t="s">
        <v>164</v>
      </c>
      <c r="AI116" s="333">
        <f>IFERROR(IF(AG116&gt;0,WORKDAY(AG116,DaysHLD2A,Holidays!$B$2:$B$57),""),"")</f>
        <v>44068</v>
      </c>
      <c r="AJ116" s="333" t="s">
        <v>164</v>
      </c>
      <c r="AK116" s="333">
        <f>IFERROR(IF(AI116&gt;0,WORKDAY(AI116,DaysStartInfra,Holidays!$B$2:$B$57),""),"")</f>
        <v>44069</v>
      </c>
      <c r="AL116" s="333" t="s">
        <v>164</v>
      </c>
      <c r="AM116" s="333">
        <f>IFERROR(IF(AK116&gt;0,WORKDAY(AK116,DaysInfra,Holidays!$B$2:$B$57),""),"")</f>
        <v>44089</v>
      </c>
      <c r="AN116" s="333" t="s">
        <v>164</v>
      </c>
      <c r="AO116" s="333">
        <f>IFERROR(IF(AM116&gt;0,WORKDAY(AM116,GO4HLD2B,Holidays!$B$2:$B$57),""),"")</f>
        <v>44096</v>
      </c>
      <c r="AP116" s="333" t="s">
        <v>164</v>
      </c>
      <c r="AQ116" s="333">
        <f>IFERROR(IF(AO116&gt;0,WORKDAY(AO116,HLD2B,Holidays!$B$2:$B$57),""),"")</f>
        <v>44116</v>
      </c>
      <c r="AR116" s="333" t="s">
        <v>164</v>
      </c>
      <c r="AS116" s="333">
        <f>IFERROR(IF(AQ116&gt;0,WORKDAY(AQ116,StartSSV,Holidays!$B$2:$B$57),""),"")</f>
        <v>44117</v>
      </c>
      <c r="AT116" s="359" t="str">
        <f>_xlfn.IFNA(VLOOKUP(C116,Tabel1[#All],13,0),"")</f>
        <v>0.0</v>
      </c>
      <c r="AU116" s="333" t="s">
        <v>164</v>
      </c>
      <c r="AV116" s="333">
        <f>IFERROR(IF(AS116&gt;0,WORKDAY(AS116,StopSSV,Holidays!$B$2:$B$57),""),"")</f>
        <v>44258</v>
      </c>
      <c r="AW116" s="333" t="s">
        <v>164</v>
      </c>
      <c r="AX116" s="333">
        <f>IFERROR(IF(AV116&gt;0,WORKDAY(AV116,HLD2Cstart,Holidays!$B$2:$B$57),""),"")</f>
        <v>44259</v>
      </c>
      <c r="AY116" s="333" t="s">
        <v>164</v>
      </c>
      <c r="AZ116" s="333">
        <f>IFERROR(IF(AX116&gt;0,WORKDAY(AX116,HLD2Cstop,Holidays!$B$2:$B$57),""),"")</f>
        <v>44266</v>
      </c>
      <c r="BA116" s="333" t="s">
        <v>164</v>
      </c>
      <c r="BB116" s="333">
        <f>IFERROR(IF(AZ116&gt;0,WORKDAY(AZ116,HLD2C,Holidays!$B$2:$B$57),""),"")</f>
        <v>44286</v>
      </c>
      <c r="BC116" s="333" t="s">
        <v>110</v>
      </c>
      <c r="BD116" s="333"/>
      <c r="BE116" s="333">
        <f>IFERROR(IF(BB116&gt;0,WORKDAY(BB116,DaysHp,Holidays!$B$2:$B$57),""),"")</f>
        <v>44328</v>
      </c>
      <c r="BF116" s="333"/>
      <c r="BG116" s="333"/>
      <c r="BH116" s="333"/>
      <c r="BI116" s="359" t="str">
        <f>_xlfn.IFNA(VLOOKUP(C116,Tabel1[#All],7,0),"")</f>
        <v>0.0</v>
      </c>
      <c r="BJ116" s="333"/>
      <c r="BK116" s="359" t="str">
        <f>_xlfn.IFNA(VLOOKUP(C116,Tabel1[#All],11,0),"")</f>
        <v>0.0</v>
      </c>
      <c r="BL116" s="333"/>
      <c r="BM116" s="333"/>
      <c r="BN116" s="333"/>
      <c r="BO116" s="333"/>
      <c r="BP116" s="333"/>
      <c r="BQ116" s="143"/>
      <c r="BR116" s="364"/>
      <c r="BS116" s="364"/>
      <c r="BT116" s="364"/>
      <c r="BU116" s="364"/>
    </row>
    <row r="117" spans="1:73" ht="15.75" hidden="1" customHeight="1">
      <c r="A117" s="173">
        <v>3</v>
      </c>
      <c r="B117" s="155" t="s">
        <v>77</v>
      </c>
      <c r="C117" s="155" t="s">
        <v>319</v>
      </c>
      <c r="D117" s="151" t="s">
        <v>313</v>
      </c>
      <c r="E117" s="174" t="s">
        <v>184</v>
      </c>
      <c r="F117" s="153" t="s">
        <v>170</v>
      </c>
      <c r="G117" s="154">
        <v>1893</v>
      </c>
      <c r="H117" s="283">
        <f>_xlfn.IFNA(VLOOKUP(C117,Tabel1[#All],4,0),"")</f>
        <v>170</v>
      </c>
      <c r="I117" s="153"/>
      <c r="J117" s="154">
        <v>1</v>
      </c>
      <c r="K117" s="155"/>
      <c r="L117" s="155"/>
      <c r="M117" s="155"/>
      <c r="N117" s="155"/>
      <c r="O117" s="155"/>
      <c r="P117" s="156"/>
      <c r="Q117" s="157" t="s">
        <v>171</v>
      </c>
      <c r="R117" s="158"/>
      <c r="S117" s="158" t="s">
        <v>171</v>
      </c>
      <c r="T117" s="158"/>
      <c r="U117" s="158" t="s">
        <v>171</v>
      </c>
      <c r="V117" s="158" t="str">
        <f>IFERROR(IF(R117&gt;0,WORKDAY(T117,1,Holidays!$B$2:$B$57),""),"")</f>
        <v/>
      </c>
      <c r="W117" s="359" t="str">
        <f>_xlfn.IFNA(VLOOKUP(C117,Tabel1[#All],15,0),"")</f>
        <v>100.0</v>
      </c>
      <c r="X117" s="158" t="s">
        <v>171</v>
      </c>
      <c r="Y117" s="158">
        <v>44006</v>
      </c>
      <c r="Z117" s="158" t="s">
        <v>164</v>
      </c>
      <c r="AA117" s="158">
        <f>IFERROR(IF(Y117&gt;0,WORKDAY(Y117,1,Holidays!$B$2:$B$57),""),"")</f>
        <v>44007</v>
      </c>
      <c r="AB117" s="158" t="s">
        <v>164</v>
      </c>
      <c r="AC117" s="158">
        <f>IFERROR(IF(AA117&gt;0,WORKDAY(AA117,DaysPrepValidationplan,Holidays!$B$2:$B$57),""),"")</f>
        <v>44011</v>
      </c>
      <c r="AD117" s="158" t="s">
        <v>164</v>
      </c>
      <c r="AE117" s="158">
        <f>IFERROR(IF(AC117&gt;0,WORKDAY(AC117,DaysCommentsValidation,Holidays!$B$2:$B$57),""),"")</f>
        <v>44043</v>
      </c>
      <c r="AF117" s="158" t="s">
        <v>164</v>
      </c>
      <c r="AG117" s="158">
        <f>IFERROR(IF(AE117&gt;0,WORKDAY(AE117,DaysUploadHld2A,Holidays!$B$2:$B$57),""),"")</f>
        <v>44050</v>
      </c>
      <c r="AH117" s="158" t="s">
        <v>164</v>
      </c>
      <c r="AI117" s="158">
        <f>IFERROR(IF(AG117&gt;0,WORKDAY(AG117,DaysHLD2A,Holidays!$B$2:$B$57),""),"")</f>
        <v>44081</v>
      </c>
      <c r="AJ117" s="158" t="s">
        <v>164</v>
      </c>
      <c r="AK117" s="158">
        <f>IFERROR(IF(AI117&gt;0,WORKDAY(AI117,DaysStartInfra,Holidays!$B$2:$B$57),""),"")</f>
        <v>44082</v>
      </c>
      <c r="AL117" s="158" t="s">
        <v>164</v>
      </c>
      <c r="AM117" s="158">
        <f>IFERROR(IF(AK117&gt;0,WORKDAY(AK117,DaysInfra,Holidays!$B$2:$B$57),""),"")</f>
        <v>44102</v>
      </c>
      <c r="AN117" s="158" t="s">
        <v>164</v>
      </c>
      <c r="AO117" s="158">
        <f>IFERROR(IF(AM117&gt;0,WORKDAY(AM117,GO4HLD2B,Holidays!$B$2:$B$57),""),"")</f>
        <v>44109</v>
      </c>
      <c r="AP117" s="158" t="s">
        <v>164</v>
      </c>
      <c r="AQ117" s="158">
        <f>IFERROR(IF(AO117&gt;0,WORKDAY(AO117,HLD2B,Holidays!$B$2:$B$57),""),"")</f>
        <v>44127</v>
      </c>
      <c r="AR117" s="158" t="s">
        <v>164</v>
      </c>
      <c r="AS117" s="158">
        <f>IFERROR(IF(AQ117&gt;0,WORKDAY(AQ117,StartSSV,Holidays!$B$2:$B$57),""),"")</f>
        <v>44130</v>
      </c>
      <c r="AT117" s="272" t="str">
        <f>_xlfn.IFNA(VLOOKUP(C117,Tabel1[#All],13,0),"")</f>
        <v>0.0</v>
      </c>
      <c r="AU117" s="158" t="s">
        <v>164</v>
      </c>
      <c r="AV117" s="158">
        <f>IFERROR(IF(AS117&gt;0,WORKDAY(AS117,StopSSV,Holidays!$B$2:$B$57),""),"")</f>
        <v>44271</v>
      </c>
      <c r="AW117" s="158" t="s">
        <v>164</v>
      </c>
      <c r="AX117" s="158">
        <f>IFERROR(IF(AV117&gt;0,WORKDAY(AV117,HLD2Cstart,Holidays!$B$2:$B$57),""),"")</f>
        <v>44272</v>
      </c>
      <c r="AY117" s="158" t="s">
        <v>164</v>
      </c>
      <c r="AZ117" s="158">
        <f>IFERROR(IF(AX117&gt;0,WORKDAY(AX117,HLD2Cstop,Holidays!$B$2:$B$57),""),"")</f>
        <v>44279</v>
      </c>
      <c r="BA117" s="158" t="s">
        <v>164</v>
      </c>
      <c r="BB117" s="158">
        <f>IFERROR(IF(AZ117&gt;0,WORKDAY(AZ117,HLD2C,Holidays!$B$2:$B$57),""),"")</f>
        <v>44299</v>
      </c>
      <c r="BC117" s="158" t="s">
        <v>110</v>
      </c>
      <c r="BD117" s="158"/>
      <c r="BE117" s="158">
        <f>IFERROR(IF(BB117&gt;0,WORKDAY(BB117,DaysHp,Holidays!$B$2:$B$57),""),"")</f>
        <v>44341</v>
      </c>
      <c r="BF117" s="158"/>
      <c r="BG117" s="158"/>
      <c r="BH117" s="158"/>
      <c r="BI117" s="272" t="str">
        <f>_xlfn.IFNA(VLOOKUP(C117,Tabel1[#All],7,0),"")</f>
        <v>0.0</v>
      </c>
      <c r="BJ117" s="158"/>
      <c r="BK117" s="272" t="str">
        <f>_xlfn.IFNA(VLOOKUP(C117,Tabel1[#All],11,0),"")</f>
        <v>0.0</v>
      </c>
      <c r="BL117" s="158"/>
      <c r="BM117" s="158"/>
      <c r="BN117" s="158"/>
      <c r="BO117" s="158"/>
      <c r="BP117" s="158"/>
      <c r="BQ117" s="159"/>
      <c r="BR117" s="181"/>
      <c r="BS117" s="181"/>
      <c r="BT117" s="181"/>
      <c r="BU117" s="181"/>
    </row>
    <row r="118" spans="1:73" ht="15.75" customHeight="1">
      <c r="A118" s="161">
        <v>3</v>
      </c>
      <c r="B118" s="162" t="s">
        <v>161</v>
      </c>
      <c r="C118" s="162" t="s">
        <v>320</v>
      </c>
      <c r="D118" s="163" t="s">
        <v>321</v>
      </c>
      <c r="E118" s="187" t="s">
        <v>169</v>
      </c>
      <c r="F118" s="165" t="s">
        <v>218</v>
      </c>
      <c r="G118" s="166">
        <v>3086</v>
      </c>
      <c r="H118" s="192">
        <f>_xlfn.IFNA(VLOOKUP(C118,Tabel1[#All],4,0),"")</f>
        <v>494</v>
      </c>
      <c r="I118" s="165"/>
      <c r="J118" s="166">
        <v>1</v>
      </c>
      <c r="K118" s="162"/>
      <c r="L118" s="162"/>
      <c r="M118" s="162"/>
      <c r="N118" s="162"/>
      <c r="O118" s="162"/>
      <c r="P118" s="168"/>
      <c r="Q118" s="169" t="s">
        <v>164</v>
      </c>
      <c r="R118" s="170">
        <f>WORKDAY(T118,-DaysDeskproces,Holidays!$B$2:$B$57)</f>
        <v>44258</v>
      </c>
      <c r="S118" s="170" t="s">
        <v>164</v>
      </c>
      <c r="T118" s="170">
        <f>IFERROR(IF(V118&gt;0,WORKDAY(V118,-DaysStartStreetSurvey,Holidays!$B$2:$B$57),""),"")</f>
        <v>44272</v>
      </c>
      <c r="U118" s="170" t="s">
        <v>164</v>
      </c>
      <c r="V118" s="170">
        <f>IFERROR(IF(Y118&gt;0,WORKDAY(Y118,-DaysStreetSurvey,Holidays!$B$2:$B$57),""),"")</f>
        <v>44273</v>
      </c>
      <c r="W118" s="359" t="str">
        <f>_xlfn.IFNA(VLOOKUP(C118,Tabel1[#All],15,0),"")</f>
        <v>0.0</v>
      </c>
      <c r="X118" s="170" t="s">
        <v>164</v>
      </c>
      <c r="Y118" s="170">
        <f>IFERROR(IF(AA118&gt;0,WORKDAY(AA118,-DaysStartHld2Aprep,Holidays!$B$2:$B$57),""),"")</f>
        <v>44287</v>
      </c>
      <c r="Z118" s="170" t="s">
        <v>164</v>
      </c>
      <c r="AA118" s="170">
        <f>IFERROR(IF(AC118&gt;0,WORKDAY(AC118,-DaysPrepValidationplan,Holidays!$B$2:$B$57),""),"")</f>
        <v>44288</v>
      </c>
      <c r="AB118" s="170" t="s">
        <v>164</v>
      </c>
      <c r="AC118" s="170">
        <f>IFERROR(IF(AE118&gt;0,WORKDAY(AE118,-DaysCommentsValidation,Holidays!$B$2:$B$57),""),"")</f>
        <v>44292</v>
      </c>
      <c r="AD118" s="170" t="s">
        <v>164</v>
      </c>
      <c r="AE118" s="170">
        <f>IFERROR(IF(AG118&gt;0,WORKDAY(AG118,-DaysUploadHld2A,Holidays!$B$2:$B$57),""),"")</f>
        <v>44312</v>
      </c>
      <c r="AF118" s="170" t="s">
        <v>164</v>
      </c>
      <c r="AG118" s="170">
        <f>IFERROR(IF(AI118&gt;0,WORKDAY(AI118,-DaysHLD2A,Holidays!$B$2:$B$57),""),"")</f>
        <v>44319</v>
      </c>
      <c r="AH118" s="170" t="s">
        <v>164</v>
      </c>
      <c r="AI118" s="170">
        <f>IFERROR(IF(AK118&gt;0,WORKDAY(AK118,-DaysStartInfra,Holidays!$B$2:$B$57),""),"")</f>
        <v>44348</v>
      </c>
      <c r="AJ118" s="170" t="s">
        <v>164</v>
      </c>
      <c r="AK118" s="170">
        <f>IFERROR(IF(AM118&gt;0,WORKDAY(AM118,-DaysInfra,Holidays!$B$2:$B$57),""),"")</f>
        <v>44349</v>
      </c>
      <c r="AL118" s="170" t="s">
        <v>164</v>
      </c>
      <c r="AM118" s="170">
        <f>IFERROR(IF(AO118&gt;0,WORKDAY(AO118,-GO4HLD2B,Holidays!$B$2:$B$57),""),"")</f>
        <v>44369</v>
      </c>
      <c r="AN118" s="170" t="s">
        <v>164</v>
      </c>
      <c r="AO118" s="170">
        <f>IFERROR(IF(AQ118&gt;0,WORKDAY(AQ118,-HLD2B,Holidays!$B$2:$B$57),""),"")</f>
        <v>44376</v>
      </c>
      <c r="AP118" s="170" t="s">
        <v>164</v>
      </c>
      <c r="AQ118" s="170">
        <f>IFERROR(IF(AS118&gt;0,WORKDAY(AS118,-StartSSV,Holidays!$B$2:$B$57),""),"")</f>
        <v>44396</v>
      </c>
      <c r="AR118" s="170" t="s">
        <v>164</v>
      </c>
      <c r="AS118" s="170">
        <f>IFERROR(IF(AV118&gt;0,WORKDAY(AV118,-StopSSV,Holidays!$B$2:$B$57),""),"")</f>
        <v>44397</v>
      </c>
      <c r="AT118" s="273" t="str">
        <f>_xlfn.IFNA(VLOOKUP(C118,Tabel1[#All],13,0),"")</f>
        <v>0.0</v>
      </c>
      <c r="AU118" s="170" t="s">
        <v>164</v>
      </c>
      <c r="AV118" s="170">
        <f>IFERROR(IF(AX118&gt;0,WORKDAY(AX118,-HLD2Cstart,Holidays!$B$2:$B$57),""),"")</f>
        <v>44523</v>
      </c>
      <c r="AW118" s="170" t="s">
        <v>164</v>
      </c>
      <c r="AX118" s="170">
        <f>IFERROR(IF(AZ118&gt;0,WORKDAY(AZ118,-HLD2Cstop,Holidays!$B$2:$B$57),""),"")</f>
        <v>44524</v>
      </c>
      <c r="AY118" s="170" t="s">
        <v>164</v>
      </c>
      <c r="AZ118" s="170">
        <f>IFERROR(IF(BB118&gt;0,WORKDAY(BB118,-HLD2C,Holidays!$B$2:$B$57),""),"")</f>
        <v>44531</v>
      </c>
      <c r="BA118" s="170" t="s">
        <v>164</v>
      </c>
      <c r="BB118" s="170">
        <f>IFERROR(IF(BE118&gt;0,WORKDAY(BE118,-DaysHp,Holidays!$B$2:$B$57),""),"")</f>
        <v>44551</v>
      </c>
      <c r="BC118" s="170" t="s">
        <v>110</v>
      </c>
      <c r="BD118" s="170"/>
      <c r="BE118" s="170">
        <v>44593</v>
      </c>
      <c r="BF118" s="170"/>
      <c r="BG118" s="170"/>
      <c r="BH118" s="170"/>
      <c r="BI118" s="273" t="str">
        <f>_xlfn.IFNA(VLOOKUP(C118,Tabel1[#All],7,0),"")</f>
        <v>0.0</v>
      </c>
      <c r="BJ118" s="170"/>
      <c r="BK118" s="273" t="str">
        <f>_xlfn.IFNA(VLOOKUP(C118,Tabel1[#All],11,0),"")</f>
        <v>0.0</v>
      </c>
      <c r="BL118" s="170"/>
      <c r="BM118" s="170"/>
      <c r="BN118" s="170"/>
      <c r="BO118" s="170"/>
      <c r="BP118" s="170"/>
      <c r="BQ118" s="171"/>
      <c r="BR118" s="176"/>
      <c r="BS118" s="176"/>
      <c r="BT118" s="176"/>
      <c r="BU118" s="176"/>
    </row>
    <row r="119" spans="1:73" ht="15.75" customHeight="1">
      <c r="A119" s="145">
        <v>3</v>
      </c>
      <c r="B119" s="332" t="s">
        <v>161</v>
      </c>
      <c r="C119" s="332" t="s">
        <v>322</v>
      </c>
      <c r="D119" s="363" t="s">
        <v>321</v>
      </c>
      <c r="E119" s="147" t="s">
        <v>174</v>
      </c>
      <c r="F119" s="361" t="s">
        <v>218</v>
      </c>
      <c r="G119" s="139">
        <v>4632</v>
      </c>
      <c r="H119" s="282">
        <f>_xlfn.IFNA(VLOOKUP(C119,Tabel1[#All],4,0),"")</f>
        <v>879</v>
      </c>
      <c r="I119" s="361"/>
      <c r="J119" s="139">
        <v>1</v>
      </c>
      <c r="K119" s="332"/>
      <c r="L119" s="332"/>
      <c r="M119" s="332"/>
      <c r="N119" s="332"/>
      <c r="O119" s="332"/>
      <c r="P119" s="141"/>
      <c r="Q119" s="142" t="s">
        <v>164</v>
      </c>
      <c r="R119" s="333">
        <f>WORKDAY(T119,-DaysDeskproces,Holidays!$B$2:$B$57)</f>
        <v>44286</v>
      </c>
      <c r="S119" s="333" t="s">
        <v>164</v>
      </c>
      <c r="T119" s="333">
        <f>IFERROR(IF(V119&gt;0,WORKDAY(V119,-DaysStartStreetSurvey,Holidays!$B$2:$B$57),""),"")</f>
        <v>44300</v>
      </c>
      <c r="U119" s="333" t="s">
        <v>164</v>
      </c>
      <c r="V119" s="333">
        <f>IFERROR(IF(Y119&gt;0,WORKDAY(Y119,-DaysStreetSurvey,Holidays!$B$2:$B$57),""),"")</f>
        <v>44301</v>
      </c>
      <c r="W119" s="359" t="str">
        <f>_xlfn.IFNA(VLOOKUP(C119,Tabel1[#All],15,0),"")</f>
        <v>0.0</v>
      </c>
      <c r="X119" s="333" t="s">
        <v>164</v>
      </c>
      <c r="Y119" s="333">
        <f>IFERROR(IF(AA119&gt;0,WORKDAY(AA119,-DaysStartHld2Aprep,Holidays!$B$2:$B$57),""),"")</f>
        <v>44315</v>
      </c>
      <c r="Z119" s="333" t="s">
        <v>164</v>
      </c>
      <c r="AA119" s="333">
        <f>IFERROR(IF(AC119&gt;0,WORKDAY(AC119,-DaysPrepValidationplan,Holidays!$B$2:$B$57),""),"")</f>
        <v>44316</v>
      </c>
      <c r="AB119" s="333" t="s">
        <v>164</v>
      </c>
      <c r="AC119" s="333">
        <f>IFERROR(IF(AE119&gt;0,WORKDAY(AE119,-DaysCommentsValidation,Holidays!$B$2:$B$57),""),"")</f>
        <v>44320</v>
      </c>
      <c r="AD119" s="333" t="s">
        <v>164</v>
      </c>
      <c r="AE119" s="333">
        <f>IFERROR(IF(AG119&gt;0,WORKDAY(AG119,-DaysUploadHld2A,Holidays!$B$2:$B$57),""),"")</f>
        <v>44340</v>
      </c>
      <c r="AF119" s="333" t="s">
        <v>164</v>
      </c>
      <c r="AG119" s="333">
        <f>IFERROR(IF(AI119&gt;0,WORKDAY(AI119,-DaysHLD2A,Holidays!$B$2:$B$57),""),"")</f>
        <v>44347</v>
      </c>
      <c r="AH119" s="333" t="s">
        <v>164</v>
      </c>
      <c r="AI119" s="333">
        <f>IFERROR(IF(AK119&gt;0,WORKDAY(AK119,-DaysStartInfra,Holidays!$B$2:$B$57),""),"")</f>
        <v>44376</v>
      </c>
      <c r="AJ119" s="333" t="s">
        <v>164</v>
      </c>
      <c r="AK119" s="333">
        <f>IFERROR(IF(AM119&gt;0,WORKDAY(AM119,-DaysInfra,Holidays!$B$2:$B$57),""),"")</f>
        <v>44377</v>
      </c>
      <c r="AL119" s="333" t="s">
        <v>164</v>
      </c>
      <c r="AM119" s="333">
        <f>IFERROR(IF(AO119&gt;0,WORKDAY(AO119,-GO4HLD2B,Holidays!$B$2:$B$57),""),"")</f>
        <v>44397</v>
      </c>
      <c r="AN119" s="333" t="s">
        <v>164</v>
      </c>
      <c r="AO119" s="333">
        <f>IFERROR(IF(AQ119&gt;0,WORKDAY(AQ119,-HLD2B,Holidays!$B$2:$B$57),""),"")</f>
        <v>44404</v>
      </c>
      <c r="AP119" s="333" t="s">
        <v>164</v>
      </c>
      <c r="AQ119" s="333">
        <f>IFERROR(IF(AS119&gt;0,WORKDAY(AS119,-StartSSV,Holidays!$B$2:$B$57),""),"")</f>
        <v>44424</v>
      </c>
      <c r="AR119" s="333" t="s">
        <v>164</v>
      </c>
      <c r="AS119" s="333">
        <f>IFERROR(IF(AV119&gt;0,WORKDAY(AV119,-StopSSV,Holidays!$B$2:$B$57),""),"")</f>
        <v>44425</v>
      </c>
      <c r="AT119" s="359" t="str">
        <f>_xlfn.IFNA(VLOOKUP(C119,Tabel1[#All],13,0),"")</f>
        <v>0.0</v>
      </c>
      <c r="AU119" s="333" t="s">
        <v>164</v>
      </c>
      <c r="AV119" s="333">
        <f>IFERROR(IF(AX119&gt;0,WORKDAY(AX119,-HLD2Cstart,Holidays!$B$2:$B$57),""),"")</f>
        <v>44551</v>
      </c>
      <c r="AW119" s="333" t="s">
        <v>164</v>
      </c>
      <c r="AX119" s="333">
        <f>IFERROR(IF(AZ119&gt;0,WORKDAY(AZ119,-HLD2Cstop,Holidays!$B$2:$B$57),""),"")</f>
        <v>44552</v>
      </c>
      <c r="AY119" s="333" t="s">
        <v>164</v>
      </c>
      <c r="AZ119" s="333">
        <f>IFERROR(IF(BB119&gt;0,WORKDAY(BB119,-HLD2C,Holidays!$B$2:$B$57),""),"")</f>
        <v>44559</v>
      </c>
      <c r="BA119" s="333" t="s">
        <v>164</v>
      </c>
      <c r="BB119" s="333">
        <f>IFERROR(IF(BE119&gt;0,WORKDAY(BE119,-DaysHp,Holidays!$B$2:$B$57),""),"")</f>
        <v>44579</v>
      </c>
      <c r="BC119" s="333" t="s">
        <v>110</v>
      </c>
      <c r="BD119" s="333"/>
      <c r="BE119" s="333">
        <v>44621</v>
      </c>
      <c r="BF119" s="333"/>
      <c r="BG119" s="333"/>
      <c r="BH119" s="333"/>
      <c r="BI119" s="359" t="str">
        <f>_xlfn.IFNA(VLOOKUP(C119,Tabel1[#All],7,0),"")</f>
        <v>0.0</v>
      </c>
      <c r="BJ119" s="333"/>
      <c r="BK119" s="359" t="str">
        <f>_xlfn.IFNA(VLOOKUP(C119,Tabel1[#All],11,0),"")</f>
        <v>0.0</v>
      </c>
      <c r="BL119" s="333"/>
      <c r="BM119" s="333"/>
      <c r="BN119" s="333"/>
      <c r="BO119" s="333"/>
      <c r="BP119" s="333"/>
      <c r="BQ119" s="143"/>
      <c r="BR119" s="364"/>
      <c r="BS119" s="364"/>
      <c r="BT119" s="364"/>
      <c r="BU119" s="364"/>
    </row>
    <row r="120" spans="1:73" ht="15.75" customHeight="1">
      <c r="A120" s="145">
        <v>3</v>
      </c>
      <c r="B120" s="332" t="s">
        <v>161</v>
      </c>
      <c r="C120" s="332" t="s">
        <v>323</v>
      </c>
      <c r="D120" s="363" t="s">
        <v>321</v>
      </c>
      <c r="E120" s="147" t="s">
        <v>176</v>
      </c>
      <c r="F120" s="361" t="s">
        <v>218</v>
      </c>
      <c r="G120" s="139">
        <v>2537</v>
      </c>
      <c r="H120" s="282">
        <f>_xlfn.IFNA(VLOOKUP(C120,Tabel1[#All],4,0),"")</f>
        <v>386</v>
      </c>
      <c r="I120" s="361"/>
      <c r="J120" s="139">
        <v>1</v>
      </c>
      <c r="K120" s="332"/>
      <c r="L120" s="332"/>
      <c r="M120" s="332"/>
      <c r="N120" s="332"/>
      <c r="O120" s="332"/>
      <c r="P120" s="141"/>
      <c r="Q120" s="142" t="s">
        <v>171</v>
      </c>
      <c r="R120" s="333">
        <v>44047</v>
      </c>
      <c r="S120" s="333" t="s">
        <v>164</v>
      </c>
      <c r="T120" s="333">
        <f>IFERROR(IF(V120&gt;0,WORKDAY(V120,-DaysStartStreetSurvey,Holidays!$B$2:$B$57),""),"")</f>
        <v>44484</v>
      </c>
      <c r="U120" s="333" t="s">
        <v>164</v>
      </c>
      <c r="V120" s="333">
        <f>IFERROR(IF(Y120&gt;0,WORKDAY(Y120,-DaysStreetSurvey,Holidays!$B$2:$B$57),""),"")</f>
        <v>44487</v>
      </c>
      <c r="W120" s="359" t="str">
        <f>_xlfn.IFNA(VLOOKUP(C120,Tabel1[#All],15,0),"")</f>
        <v>0.0</v>
      </c>
      <c r="X120" s="333" t="s">
        <v>164</v>
      </c>
      <c r="Y120" s="333">
        <f>IFERROR(IF(AA120&gt;0,WORKDAY(AA120,-DaysStartHld2Aprep,Holidays!$B$2:$B$57),""),"")</f>
        <v>44501</v>
      </c>
      <c r="Z120" s="333" t="s">
        <v>164</v>
      </c>
      <c r="AA120" s="333">
        <f>IFERROR(IF(AC120&gt;0,WORKDAY(AC120,-DaysPrepValidationplan,Holidays!$B$2:$B$57),""),"")</f>
        <v>44502</v>
      </c>
      <c r="AB120" s="333" t="s">
        <v>164</v>
      </c>
      <c r="AC120" s="333">
        <f>IFERROR(IF(AE120&gt;0,WORKDAY(AE120,-DaysCommentsValidation,Holidays!$B$2:$B$57),""),"")</f>
        <v>44504</v>
      </c>
      <c r="AD120" s="333" t="s">
        <v>164</v>
      </c>
      <c r="AE120" s="333">
        <f>IFERROR(IF(AG120&gt;0,WORKDAY(AG120,-DaysUploadHld2A,Holidays!$B$2:$B$57),""),"")</f>
        <v>44524</v>
      </c>
      <c r="AF120" s="333" t="s">
        <v>164</v>
      </c>
      <c r="AG120" s="333">
        <f>IFERROR(IF(AI120&gt;0,WORKDAY(AI120,-DaysHLD2A,Holidays!$B$2:$B$57),""),"")</f>
        <v>44531</v>
      </c>
      <c r="AH120" s="333" t="s">
        <v>164</v>
      </c>
      <c r="AI120" s="333">
        <f>IFERROR(IF(AK120&gt;0,WORKDAY(AK120,-DaysStartInfra,Holidays!$B$2:$B$57),""),"")</f>
        <v>44560</v>
      </c>
      <c r="AJ120" s="333" t="s">
        <v>164</v>
      </c>
      <c r="AK120" s="333">
        <f>IFERROR(IF(AM120&gt;0,WORKDAY(AM120,-DaysInfra,Holidays!$B$2:$B$57),""),"")</f>
        <v>44561</v>
      </c>
      <c r="AL120" s="333" t="s">
        <v>164</v>
      </c>
      <c r="AM120" s="333">
        <f>IFERROR(IF(AO120&gt;0,WORKDAY(AO120,-GO4HLD2B,Holidays!$B$2:$B$57),""),"")</f>
        <v>44581</v>
      </c>
      <c r="AN120" s="333" t="s">
        <v>164</v>
      </c>
      <c r="AO120" s="333">
        <f>IFERROR(IF(AQ120&gt;0,WORKDAY(AQ120,-HLD2B,Holidays!$B$2:$B$57),""),"")</f>
        <v>44588</v>
      </c>
      <c r="AP120" s="333" t="s">
        <v>164</v>
      </c>
      <c r="AQ120" s="333">
        <f>IFERROR(IF(AS120&gt;0,WORKDAY(AS120,-StartSSV,Holidays!$B$2:$B$57),""),"")</f>
        <v>44608</v>
      </c>
      <c r="AR120" s="333" t="s">
        <v>164</v>
      </c>
      <c r="AS120" s="333">
        <f>IFERROR(IF(AV120&gt;0,WORKDAY(AV120,-StopSSV,Holidays!$B$2:$B$57),""),"")</f>
        <v>44609</v>
      </c>
      <c r="AT120" s="359" t="str">
        <f>_xlfn.IFNA(VLOOKUP(C120,Tabel1[#All],13,0),"")</f>
        <v>0.0</v>
      </c>
      <c r="AU120" s="333" t="s">
        <v>164</v>
      </c>
      <c r="AV120" s="333">
        <f>IFERROR(IF(AX120&gt;0,WORKDAY(AX120,-HLD2Cstart,Holidays!$B$2:$B$57),""),"")</f>
        <v>44735</v>
      </c>
      <c r="AW120" s="333" t="s">
        <v>164</v>
      </c>
      <c r="AX120" s="333">
        <f>IFERROR(IF(AZ120&gt;0,WORKDAY(AZ120,-HLD2Cstop,Holidays!$B$2:$B$57),""),"")</f>
        <v>44736</v>
      </c>
      <c r="AY120" s="333" t="s">
        <v>164</v>
      </c>
      <c r="AZ120" s="333">
        <f>IFERROR(IF(BB120&gt;0,WORKDAY(BB120,-HLD2C,Holidays!$B$2:$B$57),""),"")</f>
        <v>44743</v>
      </c>
      <c r="BA120" s="333" t="s">
        <v>164</v>
      </c>
      <c r="BB120" s="333">
        <f>IFERROR(IF(BE120&gt;0,WORKDAY(BE120,-DaysHp,Holidays!$B$2:$B$57),""),"")</f>
        <v>44763</v>
      </c>
      <c r="BC120" s="333" t="s">
        <v>110</v>
      </c>
      <c r="BD120" s="333"/>
      <c r="BE120" s="333">
        <v>44805</v>
      </c>
      <c r="BF120" s="333"/>
      <c r="BG120" s="333"/>
      <c r="BH120" s="333"/>
      <c r="BI120" s="359" t="str">
        <f>_xlfn.IFNA(VLOOKUP(C120,Tabel1[#All],7,0),"")</f>
        <v>0.0</v>
      </c>
      <c r="BJ120" s="333"/>
      <c r="BK120" s="359" t="str">
        <f>_xlfn.IFNA(VLOOKUP(C120,Tabel1[#All],11,0),"")</f>
        <v>0.0</v>
      </c>
      <c r="BL120" s="333"/>
      <c r="BM120" s="333"/>
      <c r="BN120" s="333"/>
      <c r="BO120" s="333"/>
      <c r="BP120" s="333"/>
      <c r="BQ120" s="143"/>
      <c r="BR120" s="364"/>
      <c r="BS120" s="364"/>
      <c r="BT120" s="364"/>
      <c r="BU120" s="364"/>
    </row>
    <row r="121" spans="1:73" ht="15.75" customHeight="1">
      <c r="A121" s="145">
        <v>3</v>
      </c>
      <c r="B121" s="332" t="s">
        <v>161</v>
      </c>
      <c r="C121" s="332" t="s">
        <v>324</v>
      </c>
      <c r="D121" s="363" t="s">
        <v>321</v>
      </c>
      <c r="E121" s="147" t="s">
        <v>178</v>
      </c>
      <c r="F121" s="361" t="s">
        <v>218</v>
      </c>
      <c r="G121" s="139">
        <v>4093</v>
      </c>
      <c r="H121" s="282">
        <f>_xlfn.IFNA(VLOOKUP(C121,Tabel1[#All],4,0),"")</f>
        <v>805</v>
      </c>
      <c r="I121" s="361"/>
      <c r="J121" s="139">
        <v>1</v>
      </c>
      <c r="K121" s="332"/>
      <c r="L121" s="332"/>
      <c r="M121" s="332"/>
      <c r="N121" s="332"/>
      <c r="O121" s="332"/>
      <c r="P121" s="141"/>
      <c r="Q121" s="142" t="s">
        <v>171</v>
      </c>
      <c r="R121" s="333">
        <v>43931</v>
      </c>
      <c r="S121" s="333" t="s">
        <v>171</v>
      </c>
      <c r="T121" s="333">
        <v>43941</v>
      </c>
      <c r="U121" s="333" t="s">
        <v>171</v>
      </c>
      <c r="V121" s="333">
        <f>IFERROR(IF(R121&gt;0,WORKDAY(T121,DaysStartStreetSurvey,Holidays!$B$2:$B$57),""),"")</f>
        <v>43942</v>
      </c>
      <c r="W121" s="359" t="str">
        <f>_xlfn.IFNA(VLOOKUP(C121,Tabel1[#All],15,0),"")</f>
        <v>99.92</v>
      </c>
      <c r="X121" s="333" t="s">
        <v>171</v>
      </c>
      <c r="Y121" s="333">
        <f>IFERROR(IF(R121&gt;0,WORKDAY(V121,DaysStreetSurvey,Holidays!$B$2:$B$57),""),"")</f>
        <v>43957</v>
      </c>
      <c r="Z121" s="333" t="s">
        <v>171</v>
      </c>
      <c r="AA121" s="333">
        <f>IFERROR(IF(Y121&gt;0,WORKDAY(Y121,DaysStartHld2Aprep,Holidays!$B$2:$B$57),""),"")</f>
        <v>43958</v>
      </c>
      <c r="AB121" s="333" t="s">
        <v>171</v>
      </c>
      <c r="AC121" s="333">
        <f>IFERROR(IF(AA121&gt;0,WORKDAY(AA121,DaysPrepValidationplan,Holidays!$B$2:$B$57),""),"")</f>
        <v>43962</v>
      </c>
      <c r="AD121" s="333" t="s">
        <v>171</v>
      </c>
      <c r="AE121" s="333">
        <f>IFERROR(IF(AC121&gt;0,WORKDAY(AC121,DaysCommentsValidation,Holidays!$B$2:$B$57),""),"")</f>
        <v>43985</v>
      </c>
      <c r="AF121" s="333" t="s">
        <v>171</v>
      </c>
      <c r="AG121" s="333">
        <v>43980</v>
      </c>
      <c r="AH121" s="333" t="s">
        <v>164</v>
      </c>
      <c r="AI121" s="333">
        <f>IFERROR(IF(AG121&gt;0,WORKDAY(AG121,DaysHLD2A,Holidays!$B$2:$B$57),""),"")</f>
        <v>44012</v>
      </c>
      <c r="AJ121" s="333" t="s">
        <v>164</v>
      </c>
      <c r="AK121" s="333">
        <f>IFERROR(IF(AI121&gt;0,WORKDAY(AI121,DaysStartInfra,Holidays!$B$2:$B$57),""),"")</f>
        <v>44013</v>
      </c>
      <c r="AL121" s="333" t="s">
        <v>164</v>
      </c>
      <c r="AM121" s="333">
        <f>IFERROR(IF(AK121&gt;0,WORKDAY(AK121,DaysInfra,Holidays!$B$2:$B$57),""),"")</f>
        <v>44047</v>
      </c>
      <c r="AN121" s="333" t="s">
        <v>164</v>
      </c>
      <c r="AO121" s="333">
        <f>IFERROR(IF(AM121&gt;0,WORKDAY(AM121,GO4HLD2B,Holidays!$B$2:$B$57),""),"")</f>
        <v>44054</v>
      </c>
      <c r="AP121" s="333" t="s">
        <v>164</v>
      </c>
      <c r="AQ121" s="333">
        <f>IFERROR(IF(AO121&gt;0,WORKDAY(AO121,HLD2B,Holidays!$B$2:$B$57),""),"")</f>
        <v>44074</v>
      </c>
      <c r="AR121" s="333" t="s">
        <v>171</v>
      </c>
      <c r="AS121" s="333">
        <f>IFERROR(IF(AQ121&gt;0,WORKDAY(AQ121,StartSSV,Holidays!$B$2:$B$57),""),"")</f>
        <v>44075</v>
      </c>
      <c r="AT121" s="359" t="str">
        <f>_xlfn.IFNA(VLOOKUP(C121,Tabel1[#All],13,0),"")</f>
        <v>95.78</v>
      </c>
      <c r="AU121" s="333" t="s">
        <v>164</v>
      </c>
      <c r="AV121" s="333">
        <f>IFERROR(IF(AX121&gt;0,WORKDAY(AX121,-HLD2Cstart,Holidays!$B$2:$B$57),""),"")</f>
        <v>44278</v>
      </c>
      <c r="AW121" s="333" t="s">
        <v>164</v>
      </c>
      <c r="AX121" s="333">
        <f>IFERROR(IF(AZ121&gt;0,WORKDAY(AZ121,-HLD2Cstop,Holidays!$B$2:$B$57),""),"")</f>
        <v>44279</v>
      </c>
      <c r="AY121" s="333" t="s">
        <v>164</v>
      </c>
      <c r="AZ121" s="333">
        <f>IFERROR(IF(BB121&gt;0,WORKDAY(BB121,-HLD2C,Holidays!$B$2:$B$57),""),"")</f>
        <v>44286</v>
      </c>
      <c r="BA121" s="333" t="s">
        <v>164</v>
      </c>
      <c r="BB121" s="333">
        <f>IFERROR(IF(BE121&gt;0,WORKDAY(BE121,-DaysHp,Holidays!$B$2:$B$57),""),"")</f>
        <v>44306</v>
      </c>
      <c r="BC121" s="333" t="s">
        <v>110</v>
      </c>
      <c r="BD121" s="333"/>
      <c r="BE121" s="333">
        <v>44348</v>
      </c>
      <c r="BF121" s="333"/>
      <c r="BG121" s="333"/>
      <c r="BH121" s="333"/>
      <c r="BI121" s="359" t="str">
        <f>_xlfn.IFNA(VLOOKUP(C121,Tabel1[#All],7,0),"")</f>
        <v>0.0</v>
      </c>
      <c r="BJ121" s="333"/>
      <c r="BK121" s="359" t="str">
        <f>_xlfn.IFNA(VLOOKUP(C121,Tabel1[#All],11,0),"")</f>
        <v>0.0</v>
      </c>
      <c r="BL121" s="333"/>
      <c r="BM121" s="333"/>
      <c r="BN121" s="333"/>
      <c r="BO121" s="333"/>
      <c r="BP121" s="333"/>
      <c r="BQ121" s="143"/>
      <c r="BR121" s="364"/>
      <c r="BS121" s="364"/>
      <c r="BT121" s="364"/>
      <c r="BU121" s="364"/>
    </row>
    <row r="122" spans="1:73" ht="15.75" customHeight="1">
      <c r="A122" s="145">
        <v>3</v>
      </c>
      <c r="B122" s="332" t="s">
        <v>161</v>
      </c>
      <c r="C122" s="332"/>
      <c r="D122" s="363" t="s">
        <v>321</v>
      </c>
      <c r="E122" s="147" t="s">
        <v>180</v>
      </c>
      <c r="F122" s="361" t="s">
        <v>218</v>
      </c>
      <c r="G122" s="139">
        <v>3155</v>
      </c>
      <c r="H122" s="282" t="str">
        <f>_xlfn.IFNA(VLOOKUP(C122,Tabel1[#All],4,0),"")</f>
        <v/>
      </c>
      <c r="I122" s="361"/>
      <c r="J122" s="139">
        <v>1</v>
      </c>
      <c r="K122" s="332"/>
      <c r="L122" s="332"/>
      <c r="M122" s="332"/>
      <c r="N122" s="332"/>
      <c r="O122" s="332"/>
      <c r="P122" s="141"/>
      <c r="Q122" s="142" t="s">
        <v>164</v>
      </c>
      <c r="R122" s="333">
        <f>WORKDAY(T122,-DaysDeskproces,Holidays!$B$2:$B$57)</f>
        <v>44502</v>
      </c>
      <c r="S122" s="333" t="s">
        <v>164</v>
      </c>
      <c r="T122" s="333">
        <f>IFERROR(IF(V122&gt;0,WORKDAY(V122,-DaysStartStreetSurvey,Holidays!$B$2:$B$57),""),"")</f>
        <v>44516</v>
      </c>
      <c r="U122" s="333" t="s">
        <v>164</v>
      </c>
      <c r="V122" s="333">
        <f>IFERROR(IF(Y122&gt;0,WORKDAY(Y122,-DaysStreetSurvey,Holidays!$B$2:$B$57),""),"")</f>
        <v>44517</v>
      </c>
      <c r="W122" s="359" t="str">
        <f>_xlfn.IFNA(VLOOKUP(C122,Tabel1[#All],15,0),"")</f>
        <v/>
      </c>
      <c r="X122" s="333" t="s">
        <v>164</v>
      </c>
      <c r="Y122" s="333">
        <f>IFERROR(IF(AA122&gt;0,WORKDAY(AA122,-DaysStartHld2Aprep,Holidays!$B$2:$B$57),""),"")</f>
        <v>44531</v>
      </c>
      <c r="Z122" s="333" t="s">
        <v>164</v>
      </c>
      <c r="AA122" s="333">
        <f>IFERROR(IF(AC122&gt;0,WORKDAY(AC122,-DaysPrepValidationplan,Holidays!$B$2:$B$57),""),"")</f>
        <v>44532</v>
      </c>
      <c r="AB122" s="333" t="s">
        <v>164</v>
      </c>
      <c r="AC122" s="333">
        <f>IFERROR(IF(AE122&gt;0,WORKDAY(AE122,-DaysCommentsValidation,Holidays!$B$2:$B$57),""),"")</f>
        <v>44536</v>
      </c>
      <c r="AD122" s="333" t="s">
        <v>164</v>
      </c>
      <c r="AE122" s="333">
        <f>IFERROR(IF(AG122&gt;0,WORKDAY(AG122,-DaysUploadHld2A,Holidays!$B$2:$B$57),""),"")</f>
        <v>44554</v>
      </c>
      <c r="AF122" s="333" t="s">
        <v>164</v>
      </c>
      <c r="AG122" s="333">
        <f>IFERROR(IF(AI122&gt;0,WORKDAY(AI122,-DaysHLD2A,Holidays!$B$2:$B$57),""),"")</f>
        <v>44561</v>
      </c>
      <c r="AH122" s="333" t="s">
        <v>164</v>
      </c>
      <c r="AI122" s="333">
        <f>IFERROR(IF(AK122&gt;0,WORKDAY(AK122,-DaysStartInfra,Holidays!$B$2:$B$57),""),"")</f>
        <v>44592</v>
      </c>
      <c r="AJ122" s="333" t="s">
        <v>164</v>
      </c>
      <c r="AK122" s="333">
        <f>IFERROR(IF(AM122&gt;0,WORKDAY(AM122,-DaysInfra,Holidays!$B$2:$B$57),""),"")</f>
        <v>44593</v>
      </c>
      <c r="AL122" s="333" t="s">
        <v>164</v>
      </c>
      <c r="AM122" s="333">
        <f>IFERROR(IF(AO122&gt;0,WORKDAY(AO122,-GO4HLD2B,Holidays!$B$2:$B$57),""),"")</f>
        <v>44613</v>
      </c>
      <c r="AN122" s="333" t="s">
        <v>164</v>
      </c>
      <c r="AO122" s="333">
        <f>IFERROR(IF(AQ122&gt;0,WORKDAY(AQ122,-HLD2B,Holidays!$B$2:$B$57),""),"")</f>
        <v>44620</v>
      </c>
      <c r="AP122" s="333" t="s">
        <v>164</v>
      </c>
      <c r="AQ122" s="333">
        <f>IFERROR(IF(AS122&gt;0,WORKDAY(AS122,-StartSSV,Holidays!$B$2:$B$57),""),"")</f>
        <v>44638</v>
      </c>
      <c r="AR122" s="333" t="s">
        <v>164</v>
      </c>
      <c r="AS122" s="333">
        <f>IFERROR(IF(AV122&gt;0,WORKDAY(AV122,-StopSSV,Holidays!$B$2:$B$57),""),"")</f>
        <v>44641</v>
      </c>
      <c r="AT122" s="359" t="str">
        <f>_xlfn.IFNA(VLOOKUP(C122,Tabel1[#All],13,0),"")</f>
        <v/>
      </c>
      <c r="AU122" s="333" t="s">
        <v>164</v>
      </c>
      <c r="AV122" s="333">
        <f>IFERROR(IF(AX122&gt;0,WORKDAY(AX122,-HLD2Cstart,Holidays!$B$2:$B$57),""),"")</f>
        <v>44767</v>
      </c>
      <c r="AW122" s="333" t="s">
        <v>164</v>
      </c>
      <c r="AX122" s="333">
        <f>IFERROR(IF(AZ122&gt;0,WORKDAY(AZ122,-HLD2Cstop,Holidays!$B$2:$B$57),""),"")</f>
        <v>44768</v>
      </c>
      <c r="AY122" s="333" t="s">
        <v>164</v>
      </c>
      <c r="AZ122" s="333">
        <f>IFERROR(IF(BB122&gt;0,WORKDAY(BB122,-HLD2C,Holidays!$B$2:$B$57),""),"")</f>
        <v>44775</v>
      </c>
      <c r="BA122" s="333" t="s">
        <v>164</v>
      </c>
      <c r="BB122" s="333">
        <f>IFERROR(IF(BE122&gt;0,WORKDAY(BE122,-DaysHp,Holidays!$B$2:$B$57),""),"")</f>
        <v>44795</v>
      </c>
      <c r="BC122" s="333" t="s">
        <v>110</v>
      </c>
      <c r="BD122" s="333"/>
      <c r="BE122" s="333">
        <v>44835</v>
      </c>
      <c r="BF122" s="333"/>
      <c r="BG122" s="333"/>
      <c r="BH122" s="333"/>
      <c r="BI122" s="359" t="str">
        <f>_xlfn.IFNA(VLOOKUP(C122,Tabel1[#All],7,0),"")</f>
        <v/>
      </c>
      <c r="BJ122" s="333"/>
      <c r="BK122" s="359" t="str">
        <f>_xlfn.IFNA(VLOOKUP(C122,Tabel1[#All],11,0),"")</f>
        <v/>
      </c>
      <c r="BL122" s="333"/>
      <c r="BM122" s="333"/>
      <c r="BN122" s="333"/>
      <c r="BO122" s="333"/>
      <c r="BP122" s="333"/>
      <c r="BQ122" s="143"/>
      <c r="BR122" s="364"/>
      <c r="BS122" s="364"/>
      <c r="BT122" s="364"/>
      <c r="BU122" s="364"/>
    </row>
    <row r="123" spans="1:73" ht="15.75" customHeight="1">
      <c r="A123" s="145">
        <v>3</v>
      </c>
      <c r="B123" s="332" t="s">
        <v>161</v>
      </c>
      <c r="C123" s="332"/>
      <c r="D123" s="363" t="s">
        <v>321</v>
      </c>
      <c r="E123" s="147" t="s">
        <v>182</v>
      </c>
      <c r="F123" s="361" t="s">
        <v>218</v>
      </c>
      <c r="G123" s="139">
        <v>3237</v>
      </c>
      <c r="H123" s="282" t="str">
        <f>_xlfn.IFNA(VLOOKUP(C123,Tabel1[#All],4,0),"")</f>
        <v/>
      </c>
      <c r="I123" s="361"/>
      <c r="J123" s="139">
        <v>1</v>
      </c>
      <c r="K123" s="332"/>
      <c r="L123" s="332"/>
      <c r="M123" s="332"/>
      <c r="N123" s="332"/>
      <c r="O123" s="332"/>
      <c r="P123" s="141"/>
      <c r="Q123" s="142" t="s">
        <v>164</v>
      </c>
      <c r="R123" s="333">
        <f>WORKDAY(T123,-DaysDeskproces,Holidays!$B$2:$B$57)</f>
        <v>44651</v>
      </c>
      <c r="S123" s="333" t="s">
        <v>164</v>
      </c>
      <c r="T123" s="333">
        <f>IFERROR(IF(V123&gt;0,WORKDAY(V123,-DaysStartStreetSurvey,Holidays!$B$2:$B$57),""),"")</f>
        <v>44665</v>
      </c>
      <c r="U123" s="333" t="s">
        <v>164</v>
      </c>
      <c r="V123" s="333">
        <f>IFERROR(IF(Y123&gt;0,WORKDAY(Y123,-DaysStreetSurvey,Holidays!$B$2:$B$57),""),"")</f>
        <v>44666</v>
      </c>
      <c r="W123" s="359" t="str">
        <f>_xlfn.IFNA(VLOOKUP(C123,Tabel1[#All],15,0),"")</f>
        <v/>
      </c>
      <c r="X123" s="333" t="s">
        <v>164</v>
      </c>
      <c r="Y123" s="333">
        <f>IFERROR(IF(AA123&gt;0,WORKDAY(AA123,-DaysStartHld2Aprep,Holidays!$B$2:$B$57),""),"")</f>
        <v>44680</v>
      </c>
      <c r="Z123" s="333" t="s">
        <v>164</v>
      </c>
      <c r="AA123" s="333">
        <f>IFERROR(IF(AC123&gt;0,WORKDAY(AC123,-DaysPrepValidationplan,Holidays!$B$2:$B$57),""),"")</f>
        <v>44683</v>
      </c>
      <c r="AB123" s="333" t="s">
        <v>164</v>
      </c>
      <c r="AC123" s="333">
        <f>IFERROR(IF(AE123&gt;0,WORKDAY(AE123,-DaysCommentsValidation,Holidays!$B$2:$B$57),""),"")</f>
        <v>44685</v>
      </c>
      <c r="AD123" s="333" t="s">
        <v>164</v>
      </c>
      <c r="AE123" s="333">
        <f>IFERROR(IF(AG123&gt;0,WORKDAY(AG123,-DaysUploadHld2A,Holidays!$B$2:$B$57),""),"")</f>
        <v>44705</v>
      </c>
      <c r="AF123" s="333" t="s">
        <v>164</v>
      </c>
      <c r="AG123" s="333">
        <f>IFERROR(IF(AI123&gt;0,WORKDAY(AI123,-DaysHLD2A,Holidays!$B$2:$B$57),""),"")</f>
        <v>44712</v>
      </c>
      <c r="AH123" s="333" t="s">
        <v>164</v>
      </c>
      <c r="AI123" s="333">
        <f>IFERROR(IF(AK123&gt;0,WORKDAY(AK123,-DaysStartInfra,Holidays!$B$2:$B$57),""),"")</f>
        <v>44741</v>
      </c>
      <c r="AJ123" s="333" t="s">
        <v>164</v>
      </c>
      <c r="AK123" s="333">
        <f>IFERROR(IF(AM123&gt;0,WORKDAY(AM123,-DaysInfra,Holidays!$B$2:$B$57),""),"")</f>
        <v>44742</v>
      </c>
      <c r="AL123" s="333" t="s">
        <v>164</v>
      </c>
      <c r="AM123" s="333">
        <f>IFERROR(IF(AO123&gt;0,WORKDAY(AO123,-GO4HLD2B,Holidays!$B$2:$B$57),""),"")</f>
        <v>44762</v>
      </c>
      <c r="AN123" s="333" t="s">
        <v>164</v>
      </c>
      <c r="AO123" s="333">
        <f>IFERROR(IF(AQ123&gt;0,WORKDAY(AQ123,-HLD2B,Holidays!$B$2:$B$57),""),"")</f>
        <v>44769</v>
      </c>
      <c r="AP123" s="333" t="s">
        <v>164</v>
      </c>
      <c r="AQ123" s="333">
        <f>IFERROR(IF(AS123&gt;0,WORKDAY(AS123,-StartSSV,Holidays!$B$2:$B$57),""),"")</f>
        <v>44789</v>
      </c>
      <c r="AR123" s="333" t="s">
        <v>164</v>
      </c>
      <c r="AS123" s="333">
        <f>IFERROR(IF(AV123&gt;0,WORKDAY(AV123,-StopSSV,Holidays!$B$2:$B$57),""),"")</f>
        <v>44790</v>
      </c>
      <c r="AT123" s="359" t="str">
        <f>_xlfn.IFNA(VLOOKUP(C123,Tabel1[#All],13,0),"")</f>
        <v/>
      </c>
      <c r="AU123" s="333" t="s">
        <v>164</v>
      </c>
      <c r="AV123" s="333">
        <f>IFERROR(IF(AX123&gt;0,WORKDAY(AX123,-HLD2Cstart,Holidays!$B$2:$B$57),""),"")</f>
        <v>44916</v>
      </c>
      <c r="AW123" s="333" t="s">
        <v>164</v>
      </c>
      <c r="AX123" s="333">
        <f>IFERROR(IF(AZ123&gt;0,WORKDAY(AZ123,-HLD2Cstop,Holidays!$B$2:$B$57),""),"")</f>
        <v>44917</v>
      </c>
      <c r="AY123" s="333" t="s">
        <v>164</v>
      </c>
      <c r="AZ123" s="333">
        <f>IFERROR(IF(BB123&gt;0,WORKDAY(BB123,-HLD2C,Holidays!$B$2:$B$57),""),"")</f>
        <v>44924</v>
      </c>
      <c r="BA123" s="333" t="s">
        <v>164</v>
      </c>
      <c r="BB123" s="333">
        <f>IFERROR(IF(BE123&gt;0,WORKDAY(BE123,-DaysHp,Holidays!$B$2:$B$57),""),"")</f>
        <v>44944</v>
      </c>
      <c r="BC123" s="333" t="s">
        <v>110</v>
      </c>
      <c r="BD123" s="333"/>
      <c r="BE123" s="333">
        <v>44986</v>
      </c>
      <c r="BF123" s="333"/>
      <c r="BG123" s="333"/>
      <c r="BH123" s="333"/>
      <c r="BI123" s="359" t="str">
        <f>_xlfn.IFNA(VLOOKUP(C123,Tabel1[#All],7,0),"")</f>
        <v/>
      </c>
      <c r="BJ123" s="333"/>
      <c r="BK123" s="359" t="str">
        <f>_xlfn.IFNA(VLOOKUP(C123,Tabel1[#All],11,0),"")</f>
        <v/>
      </c>
      <c r="BL123" s="333"/>
      <c r="BM123" s="333"/>
      <c r="BN123" s="333"/>
      <c r="BO123" s="333"/>
      <c r="BP123" s="333"/>
      <c r="BQ123" s="143"/>
      <c r="BR123" s="364"/>
      <c r="BS123" s="364"/>
      <c r="BT123" s="364"/>
      <c r="BU123" s="364"/>
    </row>
    <row r="124" spans="1:73" ht="15.75" customHeight="1">
      <c r="A124" s="145">
        <v>3</v>
      </c>
      <c r="B124" s="332" t="s">
        <v>161</v>
      </c>
      <c r="C124" s="332"/>
      <c r="D124" s="363" t="s">
        <v>321</v>
      </c>
      <c r="E124" s="147" t="s">
        <v>184</v>
      </c>
      <c r="F124" s="361" t="s">
        <v>218</v>
      </c>
      <c r="G124" s="139">
        <v>3960</v>
      </c>
      <c r="H124" s="282" t="str">
        <f>_xlfn.IFNA(VLOOKUP(C124,Tabel1[#All],4,0),"")</f>
        <v/>
      </c>
      <c r="I124" s="361"/>
      <c r="J124" s="139">
        <v>1</v>
      </c>
      <c r="K124" s="332"/>
      <c r="L124" s="332"/>
      <c r="M124" s="332"/>
      <c r="N124" s="332"/>
      <c r="O124" s="332"/>
      <c r="P124" s="141"/>
      <c r="Q124" s="142" t="s">
        <v>164</v>
      </c>
      <c r="R124" s="333">
        <f>WORKDAY(T124,-DaysDeskproces,Holidays!$B$2:$B$57)</f>
        <v>45202</v>
      </c>
      <c r="S124" s="333" t="s">
        <v>164</v>
      </c>
      <c r="T124" s="333">
        <f>IFERROR(IF(V124&gt;0,WORKDAY(V124,-DaysStartStreetSurvey,Holidays!$B$2:$B$57),""),"")</f>
        <v>45216</v>
      </c>
      <c r="U124" s="333" t="s">
        <v>164</v>
      </c>
      <c r="V124" s="333">
        <f>IFERROR(IF(Y124&gt;0,WORKDAY(Y124,-DaysStreetSurvey,Holidays!$B$2:$B$57),""),"")</f>
        <v>45217</v>
      </c>
      <c r="W124" s="359" t="str">
        <f>_xlfn.IFNA(VLOOKUP(C124,Tabel1[#All],15,0),"")</f>
        <v/>
      </c>
      <c r="X124" s="333" t="s">
        <v>164</v>
      </c>
      <c r="Y124" s="333">
        <f>IFERROR(IF(AA124&gt;0,WORKDAY(AA124,-DaysStartHld2Aprep,Holidays!$B$2:$B$57),""),"")</f>
        <v>45231</v>
      </c>
      <c r="Z124" s="333" t="s">
        <v>164</v>
      </c>
      <c r="AA124" s="333">
        <f>IFERROR(IF(AC124&gt;0,WORKDAY(AC124,-DaysPrepValidationplan,Holidays!$B$2:$B$57),""),"")</f>
        <v>45232</v>
      </c>
      <c r="AB124" s="333" t="s">
        <v>164</v>
      </c>
      <c r="AC124" s="333">
        <f>IFERROR(IF(AE124&gt;0,WORKDAY(AE124,-DaysCommentsValidation,Holidays!$B$2:$B$57),""),"")</f>
        <v>45236</v>
      </c>
      <c r="AD124" s="333" t="s">
        <v>164</v>
      </c>
      <c r="AE124" s="333">
        <f>IFERROR(IF(AG124&gt;0,WORKDAY(AG124,-DaysUploadHld2A,Holidays!$B$2:$B$57),""),"")</f>
        <v>45254</v>
      </c>
      <c r="AF124" s="333" t="s">
        <v>164</v>
      </c>
      <c r="AG124" s="333">
        <f>IFERROR(IF(AI124&gt;0,WORKDAY(AI124,-DaysHLD2A,Holidays!$B$2:$B$57),""),"")</f>
        <v>45261</v>
      </c>
      <c r="AH124" s="333" t="s">
        <v>164</v>
      </c>
      <c r="AI124" s="333">
        <f>IFERROR(IF(AK124&gt;0,WORKDAY(AK124,-DaysStartInfra,Holidays!$B$2:$B$57),""),"")</f>
        <v>45292</v>
      </c>
      <c r="AJ124" s="333" t="s">
        <v>164</v>
      </c>
      <c r="AK124" s="333">
        <f>IFERROR(IF(AM124&gt;0,WORKDAY(AM124,-DaysInfra,Holidays!$B$2:$B$57),""),"")</f>
        <v>45293</v>
      </c>
      <c r="AL124" s="333" t="s">
        <v>164</v>
      </c>
      <c r="AM124" s="333">
        <f>IFERROR(IF(AO124&gt;0,WORKDAY(AO124,-GO4HLD2B,Holidays!$B$2:$B$57),""),"")</f>
        <v>45313</v>
      </c>
      <c r="AN124" s="333" t="s">
        <v>164</v>
      </c>
      <c r="AO124" s="333">
        <f>IFERROR(IF(AQ124&gt;0,WORKDAY(AQ124,-HLD2B,Holidays!$B$2:$B$57),""),"")</f>
        <v>45320</v>
      </c>
      <c r="AP124" s="333" t="s">
        <v>164</v>
      </c>
      <c r="AQ124" s="333">
        <f>IFERROR(IF(AS124&gt;0,WORKDAY(AS124,-StartSSV,Holidays!$B$2:$B$57),""),"")</f>
        <v>45338</v>
      </c>
      <c r="AR124" s="333" t="s">
        <v>164</v>
      </c>
      <c r="AS124" s="333">
        <f>IFERROR(IF(AV124&gt;0,WORKDAY(AV124,-StopSSV,Holidays!$B$2:$B$57),""),"")</f>
        <v>45341</v>
      </c>
      <c r="AT124" s="359" t="str">
        <f>_xlfn.IFNA(VLOOKUP(C124,Tabel1[#All],13,0),"")</f>
        <v/>
      </c>
      <c r="AU124" s="333" t="s">
        <v>164</v>
      </c>
      <c r="AV124" s="333">
        <f>IFERROR(IF(AX124&gt;0,WORKDAY(AX124,-HLD2Cstart,Holidays!$B$2:$B$57),""),"")</f>
        <v>45467</v>
      </c>
      <c r="AW124" s="333" t="s">
        <v>164</v>
      </c>
      <c r="AX124" s="333">
        <f>IFERROR(IF(AZ124&gt;0,WORKDAY(AZ124,-HLD2Cstop,Holidays!$B$2:$B$57),""),"")</f>
        <v>45468</v>
      </c>
      <c r="AY124" s="333" t="s">
        <v>164</v>
      </c>
      <c r="AZ124" s="333">
        <f>IFERROR(IF(BB124&gt;0,WORKDAY(BB124,-HLD2C,Holidays!$B$2:$B$57),""),"")</f>
        <v>45475</v>
      </c>
      <c r="BA124" s="333" t="s">
        <v>164</v>
      </c>
      <c r="BB124" s="333">
        <f>IFERROR(IF(BE124&gt;0,WORKDAY(BE124,-DaysHp,Holidays!$B$2:$B$57),""),"")</f>
        <v>45495</v>
      </c>
      <c r="BC124" s="333" t="s">
        <v>110</v>
      </c>
      <c r="BD124" s="333"/>
      <c r="BE124" s="333">
        <v>45536</v>
      </c>
      <c r="BF124" s="333"/>
      <c r="BG124" s="333"/>
      <c r="BH124" s="333"/>
      <c r="BI124" s="359" t="str">
        <f>_xlfn.IFNA(VLOOKUP(C124,Tabel1[#All],7,0),"")</f>
        <v/>
      </c>
      <c r="BJ124" s="333"/>
      <c r="BK124" s="359" t="str">
        <f>_xlfn.IFNA(VLOOKUP(C124,Tabel1[#All],11,0),"")</f>
        <v/>
      </c>
      <c r="BL124" s="333"/>
      <c r="BM124" s="333"/>
      <c r="BN124" s="333"/>
      <c r="BO124" s="333"/>
      <c r="BP124" s="333"/>
      <c r="BQ124" s="143"/>
      <c r="BR124" s="364"/>
      <c r="BS124" s="364"/>
      <c r="BT124" s="364"/>
      <c r="BU124" s="364"/>
    </row>
    <row r="125" spans="1:73" ht="15.75" customHeight="1">
      <c r="A125" s="145">
        <v>3</v>
      </c>
      <c r="B125" s="332" t="s">
        <v>161</v>
      </c>
      <c r="C125" s="332"/>
      <c r="D125" s="363" t="s">
        <v>321</v>
      </c>
      <c r="E125" s="147" t="s">
        <v>186</v>
      </c>
      <c r="F125" s="361" t="s">
        <v>218</v>
      </c>
      <c r="G125" s="139">
        <v>2611</v>
      </c>
      <c r="H125" s="282" t="str">
        <f>_xlfn.IFNA(VLOOKUP(C125,Tabel1[#All],4,0),"")</f>
        <v/>
      </c>
      <c r="I125" s="361"/>
      <c r="J125" s="139">
        <v>1</v>
      </c>
      <c r="K125" s="332"/>
      <c r="L125" s="332"/>
      <c r="M125" s="332"/>
      <c r="N125" s="332"/>
      <c r="O125" s="332"/>
      <c r="P125" s="141"/>
      <c r="Q125" s="142" t="s">
        <v>164</v>
      </c>
      <c r="R125" s="333">
        <f>WORKDAY(T125,-DaysDeskproces,Holidays!$B$2:$B$57)</f>
        <v>44866</v>
      </c>
      <c r="S125" s="333" t="s">
        <v>164</v>
      </c>
      <c r="T125" s="333">
        <f>IFERROR(IF(V125&gt;0,WORKDAY(V125,-DaysStartStreetSurvey,Holidays!$B$2:$B$57),""),"")</f>
        <v>44880</v>
      </c>
      <c r="U125" s="333" t="s">
        <v>164</v>
      </c>
      <c r="V125" s="333">
        <f>IFERROR(IF(Y125&gt;0,WORKDAY(Y125,-DaysStreetSurvey,Holidays!$B$2:$B$57),""),"")</f>
        <v>44881</v>
      </c>
      <c r="W125" s="359" t="str">
        <f>_xlfn.IFNA(VLOOKUP(C125,Tabel1[#All],15,0),"")</f>
        <v/>
      </c>
      <c r="X125" s="333" t="s">
        <v>164</v>
      </c>
      <c r="Y125" s="333">
        <f>IFERROR(IF(AA125&gt;0,WORKDAY(AA125,-DaysStartHld2Aprep,Holidays!$B$2:$B$57),""),"")</f>
        <v>44895</v>
      </c>
      <c r="Z125" s="333" t="s">
        <v>164</v>
      </c>
      <c r="AA125" s="333">
        <f>IFERROR(IF(AC125&gt;0,WORKDAY(AC125,-DaysPrepValidationplan,Holidays!$B$2:$B$57),""),"")</f>
        <v>44896</v>
      </c>
      <c r="AB125" s="333" t="s">
        <v>164</v>
      </c>
      <c r="AC125" s="333">
        <f>IFERROR(IF(AE125&gt;0,WORKDAY(AE125,-DaysCommentsValidation,Holidays!$B$2:$B$57),""),"")</f>
        <v>44900</v>
      </c>
      <c r="AD125" s="333" t="s">
        <v>164</v>
      </c>
      <c r="AE125" s="333">
        <f>IFERROR(IF(AG125&gt;0,WORKDAY(AG125,-DaysUploadHld2A,Holidays!$B$2:$B$57),""),"")</f>
        <v>44918</v>
      </c>
      <c r="AF125" s="333" t="s">
        <v>164</v>
      </c>
      <c r="AG125" s="333">
        <f>IFERROR(IF(AI125&gt;0,WORKDAY(AI125,-DaysHLD2A,Holidays!$B$2:$B$57),""),"")</f>
        <v>44925</v>
      </c>
      <c r="AH125" s="333" t="s">
        <v>164</v>
      </c>
      <c r="AI125" s="333">
        <f>IFERROR(IF(AK125&gt;0,WORKDAY(AK125,-DaysStartInfra,Holidays!$B$2:$B$57),""),"")</f>
        <v>44956</v>
      </c>
      <c r="AJ125" s="333" t="s">
        <v>164</v>
      </c>
      <c r="AK125" s="333">
        <f>IFERROR(IF(AM125&gt;0,WORKDAY(AM125,-DaysInfra,Holidays!$B$2:$B$57),""),"")</f>
        <v>44957</v>
      </c>
      <c r="AL125" s="333" t="s">
        <v>164</v>
      </c>
      <c r="AM125" s="333">
        <f>IFERROR(IF(AO125&gt;0,WORKDAY(AO125,-GO4HLD2B,Holidays!$B$2:$B$57),""),"")</f>
        <v>44977</v>
      </c>
      <c r="AN125" s="333" t="s">
        <v>164</v>
      </c>
      <c r="AO125" s="333">
        <f>IFERROR(IF(AQ125&gt;0,WORKDAY(AQ125,-HLD2B,Holidays!$B$2:$B$57),""),"")</f>
        <v>44984</v>
      </c>
      <c r="AP125" s="333" t="s">
        <v>164</v>
      </c>
      <c r="AQ125" s="333">
        <f>IFERROR(IF(AS125&gt;0,WORKDAY(AS125,-StartSSV,Holidays!$B$2:$B$57),""),"")</f>
        <v>45002</v>
      </c>
      <c r="AR125" s="333" t="s">
        <v>164</v>
      </c>
      <c r="AS125" s="333">
        <f>IFERROR(IF(AV125&gt;0,WORKDAY(AV125,-StopSSV,Holidays!$B$2:$B$57),""),"")</f>
        <v>45005</v>
      </c>
      <c r="AT125" s="359" t="str">
        <f>_xlfn.IFNA(VLOOKUP(C125,Tabel1[#All],13,0),"")</f>
        <v/>
      </c>
      <c r="AU125" s="333" t="s">
        <v>164</v>
      </c>
      <c r="AV125" s="333">
        <f>IFERROR(IF(AX125&gt;0,WORKDAY(AX125,-HLD2Cstart,Holidays!$B$2:$B$57),""),"")</f>
        <v>45131</v>
      </c>
      <c r="AW125" s="333" t="s">
        <v>164</v>
      </c>
      <c r="AX125" s="333">
        <f>IFERROR(IF(AZ125&gt;0,WORKDAY(AZ125,-HLD2Cstop,Holidays!$B$2:$B$57),""),"")</f>
        <v>45132</v>
      </c>
      <c r="AY125" s="333" t="s">
        <v>164</v>
      </c>
      <c r="AZ125" s="333">
        <f>IFERROR(IF(BB125&gt;0,WORKDAY(BB125,-HLD2C,Holidays!$B$2:$B$57),""),"")</f>
        <v>45139</v>
      </c>
      <c r="BA125" s="333" t="s">
        <v>164</v>
      </c>
      <c r="BB125" s="333">
        <f>IFERROR(IF(BE125&gt;0,WORKDAY(BE125,-DaysHp,Holidays!$B$2:$B$57),""),"")</f>
        <v>45159</v>
      </c>
      <c r="BC125" s="333" t="s">
        <v>110</v>
      </c>
      <c r="BD125" s="333"/>
      <c r="BE125" s="333">
        <v>45200</v>
      </c>
      <c r="BF125" s="333"/>
      <c r="BG125" s="333"/>
      <c r="BH125" s="333"/>
      <c r="BI125" s="359" t="str">
        <f>_xlfn.IFNA(VLOOKUP(C125,Tabel1[#All],7,0),"")</f>
        <v/>
      </c>
      <c r="BJ125" s="333"/>
      <c r="BK125" s="359" t="str">
        <f>_xlfn.IFNA(VLOOKUP(C125,Tabel1[#All],11,0),"")</f>
        <v/>
      </c>
      <c r="BL125" s="333"/>
      <c r="BM125" s="333"/>
      <c r="BN125" s="333"/>
      <c r="BO125" s="333"/>
      <c r="BP125" s="333"/>
      <c r="BQ125" s="143"/>
      <c r="BR125" s="364"/>
      <c r="BS125" s="364"/>
      <c r="BT125" s="364"/>
      <c r="BU125" s="364"/>
    </row>
    <row r="126" spans="1:73" ht="15.75" customHeight="1">
      <c r="A126" s="145">
        <v>3</v>
      </c>
      <c r="B126" s="332" t="s">
        <v>161</v>
      </c>
      <c r="C126" s="332"/>
      <c r="D126" s="363" t="s">
        <v>321</v>
      </c>
      <c r="E126" s="147" t="s">
        <v>188</v>
      </c>
      <c r="F126" s="361" t="s">
        <v>218</v>
      </c>
      <c r="G126" s="139">
        <v>4925</v>
      </c>
      <c r="H126" s="282" t="str">
        <f>_xlfn.IFNA(VLOOKUP(C126,Tabel1[#All],4,0),"")</f>
        <v/>
      </c>
      <c r="I126" s="361"/>
      <c r="J126" s="139">
        <v>1</v>
      </c>
      <c r="K126" s="332"/>
      <c r="L126" s="332"/>
      <c r="M126" s="332"/>
      <c r="N126" s="332"/>
      <c r="O126" s="332"/>
      <c r="P126" s="141"/>
      <c r="Q126" s="142" t="s">
        <v>164</v>
      </c>
      <c r="R126" s="333">
        <f>WORKDAY(T126,-DaysDeskproces,Holidays!$B$2:$B$57)</f>
        <v>45048</v>
      </c>
      <c r="S126" s="333" t="s">
        <v>164</v>
      </c>
      <c r="T126" s="333">
        <f>IFERROR(IF(V126&gt;0,WORKDAY(V126,-DaysStartStreetSurvey,Holidays!$B$2:$B$57),""),"")</f>
        <v>45062</v>
      </c>
      <c r="U126" s="333" t="s">
        <v>164</v>
      </c>
      <c r="V126" s="333">
        <f>IFERROR(IF(Y126&gt;0,WORKDAY(Y126,-DaysStreetSurvey,Holidays!$B$2:$B$57),""),"")</f>
        <v>45063</v>
      </c>
      <c r="W126" s="359" t="str">
        <f>_xlfn.IFNA(VLOOKUP(C126,Tabel1[#All],15,0),"")</f>
        <v/>
      </c>
      <c r="X126" s="333" t="s">
        <v>164</v>
      </c>
      <c r="Y126" s="333">
        <f>IFERROR(IF(AA126&gt;0,WORKDAY(AA126,-DaysStartHld2Aprep,Holidays!$B$2:$B$57),""),"")</f>
        <v>45077</v>
      </c>
      <c r="Z126" s="333" t="s">
        <v>164</v>
      </c>
      <c r="AA126" s="333">
        <f>IFERROR(IF(AC126&gt;0,WORKDAY(AC126,-DaysPrepValidationplan,Holidays!$B$2:$B$57),""),"")</f>
        <v>45078</v>
      </c>
      <c r="AB126" s="333" t="s">
        <v>164</v>
      </c>
      <c r="AC126" s="333">
        <f>IFERROR(IF(AE126&gt;0,WORKDAY(AE126,-DaysCommentsValidation,Holidays!$B$2:$B$57),""),"")</f>
        <v>45082</v>
      </c>
      <c r="AD126" s="333" t="s">
        <v>164</v>
      </c>
      <c r="AE126" s="333">
        <f>IFERROR(IF(AG126&gt;0,WORKDAY(AG126,-DaysUploadHld2A,Holidays!$B$2:$B$57),""),"")</f>
        <v>45100</v>
      </c>
      <c r="AF126" s="333" t="s">
        <v>164</v>
      </c>
      <c r="AG126" s="333">
        <f>IFERROR(IF(AI126&gt;0,WORKDAY(AI126,-DaysHLD2A,Holidays!$B$2:$B$57),""),"")</f>
        <v>45107</v>
      </c>
      <c r="AH126" s="333" t="s">
        <v>164</v>
      </c>
      <c r="AI126" s="333">
        <f>IFERROR(IF(AK126&gt;0,WORKDAY(AK126,-DaysStartInfra,Holidays!$B$2:$B$57),""),"")</f>
        <v>45138</v>
      </c>
      <c r="AJ126" s="333" t="s">
        <v>164</v>
      </c>
      <c r="AK126" s="333">
        <f>IFERROR(IF(AM126&gt;0,WORKDAY(AM126,-DaysInfra,Holidays!$B$2:$B$57),""),"")</f>
        <v>45139</v>
      </c>
      <c r="AL126" s="333" t="s">
        <v>164</v>
      </c>
      <c r="AM126" s="333">
        <f>IFERROR(IF(AO126&gt;0,WORKDAY(AO126,-GO4HLD2B,Holidays!$B$2:$B$57),""),"")</f>
        <v>45159</v>
      </c>
      <c r="AN126" s="333" t="s">
        <v>164</v>
      </c>
      <c r="AO126" s="333">
        <f>IFERROR(IF(AQ126&gt;0,WORKDAY(AQ126,-HLD2B,Holidays!$B$2:$B$57),""),"")</f>
        <v>45166</v>
      </c>
      <c r="AP126" s="333" t="s">
        <v>164</v>
      </c>
      <c r="AQ126" s="333">
        <f>IFERROR(IF(AS126&gt;0,WORKDAY(AS126,-StartSSV,Holidays!$B$2:$B$57),""),"")</f>
        <v>45184</v>
      </c>
      <c r="AR126" s="333" t="s">
        <v>164</v>
      </c>
      <c r="AS126" s="333">
        <f>IFERROR(IF(AV126&gt;0,WORKDAY(AV126,-StopSSV,Holidays!$B$2:$B$57),""),"")</f>
        <v>45187</v>
      </c>
      <c r="AT126" s="359" t="str">
        <f>_xlfn.IFNA(VLOOKUP(C126,Tabel1[#All],13,0),"")</f>
        <v/>
      </c>
      <c r="AU126" s="333" t="s">
        <v>164</v>
      </c>
      <c r="AV126" s="333">
        <f>IFERROR(IF(AX126&gt;0,WORKDAY(AX126,-HLD2Cstart,Holidays!$B$2:$B$57),""),"")</f>
        <v>45313</v>
      </c>
      <c r="AW126" s="333" t="s">
        <v>164</v>
      </c>
      <c r="AX126" s="333">
        <f>IFERROR(IF(AZ126&gt;0,WORKDAY(AZ126,-HLD2Cstop,Holidays!$B$2:$B$57),""),"")</f>
        <v>45314</v>
      </c>
      <c r="AY126" s="333" t="s">
        <v>164</v>
      </c>
      <c r="AZ126" s="333">
        <f>IFERROR(IF(BB126&gt;0,WORKDAY(BB126,-HLD2C,Holidays!$B$2:$B$57),""),"")</f>
        <v>45321</v>
      </c>
      <c r="BA126" s="333" t="s">
        <v>164</v>
      </c>
      <c r="BB126" s="333">
        <f>IFERROR(IF(BE126&gt;0,WORKDAY(BE126,-DaysHp,Holidays!$B$2:$B$57),""),"")</f>
        <v>45341</v>
      </c>
      <c r="BC126" s="333" t="s">
        <v>110</v>
      </c>
      <c r="BD126" s="333"/>
      <c r="BE126" s="333">
        <v>45383</v>
      </c>
      <c r="BF126" s="333"/>
      <c r="BG126" s="333"/>
      <c r="BH126" s="333"/>
      <c r="BI126" s="359" t="str">
        <f>_xlfn.IFNA(VLOOKUP(C126,Tabel1[#All],7,0),"")</f>
        <v/>
      </c>
      <c r="BJ126" s="333"/>
      <c r="BK126" s="359" t="str">
        <f>_xlfn.IFNA(VLOOKUP(C126,Tabel1[#All],11,0),"")</f>
        <v/>
      </c>
      <c r="BL126" s="333"/>
      <c r="BM126" s="333"/>
      <c r="BN126" s="333"/>
      <c r="BO126" s="333"/>
      <c r="BP126" s="333"/>
      <c r="BQ126" s="143"/>
      <c r="BR126" s="364"/>
      <c r="BS126" s="364"/>
      <c r="BT126" s="364"/>
      <c r="BU126" s="364"/>
    </row>
    <row r="127" spans="1:73" ht="15.75" customHeight="1">
      <c r="A127" s="145">
        <v>3</v>
      </c>
      <c r="B127" s="332" t="s">
        <v>161</v>
      </c>
      <c r="C127" s="332" t="s">
        <v>325</v>
      </c>
      <c r="D127" s="363" t="s">
        <v>321</v>
      </c>
      <c r="E127" s="147" t="s">
        <v>190</v>
      </c>
      <c r="F127" s="361" t="s">
        <v>218</v>
      </c>
      <c r="G127" s="139">
        <v>3887</v>
      </c>
      <c r="H127" s="282">
        <f>_xlfn.IFNA(VLOOKUP(C127,Tabel1[#All],4,0),"")</f>
        <v>853</v>
      </c>
      <c r="I127" s="361"/>
      <c r="J127" s="139">
        <v>1</v>
      </c>
      <c r="K127" s="332"/>
      <c r="L127" s="332"/>
      <c r="M127" s="332"/>
      <c r="N127" s="332"/>
      <c r="O127" s="332"/>
      <c r="P127" s="141"/>
      <c r="Q127" s="142" t="s">
        <v>171</v>
      </c>
      <c r="R127" s="333">
        <v>43863</v>
      </c>
      <c r="S127" s="333" t="s">
        <v>171</v>
      </c>
      <c r="T127" s="333">
        <f>WORKDAY(R127,DaysDeskproces,Holidays!$B$2:$B$57)</f>
        <v>43875</v>
      </c>
      <c r="U127" s="333" t="s">
        <v>171</v>
      </c>
      <c r="V127" s="333">
        <f>IFERROR(IF(R127&gt;0,WORKDAY(T127,DaysStartStreetSurvey,Holidays!$B$2:$B$57),""),"")</f>
        <v>43878</v>
      </c>
      <c r="W127" s="359" t="str">
        <f>_xlfn.IFNA(VLOOKUP(C127,Tabel1[#All],15,0),"")</f>
        <v>100.0</v>
      </c>
      <c r="X127" s="333" t="s">
        <v>171</v>
      </c>
      <c r="Y127" s="333">
        <f>IFERROR(IF(R127&gt;0,WORKDAY(V127,DaysStreetSurvey,Holidays!$B$2:$B$57),""),"")</f>
        <v>43892</v>
      </c>
      <c r="Z127" s="333" t="s">
        <v>171</v>
      </c>
      <c r="AA127" s="333">
        <f>IFERROR(IF(Y127&gt;0,WORKDAY(Y127,DaysStartHld2Aprep,Holidays!$B$2:$B$57),""),"")</f>
        <v>43893</v>
      </c>
      <c r="AB127" s="333" t="s">
        <v>171</v>
      </c>
      <c r="AC127" s="333">
        <f>IFERROR(IF(AA127&gt;0,WORKDAY(AA127,DaysPrepValidationplan,Holidays!$B$2:$B$57),""),"")</f>
        <v>43895</v>
      </c>
      <c r="AD127" s="333" t="s">
        <v>171</v>
      </c>
      <c r="AE127" s="333">
        <f>IFERROR(IF(AC127&gt;0,WORKDAY(AC127,DaysCommentsValidation,Holidays!$B$2:$B$57),""),"")</f>
        <v>43915</v>
      </c>
      <c r="AF127" s="333" t="s">
        <v>171</v>
      </c>
      <c r="AG127" s="333">
        <v>43980</v>
      </c>
      <c r="AH127" s="333" t="s">
        <v>164</v>
      </c>
      <c r="AI127" s="333">
        <f>IFERROR(IF(AG127&gt;0,WORKDAY(AG127,DaysHLD2A,Holidays!$B$2:$B$57),""),"")</f>
        <v>44012</v>
      </c>
      <c r="AJ127" s="333" t="s">
        <v>164</v>
      </c>
      <c r="AK127" s="333">
        <f>IFERROR(IF(AI127&gt;0,WORKDAY(AI127,DaysStartInfra,Holidays!$B$2:$B$57),""),"")</f>
        <v>44013</v>
      </c>
      <c r="AL127" s="333" t="s">
        <v>164</v>
      </c>
      <c r="AM127" s="333">
        <f>IFERROR(IF(AK127&gt;0,WORKDAY(AK127,DaysInfra,Holidays!$B$2:$B$57),""),"")</f>
        <v>44047</v>
      </c>
      <c r="AN127" s="333" t="s">
        <v>164</v>
      </c>
      <c r="AO127" s="333">
        <f>IFERROR(IF(AM127&gt;0,WORKDAY(AM127,GO4HLD2B,Holidays!$B$2:$B$57),""),"")</f>
        <v>44054</v>
      </c>
      <c r="AP127" s="333" t="s">
        <v>164</v>
      </c>
      <c r="AQ127" s="333">
        <f>IFERROR(IF(AO127&gt;0,WORKDAY(AO127,HLD2B,Holidays!$B$2:$B$57),""),"")</f>
        <v>44074</v>
      </c>
      <c r="AR127" s="333" t="s">
        <v>164</v>
      </c>
      <c r="AS127" s="333">
        <f>IFERROR(IF(AQ127&gt;0,WORKDAY(AQ127,StartSSV,Holidays!$B$2:$B$57),""),"")</f>
        <v>44075</v>
      </c>
      <c r="AT127" s="359" t="str">
        <f>_xlfn.IFNA(VLOOKUP(C127,Tabel1[#All],13,0),"")</f>
        <v>0.0</v>
      </c>
      <c r="AU127" s="333" t="s">
        <v>164</v>
      </c>
      <c r="AV127" s="333">
        <f>IFERROR(IF(AX127&gt;0,WORKDAY(AX127,-HLD2Cstart,Holidays!$B$2:$B$57),""),"")</f>
        <v>44308</v>
      </c>
      <c r="AW127" s="333" t="s">
        <v>164</v>
      </c>
      <c r="AX127" s="333">
        <f>IFERROR(IF(AZ127&gt;0,WORKDAY(AZ127,-HLD2Cstop,Holidays!$B$2:$B$57),""),"")</f>
        <v>44309</v>
      </c>
      <c r="AY127" s="333" t="s">
        <v>164</v>
      </c>
      <c r="AZ127" s="333">
        <f>IFERROR(IF(BB127&gt;0,WORKDAY(BB127,-HLD2C,Holidays!$B$2:$B$57),""),"")</f>
        <v>44316</v>
      </c>
      <c r="BA127" s="333" t="s">
        <v>164</v>
      </c>
      <c r="BB127" s="333">
        <f>IFERROR(IF(BE127&gt;0,WORKDAY(BE127,-DaysHp,Holidays!$B$2:$B$57),""),"")</f>
        <v>44336</v>
      </c>
      <c r="BC127" s="333" t="s">
        <v>110</v>
      </c>
      <c r="BD127" s="333"/>
      <c r="BE127" s="333">
        <v>44378</v>
      </c>
      <c r="BF127" s="333"/>
      <c r="BG127" s="333"/>
      <c r="BH127" s="333"/>
      <c r="BI127" s="359" t="str">
        <f>_xlfn.IFNA(VLOOKUP(C127,Tabel1[#All],7,0),"")</f>
        <v>0.0</v>
      </c>
      <c r="BJ127" s="333"/>
      <c r="BK127" s="359" t="str">
        <f>_xlfn.IFNA(VLOOKUP(C127,Tabel1[#All],11,0),"")</f>
        <v>0.0</v>
      </c>
      <c r="BL127" s="333"/>
      <c r="BM127" s="333"/>
      <c r="BN127" s="333"/>
      <c r="BO127" s="333"/>
      <c r="BP127" s="333"/>
      <c r="BQ127" s="143"/>
      <c r="BR127" s="364"/>
      <c r="BS127" s="364"/>
      <c r="BT127" s="364"/>
      <c r="BU127" s="364"/>
    </row>
    <row r="128" spans="1:73" ht="15.75" customHeight="1">
      <c r="A128" s="145">
        <v>3</v>
      </c>
      <c r="B128" s="332" t="s">
        <v>161</v>
      </c>
      <c r="C128" s="332"/>
      <c r="D128" s="363" t="s">
        <v>321</v>
      </c>
      <c r="E128" s="147" t="s">
        <v>192</v>
      </c>
      <c r="F128" s="361" t="s">
        <v>218</v>
      </c>
      <c r="G128" s="139">
        <v>2361</v>
      </c>
      <c r="H128" s="282" t="str">
        <f>_xlfn.IFNA(VLOOKUP(C128,Tabel1[#All],4,0),"")</f>
        <v/>
      </c>
      <c r="I128" s="361"/>
      <c r="J128" s="139">
        <v>1</v>
      </c>
      <c r="K128" s="332"/>
      <c r="L128" s="332"/>
      <c r="M128" s="332"/>
      <c r="N128" s="332"/>
      <c r="O128" s="332"/>
      <c r="P128" s="141"/>
      <c r="Q128" s="142" t="s">
        <v>164</v>
      </c>
      <c r="R128" s="333">
        <f>WORKDAY(T128,-DaysDeskproces,Holidays!$B$2:$B$57)</f>
        <v>44837</v>
      </c>
      <c r="S128" s="333" t="s">
        <v>164</v>
      </c>
      <c r="T128" s="333">
        <f>IFERROR(IF(V128&gt;0,WORKDAY(V128,-DaysStartStreetSurvey,Holidays!$B$2:$B$57),""),"")</f>
        <v>44851</v>
      </c>
      <c r="U128" s="333" t="s">
        <v>164</v>
      </c>
      <c r="V128" s="333">
        <f>IFERROR(IF(Y128&gt;0,WORKDAY(Y128,-DaysStreetSurvey,Holidays!$B$2:$B$57),""),"")</f>
        <v>44852</v>
      </c>
      <c r="W128" s="359" t="str">
        <f>_xlfn.IFNA(VLOOKUP(C128,Tabel1[#All],15,0),"")</f>
        <v/>
      </c>
      <c r="X128" s="333" t="s">
        <v>164</v>
      </c>
      <c r="Y128" s="333">
        <f>IFERROR(IF(AA128&gt;0,WORKDAY(AA128,-DaysStartHld2Aprep,Holidays!$B$2:$B$57),""),"")</f>
        <v>44866</v>
      </c>
      <c r="Z128" s="333" t="s">
        <v>164</v>
      </c>
      <c r="AA128" s="333">
        <f>IFERROR(IF(AC128&gt;0,WORKDAY(AC128,-DaysPrepValidationplan,Holidays!$B$2:$B$57),""),"")</f>
        <v>44867</v>
      </c>
      <c r="AB128" s="333" t="s">
        <v>164</v>
      </c>
      <c r="AC128" s="333">
        <f>IFERROR(IF(AE128&gt;0,WORKDAY(AE128,-DaysCommentsValidation,Holidays!$B$2:$B$57),""),"")</f>
        <v>44869</v>
      </c>
      <c r="AD128" s="333" t="s">
        <v>164</v>
      </c>
      <c r="AE128" s="333">
        <f>IFERROR(IF(AG128&gt;0,WORKDAY(AG128,-DaysUploadHld2A,Holidays!$B$2:$B$57),""),"")</f>
        <v>44889</v>
      </c>
      <c r="AF128" s="333" t="s">
        <v>164</v>
      </c>
      <c r="AG128" s="333">
        <f>IFERROR(IF(AI128&gt;0,WORKDAY(AI128,-DaysHLD2A,Holidays!$B$2:$B$57),""),"")</f>
        <v>44896</v>
      </c>
      <c r="AH128" s="333" t="s">
        <v>164</v>
      </c>
      <c r="AI128" s="333">
        <f>IFERROR(IF(AK128&gt;0,WORKDAY(AK128,-DaysStartInfra,Holidays!$B$2:$B$57),""),"")</f>
        <v>44925</v>
      </c>
      <c r="AJ128" s="333" t="s">
        <v>164</v>
      </c>
      <c r="AK128" s="333">
        <f>IFERROR(IF(AM128&gt;0,WORKDAY(AM128,-DaysInfra,Holidays!$B$2:$B$57),""),"")</f>
        <v>44928</v>
      </c>
      <c r="AL128" s="333" t="s">
        <v>164</v>
      </c>
      <c r="AM128" s="333">
        <f>IFERROR(IF(AO128&gt;0,WORKDAY(AO128,-GO4HLD2B,Holidays!$B$2:$B$57),""),"")</f>
        <v>44946</v>
      </c>
      <c r="AN128" s="333" t="s">
        <v>164</v>
      </c>
      <c r="AO128" s="333">
        <f>IFERROR(IF(AQ128&gt;0,WORKDAY(AQ128,-HLD2B,Holidays!$B$2:$B$57),""),"")</f>
        <v>44953</v>
      </c>
      <c r="AP128" s="333" t="s">
        <v>164</v>
      </c>
      <c r="AQ128" s="333">
        <f>IFERROR(IF(AS128&gt;0,WORKDAY(AS128,-StartSSV,Holidays!$B$2:$B$57),""),"")</f>
        <v>44973</v>
      </c>
      <c r="AR128" s="333" t="s">
        <v>164</v>
      </c>
      <c r="AS128" s="333">
        <f>IFERROR(IF(AV128&gt;0,WORKDAY(AV128,-StopSSV,Holidays!$B$2:$B$57),""),"")</f>
        <v>44974</v>
      </c>
      <c r="AT128" s="359" t="str">
        <f>_xlfn.IFNA(VLOOKUP(C128,Tabel1[#All],13,0),"")</f>
        <v/>
      </c>
      <c r="AU128" s="333" t="s">
        <v>164</v>
      </c>
      <c r="AV128" s="333">
        <f>IFERROR(IF(AX128&gt;0,WORKDAY(AX128,-HLD2Cstart,Holidays!$B$2:$B$57),""),"")</f>
        <v>45100</v>
      </c>
      <c r="AW128" s="333" t="s">
        <v>164</v>
      </c>
      <c r="AX128" s="333">
        <f>IFERROR(IF(AZ128&gt;0,WORKDAY(AZ128,-HLD2Cstop,Holidays!$B$2:$B$57),""),"")</f>
        <v>45103</v>
      </c>
      <c r="AY128" s="333" t="s">
        <v>164</v>
      </c>
      <c r="AZ128" s="333">
        <f>IFERROR(IF(BB128&gt;0,WORKDAY(BB128,-HLD2C,Holidays!$B$2:$B$57),""),"")</f>
        <v>45110</v>
      </c>
      <c r="BA128" s="333" t="s">
        <v>164</v>
      </c>
      <c r="BB128" s="333">
        <f>IFERROR(IF(BE128&gt;0,WORKDAY(BE128,-DaysHp,Holidays!$B$2:$B$57),""),"")</f>
        <v>45128</v>
      </c>
      <c r="BC128" s="333" t="s">
        <v>110</v>
      </c>
      <c r="BD128" s="333"/>
      <c r="BE128" s="333">
        <v>45170</v>
      </c>
      <c r="BF128" s="333"/>
      <c r="BG128" s="333"/>
      <c r="BH128" s="333"/>
      <c r="BI128" s="359" t="str">
        <f>_xlfn.IFNA(VLOOKUP(C128,Tabel1[#All],7,0),"")</f>
        <v/>
      </c>
      <c r="BJ128" s="333"/>
      <c r="BK128" s="359" t="str">
        <f>_xlfn.IFNA(VLOOKUP(C128,Tabel1[#All],11,0),"")</f>
        <v/>
      </c>
      <c r="BL128" s="333"/>
      <c r="BM128" s="333"/>
      <c r="BN128" s="333"/>
      <c r="BO128" s="333"/>
      <c r="BP128" s="333"/>
      <c r="BQ128" s="143"/>
      <c r="BR128" s="364"/>
      <c r="BS128" s="364"/>
      <c r="BT128" s="364"/>
      <c r="BU128" s="364"/>
    </row>
    <row r="129" spans="1:73" ht="15.75" customHeight="1">
      <c r="A129" s="145">
        <v>3</v>
      </c>
      <c r="B129" s="332" t="s">
        <v>161</v>
      </c>
      <c r="C129" s="332"/>
      <c r="D129" s="363" t="s">
        <v>321</v>
      </c>
      <c r="E129" s="147" t="s">
        <v>194</v>
      </c>
      <c r="F129" s="361" t="s">
        <v>218</v>
      </c>
      <c r="G129" s="139">
        <v>2482</v>
      </c>
      <c r="H129" s="282" t="str">
        <f>_xlfn.IFNA(VLOOKUP(C129,Tabel1[#All],4,0),"")</f>
        <v/>
      </c>
      <c r="I129" s="361"/>
      <c r="J129" s="139">
        <v>1</v>
      </c>
      <c r="K129" s="332"/>
      <c r="L129" s="332"/>
      <c r="M129" s="332"/>
      <c r="N129" s="332"/>
      <c r="O129" s="332"/>
      <c r="P129" s="141"/>
      <c r="Q129" s="142" t="s">
        <v>164</v>
      </c>
      <c r="R129" s="333">
        <f>WORKDAY(T129,-DaysDeskproces,Holidays!$B$2:$B$57)</f>
        <v>44684</v>
      </c>
      <c r="S129" s="333" t="s">
        <v>164</v>
      </c>
      <c r="T129" s="333">
        <f>IFERROR(IF(V129&gt;0,WORKDAY(V129,-DaysStartStreetSurvey,Holidays!$B$2:$B$57),""),"")</f>
        <v>44698</v>
      </c>
      <c r="U129" s="333" t="s">
        <v>164</v>
      </c>
      <c r="V129" s="333">
        <f>IFERROR(IF(Y129&gt;0,WORKDAY(Y129,-DaysStreetSurvey,Holidays!$B$2:$B$57),""),"")</f>
        <v>44699</v>
      </c>
      <c r="W129" s="359" t="str">
        <f>_xlfn.IFNA(VLOOKUP(C129,Tabel1[#All],15,0),"")</f>
        <v/>
      </c>
      <c r="X129" s="333" t="s">
        <v>164</v>
      </c>
      <c r="Y129" s="333">
        <f>IFERROR(IF(AA129&gt;0,WORKDAY(AA129,-DaysStartHld2Aprep,Holidays!$B$2:$B$57),""),"")</f>
        <v>44713</v>
      </c>
      <c r="Z129" s="333" t="s">
        <v>164</v>
      </c>
      <c r="AA129" s="333">
        <f>IFERROR(IF(AC129&gt;0,WORKDAY(AC129,-DaysPrepValidationplan,Holidays!$B$2:$B$57),""),"")</f>
        <v>44714</v>
      </c>
      <c r="AB129" s="333" t="s">
        <v>164</v>
      </c>
      <c r="AC129" s="333">
        <f>IFERROR(IF(AE129&gt;0,WORKDAY(AE129,-DaysCommentsValidation,Holidays!$B$2:$B$57),""),"")</f>
        <v>44718</v>
      </c>
      <c r="AD129" s="333" t="s">
        <v>164</v>
      </c>
      <c r="AE129" s="333">
        <f>IFERROR(IF(AG129&gt;0,WORKDAY(AG129,-DaysUploadHld2A,Holidays!$B$2:$B$57),""),"")</f>
        <v>44736</v>
      </c>
      <c r="AF129" s="333" t="s">
        <v>164</v>
      </c>
      <c r="AG129" s="333">
        <f>IFERROR(IF(AI129&gt;0,WORKDAY(AI129,-DaysHLD2A,Holidays!$B$2:$B$57),""),"")</f>
        <v>44743</v>
      </c>
      <c r="AH129" s="333" t="s">
        <v>164</v>
      </c>
      <c r="AI129" s="333">
        <f>IFERROR(IF(AK129&gt;0,WORKDAY(AK129,-DaysStartInfra,Holidays!$B$2:$B$57),""),"")</f>
        <v>44774</v>
      </c>
      <c r="AJ129" s="333" t="s">
        <v>164</v>
      </c>
      <c r="AK129" s="333">
        <f>IFERROR(IF(AM129&gt;0,WORKDAY(AM129,-DaysInfra,Holidays!$B$2:$B$57),""),"")</f>
        <v>44775</v>
      </c>
      <c r="AL129" s="333" t="s">
        <v>164</v>
      </c>
      <c r="AM129" s="333">
        <f>IFERROR(IF(AO129&gt;0,WORKDAY(AO129,-GO4HLD2B,Holidays!$B$2:$B$57),""),"")</f>
        <v>44795</v>
      </c>
      <c r="AN129" s="333" t="s">
        <v>164</v>
      </c>
      <c r="AO129" s="333">
        <f>IFERROR(IF(AQ129&gt;0,WORKDAY(AQ129,-HLD2B,Holidays!$B$2:$B$57),""),"")</f>
        <v>44802</v>
      </c>
      <c r="AP129" s="333" t="s">
        <v>164</v>
      </c>
      <c r="AQ129" s="333">
        <f>IFERROR(IF(AS129&gt;0,WORKDAY(AS129,-StartSSV,Holidays!$B$2:$B$57),""),"")</f>
        <v>44820</v>
      </c>
      <c r="AR129" s="333" t="s">
        <v>164</v>
      </c>
      <c r="AS129" s="333">
        <f>IFERROR(IF(AV129&gt;0,WORKDAY(AV129,-StopSSV,Holidays!$B$2:$B$57),""),"")</f>
        <v>44823</v>
      </c>
      <c r="AT129" s="359" t="str">
        <f>_xlfn.IFNA(VLOOKUP(C129,Tabel1[#All],13,0),"")</f>
        <v/>
      </c>
      <c r="AU129" s="333" t="s">
        <v>164</v>
      </c>
      <c r="AV129" s="333">
        <f>IFERROR(IF(AX129&gt;0,WORKDAY(AX129,-HLD2Cstart,Holidays!$B$2:$B$57),""),"")</f>
        <v>44949</v>
      </c>
      <c r="AW129" s="333" t="s">
        <v>164</v>
      </c>
      <c r="AX129" s="333">
        <f>IFERROR(IF(AZ129&gt;0,WORKDAY(AZ129,-HLD2Cstop,Holidays!$B$2:$B$57),""),"")</f>
        <v>44950</v>
      </c>
      <c r="AY129" s="333" t="s">
        <v>164</v>
      </c>
      <c r="AZ129" s="333">
        <f>IFERROR(IF(BB129&gt;0,WORKDAY(BB129,-HLD2C,Holidays!$B$2:$B$57),""),"")</f>
        <v>44957</v>
      </c>
      <c r="BA129" s="333" t="s">
        <v>164</v>
      </c>
      <c r="BB129" s="333">
        <f>IFERROR(IF(BE129&gt;0,WORKDAY(BE129,-DaysHp,Holidays!$B$2:$B$57),""),"")</f>
        <v>44977</v>
      </c>
      <c r="BC129" s="333" t="s">
        <v>110</v>
      </c>
      <c r="BD129" s="333"/>
      <c r="BE129" s="333">
        <v>45017</v>
      </c>
      <c r="BF129" s="333"/>
      <c r="BG129" s="333"/>
      <c r="BH129" s="333"/>
      <c r="BI129" s="359" t="str">
        <f>_xlfn.IFNA(VLOOKUP(C129,Tabel1[#All],7,0),"")</f>
        <v/>
      </c>
      <c r="BJ129" s="333"/>
      <c r="BK129" s="359" t="str">
        <f>_xlfn.IFNA(VLOOKUP(C129,Tabel1[#All],11,0),"")</f>
        <v/>
      </c>
      <c r="BL129" s="333"/>
      <c r="BM129" s="333"/>
      <c r="BN129" s="333"/>
      <c r="BO129" s="333"/>
      <c r="BP129" s="333"/>
      <c r="BQ129" s="143"/>
      <c r="BR129" s="364"/>
      <c r="BS129" s="364"/>
      <c r="BT129" s="364"/>
      <c r="BU129" s="364"/>
    </row>
    <row r="130" spans="1:73" ht="15.75" customHeight="1">
      <c r="A130" s="173">
        <v>3</v>
      </c>
      <c r="B130" s="155" t="s">
        <v>161</v>
      </c>
      <c r="C130" s="155"/>
      <c r="D130" s="151" t="s">
        <v>321</v>
      </c>
      <c r="E130" s="174" t="s">
        <v>196</v>
      </c>
      <c r="F130" s="153" t="s">
        <v>218</v>
      </c>
      <c r="G130" s="154">
        <v>3348</v>
      </c>
      <c r="H130" s="283" t="str">
        <f>_xlfn.IFNA(VLOOKUP(C130,Tabel1[#All],4,0),"")</f>
        <v/>
      </c>
      <c r="I130" s="153"/>
      <c r="J130" s="154">
        <v>1</v>
      </c>
      <c r="K130" s="155"/>
      <c r="L130" s="155"/>
      <c r="M130" s="155"/>
      <c r="N130" s="155"/>
      <c r="O130" s="155"/>
      <c r="P130" s="156"/>
      <c r="Q130" s="157" t="s">
        <v>164</v>
      </c>
      <c r="R130" s="158">
        <f>WORKDAY(T130,-DaysDeskproces,Holidays!$B$2:$B$57)</f>
        <v>45048</v>
      </c>
      <c r="S130" s="158" t="s">
        <v>164</v>
      </c>
      <c r="T130" s="158">
        <f>IFERROR(IF(V130&gt;0,WORKDAY(V130,-DaysStartStreetSurvey,Holidays!$B$2:$B$57),""),"")</f>
        <v>45062</v>
      </c>
      <c r="U130" s="158" t="s">
        <v>164</v>
      </c>
      <c r="V130" s="158">
        <f>IFERROR(IF(Y130&gt;0,WORKDAY(Y130,-DaysStreetSurvey,Holidays!$B$2:$B$57),""),"")</f>
        <v>45063</v>
      </c>
      <c r="W130" s="158" t="str">
        <f>_xlfn.IFNA(VLOOKUP(C130,Tabel1[#All],15,0),"")</f>
        <v/>
      </c>
      <c r="X130" s="158" t="s">
        <v>164</v>
      </c>
      <c r="Y130" s="158">
        <f>IFERROR(IF(AA130&gt;0,WORKDAY(AA130,-DaysStartHld2Aprep,Holidays!$B$2:$B$57),""),"")</f>
        <v>45077</v>
      </c>
      <c r="Z130" s="158" t="s">
        <v>164</v>
      </c>
      <c r="AA130" s="158">
        <f>IFERROR(IF(AC130&gt;0,WORKDAY(AC130,-DaysPrepValidationplan,Holidays!$B$2:$B$57),""),"")</f>
        <v>45078</v>
      </c>
      <c r="AB130" s="158" t="s">
        <v>164</v>
      </c>
      <c r="AC130" s="158">
        <f>IFERROR(IF(AE130&gt;0,WORKDAY(AE130,-DaysCommentsValidation,Holidays!$B$2:$B$57),""),"")</f>
        <v>45082</v>
      </c>
      <c r="AD130" s="158" t="s">
        <v>164</v>
      </c>
      <c r="AE130" s="158">
        <f>IFERROR(IF(AG130&gt;0,WORKDAY(AG130,-DaysUploadHld2A,Holidays!$B$2:$B$57),""),"")</f>
        <v>45100</v>
      </c>
      <c r="AF130" s="158" t="s">
        <v>164</v>
      </c>
      <c r="AG130" s="158">
        <f>IFERROR(IF(AI130&gt;0,WORKDAY(AI130,-DaysHLD2A,Holidays!$B$2:$B$57),""),"")</f>
        <v>45107</v>
      </c>
      <c r="AH130" s="158" t="s">
        <v>164</v>
      </c>
      <c r="AI130" s="158">
        <f>IFERROR(IF(AK130&gt;0,WORKDAY(AK130,-DaysStartInfra,Holidays!$B$2:$B$57),""),"")</f>
        <v>45138</v>
      </c>
      <c r="AJ130" s="158" t="s">
        <v>164</v>
      </c>
      <c r="AK130" s="158">
        <f>IFERROR(IF(AM130&gt;0,WORKDAY(AM130,-DaysInfra,Holidays!$B$2:$B$57),""),"")</f>
        <v>45139</v>
      </c>
      <c r="AL130" s="158" t="s">
        <v>164</v>
      </c>
      <c r="AM130" s="158">
        <f>IFERROR(IF(AO130&gt;0,WORKDAY(AO130,-GO4HLD2B,Holidays!$B$2:$B$57),""),"")</f>
        <v>45159</v>
      </c>
      <c r="AN130" s="158" t="s">
        <v>164</v>
      </c>
      <c r="AO130" s="158">
        <f>IFERROR(IF(AQ130&gt;0,WORKDAY(AQ130,-HLD2B,Holidays!$B$2:$B$57),""),"")</f>
        <v>45166</v>
      </c>
      <c r="AP130" s="158" t="s">
        <v>164</v>
      </c>
      <c r="AQ130" s="158">
        <f>IFERROR(IF(AS130&gt;0,WORKDAY(AS130,-StartSSV,Holidays!$B$2:$B$57),""),"")</f>
        <v>45184</v>
      </c>
      <c r="AR130" s="158" t="s">
        <v>164</v>
      </c>
      <c r="AS130" s="158">
        <f>IFERROR(IF(AV130&gt;0,WORKDAY(AV130,-StopSSV,Holidays!$B$2:$B$57),""),"")</f>
        <v>45187</v>
      </c>
      <c r="AT130" s="272" t="str">
        <f>_xlfn.IFNA(VLOOKUP(C130,Tabel1[#All],13,0),"")</f>
        <v/>
      </c>
      <c r="AU130" s="158" t="s">
        <v>164</v>
      </c>
      <c r="AV130" s="158">
        <f>IFERROR(IF(AX130&gt;0,WORKDAY(AX130,-HLD2Cstart,Holidays!$B$2:$B$57),""),"")</f>
        <v>45313</v>
      </c>
      <c r="AW130" s="158" t="s">
        <v>164</v>
      </c>
      <c r="AX130" s="158">
        <f>IFERROR(IF(AZ130&gt;0,WORKDAY(AZ130,-HLD2Cstop,Holidays!$B$2:$B$57),""),"")</f>
        <v>45314</v>
      </c>
      <c r="AY130" s="158" t="s">
        <v>164</v>
      </c>
      <c r="AZ130" s="158">
        <f>IFERROR(IF(BB130&gt;0,WORKDAY(BB130,-HLD2C,Holidays!$B$2:$B$57),""),"")</f>
        <v>45321</v>
      </c>
      <c r="BA130" s="158" t="s">
        <v>164</v>
      </c>
      <c r="BB130" s="158">
        <f>IFERROR(IF(BE130&gt;0,WORKDAY(BE130,-DaysHp,Holidays!$B$2:$B$57),""),"")</f>
        <v>45341</v>
      </c>
      <c r="BC130" s="158" t="s">
        <v>110</v>
      </c>
      <c r="BD130" s="158"/>
      <c r="BE130" s="158">
        <v>45383</v>
      </c>
      <c r="BF130" s="158"/>
      <c r="BG130" s="158"/>
      <c r="BH130" s="158"/>
      <c r="BI130" s="272" t="str">
        <f>_xlfn.IFNA(VLOOKUP(C130,Tabel1[#All],7,0),"")</f>
        <v/>
      </c>
      <c r="BJ130" s="158"/>
      <c r="BK130" s="272" t="str">
        <f>_xlfn.IFNA(VLOOKUP(C130,Tabel1[#All],11,0),"")</f>
        <v/>
      </c>
      <c r="BL130" s="158"/>
      <c r="BM130" s="158"/>
      <c r="BN130" s="158"/>
      <c r="BO130" s="158"/>
      <c r="BP130" s="158"/>
      <c r="BQ130" s="159"/>
      <c r="BR130" s="181"/>
      <c r="BS130" s="181"/>
      <c r="BT130" s="181"/>
      <c r="BU130" s="181"/>
    </row>
    <row r="131" spans="1:73" ht="15.75" hidden="1" customHeight="1">
      <c r="A131" s="182">
        <v>3</v>
      </c>
      <c r="B131" s="183" t="s">
        <v>161</v>
      </c>
      <c r="C131" s="183"/>
      <c r="D131" s="163" t="s">
        <v>326</v>
      </c>
      <c r="E131" s="187" t="s">
        <v>169</v>
      </c>
      <c r="F131" s="165"/>
      <c r="G131" s="166">
        <v>1415</v>
      </c>
      <c r="H131" s="192" t="str">
        <f>_xlfn.IFNA(VLOOKUP(C131,Tabel1[#All],4,0),"")</f>
        <v/>
      </c>
      <c r="I131" s="165"/>
      <c r="J131" s="166"/>
      <c r="K131" s="162"/>
      <c r="L131" s="162"/>
      <c r="M131" s="162"/>
      <c r="N131" s="162"/>
      <c r="O131" s="162"/>
      <c r="P131" s="168"/>
      <c r="Q131" s="169" t="s">
        <v>164</v>
      </c>
      <c r="R131" s="170">
        <v>44104</v>
      </c>
      <c r="S131" s="170" t="s">
        <v>164</v>
      </c>
      <c r="T131" s="170">
        <f>WORKDAY(R131,DaysDeskproces,Holidays!$B$2:$B$57)</f>
        <v>44118</v>
      </c>
      <c r="U131" s="170" t="s">
        <v>164</v>
      </c>
      <c r="V131" s="170">
        <f>IFERROR(IF(R131&gt;0,WORKDAY(T131,DaysStartStreetSurvey,Holidays!$B$2:$B$57),""),"")</f>
        <v>44119</v>
      </c>
      <c r="W131" s="359" t="str">
        <f>_xlfn.IFNA(VLOOKUP(C131,Tabel1[#All],15,0),"")</f>
        <v/>
      </c>
      <c r="X131" s="170" t="s">
        <v>164</v>
      </c>
      <c r="Y131" s="170">
        <f>IFERROR(IF(R131&gt;0,WORKDAY(V131,DaysStreetSurvey,Holidays!$B$2:$B$57),""),"")</f>
        <v>44133</v>
      </c>
      <c r="Z131" s="170" t="s">
        <v>164</v>
      </c>
      <c r="AA131" s="170">
        <f>IFERROR(IF(Y131&gt;0,WORKDAY(Y131,DaysStartHld2Aprep,Holidays!$B$2:$B$57),""),"")</f>
        <v>44134</v>
      </c>
      <c r="AB131" s="170" t="s">
        <v>164</v>
      </c>
      <c r="AC131" s="170">
        <f>IFERROR(IF(AA131&gt;0,WORKDAY(AA131,DaysPrepValidationplan,Holidays!$B$2:$B$57),""),"")</f>
        <v>44138</v>
      </c>
      <c r="AD131" s="170" t="s">
        <v>164</v>
      </c>
      <c r="AE131" s="170">
        <f>IFERROR(IF(AC131&gt;0,WORKDAY(AC131,DaysCommentsValidation,Holidays!$B$2:$B$57),""),"")</f>
        <v>44159</v>
      </c>
      <c r="AF131" s="170" t="s">
        <v>164</v>
      </c>
      <c r="AG131" s="170">
        <f>IFERROR(IF(AE131&gt;0,WORKDAY(AE131,DaysUploadHld2A,Holidays!$B$2:$B$57),""),"")</f>
        <v>44166</v>
      </c>
      <c r="AH131" s="170" t="s">
        <v>164</v>
      </c>
      <c r="AI131" s="170">
        <f>IFERROR(IF(AG131&gt;0,WORKDAY(AG131,DaysHLD2A,Holidays!$B$2:$B$57),""),"")</f>
        <v>44209</v>
      </c>
      <c r="AJ131" s="170" t="s">
        <v>164</v>
      </c>
      <c r="AK131" s="170">
        <f>IFERROR(IF(AI131&gt;0,WORKDAY(AI131,DaysStartInfra,Holidays!$B$2:$B$57),""),"")</f>
        <v>44210</v>
      </c>
      <c r="AL131" s="170" t="s">
        <v>164</v>
      </c>
      <c r="AM131" s="170">
        <f>IFERROR(IF(AK131&gt;0,WORKDAY(AK131,DaysInfra,Holidays!$B$2:$B$57),""),"")</f>
        <v>44230</v>
      </c>
      <c r="AN131" s="170" t="s">
        <v>164</v>
      </c>
      <c r="AO131" s="170">
        <f>IFERROR(IF(AM131&gt;0,WORKDAY(AM131,GO4HLD2B,Holidays!$B$2:$B$57),""),"")</f>
        <v>44237</v>
      </c>
      <c r="AP131" s="170" t="s">
        <v>164</v>
      </c>
      <c r="AQ131" s="170">
        <f>IFERROR(IF(AO131&gt;0,WORKDAY(AO131,HLD2B,Holidays!$B$2:$B$57),""),"")</f>
        <v>44257</v>
      </c>
      <c r="AR131" s="170" t="s">
        <v>164</v>
      </c>
      <c r="AS131" s="170">
        <f>IFERROR(IF(AQ131&gt;0,WORKDAY(AQ131,StartSSV,Holidays!$B$2:$B$57),""),"")</f>
        <v>44258</v>
      </c>
      <c r="AT131" s="273" t="str">
        <f>_xlfn.IFNA(VLOOKUP(C131,Tabel1[#All],13,0),"")</f>
        <v/>
      </c>
      <c r="AU131" s="170" t="s">
        <v>164</v>
      </c>
      <c r="AV131" s="170">
        <f>IFERROR(IF(AS131&gt;0,WORKDAY(AS131,StopSSV,Holidays!$B$2:$B$57),""),"")</f>
        <v>44384</v>
      </c>
      <c r="AW131" s="170" t="s">
        <v>164</v>
      </c>
      <c r="AX131" s="170">
        <f>IFERROR(IF(AV131&gt;0,WORKDAY(AV131,HLD2Cstart,Holidays!$B$2:$B$57),""),"")</f>
        <v>44385</v>
      </c>
      <c r="AY131" s="170" t="s">
        <v>164</v>
      </c>
      <c r="AZ131" s="170">
        <f>IFERROR(IF(AX131&gt;0,WORKDAY(AX131,HLD2Cstop,Holidays!$B$2:$B$57),""),"")</f>
        <v>44392</v>
      </c>
      <c r="BA131" s="170" t="s">
        <v>164</v>
      </c>
      <c r="BB131" s="170">
        <f>IFERROR(IF(AZ131&gt;0,WORKDAY(AZ131,HLD2C,Holidays!$B$2:$B$57),""),"")</f>
        <v>44412</v>
      </c>
      <c r="BC131" s="170" t="s">
        <v>110</v>
      </c>
      <c r="BD131" s="170"/>
      <c r="BE131" s="170">
        <f>IFERROR(IF(BB131&gt;0,WORKDAY(BB131,DaysHp,Holidays!$B$2:$B$57),""),"")</f>
        <v>44454</v>
      </c>
      <c r="BF131" s="170"/>
      <c r="BG131" s="170"/>
      <c r="BH131" s="170"/>
      <c r="BI131" s="273" t="str">
        <f>_xlfn.IFNA(VLOOKUP(C131,Tabel1[#All],7,0),"")</f>
        <v/>
      </c>
      <c r="BJ131" s="170"/>
      <c r="BK131" s="273" t="str">
        <f>_xlfn.IFNA(VLOOKUP(C131,Tabel1[#All],11,0),"")</f>
        <v/>
      </c>
      <c r="BL131" s="170"/>
      <c r="BM131" s="170"/>
      <c r="BN131" s="170"/>
      <c r="BO131" s="170"/>
      <c r="BP131" s="170" t="s">
        <v>164</v>
      </c>
      <c r="BQ131" s="171">
        <v>44449</v>
      </c>
      <c r="BR131" s="172"/>
      <c r="BS131" s="172"/>
      <c r="BT131" s="172"/>
      <c r="BU131" s="172"/>
    </row>
    <row r="132" spans="1:73" ht="15.75" hidden="1" customHeight="1">
      <c r="A132" s="149">
        <v>3</v>
      </c>
      <c r="B132" s="150" t="s">
        <v>161</v>
      </c>
      <c r="C132" s="150"/>
      <c r="D132" s="151" t="s">
        <v>326</v>
      </c>
      <c r="E132" s="152" t="s">
        <v>174</v>
      </c>
      <c r="F132" s="153"/>
      <c r="G132" s="154">
        <v>1446</v>
      </c>
      <c r="H132" s="283" t="str">
        <f>_xlfn.IFNA(VLOOKUP(C132,Tabel1[#All],4,0),"")</f>
        <v/>
      </c>
      <c r="I132" s="153"/>
      <c r="J132" s="154"/>
      <c r="K132" s="155"/>
      <c r="L132" s="155"/>
      <c r="M132" s="155"/>
      <c r="N132" s="155"/>
      <c r="O132" s="155"/>
      <c r="P132" s="156"/>
      <c r="Q132" s="157" t="s">
        <v>164</v>
      </c>
      <c r="R132" s="158">
        <v>44104</v>
      </c>
      <c r="S132" s="158" t="s">
        <v>164</v>
      </c>
      <c r="T132" s="158">
        <f>WORKDAY(R132,DaysDeskproces,Holidays!$B$2:$B$57)</f>
        <v>44118</v>
      </c>
      <c r="U132" s="158" t="s">
        <v>164</v>
      </c>
      <c r="V132" s="158">
        <f>IFERROR(IF(R132&gt;0,WORKDAY(T132,DaysStartStreetSurvey,Holidays!$B$2:$B$57),""),"")</f>
        <v>44119</v>
      </c>
      <c r="W132" s="359" t="str">
        <f>_xlfn.IFNA(VLOOKUP(C132,Tabel1[#All],15,0),"")</f>
        <v/>
      </c>
      <c r="X132" s="158" t="s">
        <v>164</v>
      </c>
      <c r="Y132" s="158">
        <f>IFERROR(IF(R132&gt;0,WORKDAY(V132,DaysStreetSurvey,Holidays!$B$2:$B$57),""),"")</f>
        <v>44133</v>
      </c>
      <c r="Z132" s="158" t="s">
        <v>164</v>
      </c>
      <c r="AA132" s="158">
        <f>IFERROR(IF(Y132&gt;0,WORKDAY(Y132,DaysStartHld2Aprep,Holidays!$B$2:$B$57),""),"")</f>
        <v>44134</v>
      </c>
      <c r="AB132" s="158" t="s">
        <v>164</v>
      </c>
      <c r="AC132" s="158">
        <f>IFERROR(IF(AA132&gt;0,WORKDAY(AA132,DaysPrepValidationplan,Holidays!$B$2:$B$57),""),"")</f>
        <v>44138</v>
      </c>
      <c r="AD132" s="158" t="s">
        <v>164</v>
      </c>
      <c r="AE132" s="158">
        <f>IFERROR(IF(AC132&gt;0,WORKDAY(AC132,DaysCommentsValidation,Holidays!$B$2:$B$57),""),"")</f>
        <v>44159</v>
      </c>
      <c r="AF132" s="158" t="s">
        <v>164</v>
      </c>
      <c r="AG132" s="158">
        <f>IFERROR(IF(AE132&gt;0,WORKDAY(AE132,DaysUploadHld2A,Holidays!$B$2:$B$57),""),"")</f>
        <v>44166</v>
      </c>
      <c r="AH132" s="158" t="s">
        <v>164</v>
      </c>
      <c r="AI132" s="158">
        <f>IFERROR(IF(AG132&gt;0,WORKDAY(AG132,DaysHLD2A,Holidays!$B$2:$B$57),""),"")</f>
        <v>44209</v>
      </c>
      <c r="AJ132" s="158" t="s">
        <v>164</v>
      </c>
      <c r="AK132" s="158">
        <f>IFERROR(IF(AI132&gt;0,WORKDAY(AI132,DaysStartInfra,Holidays!$B$2:$B$57),""),"")</f>
        <v>44210</v>
      </c>
      <c r="AL132" s="158" t="s">
        <v>164</v>
      </c>
      <c r="AM132" s="158">
        <f>IFERROR(IF(AK132&gt;0,WORKDAY(AK132,DaysInfra,Holidays!$B$2:$B$57),""),"")</f>
        <v>44230</v>
      </c>
      <c r="AN132" s="158" t="s">
        <v>164</v>
      </c>
      <c r="AO132" s="158">
        <f>IFERROR(IF(AM132&gt;0,WORKDAY(AM132,GO4HLD2B,Holidays!$B$2:$B$57),""),"")</f>
        <v>44237</v>
      </c>
      <c r="AP132" s="158" t="s">
        <v>164</v>
      </c>
      <c r="AQ132" s="158">
        <f>IFERROR(IF(AO132&gt;0,WORKDAY(AO132,HLD2B,Holidays!$B$2:$B$57),""),"")</f>
        <v>44257</v>
      </c>
      <c r="AR132" s="158" t="s">
        <v>164</v>
      </c>
      <c r="AS132" s="158">
        <f>IFERROR(IF(AQ132&gt;0,WORKDAY(AQ132,StartSSV,Holidays!$B$2:$B$57),""),"")</f>
        <v>44258</v>
      </c>
      <c r="AT132" s="272" t="str">
        <f>_xlfn.IFNA(VLOOKUP(C132,Tabel1[#All],13,0),"")</f>
        <v/>
      </c>
      <c r="AU132" s="158" t="s">
        <v>164</v>
      </c>
      <c r="AV132" s="158">
        <f>IFERROR(IF(AS132&gt;0,WORKDAY(AS132,StopSSV,Holidays!$B$2:$B$57),""),"")</f>
        <v>44384</v>
      </c>
      <c r="AW132" s="158" t="s">
        <v>164</v>
      </c>
      <c r="AX132" s="158">
        <f>IFERROR(IF(AV132&gt;0,WORKDAY(AV132,HLD2Cstart,Holidays!$B$2:$B$57),""),"")</f>
        <v>44385</v>
      </c>
      <c r="AY132" s="158" t="s">
        <v>164</v>
      </c>
      <c r="AZ132" s="158">
        <f>IFERROR(IF(AX132&gt;0,WORKDAY(AX132,HLD2Cstop,Holidays!$B$2:$B$57),""),"")</f>
        <v>44392</v>
      </c>
      <c r="BA132" s="158" t="s">
        <v>164</v>
      </c>
      <c r="BB132" s="158">
        <f>IFERROR(IF(AZ132&gt;0,WORKDAY(AZ132,HLD2C,Holidays!$B$2:$B$57),""),"")</f>
        <v>44412</v>
      </c>
      <c r="BC132" s="158" t="s">
        <v>110</v>
      </c>
      <c r="BD132" s="158"/>
      <c r="BE132" s="158">
        <f>IFERROR(IF(BB132&gt;0,WORKDAY(BB132,DaysHp,Holidays!$B$2:$B$57),""),"")</f>
        <v>44454</v>
      </c>
      <c r="BF132" s="158"/>
      <c r="BG132" s="158"/>
      <c r="BH132" s="158"/>
      <c r="BI132" s="272" t="str">
        <f>_xlfn.IFNA(VLOOKUP(C132,Tabel1[#All],7,0),"")</f>
        <v/>
      </c>
      <c r="BJ132" s="158"/>
      <c r="BK132" s="272" t="str">
        <f>_xlfn.IFNA(VLOOKUP(C132,Tabel1[#All],11,0),"")</f>
        <v/>
      </c>
      <c r="BL132" s="158"/>
      <c r="BM132" s="158"/>
      <c r="BN132" s="158"/>
      <c r="BO132" s="158"/>
      <c r="BP132" s="158" t="s">
        <v>164</v>
      </c>
      <c r="BQ132" s="159">
        <v>44449</v>
      </c>
      <c r="BR132" s="160"/>
      <c r="BS132" s="160"/>
      <c r="BT132" s="160"/>
      <c r="BU132" s="160"/>
    </row>
    <row r="133" spans="1:73" ht="15" hidden="1" customHeight="1">
      <c r="A133" s="107"/>
      <c r="B133" s="104"/>
      <c r="C133" s="104"/>
      <c r="D133" s="104"/>
      <c r="E133" s="106"/>
      <c r="F133" s="105"/>
      <c r="G133" s="108"/>
      <c r="H133" s="281"/>
      <c r="I133" s="105"/>
      <c r="J133" s="108"/>
      <c r="K133" s="104"/>
      <c r="L133" s="104"/>
      <c r="M133" s="104"/>
      <c r="N133" s="104"/>
      <c r="O133" s="104"/>
      <c r="P133" s="109"/>
      <c r="Q133" s="110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 t="s">
        <v>110</v>
      </c>
      <c r="BD133" s="111"/>
      <c r="BE133" s="111" t="str">
        <f>IFERROR(IF(BB133&gt;0,WORKDAY(BB133,DaysHp,Holidays!$B$2:$B$57),""),"")</f>
        <v/>
      </c>
      <c r="BF133" s="111"/>
      <c r="BG133" s="111"/>
      <c r="BH133" s="111"/>
      <c r="BI133" s="271"/>
      <c r="BJ133" s="111"/>
      <c r="BK133" s="271"/>
      <c r="BL133" s="111"/>
      <c r="BM133" s="111"/>
      <c r="BN133" s="111"/>
      <c r="BO133" s="111"/>
      <c r="BP133" s="111"/>
      <c r="BQ133" s="112"/>
      <c r="BR133" s="113"/>
      <c r="BS133" s="113"/>
      <c r="BT133" s="113"/>
      <c r="BU133" s="113"/>
    </row>
    <row r="134" spans="1:73" ht="15" hidden="1" customHeight="1">
      <c r="A134" s="22"/>
      <c r="B134" s="23"/>
      <c r="C134" s="247"/>
      <c r="D134" s="16" t="s">
        <v>327</v>
      </c>
      <c r="E134" s="31"/>
      <c r="F134" s="34"/>
      <c r="G134" s="32"/>
      <c r="H134" s="287"/>
      <c r="I134" s="34"/>
      <c r="J134" s="32">
        <f t="shared" ref="J134:P134" si="0">SUM(J7:J133)</f>
        <v>124</v>
      </c>
      <c r="K134" s="16">
        <f t="shared" si="0"/>
        <v>65</v>
      </c>
      <c r="L134" s="16">
        <f t="shared" si="0"/>
        <v>62</v>
      </c>
      <c r="M134" s="16">
        <f t="shared" si="0"/>
        <v>58</v>
      </c>
      <c r="N134" s="16">
        <f t="shared" si="0"/>
        <v>57</v>
      </c>
      <c r="O134" s="16">
        <f t="shared" si="0"/>
        <v>50</v>
      </c>
      <c r="P134" s="17">
        <f t="shared" si="0"/>
        <v>305</v>
      </c>
      <c r="Q134" s="13"/>
      <c r="R134" s="111">
        <v>43831</v>
      </c>
      <c r="S134" s="14" t="s">
        <v>164</v>
      </c>
      <c r="T134" s="14">
        <f>WORKDAY(R134,DaysDeskproces,Holidays!$B$2:$B$57)</f>
        <v>43847</v>
      </c>
      <c r="U134" s="14" t="s">
        <v>164</v>
      </c>
      <c r="V134" s="14">
        <f>IFERROR(IF(R134&gt;0,WORKDAY(T134,DaysStartStreetSurvey,Holidays!$B$2:$B$57),""),"")</f>
        <v>43850</v>
      </c>
      <c r="W134" s="14"/>
      <c r="X134" s="14" t="s">
        <v>164</v>
      </c>
      <c r="Y134" s="14">
        <f>IFERROR(IF(R134&gt;0,WORKDAY(V134,DaysStreetSurvey,Holidays!$B$2:$B$57),""),"")</f>
        <v>43864</v>
      </c>
      <c r="Z134" s="14" t="s">
        <v>164</v>
      </c>
      <c r="AA134" s="14">
        <f>IFERROR(IF(Y134&gt;0,WORKDAY(Y134,DaysStartHld2Aprep,Holidays!$B$2:$B$57),""),"")</f>
        <v>43865</v>
      </c>
      <c r="AB134" s="14" t="s">
        <v>164</v>
      </c>
      <c r="AC134" s="14">
        <f>IFERROR(IF(AA134&gt;0,WORKDAY(AA134,DaysPrepValidationplan,Holidays!$B$2:$B$57),""),"")</f>
        <v>43867</v>
      </c>
      <c r="AD134" s="14" t="s">
        <v>164</v>
      </c>
      <c r="AE134" s="14">
        <f>IFERROR(IF(AC134&gt;0,WORKDAY(AC134,DaysCommentsValidation,Holidays!$B$2:$B$57),""),"")</f>
        <v>43887</v>
      </c>
      <c r="AF134" s="14" t="s">
        <v>164</v>
      </c>
      <c r="AG134" s="14">
        <f>IFERROR(IF(AE134&gt;0,WORKDAY(AE134,DaysUploadHld2A,Holidays!$B$2:$B$57),""),"")</f>
        <v>43894</v>
      </c>
      <c r="AH134" s="14" t="s">
        <v>164</v>
      </c>
      <c r="AI134" s="14">
        <f>IFERROR(IF(AG134&gt;0,WORKDAY(AG134,DaysHLD2A,Holidays!$B$2:$B$57),""),"")</f>
        <v>43923</v>
      </c>
      <c r="AJ134" s="14" t="s">
        <v>164</v>
      </c>
      <c r="AK134" s="14">
        <f>IFERROR(IF(AI134&gt;0,WORKDAY(AI134,DaysStartInfra,Holidays!$B$2:$B$57),""),"")</f>
        <v>43924</v>
      </c>
      <c r="AL134" s="14" t="s">
        <v>164</v>
      </c>
      <c r="AM134" s="14">
        <f>IFERROR(IF(AK134&gt;0,WORKDAY(AK134,DaysInfra,Holidays!$B$2:$B$57),""),"")</f>
        <v>43951</v>
      </c>
      <c r="AN134" s="14" t="s">
        <v>164</v>
      </c>
      <c r="AO134" s="14">
        <f>IFERROR(IF(AM134&gt;0,WORKDAY(AM134,GO4HLD2B,Holidays!$B$2:$B$57),""),"")</f>
        <v>43959</v>
      </c>
      <c r="AP134" s="14" t="s">
        <v>164</v>
      </c>
      <c r="AQ134" s="14">
        <f>IFERROR(IF(AO134&gt;0,WORKDAY(AO134,HLD2B,Holidays!$B$2:$B$57),""),"")</f>
        <v>43984</v>
      </c>
      <c r="AR134" s="14" t="s">
        <v>164</v>
      </c>
      <c r="AS134" s="14">
        <f>IFERROR(IF(AQ134&gt;0,WORKDAY(AQ134,StartSSV,Holidays!$B$2:$B$57),""),"")</f>
        <v>43985</v>
      </c>
      <c r="AT134" s="14"/>
      <c r="AU134" s="14" t="s">
        <v>164</v>
      </c>
      <c r="AV134" s="14">
        <f>IFERROR(IF(AS134&gt;0,WORKDAY(AS134,StopSSV,Holidays!$B$2:$B$57),""),"")</f>
        <v>44125</v>
      </c>
      <c r="AW134" s="14" t="s">
        <v>164</v>
      </c>
      <c r="AX134" s="14">
        <f>IFERROR(IF(AV134&gt;0,WORKDAY(AV134,HLD2Cstart,Holidays!$B$2:$B$57),""),"")</f>
        <v>44126</v>
      </c>
      <c r="AY134" s="14" t="s">
        <v>164</v>
      </c>
      <c r="AZ134" s="14">
        <f>IFERROR(IF(AX134&gt;0,WORKDAY(AX134,HLD2Cstop,Holidays!$B$2:$B$57),""),"")</f>
        <v>44133</v>
      </c>
      <c r="BA134" s="14" t="s">
        <v>164</v>
      </c>
      <c r="BB134" s="14">
        <f>IFERROR(IF(AZ134&gt;0,WORKDAY(AZ134,HLD2C,Holidays!$B$2:$B$57),""),"")</f>
        <v>44154</v>
      </c>
      <c r="BC134" s="14" t="s">
        <v>110</v>
      </c>
      <c r="BD134" s="14"/>
      <c r="BE134" s="14">
        <f>IFERROR(IF(BB134&gt;0,WORKDAY(BB134,DaysHp,Holidays!$B$2:$B$57),""),"")</f>
        <v>44210</v>
      </c>
      <c r="BF134" s="14"/>
      <c r="BG134" s="14"/>
      <c r="BH134" s="14"/>
      <c r="BI134" s="276"/>
      <c r="BJ134" s="14"/>
      <c r="BK134" s="276"/>
      <c r="BL134" s="14"/>
      <c r="BM134" s="14"/>
      <c r="BN134" s="14"/>
      <c r="BO134" s="14"/>
      <c r="BP134" s="14"/>
      <c r="BQ134" s="15"/>
      <c r="BR134" s="103"/>
      <c r="BS134" s="103"/>
      <c r="BT134" s="103"/>
      <c r="BU134" s="103"/>
    </row>
    <row r="135" spans="1:73">
      <c r="G135" s="35">
        <f>SUBTOTAL(9,G7:G133)</f>
        <v>191237</v>
      </c>
      <c r="H135" s="35"/>
    </row>
    <row r="136" spans="1:73">
      <c r="BO136" s="12"/>
      <c r="BQ136" s="12"/>
    </row>
    <row r="137" spans="1:73">
      <c r="A137" s="117" t="s">
        <v>328</v>
      </c>
    </row>
    <row r="138" spans="1:73">
      <c r="A138" s="115" t="s">
        <v>329</v>
      </c>
      <c r="B138" s="37"/>
      <c r="C138" s="37"/>
      <c r="D138" s="37"/>
      <c r="E138" s="37"/>
    </row>
    <row r="139" spans="1:73">
      <c r="A139" s="116" t="s">
        <v>330</v>
      </c>
      <c r="B139" s="38"/>
      <c r="C139" s="38"/>
      <c r="D139" s="38"/>
      <c r="E139" s="38"/>
    </row>
    <row r="140" spans="1:73">
      <c r="A140" s="123" t="s">
        <v>331</v>
      </c>
      <c r="B140" s="120"/>
      <c r="C140" s="120"/>
      <c r="D140" s="120"/>
      <c r="E140" s="120"/>
    </row>
    <row r="141" spans="1:73">
      <c r="A141" s="121" t="s">
        <v>332</v>
      </c>
      <c r="B141" s="114"/>
      <c r="C141" s="114"/>
      <c r="D141" s="114"/>
      <c r="E141" s="114"/>
    </row>
    <row r="142" spans="1:73">
      <c r="A142" s="122" t="s">
        <v>333</v>
      </c>
      <c r="B142" s="118"/>
      <c r="C142" s="118"/>
      <c r="D142" s="119"/>
      <c r="E142" s="119"/>
    </row>
  </sheetData>
  <autoFilter ref="A4:GZ134" xr:uid="{00000000-0009-0000-0000-000001000000}">
    <filterColumn colId="5">
      <filters>
        <filter val="EI"/>
        <filter val="Vdb"/>
      </filters>
    </filterColumn>
    <sortState xmlns:xlrd2="http://schemas.microsoft.com/office/spreadsheetml/2017/richdata2" ref="A32:GZ132">
      <sortCondition sortBy="cellColor" ref="D4:D132" dxfId="2201"/>
    </sortState>
  </autoFilter>
  <dataConsolidate/>
  <mergeCells count="16">
    <mergeCell ref="AD4:AE4"/>
    <mergeCell ref="AF4:AG4"/>
    <mergeCell ref="AH4:AI4"/>
    <mergeCell ref="AJ4:AK4"/>
    <mergeCell ref="AL4:AM4"/>
    <mergeCell ref="AN4:AO4"/>
    <mergeCell ref="AP4:AQ4"/>
    <mergeCell ref="AR4:AS4"/>
    <mergeCell ref="AW4:AX4"/>
    <mergeCell ref="AY4:AZ4"/>
    <mergeCell ref="AB4:AC4"/>
    <mergeCell ref="Q4:R4"/>
    <mergeCell ref="S4:T4"/>
    <mergeCell ref="U4:V4"/>
    <mergeCell ref="X4:Y4"/>
    <mergeCell ref="Z4:AA4"/>
  </mergeCells>
  <phoneticPr fontId="17" type="noConversion"/>
  <conditionalFormatting sqref="BN7:BN16 BP7:BP16 AU32:AU33 AB7:AB16 AD7:AD16 AN7:AN16 AP7:AP16 AF7:AF16 AU7:AU16 AW7:AW16 AY7:AY16 BA7:BA16 S32 Q32 BP47 BN99:BN101 BP99:BP101 U25:U28 S25:S28 AP25:AP28 AN25:AN28 AL25:AL28 Q25:Q28 AR25:AR28 AD25:AD28 AF25:AF28 Z25:Z28 AB25:AB28 AU25:AU28 BA25:BA28 AY25:AY28 AW25:AW28 BN25:BN28 BP25:BP28 AH25:AH28 AF18:AF23 AY18:AY23 BN18:BN23 Q18:Q23 AL18:AL23 S18:S23 U18:U23 Z18:Z23 AB18:AB23 AD18:AD23 AH18:AH23 AN18:AN23 AP18:AP23 AR18:AR23 AU18:AU23 AW18:AW23 BA18:BA23 BP18:BP23 BD18:BD23 BH18:BH23 BJ18:BJ23 BH35 BJ35 BH37 BJ37 BH42 BJ42 BP32:BP45 BH44 BJ44 BP52:BP63 BP74:BP85 BN32:BN63 BN74:BN85 AU74:AU85 AW74:AW85 AY74:AY85 BA74:BA85 AR74:AR85 AF74:AF91 AD48:AD63 AD74:AD85 S36:S63 S74:S85 Q36:Q63 Q74:Q91 AP74:AP85 AN74:AN85 AH48:AH63 AH74:AH85 AB74:AB85 Z74:Z85 AL74:AL85 U74:U85 BD35:BD63 BD82 BH51:BH63 BH82 BJ51:BJ63 BJ82 Z99:Z101 Z93:Z94 U99:U101 U93:U94 S99:S101 S93:S94 AP99:AP101 AP93:AP94 AN99:AN101 AN93:AN94 AH99:AH101 AH93:AH94 AD99:AD101 AD93:AD94 AB99:AB101 AB93:AB94 AL99:AL101 AL93:AL94 BA99:BA101 BA93:BA94 AY99:AY101 AY93:AY94 AW99:AW101 AW93:AW94 AR99:AR101 AR93:AR94 AU99:AU101 AU93:AU94 Q99:Q101 Q93:Q94 AF99:AF101 AF93:AF94 BH99:BH101 BH93:BH94 BD99:BD101 BD93:BD94 BJ99:BJ101 BJ93:BJ94 Z108 AB108 AD108 AF108 Q108 U108 S108 AP108 AN108 AH108 AL108 BA108 AY108 AW108 AR108 AU108 BN108 BP108 BH108 BD108 BJ108 Q111:Q131 S111:S131 U111:U131 Z111:Z131 AB111:AB131 AD111:AD131 AF111:AF131 AL111:AL131 AH111:AH131 BP111:BP131 BN111:BN131 AU111:AU131 AN111:AN131 AP111:AP131 AR111:AR131 AW111:AW131 AY111:AY131 BA111:BA131 BD111:BD131 BH111:BH131 BJ111:BJ131 AR7:AR16 Z7:Z16 U7:U16 S7:S16 Q7:Q16 U32:U63 Z36:Z63 AB36:AB63 AD36:AD46 AF36:AF63 AH35:AH46 AL35:AL63 AN35:AN63 AP35:AP63 AR33:AR63 AU35:AU63 AW35:AW63 AY35:AY63 BA35:BA63 AL7:AL16 AH7:AH16">
    <cfRule type="containsText" dxfId="3892" priority="3009" operator="containsText" text="P">
      <formula>NOT(ISERROR(SEARCH("P",Q7)))</formula>
    </cfRule>
    <cfRule type="containsText" dxfId="3891" priority="3010" operator="containsText" text="OK">
      <formula>NOT(ISERROR(SEARCH("OK",Q7)))</formula>
    </cfRule>
  </conditionalFormatting>
  <conditionalFormatting sqref="Q8">
    <cfRule type="containsText" dxfId="3890" priority="3004" operator="containsText" text="P">
      <formula>NOT(ISERROR(SEARCH("P",Q8)))</formula>
    </cfRule>
    <cfRule type="containsText" dxfId="3889" priority="3005" operator="containsText" text="OK">
      <formula>NOT(ISERROR(SEARCH("OK",Q8)))</formula>
    </cfRule>
  </conditionalFormatting>
  <conditionalFormatting sqref="Q9:Q16">
    <cfRule type="containsText" dxfId="3888" priority="2999" operator="containsText" text="P">
      <formula>NOT(ISERROR(SEARCH("P",Q9)))</formula>
    </cfRule>
    <cfRule type="containsText" dxfId="3887" priority="3000" operator="containsText" text="OK">
      <formula>NOT(ISERROR(SEARCH("OK",Q9)))</formula>
    </cfRule>
  </conditionalFormatting>
  <conditionalFormatting sqref="AL86:AL90">
    <cfRule type="containsText" dxfId="3886" priority="2814" operator="containsText" text="P">
      <formula>NOT(ISERROR(SEARCH("P",AL86)))</formula>
    </cfRule>
    <cfRule type="containsText" dxfId="3885" priority="2815" operator="containsText" text="OK">
      <formula>NOT(ISERROR(SEARCH("OK",AL86)))</formula>
    </cfRule>
  </conditionalFormatting>
  <conditionalFormatting sqref="AL8">
    <cfRule type="containsText" dxfId="3884" priority="2809" operator="containsText" text="P">
      <formula>NOT(ISERROR(SEARCH("P",AL8)))</formula>
    </cfRule>
    <cfRule type="containsText" dxfId="3883" priority="2810" operator="containsText" text="OK">
      <formula>NOT(ISERROR(SEARCH("OK",AL8)))</formula>
    </cfRule>
  </conditionalFormatting>
  <conditionalFormatting sqref="AL9:AL16">
    <cfRule type="containsText" dxfId="3882" priority="2804" operator="containsText" text="P">
      <formula>NOT(ISERROR(SEARCH("P",AL9)))</formula>
    </cfRule>
    <cfRule type="containsText" dxfId="3881" priority="2805" operator="containsText" text="OK">
      <formula>NOT(ISERROR(SEARCH("OK",AL9)))</formula>
    </cfRule>
  </conditionalFormatting>
  <conditionalFormatting sqref="S86:S90">
    <cfRule type="containsText" dxfId="3880" priority="2949" operator="containsText" text="P">
      <formula>NOT(ISERROR(SEARCH("P",S86)))</formula>
    </cfRule>
    <cfRule type="containsText" dxfId="3879" priority="2950" operator="containsText" text="OK">
      <formula>NOT(ISERROR(SEARCH("OK",S86)))</formula>
    </cfRule>
  </conditionalFormatting>
  <conditionalFormatting sqref="S8">
    <cfRule type="containsText" dxfId="3878" priority="2944" operator="containsText" text="P">
      <formula>NOT(ISERROR(SEARCH("P",S8)))</formula>
    </cfRule>
    <cfRule type="containsText" dxfId="3877" priority="2945" operator="containsText" text="OK">
      <formula>NOT(ISERROR(SEARCH("OK",S8)))</formula>
    </cfRule>
  </conditionalFormatting>
  <conditionalFormatting sqref="S9:S16">
    <cfRule type="containsText" dxfId="3876" priority="2939" operator="containsText" text="P">
      <formula>NOT(ISERROR(SEARCH("P",S9)))</formula>
    </cfRule>
    <cfRule type="containsText" dxfId="3875" priority="2940" operator="containsText" text="OK">
      <formula>NOT(ISERROR(SEARCH("OK",S9)))</formula>
    </cfRule>
  </conditionalFormatting>
  <conditionalFormatting sqref="U86:U90">
    <cfRule type="containsText" dxfId="3874" priority="2934" operator="containsText" text="P">
      <formula>NOT(ISERROR(SEARCH("P",U86)))</formula>
    </cfRule>
    <cfRule type="containsText" dxfId="3873" priority="2935" operator="containsText" text="OK">
      <formula>NOT(ISERROR(SEARCH("OK",U86)))</formula>
    </cfRule>
  </conditionalFormatting>
  <conditionalFormatting sqref="U8">
    <cfRule type="containsText" dxfId="3872" priority="2929" operator="containsText" text="P">
      <formula>NOT(ISERROR(SEARCH("P",U8)))</formula>
    </cfRule>
    <cfRule type="containsText" dxfId="3871" priority="2930" operator="containsText" text="OK">
      <formula>NOT(ISERROR(SEARCH("OK",U8)))</formula>
    </cfRule>
  </conditionalFormatting>
  <conditionalFormatting sqref="U9:U16">
    <cfRule type="containsText" dxfId="3870" priority="2924" operator="containsText" text="P">
      <formula>NOT(ISERROR(SEARCH("P",U9)))</formula>
    </cfRule>
    <cfRule type="containsText" dxfId="3869" priority="2925" operator="containsText" text="OK">
      <formula>NOT(ISERROR(SEARCH("OK",U9)))</formula>
    </cfRule>
  </conditionalFormatting>
  <conditionalFormatting sqref="Z86:Z90">
    <cfRule type="containsText" dxfId="3868" priority="2919" operator="containsText" text="P">
      <formula>NOT(ISERROR(SEARCH("P",Z86)))</formula>
    </cfRule>
    <cfRule type="containsText" dxfId="3867" priority="2920" operator="containsText" text="OK">
      <formula>NOT(ISERROR(SEARCH("OK",Z86)))</formula>
    </cfRule>
  </conditionalFormatting>
  <conditionalFormatting sqref="Z8">
    <cfRule type="containsText" dxfId="3866" priority="2914" operator="containsText" text="P">
      <formula>NOT(ISERROR(SEARCH("P",Z8)))</formula>
    </cfRule>
    <cfRule type="containsText" dxfId="3865" priority="2915" operator="containsText" text="OK">
      <formula>NOT(ISERROR(SEARCH("OK",Z8)))</formula>
    </cfRule>
  </conditionalFormatting>
  <conditionalFormatting sqref="Z9:Z16">
    <cfRule type="containsText" dxfId="3864" priority="2909" operator="containsText" text="P">
      <formula>NOT(ISERROR(SEARCH("P",Z9)))</formula>
    </cfRule>
    <cfRule type="containsText" dxfId="3863" priority="2910" operator="containsText" text="OK">
      <formula>NOT(ISERROR(SEARCH("OK",Z9)))</formula>
    </cfRule>
  </conditionalFormatting>
  <conditionalFormatting sqref="AB86:AB90">
    <cfRule type="containsText" dxfId="3862" priority="2889" operator="containsText" text="P">
      <formula>NOT(ISERROR(SEARCH("P",AB86)))</formula>
    </cfRule>
    <cfRule type="containsText" dxfId="3861" priority="2890" operator="containsText" text="OK">
      <formula>NOT(ISERROR(SEARCH("OK",AB86)))</formula>
    </cfRule>
  </conditionalFormatting>
  <conditionalFormatting sqref="AB8">
    <cfRule type="containsText" dxfId="3860" priority="2884" operator="containsText" text="P">
      <formula>NOT(ISERROR(SEARCH("P",AB8)))</formula>
    </cfRule>
    <cfRule type="containsText" dxfId="3859" priority="2885" operator="containsText" text="OK">
      <formula>NOT(ISERROR(SEARCH("OK",AB8)))</formula>
    </cfRule>
  </conditionalFormatting>
  <conditionalFormatting sqref="AB9:AB16">
    <cfRule type="containsText" dxfId="3858" priority="2879" operator="containsText" text="P">
      <formula>NOT(ISERROR(SEARCH("P",AB9)))</formula>
    </cfRule>
    <cfRule type="containsText" dxfId="3857" priority="2880" operator="containsText" text="OK">
      <formula>NOT(ISERROR(SEARCH("OK",AB9)))</formula>
    </cfRule>
  </conditionalFormatting>
  <conditionalFormatting sqref="AD86:AD90">
    <cfRule type="containsText" dxfId="3856" priority="2874" operator="containsText" text="P">
      <formula>NOT(ISERROR(SEARCH("P",AD86)))</formula>
    </cfRule>
    <cfRule type="containsText" dxfId="3855" priority="2875" operator="containsText" text="OK">
      <formula>NOT(ISERROR(SEARCH("OK",AD86)))</formula>
    </cfRule>
  </conditionalFormatting>
  <conditionalFormatting sqref="AD8">
    <cfRule type="containsText" dxfId="3854" priority="2869" operator="containsText" text="P">
      <formula>NOT(ISERROR(SEARCH("P",AD8)))</formula>
    </cfRule>
    <cfRule type="containsText" dxfId="3853" priority="2870" operator="containsText" text="OK">
      <formula>NOT(ISERROR(SEARCH("OK",AD8)))</formula>
    </cfRule>
  </conditionalFormatting>
  <conditionalFormatting sqref="AD9:AD16">
    <cfRule type="containsText" dxfId="3852" priority="2864" operator="containsText" text="P">
      <formula>NOT(ISERROR(SEARCH("P",AD9)))</formula>
    </cfRule>
    <cfRule type="containsText" dxfId="3851" priority="2865" operator="containsText" text="OK">
      <formula>NOT(ISERROR(SEARCH("OK",AD9)))</formula>
    </cfRule>
  </conditionalFormatting>
  <conditionalFormatting sqref="AH86:AH90">
    <cfRule type="containsText" dxfId="3850" priority="2829" operator="containsText" text="P">
      <formula>NOT(ISERROR(SEARCH("P",AH86)))</formula>
    </cfRule>
    <cfRule type="containsText" dxfId="3849" priority="2830" operator="containsText" text="OK">
      <formula>NOT(ISERROR(SEARCH("OK",AH86)))</formula>
    </cfRule>
  </conditionalFormatting>
  <conditionalFormatting sqref="AH8">
    <cfRule type="containsText" dxfId="3848" priority="2824" operator="containsText" text="P">
      <formula>NOT(ISERROR(SEARCH("P",AH8)))</formula>
    </cfRule>
    <cfRule type="containsText" dxfId="3847" priority="2825" operator="containsText" text="OK">
      <formula>NOT(ISERROR(SEARCH("OK",AH8)))</formula>
    </cfRule>
  </conditionalFormatting>
  <conditionalFormatting sqref="AH9:AH16">
    <cfRule type="containsText" dxfId="3846" priority="2819" operator="containsText" text="P">
      <formula>NOT(ISERROR(SEARCH("P",AH9)))</formula>
    </cfRule>
    <cfRule type="containsText" dxfId="3845" priority="2820" operator="containsText" text="OK">
      <formula>NOT(ISERROR(SEARCH("OK",AH9)))</formula>
    </cfRule>
  </conditionalFormatting>
  <conditionalFormatting sqref="AN86:AN90">
    <cfRule type="containsText" dxfId="3844" priority="2799" operator="containsText" text="P">
      <formula>NOT(ISERROR(SEARCH("P",AN86)))</formula>
    </cfRule>
    <cfRule type="containsText" dxfId="3843" priority="2800" operator="containsText" text="OK">
      <formula>NOT(ISERROR(SEARCH("OK",AN86)))</formula>
    </cfRule>
  </conditionalFormatting>
  <conditionalFormatting sqref="AN8">
    <cfRule type="containsText" dxfId="3842" priority="2794" operator="containsText" text="P">
      <formula>NOT(ISERROR(SEARCH("P",AN8)))</formula>
    </cfRule>
    <cfRule type="containsText" dxfId="3841" priority="2795" operator="containsText" text="OK">
      <formula>NOT(ISERROR(SEARCH("OK",AN8)))</formula>
    </cfRule>
  </conditionalFormatting>
  <conditionalFormatting sqref="AN9:AN16">
    <cfRule type="containsText" dxfId="3840" priority="2789" operator="containsText" text="P">
      <formula>NOT(ISERROR(SEARCH("P",AN9)))</formula>
    </cfRule>
    <cfRule type="containsText" dxfId="3839" priority="2790" operator="containsText" text="OK">
      <formula>NOT(ISERROR(SEARCH("OK",AN9)))</formula>
    </cfRule>
  </conditionalFormatting>
  <conditionalFormatting sqref="AP86:AP90">
    <cfRule type="containsText" dxfId="3838" priority="2784" operator="containsText" text="P">
      <formula>NOT(ISERROR(SEARCH("P",AP86)))</formula>
    </cfRule>
    <cfRule type="containsText" dxfId="3837" priority="2785" operator="containsText" text="OK">
      <formula>NOT(ISERROR(SEARCH("OK",AP86)))</formula>
    </cfRule>
  </conditionalFormatting>
  <conditionalFormatting sqref="AP8">
    <cfRule type="containsText" dxfId="3836" priority="2779" operator="containsText" text="P">
      <formula>NOT(ISERROR(SEARCH("P",AP8)))</formula>
    </cfRule>
    <cfRule type="containsText" dxfId="3835" priority="2780" operator="containsText" text="OK">
      <formula>NOT(ISERROR(SEARCH("OK",AP8)))</formula>
    </cfRule>
  </conditionalFormatting>
  <conditionalFormatting sqref="AP9:AP16">
    <cfRule type="containsText" dxfId="3834" priority="2774" operator="containsText" text="P">
      <formula>NOT(ISERROR(SEARCH("P",AP9)))</formula>
    </cfRule>
    <cfRule type="containsText" dxfId="3833" priority="2775" operator="containsText" text="OK">
      <formula>NOT(ISERROR(SEARCH("OK",AP9)))</formula>
    </cfRule>
  </conditionalFormatting>
  <conditionalFormatting sqref="AR8">
    <cfRule type="containsText" dxfId="3832" priority="2734" operator="containsText" text="P">
      <formula>NOT(ISERROR(SEARCH("P",AR8)))</formula>
    </cfRule>
    <cfRule type="containsText" dxfId="3831" priority="2735" operator="containsText" text="OK">
      <formula>NOT(ISERROR(SEARCH("OK",AR8)))</formula>
    </cfRule>
  </conditionalFormatting>
  <conditionalFormatting sqref="AR9:AR16">
    <cfRule type="containsText" dxfId="3830" priority="2729" operator="containsText" text="P">
      <formula>NOT(ISERROR(SEARCH("P",AR9)))</formula>
    </cfRule>
    <cfRule type="containsText" dxfId="3829" priority="2730" operator="containsText" text="OK">
      <formula>NOT(ISERROR(SEARCH("OK",AR9)))</formula>
    </cfRule>
  </conditionalFormatting>
  <conditionalFormatting sqref="AF8">
    <cfRule type="containsText" dxfId="3828" priority="2719" operator="containsText" text="P">
      <formula>NOT(ISERROR(SEARCH("P",AF8)))</formula>
    </cfRule>
    <cfRule type="containsText" dxfId="3827" priority="2720" operator="containsText" text="OK">
      <formula>NOT(ISERROR(SEARCH("OK",AF8)))</formula>
    </cfRule>
  </conditionalFormatting>
  <conditionalFormatting sqref="AF9:AF16">
    <cfRule type="containsText" dxfId="3826" priority="2714" operator="containsText" text="P">
      <formula>NOT(ISERROR(SEARCH("P",AF9)))</formula>
    </cfRule>
    <cfRule type="containsText" dxfId="3825" priority="2715" operator="containsText" text="OK">
      <formula>NOT(ISERROR(SEARCH("OK",AF9)))</formula>
    </cfRule>
  </conditionalFormatting>
  <conditionalFormatting sqref="AU8">
    <cfRule type="containsText" dxfId="3824" priority="2704" operator="containsText" text="P">
      <formula>NOT(ISERROR(SEARCH("P",AU8)))</formula>
    </cfRule>
    <cfRule type="containsText" dxfId="3823" priority="2705" operator="containsText" text="OK">
      <formula>NOT(ISERROR(SEARCH("OK",AU8)))</formula>
    </cfRule>
  </conditionalFormatting>
  <conditionalFormatting sqref="AU9:AU16">
    <cfRule type="containsText" dxfId="3822" priority="2699" operator="containsText" text="P">
      <formula>NOT(ISERROR(SEARCH("P",AU9)))</formula>
    </cfRule>
    <cfRule type="containsText" dxfId="3821" priority="2700" operator="containsText" text="OK">
      <formula>NOT(ISERROR(SEARCH("OK",AU9)))</formula>
    </cfRule>
  </conditionalFormatting>
  <conditionalFormatting sqref="AW33">
    <cfRule type="containsText" dxfId="3820" priority="2679" operator="containsText" text="P">
      <formula>NOT(ISERROR(SEARCH("P",AW33)))</formula>
    </cfRule>
    <cfRule type="containsText" dxfId="3819" priority="2680" operator="containsText" text="OK">
      <formula>NOT(ISERROR(SEARCH("OK",AW33)))</formula>
    </cfRule>
  </conditionalFormatting>
  <conditionalFormatting sqref="AW8">
    <cfRule type="containsText" dxfId="3818" priority="2674" operator="containsText" text="P">
      <formula>NOT(ISERROR(SEARCH("P",AW8)))</formula>
    </cfRule>
    <cfRule type="containsText" dxfId="3817" priority="2675" operator="containsText" text="OK">
      <formula>NOT(ISERROR(SEARCH("OK",AW8)))</formula>
    </cfRule>
  </conditionalFormatting>
  <conditionalFormatting sqref="AW9:AW16">
    <cfRule type="containsText" dxfId="3816" priority="2669" operator="containsText" text="P">
      <formula>NOT(ISERROR(SEARCH("P",AW9)))</formula>
    </cfRule>
    <cfRule type="containsText" dxfId="3815" priority="2670" operator="containsText" text="OK">
      <formula>NOT(ISERROR(SEARCH("OK",AW9)))</formula>
    </cfRule>
  </conditionalFormatting>
  <conditionalFormatting sqref="AY33">
    <cfRule type="containsText" dxfId="3814" priority="2664" operator="containsText" text="P">
      <formula>NOT(ISERROR(SEARCH("P",AY33)))</formula>
    </cfRule>
    <cfRule type="containsText" dxfId="3813" priority="2665" operator="containsText" text="OK">
      <formula>NOT(ISERROR(SEARCH("OK",AY33)))</formula>
    </cfRule>
  </conditionalFormatting>
  <conditionalFormatting sqref="AY8">
    <cfRule type="containsText" dxfId="3812" priority="2659" operator="containsText" text="P">
      <formula>NOT(ISERROR(SEARCH("P",AY8)))</formula>
    </cfRule>
    <cfRule type="containsText" dxfId="3811" priority="2660" operator="containsText" text="OK">
      <formula>NOT(ISERROR(SEARCH("OK",AY8)))</formula>
    </cfRule>
  </conditionalFormatting>
  <conditionalFormatting sqref="AY9:AY16">
    <cfRule type="containsText" dxfId="3810" priority="2654" operator="containsText" text="P">
      <formula>NOT(ISERROR(SEARCH("P",AY9)))</formula>
    </cfRule>
    <cfRule type="containsText" dxfId="3809" priority="2655" operator="containsText" text="OK">
      <formula>NOT(ISERROR(SEARCH("OK",AY9)))</formula>
    </cfRule>
  </conditionalFormatting>
  <conditionalFormatting sqref="BA33">
    <cfRule type="containsText" dxfId="3808" priority="2649" operator="containsText" text="P">
      <formula>NOT(ISERROR(SEARCH("P",BA33)))</formula>
    </cfRule>
    <cfRule type="containsText" dxfId="3807" priority="2650" operator="containsText" text="OK">
      <formula>NOT(ISERROR(SEARCH("OK",BA33)))</formula>
    </cfRule>
  </conditionalFormatting>
  <conditionalFormatting sqref="BA8">
    <cfRule type="containsText" dxfId="3806" priority="2644" operator="containsText" text="P">
      <formula>NOT(ISERROR(SEARCH("P",BA8)))</formula>
    </cfRule>
    <cfRule type="containsText" dxfId="3805" priority="2645" operator="containsText" text="OK">
      <formula>NOT(ISERROR(SEARCH("OK",BA8)))</formula>
    </cfRule>
  </conditionalFormatting>
  <conditionalFormatting sqref="BA9:BA16">
    <cfRule type="containsText" dxfId="3804" priority="2639" operator="containsText" text="P">
      <formula>NOT(ISERROR(SEARCH("P",BA9)))</formula>
    </cfRule>
    <cfRule type="containsText" dxfId="3803" priority="2640" operator="containsText" text="OK">
      <formula>NOT(ISERROR(SEARCH("OK",BA9)))</formula>
    </cfRule>
  </conditionalFormatting>
  <conditionalFormatting sqref="BN8">
    <cfRule type="containsText" dxfId="3802" priority="2599" operator="containsText" text="P">
      <formula>NOT(ISERROR(SEARCH("P",BN8)))</formula>
    </cfRule>
    <cfRule type="containsText" dxfId="3801" priority="2600" operator="containsText" text="OK">
      <formula>NOT(ISERROR(SEARCH("OK",BN8)))</formula>
    </cfRule>
  </conditionalFormatting>
  <conditionalFormatting sqref="BN9:BN16">
    <cfRule type="containsText" dxfId="3800" priority="2594" operator="containsText" text="P">
      <formula>NOT(ISERROR(SEARCH("P",BN9)))</formula>
    </cfRule>
    <cfRule type="containsText" dxfId="3799" priority="2595" operator="containsText" text="OK">
      <formula>NOT(ISERROR(SEARCH("OK",BN9)))</formula>
    </cfRule>
  </conditionalFormatting>
  <conditionalFormatting sqref="BP8">
    <cfRule type="containsText" dxfId="3798" priority="2584" operator="containsText" text="P">
      <formula>NOT(ISERROR(SEARCH("P",BP8)))</formula>
    </cfRule>
    <cfRule type="containsText" dxfId="3797" priority="2585" operator="containsText" text="OK">
      <formula>NOT(ISERROR(SEARCH("OK",BP8)))</formula>
    </cfRule>
  </conditionalFormatting>
  <conditionalFormatting sqref="BP9:BP16">
    <cfRule type="containsText" dxfId="3796" priority="2579" operator="containsText" text="P">
      <formula>NOT(ISERROR(SEARCH("P",BP9)))</formula>
    </cfRule>
    <cfRule type="containsText" dxfId="3795" priority="2580" operator="containsText" text="OK">
      <formula>NOT(ISERROR(SEARCH("OK",BP9)))</formula>
    </cfRule>
  </conditionalFormatting>
  <conditionalFormatting sqref="AH47">
    <cfRule type="containsText" dxfId="3794" priority="2574" operator="containsText" text="P">
      <formula>NOT(ISERROR(SEARCH("P",AH47)))</formula>
    </cfRule>
    <cfRule type="containsText" dxfId="3793" priority="2575" operator="containsText" text="OK">
      <formula>NOT(ISERROR(SEARCH("OK",AH47)))</formula>
    </cfRule>
  </conditionalFormatting>
  <conditionalFormatting sqref="AD47">
    <cfRule type="containsText" dxfId="3792" priority="2569" operator="containsText" text="P">
      <formula>NOT(ISERROR(SEARCH("P",AD47)))</formula>
    </cfRule>
    <cfRule type="containsText" dxfId="3791" priority="2570" operator="containsText" text="OK">
      <formula>NOT(ISERROR(SEARCH("OK",AD47)))</formula>
    </cfRule>
  </conditionalFormatting>
  <conditionalFormatting sqref="S91">
    <cfRule type="containsText" dxfId="3790" priority="2558" operator="containsText" text="P">
      <formula>NOT(ISERROR(SEARCH("P",S91)))</formula>
    </cfRule>
    <cfRule type="containsText" dxfId="3789" priority="2559" operator="containsText" text="OK">
      <formula>NOT(ISERROR(SEARCH("OK",S91)))</formula>
    </cfRule>
  </conditionalFormatting>
  <conditionalFormatting sqref="Z91">
    <cfRule type="containsText" dxfId="3788" priority="2554" operator="containsText" text="P">
      <formula>NOT(ISERROR(SEARCH("P",Z91)))</formula>
    </cfRule>
    <cfRule type="containsText" dxfId="3787" priority="2555" operator="containsText" text="OK">
      <formula>NOT(ISERROR(SEARCH("OK",Z91)))</formula>
    </cfRule>
  </conditionalFormatting>
  <conditionalFormatting sqref="AB91">
    <cfRule type="containsText" dxfId="3786" priority="2552" operator="containsText" text="P">
      <formula>NOT(ISERROR(SEARCH("P",AB91)))</formula>
    </cfRule>
    <cfRule type="containsText" dxfId="3785" priority="2553" operator="containsText" text="OK">
      <formula>NOT(ISERROR(SEARCH("OK",AB91)))</formula>
    </cfRule>
  </conditionalFormatting>
  <conditionalFormatting sqref="AD91">
    <cfRule type="containsText" dxfId="3784" priority="2550" operator="containsText" text="P">
      <formula>NOT(ISERROR(SEARCH("P",AD91)))</formula>
    </cfRule>
    <cfRule type="containsText" dxfId="3783" priority="2551" operator="containsText" text="OK">
      <formula>NOT(ISERROR(SEARCH("OK",AD91)))</formula>
    </cfRule>
  </conditionalFormatting>
  <conditionalFormatting sqref="AH91">
    <cfRule type="containsText" dxfId="3782" priority="2548" operator="containsText" text="P">
      <formula>NOT(ISERROR(SEARCH("P",AH91)))</formula>
    </cfRule>
    <cfRule type="containsText" dxfId="3781" priority="2549" operator="containsText" text="OK">
      <formula>NOT(ISERROR(SEARCH("OK",AH91)))</formula>
    </cfRule>
  </conditionalFormatting>
  <conditionalFormatting sqref="AL91">
    <cfRule type="containsText" dxfId="3780" priority="2546" operator="containsText" text="P">
      <formula>NOT(ISERROR(SEARCH("P",AL91)))</formula>
    </cfRule>
    <cfRule type="containsText" dxfId="3779" priority="2547" operator="containsText" text="OK">
      <formula>NOT(ISERROR(SEARCH("OK",AL91)))</formula>
    </cfRule>
  </conditionalFormatting>
  <conditionalFormatting sqref="AN91">
    <cfRule type="containsText" dxfId="3778" priority="2544" operator="containsText" text="P">
      <formula>NOT(ISERROR(SEARCH("P",AN91)))</formula>
    </cfRule>
    <cfRule type="containsText" dxfId="3777" priority="2545" operator="containsText" text="OK">
      <formula>NOT(ISERROR(SEARCH("OK",AN91)))</formula>
    </cfRule>
  </conditionalFormatting>
  <conditionalFormatting sqref="AP91">
    <cfRule type="containsText" dxfId="3776" priority="2542" operator="containsText" text="P">
      <formula>NOT(ISERROR(SEARCH("P",AP91)))</formula>
    </cfRule>
    <cfRule type="containsText" dxfId="3775" priority="2543" operator="containsText" text="OK">
      <formula>NOT(ISERROR(SEARCH("OK",AP91)))</formula>
    </cfRule>
  </conditionalFormatting>
  <conditionalFormatting sqref="AR86:AR90">
    <cfRule type="containsText" dxfId="3774" priority="2532" operator="containsText" text="P">
      <formula>NOT(ISERROR(SEARCH("P",AR86)))</formula>
    </cfRule>
    <cfRule type="containsText" dxfId="3773" priority="2533" operator="containsText" text="OK">
      <formula>NOT(ISERROR(SEARCH("OK",AR86)))</formula>
    </cfRule>
  </conditionalFormatting>
  <conditionalFormatting sqref="AR91">
    <cfRule type="containsText" dxfId="3772" priority="2530" operator="containsText" text="P">
      <formula>NOT(ISERROR(SEARCH("P",AR91)))</formula>
    </cfRule>
    <cfRule type="containsText" dxfId="3771" priority="2531" operator="containsText" text="OK">
      <formula>NOT(ISERROR(SEARCH("OK",AR91)))</formula>
    </cfRule>
  </conditionalFormatting>
  <conditionalFormatting sqref="AU86:AU90">
    <cfRule type="containsText" dxfId="3770" priority="2528" operator="containsText" text="P">
      <formula>NOT(ISERROR(SEARCH("P",AU86)))</formula>
    </cfRule>
    <cfRule type="containsText" dxfId="3769" priority="2529" operator="containsText" text="OK">
      <formula>NOT(ISERROR(SEARCH("OK",AU86)))</formula>
    </cfRule>
  </conditionalFormatting>
  <conditionalFormatting sqref="AU91">
    <cfRule type="containsText" dxfId="3768" priority="2526" operator="containsText" text="P">
      <formula>NOT(ISERROR(SEARCH("P",AU91)))</formula>
    </cfRule>
    <cfRule type="containsText" dxfId="3767" priority="2527" operator="containsText" text="OK">
      <formula>NOT(ISERROR(SEARCH("OK",AU91)))</formula>
    </cfRule>
  </conditionalFormatting>
  <conditionalFormatting sqref="AW86:AW90">
    <cfRule type="containsText" dxfId="3766" priority="2524" operator="containsText" text="P">
      <formula>NOT(ISERROR(SEARCH("P",AW86)))</formula>
    </cfRule>
    <cfRule type="containsText" dxfId="3765" priority="2525" operator="containsText" text="OK">
      <formula>NOT(ISERROR(SEARCH("OK",AW86)))</formula>
    </cfRule>
  </conditionalFormatting>
  <conditionalFormatting sqref="AW91">
    <cfRule type="containsText" dxfId="3764" priority="2522" operator="containsText" text="P">
      <formula>NOT(ISERROR(SEARCH("P",AW91)))</formula>
    </cfRule>
    <cfRule type="containsText" dxfId="3763" priority="2523" operator="containsText" text="OK">
      <formula>NOT(ISERROR(SEARCH("OK",AW91)))</formula>
    </cfRule>
  </conditionalFormatting>
  <conditionalFormatting sqref="AY86:AY90">
    <cfRule type="containsText" dxfId="3762" priority="2520" operator="containsText" text="P">
      <formula>NOT(ISERROR(SEARCH("P",AY86)))</formula>
    </cfRule>
    <cfRule type="containsText" dxfId="3761" priority="2521" operator="containsText" text="OK">
      <formula>NOT(ISERROR(SEARCH("OK",AY86)))</formula>
    </cfRule>
  </conditionalFormatting>
  <conditionalFormatting sqref="AY91">
    <cfRule type="containsText" dxfId="3760" priority="2518" operator="containsText" text="P">
      <formula>NOT(ISERROR(SEARCH("P",AY91)))</formula>
    </cfRule>
    <cfRule type="containsText" dxfId="3759" priority="2519" operator="containsText" text="OK">
      <formula>NOT(ISERROR(SEARCH("OK",AY91)))</formula>
    </cfRule>
  </conditionalFormatting>
  <conditionalFormatting sqref="BA86:BA90">
    <cfRule type="containsText" dxfId="3758" priority="2516" operator="containsText" text="P">
      <formula>NOT(ISERROR(SEARCH("P",BA86)))</formula>
    </cfRule>
    <cfRule type="containsText" dxfId="3757" priority="2517" operator="containsText" text="OK">
      <formula>NOT(ISERROR(SEARCH("OK",BA86)))</formula>
    </cfRule>
  </conditionalFormatting>
  <conditionalFormatting sqref="BA91">
    <cfRule type="containsText" dxfId="3756" priority="2514" operator="containsText" text="P">
      <formula>NOT(ISERROR(SEARCH("P",BA91)))</formula>
    </cfRule>
    <cfRule type="containsText" dxfId="3755" priority="2515" operator="containsText" text="OK">
      <formula>NOT(ISERROR(SEARCH("OK",BA91)))</formula>
    </cfRule>
  </conditionalFormatting>
  <conditionalFormatting sqref="BN86:BN90">
    <cfRule type="containsText" dxfId="3754" priority="2512" operator="containsText" text="P">
      <formula>NOT(ISERROR(SEARCH("P",BN86)))</formula>
    </cfRule>
    <cfRule type="containsText" dxfId="3753" priority="2513" operator="containsText" text="OK">
      <formula>NOT(ISERROR(SEARCH("OK",BN86)))</formula>
    </cfRule>
  </conditionalFormatting>
  <conditionalFormatting sqref="BN91">
    <cfRule type="containsText" dxfId="3752" priority="2510" operator="containsText" text="P">
      <formula>NOT(ISERROR(SEARCH("P",BN91)))</formula>
    </cfRule>
    <cfRule type="containsText" dxfId="3751" priority="2511" operator="containsText" text="OK">
      <formula>NOT(ISERROR(SEARCH("OK",BN91)))</formula>
    </cfRule>
  </conditionalFormatting>
  <conditionalFormatting sqref="BP86 BP89:BP90">
    <cfRule type="containsText" dxfId="3750" priority="2508" operator="containsText" text="P">
      <formula>NOT(ISERROR(SEARCH("P",BP86)))</formula>
    </cfRule>
    <cfRule type="containsText" dxfId="3749" priority="2509" operator="containsText" text="OK">
      <formula>NOT(ISERROR(SEARCH("OK",BP86)))</formula>
    </cfRule>
  </conditionalFormatting>
  <conditionalFormatting sqref="BP91">
    <cfRule type="containsText" dxfId="3748" priority="2506" operator="containsText" text="P">
      <formula>NOT(ISERROR(SEARCH("P",BP91)))</formula>
    </cfRule>
    <cfRule type="containsText" dxfId="3747" priority="2507" operator="containsText" text="OK">
      <formula>NOT(ISERROR(SEARCH("OK",BP91)))</formula>
    </cfRule>
  </conditionalFormatting>
  <conditionalFormatting sqref="BP51:BP53">
    <cfRule type="containsText" dxfId="3746" priority="2504" operator="containsText" text="P">
      <formula>NOT(ISERROR(SEARCH("P",BP51)))</formula>
    </cfRule>
    <cfRule type="containsText" dxfId="3745" priority="2505" operator="containsText" text="OK">
      <formula>NOT(ISERROR(SEARCH("OK",BP51)))</formula>
    </cfRule>
  </conditionalFormatting>
  <conditionalFormatting sqref="AD53">
    <cfRule type="containsText" dxfId="3744" priority="2499" operator="containsText" text="P">
      <formula>NOT(ISERROR(SEARCH("P",AD53)))</formula>
    </cfRule>
    <cfRule type="containsText" dxfId="3743" priority="2500" operator="containsText" text="OK">
      <formula>NOT(ISERROR(SEARCH("OK",AD53)))</formula>
    </cfRule>
  </conditionalFormatting>
  <conditionalFormatting sqref="AF53">
    <cfRule type="containsText" dxfId="3742" priority="2494" operator="containsText" text="P">
      <formula>NOT(ISERROR(SEARCH("P",AF53)))</formula>
    </cfRule>
    <cfRule type="containsText" dxfId="3741" priority="2495" operator="containsText" text="OK">
      <formula>NOT(ISERROR(SEARCH("OK",AF53)))</formula>
    </cfRule>
  </conditionalFormatting>
  <conditionalFormatting sqref="Z32">
    <cfRule type="containsText" dxfId="3740" priority="2483" operator="containsText" text="P">
      <formula>NOT(ISERROR(SEARCH("P",Z32)))</formula>
    </cfRule>
    <cfRule type="containsText" dxfId="3739" priority="2484" operator="containsText" text="OK">
      <formula>NOT(ISERROR(SEARCH("OK",Z32)))</formula>
    </cfRule>
  </conditionalFormatting>
  <conditionalFormatting sqref="AB32">
    <cfRule type="containsText" dxfId="3738" priority="2478" operator="containsText" text="P">
      <formula>NOT(ISERROR(SEARCH("P",AB32)))</formula>
    </cfRule>
    <cfRule type="containsText" dxfId="3737" priority="2479" operator="containsText" text="OK">
      <formula>NOT(ISERROR(SEARCH("OK",AB32)))</formula>
    </cfRule>
  </conditionalFormatting>
  <conditionalFormatting sqref="AD32">
    <cfRule type="containsText" dxfId="3736" priority="2473" operator="containsText" text="P">
      <formula>NOT(ISERROR(SEARCH("P",AD32)))</formula>
    </cfRule>
    <cfRule type="containsText" dxfId="3735" priority="2474" operator="containsText" text="OK">
      <formula>NOT(ISERROR(SEARCH("OK",AD32)))</formula>
    </cfRule>
  </conditionalFormatting>
  <conditionalFormatting sqref="AF32">
    <cfRule type="containsText" dxfId="3734" priority="2468" operator="containsText" text="P">
      <formula>NOT(ISERROR(SEARCH("P",AF32)))</formula>
    </cfRule>
    <cfRule type="containsText" dxfId="3733" priority="2469" operator="containsText" text="OK">
      <formula>NOT(ISERROR(SEARCH("OK",AF32)))</formula>
    </cfRule>
  </conditionalFormatting>
  <conditionalFormatting sqref="AH32">
    <cfRule type="containsText" dxfId="3732" priority="2463" operator="containsText" text="P">
      <formula>NOT(ISERROR(SEARCH("P",AH32)))</formula>
    </cfRule>
    <cfRule type="containsText" dxfId="3731" priority="2464" operator="containsText" text="OK">
      <formula>NOT(ISERROR(SEARCH("OK",AH32)))</formula>
    </cfRule>
  </conditionalFormatting>
  <conditionalFormatting sqref="AL32">
    <cfRule type="containsText" dxfId="3730" priority="2458" operator="containsText" text="P">
      <formula>NOT(ISERROR(SEARCH("P",AL32)))</formula>
    </cfRule>
    <cfRule type="containsText" dxfId="3729" priority="2459" operator="containsText" text="OK">
      <formula>NOT(ISERROR(SEARCH("OK",AL32)))</formula>
    </cfRule>
  </conditionalFormatting>
  <conditionalFormatting sqref="AN32">
    <cfRule type="containsText" dxfId="3728" priority="2453" operator="containsText" text="P">
      <formula>NOT(ISERROR(SEARCH("P",AN32)))</formula>
    </cfRule>
    <cfRule type="containsText" dxfId="3727" priority="2454" operator="containsText" text="OK">
      <formula>NOT(ISERROR(SEARCH("OK",AN32)))</formula>
    </cfRule>
  </conditionalFormatting>
  <conditionalFormatting sqref="AP32">
    <cfRule type="containsText" dxfId="3726" priority="2448" operator="containsText" text="P">
      <formula>NOT(ISERROR(SEARCH("P",AP32)))</formula>
    </cfRule>
    <cfRule type="containsText" dxfId="3725" priority="2449" operator="containsText" text="OK">
      <formula>NOT(ISERROR(SEARCH("OK",AP32)))</formula>
    </cfRule>
  </conditionalFormatting>
  <conditionalFormatting sqref="AR32">
    <cfRule type="containsText" dxfId="3724" priority="2433" operator="containsText" text="P">
      <formula>NOT(ISERROR(SEARCH("P",AR32)))</formula>
    </cfRule>
    <cfRule type="containsText" dxfId="3723" priority="2434" operator="containsText" text="OK">
      <formula>NOT(ISERROR(SEARCH("OK",AR32)))</formula>
    </cfRule>
  </conditionalFormatting>
  <conditionalFormatting sqref="AW32">
    <cfRule type="containsText" dxfId="3722" priority="2428" operator="containsText" text="P">
      <formula>NOT(ISERROR(SEARCH("P",AW32)))</formula>
    </cfRule>
    <cfRule type="containsText" dxfId="3721" priority="2429" operator="containsText" text="OK">
      <formula>NOT(ISERROR(SEARCH("OK",AW32)))</formula>
    </cfRule>
  </conditionalFormatting>
  <conditionalFormatting sqref="AY32">
    <cfRule type="containsText" dxfId="3720" priority="2423" operator="containsText" text="P">
      <formula>NOT(ISERROR(SEARCH("P",AY32)))</formula>
    </cfRule>
    <cfRule type="containsText" dxfId="3719" priority="2424" operator="containsText" text="OK">
      <formula>NOT(ISERROR(SEARCH("OK",AY32)))</formula>
    </cfRule>
  </conditionalFormatting>
  <conditionalFormatting sqref="BA32">
    <cfRule type="containsText" dxfId="3718" priority="2418" operator="containsText" text="P">
      <formula>NOT(ISERROR(SEARCH("P",BA32)))</formula>
    </cfRule>
    <cfRule type="containsText" dxfId="3717" priority="2419" operator="containsText" text="OK">
      <formula>NOT(ISERROR(SEARCH("OK",BA32)))</formula>
    </cfRule>
  </conditionalFormatting>
  <conditionalFormatting sqref="Q134">
    <cfRule type="containsText" dxfId="3716" priority="2413" operator="containsText" text="P">
      <formula>NOT(ISERROR(SEARCH("P",Q134)))</formula>
    </cfRule>
    <cfRule type="containsText" dxfId="3715" priority="2414" operator="containsText" text="OK">
      <formula>NOT(ISERROR(SEARCH("OK",Q134)))</formula>
    </cfRule>
  </conditionalFormatting>
  <conditionalFormatting sqref="AL134">
    <cfRule type="containsText" dxfId="3714" priority="2373" operator="containsText" text="P">
      <formula>NOT(ISERROR(SEARCH("P",AL134)))</formula>
    </cfRule>
    <cfRule type="containsText" dxfId="3713" priority="2374" operator="containsText" text="OK">
      <formula>NOT(ISERROR(SEARCH("OK",AL134)))</formula>
    </cfRule>
  </conditionalFormatting>
  <conditionalFormatting sqref="S134">
    <cfRule type="containsText" dxfId="3712" priority="2403" operator="containsText" text="P">
      <formula>NOT(ISERROR(SEARCH("P",S134)))</formula>
    </cfRule>
    <cfRule type="containsText" dxfId="3711" priority="2404" operator="containsText" text="OK">
      <formula>NOT(ISERROR(SEARCH("OK",S134)))</formula>
    </cfRule>
  </conditionalFormatting>
  <conditionalFormatting sqref="U134">
    <cfRule type="containsText" dxfId="3710" priority="2398" operator="containsText" text="P">
      <formula>NOT(ISERROR(SEARCH("P",U134)))</formula>
    </cfRule>
    <cfRule type="containsText" dxfId="3709" priority="2399" operator="containsText" text="OK">
      <formula>NOT(ISERROR(SEARCH("OK",U134)))</formula>
    </cfRule>
  </conditionalFormatting>
  <conditionalFormatting sqref="Z134">
    <cfRule type="containsText" dxfId="3708" priority="2393" operator="containsText" text="P">
      <formula>NOT(ISERROR(SEARCH("P",Z134)))</formula>
    </cfRule>
    <cfRule type="containsText" dxfId="3707" priority="2394" operator="containsText" text="OK">
      <formula>NOT(ISERROR(SEARCH("OK",Z134)))</formula>
    </cfRule>
  </conditionalFormatting>
  <conditionalFormatting sqref="AB134">
    <cfRule type="containsText" dxfId="3706" priority="2388" operator="containsText" text="P">
      <formula>NOT(ISERROR(SEARCH("P",AB134)))</formula>
    </cfRule>
    <cfRule type="containsText" dxfId="3705" priority="2389" operator="containsText" text="OK">
      <formula>NOT(ISERROR(SEARCH("OK",AB134)))</formula>
    </cfRule>
  </conditionalFormatting>
  <conditionalFormatting sqref="AD134">
    <cfRule type="containsText" dxfId="3704" priority="2383" operator="containsText" text="P">
      <formula>NOT(ISERROR(SEARCH("P",AD134)))</formula>
    </cfRule>
    <cfRule type="containsText" dxfId="3703" priority="2384" operator="containsText" text="OK">
      <formula>NOT(ISERROR(SEARCH("OK",AD134)))</formula>
    </cfRule>
  </conditionalFormatting>
  <conditionalFormatting sqref="AH134">
    <cfRule type="containsText" dxfId="3702" priority="2378" operator="containsText" text="P">
      <formula>NOT(ISERROR(SEARCH("P",AH134)))</formula>
    </cfRule>
    <cfRule type="containsText" dxfId="3701" priority="2379" operator="containsText" text="OK">
      <formula>NOT(ISERROR(SEARCH("OK",AH134)))</formula>
    </cfRule>
  </conditionalFormatting>
  <conditionalFormatting sqref="AN134">
    <cfRule type="containsText" dxfId="3700" priority="2368" operator="containsText" text="P">
      <formula>NOT(ISERROR(SEARCH("P",AN134)))</formula>
    </cfRule>
    <cfRule type="containsText" dxfId="3699" priority="2369" operator="containsText" text="OK">
      <formula>NOT(ISERROR(SEARCH("OK",AN134)))</formula>
    </cfRule>
  </conditionalFormatting>
  <conditionalFormatting sqref="AP134">
    <cfRule type="containsText" dxfId="3698" priority="2363" operator="containsText" text="P">
      <formula>NOT(ISERROR(SEARCH("P",AP134)))</formula>
    </cfRule>
    <cfRule type="containsText" dxfId="3697" priority="2364" operator="containsText" text="OK">
      <formula>NOT(ISERROR(SEARCH("OK",AP134)))</formula>
    </cfRule>
  </conditionalFormatting>
  <conditionalFormatting sqref="AR134">
    <cfRule type="containsText" dxfId="3696" priority="2348" operator="containsText" text="P">
      <formula>NOT(ISERROR(SEARCH("P",AR134)))</formula>
    </cfRule>
    <cfRule type="containsText" dxfId="3695" priority="2349" operator="containsText" text="OK">
      <formula>NOT(ISERROR(SEARCH("OK",AR134)))</formula>
    </cfRule>
  </conditionalFormatting>
  <conditionalFormatting sqref="AF134">
    <cfRule type="containsText" dxfId="3694" priority="2343" operator="containsText" text="P">
      <formula>NOT(ISERROR(SEARCH("P",AF134)))</formula>
    </cfRule>
    <cfRule type="containsText" dxfId="3693" priority="2344" operator="containsText" text="OK">
      <formula>NOT(ISERROR(SEARCH("OK",AF134)))</formula>
    </cfRule>
  </conditionalFormatting>
  <conditionalFormatting sqref="AU134">
    <cfRule type="containsText" dxfId="3692" priority="2338" operator="containsText" text="P">
      <formula>NOT(ISERROR(SEARCH("P",AU134)))</formula>
    </cfRule>
    <cfRule type="containsText" dxfId="3691" priority="2339" operator="containsText" text="OK">
      <formula>NOT(ISERROR(SEARCH("OK",AU134)))</formula>
    </cfRule>
  </conditionalFormatting>
  <conditionalFormatting sqref="AW134">
    <cfRule type="containsText" dxfId="3690" priority="2333" operator="containsText" text="P">
      <formula>NOT(ISERROR(SEARCH("P",AW134)))</formula>
    </cfRule>
    <cfRule type="containsText" dxfId="3689" priority="2334" operator="containsText" text="OK">
      <formula>NOT(ISERROR(SEARCH("OK",AW134)))</formula>
    </cfRule>
  </conditionalFormatting>
  <conditionalFormatting sqref="AY134">
    <cfRule type="containsText" dxfId="3688" priority="2328" operator="containsText" text="P">
      <formula>NOT(ISERROR(SEARCH("P",AY134)))</formula>
    </cfRule>
    <cfRule type="containsText" dxfId="3687" priority="2329" operator="containsText" text="OK">
      <formula>NOT(ISERROR(SEARCH("OK",AY134)))</formula>
    </cfRule>
  </conditionalFormatting>
  <conditionalFormatting sqref="BA134">
    <cfRule type="containsText" dxfId="3686" priority="2323" operator="containsText" text="P">
      <formula>NOT(ISERROR(SEARCH("P",BA134)))</formula>
    </cfRule>
    <cfRule type="containsText" dxfId="3685" priority="2324" operator="containsText" text="OK">
      <formula>NOT(ISERROR(SEARCH("OK",BA134)))</formula>
    </cfRule>
  </conditionalFormatting>
  <conditionalFormatting sqref="BN134">
    <cfRule type="containsText" dxfId="3684" priority="2318" operator="containsText" text="P">
      <formula>NOT(ISERROR(SEARCH("P",BN134)))</formula>
    </cfRule>
    <cfRule type="containsText" dxfId="3683" priority="2319" operator="containsText" text="OK">
      <formula>NOT(ISERROR(SEARCH("OK",BN134)))</formula>
    </cfRule>
  </conditionalFormatting>
  <conditionalFormatting sqref="BP134">
    <cfRule type="containsText" dxfId="3682" priority="2313" operator="containsText" text="P">
      <formula>NOT(ISERROR(SEARCH("P",BP134)))</formula>
    </cfRule>
    <cfRule type="containsText" dxfId="3681" priority="2314" operator="containsText" text="OK">
      <formula>NOT(ISERROR(SEARCH("OK",BP134)))</formula>
    </cfRule>
  </conditionalFormatting>
  <conditionalFormatting sqref="AF17">
    <cfRule type="containsText" dxfId="3680" priority="2189" operator="containsText" text="P">
      <formula>NOT(ISERROR(SEARCH("P",AF17)))</formula>
    </cfRule>
    <cfRule type="containsText" dxfId="3679" priority="2190" operator="containsText" text="OK">
      <formula>NOT(ISERROR(SEARCH("OK",AF17)))</formula>
    </cfRule>
  </conditionalFormatting>
  <conditionalFormatting sqref="AY17">
    <cfRule type="containsText" dxfId="3678" priority="2174" operator="containsText" text="P">
      <formula>NOT(ISERROR(SEARCH("P",AY17)))</formula>
    </cfRule>
    <cfRule type="containsText" dxfId="3677" priority="2175" operator="containsText" text="OK">
      <formula>NOT(ISERROR(SEARCH("OK",AY17)))</formula>
    </cfRule>
  </conditionalFormatting>
  <conditionalFormatting sqref="BN17">
    <cfRule type="containsText" dxfId="3676" priority="2164" operator="containsText" text="P">
      <formula>NOT(ISERROR(SEARCH("P",BN17)))</formula>
    </cfRule>
    <cfRule type="containsText" dxfId="3675" priority="2165" operator="containsText" text="OK">
      <formula>NOT(ISERROR(SEARCH("OK",BN17)))</formula>
    </cfRule>
  </conditionalFormatting>
  <conditionalFormatting sqref="Q17 AL17 S17 U17 Z17 AB17 AD17 AH17 AN17 AP17 AR17 AF17 AU17 AW17 AY17 BA17 BN17 BP17">
    <cfRule type="containsText" dxfId="3674" priority="2264" operator="containsText" text="P">
      <formula>NOT(ISERROR(SEARCH("P",Q17)))</formula>
    </cfRule>
    <cfRule type="containsText" dxfId="3673" priority="2265" operator="containsText" text="OK">
      <formula>NOT(ISERROR(SEARCH("OK",Q17)))</formula>
    </cfRule>
  </conditionalFormatting>
  <conditionalFormatting sqref="Q17">
    <cfRule type="containsText" dxfId="3672" priority="2259" operator="containsText" text="P">
      <formula>NOT(ISERROR(SEARCH("P",Q17)))</formula>
    </cfRule>
    <cfRule type="containsText" dxfId="3671" priority="2260" operator="containsText" text="OK">
      <formula>NOT(ISERROR(SEARCH("OK",Q17)))</formula>
    </cfRule>
  </conditionalFormatting>
  <conditionalFormatting sqref="AL17">
    <cfRule type="containsText" dxfId="3670" priority="2219" operator="containsText" text="P">
      <formula>NOT(ISERROR(SEARCH("P",AL17)))</formula>
    </cfRule>
    <cfRule type="containsText" dxfId="3669" priority="2220" operator="containsText" text="OK">
      <formula>NOT(ISERROR(SEARCH("OK",AL17)))</formula>
    </cfRule>
  </conditionalFormatting>
  <conditionalFormatting sqref="S17">
    <cfRule type="containsText" dxfId="3668" priority="2249" operator="containsText" text="P">
      <formula>NOT(ISERROR(SEARCH("P",S17)))</formula>
    </cfRule>
    <cfRule type="containsText" dxfId="3667" priority="2250" operator="containsText" text="OK">
      <formula>NOT(ISERROR(SEARCH("OK",S17)))</formula>
    </cfRule>
  </conditionalFormatting>
  <conditionalFormatting sqref="U17">
    <cfRule type="containsText" dxfId="3666" priority="2244" operator="containsText" text="P">
      <formula>NOT(ISERROR(SEARCH("P",U17)))</formula>
    </cfRule>
    <cfRule type="containsText" dxfId="3665" priority="2245" operator="containsText" text="OK">
      <formula>NOT(ISERROR(SEARCH("OK",U17)))</formula>
    </cfRule>
  </conditionalFormatting>
  <conditionalFormatting sqref="Z17">
    <cfRule type="containsText" dxfId="3664" priority="2239" operator="containsText" text="P">
      <formula>NOT(ISERROR(SEARCH("P",Z17)))</formula>
    </cfRule>
    <cfRule type="containsText" dxfId="3663" priority="2240" operator="containsText" text="OK">
      <formula>NOT(ISERROR(SEARCH("OK",Z17)))</formula>
    </cfRule>
  </conditionalFormatting>
  <conditionalFormatting sqref="AB17">
    <cfRule type="containsText" dxfId="3662" priority="2234" operator="containsText" text="P">
      <formula>NOT(ISERROR(SEARCH("P",AB17)))</formula>
    </cfRule>
    <cfRule type="containsText" dxfId="3661" priority="2235" operator="containsText" text="OK">
      <formula>NOT(ISERROR(SEARCH("OK",AB17)))</formula>
    </cfRule>
  </conditionalFormatting>
  <conditionalFormatting sqref="AD17">
    <cfRule type="containsText" dxfId="3660" priority="2229" operator="containsText" text="P">
      <formula>NOT(ISERROR(SEARCH("P",AD17)))</formula>
    </cfRule>
    <cfRule type="containsText" dxfId="3659" priority="2230" operator="containsText" text="OK">
      <formula>NOT(ISERROR(SEARCH("OK",AD17)))</formula>
    </cfRule>
  </conditionalFormatting>
  <conditionalFormatting sqref="AH17">
    <cfRule type="containsText" dxfId="3658" priority="2224" operator="containsText" text="P">
      <formula>NOT(ISERROR(SEARCH("P",AH17)))</formula>
    </cfRule>
    <cfRule type="containsText" dxfId="3657" priority="2225" operator="containsText" text="OK">
      <formula>NOT(ISERROR(SEARCH("OK",AH17)))</formula>
    </cfRule>
  </conditionalFormatting>
  <conditionalFormatting sqref="AN17">
    <cfRule type="containsText" dxfId="3656" priority="2214" operator="containsText" text="P">
      <formula>NOT(ISERROR(SEARCH("P",AN17)))</formula>
    </cfRule>
    <cfRule type="containsText" dxfId="3655" priority="2215" operator="containsText" text="OK">
      <formula>NOT(ISERROR(SEARCH("OK",AN17)))</formula>
    </cfRule>
  </conditionalFormatting>
  <conditionalFormatting sqref="AP17">
    <cfRule type="containsText" dxfId="3654" priority="2209" operator="containsText" text="P">
      <formula>NOT(ISERROR(SEARCH("P",AP17)))</formula>
    </cfRule>
    <cfRule type="containsText" dxfId="3653" priority="2210" operator="containsText" text="OK">
      <formula>NOT(ISERROR(SEARCH("OK",AP17)))</formula>
    </cfRule>
  </conditionalFormatting>
  <conditionalFormatting sqref="AR17">
    <cfRule type="containsText" dxfId="3652" priority="2194" operator="containsText" text="P">
      <formula>NOT(ISERROR(SEARCH("P",AR17)))</formula>
    </cfRule>
    <cfRule type="containsText" dxfId="3651" priority="2195" operator="containsText" text="OK">
      <formula>NOT(ISERROR(SEARCH("OK",AR17)))</formula>
    </cfRule>
  </conditionalFormatting>
  <conditionalFormatting sqref="AU17">
    <cfRule type="containsText" dxfId="3650" priority="2184" operator="containsText" text="P">
      <formula>NOT(ISERROR(SEARCH("P",AU17)))</formula>
    </cfRule>
    <cfRule type="containsText" dxfId="3649" priority="2185" operator="containsText" text="OK">
      <formula>NOT(ISERROR(SEARCH("OK",AU17)))</formula>
    </cfRule>
  </conditionalFormatting>
  <conditionalFormatting sqref="AW17">
    <cfRule type="containsText" dxfId="3648" priority="2179" operator="containsText" text="P">
      <formula>NOT(ISERROR(SEARCH("P",AW17)))</formula>
    </cfRule>
    <cfRule type="containsText" dxfId="3647" priority="2180" operator="containsText" text="OK">
      <formula>NOT(ISERROR(SEARCH("OK",AW17)))</formula>
    </cfRule>
  </conditionalFormatting>
  <conditionalFormatting sqref="BA17">
    <cfRule type="containsText" dxfId="3646" priority="2169" operator="containsText" text="P">
      <formula>NOT(ISERROR(SEARCH("P",BA17)))</formula>
    </cfRule>
    <cfRule type="containsText" dxfId="3645" priority="2170" operator="containsText" text="OK">
      <formula>NOT(ISERROR(SEARCH("OK",BA17)))</formula>
    </cfRule>
  </conditionalFormatting>
  <conditionalFormatting sqref="BP17">
    <cfRule type="containsText" dxfId="3644" priority="2159" operator="containsText" text="P">
      <formula>NOT(ISERROR(SEARCH("P",BP17)))</formula>
    </cfRule>
    <cfRule type="containsText" dxfId="3643" priority="2160" operator="containsText" text="OK">
      <formula>NOT(ISERROR(SEARCH("OK",BP17)))</formula>
    </cfRule>
  </conditionalFormatting>
  <conditionalFormatting sqref="Q133">
    <cfRule type="containsText" dxfId="3642" priority="2151" operator="containsText" text="P">
      <formula>NOT(ISERROR(SEARCH("P",Q133)))</formula>
    </cfRule>
    <cfRule type="containsText" dxfId="3641" priority="2152" operator="containsText" text="OK">
      <formula>NOT(ISERROR(SEARCH("OK",Q133)))</formula>
    </cfRule>
  </conditionalFormatting>
  <conditionalFormatting sqref="AL133">
    <cfRule type="containsText" dxfId="3640" priority="2135" operator="containsText" text="P">
      <formula>NOT(ISERROR(SEARCH("P",AL133)))</formula>
    </cfRule>
    <cfRule type="containsText" dxfId="3639" priority="2136" operator="containsText" text="OK">
      <formula>NOT(ISERROR(SEARCH("OK",AL133)))</formula>
    </cfRule>
  </conditionalFormatting>
  <conditionalFormatting sqref="S133">
    <cfRule type="containsText" dxfId="3638" priority="2147" operator="containsText" text="P">
      <formula>NOT(ISERROR(SEARCH("P",S133)))</formula>
    </cfRule>
    <cfRule type="containsText" dxfId="3637" priority="2148" operator="containsText" text="OK">
      <formula>NOT(ISERROR(SEARCH("OK",S133)))</formula>
    </cfRule>
  </conditionalFormatting>
  <conditionalFormatting sqref="U133">
    <cfRule type="containsText" dxfId="3636" priority="2145" operator="containsText" text="P">
      <formula>NOT(ISERROR(SEARCH("P",U133)))</formula>
    </cfRule>
    <cfRule type="containsText" dxfId="3635" priority="2146" operator="containsText" text="OK">
      <formula>NOT(ISERROR(SEARCH("OK",U133)))</formula>
    </cfRule>
  </conditionalFormatting>
  <conditionalFormatting sqref="Z133">
    <cfRule type="containsText" dxfId="3634" priority="2143" operator="containsText" text="P">
      <formula>NOT(ISERROR(SEARCH("P",Z133)))</formula>
    </cfRule>
    <cfRule type="containsText" dxfId="3633" priority="2144" operator="containsText" text="OK">
      <formula>NOT(ISERROR(SEARCH("OK",Z133)))</formula>
    </cfRule>
  </conditionalFormatting>
  <conditionalFormatting sqref="AB133">
    <cfRule type="containsText" dxfId="3632" priority="2141" operator="containsText" text="P">
      <formula>NOT(ISERROR(SEARCH("P",AB133)))</formula>
    </cfRule>
    <cfRule type="containsText" dxfId="3631" priority="2142" operator="containsText" text="OK">
      <formula>NOT(ISERROR(SEARCH("OK",AB133)))</formula>
    </cfRule>
  </conditionalFormatting>
  <conditionalFormatting sqref="AD133">
    <cfRule type="containsText" dxfId="3630" priority="2139" operator="containsText" text="P">
      <formula>NOT(ISERROR(SEARCH("P",AD133)))</formula>
    </cfRule>
    <cfRule type="containsText" dxfId="3629" priority="2140" operator="containsText" text="OK">
      <formula>NOT(ISERROR(SEARCH("OK",AD133)))</formula>
    </cfRule>
  </conditionalFormatting>
  <conditionalFormatting sqref="AH133">
    <cfRule type="containsText" dxfId="3628" priority="2137" operator="containsText" text="P">
      <formula>NOT(ISERROR(SEARCH("P",AH133)))</formula>
    </cfRule>
    <cfRule type="containsText" dxfId="3627" priority="2138" operator="containsText" text="OK">
      <formula>NOT(ISERROR(SEARCH("OK",AH133)))</formula>
    </cfRule>
  </conditionalFormatting>
  <conditionalFormatting sqref="AN133">
    <cfRule type="containsText" dxfId="3626" priority="2133" operator="containsText" text="P">
      <formula>NOT(ISERROR(SEARCH("P",AN133)))</formula>
    </cfRule>
    <cfRule type="containsText" dxfId="3625" priority="2134" operator="containsText" text="OK">
      <formula>NOT(ISERROR(SEARCH("OK",AN133)))</formula>
    </cfRule>
  </conditionalFormatting>
  <conditionalFormatting sqref="AP133">
    <cfRule type="containsText" dxfId="3624" priority="2131" operator="containsText" text="P">
      <formula>NOT(ISERROR(SEARCH("P",AP133)))</formula>
    </cfRule>
    <cfRule type="containsText" dxfId="3623" priority="2132" operator="containsText" text="OK">
      <formula>NOT(ISERROR(SEARCH("OK",AP133)))</formula>
    </cfRule>
  </conditionalFormatting>
  <conditionalFormatting sqref="AR133">
    <cfRule type="containsText" dxfId="3622" priority="2125" operator="containsText" text="P">
      <formula>NOT(ISERROR(SEARCH("P",AR133)))</formula>
    </cfRule>
    <cfRule type="containsText" dxfId="3621" priority="2126" operator="containsText" text="OK">
      <formula>NOT(ISERROR(SEARCH("OK",AR133)))</formula>
    </cfRule>
  </conditionalFormatting>
  <conditionalFormatting sqref="AF133">
    <cfRule type="containsText" dxfId="3620" priority="2123" operator="containsText" text="P">
      <formula>NOT(ISERROR(SEARCH("P",AF133)))</formula>
    </cfRule>
    <cfRule type="containsText" dxfId="3619" priority="2124" operator="containsText" text="OK">
      <formula>NOT(ISERROR(SEARCH("OK",AF133)))</formula>
    </cfRule>
  </conditionalFormatting>
  <conditionalFormatting sqref="AU133">
    <cfRule type="containsText" dxfId="3618" priority="2121" operator="containsText" text="P">
      <formula>NOT(ISERROR(SEARCH("P",AU133)))</formula>
    </cfRule>
    <cfRule type="containsText" dxfId="3617" priority="2122" operator="containsText" text="OK">
      <formula>NOT(ISERROR(SEARCH("OK",AU133)))</formula>
    </cfRule>
  </conditionalFormatting>
  <conditionalFormatting sqref="AW133">
    <cfRule type="containsText" dxfId="3616" priority="2119" operator="containsText" text="P">
      <formula>NOT(ISERROR(SEARCH("P",AW133)))</formula>
    </cfRule>
    <cfRule type="containsText" dxfId="3615" priority="2120" operator="containsText" text="OK">
      <formula>NOT(ISERROR(SEARCH("OK",AW133)))</formula>
    </cfRule>
  </conditionalFormatting>
  <conditionalFormatting sqref="AY133">
    <cfRule type="containsText" dxfId="3614" priority="2117" operator="containsText" text="P">
      <formula>NOT(ISERROR(SEARCH("P",AY133)))</formula>
    </cfRule>
    <cfRule type="containsText" dxfId="3613" priority="2118" operator="containsText" text="OK">
      <formula>NOT(ISERROR(SEARCH("OK",AY133)))</formula>
    </cfRule>
  </conditionalFormatting>
  <conditionalFormatting sqref="BA133">
    <cfRule type="containsText" dxfId="3612" priority="2115" operator="containsText" text="P">
      <formula>NOT(ISERROR(SEARCH("P",BA133)))</formula>
    </cfRule>
    <cfRule type="containsText" dxfId="3611" priority="2116" operator="containsText" text="OK">
      <formula>NOT(ISERROR(SEARCH("OK",BA133)))</formula>
    </cfRule>
  </conditionalFormatting>
  <conditionalFormatting sqref="BN133">
    <cfRule type="containsText" dxfId="3610" priority="2113" operator="containsText" text="P">
      <formula>NOT(ISERROR(SEARCH("P",BN133)))</formula>
    </cfRule>
    <cfRule type="containsText" dxfId="3609" priority="2114" operator="containsText" text="OK">
      <formula>NOT(ISERROR(SEARCH("OK",BN133)))</formula>
    </cfRule>
  </conditionalFormatting>
  <conditionalFormatting sqref="BP133">
    <cfRule type="containsText" dxfId="3608" priority="2111" operator="containsText" text="P">
      <formula>NOT(ISERROR(SEARCH("P",BP133)))</formula>
    </cfRule>
    <cfRule type="containsText" dxfId="3607" priority="2112" operator="containsText" text="OK">
      <formula>NOT(ISERROR(SEARCH("OK",BP133)))</formula>
    </cfRule>
  </conditionalFormatting>
  <conditionalFormatting sqref="BQ7:BQ17 AV90 BQ47 BO99:BO101 AS25:AS28 AQ25:AQ28 AO25:AO28 AM25:AM28 AI25:AI28 V25:V28 T25:T28 R25:R28 AA25:AA28 AC25:AC28 AE25:AE28 AG25:AG28 BQ25:BQ28 AV25:AV28 AX25:AX28 AZ25:AZ28 BB25:BC28 BO25:BO28 BO7:BO23 AZ7:AZ23 AX7:AX23 AV7:AV23 BQ18:BU23 AE7:AE23 AC7:AC23 AA7:AA11 R7:R23 T7:T23 V7:V23 AI7:AI23 AM7:AM23 AO7:AO23 AQ7:AQ23 AS7:AS23 BE18:BE23 BG18:BG23 BI18:BI23 BM18:BM23 AS84 BQ84 BO84 BB84:BC84 AZ84 AX84 R133:R134 AV133:AV134 AI133:AI134 BB133:BC134 AZ133:AZ134 AX133:AX134 AA133:AA134 T133:T134 AC133:AC134 AE133:AE134 AM133:AM134 AO133:AO134 AQ133:AQ134 AS133:AS134 AG133:AG134 BO133:BO134 BQ133:BQ134 AA32:AA34 V32:V34 AC32:AC34 AE32:AE34 AG32:AG34 BR34:BU35 R32:R34 T32:T34 BQ32:BQ35 AV33:AV37 AX32:AX37 AZ32:AZ37 BB32:BC37 T36 R36 AA36 V36 AC36 AE36 AG36 BE34:BE37 BG34:BG37 BI34:BI37 BM34:BM37 BQ36:BU37 T38:T41 R38:R41 V38:V41 AG38:AG41 AM32:AM41 AI32:AI41 BQ38:BQ43 BQ45 T43 R43 AA43 V43 AC43 AE43 AG43 BO32:BO45 BG39:BG47 BI39:BI47 BM39:BM47 BR39:BT43 BQ44:BU44 BU40:BU43 BR45:BU47 AG84 AQ84 AE84 BB39:BC48 AS32:AS48 AV48 BE39:BE48 BO47:BO48 BO51:BO63 BO74:BO82 BQ51:BU63 BM51:BM63 BI51:BI63 BG51:BG63 BE51:BE63 AX51:AX63 AX74:AX82 AZ51:AZ63 AZ74:AZ82 BB51:BC63 T45:T63 T74:T82 R45:R63 R74:R82 AA45:AA63 AA74:AA82 V45:V63 V74:V82 AC45:AC63 AC74:AC82 AE45:AE63 AE74:AE82 AG45:AG63 AG74:AG82 AO32:AO63 AO74:AO82 AQ32:AQ63 AQ74:AQ82 AM43:AM63 AM74:AM82 AI43:AI63 AI74:AI82 AS50:AS63 AS74:AS82 AV51:AV63 AV74:AV82 BE74:BE82 BG74:BG82 BI74:BI82 BM74:BM82 BQ74:BU82 AM99:AM101 AQ99:AQ101 AS99:AS101 T99:T101 AG99:AG101 AO99:AO101 AE99:AE101 AC99:AC101 AI99:AI101 V99:V101 AA99:AA101 R99:R101 AX99:AX101 AZ99:AZ101 BB99:BC101 BM99:BM101 BI99:BI101 BG99:BG101 BE99:BE101 BQ99:BU101 BR93:BU94 BO95:BO97 BO86:BO92 BB86:BC97 AZ86:AZ97 AX86:AX87 R84:R97 AA84:AA97 V84:V97 AI84:AI97 AC84:AC97 AE86:AE97 AO84:AO97 AG86:AG97 T84:T97 AQ86:AQ97 AM84:AM97 AV92:AV97 BE86:BE97 BG86:BG97 BI86:BI97 BM86:BM97 BQ95:BU97 BQ86:BU92 V104:V108 BB104:BC117 BB131:BC131 AZ104:AZ117 AZ131 AX104:AX117 AX131 R104:R117 R131 AA104:AA117 AA131 V110:V117 V131 AI104:AI117 AI131 AC104:AC117 AC131 AE104:AE117 AE131 AG104:AG117 AG131 T104:T117 T131 AS104:AS117 AS131 AQ104:AQ117 AQ131 AM104:AM117 AM131 BO104:BO117 BO131 AO104:AO117 AO131 AV104:AV117 AV131 BE104:BE117 BE131 BG104:BG117 BG131 BI104:BI117 BI131 BM104:BM117 BM131 BQ104:BU117 BQ131:BU131 Y131 Y110:Y117 Y104:Y108 Y84:Y97 Y99:Y101 Y74:Y82 Y45:Y63 Y43 Y38:Y41 Y36 Y32:Y34 Y133:Y134 Y7:Y23 Y25:Y28 AG7:AG23 AE38:AE41 AC38:AC41 AA38:AA41 AX89:AX97 AZ39:AZ48 AX39:AX48 AV39:AV46 AS86:AS97 BB7:BC23 BB74:BC82 V133:V134 AA13:AA23 BG48:BI48">
    <cfRule type="expression" dxfId="3606" priority="3011">
      <formula>AND(+Q7="P",R7&lt;=$A$1)</formula>
    </cfRule>
    <cfRule type="expression" dxfId="3605" priority="3012">
      <formula>AND(+Q7="P",R7&gt;$A$1)</formula>
    </cfRule>
    <cfRule type="expression" dxfId="3604" priority="3013">
      <formula>+Q7="OK"</formula>
    </cfRule>
  </conditionalFormatting>
  <conditionalFormatting sqref="BA29">
    <cfRule type="containsText" dxfId="3603" priority="2073" operator="containsText" text="P">
      <formula>NOT(ISERROR(SEARCH("P",BA29)))</formula>
    </cfRule>
    <cfRule type="containsText" dxfId="3602" priority="2074" operator="containsText" text="OK">
      <formula>NOT(ISERROR(SEARCH("OK",BA29)))</formula>
    </cfRule>
  </conditionalFormatting>
  <conditionalFormatting sqref="BP29 Q29 S29 U29 AU29 BN29">
    <cfRule type="containsText" dxfId="3601" priority="2101" operator="containsText" text="P">
      <formula>NOT(ISERROR(SEARCH("P",Q29)))</formula>
    </cfRule>
    <cfRule type="containsText" dxfId="3600" priority="2102" operator="containsText" text="OK">
      <formula>NOT(ISERROR(SEARCH("OK",Q29)))</formula>
    </cfRule>
  </conditionalFormatting>
  <conditionalFormatting sqref="AL29">
    <cfRule type="containsText" dxfId="3599" priority="2091" operator="containsText" text="P">
      <formula>NOT(ISERROR(SEARCH("P",AL29)))</formula>
    </cfRule>
    <cfRule type="containsText" dxfId="3598" priority="2092" operator="containsText" text="OK">
      <formula>NOT(ISERROR(SEARCH("OK",AL29)))</formula>
    </cfRule>
  </conditionalFormatting>
  <conditionalFormatting sqref="Z29">
    <cfRule type="containsText" dxfId="3597" priority="2099" operator="containsText" text="P">
      <formula>NOT(ISERROR(SEARCH("P",Z29)))</formula>
    </cfRule>
    <cfRule type="containsText" dxfId="3596" priority="2100" operator="containsText" text="OK">
      <formula>NOT(ISERROR(SEARCH("OK",Z29)))</formula>
    </cfRule>
  </conditionalFormatting>
  <conditionalFormatting sqref="AB29">
    <cfRule type="containsText" dxfId="3595" priority="2097" operator="containsText" text="P">
      <formula>NOT(ISERROR(SEARCH("P",AB29)))</formula>
    </cfRule>
    <cfRule type="containsText" dxfId="3594" priority="2098" operator="containsText" text="OK">
      <formula>NOT(ISERROR(SEARCH("OK",AB29)))</formula>
    </cfRule>
  </conditionalFormatting>
  <conditionalFormatting sqref="AD29">
    <cfRule type="containsText" dxfId="3593" priority="2095" operator="containsText" text="P">
      <formula>NOT(ISERROR(SEARCH("P",AD29)))</formula>
    </cfRule>
    <cfRule type="containsText" dxfId="3592" priority="2096" operator="containsText" text="OK">
      <formula>NOT(ISERROR(SEARCH("OK",AD29)))</formula>
    </cfRule>
  </conditionalFormatting>
  <conditionalFormatting sqref="AH29">
    <cfRule type="containsText" dxfId="3591" priority="2093" operator="containsText" text="P">
      <formula>NOT(ISERROR(SEARCH("P",AH29)))</formula>
    </cfRule>
    <cfRule type="containsText" dxfId="3590" priority="2094" operator="containsText" text="OK">
      <formula>NOT(ISERROR(SEARCH("OK",AH29)))</formula>
    </cfRule>
  </conditionalFormatting>
  <conditionalFormatting sqref="AN29">
    <cfRule type="containsText" dxfId="3589" priority="2089" operator="containsText" text="P">
      <formula>NOT(ISERROR(SEARCH("P",AN29)))</formula>
    </cfRule>
    <cfRule type="containsText" dxfId="3588" priority="2090" operator="containsText" text="OK">
      <formula>NOT(ISERROR(SEARCH("OK",AN29)))</formula>
    </cfRule>
  </conditionalFormatting>
  <conditionalFormatting sqref="AP29">
    <cfRule type="containsText" dxfId="3587" priority="2087" operator="containsText" text="P">
      <formula>NOT(ISERROR(SEARCH("P",AP29)))</formula>
    </cfRule>
    <cfRule type="containsText" dxfId="3586" priority="2088" operator="containsText" text="OK">
      <formula>NOT(ISERROR(SEARCH("OK",AP29)))</formula>
    </cfRule>
  </conditionalFormatting>
  <conditionalFormatting sqref="AR29">
    <cfRule type="containsText" dxfId="3585" priority="2081" operator="containsText" text="P">
      <formula>NOT(ISERROR(SEARCH("P",AR29)))</formula>
    </cfRule>
    <cfRule type="containsText" dxfId="3584" priority="2082" operator="containsText" text="OK">
      <formula>NOT(ISERROR(SEARCH("OK",AR29)))</formula>
    </cfRule>
  </conditionalFormatting>
  <conditionalFormatting sqref="AF29">
    <cfRule type="containsText" dxfId="3583" priority="2079" operator="containsText" text="P">
      <formula>NOT(ISERROR(SEARCH("P",AF29)))</formula>
    </cfRule>
    <cfRule type="containsText" dxfId="3582" priority="2080" operator="containsText" text="OK">
      <formula>NOT(ISERROR(SEARCH("OK",AF29)))</formula>
    </cfRule>
  </conditionalFormatting>
  <conditionalFormatting sqref="AW29">
    <cfRule type="containsText" dxfId="3581" priority="2077" operator="containsText" text="P">
      <formula>NOT(ISERROR(SEARCH("P",AW29)))</formula>
    </cfRule>
    <cfRule type="containsText" dxfId="3580" priority="2078" operator="containsText" text="OK">
      <formula>NOT(ISERROR(SEARCH("OK",AW29)))</formula>
    </cfRule>
  </conditionalFormatting>
  <conditionalFormatting sqref="AY29">
    <cfRule type="containsText" dxfId="3579" priority="2075" operator="containsText" text="P">
      <formula>NOT(ISERROR(SEARCH("P",AY29)))</formula>
    </cfRule>
    <cfRule type="containsText" dxfId="3578" priority="2076" operator="containsText" text="OK">
      <formula>NOT(ISERROR(SEARCH("OK",AY29)))</formula>
    </cfRule>
  </conditionalFormatting>
  <conditionalFormatting sqref="BB29:BC29 BQ29 BO29 AZ29 AX29 AV29 AG29 AS29 AQ29 AO29 AM29 AE29 AC29 AI29 V29 T29 AA29 R29 Y29">
    <cfRule type="expression" dxfId="3577" priority="2103">
      <formula>AND(+Q29="P",R29&lt;=$A$1)</formula>
    </cfRule>
    <cfRule type="expression" dxfId="3576" priority="2104">
      <formula>AND(+Q29="P",R29&gt;$A$1)</formula>
    </cfRule>
    <cfRule type="expression" dxfId="3575" priority="2105">
      <formula>+Q29="OK"</formula>
    </cfRule>
  </conditionalFormatting>
  <conditionalFormatting sqref="I7:N11 I74:N91 I25:N29 P25:P29 P74:P91 P7:P11 I12:I23 I102:N102 K101:N101 K103:N103 I84:P85 I32:P63 I82:P82 I99:N100 O99:P103 I93:P94 I108:P108 I111:P131">
    <cfRule type="containsBlanks" dxfId="3574" priority="2071">
      <formula>LEN(TRIM(I7))=0</formula>
    </cfRule>
    <cfRule type="cellIs" dxfId="3573" priority="2072" operator="greaterThan">
      <formula>0</formula>
    </cfRule>
  </conditionalFormatting>
  <conditionalFormatting sqref="Z33:Z35">
    <cfRule type="containsText" dxfId="3572" priority="2067" operator="containsText" text="P">
      <formula>NOT(ISERROR(SEARCH("P",Z33)))</formula>
    </cfRule>
    <cfRule type="containsText" dxfId="3571" priority="2068" operator="containsText" text="OK">
      <formula>NOT(ISERROR(SEARCH("OK",Z33)))</formula>
    </cfRule>
  </conditionalFormatting>
  <conditionalFormatting sqref="AB33:AB35">
    <cfRule type="containsText" dxfId="3570" priority="2065" operator="containsText" text="P">
      <formula>NOT(ISERROR(SEARCH("P",AB33)))</formula>
    </cfRule>
    <cfRule type="containsText" dxfId="3569" priority="2066" operator="containsText" text="OK">
      <formula>NOT(ISERROR(SEARCH("OK",AB33)))</formula>
    </cfRule>
  </conditionalFormatting>
  <conditionalFormatting sqref="AD33:AD35">
    <cfRule type="containsText" dxfId="3568" priority="2063" operator="containsText" text="P">
      <formula>NOT(ISERROR(SEARCH("P",AD33)))</formula>
    </cfRule>
    <cfRule type="containsText" dxfId="3567" priority="2064" operator="containsText" text="OK">
      <formula>NOT(ISERROR(SEARCH("OK",AD33)))</formula>
    </cfRule>
  </conditionalFormatting>
  <conditionalFormatting sqref="AF33:AF35">
    <cfRule type="containsText" dxfId="3566" priority="2061" operator="containsText" text="P">
      <formula>NOT(ISERROR(SEARCH("P",AF33)))</formula>
    </cfRule>
    <cfRule type="containsText" dxfId="3565" priority="2062" operator="containsText" text="OK">
      <formula>NOT(ISERROR(SEARCH("OK",AF33)))</formula>
    </cfRule>
  </conditionalFormatting>
  <conditionalFormatting sqref="AH33:AH35">
    <cfRule type="containsText" dxfId="3564" priority="2059" operator="containsText" text="P">
      <formula>NOT(ISERROR(SEARCH("P",AH33)))</formula>
    </cfRule>
    <cfRule type="containsText" dxfId="3563" priority="2060" operator="containsText" text="OK">
      <formula>NOT(ISERROR(SEARCH("OK",AH33)))</formula>
    </cfRule>
  </conditionalFormatting>
  <conditionalFormatting sqref="AL33:AL35">
    <cfRule type="containsText" dxfId="3562" priority="2057" operator="containsText" text="P">
      <formula>NOT(ISERROR(SEARCH("P",AL33)))</formula>
    </cfRule>
    <cfRule type="containsText" dxfId="3561" priority="2058" operator="containsText" text="OK">
      <formula>NOT(ISERROR(SEARCH("OK",AL33)))</formula>
    </cfRule>
  </conditionalFormatting>
  <conditionalFormatting sqref="AN33:AN35">
    <cfRule type="containsText" dxfId="3560" priority="2055" operator="containsText" text="P">
      <formula>NOT(ISERROR(SEARCH("P",AN33)))</formula>
    </cfRule>
    <cfRule type="containsText" dxfId="3559" priority="2056" operator="containsText" text="OK">
      <formula>NOT(ISERROR(SEARCH("OK",AN33)))</formula>
    </cfRule>
  </conditionalFormatting>
  <conditionalFormatting sqref="AP33:AP35">
    <cfRule type="containsText" dxfId="3558" priority="2053" operator="containsText" text="P">
      <formula>NOT(ISERROR(SEARCH("P",AP33)))</formula>
    </cfRule>
    <cfRule type="containsText" dxfId="3557" priority="2054" operator="containsText" text="OK">
      <formula>NOT(ISERROR(SEARCH("OK",AP33)))</formula>
    </cfRule>
  </conditionalFormatting>
  <conditionalFormatting sqref="AU34:AU35">
    <cfRule type="containsText" dxfId="3556" priority="2037" operator="containsText" text="P">
      <formula>NOT(ISERROR(SEARCH("P",AU34)))</formula>
    </cfRule>
    <cfRule type="containsText" dxfId="3555" priority="2038" operator="containsText" text="OK">
      <formula>NOT(ISERROR(SEARCH("OK",AU34)))</formula>
    </cfRule>
  </conditionalFormatting>
  <conditionalFormatting sqref="AW34:AW35">
    <cfRule type="containsText" dxfId="3554" priority="2035" operator="containsText" text="P">
      <formula>NOT(ISERROR(SEARCH("P",AW34)))</formula>
    </cfRule>
    <cfRule type="containsText" dxfId="3553" priority="2036" operator="containsText" text="OK">
      <formula>NOT(ISERROR(SEARCH("OK",AW34)))</formula>
    </cfRule>
  </conditionalFormatting>
  <conditionalFormatting sqref="AY34:AY35">
    <cfRule type="containsText" dxfId="3552" priority="2033" operator="containsText" text="P">
      <formula>NOT(ISERROR(SEARCH("P",AY34)))</formula>
    </cfRule>
    <cfRule type="containsText" dxfId="3551" priority="2034" operator="containsText" text="OK">
      <formula>NOT(ISERROR(SEARCH("OK",AY34)))</formula>
    </cfRule>
  </conditionalFormatting>
  <conditionalFormatting sqref="BA34:BA35">
    <cfRule type="containsText" dxfId="3550" priority="2031" operator="containsText" text="P">
      <formula>NOT(ISERROR(SEARCH("P",BA34)))</formula>
    </cfRule>
    <cfRule type="containsText" dxfId="3549" priority="2032" operator="containsText" text="OK">
      <formula>NOT(ISERROR(SEARCH("OK",BA34)))</formula>
    </cfRule>
  </conditionalFormatting>
  <conditionalFormatting sqref="BP93:BP94 BN93:BN94">
    <cfRule type="containsText" dxfId="3548" priority="2026" operator="containsText" text="P">
      <formula>NOT(ISERROR(SEARCH("P",BN93)))</formula>
    </cfRule>
    <cfRule type="containsText" dxfId="3547" priority="2027" operator="containsText" text="OK">
      <formula>NOT(ISERROR(SEARCH("OK",BN93)))</formula>
    </cfRule>
  </conditionalFormatting>
  <conditionalFormatting sqref="BQ93:BQ94 BO93:BO94">
    <cfRule type="expression" dxfId="3546" priority="2028">
      <formula>AND(+BN93="P",BO93&lt;=$A$1)</formula>
    </cfRule>
    <cfRule type="expression" dxfId="3545" priority="2029">
      <formula>AND(+BN93="P",BO93&gt;$A$1)</formula>
    </cfRule>
    <cfRule type="expression" dxfId="3544" priority="2030">
      <formula>+BN93="OK"</formula>
    </cfRule>
  </conditionalFormatting>
  <conditionalFormatting sqref="BP132 Q132 BN132 S132 U132 AU132">
    <cfRule type="containsText" dxfId="3543" priority="1984" operator="containsText" text="P">
      <formula>NOT(ISERROR(SEARCH("P",Q132)))</formula>
    </cfRule>
    <cfRule type="containsText" dxfId="3542" priority="1985" operator="containsText" text="OK">
      <formula>NOT(ISERROR(SEARCH("OK",Q132)))</formula>
    </cfRule>
  </conditionalFormatting>
  <conditionalFormatting sqref="AL132">
    <cfRule type="containsText" dxfId="3541" priority="1974" operator="containsText" text="P">
      <formula>NOT(ISERROR(SEARCH("P",AL132)))</formula>
    </cfRule>
    <cfRule type="containsText" dxfId="3540" priority="1975" operator="containsText" text="OK">
      <formula>NOT(ISERROR(SEARCH("OK",AL132)))</formula>
    </cfRule>
  </conditionalFormatting>
  <conditionalFormatting sqref="Z132">
    <cfRule type="containsText" dxfId="3539" priority="1982" operator="containsText" text="P">
      <formula>NOT(ISERROR(SEARCH("P",Z132)))</formula>
    </cfRule>
    <cfRule type="containsText" dxfId="3538" priority="1983" operator="containsText" text="OK">
      <formula>NOT(ISERROR(SEARCH("OK",Z132)))</formula>
    </cfRule>
  </conditionalFormatting>
  <conditionalFormatting sqref="AB132">
    <cfRule type="containsText" dxfId="3537" priority="1980" operator="containsText" text="P">
      <formula>NOT(ISERROR(SEARCH("P",AB132)))</formula>
    </cfRule>
    <cfRule type="containsText" dxfId="3536" priority="1981" operator="containsText" text="OK">
      <formula>NOT(ISERROR(SEARCH("OK",AB132)))</formula>
    </cfRule>
  </conditionalFormatting>
  <conditionalFormatting sqref="AD132">
    <cfRule type="containsText" dxfId="3535" priority="1978" operator="containsText" text="P">
      <formula>NOT(ISERROR(SEARCH("P",AD132)))</formula>
    </cfRule>
    <cfRule type="containsText" dxfId="3534" priority="1979" operator="containsText" text="OK">
      <formula>NOT(ISERROR(SEARCH("OK",AD132)))</formula>
    </cfRule>
  </conditionalFormatting>
  <conditionalFormatting sqref="AH132">
    <cfRule type="containsText" dxfId="3533" priority="1976" operator="containsText" text="P">
      <formula>NOT(ISERROR(SEARCH("P",AH132)))</formula>
    </cfRule>
    <cfRule type="containsText" dxfId="3532" priority="1977" operator="containsText" text="OK">
      <formula>NOT(ISERROR(SEARCH("OK",AH132)))</formula>
    </cfRule>
  </conditionalFormatting>
  <conditionalFormatting sqref="AN132">
    <cfRule type="containsText" dxfId="3531" priority="1972" operator="containsText" text="P">
      <formula>NOT(ISERROR(SEARCH("P",AN132)))</formula>
    </cfRule>
    <cfRule type="containsText" dxfId="3530" priority="1973" operator="containsText" text="OK">
      <formula>NOT(ISERROR(SEARCH("OK",AN132)))</formula>
    </cfRule>
  </conditionalFormatting>
  <conditionalFormatting sqref="AP132">
    <cfRule type="containsText" dxfId="3529" priority="1970" operator="containsText" text="P">
      <formula>NOT(ISERROR(SEARCH("P",AP132)))</formula>
    </cfRule>
    <cfRule type="containsText" dxfId="3528" priority="1971" operator="containsText" text="OK">
      <formula>NOT(ISERROR(SEARCH("OK",AP132)))</formula>
    </cfRule>
  </conditionalFormatting>
  <conditionalFormatting sqref="AR132">
    <cfRule type="containsText" dxfId="3527" priority="1964" operator="containsText" text="P">
      <formula>NOT(ISERROR(SEARCH("P",AR132)))</formula>
    </cfRule>
    <cfRule type="containsText" dxfId="3526" priority="1965" operator="containsText" text="OK">
      <formula>NOT(ISERROR(SEARCH("OK",AR132)))</formula>
    </cfRule>
  </conditionalFormatting>
  <conditionalFormatting sqref="AF132">
    <cfRule type="containsText" dxfId="3525" priority="1962" operator="containsText" text="P">
      <formula>NOT(ISERROR(SEARCH("P",AF132)))</formula>
    </cfRule>
    <cfRule type="containsText" dxfId="3524" priority="1963" operator="containsText" text="OK">
      <formula>NOT(ISERROR(SEARCH("OK",AF132)))</formula>
    </cfRule>
  </conditionalFormatting>
  <conditionalFormatting sqref="AW132">
    <cfRule type="containsText" dxfId="3523" priority="1960" operator="containsText" text="P">
      <formula>NOT(ISERROR(SEARCH("P",AW132)))</formula>
    </cfRule>
    <cfRule type="containsText" dxfId="3522" priority="1961" operator="containsText" text="OK">
      <formula>NOT(ISERROR(SEARCH("OK",AW132)))</formula>
    </cfRule>
  </conditionalFormatting>
  <conditionalFormatting sqref="AY132">
    <cfRule type="containsText" dxfId="3521" priority="1958" operator="containsText" text="P">
      <formula>NOT(ISERROR(SEARCH("P",AY132)))</formula>
    </cfRule>
    <cfRule type="containsText" dxfId="3520" priority="1959" operator="containsText" text="OK">
      <formula>NOT(ISERROR(SEARCH("OK",AY132)))</formula>
    </cfRule>
  </conditionalFormatting>
  <conditionalFormatting sqref="BA132">
    <cfRule type="containsText" dxfId="3519" priority="1956" operator="containsText" text="P">
      <formula>NOT(ISERROR(SEARCH("P",BA132)))</formula>
    </cfRule>
    <cfRule type="containsText" dxfId="3518" priority="1957" operator="containsText" text="OK">
      <formula>NOT(ISERROR(SEARCH("OK",BA132)))</formula>
    </cfRule>
  </conditionalFormatting>
  <conditionalFormatting sqref="BQ132 BO132 AG132 AS132 AQ132 AO132 AM132 AE132 AC132 AI132 V132 T132 AA132 R132 AX132 AV132 AZ132 BB132:BC132 Y132">
    <cfRule type="expression" dxfId="3517" priority="1986">
      <formula>AND(+Q132="P",R132&lt;=$A$1)</formula>
    </cfRule>
    <cfRule type="expression" dxfId="3516" priority="1987">
      <formula>AND(+Q132="P",R132&gt;$A$1)</formula>
    </cfRule>
    <cfRule type="expression" dxfId="3515" priority="1988">
      <formula>+Q132="OK"</formula>
    </cfRule>
  </conditionalFormatting>
  <conditionalFormatting sqref="J132:N132 P132">
    <cfRule type="containsBlanks" dxfId="3514" priority="1954">
      <formula>LEN(TRIM(J132))=0</formula>
    </cfRule>
    <cfRule type="cellIs" dxfId="3513" priority="1955" operator="greaterThan">
      <formula>0</formula>
    </cfRule>
  </conditionalFormatting>
  <conditionalFormatting sqref="I132">
    <cfRule type="containsBlanks" dxfId="3512" priority="1952">
      <formula>LEN(TRIM(I132))=0</formula>
    </cfRule>
    <cfRule type="cellIs" dxfId="3511" priority="1953" operator="greaterThan">
      <formula>0</formula>
    </cfRule>
  </conditionalFormatting>
  <conditionalFormatting sqref="BP50 BN50 AW50 AY50 BA50 AU50">
    <cfRule type="containsText" dxfId="3510" priority="1922" operator="containsText" text="P">
      <formula>NOT(ISERROR(SEARCH("P",AU50)))</formula>
    </cfRule>
    <cfRule type="containsText" dxfId="3509" priority="1923" operator="containsText" text="OK">
      <formula>NOT(ISERROR(SEARCH("OK",AU50)))</formula>
    </cfRule>
  </conditionalFormatting>
  <conditionalFormatting sqref="BO50 BB50:BC50 AZ50 AX50 AV50 BQ50">
    <cfRule type="expression" dxfId="3508" priority="1924">
      <formula>AND(+AU50="P",AV50&lt;=$A$1)</formula>
    </cfRule>
    <cfRule type="expression" dxfId="3507" priority="1925">
      <formula>AND(+AU50="P",AV50&gt;$A$1)</formula>
    </cfRule>
    <cfRule type="expression" dxfId="3506" priority="1926">
      <formula>+AU50="OK"</formula>
    </cfRule>
  </conditionalFormatting>
  <conditionalFormatting sqref="BP87:BP88">
    <cfRule type="containsText" dxfId="3505" priority="1904" operator="containsText" text="P">
      <formula>NOT(ISERROR(SEARCH("P",BP87)))</formula>
    </cfRule>
    <cfRule type="containsText" dxfId="3504" priority="1905" operator="containsText" text="OK">
      <formula>NOT(ISERROR(SEARCH("OK",BP87)))</formula>
    </cfRule>
  </conditionalFormatting>
  <conditionalFormatting sqref="AR49">
    <cfRule type="containsText" dxfId="3503" priority="1899" operator="containsText" text="P">
      <formula>NOT(ISERROR(SEARCH("P",AR49)))</formula>
    </cfRule>
    <cfRule type="containsText" dxfId="3502" priority="1900" operator="containsText" text="OK">
      <formula>NOT(ISERROR(SEARCH("OK",AR49)))</formula>
    </cfRule>
  </conditionalFormatting>
  <conditionalFormatting sqref="AS49">
    <cfRule type="expression" dxfId="3501" priority="1901">
      <formula>AND(+AR49="P",AS49&lt;=$A$1)</formula>
    </cfRule>
    <cfRule type="expression" dxfId="3500" priority="1902">
      <formula>AND(+AR49="P",AS49&gt;$A$1)</formula>
    </cfRule>
    <cfRule type="expression" dxfId="3499" priority="1903">
      <formula>+AR49="OK"</formula>
    </cfRule>
  </conditionalFormatting>
  <conditionalFormatting sqref="BP49 BN49 AW49 AY49 BA49 AU49">
    <cfRule type="containsText" dxfId="3498" priority="1894" operator="containsText" text="P">
      <formula>NOT(ISERROR(SEARCH("P",AU49)))</formula>
    </cfRule>
    <cfRule type="containsText" dxfId="3497" priority="1895" operator="containsText" text="OK">
      <formula>NOT(ISERROR(SEARCH("OK",AU49)))</formula>
    </cfRule>
  </conditionalFormatting>
  <conditionalFormatting sqref="BO49 BB49:BC49 AZ49 AX49 AV49 BQ49">
    <cfRule type="expression" dxfId="3496" priority="1896">
      <formula>AND(+AU49="P",AV49&lt;=$A$1)</formula>
    </cfRule>
    <cfRule type="expression" dxfId="3495" priority="1897">
      <formula>AND(+AU49="P",AV49&gt;$A$1)</formula>
    </cfRule>
    <cfRule type="expression" dxfId="3494" priority="1898">
      <formula>+AU49="OK"</formula>
    </cfRule>
  </conditionalFormatting>
  <conditionalFormatting sqref="AV32">
    <cfRule type="expression" dxfId="3493" priority="1891">
      <formula>AND(+AU32="P",AV32&lt;=$A$1)</formula>
    </cfRule>
    <cfRule type="expression" dxfId="3492" priority="1892">
      <formula>AND(+AU32="P",AV32&gt;$A$1)</formula>
    </cfRule>
    <cfRule type="expression" dxfId="3491" priority="1893">
      <formula>+AU32="OK"</formula>
    </cfRule>
  </conditionalFormatting>
  <conditionalFormatting sqref="AV47">
    <cfRule type="expression" dxfId="3490" priority="1885">
      <formula>AND(+AU47="P",AV47&lt;=$A$1)</formula>
    </cfRule>
    <cfRule type="expression" dxfId="3489" priority="1886">
      <formula>AND(+AU47="P",AV47&gt;$A$1)</formula>
    </cfRule>
    <cfRule type="expression" dxfId="3488" priority="1887">
      <formula>+AU47="OK"</formula>
    </cfRule>
  </conditionalFormatting>
  <conditionalFormatting sqref="AV84">
    <cfRule type="expression" dxfId="3487" priority="1882">
      <formula>AND(+AU84="P",AV84&lt;=$A$1)</formula>
    </cfRule>
    <cfRule type="expression" dxfId="3486" priority="1883">
      <formula>AND(+AU84="P",AV84&gt;$A$1)</formula>
    </cfRule>
    <cfRule type="expression" dxfId="3485" priority="1884">
      <formula>+AU84="OK"</formula>
    </cfRule>
  </conditionalFormatting>
  <conditionalFormatting sqref="AV86:AV89">
    <cfRule type="expression" dxfId="3484" priority="1876">
      <formula>AND(+AU86="P",AV86&lt;=$A$1)</formula>
    </cfRule>
    <cfRule type="expression" dxfId="3483" priority="1877">
      <formula>AND(+AU86="P",AV86&gt;$A$1)</formula>
    </cfRule>
    <cfRule type="expression" dxfId="3482" priority="1878">
      <formula>+AU86="OK"</formula>
    </cfRule>
  </conditionalFormatting>
  <conditionalFormatting sqref="AV91">
    <cfRule type="expression" dxfId="3481" priority="1873">
      <formula>AND(+AU91="P",AV91&lt;=$A$1)</formula>
    </cfRule>
    <cfRule type="expression" dxfId="3480" priority="1874">
      <formula>AND(+AU91="P",AV91&gt;$A$1)</formula>
    </cfRule>
    <cfRule type="expression" dxfId="3479" priority="1875">
      <formula>+AU91="OK"</formula>
    </cfRule>
  </conditionalFormatting>
  <conditionalFormatting sqref="AV99:AV101">
    <cfRule type="expression" dxfId="3478" priority="1870">
      <formula>AND(+AU99="P",AV99&lt;=$A$1)</formula>
    </cfRule>
    <cfRule type="expression" dxfId="3477" priority="1871">
      <formula>AND(+AU99="P",AV99&gt;$A$1)</formula>
    </cfRule>
    <cfRule type="expression" dxfId="3476" priority="1872">
      <formula>+AU99="OK"</formula>
    </cfRule>
  </conditionalFormatting>
  <conditionalFormatting sqref="BP85 BN85 AU85 AW85 AY85 BA85 AR85">
    <cfRule type="containsText" dxfId="3475" priority="1865" operator="containsText" text="P">
      <formula>NOT(ISERROR(SEARCH("P",AR85)))</formula>
    </cfRule>
    <cfRule type="containsText" dxfId="3474" priority="1866" operator="containsText" text="OK">
      <formula>NOT(ISERROR(SEARCH("OK",AR85)))</formula>
    </cfRule>
  </conditionalFormatting>
  <conditionalFormatting sqref="BO85 BQ85 BB85:BC85 AZ85 AV85 AX85 AQ85 AS85">
    <cfRule type="expression" dxfId="3473" priority="1867">
      <formula>AND(+AP85="P",AQ85&lt;=$A$1)</formula>
    </cfRule>
    <cfRule type="expression" dxfId="3472" priority="1868">
      <formula>AND(+AP85="P",AQ85&gt;$A$1)</formula>
    </cfRule>
    <cfRule type="expression" dxfId="3471" priority="1869">
      <formula>+AP85="OK"</formula>
    </cfRule>
  </conditionalFormatting>
  <conditionalFormatting sqref="BD7:BD16 BH7:BH16 BH25:BH28 BD25:BD28 BH74:BH85 BD74:BD85 BH36:BH37 BH39:BH47">
    <cfRule type="containsText" dxfId="3470" priority="1854" operator="containsText" text="P">
      <formula>NOT(ISERROR(SEARCH("P",BD7)))</formula>
    </cfRule>
    <cfRule type="containsText" dxfId="3469" priority="1855" operator="containsText" text="OK">
      <formula>NOT(ISERROR(SEARCH("OK",BD7)))</formula>
    </cfRule>
  </conditionalFormatting>
  <conditionalFormatting sqref="BD33 BH33">
    <cfRule type="containsText" dxfId="3468" priority="1852" operator="containsText" text="P">
      <formula>NOT(ISERROR(SEARCH("P",BD33)))</formula>
    </cfRule>
    <cfRule type="containsText" dxfId="3467" priority="1853" operator="containsText" text="OK">
      <formula>NOT(ISERROR(SEARCH("OK",BD33)))</formula>
    </cfRule>
  </conditionalFormatting>
  <conditionalFormatting sqref="BD8 BH8">
    <cfRule type="containsText" dxfId="3466" priority="1850" operator="containsText" text="P">
      <formula>NOT(ISERROR(SEARCH("P",BD8)))</formula>
    </cfRule>
    <cfRule type="containsText" dxfId="3465" priority="1851" operator="containsText" text="OK">
      <formula>NOT(ISERROR(SEARCH("OK",BD8)))</formula>
    </cfRule>
  </conditionalFormatting>
  <conditionalFormatting sqref="BD9:BD16 BH9:BH16">
    <cfRule type="containsText" dxfId="3464" priority="1848" operator="containsText" text="P">
      <formula>NOT(ISERROR(SEARCH("P",BD9)))</formula>
    </cfRule>
    <cfRule type="containsText" dxfId="3463" priority="1849" operator="containsText" text="OK">
      <formula>NOT(ISERROR(SEARCH("OK",BD9)))</formula>
    </cfRule>
  </conditionalFormatting>
  <conditionalFormatting sqref="BD86:BD90 BH86:BH90">
    <cfRule type="containsText" dxfId="3462" priority="1846" operator="containsText" text="P">
      <formula>NOT(ISERROR(SEARCH("P",BD86)))</formula>
    </cfRule>
    <cfRule type="containsText" dxfId="3461" priority="1847" operator="containsText" text="OK">
      <formula>NOT(ISERROR(SEARCH("OK",BD86)))</formula>
    </cfRule>
  </conditionalFormatting>
  <conditionalFormatting sqref="BD91 BH91">
    <cfRule type="containsText" dxfId="3460" priority="1844" operator="containsText" text="P">
      <formula>NOT(ISERROR(SEARCH("P",BD91)))</formula>
    </cfRule>
    <cfRule type="containsText" dxfId="3459" priority="1845" operator="containsText" text="OK">
      <formula>NOT(ISERROR(SEARCH("OK",BD91)))</formula>
    </cfRule>
  </conditionalFormatting>
  <conditionalFormatting sqref="BD32 BH32">
    <cfRule type="containsText" dxfId="3458" priority="1842" operator="containsText" text="P">
      <formula>NOT(ISERROR(SEARCH("P",BD32)))</formula>
    </cfRule>
    <cfRule type="containsText" dxfId="3457" priority="1843" operator="containsText" text="OK">
      <formula>NOT(ISERROR(SEARCH("OK",BD32)))</formula>
    </cfRule>
  </conditionalFormatting>
  <conditionalFormatting sqref="BD134 BH134">
    <cfRule type="containsText" dxfId="3456" priority="1840" operator="containsText" text="P">
      <formula>NOT(ISERROR(SEARCH("P",BD134)))</formula>
    </cfRule>
    <cfRule type="containsText" dxfId="3455" priority="1841" operator="containsText" text="OK">
      <formula>NOT(ISERROR(SEARCH("OK",BD134)))</formula>
    </cfRule>
  </conditionalFormatting>
  <conditionalFormatting sqref="BD17 BH17">
    <cfRule type="containsText" dxfId="3454" priority="1838" operator="containsText" text="P">
      <formula>NOT(ISERROR(SEARCH("P",BD17)))</formula>
    </cfRule>
    <cfRule type="containsText" dxfId="3453" priority="1839" operator="containsText" text="OK">
      <formula>NOT(ISERROR(SEARCH("OK",BD17)))</formula>
    </cfRule>
  </conditionalFormatting>
  <conditionalFormatting sqref="BD17 BH17">
    <cfRule type="containsText" dxfId="3452" priority="1836" operator="containsText" text="P">
      <formula>NOT(ISERROR(SEARCH("P",BD17)))</formula>
    </cfRule>
    <cfRule type="containsText" dxfId="3451" priority="1837" operator="containsText" text="OK">
      <formula>NOT(ISERROR(SEARCH("OK",BD17)))</formula>
    </cfRule>
  </conditionalFormatting>
  <conditionalFormatting sqref="BD133 BH133">
    <cfRule type="containsText" dxfId="3450" priority="1834" operator="containsText" text="P">
      <formula>NOT(ISERROR(SEARCH("P",BD133)))</formula>
    </cfRule>
    <cfRule type="containsText" dxfId="3449" priority="1835" operator="containsText" text="OK">
      <formula>NOT(ISERROR(SEARCH("OK",BD133)))</formula>
    </cfRule>
  </conditionalFormatting>
  <conditionalFormatting sqref="BE32:BE33 BG32:BG33 BI32:BI33 BM32:BM33 BE7:BE17 BG7:BG17 BM7:BM17 BM25:BM28 BI25:BI28 BG25:BG28 BE25:BE28 BE84 BG84 BI84 BM84 BM133:BM134 BI133:BI134 BG133:BG134 BE133:BE134 BI7:BI17">
    <cfRule type="expression" dxfId="3448" priority="1856">
      <formula>AND(+BD7="P",BE7&lt;=$A$1)</formula>
    </cfRule>
    <cfRule type="expression" dxfId="3447" priority="1857">
      <formula>AND(+BD7="P",BE7&gt;$A$1)</formula>
    </cfRule>
    <cfRule type="expression" dxfId="3446" priority="1858">
      <formula>+BD7="OK"</formula>
    </cfRule>
  </conditionalFormatting>
  <conditionalFormatting sqref="BD29 BH29">
    <cfRule type="containsText" dxfId="3445" priority="1829" operator="containsText" text="P">
      <formula>NOT(ISERROR(SEARCH("P",BD29)))</formula>
    </cfRule>
    <cfRule type="containsText" dxfId="3444" priority="1830" operator="containsText" text="OK">
      <formula>NOT(ISERROR(SEARCH("OK",BD29)))</formula>
    </cfRule>
  </conditionalFormatting>
  <conditionalFormatting sqref="BE29 BG29 BI29 BM29">
    <cfRule type="expression" dxfId="3443" priority="1831">
      <formula>AND(+BD29="P",BE29&lt;=$A$1)</formula>
    </cfRule>
    <cfRule type="expression" dxfId="3442" priority="1832">
      <formula>AND(+BD29="P",BE29&gt;$A$1)</formula>
    </cfRule>
    <cfRule type="expression" dxfId="3441" priority="1833">
      <formula>+BD29="OK"</formula>
    </cfRule>
  </conditionalFormatting>
  <conditionalFormatting sqref="BD34:BD35 BH34:BH35">
    <cfRule type="containsText" dxfId="3440" priority="1824" operator="containsText" text="P">
      <formula>NOT(ISERROR(SEARCH("P",BD34)))</formula>
    </cfRule>
    <cfRule type="containsText" dxfId="3439" priority="1825" operator="containsText" text="OK">
      <formula>NOT(ISERROR(SEARCH("OK",BD34)))</formula>
    </cfRule>
  </conditionalFormatting>
  <conditionalFormatting sqref="BD132 BH132">
    <cfRule type="containsText" dxfId="3438" priority="1819" operator="containsText" text="P">
      <formula>NOT(ISERROR(SEARCH("P",BD132)))</formula>
    </cfRule>
    <cfRule type="containsText" dxfId="3437" priority="1820" operator="containsText" text="OK">
      <formula>NOT(ISERROR(SEARCH("OK",BD132)))</formula>
    </cfRule>
  </conditionalFormatting>
  <conditionalFormatting sqref="BE132 BG132 BI132 BM132">
    <cfRule type="expression" dxfId="3436" priority="1821">
      <formula>AND(+BD132="P",BE132&lt;=$A$1)</formula>
    </cfRule>
    <cfRule type="expression" dxfId="3435" priority="1822">
      <formula>AND(+BD132="P",BE132&gt;$A$1)</formula>
    </cfRule>
    <cfRule type="expression" dxfId="3434" priority="1823">
      <formula>+BD132="OK"</formula>
    </cfRule>
  </conditionalFormatting>
  <conditionalFormatting sqref="BD50 BH50">
    <cfRule type="containsText" dxfId="3433" priority="1814" operator="containsText" text="P">
      <formula>NOT(ISERROR(SEARCH("P",BD50)))</formula>
    </cfRule>
    <cfRule type="containsText" dxfId="3432" priority="1815" operator="containsText" text="OK">
      <formula>NOT(ISERROR(SEARCH("OK",BD50)))</formula>
    </cfRule>
  </conditionalFormatting>
  <conditionalFormatting sqref="BE50 BG50 BI50 BM50">
    <cfRule type="expression" dxfId="3431" priority="1816">
      <formula>AND(+BD50="P",BE50&lt;=$A$1)</formula>
    </cfRule>
    <cfRule type="expression" dxfId="3430" priority="1817">
      <formula>AND(+BD50="P",BE50&gt;$A$1)</formula>
    </cfRule>
    <cfRule type="expression" dxfId="3429" priority="1818">
      <formula>+BD50="OK"</formula>
    </cfRule>
  </conditionalFormatting>
  <conditionalFormatting sqref="BD49 BH49">
    <cfRule type="containsText" dxfId="3428" priority="1809" operator="containsText" text="P">
      <formula>NOT(ISERROR(SEARCH("P",BD49)))</formula>
    </cfRule>
    <cfRule type="containsText" dxfId="3427" priority="1810" operator="containsText" text="OK">
      <formula>NOT(ISERROR(SEARCH("OK",BD49)))</formula>
    </cfRule>
  </conditionalFormatting>
  <conditionalFormatting sqref="BE49 BG49 BI49 BM49">
    <cfRule type="expression" dxfId="3426" priority="1811">
      <formula>AND(+BD49="P",BE49&lt;=$A$1)</formula>
    </cfRule>
    <cfRule type="expression" dxfId="3425" priority="1812">
      <formula>AND(+BD49="P",BE49&gt;$A$1)</formula>
    </cfRule>
    <cfRule type="expression" dxfId="3424" priority="1813">
      <formula>+BD49="OK"</formula>
    </cfRule>
  </conditionalFormatting>
  <conditionalFormatting sqref="BD85 BH85">
    <cfRule type="containsText" dxfId="3423" priority="1804" operator="containsText" text="P">
      <formula>NOT(ISERROR(SEARCH("P",BD85)))</formula>
    </cfRule>
    <cfRule type="containsText" dxfId="3422" priority="1805" operator="containsText" text="OK">
      <formula>NOT(ISERROR(SEARCH("OK",BD85)))</formula>
    </cfRule>
  </conditionalFormatting>
  <conditionalFormatting sqref="BE85 BG85 BI85 BM85">
    <cfRule type="expression" dxfId="3421" priority="1806">
      <formula>AND(+BD85="P",BE85&lt;=$A$1)</formula>
    </cfRule>
    <cfRule type="expression" dxfId="3420" priority="1807">
      <formula>AND(+BD85="P",BE85&gt;$A$1)</formula>
    </cfRule>
    <cfRule type="expression" dxfId="3419" priority="1808">
      <formula>+BD85="OK"</formula>
    </cfRule>
  </conditionalFormatting>
  <conditionalFormatting sqref="BM38 BM48 BJ48 BP48:BU48">
    <cfRule type="expression" dxfId="3418" priority="1862">
      <formula>AND(+BG38="P",BJ38&lt;=$A$1)</formula>
    </cfRule>
    <cfRule type="expression" dxfId="3417" priority="1863">
      <formula>AND(+BG38="P",BJ38&gt;$A$1)</formula>
    </cfRule>
    <cfRule type="expression" dxfId="3416" priority="1864">
      <formula>+BG38="OK"</formula>
    </cfRule>
  </conditionalFormatting>
  <conditionalFormatting sqref="BJ7:BJ16 BJ36:BJ47 BJ25:BJ28 BJ74:BJ85">
    <cfRule type="containsText" dxfId="3415" priority="1796" operator="containsText" text="P">
      <formula>NOT(ISERROR(SEARCH("P",BJ7)))</formula>
    </cfRule>
    <cfRule type="containsText" dxfId="3414" priority="1797" operator="containsText" text="OK">
      <formula>NOT(ISERROR(SEARCH("OK",BJ7)))</formula>
    </cfRule>
  </conditionalFormatting>
  <conditionalFormatting sqref="BJ33">
    <cfRule type="containsText" dxfId="3413" priority="1794" operator="containsText" text="P">
      <formula>NOT(ISERROR(SEARCH("P",BJ33)))</formula>
    </cfRule>
    <cfRule type="containsText" dxfId="3412" priority="1795" operator="containsText" text="OK">
      <formula>NOT(ISERROR(SEARCH("OK",BJ33)))</formula>
    </cfRule>
  </conditionalFormatting>
  <conditionalFormatting sqref="BJ8">
    <cfRule type="containsText" dxfId="3411" priority="1792" operator="containsText" text="P">
      <formula>NOT(ISERROR(SEARCH("P",BJ8)))</formula>
    </cfRule>
    <cfRule type="containsText" dxfId="3410" priority="1793" operator="containsText" text="OK">
      <formula>NOT(ISERROR(SEARCH("OK",BJ8)))</formula>
    </cfRule>
  </conditionalFormatting>
  <conditionalFormatting sqref="BJ9:BJ16">
    <cfRule type="containsText" dxfId="3409" priority="1790" operator="containsText" text="P">
      <formula>NOT(ISERROR(SEARCH("P",BJ9)))</formula>
    </cfRule>
    <cfRule type="containsText" dxfId="3408" priority="1791" operator="containsText" text="OK">
      <formula>NOT(ISERROR(SEARCH("OK",BJ9)))</formula>
    </cfRule>
  </conditionalFormatting>
  <conditionalFormatting sqref="BJ86:BJ90">
    <cfRule type="containsText" dxfId="3407" priority="1788" operator="containsText" text="P">
      <formula>NOT(ISERROR(SEARCH("P",BJ86)))</formula>
    </cfRule>
    <cfRule type="containsText" dxfId="3406" priority="1789" operator="containsText" text="OK">
      <formula>NOT(ISERROR(SEARCH("OK",BJ86)))</formula>
    </cfRule>
  </conditionalFormatting>
  <conditionalFormatting sqref="BJ91">
    <cfRule type="containsText" dxfId="3405" priority="1786" operator="containsText" text="P">
      <formula>NOT(ISERROR(SEARCH("P",BJ91)))</formula>
    </cfRule>
    <cfRule type="containsText" dxfId="3404" priority="1787" operator="containsText" text="OK">
      <formula>NOT(ISERROR(SEARCH("OK",BJ91)))</formula>
    </cfRule>
  </conditionalFormatting>
  <conditionalFormatting sqref="BJ32">
    <cfRule type="containsText" dxfId="3403" priority="1784" operator="containsText" text="P">
      <formula>NOT(ISERROR(SEARCH("P",BJ32)))</formula>
    </cfRule>
    <cfRule type="containsText" dxfId="3402" priority="1785" operator="containsText" text="OK">
      <formula>NOT(ISERROR(SEARCH("OK",BJ32)))</formula>
    </cfRule>
  </conditionalFormatting>
  <conditionalFormatting sqref="BJ134">
    <cfRule type="containsText" dxfId="3401" priority="1782" operator="containsText" text="P">
      <formula>NOT(ISERROR(SEARCH("P",BJ134)))</formula>
    </cfRule>
    <cfRule type="containsText" dxfId="3400" priority="1783" operator="containsText" text="OK">
      <formula>NOT(ISERROR(SEARCH("OK",BJ134)))</formula>
    </cfRule>
  </conditionalFormatting>
  <conditionalFormatting sqref="BJ17">
    <cfRule type="containsText" dxfId="3399" priority="1780" operator="containsText" text="P">
      <formula>NOT(ISERROR(SEARCH("P",BJ17)))</formula>
    </cfRule>
    <cfRule type="containsText" dxfId="3398" priority="1781" operator="containsText" text="OK">
      <formula>NOT(ISERROR(SEARCH("OK",BJ17)))</formula>
    </cfRule>
  </conditionalFormatting>
  <conditionalFormatting sqref="BJ17">
    <cfRule type="containsText" dxfId="3397" priority="1778" operator="containsText" text="P">
      <formula>NOT(ISERROR(SEARCH("P",BJ17)))</formula>
    </cfRule>
    <cfRule type="containsText" dxfId="3396" priority="1779" operator="containsText" text="OK">
      <formula>NOT(ISERROR(SEARCH("OK",BJ17)))</formula>
    </cfRule>
  </conditionalFormatting>
  <conditionalFormatting sqref="BJ133">
    <cfRule type="containsText" dxfId="3395" priority="1776" operator="containsText" text="P">
      <formula>NOT(ISERROR(SEARCH("P",BJ133)))</formula>
    </cfRule>
    <cfRule type="containsText" dxfId="3394" priority="1777" operator="containsText" text="OK">
      <formula>NOT(ISERROR(SEARCH("OK",BJ133)))</formula>
    </cfRule>
  </conditionalFormatting>
  <conditionalFormatting sqref="BJ29">
    <cfRule type="containsText" dxfId="3393" priority="1771" operator="containsText" text="P">
      <formula>NOT(ISERROR(SEARCH("P",BJ29)))</formula>
    </cfRule>
    <cfRule type="containsText" dxfId="3392" priority="1772" operator="containsText" text="OK">
      <formula>NOT(ISERROR(SEARCH("OK",BJ29)))</formula>
    </cfRule>
  </conditionalFormatting>
  <conditionalFormatting sqref="BJ34:BJ35">
    <cfRule type="containsText" dxfId="3391" priority="1766" operator="containsText" text="P">
      <formula>NOT(ISERROR(SEARCH("P",BJ34)))</formula>
    </cfRule>
    <cfRule type="containsText" dxfId="3390" priority="1767" operator="containsText" text="OK">
      <formula>NOT(ISERROR(SEARCH("OK",BJ34)))</formula>
    </cfRule>
  </conditionalFormatting>
  <conditionalFormatting sqref="BJ132">
    <cfRule type="containsText" dxfId="3389" priority="1761" operator="containsText" text="P">
      <formula>NOT(ISERROR(SEARCH("P",BJ132)))</formula>
    </cfRule>
    <cfRule type="containsText" dxfId="3388" priority="1762" operator="containsText" text="OK">
      <formula>NOT(ISERROR(SEARCH("OK",BJ132)))</formula>
    </cfRule>
  </conditionalFormatting>
  <conditionalFormatting sqref="BJ50">
    <cfRule type="containsText" dxfId="3387" priority="1756" operator="containsText" text="P">
      <formula>NOT(ISERROR(SEARCH("P",BJ50)))</formula>
    </cfRule>
    <cfRule type="containsText" dxfId="3386" priority="1757" operator="containsText" text="OK">
      <formula>NOT(ISERROR(SEARCH("OK",BJ50)))</formula>
    </cfRule>
  </conditionalFormatting>
  <conditionalFormatting sqref="BJ49">
    <cfRule type="containsText" dxfId="3385" priority="1751" operator="containsText" text="P">
      <formula>NOT(ISERROR(SEARCH("P",BJ49)))</formula>
    </cfRule>
    <cfRule type="containsText" dxfId="3384" priority="1752" operator="containsText" text="OK">
      <formula>NOT(ISERROR(SEARCH("OK",BJ49)))</formula>
    </cfRule>
  </conditionalFormatting>
  <conditionalFormatting sqref="BJ85">
    <cfRule type="containsText" dxfId="3383" priority="1746" operator="containsText" text="P">
      <formula>NOT(ISERROR(SEARCH("P",BJ85)))</formula>
    </cfRule>
    <cfRule type="containsText" dxfId="3382" priority="1747" operator="containsText" text="OK">
      <formula>NOT(ISERROR(SEARCH("OK",BJ85)))</formula>
    </cfRule>
  </conditionalFormatting>
  <conditionalFormatting sqref="BJ38">
    <cfRule type="expression" dxfId="3381" priority="1801">
      <formula>AND(+BG38="P",BJ38&lt;=$A$1)</formula>
    </cfRule>
    <cfRule type="expression" dxfId="3380" priority="1802">
      <formula>AND(+BG38="P",BJ38&gt;$A$1)</formula>
    </cfRule>
    <cfRule type="expression" dxfId="3379" priority="1803">
      <formula>+BG38="OK"</formula>
    </cfRule>
  </conditionalFormatting>
  <conditionalFormatting sqref="BO46">
    <cfRule type="expression" dxfId="3378" priority="1719">
      <formula>AND(+BN46="P",BO46&lt;=$A$1)</formula>
    </cfRule>
    <cfRule type="expression" dxfId="3377" priority="1720">
      <formula>AND(+BN46="P",BO46&gt;$A$1)</formula>
    </cfRule>
    <cfRule type="expression" dxfId="3376" priority="1721">
      <formula>+BN46="OK"</formula>
    </cfRule>
  </conditionalFormatting>
  <conditionalFormatting sqref="BP46:BQ46">
    <cfRule type="expression" dxfId="3375" priority="1722">
      <formula>AND(+BM46="P",BP46&lt;=$A$1)</formula>
    </cfRule>
    <cfRule type="expression" dxfId="3374" priority="1723">
      <formula>AND(+BM46="P",BP46&gt;$A$1)</formula>
    </cfRule>
    <cfRule type="expression" dxfId="3373" priority="1724">
      <formula>+BM46="OK"</formula>
    </cfRule>
  </conditionalFormatting>
  <conditionalFormatting sqref="BP64:BP67 BN64:BN67 S64:S67 U64:U67 AU64:AU67 AL64:AL67 Z64:Z67 AB64:AB67 AD64:AD67 AH64:AH67 AN64:AN67 AP64:AP67 AW64:AW67 AY64:AY67 BA64:BA67 AF64:AF67 Q64:Q67 AR64:AR67 AR71:AR73 Q71:Q73 AF71:AF73 BA71:BA73 AY71:AY73 AW71:AW73 AP71:AP73 AN71:AN73 AH71:AH73 AD71:AD73 AB71:AB73 Z71:Z73 AL71:AL73 AU71:AU73 U71:U73 S71:S73 BN71:BN73 BP71:BP73">
    <cfRule type="containsText" dxfId="3372" priority="1697" operator="containsText" text="P">
      <formula>NOT(ISERROR(SEARCH("P",Q64)))</formula>
    </cfRule>
    <cfRule type="containsText" dxfId="3371" priority="1698" operator="containsText" text="OK">
      <formula>NOT(ISERROR(SEARCH("OK",Q64)))</formula>
    </cfRule>
  </conditionalFormatting>
  <conditionalFormatting sqref="BO64:BO67 BQ64:BQ67 BB64:BC67 AZ64:AZ67 AV64:AV67 AX64:AX67 R64:R67 AA64:AA67 V64:V67 AI64:AI67 AC64:AC67 AE64:AE67 AO64:AO67 AG64:AG67 T64:T67 AS64:AS67 AQ64:AQ67 AM64:AM67 Y64:Y67 Y71:Y73 AM71:AM73 AQ71:AQ73 AS71:AS73 T71:T73 AG71:AG73 AO71:AO73 AE71:AE73 AC71:AC73 AI71:AI73 V71:V73 AA71:AA73 R71:R73 AX71:AX73 AV71:AV73 AZ71:AZ73 BB71:BC73 BQ71:BQ73 BO71:BO73">
    <cfRule type="expression" dxfId="3370" priority="1699">
      <formula>AND(+Q64="P",R64&lt;=$A$1)</formula>
    </cfRule>
    <cfRule type="expression" dxfId="3369" priority="1700">
      <formula>AND(+Q64="P",R64&gt;$A$1)</formula>
    </cfRule>
    <cfRule type="expression" dxfId="3368" priority="1701">
      <formula>+Q64="OK"</formula>
    </cfRule>
  </conditionalFormatting>
  <conditionalFormatting sqref="I64:N67 P64:P67 P71:P73 I71:N73">
    <cfRule type="containsBlanks" dxfId="3367" priority="1695">
      <formula>LEN(TRIM(I64))=0</formula>
    </cfRule>
    <cfRule type="cellIs" dxfId="3366" priority="1696" operator="greaterThan">
      <formula>0</formula>
    </cfRule>
  </conditionalFormatting>
  <conditionalFormatting sqref="BD64:BD67 BH64:BH67 BH71:BH73 BD71:BD73">
    <cfRule type="containsText" dxfId="3365" priority="1690" operator="containsText" text="P">
      <formula>NOT(ISERROR(SEARCH("P",BD64)))</formula>
    </cfRule>
    <cfRule type="containsText" dxfId="3364" priority="1691" operator="containsText" text="OK">
      <formula>NOT(ISERROR(SEARCH("OK",BD64)))</formula>
    </cfRule>
  </conditionalFormatting>
  <conditionalFormatting sqref="BE64:BE67 BG64:BG67 BI64:BI67 BM64:BM67 BM71:BM73 BI71:BI73 BG71:BG73 BE71:BE73">
    <cfRule type="expression" dxfId="3363" priority="1692">
      <formula>AND(+BD64="P",BE64&lt;=$A$1)</formula>
    </cfRule>
    <cfRule type="expression" dxfId="3362" priority="1693">
      <formula>AND(+BD64="P",BE64&gt;$A$1)</formula>
    </cfRule>
    <cfRule type="expression" dxfId="3361" priority="1694">
      <formula>+BD64="OK"</formula>
    </cfRule>
  </conditionalFormatting>
  <conditionalFormatting sqref="BJ64:BJ67 BJ71:BJ73">
    <cfRule type="containsText" dxfId="3360" priority="1685" operator="containsText" text="P">
      <formula>NOT(ISERROR(SEARCH("P",BJ64)))</formula>
    </cfRule>
    <cfRule type="containsText" dxfId="3359" priority="1686" operator="containsText" text="OK">
      <formula>NOT(ISERROR(SEARCH("OK",BJ64)))</formula>
    </cfRule>
  </conditionalFormatting>
  <conditionalFormatting sqref="BP104:BP108 BN104:BN108">
    <cfRule type="containsText" dxfId="3358" priority="1680" operator="containsText" text="P">
      <formula>NOT(ISERROR(SEARCH("P",BN104)))</formula>
    </cfRule>
    <cfRule type="containsText" dxfId="3357" priority="1681" operator="containsText" text="OK">
      <formula>NOT(ISERROR(SEARCH("OK",BN104)))</formula>
    </cfRule>
  </conditionalFormatting>
  <conditionalFormatting sqref="I104:N108 P104:P108">
    <cfRule type="containsBlanks" dxfId="3356" priority="1678">
      <formula>LEN(TRIM(I104))=0</formula>
    </cfRule>
    <cfRule type="cellIs" dxfId="3355" priority="1679" operator="greaterThan">
      <formula>0</formula>
    </cfRule>
  </conditionalFormatting>
  <conditionalFormatting sqref="BD104:BD108 BH104:BH108">
    <cfRule type="containsText" dxfId="3354" priority="1670" operator="containsText" text="P">
      <formula>NOT(ISERROR(SEARCH("P",BD104)))</formula>
    </cfRule>
    <cfRule type="containsText" dxfId="3353" priority="1671" operator="containsText" text="OK">
      <formula>NOT(ISERROR(SEARCH("OK",BD104)))</formula>
    </cfRule>
  </conditionalFormatting>
  <conditionalFormatting sqref="BJ104:BJ108">
    <cfRule type="containsText" dxfId="3352" priority="1665" operator="containsText" text="P">
      <formula>NOT(ISERROR(SEARCH("P",BJ104)))</formula>
    </cfRule>
    <cfRule type="containsText" dxfId="3351" priority="1666" operator="containsText" text="OK">
      <formula>NOT(ISERROR(SEARCH("OK",BJ104)))</formula>
    </cfRule>
  </conditionalFormatting>
  <conditionalFormatting sqref="Q104:Q108 AF104:AF108 AN104:AN108 AH104:AH108 AD104:AD108 AB104:AB108 Z104:Z108 AL104:AL108 U104:U108 S104:S108">
    <cfRule type="containsText" dxfId="3350" priority="1660" operator="containsText" text="P">
      <formula>NOT(ISERROR(SEARCH("P",Q104)))</formula>
    </cfRule>
    <cfRule type="containsText" dxfId="3349" priority="1661" operator="containsText" text="OK">
      <formula>NOT(ISERROR(SEARCH("OK",Q104)))</formula>
    </cfRule>
  </conditionalFormatting>
  <conditionalFormatting sqref="AR104:AR108 AP104:AP108">
    <cfRule type="containsText" dxfId="3348" priority="1655" operator="containsText" text="P">
      <formula>NOT(ISERROR(SEARCH("P",AP104)))</formula>
    </cfRule>
    <cfRule type="containsText" dxfId="3347" priority="1656" operator="containsText" text="OK">
      <formula>NOT(ISERROR(SEARCH("OK",AP104)))</formula>
    </cfRule>
  </conditionalFormatting>
  <conditionalFormatting sqref="BA104:BA108 AY104:AY108 AW104:AW108 AU104:AU108">
    <cfRule type="containsText" dxfId="3346" priority="1650" operator="containsText" text="P">
      <formula>NOT(ISERROR(SEARCH("P",AU104)))</formula>
    </cfRule>
    <cfRule type="containsText" dxfId="3345" priority="1651" operator="containsText" text="OK">
      <formula>NOT(ISERROR(SEARCH("OK",AU104)))</formula>
    </cfRule>
  </conditionalFormatting>
  <conditionalFormatting sqref="BR32:BT33 BR7:BT17 BR86:BU86 BR25:BT28 BR84:BT84 BR133:BT134">
    <cfRule type="expression" dxfId="3344" priority="1644">
      <formula>AND(+BQ7="P",BR7&lt;=$A$1)</formula>
    </cfRule>
    <cfRule type="expression" dxfId="3343" priority="1645">
      <formula>AND(+BQ7="P",BR7&gt;$A$1)</formula>
    </cfRule>
    <cfRule type="expression" dxfId="3342" priority="1646">
      <formula>+BQ7="OK"</formula>
    </cfRule>
  </conditionalFormatting>
  <conditionalFormatting sqref="BR29:BT29">
    <cfRule type="expression" dxfId="3341" priority="1641">
      <formula>AND(+BQ29="P",BR29&lt;=$A$1)</formula>
    </cfRule>
    <cfRule type="expression" dxfId="3340" priority="1642">
      <formula>AND(+BQ29="P",BR29&gt;$A$1)</formula>
    </cfRule>
    <cfRule type="expression" dxfId="3339" priority="1643">
      <formula>+BQ29="OK"</formula>
    </cfRule>
  </conditionalFormatting>
  <conditionalFormatting sqref="BR132:BT132">
    <cfRule type="expression" dxfId="3338" priority="1635">
      <formula>AND(+BQ132="P",BR132&lt;=$A$1)</formula>
    </cfRule>
    <cfRule type="expression" dxfId="3337" priority="1636">
      <formula>AND(+BQ132="P",BR132&gt;$A$1)</formula>
    </cfRule>
    <cfRule type="expression" dxfId="3336" priority="1637">
      <formula>+BQ132="OK"</formula>
    </cfRule>
  </conditionalFormatting>
  <conditionalFormatting sqref="BR50:BT50">
    <cfRule type="expression" dxfId="3335" priority="1632">
      <formula>AND(+BQ50="P",BR50&lt;=$A$1)</formula>
    </cfRule>
    <cfRule type="expression" dxfId="3334" priority="1633">
      <formula>AND(+BQ50="P",BR50&gt;$A$1)</formula>
    </cfRule>
    <cfRule type="expression" dxfId="3333" priority="1634">
      <formula>+BQ50="OK"</formula>
    </cfRule>
  </conditionalFormatting>
  <conditionalFormatting sqref="BR49:BT49">
    <cfRule type="expression" dxfId="3332" priority="1629">
      <formula>AND(+BQ49="P",BR49&lt;=$A$1)</formula>
    </cfRule>
    <cfRule type="expression" dxfId="3331" priority="1630">
      <formula>AND(+BQ49="P",BR49&gt;$A$1)</formula>
    </cfRule>
    <cfRule type="expression" dxfId="3330" priority="1631">
      <formula>+BQ49="OK"</formula>
    </cfRule>
  </conditionalFormatting>
  <conditionalFormatting sqref="BR85:BT85">
    <cfRule type="expression" dxfId="3329" priority="1626">
      <formula>AND(+BQ85="P",BR85&lt;=$A$1)</formula>
    </cfRule>
    <cfRule type="expression" dxfId="3328" priority="1627">
      <formula>AND(+BQ85="P",BR85&gt;$A$1)</formula>
    </cfRule>
    <cfRule type="expression" dxfId="3327" priority="1628">
      <formula>+BQ85="OK"</formula>
    </cfRule>
  </conditionalFormatting>
  <conditionalFormatting sqref="BR38:BT38">
    <cfRule type="expression" dxfId="3326" priority="1647">
      <formula>AND(+BO38="P",BR38&lt;=$A$1)</formula>
    </cfRule>
    <cfRule type="expression" dxfId="3325" priority="1648">
      <formula>AND(+BO38="P",BR38&gt;$A$1)</formula>
    </cfRule>
    <cfRule type="expression" dxfId="3324" priority="1649">
      <formula>+BO38="OK"</formula>
    </cfRule>
  </conditionalFormatting>
  <conditionalFormatting sqref="BR64:BT67 BR71:BT73">
    <cfRule type="expression" dxfId="3323" priority="1620">
      <formula>AND(+BQ64="P",BR64&lt;=$A$1)</formula>
    </cfRule>
    <cfRule type="expression" dxfId="3322" priority="1621">
      <formula>AND(+BQ64="P",BR64&gt;$A$1)</formula>
    </cfRule>
    <cfRule type="expression" dxfId="3321" priority="1622">
      <formula>+BQ64="OK"</formula>
    </cfRule>
  </conditionalFormatting>
  <conditionalFormatting sqref="BU32:BU33 BU7:BU17 BU25:BU28 BU84 BU133:BU134">
    <cfRule type="expression" dxfId="3320" priority="1611">
      <formula>AND(+BT7="P",BU7&lt;=$A$1)</formula>
    </cfRule>
    <cfRule type="expression" dxfId="3319" priority="1612">
      <formula>AND(+BT7="P",BU7&gt;$A$1)</formula>
    </cfRule>
    <cfRule type="expression" dxfId="3318" priority="1613">
      <formula>+BT7="OK"</formula>
    </cfRule>
  </conditionalFormatting>
  <conditionalFormatting sqref="BU29">
    <cfRule type="expression" dxfId="3317" priority="1608">
      <formula>AND(+BT29="P",BU29&lt;=$A$1)</formula>
    </cfRule>
    <cfRule type="expression" dxfId="3316" priority="1609">
      <formula>AND(+BT29="P",BU29&gt;$A$1)</formula>
    </cfRule>
    <cfRule type="expression" dxfId="3315" priority="1610">
      <formula>+BT29="OK"</formula>
    </cfRule>
  </conditionalFormatting>
  <conditionalFormatting sqref="BU132">
    <cfRule type="expression" dxfId="3314" priority="1602">
      <formula>AND(+BT132="P",BU132&lt;=$A$1)</formula>
    </cfRule>
    <cfRule type="expression" dxfId="3313" priority="1603">
      <formula>AND(+BT132="P",BU132&gt;$A$1)</formula>
    </cfRule>
    <cfRule type="expression" dxfId="3312" priority="1604">
      <formula>+BT132="OK"</formula>
    </cfRule>
  </conditionalFormatting>
  <conditionalFormatting sqref="BU50">
    <cfRule type="expression" dxfId="3311" priority="1599">
      <formula>AND(+BT50="P",BU50&lt;=$A$1)</formula>
    </cfRule>
    <cfRule type="expression" dxfId="3310" priority="1600">
      <formula>AND(+BT50="P",BU50&gt;$A$1)</formula>
    </cfRule>
    <cfRule type="expression" dxfId="3309" priority="1601">
      <formula>+BT50="OK"</formula>
    </cfRule>
  </conditionalFormatting>
  <conditionalFormatting sqref="BU49">
    <cfRule type="expression" dxfId="3308" priority="1596">
      <formula>AND(+BT49="P",BU49&lt;=$A$1)</formula>
    </cfRule>
    <cfRule type="expression" dxfId="3307" priority="1597">
      <formula>AND(+BT49="P",BU49&gt;$A$1)</formula>
    </cfRule>
    <cfRule type="expression" dxfId="3306" priority="1598">
      <formula>+BT49="OK"</formula>
    </cfRule>
  </conditionalFormatting>
  <conditionalFormatting sqref="BU85">
    <cfRule type="expression" dxfId="3305" priority="1593">
      <formula>AND(+BT85="P",BU85&lt;=$A$1)</formula>
    </cfRule>
    <cfRule type="expression" dxfId="3304" priority="1594">
      <formula>AND(+BT85="P",BU85&gt;$A$1)</formula>
    </cfRule>
    <cfRule type="expression" dxfId="3303" priority="1595">
      <formula>+BT85="OK"</formula>
    </cfRule>
  </conditionalFormatting>
  <conditionalFormatting sqref="BU38">
    <cfRule type="expression" dxfId="3302" priority="1614">
      <formula>AND(+BR38="P",BU38&lt;=$A$1)</formula>
    </cfRule>
    <cfRule type="expression" dxfId="3301" priority="1615">
      <formula>AND(+BR38="P",BU38&gt;$A$1)</formula>
    </cfRule>
    <cfRule type="expression" dxfId="3300" priority="1616">
      <formula>+BR38="OK"</formula>
    </cfRule>
  </conditionalFormatting>
  <conditionalFormatting sqref="BU64:BU67 BU71:BU73">
    <cfRule type="expression" dxfId="3299" priority="1587">
      <formula>AND(+BT64="P",BU64&lt;=$A$1)</formula>
    </cfRule>
    <cfRule type="expression" dxfId="3298" priority="1588">
      <formula>AND(+BT64="P",BU64&gt;$A$1)</formula>
    </cfRule>
    <cfRule type="expression" dxfId="3297" priority="1589">
      <formula>+BT64="OK"</formula>
    </cfRule>
  </conditionalFormatting>
  <conditionalFormatting sqref="BU39">
    <cfRule type="expression" dxfId="3296" priority="1581">
      <formula>AND(+BT39="P",BU39&lt;=$A$1)</formula>
    </cfRule>
    <cfRule type="expression" dxfId="3295" priority="1582">
      <formula>AND(+BT39="P",BU39&gt;$A$1)</formula>
    </cfRule>
    <cfRule type="expression" dxfId="3294" priority="1583">
      <formula>+BT39="OK"</formula>
    </cfRule>
  </conditionalFormatting>
  <conditionalFormatting sqref="I109:N130 P109:P130">
    <cfRule type="containsBlanks" dxfId="3293" priority="1529">
      <formula>LEN(TRIM(I109))=0</formula>
    </cfRule>
    <cfRule type="cellIs" dxfId="3292" priority="1530" operator="greaterThan">
      <formula>0</formula>
    </cfRule>
  </conditionalFormatting>
  <conditionalFormatting sqref="AF109:AF130 Q109:Q130 Z109:Z130 U109:U130 S109:S130 AP109:AP130 AN109:AN130 AH109:AH130 AD109:AD130 AB109:AB130 AL109:AL130 BA109:BA130 AY109:AY130 AW109:AW130 AR109:AR130 AU109:AU130 BN109:BN130 BP109:BP130">
    <cfRule type="containsText" dxfId="3291" priority="1500" operator="containsText" text="P">
      <formula>NOT(ISERROR(SEARCH("P",Q109)))</formula>
    </cfRule>
    <cfRule type="containsText" dxfId="3290" priority="1501" operator="containsText" text="OK">
      <formula>NOT(ISERROR(SEARCH("OK",Q109)))</formula>
    </cfRule>
  </conditionalFormatting>
  <conditionalFormatting sqref="BH109:BH130 BD109:BD130">
    <cfRule type="containsText" dxfId="3289" priority="1492" operator="containsText" text="P">
      <formula>NOT(ISERROR(SEARCH("P",BD109)))</formula>
    </cfRule>
    <cfRule type="containsText" dxfId="3288" priority="1493" operator="containsText" text="OK">
      <formula>NOT(ISERROR(SEARCH("OK",BD109)))</formula>
    </cfRule>
  </conditionalFormatting>
  <conditionalFormatting sqref="BJ109:BJ130">
    <cfRule type="containsText" dxfId="3287" priority="1487" operator="containsText" text="P">
      <formula>NOT(ISERROR(SEARCH("P",BJ109)))</formula>
    </cfRule>
    <cfRule type="containsText" dxfId="3286" priority="1488" operator="containsText" text="OK">
      <formula>NOT(ISERROR(SEARCH("OK",BJ109)))</formula>
    </cfRule>
  </conditionalFormatting>
  <conditionalFormatting sqref="AF92:AF97 Q92:Q97">
    <cfRule type="containsText" dxfId="3285" priority="1476" operator="containsText" text="P">
      <formula>NOT(ISERROR(SEARCH("P",Q92)))</formula>
    </cfRule>
    <cfRule type="containsText" dxfId="3284" priority="1477" operator="containsText" text="OK">
      <formula>NOT(ISERROR(SEARCH("OK",Q92)))</formula>
    </cfRule>
  </conditionalFormatting>
  <conditionalFormatting sqref="S92:S97">
    <cfRule type="containsText" dxfId="3283" priority="1474" operator="containsText" text="P">
      <formula>NOT(ISERROR(SEARCH("P",S92)))</formula>
    </cfRule>
    <cfRule type="containsText" dxfId="3282" priority="1475" operator="containsText" text="OK">
      <formula>NOT(ISERROR(SEARCH("OK",S92)))</formula>
    </cfRule>
  </conditionalFormatting>
  <conditionalFormatting sqref="U92:U97">
    <cfRule type="containsText" dxfId="3281" priority="1472" operator="containsText" text="P">
      <formula>NOT(ISERROR(SEARCH("P",U92)))</formula>
    </cfRule>
    <cfRule type="containsText" dxfId="3280" priority="1473" operator="containsText" text="OK">
      <formula>NOT(ISERROR(SEARCH("OK",U92)))</formula>
    </cfRule>
  </conditionalFormatting>
  <conditionalFormatting sqref="Z92:Z97">
    <cfRule type="containsText" dxfId="3279" priority="1470" operator="containsText" text="P">
      <formula>NOT(ISERROR(SEARCH("P",Z92)))</formula>
    </cfRule>
    <cfRule type="containsText" dxfId="3278" priority="1471" operator="containsText" text="OK">
      <formula>NOT(ISERROR(SEARCH("OK",Z92)))</formula>
    </cfRule>
  </conditionalFormatting>
  <conditionalFormatting sqref="AB92:AB97">
    <cfRule type="containsText" dxfId="3277" priority="1468" operator="containsText" text="P">
      <formula>NOT(ISERROR(SEARCH("P",AB92)))</formula>
    </cfRule>
    <cfRule type="containsText" dxfId="3276" priority="1469" operator="containsText" text="OK">
      <formula>NOT(ISERROR(SEARCH("OK",AB92)))</formula>
    </cfRule>
  </conditionalFormatting>
  <conditionalFormatting sqref="AD92:AD97">
    <cfRule type="containsText" dxfId="3275" priority="1466" operator="containsText" text="P">
      <formula>NOT(ISERROR(SEARCH("P",AD92)))</formula>
    </cfRule>
    <cfRule type="containsText" dxfId="3274" priority="1467" operator="containsText" text="OK">
      <formula>NOT(ISERROR(SEARCH("OK",AD92)))</formula>
    </cfRule>
  </conditionalFormatting>
  <conditionalFormatting sqref="AH92:AH97">
    <cfRule type="containsText" dxfId="3273" priority="1464" operator="containsText" text="P">
      <formula>NOT(ISERROR(SEARCH("P",AH92)))</formula>
    </cfRule>
    <cfRule type="containsText" dxfId="3272" priority="1465" operator="containsText" text="OK">
      <formula>NOT(ISERROR(SEARCH("OK",AH92)))</formula>
    </cfRule>
  </conditionalFormatting>
  <conditionalFormatting sqref="AL92:AL97">
    <cfRule type="containsText" dxfId="3271" priority="1462" operator="containsText" text="P">
      <formula>NOT(ISERROR(SEARCH("P",AL92)))</formula>
    </cfRule>
    <cfRule type="containsText" dxfId="3270" priority="1463" operator="containsText" text="OK">
      <formula>NOT(ISERROR(SEARCH("OK",AL92)))</formula>
    </cfRule>
  </conditionalFormatting>
  <conditionalFormatting sqref="AN92:AN97">
    <cfRule type="containsText" dxfId="3269" priority="1460" operator="containsText" text="P">
      <formula>NOT(ISERROR(SEARCH("P",AN92)))</formula>
    </cfRule>
    <cfRule type="containsText" dxfId="3268" priority="1461" operator="containsText" text="OK">
      <formula>NOT(ISERROR(SEARCH("OK",AN92)))</formula>
    </cfRule>
  </conditionalFormatting>
  <conditionalFormatting sqref="AP92:AP97">
    <cfRule type="containsText" dxfId="3267" priority="1458" operator="containsText" text="P">
      <formula>NOT(ISERROR(SEARCH("P",AP92)))</formula>
    </cfRule>
    <cfRule type="containsText" dxfId="3266" priority="1459" operator="containsText" text="OK">
      <formula>NOT(ISERROR(SEARCH("OK",AP92)))</formula>
    </cfRule>
  </conditionalFormatting>
  <conditionalFormatting sqref="AR92:AR97">
    <cfRule type="containsText" dxfId="3265" priority="1452" operator="containsText" text="P">
      <formula>NOT(ISERROR(SEARCH("P",AR92)))</formula>
    </cfRule>
    <cfRule type="containsText" dxfId="3264" priority="1453" operator="containsText" text="OK">
      <formula>NOT(ISERROR(SEARCH("OK",AR92)))</formula>
    </cfRule>
  </conditionalFormatting>
  <conditionalFormatting sqref="AU92:AU97">
    <cfRule type="containsText" dxfId="3263" priority="1450" operator="containsText" text="P">
      <formula>NOT(ISERROR(SEARCH("P",AU92)))</formula>
    </cfRule>
    <cfRule type="containsText" dxfId="3262" priority="1451" operator="containsText" text="OK">
      <formula>NOT(ISERROR(SEARCH("OK",AU92)))</formula>
    </cfRule>
  </conditionalFormatting>
  <conditionalFormatting sqref="AW92:AW97">
    <cfRule type="containsText" dxfId="3261" priority="1448" operator="containsText" text="P">
      <formula>NOT(ISERROR(SEARCH("P",AW92)))</formula>
    </cfRule>
    <cfRule type="containsText" dxfId="3260" priority="1449" operator="containsText" text="OK">
      <formula>NOT(ISERROR(SEARCH("OK",AW92)))</formula>
    </cfRule>
  </conditionalFormatting>
  <conditionalFormatting sqref="AY92:AY97">
    <cfRule type="containsText" dxfId="3259" priority="1446" operator="containsText" text="P">
      <formula>NOT(ISERROR(SEARCH("P",AY92)))</formula>
    </cfRule>
    <cfRule type="containsText" dxfId="3258" priority="1447" operator="containsText" text="OK">
      <formula>NOT(ISERROR(SEARCH("OK",AY92)))</formula>
    </cfRule>
  </conditionalFormatting>
  <conditionalFormatting sqref="BA92:BA97">
    <cfRule type="containsText" dxfId="3257" priority="1444" operator="containsText" text="P">
      <formula>NOT(ISERROR(SEARCH("P",BA92)))</formula>
    </cfRule>
    <cfRule type="containsText" dxfId="3256" priority="1445" operator="containsText" text="OK">
      <formula>NOT(ISERROR(SEARCH("OK",BA92)))</formula>
    </cfRule>
  </conditionalFormatting>
  <conditionalFormatting sqref="BN92:BN97">
    <cfRule type="containsText" dxfId="3255" priority="1442" operator="containsText" text="P">
      <formula>NOT(ISERROR(SEARCH("P",BN92)))</formula>
    </cfRule>
    <cfRule type="containsText" dxfId="3254" priority="1443" operator="containsText" text="OK">
      <formula>NOT(ISERROR(SEARCH("OK",BN92)))</formula>
    </cfRule>
  </conditionalFormatting>
  <conditionalFormatting sqref="BP92:BP97">
    <cfRule type="containsText" dxfId="3253" priority="1440" operator="containsText" text="P">
      <formula>NOT(ISERROR(SEARCH("P",BP92)))</formula>
    </cfRule>
    <cfRule type="containsText" dxfId="3252" priority="1441" operator="containsText" text="OK">
      <formula>NOT(ISERROR(SEARCH("OK",BP92)))</formula>
    </cfRule>
  </conditionalFormatting>
  <conditionalFormatting sqref="I92:N97 P92:P97">
    <cfRule type="containsBlanks" dxfId="3251" priority="1438">
      <formula>LEN(TRIM(I92))=0</formula>
    </cfRule>
    <cfRule type="cellIs" dxfId="3250" priority="1439" operator="greaterThan">
      <formula>0</formula>
    </cfRule>
  </conditionalFormatting>
  <conditionalFormatting sqref="BD92:BD97 BH92:BH97">
    <cfRule type="containsText" dxfId="3249" priority="1430" operator="containsText" text="P">
      <formula>NOT(ISERROR(SEARCH("P",BD92)))</formula>
    </cfRule>
    <cfRule type="containsText" dxfId="3248" priority="1431" operator="containsText" text="OK">
      <formula>NOT(ISERROR(SEARCH("OK",BD92)))</formula>
    </cfRule>
  </conditionalFormatting>
  <conditionalFormatting sqref="BJ92:BJ97">
    <cfRule type="containsText" dxfId="3247" priority="1425" operator="containsText" text="P">
      <formula>NOT(ISERROR(SEARCH("P",BJ92)))</formula>
    </cfRule>
    <cfRule type="containsText" dxfId="3246" priority="1426" operator="containsText" text="OK">
      <formula>NOT(ISERROR(SEARCH("OK",BJ92)))</formula>
    </cfRule>
  </conditionalFormatting>
  <conditionalFormatting sqref="AR98 BA98 AY98 AW98 AP98 AN98 AH98 AD98 AB98 Z98 AL98 AU98 U98 S98 BN98 BP98 AF98 Q98">
    <cfRule type="containsText" dxfId="3245" priority="1414" operator="containsText" text="P">
      <formula>NOT(ISERROR(SEARCH("P",Q98)))</formula>
    </cfRule>
    <cfRule type="containsText" dxfId="3244" priority="1415" operator="containsText" text="OK">
      <formula>NOT(ISERROR(SEARCH("OK",Q98)))</formula>
    </cfRule>
  </conditionalFormatting>
  <conditionalFormatting sqref="AV98 BQ98 BO98 BB98:BC98 AZ98 AX98 R98 AA98 V98 AI98 AC98 AE98 AO98 AG98 T98 AS98 AQ98 AM98 Y98">
    <cfRule type="expression" dxfId="3243" priority="1416">
      <formula>AND(+Q98="P",R98&lt;=$A$1)</formula>
    </cfRule>
    <cfRule type="expression" dxfId="3242" priority="1417">
      <formula>AND(+Q98="P",R98&gt;$A$1)</formula>
    </cfRule>
    <cfRule type="expression" dxfId="3241" priority="1418">
      <formula>+Q98="OK"</formula>
    </cfRule>
  </conditionalFormatting>
  <conditionalFormatting sqref="I98:N98 P98">
    <cfRule type="containsBlanks" dxfId="3240" priority="1412">
      <formula>LEN(TRIM(I98))=0</formula>
    </cfRule>
    <cfRule type="cellIs" dxfId="3239" priority="1413" operator="greaterThan">
      <formula>0</formula>
    </cfRule>
  </conditionalFormatting>
  <conditionalFormatting sqref="BH98 BD98">
    <cfRule type="containsText" dxfId="3238" priority="1407" operator="containsText" text="P">
      <formula>NOT(ISERROR(SEARCH("P",BD98)))</formula>
    </cfRule>
    <cfRule type="containsText" dxfId="3237" priority="1408" operator="containsText" text="OK">
      <formula>NOT(ISERROR(SEARCH("OK",BD98)))</formula>
    </cfRule>
  </conditionalFormatting>
  <conditionalFormatting sqref="BE98 BG98 BI98 BM98">
    <cfRule type="expression" dxfId="3236" priority="1409">
      <formula>AND(+BD98="P",BE98&lt;=$A$1)</formula>
    </cfRule>
    <cfRule type="expression" dxfId="3235" priority="1410">
      <formula>AND(+BD98="P",BE98&gt;$A$1)</formula>
    </cfRule>
    <cfRule type="expression" dxfId="3234" priority="1411">
      <formula>+BD98="OK"</formula>
    </cfRule>
  </conditionalFormatting>
  <conditionalFormatting sqref="BJ98">
    <cfRule type="containsText" dxfId="3233" priority="1402" operator="containsText" text="P">
      <formula>NOT(ISERROR(SEARCH("P",BJ98)))</formula>
    </cfRule>
    <cfRule type="containsText" dxfId="3232" priority="1403" operator="containsText" text="OK">
      <formula>NOT(ISERROR(SEARCH("OK",BJ98)))</formula>
    </cfRule>
  </conditionalFormatting>
  <conditionalFormatting sqref="BE24 BG24 BI24 BM24">
    <cfRule type="expression" dxfId="3231" priority="1344">
      <formula>AND(+BD24="P",BE24&lt;=$A$1)</formula>
    </cfRule>
    <cfRule type="expression" dxfId="3230" priority="1345">
      <formula>AND(+BD24="P",BE24&gt;$A$1)</formula>
    </cfRule>
    <cfRule type="expression" dxfId="3229" priority="1346">
      <formula>+BD24="OK"</formula>
    </cfRule>
  </conditionalFormatting>
  <conditionalFormatting sqref="BR98:BT98">
    <cfRule type="expression" dxfId="3228" priority="1399">
      <formula>AND(+BQ98="P",BR98&lt;=$A$1)</formula>
    </cfRule>
    <cfRule type="expression" dxfId="3227" priority="1400">
      <formula>AND(+BQ98="P",BR98&gt;$A$1)</formula>
    </cfRule>
    <cfRule type="expression" dxfId="3226" priority="1401">
      <formula>+BQ98="OK"</formula>
    </cfRule>
  </conditionalFormatting>
  <conditionalFormatting sqref="BU98">
    <cfRule type="expression" dxfId="3225" priority="1396">
      <formula>AND(+BT98="P",BU98&lt;=$A$1)</formula>
    </cfRule>
    <cfRule type="expression" dxfId="3224" priority="1397">
      <formula>AND(+BT98="P",BU98&gt;$A$1)</formula>
    </cfRule>
    <cfRule type="expression" dxfId="3223" priority="1398">
      <formula>+BT98="OK"</formula>
    </cfRule>
  </conditionalFormatting>
  <conditionalFormatting sqref="AH24 BP24 BN24 AW24 AY24 BA24 AU24 AB24 Z24 AF24 AD24 AR24 Q24 AL24 AN24 AP24 S24 U24">
    <cfRule type="containsText" dxfId="3222" priority="1391" operator="containsText" text="P">
      <formula>NOT(ISERROR(SEARCH("P",Q24)))</formula>
    </cfRule>
    <cfRule type="containsText" dxfId="3221" priority="1392" operator="containsText" text="OK">
      <formula>NOT(ISERROR(SEARCH("OK",Q24)))</formula>
    </cfRule>
  </conditionalFormatting>
  <conditionalFormatting sqref="Q24">
    <cfRule type="containsText" dxfId="3220" priority="1389" operator="containsText" text="P">
      <formula>NOT(ISERROR(SEARCH("P",Q24)))</formula>
    </cfRule>
    <cfRule type="containsText" dxfId="3219" priority="1390" operator="containsText" text="OK">
      <formula>NOT(ISERROR(SEARCH("OK",Q24)))</formula>
    </cfRule>
  </conditionalFormatting>
  <conditionalFormatting sqref="AL24">
    <cfRule type="containsText" dxfId="3218" priority="1373" operator="containsText" text="P">
      <formula>NOT(ISERROR(SEARCH("P",AL24)))</formula>
    </cfRule>
    <cfRule type="containsText" dxfId="3217" priority="1374" operator="containsText" text="OK">
      <formula>NOT(ISERROR(SEARCH("OK",AL24)))</formula>
    </cfRule>
  </conditionalFormatting>
  <conditionalFormatting sqref="S24">
    <cfRule type="containsText" dxfId="3216" priority="1385" operator="containsText" text="P">
      <formula>NOT(ISERROR(SEARCH("P",S24)))</formula>
    </cfRule>
    <cfRule type="containsText" dxfId="3215" priority="1386" operator="containsText" text="OK">
      <formula>NOT(ISERROR(SEARCH("OK",S24)))</formula>
    </cfRule>
  </conditionalFormatting>
  <conditionalFormatting sqref="U24">
    <cfRule type="containsText" dxfId="3214" priority="1383" operator="containsText" text="P">
      <formula>NOT(ISERROR(SEARCH("P",U24)))</formula>
    </cfRule>
    <cfRule type="containsText" dxfId="3213" priority="1384" operator="containsText" text="OK">
      <formula>NOT(ISERROR(SEARCH("OK",U24)))</formula>
    </cfRule>
  </conditionalFormatting>
  <conditionalFormatting sqref="Z24">
    <cfRule type="containsText" dxfId="3212" priority="1381" operator="containsText" text="P">
      <formula>NOT(ISERROR(SEARCH("P",Z24)))</formula>
    </cfRule>
    <cfRule type="containsText" dxfId="3211" priority="1382" operator="containsText" text="OK">
      <formula>NOT(ISERROR(SEARCH("OK",Z24)))</formula>
    </cfRule>
  </conditionalFormatting>
  <conditionalFormatting sqref="AB24">
    <cfRule type="containsText" dxfId="3210" priority="1379" operator="containsText" text="P">
      <formula>NOT(ISERROR(SEARCH("P",AB24)))</formula>
    </cfRule>
    <cfRule type="containsText" dxfId="3209" priority="1380" operator="containsText" text="OK">
      <formula>NOT(ISERROR(SEARCH("OK",AB24)))</formula>
    </cfRule>
  </conditionalFormatting>
  <conditionalFormatting sqref="AD24">
    <cfRule type="containsText" dxfId="3208" priority="1377" operator="containsText" text="P">
      <formula>NOT(ISERROR(SEARCH("P",AD24)))</formula>
    </cfRule>
    <cfRule type="containsText" dxfId="3207" priority="1378" operator="containsText" text="OK">
      <formula>NOT(ISERROR(SEARCH("OK",AD24)))</formula>
    </cfRule>
  </conditionalFormatting>
  <conditionalFormatting sqref="AH24">
    <cfRule type="containsText" dxfId="3206" priority="1375" operator="containsText" text="P">
      <formula>NOT(ISERROR(SEARCH("P",AH24)))</formula>
    </cfRule>
    <cfRule type="containsText" dxfId="3205" priority="1376" operator="containsText" text="OK">
      <formula>NOT(ISERROR(SEARCH("OK",AH24)))</formula>
    </cfRule>
  </conditionalFormatting>
  <conditionalFormatting sqref="AN24">
    <cfRule type="containsText" dxfId="3204" priority="1371" operator="containsText" text="P">
      <formula>NOT(ISERROR(SEARCH("P",AN24)))</formula>
    </cfRule>
    <cfRule type="containsText" dxfId="3203" priority="1372" operator="containsText" text="OK">
      <formula>NOT(ISERROR(SEARCH("OK",AN24)))</formula>
    </cfRule>
  </conditionalFormatting>
  <conditionalFormatting sqref="AP24">
    <cfRule type="containsText" dxfId="3202" priority="1369" operator="containsText" text="P">
      <formula>NOT(ISERROR(SEARCH("P",AP24)))</formula>
    </cfRule>
    <cfRule type="containsText" dxfId="3201" priority="1370" operator="containsText" text="OK">
      <formula>NOT(ISERROR(SEARCH("OK",AP24)))</formula>
    </cfRule>
  </conditionalFormatting>
  <conditionalFormatting sqref="AR24">
    <cfRule type="containsText" dxfId="3200" priority="1363" operator="containsText" text="P">
      <formula>NOT(ISERROR(SEARCH("P",AR24)))</formula>
    </cfRule>
    <cfRule type="containsText" dxfId="3199" priority="1364" operator="containsText" text="OK">
      <formula>NOT(ISERROR(SEARCH("OK",AR24)))</formula>
    </cfRule>
  </conditionalFormatting>
  <conditionalFormatting sqref="AF24">
    <cfRule type="containsText" dxfId="3198" priority="1361" operator="containsText" text="P">
      <formula>NOT(ISERROR(SEARCH("P",AF24)))</formula>
    </cfRule>
    <cfRule type="containsText" dxfId="3197" priority="1362" operator="containsText" text="OK">
      <formula>NOT(ISERROR(SEARCH("OK",AF24)))</formula>
    </cfRule>
  </conditionalFormatting>
  <conditionalFormatting sqref="AU24">
    <cfRule type="containsText" dxfId="3196" priority="1359" operator="containsText" text="P">
      <formula>NOT(ISERROR(SEARCH("P",AU24)))</formula>
    </cfRule>
    <cfRule type="containsText" dxfId="3195" priority="1360" operator="containsText" text="OK">
      <formula>NOT(ISERROR(SEARCH("OK",AU24)))</formula>
    </cfRule>
  </conditionalFormatting>
  <conditionalFormatting sqref="AW24">
    <cfRule type="containsText" dxfId="3194" priority="1357" operator="containsText" text="P">
      <formula>NOT(ISERROR(SEARCH("P",AW24)))</formula>
    </cfRule>
    <cfRule type="containsText" dxfId="3193" priority="1358" operator="containsText" text="OK">
      <formula>NOT(ISERROR(SEARCH("OK",AW24)))</formula>
    </cfRule>
  </conditionalFormatting>
  <conditionalFormatting sqref="AY24">
    <cfRule type="containsText" dxfId="3192" priority="1355" operator="containsText" text="P">
      <formula>NOT(ISERROR(SEARCH("P",AY24)))</formula>
    </cfRule>
    <cfRule type="containsText" dxfId="3191" priority="1356" operator="containsText" text="OK">
      <formula>NOT(ISERROR(SEARCH("OK",AY24)))</formula>
    </cfRule>
  </conditionalFormatting>
  <conditionalFormatting sqref="BA24">
    <cfRule type="containsText" dxfId="3190" priority="1353" operator="containsText" text="P">
      <formula>NOT(ISERROR(SEARCH("P",BA24)))</formula>
    </cfRule>
    <cfRule type="containsText" dxfId="3189" priority="1354" operator="containsText" text="OK">
      <formula>NOT(ISERROR(SEARCH("OK",BA24)))</formula>
    </cfRule>
  </conditionalFormatting>
  <conditionalFormatting sqref="BN24">
    <cfRule type="containsText" dxfId="3188" priority="1351" operator="containsText" text="P">
      <formula>NOT(ISERROR(SEARCH("P",BN24)))</formula>
    </cfRule>
    <cfRule type="containsText" dxfId="3187" priority="1352" operator="containsText" text="OK">
      <formula>NOT(ISERROR(SEARCH("OK",BN24)))</formula>
    </cfRule>
  </conditionalFormatting>
  <conditionalFormatting sqref="BP24">
    <cfRule type="containsText" dxfId="3186" priority="1349" operator="containsText" text="P">
      <formula>NOT(ISERROR(SEARCH("P",BP24)))</formula>
    </cfRule>
    <cfRule type="containsText" dxfId="3185" priority="1350" operator="containsText" text="OK">
      <formula>NOT(ISERROR(SEARCH("OK",BP24)))</formula>
    </cfRule>
  </conditionalFormatting>
  <conditionalFormatting sqref="BO24 BB24:BC24 AZ24 AX24 AV24 BQ24 AG24 AE24 AC24 AA24 R24 T24 V24 AI24 AM24 AO24 AQ24 AS24 Y24">
    <cfRule type="expression" dxfId="3184" priority="1393">
      <formula>AND(+Q24="P",R24&lt;=$A$1)</formula>
    </cfRule>
    <cfRule type="expression" dxfId="3183" priority="1394">
      <formula>AND(+Q24="P",R24&gt;$A$1)</formula>
    </cfRule>
    <cfRule type="expression" dxfId="3182" priority="1395">
      <formula>+Q24="OK"</formula>
    </cfRule>
  </conditionalFormatting>
  <conditionalFormatting sqref="I24">
    <cfRule type="containsBlanks" dxfId="3181" priority="1347">
      <formula>LEN(TRIM(I24))=0</formula>
    </cfRule>
    <cfRule type="cellIs" dxfId="3180" priority="1348" operator="greaterThan">
      <formula>0</formula>
    </cfRule>
  </conditionalFormatting>
  <conditionalFormatting sqref="BD24 BH24">
    <cfRule type="containsText" dxfId="3179" priority="1342" operator="containsText" text="P">
      <formula>NOT(ISERROR(SEARCH("P",BD24)))</formula>
    </cfRule>
    <cfRule type="containsText" dxfId="3178" priority="1343" operator="containsText" text="OK">
      <formula>NOT(ISERROR(SEARCH("OK",BD24)))</formula>
    </cfRule>
  </conditionalFormatting>
  <conditionalFormatting sqref="BD24 BH24">
    <cfRule type="containsText" dxfId="3177" priority="1340" operator="containsText" text="P">
      <formula>NOT(ISERROR(SEARCH("P",BD24)))</formula>
    </cfRule>
    <cfRule type="containsText" dxfId="3176" priority="1341" operator="containsText" text="OK">
      <formula>NOT(ISERROR(SEARCH("OK",BD24)))</formula>
    </cfRule>
  </conditionalFormatting>
  <conditionalFormatting sqref="BJ24">
    <cfRule type="containsText" dxfId="3175" priority="1335" operator="containsText" text="P">
      <formula>NOT(ISERROR(SEARCH("P",BJ24)))</formula>
    </cfRule>
    <cfRule type="containsText" dxfId="3174" priority="1336" operator="containsText" text="OK">
      <formula>NOT(ISERROR(SEARCH("OK",BJ24)))</formula>
    </cfRule>
  </conditionalFormatting>
  <conditionalFormatting sqref="BJ24">
    <cfRule type="containsText" dxfId="3173" priority="1333" operator="containsText" text="P">
      <formula>NOT(ISERROR(SEARCH("P",BJ24)))</formula>
    </cfRule>
    <cfRule type="containsText" dxfId="3172" priority="1334" operator="containsText" text="OK">
      <formula>NOT(ISERROR(SEARCH("OK",BJ24)))</formula>
    </cfRule>
  </conditionalFormatting>
  <conditionalFormatting sqref="BR24:BT24">
    <cfRule type="expression" dxfId="3171" priority="1330">
      <formula>AND(+BQ24="P",BR24&lt;=$A$1)</formula>
    </cfRule>
    <cfRule type="expression" dxfId="3170" priority="1331">
      <formula>AND(+BQ24="P",BR24&gt;$A$1)</formula>
    </cfRule>
    <cfRule type="expression" dxfId="3169" priority="1332">
      <formula>+BQ24="OK"</formula>
    </cfRule>
  </conditionalFormatting>
  <conditionalFormatting sqref="BU24">
    <cfRule type="expression" dxfId="3168" priority="1327">
      <formula>AND(+BT24="P",BU24&lt;=$A$1)</formula>
    </cfRule>
    <cfRule type="expression" dxfId="3167" priority="1328">
      <formula>AND(+BT24="P",BU24&gt;$A$1)</formula>
    </cfRule>
    <cfRule type="expression" dxfId="3166" priority="1329">
      <formula>+BT24="OK"</formula>
    </cfRule>
  </conditionalFormatting>
  <conditionalFormatting sqref="BA31">
    <cfRule type="containsText" dxfId="3165" priority="1225" operator="containsText" text="P">
      <formula>NOT(ISERROR(SEARCH("P",BA31)))</formula>
    </cfRule>
    <cfRule type="containsText" dxfId="3164" priority="1226" operator="containsText" text="OK">
      <formula>NOT(ISERROR(SEARCH("OK",BA31)))</formula>
    </cfRule>
  </conditionalFormatting>
  <conditionalFormatting sqref="BP31 Q31 S31 U31 AU31 BN31">
    <cfRule type="containsText" dxfId="3163" priority="1253" operator="containsText" text="P">
      <formula>NOT(ISERROR(SEARCH("P",Q31)))</formula>
    </cfRule>
    <cfRule type="containsText" dxfId="3162" priority="1254" operator="containsText" text="OK">
      <formula>NOT(ISERROR(SEARCH("OK",Q31)))</formula>
    </cfRule>
  </conditionalFormatting>
  <conditionalFormatting sqref="AL31">
    <cfRule type="containsText" dxfId="3161" priority="1243" operator="containsText" text="P">
      <formula>NOT(ISERROR(SEARCH("P",AL31)))</formula>
    </cfRule>
    <cfRule type="containsText" dxfId="3160" priority="1244" operator="containsText" text="OK">
      <formula>NOT(ISERROR(SEARCH("OK",AL31)))</formula>
    </cfRule>
  </conditionalFormatting>
  <conditionalFormatting sqref="Z31">
    <cfRule type="containsText" dxfId="3159" priority="1251" operator="containsText" text="P">
      <formula>NOT(ISERROR(SEARCH("P",Z31)))</formula>
    </cfRule>
    <cfRule type="containsText" dxfId="3158" priority="1252" operator="containsText" text="OK">
      <formula>NOT(ISERROR(SEARCH("OK",Z31)))</formula>
    </cfRule>
  </conditionalFormatting>
  <conditionalFormatting sqref="AB31">
    <cfRule type="containsText" dxfId="3157" priority="1249" operator="containsText" text="P">
      <formula>NOT(ISERROR(SEARCH("P",AB31)))</formula>
    </cfRule>
    <cfRule type="containsText" dxfId="3156" priority="1250" operator="containsText" text="OK">
      <formula>NOT(ISERROR(SEARCH("OK",AB31)))</formula>
    </cfRule>
  </conditionalFormatting>
  <conditionalFormatting sqref="AD31">
    <cfRule type="containsText" dxfId="3155" priority="1247" operator="containsText" text="P">
      <formula>NOT(ISERROR(SEARCH("P",AD31)))</formula>
    </cfRule>
    <cfRule type="containsText" dxfId="3154" priority="1248" operator="containsText" text="OK">
      <formula>NOT(ISERROR(SEARCH("OK",AD31)))</formula>
    </cfRule>
  </conditionalFormatting>
  <conditionalFormatting sqref="AH31">
    <cfRule type="containsText" dxfId="3153" priority="1245" operator="containsText" text="P">
      <formula>NOT(ISERROR(SEARCH("P",AH31)))</formula>
    </cfRule>
    <cfRule type="containsText" dxfId="3152" priority="1246" operator="containsText" text="OK">
      <formula>NOT(ISERROR(SEARCH("OK",AH31)))</formula>
    </cfRule>
  </conditionalFormatting>
  <conditionalFormatting sqref="AN31">
    <cfRule type="containsText" dxfId="3151" priority="1241" operator="containsText" text="P">
      <formula>NOT(ISERROR(SEARCH("P",AN31)))</formula>
    </cfRule>
    <cfRule type="containsText" dxfId="3150" priority="1242" operator="containsText" text="OK">
      <formula>NOT(ISERROR(SEARCH("OK",AN31)))</formula>
    </cfRule>
  </conditionalFormatting>
  <conditionalFormatting sqref="AP31">
    <cfRule type="containsText" dxfId="3149" priority="1239" operator="containsText" text="P">
      <formula>NOT(ISERROR(SEARCH("P",AP31)))</formula>
    </cfRule>
    <cfRule type="containsText" dxfId="3148" priority="1240" operator="containsText" text="OK">
      <formula>NOT(ISERROR(SEARCH("OK",AP31)))</formula>
    </cfRule>
  </conditionalFormatting>
  <conditionalFormatting sqref="AR31">
    <cfRule type="containsText" dxfId="3147" priority="1233" operator="containsText" text="P">
      <formula>NOT(ISERROR(SEARCH("P",AR31)))</formula>
    </cfRule>
    <cfRule type="containsText" dxfId="3146" priority="1234" operator="containsText" text="OK">
      <formula>NOT(ISERROR(SEARCH("OK",AR31)))</formula>
    </cfRule>
  </conditionalFormatting>
  <conditionalFormatting sqref="AF31">
    <cfRule type="containsText" dxfId="3145" priority="1231" operator="containsText" text="P">
      <formula>NOT(ISERROR(SEARCH("P",AF31)))</formula>
    </cfRule>
    <cfRule type="containsText" dxfId="3144" priority="1232" operator="containsText" text="OK">
      <formula>NOT(ISERROR(SEARCH("OK",AF31)))</formula>
    </cfRule>
  </conditionalFormatting>
  <conditionalFormatting sqref="AW31">
    <cfRule type="containsText" dxfId="3143" priority="1229" operator="containsText" text="P">
      <formula>NOT(ISERROR(SEARCH("P",AW31)))</formula>
    </cfRule>
    <cfRule type="containsText" dxfId="3142" priority="1230" operator="containsText" text="OK">
      <formula>NOT(ISERROR(SEARCH("OK",AW31)))</formula>
    </cfRule>
  </conditionalFormatting>
  <conditionalFormatting sqref="AY31">
    <cfRule type="containsText" dxfId="3141" priority="1227" operator="containsText" text="P">
      <formula>NOT(ISERROR(SEARCH("P",AY31)))</formula>
    </cfRule>
    <cfRule type="containsText" dxfId="3140" priority="1228" operator="containsText" text="OK">
      <formula>NOT(ISERROR(SEARCH("OK",AY31)))</formula>
    </cfRule>
  </conditionalFormatting>
  <conditionalFormatting sqref="BB31:BC31 BQ31 BO31 AZ31 AX31 AV31 AG31 AS31 AQ31 AO31 AM31 AE31 AC31 AI31 V31 T31 AA31 R31 Y31">
    <cfRule type="expression" dxfId="3139" priority="1255">
      <formula>AND(+Q31="P",R31&lt;=$A$1)</formula>
    </cfRule>
    <cfRule type="expression" dxfId="3138" priority="1256">
      <formula>AND(+Q31="P",R31&gt;$A$1)</formula>
    </cfRule>
    <cfRule type="expression" dxfId="3137" priority="1257">
      <formula>+Q31="OK"</formula>
    </cfRule>
  </conditionalFormatting>
  <conditionalFormatting sqref="I31:N31 P31">
    <cfRule type="containsBlanks" dxfId="3136" priority="1223">
      <formula>LEN(TRIM(I31))=0</formula>
    </cfRule>
    <cfRule type="cellIs" dxfId="3135" priority="1224" operator="greaterThan">
      <formula>0</formula>
    </cfRule>
  </conditionalFormatting>
  <conditionalFormatting sqref="BD31 BH31">
    <cfRule type="containsText" dxfId="3134" priority="1218" operator="containsText" text="P">
      <formula>NOT(ISERROR(SEARCH("P",BD31)))</formula>
    </cfRule>
    <cfRule type="containsText" dxfId="3133" priority="1219" operator="containsText" text="OK">
      <formula>NOT(ISERROR(SEARCH("OK",BD31)))</formula>
    </cfRule>
  </conditionalFormatting>
  <conditionalFormatting sqref="BE31 BG31 BI31 BM31">
    <cfRule type="expression" dxfId="3132" priority="1220">
      <formula>AND(+BD31="P",BE31&lt;=$A$1)</formula>
    </cfRule>
    <cfRule type="expression" dxfId="3131" priority="1221">
      <formula>AND(+BD31="P",BE31&gt;$A$1)</formula>
    </cfRule>
    <cfRule type="expression" dxfId="3130" priority="1222">
      <formula>+BD31="OK"</formula>
    </cfRule>
  </conditionalFormatting>
  <conditionalFormatting sqref="BJ31">
    <cfRule type="containsText" dxfId="3129" priority="1213" operator="containsText" text="P">
      <formula>NOT(ISERROR(SEARCH("P",BJ31)))</formula>
    </cfRule>
    <cfRule type="containsText" dxfId="3128" priority="1214" operator="containsText" text="OK">
      <formula>NOT(ISERROR(SEARCH("OK",BJ31)))</formula>
    </cfRule>
  </conditionalFormatting>
  <conditionalFormatting sqref="BR31:BT31">
    <cfRule type="expression" dxfId="3127" priority="1210">
      <formula>AND(+BQ31="P",BR31&lt;=$A$1)</formula>
    </cfRule>
    <cfRule type="expression" dxfId="3126" priority="1211">
      <formula>AND(+BQ31="P",BR31&gt;$A$1)</formula>
    </cfRule>
    <cfRule type="expression" dxfId="3125" priority="1212">
      <formula>+BQ31="OK"</formula>
    </cfRule>
  </conditionalFormatting>
  <conditionalFormatting sqref="BU31">
    <cfRule type="expression" dxfId="3124" priority="1207">
      <formula>AND(+BT31="P",BU31&lt;=$A$1)</formula>
    </cfRule>
    <cfRule type="expression" dxfId="3123" priority="1208">
      <formula>AND(+BT31="P",BU31&gt;$A$1)</formula>
    </cfRule>
    <cfRule type="expression" dxfId="3122" priority="1209">
      <formula>+BT31="OK"</formula>
    </cfRule>
  </conditionalFormatting>
  <conditionalFormatting sqref="BA30">
    <cfRule type="containsText" dxfId="3121" priority="1174" operator="containsText" text="P">
      <formula>NOT(ISERROR(SEARCH("P",BA30)))</formula>
    </cfRule>
    <cfRule type="containsText" dxfId="3120" priority="1175" operator="containsText" text="OK">
      <formula>NOT(ISERROR(SEARCH("OK",BA30)))</formula>
    </cfRule>
  </conditionalFormatting>
  <conditionalFormatting sqref="BP30 Q30 S30 U30 AU30 BN30">
    <cfRule type="containsText" dxfId="3119" priority="1202" operator="containsText" text="P">
      <formula>NOT(ISERROR(SEARCH("P",Q30)))</formula>
    </cfRule>
    <cfRule type="containsText" dxfId="3118" priority="1203" operator="containsText" text="OK">
      <formula>NOT(ISERROR(SEARCH("OK",Q30)))</formula>
    </cfRule>
  </conditionalFormatting>
  <conditionalFormatting sqref="AL30">
    <cfRule type="containsText" dxfId="3117" priority="1192" operator="containsText" text="P">
      <formula>NOT(ISERROR(SEARCH("P",AL30)))</formula>
    </cfRule>
    <cfRule type="containsText" dxfId="3116" priority="1193" operator="containsText" text="OK">
      <formula>NOT(ISERROR(SEARCH("OK",AL30)))</formula>
    </cfRule>
  </conditionalFormatting>
  <conditionalFormatting sqref="Z30">
    <cfRule type="containsText" dxfId="3115" priority="1200" operator="containsText" text="P">
      <formula>NOT(ISERROR(SEARCH("P",Z30)))</formula>
    </cfRule>
    <cfRule type="containsText" dxfId="3114" priority="1201" operator="containsText" text="OK">
      <formula>NOT(ISERROR(SEARCH("OK",Z30)))</formula>
    </cfRule>
  </conditionalFormatting>
  <conditionalFormatting sqref="AB30">
    <cfRule type="containsText" dxfId="3113" priority="1198" operator="containsText" text="P">
      <formula>NOT(ISERROR(SEARCH("P",AB30)))</formula>
    </cfRule>
    <cfRule type="containsText" dxfId="3112" priority="1199" operator="containsText" text="OK">
      <formula>NOT(ISERROR(SEARCH("OK",AB30)))</formula>
    </cfRule>
  </conditionalFormatting>
  <conditionalFormatting sqref="AD30">
    <cfRule type="containsText" dxfId="3111" priority="1196" operator="containsText" text="P">
      <formula>NOT(ISERROR(SEARCH("P",AD30)))</formula>
    </cfRule>
    <cfRule type="containsText" dxfId="3110" priority="1197" operator="containsText" text="OK">
      <formula>NOT(ISERROR(SEARCH("OK",AD30)))</formula>
    </cfRule>
  </conditionalFormatting>
  <conditionalFormatting sqref="AH30">
    <cfRule type="containsText" dxfId="3109" priority="1194" operator="containsText" text="P">
      <formula>NOT(ISERROR(SEARCH("P",AH30)))</formula>
    </cfRule>
    <cfRule type="containsText" dxfId="3108" priority="1195" operator="containsText" text="OK">
      <formula>NOT(ISERROR(SEARCH("OK",AH30)))</formula>
    </cfRule>
  </conditionalFormatting>
  <conditionalFormatting sqref="AN30">
    <cfRule type="containsText" dxfId="3107" priority="1190" operator="containsText" text="P">
      <formula>NOT(ISERROR(SEARCH("P",AN30)))</formula>
    </cfRule>
    <cfRule type="containsText" dxfId="3106" priority="1191" operator="containsText" text="OK">
      <formula>NOT(ISERROR(SEARCH("OK",AN30)))</formula>
    </cfRule>
  </conditionalFormatting>
  <conditionalFormatting sqref="AP30">
    <cfRule type="containsText" dxfId="3105" priority="1188" operator="containsText" text="P">
      <formula>NOT(ISERROR(SEARCH("P",AP30)))</formula>
    </cfRule>
    <cfRule type="containsText" dxfId="3104" priority="1189" operator="containsText" text="OK">
      <formula>NOT(ISERROR(SEARCH("OK",AP30)))</formula>
    </cfRule>
  </conditionalFormatting>
  <conditionalFormatting sqref="AR30">
    <cfRule type="containsText" dxfId="3103" priority="1182" operator="containsText" text="P">
      <formula>NOT(ISERROR(SEARCH("P",AR30)))</formula>
    </cfRule>
    <cfRule type="containsText" dxfId="3102" priority="1183" operator="containsText" text="OK">
      <formula>NOT(ISERROR(SEARCH("OK",AR30)))</formula>
    </cfRule>
  </conditionalFormatting>
  <conditionalFormatting sqref="AF30">
    <cfRule type="containsText" dxfId="3101" priority="1180" operator="containsText" text="P">
      <formula>NOT(ISERROR(SEARCH("P",AF30)))</formula>
    </cfRule>
    <cfRule type="containsText" dxfId="3100" priority="1181" operator="containsText" text="OK">
      <formula>NOT(ISERROR(SEARCH("OK",AF30)))</formula>
    </cfRule>
  </conditionalFormatting>
  <conditionalFormatting sqref="AW30">
    <cfRule type="containsText" dxfId="3099" priority="1178" operator="containsText" text="P">
      <formula>NOT(ISERROR(SEARCH("P",AW30)))</formula>
    </cfRule>
    <cfRule type="containsText" dxfId="3098" priority="1179" operator="containsText" text="OK">
      <formula>NOT(ISERROR(SEARCH("OK",AW30)))</formula>
    </cfRule>
  </conditionalFormatting>
  <conditionalFormatting sqref="AY30">
    <cfRule type="containsText" dxfId="3097" priority="1176" operator="containsText" text="P">
      <formula>NOT(ISERROR(SEARCH("P",AY30)))</formula>
    </cfRule>
    <cfRule type="containsText" dxfId="3096" priority="1177" operator="containsText" text="OK">
      <formula>NOT(ISERROR(SEARCH("OK",AY30)))</formula>
    </cfRule>
  </conditionalFormatting>
  <conditionalFormatting sqref="BB30:BC30 BQ30 BO30 AZ30 AX30 AV30 AG30 AS30 AQ30 AO30 AM30 AE30 AC30 AI30 V30 T30 AA30 R30 Y30">
    <cfRule type="expression" dxfId="3095" priority="1204">
      <formula>AND(+Q30="P",R30&lt;=$A$1)</formula>
    </cfRule>
    <cfRule type="expression" dxfId="3094" priority="1205">
      <formula>AND(+Q30="P",R30&gt;$A$1)</formula>
    </cfRule>
    <cfRule type="expression" dxfId="3093" priority="1206">
      <formula>+Q30="OK"</formula>
    </cfRule>
  </conditionalFormatting>
  <conditionalFormatting sqref="I30:N30 P30">
    <cfRule type="containsBlanks" dxfId="3092" priority="1172">
      <formula>LEN(TRIM(I30))=0</formula>
    </cfRule>
    <cfRule type="cellIs" dxfId="3091" priority="1173" operator="greaterThan">
      <formula>0</formula>
    </cfRule>
  </conditionalFormatting>
  <conditionalFormatting sqref="BD30 BH30">
    <cfRule type="containsText" dxfId="3090" priority="1167" operator="containsText" text="P">
      <formula>NOT(ISERROR(SEARCH("P",BD30)))</formula>
    </cfRule>
    <cfRule type="containsText" dxfId="3089" priority="1168" operator="containsText" text="OK">
      <formula>NOT(ISERROR(SEARCH("OK",BD30)))</formula>
    </cfRule>
  </conditionalFormatting>
  <conditionalFormatting sqref="BE30 BG30 BI30 BM30">
    <cfRule type="expression" dxfId="3088" priority="1169">
      <formula>AND(+BD30="P",BE30&lt;=$A$1)</formula>
    </cfRule>
    <cfRule type="expression" dxfId="3087" priority="1170">
      <formula>AND(+BD30="P",BE30&gt;$A$1)</formula>
    </cfRule>
    <cfRule type="expression" dxfId="3086" priority="1171">
      <formula>+BD30="OK"</formula>
    </cfRule>
  </conditionalFormatting>
  <conditionalFormatting sqref="BJ30">
    <cfRule type="containsText" dxfId="3085" priority="1162" operator="containsText" text="P">
      <formula>NOT(ISERROR(SEARCH("P",BJ30)))</formula>
    </cfRule>
    <cfRule type="containsText" dxfId="3084" priority="1163" operator="containsText" text="OK">
      <formula>NOT(ISERROR(SEARCH("OK",BJ30)))</formula>
    </cfRule>
  </conditionalFormatting>
  <conditionalFormatting sqref="BR30:BT30">
    <cfRule type="expression" dxfId="3083" priority="1159">
      <formula>AND(+BQ30="P",BR30&lt;=$A$1)</formula>
    </cfRule>
    <cfRule type="expression" dxfId="3082" priority="1160">
      <formula>AND(+BQ30="P",BR30&gt;$A$1)</formula>
    </cfRule>
    <cfRule type="expression" dxfId="3081" priority="1161">
      <formula>+BQ30="OK"</formula>
    </cfRule>
  </conditionalFormatting>
  <conditionalFormatting sqref="BU30">
    <cfRule type="expression" dxfId="3080" priority="1156">
      <formula>AND(+BT30="P",BU30&lt;=$A$1)</formula>
    </cfRule>
    <cfRule type="expression" dxfId="3079" priority="1157">
      <formula>AND(+BT30="P",BU30&gt;$A$1)</formula>
    </cfRule>
    <cfRule type="expression" dxfId="3078" priority="1158">
      <formula>+BT30="OK"</formula>
    </cfRule>
  </conditionalFormatting>
  <conditionalFormatting sqref="BP102:BP103 Q102:Q103 BN102:BN103">
    <cfRule type="containsText" dxfId="3077" priority="1151" operator="containsText" text="P">
      <formula>NOT(ISERROR(SEARCH("P",Q102)))</formula>
    </cfRule>
    <cfRule type="containsText" dxfId="3076" priority="1152" operator="containsText" text="OK">
      <formula>NOT(ISERROR(SEARCH("OK",Q102)))</formula>
    </cfRule>
  </conditionalFormatting>
  <conditionalFormatting sqref="BQ102:BQ103 BO102:BO103 R102">
    <cfRule type="expression" dxfId="3075" priority="1153">
      <formula>AND(+Q102="P",R102&lt;=$A$1)</formula>
    </cfRule>
    <cfRule type="expression" dxfId="3074" priority="1154">
      <formula>AND(+Q102="P",R102&gt;$A$1)</formula>
    </cfRule>
    <cfRule type="expression" dxfId="3073" priority="1155">
      <formula>+Q102="OK"</formula>
    </cfRule>
  </conditionalFormatting>
  <conditionalFormatting sqref="BD102:BD103 BH102:BH103">
    <cfRule type="containsText" dxfId="3072" priority="1146" operator="containsText" text="P">
      <formula>NOT(ISERROR(SEARCH("P",BD102)))</formula>
    </cfRule>
    <cfRule type="containsText" dxfId="3071" priority="1147" operator="containsText" text="OK">
      <formula>NOT(ISERROR(SEARCH("OK",BD102)))</formula>
    </cfRule>
  </conditionalFormatting>
  <conditionalFormatting sqref="BE102:BE103 BG102:BG103 BI102:BI103 BM102:BM103">
    <cfRule type="expression" dxfId="3070" priority="1148">
      <formula>AND(+BD102="P",BE102&lt;=$A$1)</formula>
    </cfRule>
    <cfRule type="expression" dxfId="3069" priority="1149">
      <formula>AND(+BD102="P",BE102&gt;$A$1)</formula>
    </cfRule>
    <cfRule type="expression" dxfId="3068" priority="1150">
      <formula>+BD102="OK"</formula>
    </cfRule>
  </conditionalFormatting>
  <conditionalFormatting sqref="BJ102:BJ103">
    <cfRule type="containsText" dxfId="3067" priority="1141" operator="containsText" text="P">
      <formula>NOT(ISERROR(SEARCH("P",BJ102)))</formula>
    </cfRule>
    <cfRule type="containsText" dxfId="3066" priority="1142" operator="containsText" text="OK">
      <formula>NOT(ISERROR(SEARCH("OK",BJ102)))</formula>
    </cfRule>
  </conditionalFormatting>
  <conditionalFormatting sqref="BR102:BT103">
    <cfRule type="expression" dxfId="3065" priority="1138">
      <formula>AND(+BQ102="P",BR102&lt;=$A$1)</formula>
    </cfRule>
    <cfRule type="expression" dxfId="3064" priority="1139">
      <formula>AND(+BQ102="P",BR102&gt;$A$1)</formula>
    </cfRule>
    <cfRule type="expression" dxfId="3063" priority="1140">
      <formula>+BQ102="OK"</formula>
    </cfRule>
  </conditionalFormatting>
  <conditionalFormatting sqref="BU102:BU103">
    <cfRule type="expression" dxfId="3062" priority="1135">
      <formula>AND(+BT102="P",BU102&lt;=$A$1)</formula>
    </cfRule>
    <cfRule type="expression" dxfId="3061" priority="1136">
      <formula>AND(+BT102="P",BU102&gt;$A$1)</formula>
    </cfRule>
    <cfRule type="expression" dxfId="3060" priority="1137">
      <formula>+BT102="OK"</formula>
    </cfRule>
  </conditionalFormatting>
  <conditionalFormatting sqref="AF102:AF103 Z102:Z103 U102:U103 S102:S103 AP102:AP103 AN102:AN103 AH102:AH103 AD102:AD103 AB102:AB103 AL102:AL103 BA102:BA103 AY102:AY103 AW102:AW103 AR102:AR103 AU102:AU103">
    <cfRule type="containsText" dxfId="3059" priority="1130" operator="containsText" text="P">
      <formula>NOT(ISERROR(SEARCH("P",S102)))</formula>
    </cfRule>
    <cfRule type="containsText" dxfId="3058" priority="1131" operator="containsText" text="OK">
      <formula>NOT(ISERROR(SEARCH("OK",S102)))</formula>
    </cfRule>
  </conditionalFormatting>
  <conditionalFormatting sqref="BB102:BC103 AZ102:AZ103 AX102:AX103 AA102:AA103 AI102:AI103 AC102:AC103 AE102:AE103 AO102:AO103 AG102:AG103 T102:T103 AS102:AS103 AQ102:AQ103 AM102:AM103 V102:V103 Y102:Y103">
    <cfRule type="expression" dxfId="3057" priority="1132">
      <formula>AND(+S102="P",T102&lt;=$A$1)</formula>
    </cfRule>
    <cfRule type="expression" dxfId="3056" priority="1133">
      <formula>AND(+S102="P",T102&gt;$A$1)</formula>
    </cfRule>
    <cfRule type="expression" dxfId="3055" priority="1134">
      <formula>+S102="OK"</formula>
    </cfRule>
  </conditionalFormatting>
  <conditionalFormatting sqref="AV102:AV103">
    <cfRule type="expression" dxfId="3054" priority="1127">
      <formula>AND(+AU102="P",AV102&lt;=$A$1)</formula>
    </cfRule>
    <cfRule type="expression" dxfId="3053" priority="1128">
      <formula>AND(+AU102="P",AV102&gt;$A$1)</formula>
    </cfRule>
    <cfRule type="expression" dxfId="3052" priority="1129">
      <formula>+AU102="OK"</formula>
    </cfRule>
  </conditionalFormatting>
  <conditionalFormatting sqref="V109 Y109">
    <cfRule type="expression" dxfId="3051" priority="1124">
      <formula>AND(+U109="P",V109&lt;=$A$1)</formula>
    </cfRule>
    <cfRule type="expression" dxfId="3050" priority="1125">
      <formula>AND(+U109="P",V109&gt;$A$1)</formula>
    </cfRule>
    <cfRule type="expression" dxfId="3049" priority="1126">
      <formula>+U109="OK"</formula>
    </cfRule>
  </conditionalFormatting>
  <conditionalFormatting sqref="O7:O11 O74:O91 O25:O29">
    <cfRule type="containsBlanks" dxfId="3048" priority="1100">
      <formula>LEN(TRIM(O7))=0</formula>
    </cfRule>
    <cfRule type="cellIs" dxfId="3047" priority="1101" operator="greaterThan">
      <formula>0</formula>
    </cfRule>
  </conditionalFormatting>
  <conditionalFormatting sqref="O132">
    <cfRule type="containsBlanks" dxfId="3046" priority="1098">
      <formula>LEN(TRIM(O132))=0</formula>
    </cfRule>
    <cfRule type="cellIs" dxfId="3045" priority="1099" operator="greaterThan">
      <formula>0</formula>
    </cfRule>
  </conditionalFormatting>
  <conditionalFormatting sqref="O64:O67 O71:O73">
    <cfRule type="containsBlanks" dxfId="3044" priority="1096">
      <formula>LEN(TRIM(O64))=0</formula>
    </cfRule>
    <cfRule type="cellIs" dxfId="3043" priority="1097" operator="greaterThan">
      <formula>0</formula>
    </cfRule>
  </conditionalFormatting>
  <conditionalFormatting sqref="O104:O108">
    <cfRule type="containsBlanks" dxfId="3042" priority="1094">
      <formula>LEN(TRIM(O104))=0</formula>
    </cfRule>
    <cfRule type="cellIs" dxfId="3041" priority="1095" operator="greaterThan">
      <formula>0</formula>
    </cfRule>
  </conditionalFormatting>
  <conditionalFormatting sqref="O109:O130">
    <cfRule type="containsBlanks" dxfId="3040" priority="1092">
      <formula>LEN(TRIM(O109))=0</formula>
    </cfRule>
    <cfRule type="cellIs" dxfId="3039" priority="1093" operator="greaterThan">
      <formula>0</formula>
    </cfRule>
  </conditionalFormatting>
  <conditionalFormatting sqref="O92:O97">
    <cfRule type="containsBlanks" dxfId="3038" priority="1090">
      <formula>LEN(TRIM(O92))=0</formula>
    </cfRule>
    <cfRule type="cellIs" dxfId="3037" priority="1091" operator="greaterThan">
      <formula>0</formula>
    </cfRule>
  </conditionalFormatting>
  <conditionalFormatting sqref="O98">
    <cfRule type="containsBlanks" dxfId="3036" priority="1088">
      <formula>LEN(TRIM(O98))=0</formula>
    </cfRule>
    <cfRule type="cellIs" dxfId="3035" priority="1089" operator="greaterThan">
      <formula>0</formula>
    </cfRule>
  </conditionalFormatting>
  <conditionalFormatting sqref="O31">
    <cfRule type="containsBlanks" dxfId="3034" priority="1082">
      <formula>LEN(TRIM(O31))=0</formula>
    </cfRule>
    <cfRule type="cellIs" dxfId="3033" priority="1083" operator="greaterThan">
      <formula>0</formula>
    </cfRule>
  </conditionalFormatting>
  <conditionalFormatting sqref="O30">
    <cfRule type="containsBlanks" dxfId="3032" priority="1080">
      <formula>LEN(TRIM(O30))=0</formula>
    </cfRule>
    <cfRule type="cellIs" dxfId="3031" priority="1081" operator="greaterThan">
      <formula>0</formula>
    </cfRule>
  </conditionalFormatting>
  <conditionalFormatting sqref="S33:S35 Q33:Q35">
    <cfRule type="containsText" dxfId="3030" priority="1075" operator="containsText" text="P">
      <formula>NOT(ISERROR(SEARCH("P",Q33)))</formula>
    </cfRule>
    <cfRule type="containsText" dxfId="3029" priority="1076" operator="containsText" text="OK">
      <formula>NOT(ISERROR(SEARCH("OK",Q33)))</formula>
    </cfRule>
  </conditionalFormatting>
  <conditionalFormatting sqref="Q42 S42 U42 Z42 AB42 AD42 AF42 AH42 AL42">
    <cfRule type="containsText" dxfId="3028" priority="1070" operator="containsText" text="P">
      <formula>NOT(ISERROR(SEARCH("P",Q42)))</formula>
    </cfRule>
    <cfRule type="containsText" dxfId="3027" priority="1071" operator="containsText" text="OK">
      <formula>NOT(ISERROR(SEARCH("OK",Q42)))</formula>
    </cfRule>
  </conditionalFormatting>
  <conditionalFormatting sqref="R42 T42 V42 AA42 AG42 AI42 AM42 Y42 AE42 AC42">
    <cfRule type="expression" dxfId="3026" priority="1072">
      <formula>AND(+Q42="P",R42&lt;=$A$1)</formula>
    </cfRule>
    <cfRule type="expression" dxfId="3025" priority="1073">
      <formula>AND(+Q42="P",R42&gt;$A$1)</formula>
    </cfRule>
    <cfRule type="expression" dxfId="3024" priority="1074">
      <formula>+Q42="OK"</formula>
    </cfRule>
  </conditionalFormatting>
  <conditionalFormatting sqref="Q35">
    <cfRule type="containsText" dxfId="3023" priority="1065" operator="containsText" text="P">
      <formula>NOT(ISERROR(SEARCH("P",Q35)))</formula>
    </cfRule>
    <cfRule type="containsText" dxfId="3022" priority="1066" operator="containsText" text="OK">
      <formula>NOT(ISERROR(SEARCH("OK",Q35)))</formula>
    </cfRule>
  </conditionalFormatting>
  <conditionalFormatting sqref="R35">
    <cfRule type="expression" dxfId="3021" priority="1062">
      <formula>AND(+Q35="P",R35&lt;=$A$1)</formula>
    </cfRule>
    <cfRule type="expression" dxfId="3020" priority="1063">
      <formula>AND(+Q35="P",R35&gt;$A$1)</formula>
    </cfRule>
    <cfRule type="expression" dxfId="3019" priority="1064">
      <formula>+Q35="OK"</formula>
    </cfRule>
  </conditionalFormatting>
  <conditionalFormatting sqref="S35 U35 Z35 AB35 AD35 AF35">
    <cfRule type="containsText" dxfId="3018" priority="1057" operator="containsText" text="P">
      <formula>NOT(ISERROR(SEARCH("P",S35)))</formula>
    </cfRule>
    <cfRule type="containsText" dxfId="3017" priority="1058" operator="containsText" text="OK">
      <formula>NOT(ISERROR(SEARCH("OK",S35)))</formula>
    </cfRule>
  </conditionalFormatting>
  <conditionalFormatting sqref="T35 V35 AA35 AC35 AE35 AG35 Y35">
    <cfRule type="expression" dxfId="3016" priority="1059">
      <formula>AND(+S35="P",T35&lt;=$A$1)</formula>
    </cfRule>
    <cfRule type="expression" dxfId="3015" priority="1060">
      <formula>AND(+S35="P",T35&gt;$A$1)</formula>
    </cfRule>
    <cfRule type="expression" dxfId="3014" priority="1061">
      <formula>+S35="OK"</formula>
    </cfRule>
  </conditionalFormatting>
  <conditionalFormatting sqref="Q37 S37 U37 Z37 AB37 AD37 AF37">
    <cfRule type="containsText" dxfId="3013" priority="1052" operator="containsText" text="P">
      <formula>NOT(ISERROR(SEARCH("P",Q37)))</formula>
    </cfRule>
    <cfRule type="containsText" dxfId="3012" priority="1053" operator="containsText" text="OK">
      <formula>NOT(ISERROR(SEARCH("OK",Q37)))</formula>
    </cfRule>
  </conditionalFormatting>
  <conditionalFormatting sqref="R37 T37 V37 AA37 AC37 AE37 AG37 Y37">
    <cfRule type="expression" dxfId="3011" priority="1054">
      <formula>AND(+Q37="P",R37&lt;=$A$1)</formula>
    </cfRule>
    <cfRule type="expression" dxfId="3010" priority="1055">
      <formula>AND(+Q37="P",R37&gt;$A$1)</formula>
    </cfRule>
    <cfRule type="expression" dxfId="3009" priority="1056">
      <formula>+Q37="OK"</formula>
    </cfRule>
  </conditionalFormatting>
  <conditionalFormatting sqref="Q44 S44 U44 Z44 AB44 AD44 AF44">
    <cfRule type="containsText" dxfId="3008" priority="1047" operator="containsText" text="P">
      <formula>NOT(ISERROR(SEARCH("P",Q44)))</formula>
    </cfRule>
    <cfRule type="containsText" dxfId="3007" priority="1048" operator="containsText" text="OK">
      <formula>NOT(ISERROR(SEARCH("OK",Q44)))</formula>
    </cfRule>
  </conditionalFormatting>
  <conditionalFormatting sqref="R44 T44 V44 AG44 Y44">
    <cfRule type="expression" dxfId="3006" priority="1049">
      <formula>AND(+Q44="P",R44&lt;=$A$1)</formula>
    </cfRule>
    <cfRule type="expression" dxfId="3005" priority="1050">
      <formula>AND(+Q44="P",R44&gt;$A$1)</formula>
    </cfRule>
    <cfRule type="expression" dxfId="3004" priority="1051">
      <formula>+Q44="OK"</formula>
    </cfRule>
  </conditionalFormatting>
  <conditionalFormatting sqref="AD85 AF85">
    <cfRule type="containsText" dxfId="3003" priority="1042" operator="containsText" text="P">
      <formula>NOT(ISERROR(SEARCH("P",AD85)))</formula>
    </cfRule>
    <cfRule type="containsText" dxfId="3002" priority="1043" operator="containsText" text="OK">
      <formula>NOT(ISERROR(SEARCH("OK",AD85)))</formula>
    </cfRule>
  </conditionalFormatting>
  <conditionalFormatting sqref="AE85 AG85">
    <cfRule type="expression" dxfId="3001" priority="1044">
      <formula>AND(+AD85="P",AE85&lt;=$A$1)</formula>
    </cfRule>
    <cfRule type="expression" dxfId="3000" priority="1045">
      <formula>AND(+AD85="P",AE85&gt;$A$1)</formula>
    </cfRule>
    <cfRule type="expression" dxfId="2999" priority="1046">
      <formula>+AD85="OK"</formula>
    </cfRule>
  </conditionalFormatting>
  <conditionalFormatting sqref="J12:N24 P12:P24">
    <cfRule type="containsBlanks" dxfId="2998" priority="1040">
      <formula>LEN(TRIM(J12))=0</formula>
    </cfRule>
    <cfRule type="cellIs" dxfId="2997" priority="1041" operator="greaterThan">
      <formula>0</formula>
    </cfRule>
  </conditionalFormatting>
  <conditionalFormatting sqref="O12:O24">
    <cfRule type="containsBlanks" dxfId="2996" priority="1038">
      <formula>LEN(TRIM(O12))=0</formula>
    </cfRule>
    <cfRule type="cellIs" dxfId="2995" priority="1039" operator="greaterThan">
      <formula>0</formula>
    </cfRule>
  </conditionalFormatting>
  <conditionalFormatting sqref="BP83 BA83 AY83 AW83 BN83 AU83 AD83 AF83 U83 AL83 Z83 AB83 AH83 AN83 AP83 AR83 Q83 S83">
    <cfRule type="containsText" dxfId="2994" priority="1005" operator="containsText" text="P">
      <formula>NOT(ISERROR(SEARCH("P",Q83)))</formula>
    </cfRule>
    <cfRule type="containsText" dxfId="2993" priority="1006" operator="containsText" text="OK">
      <formula>NOT(ISERROR(SEARCH("OK",Q83)))</formula>
    </cfRule>
  </conditionalFormatting>
  <conditionalFormatting sqref="AX83 AZ83 BB83:BC83 AA83 V83 AC83 AE83 AO83 AQ83 AG83 AM83 BO83 BQ83 AI83 T83 R83 AS83 Y83">
    <cfRule type="expression" dxfId="2992" priority="1007">
      <formula>AND(+Q83="P",R83&lt;=$A$1)</formula>
    </cfRule>
    <cfRule type="expression" dxfId="2991" priority="1008">
      <formula>AND(+Q83="P",R83&gt;$A$1)</formula>
    </cfRule>
    <cfRule type="expression" dxfId="2990" priority="1009">
      <formula>+Q83="OK"</formula>
    </cfRule>
  </conditionalFormatting>
  <conditionalFormatting sqref="I83:N83 P83">
    <cfRule type="containsBlanks" dxfId="2989" priority="1003">
      <formula>LEN(TRIM(I83))=0</formula>
    </cfRule>
    <cfRule type="cellIs" dxfId="2988" priority="1004" operator="greaterThan">
      <formula>0</formula>
    </cfRule>
  </conditionalFormatting>
  <conditionalFormatting sqref="AV83">
    <cfRule type="expression" dxfId="2987" priority="1000">
      <formula>AND(+AU83="P",AV83&lt;=$A$1)</formula>
    </cfRule>
    <cfRule type="expression" dxfId="2986" priority="1001">
      <formula>AND(+AU83="P",AV83&gt;$A$1)</formula>
    </cfRule>
    <cfRule type="expression" dxfId="2985" priority="1002">
      <formula>+AU83="OK"</formula>
    </cfRule>
  </conditionalFormatting>
  <conditionalFormatting sqref="BD83 BH83">
    <cfRule type="containsText" dxfId="2984" priority="995" operator="containsText" text="P">
      <formula>NOT(ISERROR(SEARCH("P",BD83)))</formula>
    </cfRule>
    <cfRule type="containsText" dxfId="2983" priority="996" operator="containsText" text="OK">
      <formula>NOT(ISERROR(SEARCH("OK",BD83)))</formula>
    </cfRule>
  </conditionalFormatting>
  <conditionalFormatting sqref="BM83 BI83 BG83 BE83">
    <cfRule type="expression" dxfId="2982" priority="997">
      <formula>AND(+BD83="P",BE83&lt;=$A$1)</formula>
    </cfRule>
    <cfRule type="expression" dxfId="2981" priority="998">
      <formula>AND(+BD83="P",BE83&gt;$A$1)</formula>
    </cfRule>
    <cfRule type="expression" dxfId="2980" priority="999">
      <formula>+BD83="OK"</formula>
    </cfRule>
  </conditionalFormatting>
  <conditionalFormatting sqref="BJ83">
    <cfRule type="containsText" dxfId="2979" priority="990" operator="containsText" text="P">
      <formula>NOT(ISERROR(SEARCH("P",BJ83)))</formula>
    </cfRule>
    <cfRule type="containsText" dxfId="2978" priority="991" operator="containsText" text="OK">
      <formula>NOT(ISERROR(SEARCH("OK",BJ83)))</formula>
    </cfRule>
  </conditionalFormatting>
  <conditionalFormatting sqref="BR83:BT83">
    <cfRule type="expression" dxfId="2977" priority="987">
      <formula>AND(+BQ83="P",BR83&lt;=$A$1)</formula>
    </cfRule>
    <cfRule type="expression" dxfId="2976" priority="988">
      <formula>AND(+BQ83="P",BR83&gt;$A$1)</formula>
    </cfRule>
    <cfRule type="expression" dxfId="2975" priority="989">
      <formula>+BQ83="OK"</formula>
    </cfRule>
  </conditionalFormatting>
  <conditionalFormatting sqref="BU83">
    <cfRule type="expression" dxfId="2974" priority="984">
      <formula>AND(+BT83="P",BU83&lt;=$A$1)</formula>
    </cfRule>
    <cfRule type="expression" dxfId="2973" priority="985">
      <formula>AND(+BT83="P",BU83&gt;$A$1)</formula>
    </cfRule>
    <cfRule type="expression" dxfId="2972" priority="986">
      <formula>+BT83="OK"</formula>
    </cfRule>
  </conditionalFormatting>
  <conditionalFormatting sqref="O83">
    <cfRule type="containsBlanks" dxfId="2971" priority="982">
      <formula>LEN(TRIM(O83))=0</formula>
    </cfRule>
    <cfRule type="cellIs" dxfId="2970" priority="983" operator="greaterThan">
      <formula>0</formula>
    </cfRule>
  </conditionalFormatting>
  <conditionalFormatting sqref="BP118:BP123 Q118:Q123 BN118:BN123 S118:S123 U118:U123 AU118:AU123 AL118:AL123 Z118:Z123 AB118:AB123 AD118:AD123 AH118:AH123 AN118:AN123 AP118:AP123 AR118:AR123 AF118:AF123 AW118:AW123 AY118:AY123 BA118:BA123 BA130 AY130 AW130 AF130 AR130 AP130 AN130 AH130 AD130 AB130 Z130 AL130 AU130 U130 S130 BN130 Q130 BP130">
    <cfRule type="containsText" dxfId="2969" priority="977" operator="containsText" text="P">
      <formula>NOT(ISERROR(SEARCH("P",Q118)))</formula>
    </cfRule>
    <cfRule type="containsText" dxfId="2968" priority="978" operator="containsText" text="OK">
      <formula>NOT(ISERROR(SEARCH("OK",Q118)))</formula>
    </cfRule>
  </conditionalFormatting>
  <conditionalFormatting sqref="BQ118:BQ123 BO118:BO123 AG118:AG123 AS118:AS123 AQ118:AQ123 AO118:AO123 AM118:AM123 AE118:AE123 AC118:AC123 V118:V123 T118:T123 AA118:AA123 AX118:AX123 AZ118:AZ123 BB118:BC123 AI118:AI123 AV118:AV123 R118:R123 R130 AV130 AI130 BB130:BC130 AZ130 AX130 AA130 T130 V130 AC130 AE130 AM130 AO130 AQ130 AS130 AG130 BO130 BQ130 Y130 Y118:Y123">
    <cfRule type="expression" dxfId="2967" priority="979">
      <formula>AND(+Q118="P",R118&lt;=$A$1)</formula>
    </cfRule>
    <cfRule type="expression" dxfId="2966" priority="980">
      <formula>AND(+Q118="P",R118&gt;$A$1)</formula>
    </cfRule>
    <cfRule type="expression" dxfId="2965" priority="981">
      <formula>+Q118="OK"</formula>
    </cfRule>
  </conditionalFormatting>
  <conditionalFormatting sqref="I118:N123 P118:P123 P130 I130:N130">
    <cfRule type="containsBlanks" dxfId="2964" priority="975">
      <formula>LEN(TRIM(I118))=0</formula>
    </cfRule>
    <cfRule type="cellIs" dxfId="2963" priority="976" operator="greaterThan">
      <formula>0</formula>
    </cfRule>
  </conditionalFormatting>
  <conditionalFormatting sqref="BD118:BD123 BH118:BH123 BH130 BD130">
    <cfRule type="containsText" dxfId="2962" priority="970" operator="containsText" text="P">
      <formula>NOT(ISERROR(SEARCH("P",BD118)))</formula>
    </cfRule>
    <cfRule type="containsText" dxfId="2961" priority="971" operator="containsText" text="OK">
      <formula>NOT(ISERROR(SEARCH("OK",BD118)))</formula>
    </cfRule>
  </conditionalFormatting>
  <conditionalFormatting sqref="BE118:BE123 BG118:BG123 BI118:BI123 BM118:BM123 BM130 BI130 BG130 BE130">
    <cfRule type="expression" dxfId="2960" priority="972">
      <formula>AND(+BD118="P",BE118&lt;=$A$1)</formula>
    </cfRule>
    <cfRule type="expression" dxfId="2959" priority="973">
      <formula>AND(+BD118="P",BE118&gt;$A$1)</formula>
    </cfRule>
    <cfRule type="expression" dxfId="2958" priority="974">
      <formula>+BD118="OK"</formula>
    </cfRule>
  </conditionalFormatting>
  <conditionalFormatting sqref="BJ118:BJ123 BJ130">
    <cfRule type="containsText" dxfId="2957" priority="965" operator="containsText" text="P">
      <formula>NOT(ISERROR(SEARCH("P",BJ118)))</formula>
    </cfRule>
    <cfRule type="containsText" dxfId="2956" priority="966" operator="containsText" text="OK">
      <formula>NOT(ISERROR(SEARCH("OK",BJ118)))</formula>
    </cfRule>
  </conditionalFormatting>
  <conditionalFormatting sqref="BR118:BT123 BR130:BT130">
    <cfRule type="expression" dxfId="2955" priority="962">
      <formula>AND(+BQ118="P",BR118&lt;=$A$1)</formula>
    </cfRule>
    <cfRule type="expression" dxfId="2954" priority="963">
      <formula>AND(+BQ118="P",BR118&gt;$A$1)</formula>
    </cfRule>
    <cfRule type="expression" dxfId="2953" priority="964">
      <formula>+BQ118="OK"</formula>
    </cfRule>
  </conditionalFormatting>
  <conditionalFormatting sqref="BU118:BU123 BU130">
    <cfRule type="expression" dxfId="2952" priority="959">
      <formula>AND(+BT118="P",BU118&lt;=$A$1)</formula>
    </cfRule>
    <cfRule type="expression" dxfId="2951" priority="960">
      <formula>AND(+BT118="P",BU118&gt;$A$1)</formula>
    </cfRule>
    <cfRule type="expression" dxfId="2950" priority="961">
      <formula>+BT118="OK"</formula>
    </cfRule>
  </conditionalFormatting>
  <conditionalFormatting sqref="O118:O123 O130">
    <cfRule type="containsBlanks" dxfId="2949" priority="957">
      <formula>LEN(TRIM(O118))=0</formula>
    </cfRule>
    <cfRule type="cellIs" dxfId="2948" priority="958" operator="greaterThan">
      <formula>0</formula>
    </cfRule>
  </conditionalFormatting>
  <conditionalFormatting sqref="BP124:BP128 Q124:Q128 BN124:BN128 S124:S128 U124:U128 AU124:AU128 AL124:AL128 Z124:Z128 AB124:AB128 AD124:AD128 AH124:AH128 AN124:AN128 AP124:AP128 AR124:AR128 AF124:AF128 AW124:AW128 AY124:AY128 BA124:BA128">
    <cfRule type="containsText" dxfId="2947" priority="952" operator="containsText" text="P">
      <formula>NOT(ISERROR(SEARCH("P",Q124)))</formula>
    </cfRule>
    <cfRule type="containsText" dxfId="2946" priority="953" operator="containsText" text="OK">
      <formula>NOT(ISERROR(SEARCH("OK",Q124)))</formula>
    </cfRule>
  </conditionalFormatting>
  <conditionalFormatting sqref="BQ124:BQ128 BO124:BO128 AG124:AG128 AS124:AS128 AQ124:AQ128 AO124:AO128 AM124:AM128 AE124:AE128 AC124:AC128 V124:V128 T124:T128 AA124:AA128 AX124:AX128 AZ124:AZ128 BB124:BC128 AI124:AI128 AV124:AV128 R124:R128 Y124:Y128">
    <cfRule type="expression" dxfId="2945" priority="954">
      <formula>AND(+Q124="P",R124&lt;=$A$1)</formula>
    </cfRule>
    <cfRule type="expression" dxfId="2944" priority="955">
      <formula>AND(+Q124="P",R124&gt;$A$1)</formula>
    </cfRule>
    <cfRule type="expression" dxfId="2943" priority="956">
      <formula>+Q124="OK"</formula>
    </cfRule>
  </conditionalFormatting>
  <conditionalFormatting sqref="I124:N128 P124:P128">
    <cfRule type="containsBlanks" dxfId="2942" priority="950">
      <formula>LEN(TRIM(I124))=0</formula>
    </cfRule>
    <cfRule type="cellIs" dxfId="2941" priority="951" operator="greaterThan">
      <formula>0</formula>
    </cfRule>
  </conditionalFormatting>
  <conditionalFormatting sqref="BD124:BD128 BH124:BH128">
    <cfRule type="containsText" dxfId="2940" priority="945" operator="containsText" text="P">
      <formula>NOT(ISERROR(SEARCH("P",BD124)))</formula>
    </cfRule>
    <cfRule type="containsText" dxfId="2939" priority="946" operator="containsText" text="OK">
      <formula>NOT(ISERROR(SEARCH("OK",BD124)))</formula>
    </cfRule>
  </conditionalFormatting>
  <conditionalFormatting sqref="BE124:BE128 BG124:BG128 BI124:BI128 BM124:BM128">
    <cfRule type="expression" dxfId="2938" priority="947">
      <formula>AND(+BD124="P",BE124&lt;=$A$1)</formula>
    </cfRule>
    <cfRule type="expression" dxfId="2937" priority="948">
      <formula>AND(+BD124="P",BE124&gt;$A$1)</formula>
    </cfRule>
    <cfRule type="expression" dxfId="2936" priority="949">
      <formula>+BD124="OK"</formula>
    </cfRule>
  </conditionalFormatting>
  <conditionalFormatting sqref="BJ124:BJ128">
    <cfRule type="containsText" dxfId="2935" priority="940" operator="containsText" text="P">
      <formula>NOT(ISERROR(SEARCH("P",BJ124)))</formula>
    </cfRule>
    <cfRule type="containsText" dxfId="2934" priority="941" operator="containsText" text="OK">
      <formula>NOT(ISERROR(SEARCH("OK",BJ124)))</formula>
    </cfRule>
  </conditionalFormatting>
  <conditionalFormatting sqref="BR124:BT128">
    <cfRule type="expression" dxfId="2933" priority="937">
      <formula>AND(+BQ124="P",BR124&lt;=$A$1)</formula>
    </cfRule>
    <cfRule type="expression" dxfId="2932" priority="938">
      <formula>AND(+BQ124="P",BR124&gt;$A$1)</formula>
    </cfRule>
    <cfRule type="expression" dxfId="2931" priority="939">
      <formula>+BQ124="OK"</formula>
    </cfRule>
  </conditionalFormatting>
  <conditionalFormatting sqref="BU124:BU128">
    <cfRule type="expression" dxfId="2930" priority="934">
      <formula>AND(+BT124="P",BU124&lt;=$A$1)</formula>
    </cfRule>
    <cfRule type="expression" dxfId="2929" priority="935">
      <formula>AND(+BT124="P",BU124&gt;$A$1)</formula>
    </cfRule>
    <cfRule type="expression" dxfId="2928" priority="936">
      <formula>+BT124="OK"</formula>
    </cfRule>
  </conditionalFormatting>
  <conditionalFormatting sqref="O124:O128">
    <cfRule type="containsBlanks" dxfId="2927" priority="932">
      <formula>LEN(TRIM(O124))=0</formula>
    </cfRule>
    <cfRule type="cellIs" dxfId="2926" priority="933" operator="greaterThan">
      <formula>0</formula>
    </cfRule>
  </conditionalFormatting>
  <conditionalFormatting sqref="BP129 Q129 BN129 S129 U129 AU129 AL129 Z129 AB129 AD129 AH129 AN129 AP129 AR129 AF129 AW129 AY129 BA129">
    <cfRule type="containsText" dxfId="2925" priority="927" operator="containsText" text="P">
      <formula>NOT(ISERROR(SEARCH("P",Q129)))</formula>
    </cfRule>
    <cfRule type="containsText" dxfId="2924" priority="928" operator="containsText" text="OK">
      <formula>NOT(ISERROR(SEARCH("OK",Q129)))</formula>
    </cfRule>
  </conditionalFormatting>
  <conditionalFormatting sqref="BQ129 BO129 AG129 AS129 AQ129 AO129 AM129 AE129 AC129 V129 T129 AA129 AX129 AZ129 BB129:BC129 AI129 AV129 R129 Y129">
    <cfRule type="expression" dxfId="2923" priority="929">
      <formula>AND(+Q129="P",R129&lt;=$A$1)</formula>
    </cfRule>
    <cfRule type="expression" dxfId="2922" priority="930">
      <formula>AND(+Q129="P",R129&gt;$A$1)</formula>
    </cfRule>
    <cfRule type="expression" dxfId="2921" priority="931">
      <formula>+Q129="OK"</formula>
    </cfRule>
  </conditionalFormatting>
  <conditionalFormatting sqref="I129:N129 P129">
    <cfRule type="containsBlanks" dxfId="2920" priority="925">
      <formula>LEN(TRIM(I129))=0</formula>
    </cfRule>
    <cfRule type="cellIs" dxfId="2919" priority="926" operator="greaterThan">
      <formula>0</formula>
    </cfRule>
  </conditionalFormatting>
  <conditionalFormatting sqref="BD129 BH129">
    <cfRule type="containsText" dxfId="2918" priority="920" operator="containsText" text="P">
      <formula>NOT(ISERROR(SEARCH("P",BD129)))</formula>
    </cfRule>
    <cfRule type="containsText" dxfId="2917" priority="921" operator="containsText" text="OK">
      <formula>NOT(ISERROR(SEARCH("OK",BD129)))</formula>
    </cfRule>
  </conditionalFormatting>
  <conditionalFormatting sqref="BE129 BG129 BI129 BM129">
    <cfRule type="expression" dxfId="2916" priority="922">
      <formula>AND(+BD129="P",BE129&lt;=$A$1)</formula>
    </cfRule>
    <cfRule type="expression" dxfId="2915" priority="923">
      <formula>AND(+BD129="P",BE129&gt;$A$1)</formula>
    </cfRule>
    <cfRule type="expression" dxfId="2914" priority="924">
      <formula>+BD129="OK"</formula>
    </cfRule>
  </conditionalFormatting>
  <conditionalFormatting sqref="BJ129">
    <cfRule type="containsText" dxfId="2913" priority="915" operator="containsText" text="P">
      <formula>NOT(ISERROR(SEARCH("P",BJ129)))</formula>
    </cfRule>
    <cfRule type="containsText" dxfId="2912" priority="916" operator="containsText" text="OK">
      <formula>NOT(ISERROR(SEARCH("OK",BJ129)))</formula>
    </cfRule>
  </conditionalFormatting>
  <conditionalFormatting sqref="BR129:BT129">
    <cfRule type="expression" dxfId="2911" priority="912">
      <formula>AND(+BQ129="P",BR129&lt;=$A$1)</formula>
    </cfRule>
    <cfRule type="expression" dxfId="2910" priority="913">
      <formula>AND(+BQ129="P",BR129&gt;$A$1)</formula>
    </cfRule>
    <cfRule type="expression" dxfId="2909" priority="914">
      <formula>+BQ129="OK"</formula>
    </cfRule>
  </conditionalFormatting>
  <conditionalFormatting sqref="BU129">
    <cfRule type="expression" dxfId="2908" priority="909">
      <formula>AND(+BT129="P",BU129&lt;=$A$1)</formula>
    </cfRule>
    <cfRule type="expression" dxfId="2907" priority="910">
      <formula>AND(+BT129="P",BU129&gt;$A$1)</formula>
    </cfRule>
    <cfRule type="expression" dxfId="2906" priority="911">
      <formula>+BT129="OK"</formula>
    </cfRule>
  </conditionalFormatting>
  <conditionalFormatting sqref="O129">
    <cfRule type="containsBlanks" dxfId="2905" priority="907">
      <formula>LEN(TRIM(O129))=0</formula>
    </cfRule>
    <cfRule type="cellIs" dxfId="2904" priority="908" operator="greaterThan">
      <formula>0</formula>
    </cfRule>
  </conditionalFormatting>
  <conditionalFormatting sqref="I101:J101">
    <cfRule type="containsBlanks" dxfId="2903" priority="905">
      <formula>LEN(TRIM(I101))=0</formula>
    </cfRule>
    <cfRule type="cellIs" dxfId="2902" priority="906" operator="greaterThan">
      <formula>0</formula>
    </cfRule>
  </conditionalFormatting>
  <conditionalFormatting sqref="I103:J103">
    <cfRule type="containsBlanks" dxfId="2901" priority="903">
      <formula>LEN(TRIM(I103))=0</formula>
    </cfRule>
    <cfRule type="cellIs" dxfId="2900" priority="904" operator="greaterThan">
      <formula>0</formula>
    </cfRule>
  </conditionalFormatting>
  <conditionalFormatting sqref="R103">
    <cfRule type="expression" dxfId="2899" priority="900">
      <formula>AND(+Q103="P",R103&lt;=$A$1)</formula>
    </cfRule>
    <cfRule type="expression" dxfId="2898" priority="901">
      <formula>AND(+Q103="P",R103&gt;$A$1)</formula>
    </cfRule>
    <cfRule type="expression" dxfId="2897" priority="902">
      <formula>+Q103="OK"</formula>
    </cfRule>
  </conditionalFormatting>
  <conditionalFormatting sqref="X129">
    <cfRule type="containsText" dxfId="2896" priority="842" operator="containsText" text="P">
      <formula>NOT(ISERROR(SEARCH("P",X129)))</formula>
    </cfRule>
    <cfRule type="containsText" dxfId="2895" priority="843" operator="containsText" text="OK">
      <formula>NOT(ISERROR(SEARCH("OK",X129)))</formula>
    </cfRule>
  </conditionalFormatting>
  <conditionalFormatting sqref="X12:X16 X25:X28 X18:X23 X32:X41 X74:X85 X99:X101 X93:X94 X108 X111:X131 X45:X63 X43">
    <cfRule type="containsText" dxfId="2894" priority="898" operator="containsText" text="P">
      <formula>NOT(ISERROR(SEARCH("P",X12)))</formula>
    </cfRule>
    <cfRule type="containsText" dxfId="2893" priority="899" operator="containsText" text="OK">
      <formula>NOT(ISERROR(SEARCH("OK",X12)))</formula>
    </cfRule>
  </conditionalFormatting>
  <conditionalFormatting sqref="X86:X90">
    <cfRule type="containsText" dxfId="2892" priority="896" operator="containsText" text="P">
      <formula>NOT(ISERROR(SEARCH("P",X86)))</formula>
    </cfRule>
    <cfRule type="containsText" dxfId="2891" priority="897" operator="containsText" text="OK">
      <formula>NOT(ISERROR(SEARCH("OK",X86)))</formula>
    </cfRule>
  </conditionalFormatting>
  <conditionalFormatting sqref="X64:X67 X71:X73">
    <cfRule type="containsText" dxfId="2890" priority="876" operator="containsText" text="P">
      <formula>NOT(ISERROR(SEARCH("P",X64)))</formula>
    </cfRule>
    <cfRule type="containsText" dxfId="2889" priority="877" operator="containsText" text="OK">
      <formula>NOT(ISERROR(SEARCH("OK",X64)))</formula>
    </cfRule>
  </conditionalFormatting>
  <conditionalFormatting sqref="X12:X16">
    <cfRule type="containsText" dxfId="2888" priority="892" operator="containsText" text="P">
      <formula>NOT(ISERROR(SEARCH("P",X12)))</formula>
    </cfRule>
    <cfRule type="containsText" dxfId="2887" priority="893" operator="containsText" text="OK">
      <formula>NOT(ISERROR(SEARCH("OK",X12)))</formula>
    </cfRule>
  </conditionalFormatting>
  <conditionalFormatting sqref="X91">
    <cfRule type="containsText" dxfId="2886" priority="890" operator="containsText" text="P">
      <formula>NOT(ISERROR(SEARCH("P",X91)))</formula>
    </cfRule>
    <cfRule type="containsText" dxfId="2885" priority="891" operator="containsText" text="OK">
      <formula>NOT(ISERROR(SEARCH("OK",X91)))</formula>
    </cfRule>
  </conditionalFormatting>
  <conditionalFormatting sqref="X134">
    <cfRule type="containsText" dxfId="2884" priority="888" operator="containsText" text="P">
      <formula>NOT(ISERROR(SEARCH("P",X134)))</formula>
    </cfRule>
    <cfRule type="containsText" dxfId="2883" priority="889" operator="containsText" text="OK">
      <formula>NOT(ISERROR(SEARCH("OK",X134)))</formula>
    </cfRule>
  </conditionalFormatting>
  <conditionalFormatting sqref="X17">
    <cfRule type="containsText" dxfId="2882" priority="886" operator="containsText" text="P">
      <formula>NOT(ISERROR(SEARCH("P",X17)))</formula>
    </cfRule>
    <cfRule type="containsText" dxfId="2881" priority="887" operator="containsText" text="OK">
      <formula>NOT(ISERROR(SEARCH("OK",X17)))</formula>
    </cfRule>
  </conditionalFormatting>
  <conditionalFormatting sqref="X17">
    <cfRule type="containsText" dxfId="2880" priority="884" operator="containsText" text="P">
      <formula>NOT(ISERROR(SEARCH("P",X17)))</formula>
    </cfRule>
    <cfRule type="containsText" dxfId="2879" priority="885" operator="containsText" text="OK">
      <formula>NOT(ISERROR(SEARCH("OK",X17)))</formula>
    </cfRule>
  </conditionalFormatting>
  <conditionalFormatting sqref="X133">
    <cfRule type="containsText" dxfId="2878" priority="882" operator="containsText" text="P">
      <formula>NOT(ISERROR(SEARCH("P",X133)))</formula>
    </cfRule>
    <cfRule type="containsText" dxfId="2877" priority="883" operator="containsText" text="OK">
      <formula>NOT(ISERROR(SEARCH("OK",X133)))</formula>
    </cfRule>
  </conditionalFormatting>
  <conditionalFormatting sqref="X29">
    <cfRule type="containsText" dxfId="2876" priority="880" operator="containsText" text="P">
      <formula>NOT(ISERROR(SEARCH("P",X29)))</formula>
    </cfRule>
    <cfRule type="containsText" dxfId="2875" priority="881" operator="containsText" text="OK">
      <formula>NOT(ISERROR(SEARCH("OK",X29)))</formula>
    </cfRule>
  </conditionalFormatting>
  <conditionalFormatting sqref="X132">
    <cfRule type="containsText" dxfId="2874" priority="878" operator="containsText" text="P">
      <formula>NOT(ISERROR(SEARCH("P",X132)))</formula>
    </cfRule>
    <cfRule type="containsText" dxfId="2873" priority="879" operator="containsText" text="OK">
      <formula>NOT(ISERROR(SEARCH("OK",X132)))</formula>
    </cfRule>
  </conditionalFormatting>
  <conditionalFormatting sqref="X104:X108">
    <cfRule type="containsText" dxfId="2872" priority="874" operator="containsText" text="P">
      <formula>NOT(ISERROR(SEARCH("P",X104)))</formula>
    </cfRule>
    <cfRule type="containsText" dxfId="2871" priority="875" operator="containsText" text="OK">
      <formula>NOT(ISERROR(SEARCH("OK",X104)))</formula>
    </cfRule>
  </conditionalFormatting>
  <conditionalFormatting sqref="X109:X130">
    <cfRule type="containsText" dxfId="2870" priority="872" operator="containsText" text="P">
      <formula>NOT(ISERROR(SEARCH("P",X109)))</formula>
    </cfRule>
    <cfRule type="containsText" dxfId="2869" priority="873" operator="containsText" text="OK">
      <formula>NOT(ISERROR(SEARCH("OK",X109)))</formula>
    </cfRule>
  </conditionalFormatting>
  <conditionalFormatting sqref="X92:X97">
    <cfRule type="containsText" dxfId="2868" priority="870" operator="containsText" text="P">
      <formula>NOT(ISERROR(SEARCH("P",X92)))</formula>
    </cfRule>
    <cfRule type="containsText" dxfId="2867" priority="871" operator="containsText" text="OK">
      <formula>NOT(ISERROR(SEARCH("OK",X92)))</formula>
    </cfRule>
  </conditionalFormatting>
  <conditionalFormatting sqref="X98">
    <cfRule type="containsText" dxfId="2866" priority="868" operator="containsText" text="P">
      <formula>NOT(ISERROR(SEARCH("P",X98)))</formula>
    </cfRule>
    <cfRule type="containsText" dxfId="2865" priority="869" operator="containsText" text="OK">
      <formula>NOT(ISERROR(SEARCH("OK",X98)))</formula>
    </cfRule>
  </conditionalFormatting>
  <conditionalFormatting sqref="X24">
    <cfRule type="containsText" dxfId="2864" priority="866" operator="containsText" text="P">
      <formula>NOT(ISERROR(SEARCH("P",X24)))</formula>
    </cfRule>
    <cfRule type="containsText" dxfId="2863" priority="867" operator="containsText" text="OK">
      <formula>NOT(ISERROR(SEARCH("OK",X24)))</formula>
    </cfRule>
  </conditionalFormatting>
  <conditionalFormatting sqref="X24">
    <cfRule type="containsText" dxfId="2862" priority="864" operator="containsText" text="P">
      <formula>NOT(ISERROR(SEARCH("P",X24)))</formula>
    </cfRule>
    <cfRule type="containsText" dxfId="2861" priority="865" operator="containsText" text="OK">
      <formula>NOT(ISERROR(SEARCH("OK",X24)))</formula>
    </cfRule>
  </conditionalFormatting>
  <conditionalFormatting sqref="X31">
    <cfRule type="containsText" dxfId="2860" priority="862" operator="containsText" text="P">
      <formula>NOT(ISERROR(SEARCH("P",X31)))</formula>
    </cfRule>
    <cfRule type="containsText" dxfId="2859" priority="863" operator="containsText" text="OK">
      <formula>NOT(ISERROR(SEARCH("OK",X31)))</formula>
    </cfRule>
  </conditionalFormatting>
  <conditionalFormatting sqref="X30">
    <cfRule type="containsText" dxfId="2858" priority="860" operator="containsText" text="P">
      <formula>NOT(ISERROR(SEARCH("P",X30)))</formula>
    </cfRule>
    <cfRule type="containsText" dxfId="2857" priority="861" operator="containsText" text="OK">
      <formula>NOT(ISERROR(SEARCH("OK",X30)))</formula>
    </cfRule>
  </conditionalFormatting>
  <conditionalFormatting sqref="X102:X103">
    <cfRule type="containsText" dxfId="2856" priority="858" operator="containsText" text="P">
      <formula>NOT(ISERROR(SEARCH("P",X102)))</formula>
    </cfRule>
    <cfRule type="containsText" dxfId="2855" priority="859" operator="containsText" text="OK">
      <formula>NOT(ISERROR(SEARCH("OK",X102)))</formula>
    </cfRule>
  </conditionalFormatting>
  <conditionalFormatting sqref="X35">
    <cfRule type="containsText" dxfId="2854" priority="854" operator="containsText" text="P">
      <formula>NOT(ISERROR(SEARCH("P",X35)))</formula>
    </cfRule>
    <cfRule type="containsText" dxfId="2853" priority="855" operator="containsText" text="OK">
      <formula>NOT(ISERROR(SEARCH("OK",X35)))</formula>
    </cfRule>
  </conditionalFormatting>
  <conditionalFormatting sqref="X37">
    <cfRule type="containsText" dxfId="2852" priority="852" operator="containsText" text="P">
      <formula>NOT(ISERROR(SEARCH("P",X37)))</formula>
    </cfRule>
    <cfRule type="containsText" dxfId="2851" priority="853" operator="containsText" text="OK">
      <formula>NOT(ISERROR(SEARCH("OK",X37)))</formula>
    </cfRule>
  </conditionalFormatting>
  <conditionalFormatting sqref="X83">
    <cfRule type="containsText" dxfId="2850" priority="848" operator="containsText" text="P">
      <formula>NOT(ISERROR(SEARCH("P",X83)))</formula>
    </cfRule>
    <cfRule type="containsText" dxfId="2849" priority="849" operator="containsText" text="OK">
      <formula>NOT(ISERROR(SEARCH("OK",X83)))</formula>
    </cfRule>
  </conditionalFormatting>
  <conditionalFormatting sqref="X118:X123 X130">
    <cfRule type="containsText" dxfId="2848" priority="846" operator="containsText" text="P">
      <formula>NOT(ISERROR(SEARCH("P",X118)))</formula>
    </cfRule>
    <cfRule type="containsText" dxfId="2847" priority="847" operator="containsText" text="OK">
      <formula>NOT(ISERROR(SEARCH("OK",X118)))</formula>
    </cfRule>
  </conditionalFormatting>
  <conditionalFormatting sqref="X124:X128">
    <cfRule type="containsText" dxfId="2846" priority="844" operator="containsText" text="P">
      <formula>NOT(ISERROR(SEARCH("P",X124)))</formula>
    </cfRule>
    <cfRule type="containsText" dxfId="2845" priority="845" operator="containsText" text="OK">
      <formula>NOT(ISERROR(SEARCH("OK",X124)))</formula>
    </cfRule>
  </conditionalFormatting>
  <conditionalFormatting sqref="AJ7:AJ15 AJ25:AJ28 AJ18:AJ23 AJ35:AJ41 AJ74:AJ85 AJ99:AJ101 AJ93:AJ94 AJ108 AJ111:AJ131 AJ45:AJ63 AJ43">
    <cfRule type="containsText" dxfId="2844" priority="783" operator="containsText" text="P">
      <formula>NOT(ISERROR(SEARCH("P",AJ7)))</formula>
    </cfRule>
    <cfRule type="containsText" dxfId="2843" priority="784" operator="containsText" text="OK">
      <formula>NOT(ISERROR(SEARCH("OK",AJ7)))</formula>
    </cfRule>
  </conditionalFormatting>
  <conditionalFormatting sqref="AJ86:AJ90">
    <cfRule type="containsText" dxfId="2842" priority="781" operator="containsText" text="P">
      <formula>NOT(ISERROR(SEARCH("P",AJ86)))</formula>
    </cfRule>
    <cfRule type="containsText" dxfId="2841" priority="782" operator="containsText" text="OK">
      <formula>NOT(ISERROR(SEARCH("OK",AJ86)))</formula>
    </cfRule>
  </conditionalFormatting>
  <conditionalFormatting sqref="AJ8">
    <cfRule type="containsText" dxfId="2840" priority="779" operator="containsText" text="P">
      <formula>NOT(ISERROR(SEARCH("P",AJ8)))</formula>
    </cfRule>
    <cfRule type="containsText" dxfId="2839" priority="780" operator="containsText" text="OK">
      <formula>NOT(ISERROR(SEARCH("OK",AJ8)))</formula>
    </cfRule>
  </conditionalFormatting>
  <conditionalFormatting sqref="AJ9:AJ15">
    <cfRule type="containsText" dxfId="2838" priority="777" operator="containsText" text="P">
      <formula>NOT(ISERROR(SEARCH("P",AJ9)))</formula>
    </cfRule>
    <cfRule type="containsText" dxfId="2837" priority="778" operator="containsText" text="OK">
      <formula>NOT(ISERROR(SEARCH("OK",AJ9)))</formula>
    </cfRule>
  </conditionalFormatting>
  <conditionalFormatting sqref="AJ91">
    <cfRule type="containsText" dxfId="2836" priority="775" operator="containsText" text="P">
      <formula>NOT(ISERROR(SEARCH("P",AJ91)))</formula>
    </cfRule>
    <cfRule type="containsText" dxfId="2835" priority="776" operator="containsText" text="OK">
      <formula>NOT(ISERROR(SEARCH("OK",AJ91)))</formula>
    </cfRule>
  </conditionalFormatting>
  <conditionalFormatting sqref="AJ32">
    <cfRule type="containsText" dxfId="2834" priority="773" operator="containsText" text="P">
      <formula>NOT(ISERROR(SEARCH("P",AJ32)))</formula>
    </cfRule>
    <cfRule type="containsText" dxfId="2833" priority="774" operator="containsText" text="OK">
      <formula>NOT(ISERROR(SEARCH("OK",AJ32)))</formula>
    </cfRule>
  </conditionalFormatting>
  <conditionalFormatting sqref="AJ134">
    <cfRule type="containsText" dxfId="2832" priority="771" operator="containsText" text="P">
      <formula>NOT(ISERROR(SEARCH("P",AJ134)))</formula>
    </cfRule>
    <cfRule type="containsText" dxfId="2831" priority="772" operator="containsText" text="OK">
      <formula>NOT(ISERROR(SEARCH("OK",AJ134)))</formula>
    </cfRule>
  </conditionalFormatting>
  <conditionalFormatting sqref="AJ17">
    <cfRule type="containsText" dxfId="2830" priority="769" operator="containsText" text="P">
      <formula>NOT(ISERROR(SEARCH("P",AJ17)))</formula>
    </cfRule>
    <cfRule type="containsText" dxfId="2829" priority="770" operator="containsText" text="OK">
      <formula>NOT(ISERROR(SEARCH("OK",AJ17)))</formula>
    </cfRule>
  </conditionalFormatting>
  <conditionalFormatting sqref="AJ17">
    <cfRule type="containsText" dxfId="2828" priority="767" operator="containsText" text="P">
      <formula>NOT(ISERROR(SEARCH("P",AJ17)))</formula>
    </cfRule>
    <cfRule type="containsText" dxfId="2827" priority="768" operator="containsText" text="OK">
      <formula>NOT(ISERROR(SEARCH("OK",AJ17)))</formula>
    </cfRule>
  </conditionalFormatting>
  <conditionalFormatting sqref="AJ133">
    <cfRule type="containsText" dxfId="2826" priority="765" operator="containsText" text="P">
      <formula>NOT(ISERROR(SEARCH("P",AJ133)))</formula>
    </cfRule>
    <cfRule type="containsText" dxfId="2825" priority="766" operator="containsText" text="OK">
      <formula>NOT(ISERROR(SEARCH("OK",AJ133)))</formula>
    </cfRule>
  </conditionalFormatting>
  <conditionalFormatting sqref="AK25:AK28 AK7:AK23 AK133:AK134 AK32:AK41 AK43:AK63 AK74:AK82 AK99:AK101 AK84:AK97 AK104:AK117 AK131">
    <cfRule type="expression" dxfId="2824" priority="785">
      <formula>AND(+AJ7="P",AK7&lt;=$A$1)</formula>
    </cfRule>
    <cfRule type="expression" dxfId="2823" priority="786">
      <formula>AND(+AJ7="P",AK7&gt;$A$1)</formula>
    </cfRule>
    <cfRule type="expression" dxfId="2822" priority="787">
      <formula>+AJ7="OK"</formula>
    </cfRule>
  </conditionalFormatting>
  <conditionalFormatting sqref="AJ29">
    <cfRule type="containsText" dxfId="2821" priority="760" operator="containsText" text="P">
      <formula>NOT(ISERROR(SEARCH("P",AJ29)))</formula>
    </cfRule>
    <cfRule type="containsText" dxfId="2820" priority="761" operator="containsText" text="OK">
      <formula>NOT(ISERROR(SEARCH("OK",AJ29)))</formula>
    </cfRule>
  </conditionalFormatting>
  <conditionalFormatting sqref="AK29">
    <cfRule type="expression" dxfId="2819" priority="762">
      <formula>AND(+AJ29="P",AK29&lt;=$A$1)</formula>
    </cfRule>
    <cfRule type="expression" dxfId="2818" priority="763">
      <formula>AND(+AJ29="P",AK29&gt;$A$1)</formula>
    </cfRule>
    <cfRule type="expression" dxfId="2817" priority="764">
      <formula>+AJ29="OK"</formula>
    </cfRule>
  </conditionalFormatting>
  <conditionalFormatting sqref="AJ33:AJ35">
    <cfRule type="containsText" dxfId="2816" priority="758" operator="containsText" text="P">
      <formula>NOT(ISERROR(SEARCH("P",AJ33)))</formula>
    </cfRule>
    <cfRule type="containsText" dxfId="2815" priority="759" operator="containsText" text="OK">
      <formula>NOT(ISERROR(SEARCH("OK",AJ33)))</formula>
    </cfRule>
  </conditionalFormatting>
  <conditionalFormatting sqref="AJ132">
    <cfRule type="containsText" dxfId="2814" priority="753" operator="containsText" text="P">
      <formula>NOT(ISERROR(SEARCH("P",AJ132)))</formula>
    </cfRule>
    <cfRule type="containsText" dxfId="2813" priority="754" operator="containsText" text="OK">
      <formula>NOT(ISERROR(SEARCH("OK",AJ132)))</formula>
    </cfRule>
  </conditionalFormatting>
  <conditionalFormatting sqref="AK132">
    <cfRule type="expression" dxfId="2812" priority="755">
      <formula>AND(+AJ132="P",AK132&lt;=$A$1)</formula>
    </cfRule>
    <cfRule type="expression" dxfId="2811" priority="756">
      <formula>AND(+AJ132="P",AK132&gt;$A$1)</formula>
    </cfRule>
    <cfRule type="expression" dxfId="2810" priority="757">
      <formula>+AJ132="OK"</formula>
    </cfRule>
  </conditionalFormatting>
  <conditionalFormatting sqref="AJ64:AJ67 AJ71:AJ73">
    <cfRule type="containsText" dxfId="2809" priority="748" operator="containsText" text="P">
      <formula>NOT(ISERROR(SEARCH("P",AJ64)))</formula>
    </cfRule>
    <cfRule type="containsText" dxfId="2808" priority="749" operator="containsText" text="OK">
      <formula>NOT(ISERROR(SEARCH("OK",AJ64)))</formula>
    </cfRule>
  </conditionalFormatting>
  <conditionalFormatting sqref="AK64:AK67 AK71:AK73">
    <cfRule type="expression" dxfId="2807" priority="750">
      <formula>AND(+AJ64="P",AK64&lt;=$A$1)</formula>
    </cfRule>
    <cfRule type="expression" dxfId="2806" priority="751">
      <formula>AND(+AJ64="P",AK64&gt;$A$1)</formula>
    </cfRule>
    <cfRule type="expression" dxfId="2805" priority="752">
      <formula>+AJ64="OK"</formula>
    </cfRule>
  </conditionalFormatting>
  <conditionalFormatting sqref="AJ104:AJ108">
    <cfRule type="containsText" dxfId="2804" priority="746" operator="containsText" text="P">
      <formula>NOT(ISERROR(SEARCH("P",AJ104)))</formula>
    </cfRule>
    <cfRule type="containsText" dxfId="2803" priority="747" operator="containsText" text="OK">
      <formula>NOT(ISERROR(SEARCH("OK",AJ104)))</formula>
    </cfRule>
  </conditionalFormatting>
  <conditionalFormatting sqref="AJ109:AJ130">
    <cfRule type="containsText" dxfId="2802" priority="744" operator="containsText" text="P">
      <formula>NOT(ISERROR(SEARCH("P",AJ109)))</formula>
    </cfRule>
    <cfRule type="containsText" dxfId="2801" priority="745" operator="containsText" text="OK">
      <formula>NOT(ISERROR(SEARCH("OK",AJ109)))</formula>
    </cfRule>
  </conditionalFormatting>
  <conditionalFormatting sqref="AJ92:AJ97">
    <cfRule type="containsText" dxfId="2800" priority="742" operator="containsText" text="P">
      <formula>NOT(ISERROR(SEARCH("P",AJ92)))</formula>
    </cfRule>
    <cfRule type="containsText" dxfId="2799" priority="743" operator="containsText" text="OK">
      <formula>NOT(ISERROR(SEARCH("OK",AJ92)))</formula>
    </cfRule>
  </conditionalFormatting>
  <conditionalFormatting sqref="AJ98">
    <cfRule type="containsText" dxfId="2798" priority="737" operator="containsText" text="P">
      <formula>NOT(ISERROR(SEARCH("P",AJ98)))</formula>
    </cfRule>
    <cfRule type="containsText" dxfId="2797" priority="738" operator="containsText" text="OK">
      <formula>NOT(ISERROR(SEARCH("OK",AJ98)))</formula>
    </cfRule>
  </conditionalFormatting>
  <conditionalFormatting sqref="AK98">
    <cfRule type="expression" dxfId="2796" priority="739">
      <formula>AND(+AJ98="P",AK98&lt;=$A$1)</formula>
    </cfRule>
    <cfRule type="expression" dxfId="2795" priority="740">
      <formula>AND(+AJ98="P",AK98&gt;$A$1)</formula>
    </cfRule>
    <cfRule type="expression" dxfId="2794" priority="741">
      <formula>+AJ98="OK"</formula>
    </cfRule>
  </conditionalFormatting>
  <conditionalFormatting sqref="AJ24">
    <cfRule type="containsText" dxfId="2793" priority="732" operator="containsText" text="P">
      <formula>NOT(ISERROR(SEARCH("P",AJ24)))</formula>
    </cfRule>
    <cfRule type="containsText" dxfId="2792" priority="733" operator="containsText" text="OK">
      <formula>NOT(ISERROR(SEARCH("OK",AJ24)))</formula>
    </cfRule>
  </conditionalFormatting>
  <conditionalFormatting sqref="AJ24">
    <cfRule type="containsText" dxfId="2791" priority="730" operator="containsText" text="P">
      <formula>NOT(ISERROR(SEARCH("P",AJ24)))</formula>
    </cfRule>
    <cfRule type="containsText" dxfId="2790" priority="731" operator="containsText" text="OK">
      <formula>NOT(ISERROR(SEARCH("OK",AJ24)))</formula>
    </cfRule>
  </conditionalFormatting>
  <conditionalFormatting sqref="AK24">
    <cfRule type="expression" dxfId="2789" priority="734">
      <formula>AND(+AJ24="P",AK24&lt;=$A$1)</formula>
    </cfRule>
    <cfRule type="expression" dxfId="2788" priority="735">
      <formula>AND(+AJ24="P",AK24&gt;$A$1)</formula>
    </cfRule>
    <cfRule type="expression" dxfId="2787" priority="736">
      <formula>+AJ24="OK"</formula>
    </cfRule>
  </conditionalFormatting>
  <conditionalFormatting sqref="AJ31">
    <cfRule type="containsText" dxfId="2786" priority="725" operator="containsText" text="P">
      <formula>NOT(ISERROR(SEARCH("P",AJ31)))</formula>
    </cfRule>
    <cfRule type="containsText" dxfId="2785" priority="726" operator="containsText" text="OK">
      <formula>NOT(ISERROR(SEARCH("OK",AJ31)))</formula>
    </cfRule>
  </conditionalFormatting>
  <conditionalFormatting sqref="AK31">
    <cfRule type="expression" dxfId="2784" priority="727">
      <formula>AND(+AJ31="P",AK31&lt;=$A$1)</formula>
    </cfRule>
    <cfRule type="expression" dxfId="2783" priority="728">
      <formula>AND(+AJ31="P",AK31&gt;$A$1)</formula>
    </cfRule>
    <cfRule type="expression" dxfId="2782" priority="729">
      <formula>+AJ31="OK"</formula>
    </cfRule>
  </conditionalFormatting>
  <conditionalFormatting sqref="AJ30">
    <cfRule type="containsText" dxfId="2781" priority="720" operator="containsText" text="P">
      <formula>NOT(ISERROR(SEARCH("P",AJ30)))</formula>
    </cfRule>
    <cfRule type="containsText" dxfId="2780" priority="721" operator="containsText" text="OK">
      <formula>NOT(ISERROR(SEARCH("OK",AJ30)))</formula>
    </cfRule>
  </conditionalFormatting>
  <conditionalFormatting sqref="AK30">
    <cfRule type="expression" dxfId="2779" priority="722">
      <formula>AND(+AJ30="P",AK30&lt;=$A$1)</formula>
    </cfRule>
    <cfRule type="expression" dxfId="2778" priority="723">
      <formula>AND(+AJ30="P",AK30&gt;$A$1)</formula>
    </cfRule>
    <cfRule type="expression" dxfId="2777" priority="724">
      <formula>+AJ30="OK"</formula>
    </cfRule>
  </conditionalFormatting>
  <conditionalFormatting sqref="AJ102:AJ103">
    <cfRule type="containsText" dxfId="2776" priority="715" operator="containsText" text="P">
      <formula>NOT(ISERROR(SEARCH("P",AJ102)))</formula>
    </cfRule>
    <cfRule type="containsText" dxfId="2775" priority="716" operator="containsText" text="OK">
      <formula>NOT(ISERROR(SEARCH("OK",AJ102)))</formula>
    </cfRule>
  </conditionalFormatting>
  <conditionalFormatting sqref="AK102:AK103">
    <cfRule type="expression" dxfId="2774" priority="717">
      <formula>AND(+AJ102="P",AK102&lt;=$A$1)</formula>
    </cfRule>
    <cfRule type="expression" dxfId="2773" priority="718">
      <formula>AND(+AJ102="P",AK102&gt;$A$1)</formula>
    </cfRule>
    <cfRule type="expression" dxfId="2772" priority="719">
      <formula>+AJ102="OK"</formula>
    </cfRule>
  </conditionalFormatting>
  <conditionalFormatting sqref="AK42">
    <cfRule type="expression" dxfId="2771" priority="712">
      <formula>AND(+AJ42="P",AK42&lt;=$A$1)</formula>
    </cfRule>
    <cfRule type="expression" dxfId="2770" priority="713">
      <formula>AND(+AJ42="P",AK42&gt;$A$1)</formula>
    </cfRule>
    <cfRule type="expression" dxfId="2769" priority="714">
      <formula>+AJ42="OK"</formula>
    </cfRule>
  </conditionalFormatting>
  <conditionalFormatting sqref="AJ83">
    <cfRule type="containsText" dxfId="2768" priority="705" operator="containsText" text="P">
      <formula>NOT(ISERROR(SEARCH("P",AJ83)))</formula>
    </cfRule>
    <cfRule type="containsText" dxfId="2767" priority="706" operator="containsText" text="OK">
      <formula>NOT(ISERROR(SEARCH("OK",AJ83)))</formula>
    </cfRule>
  </conditionalFormatting>
  <conditionalFormatting sqref="AK83">
    <cfRule type="expression" dxfId="2766" priority="707">
      <formula>AND(+AJ83="P",AK83&lt;=$A$1)</formula>
    </cfRule>
    <cfRule type="expression" dxfId="2765" priority="708">
      <formula>AND(+AJ83="P",AK83&gt;$A$1)</formula>
    </cfRule>
    <cfRule type="expression" dxfId="2764" priority="709">
      <formula>+AJ83="OK"</formula>
    </cfRule>
  </conditionalFormatting>
  <conditionalFormatting sqref="AJ118:AJ123 AJ130">
    <cfRule type="containsText" dxfId="2763" priority="700" operator="containsText" text="P">
      <formula>NOT(ISERROR(SEARCH("P",AJ118)))</formula>
    </cfRule>
    <cfRule type="containsText" dxfId="2762" priority="701" operator="containsText" text="OK">
      <formula>NOT(ISERROR(SEARCH("OK",AJ118)))</formula>
    </cfRule>
  </conditionalFormatting>
  <conditionalFormatting sqref="AK118:AK123 AK130">
    <cfRule type="expression" dxfId="2761" priority="702">
      <formula>AND(+AJ118="P",AK118&lt;=$A$1)</formula>
    </cfRule>
    <cfRule type="expression" dxfId="2760" priority="703">
      <formula>AND(+AJ118="P",AK118&gt;$A$1)</formula>
    </cfRule>
    <cfRule type="expression" dxfId="2759" priority="704">
      <formula>+AJ118="OK"</formula>
    </cfRule>
  </conditionalFormatting>
  <conditionalFormatting sqref="AJ124:AJ128">
    <cfRule type="containsText" dxfId="2758" priority="695" operator="containsText" text="P">
      <formula>NOT(ISERROR(SEARCH("P",AJ124)))</formula>
    </cfRule>
    <cfRule type="containsText" dxfId="2757" priority="696" operator="containsText" text="OK">
      <formula>NOT(ISERROR(SEARCH("OK",AJ124)))</formula>
    </cfRule>
  </conditionalFormatting>
  <conditionalFormatting sqref="AK124:AK128">
    <cfRule type="expression" dxfId="2756" priority="697">
      <formula>AND(+AJ124="P",AK124&lt;=$A$1)</formula>
    </cfRule>
    <cfRule type="expression" dxfId="2755" priority="698">
      <formula>AND(+AJ124="P",AK124&gt;$A$1)</formula>
    </cfRule>
    <cfRule type="expression" dxfId="2754" priority="699">
      <formula>+AJ124="OK"</formula>
    </cfRule>
  </conditionalFormatting>
  <conditionalFormatting sqref="AJ129">
    <cfRule type="containsText" dxfId="2753" priority="690" operator="containsText" text="P">
      <formula>NOT(ISERROR(SEARCH("P",AJ129)))</formula>
    </cfRule>
    <cfRule type="containsText" dxfId="2752" priority="691" operator="containsText" text="OK">
      <formula>NOT(ISERROR(SEARCH("OK",AJ129)))</formula>
    </cfRule>
  </conditionalFormatting>
  <conditionalFormatting sqref="AK129">
    <cfRule type="expression" dxfId="2751" priority="692">
      <formula>AND(+AJ129="P",AK129&lt;=$A$1)</formula>
    </cfRule>
    <cfRule type="expression" dxfId="2750" priority="693">
      <formula>AND(+AJ129="P",AK129&gt;$A$1)</formula>
    </cfRule>
    <cfRule type="expression" dxfId="2749" priority="694">
      <formula>+AJ129="OK"</formula>
    </cfRule>
  </conditionalFormatting>
  <conditionalFormatting sqref="BN5:BN6 BP5:BP6 AL5:AL6 AB5:AB6 AH5:AH6 AN5:AN6 AP5:AP6 AR5:AR6 AF5:AF6 AU5:AU6 AW5:AW6 AY5:AY6 Q5:Q6 S5:S6 U5:U6 Z5:Z6 AD5:AD6 BA5:BA6">
    <cfRule type="containsText" dxfId="2748" priority="685" operator="containsText" text="P">
      <formula>NOT(ISERROR(SEARCH("P",Q5)))</formula>
    </cfRule>
    <cfRule type="containsText" dxfId="2747" priority="686" operator="containsText" text="OK">
      <formula>NOT(ISERROR(SEARCH("OK",Q5)))</formula>
    </cfRule>
  </conditionalFormatting>
  <conditionalFormatting sqref="BQ5:BQ6 BO5:BO6 V5:V6 R5:R6 T5:T6 Y5:Y6 AA5:AA6 AC5:AC6 AE5:AE6 AG5:AG6 AI5:AI6 AM5:AM6 AO5:AO6 AQ5:AQ6 AS5:AS6 AV5:AV6 AX5:AX6 AZ5:AZ6 BB5:BC6">
    <cfRule type="expression" dxfId="2746" priority="687">
      <formula>AND(+Q5="P",R5&lt;=$A$1)</formula>
    </cfRule>
    <cfRule type="expression" dxfId="2745" priority="688">
      <formula>AND(+Q5="P",R5&gt;$A$1)</formula>
    </cfRule>
    <cfRule type="expression" dxfId="2744" priority="689">
      <formula>+Q5="OK"</formula>
    </cfRule>
  </conditionalFormatting>
  <conditionalFormatting sqref="I5:N6 P5:P6">
    <cfRule type="containsBlanks" dxfId="2743" priority="683">
      <formula>LEN(TRIM(I5))=0</formula>
    </cfRule>
    <cfRule type="cellIs" dxfId="2742" priority="684" operator="greaterThan">
      <formula>0</formula>
    </cfRule>
  </conditionalFormatting>
  <conditionalFormatting sqref="BD5:BD6 BH5:BH6">
    <cfRule type="containsText" dxfId="2741" priority="678" operator="containsText" text="P">
      <formula>NOT(ISERROR(SEARCH("P",BD5)))</formula>
    </cfRule>
    <cfRule type="containsText" dxfId="2740" priority="679" operator="containsText" text="OK">
      <formula>NOT(ISERROR(SEARCH("OK",BD5)))</formula>
    </cfRule>
  </conditionalFormatting>
  <conditionalFormatting sqref="BG5:BG6 BI5:BI6 BM5:BM6">
    <cfRule type="expression" dxfId="2739" priority="680">
      <formula>AND(+BF5="P",BG5&lt;=$A$1)</formula>
    </cfRule>
    <cfRule type="expression" dxfId="2738" priority="681">
      <formula>AND(+BF5="P",BG5&gt;$A$1)</formula>
    </cfRule>
    <cfRule type="expression" dxfId="2737" priority="682">
      <formula>+BF5="OK"</formula>
    </cfRule>
  </conditionalFormatting>
  <conditionalFormatting sqref="BJ5:BJ6">
    <cfRule type="containsText" dxfId="2736" priority="673" operator="containsText" text="P">
      <formula>NOT(ISERROR(SEARCH("P",BJ5)))</formula>
    </cfRule>
    <cfRule type="containsText" dxfId="2735" priority="674" operator="containsText" text="OK">
      <formula>NOT(ISERROR(SEARCH("OK",BJ5)))</formula>
    </cfRule>
  </conditionalFormatting>
  <conditionalFormatting sqref="BR5:BT6">
    <cfRule type="expression" dxfId="2734" priority="670">
      <formula>AND(+BQ5="P",BR5&lt;=$A$1)</formula>
    </cfRule>
    <cfRule type="expression" dxfId="2733" priority="671">
      <formula>AND(+BQ5="P",BR5&gt;$A$1)</formula>
    </cfRule>
    <cfRule type="expression" dxfId="2732" priority="672">
      <formula>+BQ5="OK"</formula>
    </cfRule>
  </conditionalFormatting>
  <conditionalFormatting sqref="BU5:BU6">
    <cfRule type="expression" dxfId="2731" priority="667">
      <formula>AND(+BT5="P",BU5&lt;=$A$1)</formula>
    </cfRule>
    <cfRule type="expression" dxfId="2730" priority="668">
      <formula>AND(+BT5="P",BU5&gt;$A$1)</formula>
    </cfRule>
    <cfRule type="expression" dxfId="2729" priority="669">
      <formula>+BT5="OK"</formula>
    </cfRule>
  </conditionalFormatting>
  <conditionalFormatting sqref="O5:O6">
    <cfRule type="containsBlanks" dxfId="2728" priority="665">
      <formula>LEN(TRIM(O5))=0</formula>
    </cfRule>
    <cfRule type="cellIs" dxfId="2727" priority="666" operator="greaterThan">
      <formula>0</formula>
    </cfRule>
  </conditionalFormatting>
  <conditionalFormatting sqref="X5:X6">
    <cfRule type="containsText" dxfId="2726" priority="663" operator="containsText" text="P">
      <formula>NOT(ISERROR(SEARCH("P",X5)))</formula>
    </cfRule>
    <cfRule type="containsText" dxfId="2725" priority="664" operator="containsText" text="OK">
      <formula>NOT(ISERROR(SEARCH("OK",X5)))</formula>
    </cfRule>
  </conditionalFormatting>
  <conditionalFormatting sqref="AJ5:AJ6">
    <cfRule type="containsText" dxfId="2724" priority="655" operator="containsText" text="P">
      <formula>NOT(ISERROR(SEARCH("P",AJ5)))</formula>
    </cfRule>
    <cfRule type="containsText" dxfId="2723" priority="656" operator="containsText" text="OK">
      <formula>NOT(ISERROR(SEARCH("OK",AJ5)))</formula>
    </cfRule>
  </conditionalFormatting>
  <conditionalFormatting sqref="AK5">
    <cfRule type="expression" dxfId="2722" priority="657">
      <formula>AND(+AJ5="P",AK5&lt;=$A$1)</formula>
    </cfRule>
    <cfRule type="expression" dxfId="2721" priority="658">
      <formula>AND(+AJ5="P",AK5&gt;$A$1)</formula>
    </cfRule>
    <cfRule type="expression" dxfId="2720" priority="659">
      <formula>+AJ5="OK"</formula>
    </cfRule>
  </conditionalFormatting>
  <conditionalFormatting sqref="AU38 AW38 AY38 BA38 BD38:BE38 BI38">
    <cfRule type="expression" dxfId="2719" priority="3014">
      <formula>AND(+AS38="P",AU38&lt;=$A$1)</formula>
    </cfRule>
    <cfRule type="expression" dxfId="2718" priority="3015">
      <formula>AND(+AS38="P",AU38&gt;$A$1)</formula>
    </cfRule>
    <cfRule type="expression" dxfId="2717" priority="3016">
      <formula>+AS38="OK"</formula>
    </cfRule>
  </conditionalFormatting>
  <conditionalFormatting sqref="AT133:AT134">
    <cfRule type="expression" dxfId="2716" priority="652">
      <formula>AND(+AS133="P",AT133&lt;=$A$1)</formula>
    </cfRule>
    <cfRule type="expression" dxfId="2715" priority="653">
      <formula>AND(+AS133="P",AT133&gt;$A$1)</formula>
    </cfRule>
    <cfRule type="expression" dxfId="2714" priority="654">
      <formula>+AS133="OK"</formula>
    </cfRule>
  </conditionalFormatting>
  <conditionalFormatting sqref="AT129">
    <cfRule type="expression" dxfId="2713" priority="598">
      <formula>AND(+AS129="P",AT129&lt;=$A$1)</formula>
    </cfRule>
    <cfRule type="expression" dxfId="2712" priority="599">
      <formula>AND(+AS129="P",AT129&gt;$A$1)</formula>
    </cfRule>
    <cfRule type="expression" dxfId="2711" priority="600">
      <formula>+AS129="OK"</formula>
    </cfRule>
  </conditionalFormatting>
  <conditionalFormatting sqref="AT25:AT28 AT32:AT34 AT36 AT38:AT41 AT43 AT45:AT63 AT74:AT82 AT99:AT101 AT84:AT97 AT104:AT108 AT110:AT117 AT131 AT7:AT23">
    <cfRule type="expression" dxfId="2710" priority="649">
      <formula>AND(+AS7="P",AT7&lt;=$A$1)</formula>
    </cfRule>
    <cfRule type="expression" dxfId="2709" priority="650">
      <formula>AND(+AS7="P",AT7&gt;$A$1)</formula>
    </cfRule>
    <cfRule type="expression" dxfId="2708" priority="651">
      <formula>+AS7="OK"</formula>
    </cfRule>
  </conditionalFormatting>
  <conditionalFormatting sqref="AT29">
    <cfRule type="expression" dxfId="2707" priority="646">
      <formula>AND(+AS29="P",AT29&lt;=$A$1)</formula>
    </cfRule>
    <cfRule type="expression" dxfId="2706" priority="647">
      <formula>AND(+AS29="P",AT29&gt;$A$1)</formula>
    </cfRule>
    <cfRule type="expression" dxfId="2705" priority="648">
      <formula>+AS29="OK"</formula>
    </cfRule>
  </conditionalFormatting>
  <conditionalFormatting sqref="AT132">
    <cfRule type="expression" dxfId="2704" priority="643">
      <formula>AND(+AS132="P",AT132&lt;=$A$1)</formula>
    </cfRule>
    <cfRule type="expression" dxfId="2703" priority="644">
      <formula>AND(+AS132="P",AT132&gt;$A$1)</formula>
    </cfRule>
    <cfRule type="expression" dxfId="2702" priority="645">
      <formula>+AS132="OK"</formula>
    </cfRule>
  </conditionalFormatting>
  <conditionalFormatting sqref="AT64:AT67 AT71:AT73">
    <cfRule type="expression" dxfId="2701" priority="640">
      <formula>AND(+AS64="P",AT64&lt;=$A$1)</formula>
    </cfRule>
    <cfRule type="expression" dxfId="2700" priority="641">
      <formula>AND(+AS64="P",AT64&gt;$A$1)</formula>
    </cfRule>
    <cfRule type="expression" dxfId="2699" priority="642">
      <formula>+AS64="OK"</formula>
    </cfRule>
  </conditionalFormatting>
  <conditionalFormatting sqref="AT98">
    <cfRule type="expression" dxfId="2698" priority="637">
      <formula>AND(+AS98="P",AT98&lt;=$A$1)</formula>
    </cfRule>
    <cfRule type="expression" dxfId="2697" priority="638">
      <formula>AND(+AS98="P",AT98&gt;$A$1)</formula>
    </cfRule>
    <cfRule type="expression" dxfId="2696" priority="639">
      <formula>+AS98="OK"</formula>
    </cfRule>
  </conditionalFormatting>
  <conditionalFormatting sqref="AT24">
    <cfRule type="expression" dxfId="2695" priority="634">
      <formula>AND(+AS24="P",AT24&lt;=$A$1)</formula>
    </cfRule>
    <cfRule type="expression" dxfId="2694" priority="635">
      <formula>AND(+AS24="P",AT24&gt;$A$1)</formula>
    </cfRule>
    <cfRule type="expression" dxfId="2693" priority="636">
      <formula>+AS24="OK"</formula>
    </cfRule>
  </conditionalFormatting>
  <conditionalFormatting sqref="AT31">
    <cfRule type="expression" dxfId="2692" priority="631">
      <formula>AND(+AS31="P",AT31&lt;=$A$1)</formula>
    </cfRule>
    <cfRule type="expression" dxfId="2691" priority="632">
      <formula>AND(+AS31="P",AT31&gt;$A$1)</formula>
    </cfRule>
    <cfRule type="expression" dxfId="2690" priority="633">
      <formula>+AS31="OK"</formula>
    </cfRule>
  </conditionalFormatting>
  <conditionalFormatting sqref="AT30">
    <cfRule type="expression" dxfId="2689" priority="628">
      <formula>AND(+AS30="P",AT30&lt;=$A$1)</formula>
    </cfRule>
    <cfRule type="expression" dxfId="2688" priority="629">
      <formula>AND(+AS30="P",AT30&gt;$A$1)</formula>
    </cfRule>
    <cfRule type="expression" dxfId="2687" priority="630">
      <formula>+AS30="OK"</formula>
    </cfRule>
  </conditionalFormatting>
  <conditionalFormatting sqref="AT102:AT103">
    <cfRule type="expression" dxfId="2686" priority="625">
      <formula>AND(+AS102="P",AT102&lt;=$A$1)</formula>
    </cfRule>
    <cfRule type="expression" dxfId="2685" priority="626">
      <formula>AND(+AS102="P",AT102&gt;$A$1)</formula>
    </cfRule>
    <cfRule type="expression" dxfId="2684" priority="627">
      <formula>+AS102="OK"</formula>
    </cfRule>
  </conditionalFormatting>
  <conditionalFormatting sqref="AT109">
    <cfRule type="expression" dxfId="2683" priority="622">
      <formula>AND(+AS109="P",AT109&lt;=$A$1)</formula>
    </cfRule>
    <cfRule type="expression" dxfId="2682" priority="623">
      <formula>AND(+AS109="P",AT109&gt;$A$1)</formula>
    </cfRule>
    <cfRule type="expression" dxfId="2681" priority="624">
      <formula>+AS109="OK"</formula>
    </cfRule>
  </conditionalFormatting>
  <conditionalFormatting sqref="AT42">
    <cfRule type="expression" dxfId="2680" priority="619">
      <formula>AND(+AS42="P",AT42&lt;=$A$1)</formula>
    </cfRule>
    <cfRule type="expression" dxfId="2679" priority="620">
      <formula>AND(+AS42="P",AT42&gt;$A$1)</formula>
    </cfRule>
    <cfRule type="expression" dxfId="2678" priority="621">
      <formula>+AS42="OK"</formula>
    </cfRule>
  </conditionalFormatting>
  <conditionalFormatting sqref="AT35">
    <cfRule type="expression" dxfId="2677" priority="616">
      <formula>AND(+AS35="P",AT35&lt;=$A$1)</formula>
    </cfRule>
    <cfRule type="expression" dxfId="2676" priority="617">
      <formula>AND(+AS35="P",AT35&gt;$A$1)</formula>
    </cfRule>
    <cfRule type="expression" dxfId="2675" priority="618">
      <formula>+AS35="OK"</formula>
    </cfRule>
  </conditionalFormatting>
  <conditionalFormatting sqref="AT37">
    <cfRule type="expression" dxfId="2674" priority="613">
      <formula>AND(+AS37="P",AT37&lt;=$A$1)</formula>
    </cfRule>
    <cfRule type="expression" dxfId="2673" priority="614">
      <formula>AND(+AS37="P",AT37&gt;$A$1)</formula>
    </cfRule>
    <cfRule type="expression" dxfId="2672" priority="615">
      <formula>+AS37="OK"</formula>
    </cfRule>
  </conditionalFormatting>
  <conditionalFormatting sqref="AT44">
    <cfRule type="expression" dxfId="2671" priority="610">
      <formula>AND(+AS44="P",AT44&lt;=$A$1)</formula>
    </cfRule>
    <cfRule type="expression" dxfId="2670" priority="611">
      <formula>AND(+AS44="P",AT44&gt;$A$1)</formula>
    </cfRule>
    <cfRule type="expression" dxfId="2669" priority="612">
      <formula>+AS44="OK"</formula>
    </cfRule>
  </conditionalFormatting>
  <conditionalFormatting sqref="AT83">
    <cfRule type="expression" dxfId="2668" priority="607">
      <formula>AND(+AS83="P",AT83&lt;=$A$1)</formula>
    </cfRule>
    <cfRule type="expression" dxfId="2667" priority="608">
      <formula>AND(+AS83="P",AT83&gt;$A$1)</formula>
    </cfRule>
    <cfRule type="expression" dxfId="2666" priority="609">
      <formula>+AS83="OK"</formula>
    </cfRule>
  </conditionalFormatting>
  <conditionalFormatting sqref="AT118:AT123 AT130">
    <cfRule type="expression" dxfId="2665" priority="604">
      <formula>AND(+AS118="P",AT118&lt;=$A$1)</formula>
    </cfRule>
    <cfRule type="expression" dxfId="2664" priority="605">
      <formula>AND(+AS118="P",AT118&gt;$A$1)</formula>
    </cfRule>
    <cfRule type="expression" dxfId="2663" priority="606">
      <formula>+AS118="OK"</formula>
    </cfRule>
  </conditionalFormatting>
  <conditionalFormatting sqref="AT124:AT128">
    <cfRule type="expression" dxfId="2662" priority="601">
      <formula>AND(+AS124="P",AT124&lt;=$A$1)</formula>
    </cfRule>
    <cfRule type="expression" dxfId="2661" priority="602">
      <formula>AND(+AS124="P",AT124&gt;$A$1)</formula>
    </cfRule>
    <cfRule type="expression" dxfId="2660" priority="603">
      <formula>+AS124="OK"</formula>
    </cfRule>
  </conditionalFormatting>
  <conditionalFormatting sqref="AT5:AT6">
    <cfRule type="expression" dxfId="2659" priority="595">
      <formula>AND(+AS5="P",AT5&lt;=$A$1)</formula>
    </cfRule>
    <cfRule type="expression" dxfId="2658" priority="596">
      <formula>AND(+AS5="P",AT5&gt;$A$1)</formula>
    </cfRule>
    <cfRule type="expression" dxfId="2657" priority="597">
      <formula>+AS5="OK"</formula>
    </cfRule>
  </conditionalFormatting>
  <conditionalFormatting sqref="AV38">
    <cfRule type="expression" dxfId="2656" priority="491">
      <formula>AND(+AU38="P",AV38&lt;=$A$1)</formula>
    </cfRule>
    <cfRule type="expression" dxfId="2655" priority="492">
      <formula>AND(+AU38="P",AV38&gt;$A$1)</formula>
    </cfRule>
    <cfRule type="expression" dxfId="2654" priority="493">
      <formula>+AU38="OK"</formula>
    </cfRule>
  </conditionalFormatting>
  <conditionalFormatting sqref="AX38">
    <cfRule type="expression" dxfId="2653" priority="488">
      <formula>AND(+AW38="P",AX38&lt;=$A$1)</formula>
    </cfRule>
    <cfRule type="expression" dxfId="2652" priority="489">
      <formula>AND(+AW38="P",AX38&gt;$A$1)</formula>
    </cfRule>
    <cfRule type="expression" dxfId="2651" priority="490">
      <formula>+AW38="OK"</formula>
    </cfRule>
  </conditionalFormatting>
  <conditionalFormatting sqref="AZ38">
    <cfRule type="expression" dxfId="2650" priority="485">
      <formula>AND(+AY38="P",AZ38&lt;=$A$1)</formula>
    </cfRule>
    <cfRule type="expression" dxfId="2649" priority="486">
      <formula>AND(+AY38="P",AZ38&gt;$A$1)</formula>
    </cfRule>
    <cfRule type="expression" dxfId="2648" priority="487">
      <formula>+AY38="OK"</formula>
    </cfRule>
  </conditionalFormatting>
  <conditionalFormatting sqref="BB38:BC38">
    <cfRule type="expression" dxfId="2647" priority="482">
      <formula>AND(+BA38="P",BB38&lt;=$A$1)</formula>
    </cfRule>
    <cfRule type="expression" dxfId="2646" priority="483">
      <formula>AND(+BA38="P",BB38&gt;$A$1)</formula>
    </cfRule>
    <cfRule type="expression" dxfId="2645" priority="484">
      <formula>+BA38="OK"</formula>
    </cfRule>
  </conditionalFormatting>
  <conditionalFormatting sqref="AR8">
    <cfRule type="containsText" dxfId="2644" priority="480" operator="containsText" text="P">
      <formula>NOT(ISERROR(SEARCH("P",AR8)))</formula>
    </cfRule>
    <cfRule type="containsText" dxfId="2643" priority="481" operator="containsText" text="OK">
      <formula>NOT(ISERROR(SEARCH("OK",AR8)))</formula>
    </cfRule>
  </conditionalFormatting>
  <conditionalFormatting sqref="AR9:AR11">
    <cfRule type="containsText" dxfId="2642" priority="478" operator="containsText" text="P">
      <formula>NOT(ISERROR(SEARCH("P",AR9)))</formula>
    </cfRule>
    <cfRule type="containsText" dxfId="2641" priority="479" operator="containsText" text="OK">
      <formula>NOT(ISERROR(SEARCH("OK",AR9)))</formula>
    </cfRule>
  </conditionalFormatting>
  <conditionalFormatting sqref="AH8">
    <cfRule type="containsText" dxfId="2640" priority="476" operator="containsText" text="P">
      <formula>NOT(ISERROR(SEARCH("P",AH8)))</formula>
    </cfRule>
    <cfRule type="containsText" dxfId="2639" priority="477" operator="containsText" text="OK">
      <formula>NOT(ISERROR(SEARCH("OK",AH8)))</formula>
    </cfRule>
  </conditionalFormatting>
  <conditionalFormatting sqref="AH9:AH11">
    <cfRule type="containsText" dxfId="2638" priority="474" operator="containsText" text="P">
      <formula>NOT(ISERROR(SEARCH("P",AH9)))</formula>
    </cfRule>
    <cfRule type="containsText" dxfId="2637" priority="475" operator="containsText" text="OK">
      <formula>NOT(ISERROR(SEARCH("OK",AH9)))</formula>
    </cfRule>
  </conditionalFormatting>
  <conditionalFormatting sqref="Z8">
    <cfRule type="containsText" dxfId="2636" priority="472" operator="containsText" text="P">
      <formula>NOT(ISERROR(SEARCH("P",Z8)))</formula>
    </cfRule>
    <cfRule type="containsText" dxfId="2635" priority="473" operator="containsText" text="OK">
      <formula>NOT(ISERROR(SEARCH("OK",Z8)))</formula>
    </cfRule>
  </conditionalFormatting>
  <conditionalFormatting sqref="Z9:Z11">
    <cfRule type="containsText" dxfId="2634" priority="470" operator="containsText" text="P">
      <formula>NOT(ISERROR(SEARCH("P",Z9)))</formula>
    </cfRule>
    <cfRule type="containsText" dxfId="2633" priority="471" operator="containsText" text="OK">
      <formula>NOT(ISERROR(SEARCH("OK",Z9)))</formula>
    </cfRule>
  </conditionalFormatting>
  <conditionalFormatting sqref="X7:X11">
    <cfRule type="containsText" dxfId="2632" priority="468" operator="containsText" text="P">
      <formula>NOT(ISERROR(SEARCH("P",X7)))</formula>
    </cfRule>
    <cfRule type="containsText" dxfId="2631" priority="469" operator="containsText" text="OK">
      <formula>NOT(ISERROR(SEARCH("OK",X7)))</formula>
    </cfRule>
  </conditionalFormatting>
  <conditionalFormatting sqref="X8">
    <cfRule type="containsText" dxfId="2630" priority="466" operator="containsText" text="P">
      <formula>NOT(ISERROR(SEARCH("P",X8)))</formula>
    </cfRule>
    <cfRule type="containsText" dxfId="2629" priority="467" operator="containsText" text="OK">
      <formula>NOT(ISERROR(SEARCH("OK",X8)))</formula>
    </cfRule>
  </conditionalFormatting>
  <conditionalFormatting sqref="X9:X11">
    <cfRule type="containsText" dxfId="2628" priority="464" operator="containsText" text="P">
      <formula>NOT(ISERROR(SEARCH("P",X9)))</formula>
    </cfRule>
    <cfRule type="containsText" dxfId="2627" priority="465" operator="containsText" text="OK">
      <formula>NOT(ISERROR(SEARCH("OK",X9)))</formula>
    </cfRule>
  </conditionalFormatting>
  <conditionalFormatting sqref="U8">
    <cfRule type="containsText" dxfId="2626" priority="462" operator="containsText" text="P">
      <formula>NOT(ISERROR(SEARCH("P",U8)))</formula>
    </cfRule>
    <cfRule type="containsText" dxfId="2625" priority="463" operator="containsText" text="OK">
      <formula>NOT(ISERROR(SEARCH("OK",U8)))</formula>
    </cfRule>
  </conditionalFormatting>
  <conditionalFormatting sqref="U9:U11">
    <cfRule type="containsText" dxfId="2624" priority="460" operator="containsText" text="P">
      <formula>NOT(ISERROR(SEARCH("P",U9)))</formula>
    </cfRule>
    <cfRule type="containsText" dxfId="2623" priority="461" operator="containsText" text="OK">
      <formula>NOT(ISERROR(SEARCH("OK",U9)))</formula>
    </cfRule>
  </conditionalFormatting>
  <conditionalFormatting sqref="S8">
    <cfRule type="containsText" dxfId="2622" priority="458" operator="containsText" text="P">
      <formula>NOT(ISERROR(SEARCH("P",S8)))</formula>
    </cfRule>
    <cfRule type="containsText" dxfId="2621" priority="459" operator="containsText" text="OK">
      <formula>NOT(ISERROR(SEARCH("OK",S8)))</formula>
    </cfRule>
  </conditionalFormatting>
  <conditionalFormatting sqref="S9:S11">
    <cfRule type="containsText" dxfId="2620" priority="456" operator="containsText" text="P">
      <formula>NOT(ISERROR(SEARCH("P",S9)))</formula>
    </cfRule>
    <cfRule type="containsText" dxfId="2619" priority="457" operator="containsText" text="OK">
      <formula>NOT(ISERROR(SEARCH("OK",S9)))</formula>
    </cfRule>
  </conditionalFormatting>
  <conditionalFormatting sqref="Q8">
    <cfRule type="containsText" dxfId="2618" priority="454" operator="containsText" text="P">
      <formula>NOT(ISERROR(SEARCH("P",Q8)))</formula>
    </cfRule>
    <cfRule type="containsText" dxfId="2617" priority="455" operator="containsText" text="OK">
      <formula>NOT(ISERROR(SEARCH("OK",Q8)))</formula>
    </cfRule>
  </conditionalFormatting>
  <conditionalFormatting sqref="Q9:Q11">
    <cfRule type="containsText" dxfId="2616" priority="452" operator="containsText" text="P">
      <formula>NOT(ISERROR(SEARCH("P",Q9)))</formula>
    </cfRule>
    <cfRule type="containsText" dxfId="2615" priority="453" operator="containsText" text="OK">
      <formula>NOT(ISERROR(SEARCH("OK",Q9)))</formula>
    </cfRule>
  </conditionalFormatting>
  <conditionalFormatting sqref="AX88">
    <cfRule type="expression" dxfId="2614" priority="449">
      <formula>AND(+AW88="P",AX88&lt;=$A$1)</formula>
    </cfRule>
    <cfRule type="expression" dxfId="2613" priority="450">
      <formula>AND(+AW88="P",AX88&gt;$A$1)</formula>
    </cfRule>
    <cfRule type="expression" dxfId="2612" priority="451">
      <formula>+AW88="OK"</formula>
    </cfRule>
  </conditionalFormatting>
  <conditionalFormatting sqref="U44">
    <cfRule type="containsText" dxfId="2611" priority="447" operator="containsText" text="P">
      <formula>NOT(ISERROR(SEARCH("P",U44)))</formula>
    </cfRule>
    <cfRule type="containsText" dxfId="2610" priority="448" operator="containsText" text="OK">
      <formula>NOT(ISERROR(SEARCH("OK",U44)))</formula>
    </cfRule>
  </conditionalFormatting>
  <conditionalFormatting sqref="X44">
    <cfRule type="containsText" dxfId="2609" priority="445" operator="containsText" text="P">
      <formula>NOT(ISERROR(SEARCH("P",X44)))</formula>
    </cfRule>
    <cfRule type="containsText" dxfId="2608" priority="446" operator="containsText" text="OK">
      <formula>NOT(ISERROR(SEARCH("OK",X44)))</formula>
    </cfRule>
  </conditionalFormatting>
  <conditionalFormatting sqref="X44">
    <cfRule type="containsText" dxfId="2607" priority="443" operator="containsText" text="P">
      <formula>NOT(ISERROR(SEARCH("P",X44)))</formula>
    </cfRule>
    <cfRule type="containsText" dxfId="2606" priority="444" operator="containsText" text="OK">
      <formula>NOT(ISERROR(SEARCH("OK",X44)))</formula>
    </cfRule>
  </conditionalFormatting>
  <conditionalFormatting sqref="X42">
    <cfRule type="containsText" dxfId="2605" priority="441" operator="containsText" text="P">
      <formula>NOT(ISERROR(SEARCH("P",X42)))</formula>
    </cfRule>
    <cfRule type="containsText" dxfId="2604" priority="442" operator="containsText" text="OK">
      <formula>NOT(ISERROR(SEARCH("OK",X42)))</formula>
    </cfRule>
  </conditionalFormatting>
  <conditionalFormatting sqref="X42">
    <cfRule type="containsText" dxfId="2603" priority="439" operator="containsText" text="P">
      <formula>NOT(ISERROR(SEARCH("P",X42)))</formula>
    </cfRule>
    <cfRule type="containsText" dxfId="2602" priority="440" operator="containsText" text="OK">
      <formula>NOT(ISERROR(SEARCH("OK",X42)))</formula>
    </cfRule>
  </conditionalFormatting>
  <conditionalFormatting sqref="Z44">
    <cfRule type="containsText" dxfId="2601" priority="437" operator="containsText" text="P">
      <formula>NOT(ISERROR(SEARCH("P",Z44)))</formula>
    </cfRule>
    <cfRule type="containsText" dxfId="2600" priority="438" operator="containsText" text="OK">
      <formula>NOT(ISERROR(SEARCH("OK",Z44)))</formula>
    </cfRule>
  </conditionalFormatting>
  <conditionalFormatting sqref="AB44">
    <cfRule type="containsText" dxfId="2599" priority="435" operator="containsText" text="P">
      <formula>NOT(ISERROR(SEARCH("P",AB44)))</formula>
    </cfRule>
    <cfRule type="containsText" dxfId="2598" priority="436" operator="containsText" text="OK">
      <formula>NOT(ISERROR(SEARCH("OK",AB44)))</formula>
    </cfRule>
  </conditionalFormatting>
  <conditionalFormatting sqref="AD44">
    <cfRule type="containsText" dxfId="2597" priority="433" operator="containsText" text="P">
      <formula>NOT(ISERROR(SEARCH("P",AD44)))</formula>
    </cfRule>
    <cfRule type="containsText" dxfId="2596" priority="434" operator="containsText" text="OK">
      <formula>NOT(ISERROR(SEARCH("OK",AD44)))</formula>
    </cfRule>
  </conditionalFormatting>
  <conditionalFormatting sqref="AF44">
    <cfRule type="containsText" dxfId="2595" priority="431" operator="containsText" text="P">
      <formula>NOT(ISERROR(SEARCH("P",AF44)))</formula>
    </cfRule>
    <cfRule type="containsText" dxfId="2594" priority="432" operator="containsText" text="OK">
      <formula>NOT(ISERROR(SEARCH("OK",AF44)))</formula>
    </cfRule>
  </conditionalFormatting>
  <conditionalFormatting sqref="AH44">
    <cfRule type="containsText" dxfId="2593" priority="429" operator="containsText" text="P">
      <formula>NOT(ISERROR(SEARCH("P",AH44)))</formula>
    </cfRule>
    <cfRule type="containsText" dxfId="2592" priority="430" operator="containsText" text="OK">
      <formula>NOT(ISERROR(SEARCH("OK",AH44)))</formula>
    </cfRule>
  </conditionalFormatting>
  <conditionalFormatting sqref="AJ44">
    <cfRule type="containsText" dxfId="2591" priority="427" operator="containsText" text="P">
      <formula>NOT(ISERROR(SEARCH("P",AJ44)))</formula>
    </cfRule>
    <cfRule type="containsText" dxfId="2590" priority="428" operator="containsText" text="OK">
      <formula>NOT(ISERROR(SEARCH("OK",AJ44)))</formula>
    </cfRule>
  </conditionalFormatting>
  <conditionalFormatting sqref="AJ44">
    <cfRule type="containsText" dxfId="2589" priority="425" operator="containsText" text="P">
      <formula>NOT(ISERROR(SEARCH("P",AJ44)))</formula>
    </cfRule>
    <cfRule type="containsText" dxfId="2588" priority="426" operator="containsText" text="OK">
      <formula>NOT(ISERROR(SEARCH("OK",AJ44)))</formula>
    </cfRule>
  </conditionalFormatting>
  <conditionalFormatting sqref="AJ42">
    <cfRule type="containsText" dxfId="2587" priority="423" operator="containsText" text="P">
      <formula>NOT(ISERROR(SEARCH("P",AJ42)))</formula>
    </cfRule>
    <cfRule type="containsText" dxfId="2586" priority="424" operator="containsText" text="OK">
      <formula>NOT(ISERROR(SEARCH("OK",AJ42)))</formula>
    </cfRule>
  </conditionalFormatting>
  <conditionalFormatting sqref="AJ42">
    <cfRule type="containsText" dxfId="2585" priority="421" operator="containsText" text="P">
      <formula>NOT(ISERROR(SEARCH("P",AJ42)))</formula>
    </cfRule>
    <cfRule type="containsText" dxfId="2584" priority="422" operator="containsText" text="OK">
      <formula>NOT(ISERROR(SEARCH("OK",AJ42)))</formula>
    </cfRule>
  </conditionalFormatting>
  <conditionalFormatting sqref="AL44">
    <cfRule type="containsText" dxfId="2583" priority="419" operator="containsText" text="P">
      <formula>NOT(ISERROR(SEARCH("P",AL44)))</formula>
    </cfRule>
    <cfRule type="containsText" dxfId="2582" priority="420" operator="containsText" text="OK">
      <formula>NOT(ISERROR(SEARCH("OK",AL44)))</formula>
    </cfRule>
  </conditionalFormatting>
  <conditionalFormatting sqref="AN44">
    <cfRule type="containsText" dxfId="2581" priority="417" operator="containsText" text="P">
      <formula>NOT(ISERROR(SEARCH("P",AN44)))</formula>
    </cfRule>
    <cfRule type="containsText" dxfId="2580" priority="418" operator="containsText" text="OK">
      <formula>NOT(ISERROR(SEARCH("OK",AN44)))</formula>
    </cfRule>
  </conditionalFormatting>
  <conditionalFormatting sqref="AN42">
    <cfRule type="containsText" dxfId="2579" priority="415" operator="containsText" text="P">
      <formula>NOT(ISERROR(SEARCH("P",AN42)))</formula>
    </cfRule>
    <cfRule type="containsText" dxfId="2578" priority="416" operator="containsText" text="OK">
      <formula>NOT(ISERROR(SEARCH("OK",AN42)))</formula>
    </cfRule>
  </conditionalFormatting>
  <conditionalFormatting sqref="AP42">
    <cfRule type="containsText" dxfId="2577" priority="413" operator="containsText" text="P">
      <formula>NOT(ISERROR(SEARCH("P",AP42)))</formula>
    </cfRule>
    <cfRule type="containsText" dxfId="2576" priority="414" operator="containsText" text="OK">
      <formula>NOT(ISERROR(SEARCH("OK",AP42)))</formula>
    </cfRule>
  </conditionalFormatting>
  <conditionalFormatting sqref="AP44">
    <cfRule type="containsText" dxfId="2575" priority="411" operator="containsText" text="P">
      <formula>NOT(ISERROR(SEARCH("P",AP44)))</formula>
    </cfRule>
    <cfRule type="containsText" dxfId="2574" priority="412" operator="containsText" text="OK">
      <formula>NOT(ISERROR(SEARCH("OK",AP44)))</formula>
    </cfRule>
  </conditionalFormatting>
  <conditionalFormatting sqref="AR44">
    <cfRule type="containsText" dxfId="2573" priority="409" operator="containsText" text="P">
      <formula>NOT(ISERROR(SEARCH("P",AR44)))</formula>
    </cfRule>
    <cfRule type="containsText" dxfId="2572" priority="410" operator="containsText" text="OK">
      <formula>NOT(ISERROR(SEARCH("OK",AR44)))</formula>
    </cfRule>
  </conditionalFormatting>
  <conditionalFormatting sqref="AR42">
    <cfRule type="containsText" dxfId="2571" priority="407" operator="containsText" text="P">
      <formula>NOT(ISERROR(SEARCH("P",AR42)))</formula>
    </cfRule>
    <cfRule type="containsText" dxfId="2570" priority="408" operator="containsText" text="OK">
      <formula>NOT(ISERROR(SEARCH("OK",AR42)))</formula>
    </cfRule>
  </conditionalFormatting>
  <conditionalFormatting sqref="AU42">
    <cfRule type="containsText" dxfId="2569" priority="405" operator="containsText" text="P">
      <formula>NOT(ISERROR(SEARCH("P",AU42)))</formula>
    </cfRule>
    <cfRule type="containsText" dxfId="2568" priority="406" operator="containsText" text="OK">
      <formula>NOT(ISERROR(SEARCH("OK",AU42)))</formula>
    </cfRule>
  </conditionalFormatting>
  <conditionalFormatting sqref="AU44">
    <cfRule type="containsText" dxfId="2567" priority="403" operator="containsText" text="P">
      <formula>NOT(ISERROR(SEARCH("P",AU44)))</formula>
    </cfRule>
    <cfRule type="containsText" dxfId="2566" priority="404" operator="containsText" text="OK">
      <formula>NOT(ISERROR(SEARCH("OK",AU44)))</formula>
    </cfRule>
  </conditionalFormatting>
  <conditionalFormatting sqref="AW44">
    <cfRule type="containsText" dxfId="2565" priority="401" operator="containsText" text="P">
      <formula>NOT(ISERROR(SEARCH("P",AW44)))</formula>
    </cfRule>
    <cfRule type="containsText" dxfId="2564" priority="402" operator="containsText" text="OK">
      <formula>NOT(ISERROR(SEARCH("OK",AW44)))</formula>
    </cfRule>
  </conditionalFormatting>
  <conditionalFormatting sqref="AW42">
    <cfRule type="containsText" dxfId="2563" priority="399" operator="containsText" text="P">
      <formula>NOT(ISERROR(SEARCH("P",AW42)))</formula>
    </cfRule>
    <cfRule type="containsText" dxfId="2562" priority="400" operator="containsText" text="OK">
      <formula>NOT(ISERROR(SEARCH("OK",AW42)))</formula>
    </cfRule>
  </conditionalFormatting>
  <conditionalFormatting sqref="AY42">
    <cfRule type="containsText" dxfId="2561" priority="397" operator="containsText" text="P">
      <formula>NOT(ISERROR(SEARCH("P",AY42)))</formula>
    </cfRule>
    <cfRule type="containsText" dxfId="2560" priority="398" operator="containsText" text="OK">
      <formula>NOT(ISERROR(SEARCH("OK",AY42)))</formula>
    </cfRule>
  </conditionalFormatting>
  <conditionalFormatting sqref="AY44">
    <cfRule type="containsText" dxfId="2559" priority="395" operator="containsText" text="P">
      <formula>NOT(ISERROR(SEARCH("P",AY44)))</formula>
    </cfRule>
    <cfRule type="containsText" dxfId="2558" priority="396" operator="containsText" text="OK">
      <formula>NOT(ISERROR(SEARCH("OK",AY44)))</formula>
    </cfRule>
  </conditionalFormatting>
  <conditionalFormatting sqref="BA44">
    <cfRule type="containsText" dxfId="2557" priority="393" operator="containsText" text="P">
      <formula>NOT(ISERROR(SEARCH("P",BA44)))</formula>
    </cfRule>
    <cfRule type="containsText" dxfId="2556" priority="394" operator="containsText" text="OK">
      <formula>NOT(ISERROR(SEARCH("OK",BA44)))</formula>
    </cfRule>
  </conditionalFormatting>
  <conditionalFormatting sqref="BA42">
    <cfRule type="containsText" dxfId="2555" priority="391" operator="containsText" text="P">
      <formula>NOT(ISERROR(SEARCH("P",BA42)))</formula>
    </cfRule>
    <cfRule type="containsText" dxfId="2554" priority="392" operator="containsText" text="OK">
      <formula>NOT(ISERROR(SEARCH("OK",BA42)))</formula>
    </cfRule>
  </conditionalFormatting>
  <conditionalFormatting sqref="AC44">
    <cfRule type="expression" dxfId="2553" priority="388">
      <formula>AND(+AB44="P",AC44&lt;=$A$1)</formula>
    </cfRule>
    <cfRule type="expression" dxfId="2552" priority="389">
      <formula>AND(+AB44="P",AC44&gt;$A$1)</formula>
    </cfRule>
    <cfRule type="expression" dxfId="2551" priority="390">
      <formula>+AB44="OK"</formula>
    </cfRule>
  </conditionalFormatting>
  <conditionalFormatting sqref="AE44">
    <cfRule type="expression" dxfId="2550" priority="385">
      <formula>AND(+AD44="P",AE44&lt;=$A$1)</formula>
    </cfRule>
    <cfRule type="expression" dxfId="2549" priority="386">
      <formula>AND(+AD44="P",AE44&gt;$A$1)</formula>
    </cfRule>
    <cfRule type="expression" dxfId="2548" priority="387">
      <formula>+AD44="OK"</formula>
    </cfRule>
  </conditionalFormatting>
  <conditionalFormatting sqref="AA44">
    <cfRule type="expression" dxfId="2547" priority="382">
      <formula>AND(+Z44="P",AA44&lt;=$A$1)</formula>
    </cfRule>
    <cfRule type="expression" dxfId="2546" priority="383">
      <formula>AND(+Z44="P",AA44&gt;$A$1)</formula>
    </cfRule>
    <cfRule type="expression" dxfId="2545" priority="384">
      <formula>+Z44="OK"</formula>
    </cfRule>
  </conditionalFormatting>
  <conditionalFormatting sqref="BE6">
    <cfRule type="expression" dxfId="2544" priority="379">
      <formula>AND(+BD6="P",BE6&lt;=$A$1)</formula>
    </cfRule>
    <cfRule type="expression" dxfId="2543" priority="380">
      <formula>AND(+BD6="P",BE6&gt;$A$1)</formula>
    </cfRule>
    <cfRule type="expression" dxfId="2542" priority="381">
      <formula>+BD6="OK"</formula>
    </cfRule>
  </conditionalFormatting>
  <conditionalFormatting sqref="BE5">
    <cfRule type="expression" dxfId="2541" priority="376">
      <formula>AND(+BD5="P",BE5&lt;=$A$1)</formula>
    </cfRule>
    <cfRule type="expression" dxfId="2540" priority="377">
      <formula>AND(+BD5="P",BE5&gt;$A$1)</formula>
    </cfRule>
    <cfRule type="expression" dxfId="2539" priority="378">
      <formula>+BD5="OK"</formula>
    </cfRule>
  </conditionalFormatting>
  <conditionalFormatting sqref="AL16">
    <cfRule type="containsText" dxfId="2538" priority="374" operator="containsText" text="P">
      <formula>NOT(ISERROR(SEARCH("P",AL16)))</formula>
    </cfRule>
    <cfRule type="containsText" dxfId="2537" priority="375" operator="containsText" text="OK">
      <formula>NOT(ISERROR(SEARCH("OK",AL16)))</formula>
    </cfRule>
  </conditionalFormatting>
  <conditionalFormatting sqref="AJ16">
    <cfRule type="containsText" dxfId="2536" priority="372" operator="containsText" text="P">
      <formula>NOT(ISERROR(SEARCH("P",AJ16)))</formula>
    </cfRule>
    <cfRule type="containsText" dxfId="2535" priority="373" operator="containsText" text="OK">
      <formula>NOT(ISERROR(SEARCH("OK",AJ16)))</formula>
    </cfRule>
  </conditionalFormatting>
  <conditionalFormatting sqref="AJ16">
    <cfRule type="containsText" dxfId="2534" priority="370" operator="containsText" text="P">
      <formula>NOT(ISERROR(SEARCH("P",AJ16)))</formula>
    </cfRule>
    <cfRule type="containsText" dxfId="2533" priority="371" operator="containsText" text="OK">
      <formula>NOT(ISERROR(SEARCH("OK",AJ16)))</formula>
    </cfRule>
  </conditionalFormatting>
  <conditionalFormatting sqref="AH16">
    <cfRule type="containsText" dxfId="2532" priority="368" operator="containsText" text="P">
      <formula>NOT(ISERROR(SEARCH("P",AH16)))</formula>
    </cfRule>
    <cfRule type="containsText" dxfId="2531" priority="369" operator="containsText" text="OK">
      <formula>NOT(ISERROR(SEARCH("OK",AH16)))</formula>
    </cfRule>
  </conditionalFormatting>
  <conditionalFormatting sqref="BG38">
    <cfRule type="expression" dxfId="2530" priority="365">
      <formula>AND(+BF38="P",BG38&lt;=$A$1)</formula>
    </cfRule>
    <cfRule type="expression" dxfId="2529" priority="366">
      <formula>AND(+BF38="P",BG38&gt;$A$1)</formula>
    </cfRule>
    <cfRule type="expression" dxfId="2528" priority="367">
      <formula>+BF38="OK"</formula>
    </cfRule>
  </conditionalFormatting>
  <conditionalFormatting sqref="W5:W6 W133:W134">
    <cfRule type="expression" dxfId="2527" priority="3126">
      <formula>AND(+#REF!="P",W5&lt;=$A$1)</formula>
    </cfRule>
    <cfRule type="expression" dxfId="2526" priority="3127">
      <formula>AND(+#REF!="P",W5&gt;$A$1)</formula>
    </cfRule>
    <cfRule type="expression" dxfId="2525" priority="3128">
      <formula>+#REF!="OK"</formula>
    </cfRule>
  </conditionalFormatting>
  <conditionalFormatting sqref="AK6">
    <cfRule type="expression" dxfId="2524" priority="362">
      <formula>AND(+AJ6="P",AK6&lt;=$A$1)</formula>
    </cfRule>
    <cfRule type="expression" dxfId="2523" priority="363">
      <formula>AND(+AJ6="P",AK6&gt;$A$1)</formula>
    </cfRule>
    <cfRule type="expression" dxfId="2522" priority="364">
      <formula>+AJ6="OK"</formula>
    </cfRule>
  </conditionalFormatting>
  <conditionalFormatting sqref="AA12">
    <cfRule type="expression" dxfId="2521" priority="356">
      <formula>AND(+Z12="P",AA12&lt;=$A$1)</formula>
    </cfRule>
    <cfRule type="expression" dxfId="2520" priority="357">
      <formula>AND(+Z12="P",AA12&gt;$A$1)</formula>
    </cfRule>
    <cfRule type="expression" dxfId="2519" priority="358">
      <formula>+Z12="OK"</formula>
    </cfRule>
  </conditionalFormatting>
  <conditionalFormatting sqref="BJ68:BJ70">
    <cfRule type="containsText" dxfId="2518" priority="310" operator="containsText" text="P">
      <formula>NOT(ISERROR(SEARCH("P",BJ68)))</formula>
    </cfRule>
    <cfRule type="containsText" dxfId="2517" priority="311" operator="containsText" text="OK">
      <formula>NOT(ISERROR(SEARCH("OK",BJ68)))</formula>
    </cfRule>
  </conditionalFormatting>
  <conditionalFormatting sqref="O68:O70">
    <cfRule type="containsBlanks" dxfId="2516" priority="302">
      <formula>LEN(TRIM(O68))=0</formula>
    </cfRule>
    <cfRule type="cellIs" dxfId="2515" priority="303" operator="greaterThan">
      <formula>0</formula>
    </cfRule>
  </conditionalFormatting>
  <conditionalFormatting sqref="X68">
    <cfRule type="containsText" dxfId="2514" priority="300" operator="containsText" text="P">
      <formula>NOT(ISERROR(SEARCH("P",X68)))</formula>
    </cfRule>
    <cfRule type="containsText" dxfId="2513" priority="301" operator="containsText" text="OK">
      <formula>NOT(ISERROR(SEARCH("OK",X68)))</formula>
    </cfRule>
  </conditionalFormatting>
  <conditionalFormatting sqref="AJ68">
    <cfRule type="containsText" dxfId="2512" priority="295" operator="containsText" text="P">
      <formula>NOT(ISERROR(SEARCH("P",AJ68)))</formula>
    </cfRule>
    <cfRule type="containsText" dxfId="2511" priority="296" operator="containsText" text="OK">
      <formula>NOT(ISERROR(SEARCH("OK",AJ68)))</formula>
    </cfRule>
  </conditionalFormatting>
  <conditionalFormatting sqref="AK68">
    <cfRule type="expression" dxfId="2510" priority="297">
      <formula>AND(+AJ68="P",AK68&lt;=$A$1)</formula>
    </cfRule>
    <cfRule type="expression" dxfId="2509" priority="298">
      <formula>AND(+AJ68="P",AK68&gt;$A$1)</formula>
    </cfRule>
    <cfRule type="expression" dxfId="2508" priority="299">
      <formula>+AJ68="OK"</formula>
    </cfRule>
  </conditionalFormatting>
  <conditionalFormatting sqref="AT68">
    <cfRule type="expression" dxfId="2507" priority="292">
      <formula>AND(+AS68="P",AT68&lt;=$A$1)</formula>
    </cfRule>
    <cfRule type="expression" dxfId="2506" priority="293">
      <formula>AND(+AS68="P",AT68&gt;$A$1)</formula>
    </cfRule>
    <cfRule type="expression" dxfId="2505" priority="294">
      <formula>+AS68="OK"</formula>
    </cfRule>
  </conditionalFormatting>
  <conditionalFormatting sqref="BP68:BP70 BN68:BN70 S68 U68 AU68 AL68 Z68 AB68 AD68 AH68 AN68 AP68 AW68 AY68 BA68 AF68 Q68 AR68">
    <cfRule type="containsText" dxfId="2504" priority="322" operator="containsText" text="P">
      <formula>NOT(ISERROR(SEARCH("P",Q68)))</formula>
    </cfRule>
    <cfRule type="containsText" dxfId="2503" priority="323" operator="containsText" text="OK">
      <formula>NOT(ISERROR(SEARCH("OK",Q68)))</formula>
    </cfRule>
  </conditionalFormatting>
  <conditionalFormatting sqref="BO68:BO70 BQ68:BQ70 BB68:BC68 AZ68 AV68 AX68 R68 AA68 V68 AI68 AC68 AE68 AO68 AG68 T68 AS68 AQ68 AM68 Y68">
    <cfRule type="expression" dxfId="2502" priority="324">
      <formula>AND(+Q68="P",R68&lt;=$A$1)</formula>
    </cfRule>
    <cfRule type="expression" dxfId="2501" priority="325">
      <formula>AND(+Q68="P",R68&gt;$A$1)</formula>
    </cfRule>
    <cfRule type="expression" dxfId="2500" priority="326">
      <formula>+Q68="OK"</formula>
    </cfRule>
  </conditionalFormatting>
  <conditionalFormatting sqref="I68:N70 P68:P70">
    <cfRule type="containsBlanks" dxfId="2499" priority="320">
      <formula>LEN(TRIM(I68))=0</formula>
    </cfRule>
    <cfRule type="cellIs" dxfId="2498" priority="321" operator="greaterThan">
      <formula>0</formula>
    </cfRule>
  </conditionalFormatting>
  <conditionalFormatting sqref="BD68 BH68:BH70">
    <cfRule type="containsText" dxfId="2497" priority="315" operator="containsText" text="P">
      <formula>NOT(ISERROR(SEARCH("P",BD68)))</formula>
    </cfRule>
    <cfRule type="containsText" dxfId="2496" priority="316" operator="containsText" text="OK">
      <formula>NOT(ISERROR(SEARCH("OK",BD68)))</formula>
    </cfRule>
  </conditionalFormatting>
  <conditionalFormatting sqref="BE68 BG68:BG70 BI68:BI70 BM68:BM70">
    <cfRule type="expression" dxfId="2495" priority="317">
      <formula>AND(+BD68="P",BE68&lt;=$A$1)</formula>
    </cfRule>
    <cfRule type="expression" dxfId="2494" priority="318">
      <formula>AND(+BD68="P",BE68&gt;$A$1)</formula>
    </cfRule>
    <cfRule type="expression" dxfId="2493" priority="319">
      <formula>+BD68="OK"</formula>
    </cfRule>
  </conditionalFormatting>
  <conditionalFormatting sqref="BR68:BT70">
    <cfRule type="expression" dxfId="2492" priority="307">
      <formula>AND(+BQ68="P",BR68&lt;=$A$1)</formula>
    </cfRule>
    <cfRule type="expression" dxfId="2491" priority="308">
      <formula>AND(+BQ68="P",BR68&gt;$A$1)</formula>
    </cfRule>
    <cfRule type="expression" dxfId="2490" priority="309">
      <formula>+BQ68="OK"</formula>
    </cfRule>
  </conditionalFormatting>
  <conditionalFormatting sqref="BU68:BU70">
    <cfRule type="expression" dxfId="2489" priority="304">
      <formula>AND(+BT68="P",BU68&lt;=$A$1)</formula>
    </cfRule>
    <cfRule type="expression" dxfId="2488" priority="305">
      <formula>AND(+BT68="P",BU68&gt;$A$1)</formula>
    </cfRule>
    <cfRule type="expression" dxfId="2487" priority="306">
      <formula>+BT68="OK"</formula>
    </cfRule>
  </conditionalFormatting>
  <conditionalFormatting sqref="AR70 Q70 AF70 BA70 AY70 AW70 AP70 AN70 AH70 AD70 AB70 Z70 AL70 AU70 U70 S70">
    <cfRule type="containsText" dxfId="2486" priority="284" operator="containsText" text="P">
      <formula>NOT(ISERROR(SEARCH("P",Q70)))</formula>
    </cfRule>
    <cfRule type="containsText" dxfId="2485" priority="285" operator="containsText" text="OK">
      <formula>NOT(ISERROR(SEARCH("OK",Q70)))</formula>
    </cfRule>
  </conditionalFormatting>
  <conditionalFormatting sqref="Y70 AM70 AQ70 AS70 T70 AG70 AO70 AE70 AC70 AI70 V70 AA70 R70 AX70 AV70 AZ70 BB70:BC70">
    <cfRule type="expression" dxfId="2484" priority="286">
      <formula>AND(+Q70="P",R70&lt;=$A$1)</formula>
    </cfRule>
    <cfRule type="expression" dxfId="2483" priority="287">
      <formula>AND(+Q70="P",R70&gt;$A$1)</formula>
    </cfRule>
    <cfRule type="expression" dxfId="2482" priority="288">
      <formula>+Q70="OK"</formula>
    </cfRule>
  </conditionalFormatting>
  <conditionalFormatting sqref="BD70">
    <cfRule type="containsText" dxfId="2481" priority="279" operator="containsText" text="P">
      <formula>NOT(ISERROR(SEARCH("P",BD70)))</formula>
    </cfRule>
    <cfRule type="containsText" dxfId="2480" priority="280" operator="containsText" text="OK">
      <formula>NOT(ISERROR(SEARCH("OK",BD70)))</formula>
    </cfRule>
  </conditionalFormatting>
  <conditionalFormatting sqref="BE70">
    <cfRule type="expression" dxfId="2479" priority="281">
      <formula>AND(+BD70="P",BE70&lt;=$A$1)</formula>
    </cfRule>
    <cfRule type="expression" dxfId="2478" priority="282">
      <formula>AND(+BD70="P",BE70&gt;$A$1)</formula>
    </cfRule>
    <cfRule type="expression" dxfId="2477" priority="283">
      <formula>+BD70="OK"</formula>
    </cfRule>
  </conditionalFormatting>
  <conditionalFormatting sqref="X70">
    <cfRule type="containsText" dxfId="2476" priority="277" operator="containsText" text="P">
      <formula>NOT(ISERROR(SEARCH("P",X70)))</formula>
    </cfRule>
    <cfRule type="containsText" dxfId="2475" priority="278" operator="containsText" text="OK">
      <formula>NOT(ISERROR(SEARCH("OK",X70)))</formula>
    </cfRule>
  </conditionalFormatting>
  <conditionalFormatting sqref="AJ70">
    <cfRule type="containsText" dxfId="2474" priority="272" operator="containsText" text="P">
      <formula>NOT(ISERROR(SEARCH("P",AJ70)))</formula>
    </cfRule>
    <cfRule type="containsText" dxfId="2473" priority="273" operator="containsText" text="OK">
      <formula>NOT(ISERROR(SEARCH("OK",AJ70)))</formula>
    </cfRule>
  </conditionalFormatting>
  <conditionalFormatting sqref="AK70">
    <cfRule type="expression" dxfId="2472" priority="274">
      <formula>AND(+AJ70="P",AK70&lt;=$A$1)</formula>
    </cfRule>
    <cfRule type="expression" dxfId="2471" priority="275">
      <formula>AND(+AJ70="P",AK70&gt;$A$1)</formula>
    </cfRule>
    <cfRule type="expression" dxfId="2470" priority="276">
      <formula>+AJ70="OK"</formula>
    </cfRule>
  </conditionalFormatting>
  <conditionalFormatting sqref="AT70">
    <cfRule type="expression" dxfId="2469" priority="269">
      <formula>AND(+AS70="P",AT70&lt;=$A$1)</formula>
    </cfRule>
    <cfRule type="expression" dxfId="2468" priority="270">
      <formula>AND(+AS70="P",AT70&gt;$A$1)</formula>
    </cfRule>
    <cfRule type="expression" dxfId="2467" priority="271">
      <formula>+AS70="OK"</formula>
    </cfRule>
  </conditionalFormatting>
  <conditionalFormatting sqref="AR69 Q69 AF69 BA69 AY69 AW69 AP69 AN69 AH69 AD69 AB69 Z69 AL69 AU69 U69 S69">
    <cfRule type="containsText" dxfId="2466" priority="261" operator="containsText" text="P">
      <formula>NOT(ISERROR(SEARCH("P",Q69)))</formula>
    </cfRule>
    <cfRule type="containsText" dxfId="2465" priority="262" operator="containsText" text="OK">
      <formula>NOT(ISERROR(SEARCH("OK",Q69)))</formula>
    </cfRule>
  </conditionalFormatting>
  <conditionalFormatting sqref="Y69 AM69 AQ69 AS69 T69 AG69 AO69 AE69 AC69 AI69 V69 AA69 R69 AX69 AV69 AZ69 BB69:BC69">
    <cfRule type="expression" dxfId="2464" priority="263">
      <formula>AND(+Q69="P",R69&lt;=$A$1)</formula>
    </cfRule>
    <cfRule type="expression" dxfId="2463" priority="264">
      <formula>AND(+Q69="P",R69&gt;$A$1)</formula>
    </cfRule>
    <cfRule type="expression" dxfId="2462" priority="265">
      <formula>+Q69="OK"</formula>
    </cfRule>
  </conditionalFormatting>
  <conditionalFormatting sqref="BD69">
    <cfRule type="containsText" dxfId="2461" priority="256" operator="containsText" text="P">
      <formula>NOT(ISERROR(SEARCH("P",BD69)))</formula>
    </cfRule>
    <cfRule type="containsText" dxfId="2460" priority="257" operator="containsText" text="OK">
      <formula>NOT(ISERROR(SEARCH("OK",BD69)))</formula>
    </cfRule>
  </conditionalFormatting>
  <conditionalFormatting sqref="BE69">
    <cfRule type="expression" dxfId="2459" priority="258">
      <formula>AND(+BD69="P",BE69&lt;=$A$1)</formula>
    </cfRule>
    <cfRule type="expression" dxfId="2458" priority="259">
      <formula>AND(+BD69="P",BE69&gt;$A$1)</formula>
    </cfRule>
    <cfRule type="expression" dxfId="2457" priority="260">
      <formula>+BD69="OK"</formula>
    </cfRule>
  </conditionalFormatting>
  <conditionalFormatting sqref="X69">
    <cfRule type="containsText" dxfId="2456" priority="254" operator="containsText" text="P">
      <formula>NOT(ISERROR(SEARCH("P",X69)))</formula>
    </cfRule>
    <cfRule type="containsText" dxfId="2455" priority="255" operator="containsText" text="OK">
      <formula>NOT(ISERROR(SEARCH("OK",X69)))</formula>
    </cfRule>
  </conditionalFormatting>
  <conditionalFormatting sqref="AJ69">
    <cfRule type="containsText" dxfId="2454" priority="249" operator="containsText" text="P">
      <formula>NOT(ISERROR(SEARCH("P",AJ69)))</formula>
    </cfRule>
    <cfRule type="containsText" dxfId="2453" priority="250" operator="containsText" text="OK">
      <formula>NOT(ISERROR(SEARCH("OK",AJ69)))</formula>
    </cfRule>
  </conditionalFormatting>
  <conditionalFormatting sqref="AK69">
    <cfRule type="expression" dxfId="2452" priority="251">
      <formula>AND(+AJ69="P",AK69&lt;=$A$1)</formula>
    </cfRule>
    <cfRule type="expression" dxfId="2451" priority="252">
      <formula>AND(+AJ69="P",AK69&gt;$A$1)</formula>
    </cfRule>
    <cfRule type="expression" dxfId="2450" priority="253">
      <formula>+AJ69="OK"</formula>
    </cfRule>
  </conditionalFormatting>
  <conditionalFormatting sqref="AT69">
    <cfRule type="expression" dxfId="2449" priority="246">
      <formula>AND(+AS69="P",AT69&lt;=$A$1)</formula>
    </cfRule>
    <cfRule type="expression" dxfId="2448" priority="247">
      <formula>AND(+AS69="P",AT69&gt;$A$1)</formula>
    </cfRule>
    <cfRule type="expression" dxfId="2447" priority="248">
      <formula>+AS69="OK"</formula>
    </cfRule>
  </conditionalFormatting>
  <conditionalFormatting sqref="U91">
    <cfRule type="containsText" dxfId="2446" priority="244" operator="containsText" text="P">
      <formula>NOT(ISERROR(SEARCH("P",U91)))</formula>
    </cfRule>
    <cfRule type="containsText" dxfId="2445" priority="245" operator="containsText" text="OK">
      <formula>NOT(ISERROR(SEARCH("OK",U91)))</formula>
    </cfRule>
  </conditionalFormatting>
  <conditionalFormatting sqref="BK18:BK23 BK34:BK37 BK39:BK48 BK51:BK63 BK74:BK82 BK99:BK101 BK86:BK97 BK104:BK117 BK131">
    <cfRule type="expression" dxfId="2444" priority="238">
      <formula>AND(+BJ18="P",BK18&lt;=$A$1)</formula>
    </cfRule>
    <cfRule type="expression" dxfId="2443" priority="239">
      <formula>AND(+BJ18="P",BK18&gt;$A$1)</formula>
    </cfRule>
    <cfRule type="expression" dxfId="2442" priority="240">
      <formula>+BJ18="OK"</formula>
    </cfRule>
  </conditionalFormatting>
  <conditionalFormatting sqref="BK32:BK33 BK25:BK28 BK84 BK133:BK134 BK7:BK17">
    <cfRule type="expression" dxfId="2441" priority="235">
      <formula>AND(+BJ7="P",BK7&lt;=$A$1)</formula>
    </cfRule>
    <cfRule type="expression" dxfId="2440" priority="236">
      <formula>AND(+BJ7="P",BK7&gt;$A$1)</formula>
    </cfRule>
    <cfRule type="expression" dxfId="2439" priority="237">
      <formula>+BJ7="OK"</formula>
    </cfRule>
  </conditionalFormatting>
  <conditionalFormatting sqref="BK29">
    <cfRule type="expression" dxfId="2438" priority="232">
      <formula>AND(+BJ29="P",BK29&lt;=$A$1)</formula>
    </cfRule>
    <cfRule type="expression" dxfId="2437" priority="233">
      <formula>AND(+BJ29="P",BK29&gt;$A$1)</formula>
    </cfRule>
    <cfRule type="expression" dxfId="2436" priority="234">
      <formula>+BJ29="OK"</formula>
    </cfRule>
  </conditionalFormatting>
  <conditionalFormatting sqref="BK132">
    <cfRule type="expression" dxfId="2435" priority="229">
      <formula>AND(+BJ132="P",BK132&lt;=$A$1)</formula>
    </cfRule>
    <cfRule type="expression" dxfId="2434" priority="230">
      <formula>AND(+BJ132="P",BK132&gt;$A$1)</formula>
    </cfRule>
    <cfRule type="expression" dxfId="2433" priority="231">
      <formula>+BJ132="OK"</formula>
    </cfRule>
  </conditionalFormatting>
  <conditionalFormatting sqref="BK50">
    <cfRule type="expression" dxfId="2432" priority="226">
      <formula>AND(+BJ50="P",BK50&lt;=$A$1)</formula>
    </cfRule>
    <cfRule type="expression" dxfId="2431" priority="227">
      <formula>AND(+BJ50="P",BK50&gt;$A$1)</formula>
    </cfRule>
    <cfRule type="expression" dxfId="2430" priority="228">
      <formula>+BJ50="OK"</formula>
    </cfRule>
  </conditionalFormatting>
  <conditionalFormatting sqref="BK49">
    <cfRule type="expression" dxfId="2429" priority="223">
      <formula>AND(+BJ49="P",BK49&lt;=$A$1)</formula>
    </cfRule>
    <cfRule type="expression" dxfId="2428" priority="224">
      <formula>AND(+BJ49="P",BK49&gt;$A$1)</formula>
    </cfRule>
    <cfRule type="expression" dxfId="2427" priority="225">
      <formula>+BJ49="OK"</formula>
    </cfRule>
  </conditionalFormatting>
  <conditionalFormatting sqref="BK85">
    <cfRule type="expression" dxfId="2426" priority="220">
      <formula>AND(+BJ85="P",BK85&lt;=$A$1)</formula>
    </cfRule>
    <cfRule type="expression" dxfId="2425" priority="221">
      <formula>AND(+BJ85="P",BK85&gt;$A$1)</formula>
    </cfRule>
    <cfRule type="expression" dxfId="2424" priority="222">
      <formula>+BJ85="OK"</formula>
    </cfRule>
  </conditionalFormatting>
  <conditionalFormatting sqref="BK64:BK67 BK71:BK73">
    <cfRule type="expression" dxfId="2423" priority="217">
      <formula>AND(+BJ64="P",BK64&lt;=$A$1)</formula>
    </cfRule>
    <cfRule type="expression" dxfId="2422" priority="218">
      <formula>AND(+BJ64="P",BK64&gt;$A$1)</formula>
    </cfRule>
    <cfRule type="expression" dxfId="2421" priority="219">
      <formula>+BJ64="OK"</formula>
    </cfRule>
  </conditionalFormatting>
  <conditionalFormatting sqref="BK98">
    <cfRule type="expression" dxfId="2420" priority="214">
      <formula>AND(+BJ98="P",BK98&lt;=$A$1)</formula>
    </cfRule>
    <cfRule type="expression" dxfId="2419" priority="215">
      <formula>AND(+BJ98="P",BK98&gt;$A$1)</formula>
    </cfRule>
    <cfRule type="expression" dxfId="2418" priority="216">
      <formula>+BJ98="OK"</formula>
    </cfRule>
  </conditionalFormatting>
  <conditionalFormatting sqref="BK24">
    <cfRule type="expression" dxfId="2417" priority="211">
      <formula>AND(+BJ24="P",BK24&lt;=$A$1)</formula>
    </cfRule>
    <cfRule type="expression" dxfId="2416" priority="212">
      <formula>AND(+BJ24="P",BK24&gt;$A$1)</formula>
    </cfRule>
    <cfRule type="expression" dxfId="2415" priority="213">
      <formula>+BJ24="OK"</formula>
    </cfRule>
  </conditionalFormatting>
  <conditionalFormatting sqref="BK31">
    <cfRule type="expression" dxfId="2414" priority="208">
      <formula>AND(+BJ31="P",BK31&lt;=$A$1)</formula>
    </cfRule>
    <cfRule type="expression" dxfId="2413" priority="209">
      <formula>AND(+BJ31="P",BK31&gt;$A$1)</formula>
    </cfRule>
    <cfRule type="expression" dxfId="2412" priority="210">
      <formula>+BJ31="OK"</formula>
    </cfRule>
  </conditionalFormatting>
  <conditionalFormatting sqref="BK30">
    <cfRule type="expression" dxfId="2411" priority="205">
      <formula>AND(+BJ30="P",BK30&lt;=$A$1)</formula>
    </cfRule>
    <cfRule type="expression" dxfId="2410" priority="206">
      <formula>AND(+BJ30="P",BK30&gt;$A$1)</formula>
    </cfRule>
    <cfRule type="expression" dxfId="2409" priority="207">
      <formula>+BJ30="OK"</formula>
    </cfRule>
  </conditionalFormatting>
  <conditionalFormatting sqref="BK102:BK103">
    <cfRule type="expression" dxfId="2408" priority="202">
      <formula>AND(+BJ102="P",BK102&lt;=$A$1)</formula>
    </cfRule>
    <cfRule type="expression" dxfId="2407" priority="203">
      <formula>AND(+BJ102="P",BK102&gt;$A$1)</formula>
    </cfRule>
    <cfRule type="expression" dxfId="2406" priority="204">
      <formula>+BJ102="OK"</formula>
    </cfRule>
  </conditionalFormatting>
  <conditionalFormatting sqref="BK83">
    <cfRule type="expression" dxfId="2405" priority="199">
      <formula>AND(+BJ83="P",BK83&lt;=$A$1)</formula>
    </cfRule>
    <cfRule type="expression" dxfId="2404" priority="200">
      <formula>AND(+BJ83="P",BK83&gt;$A$1)</formula>
    </cfRule>
    <cfRule type="expression" dxfId="2403" priority="201">
      <formula>+BJ83="OK"</formula>
    </cfRule>
  </conditionalFormatting>
  <conditionalFormatting sqref="BK118:BK123 BK130">
    <cfRule type="expression" dxfId="2402" priority="196">
      <formula>AND(+BJ118="P",BK118&lt;=$A$1)</formula>
    </cfRule>
    <cfRule type="expression" dxfId="2401" priority="197">
      <formula>AND(+BJ118="P",BK118&gt;$A$1)</formula>
    </cfRule>
    <cfRule type="expression" dxfId="2400" priority="198">
      <formula>+BJ118="OK"</formula>
    </cfRule>
  </conditionalFormatting>
  <conditionalFormatting sqref="BK124:BK128">
    <cfRule type="expression" dxfId="2399" priority="193">
      <formula>AND(+BJ124="P",BK124&lt;=$A$1)</formula>
    </cfRule>
    <cfRule type="expression" dxfId="2398" priority="194">
      <formula>AND(+BJ124="P",BK124&gt;$A$1)</formula>
    </cfRule>
    <cfRule type="expression" dxfId="2397" priority="195">
      <formula>+BJ124="OK"</formula>
    </cfRule>
  </conditionalFormatting>
  <conditionalFormatting sqref="BK129">
    <cfRule type="expression" dxfId="2396" priority="190">
      <formula>AND(+BJ129="P",BK129&lt;=$A$1)</formula>
    </cfRule>
    <cfRule type="expression" dxfId="2395" priority="191">
      <formula>AND(+BJ129="P",BK129&gt;$A$1)</formula>
    </cfRule>
    <cfRule type="expression" dxfId="2394" priority="192">
      <formula>+BJ129="OK"</formula>
    </cfRule>
  </conditionalFormatting>
  <conditionalFormatting sqref="BK5:BK6">
    <cfRule type="expression" dxfId="2393" priority="187">
      <formula>AND(+BJ5="P",BK5&lt;=$A$1)</formula>
    </cfRule>
    <cfRule type="expression" dxfId="2392" priority="188">
      <formula>AND(+BJ5="P",BK5&gt;$A$1)</formula>
    </cfRule>
    <cfRule type="expression" dxfId="2391" priority="189">
      <formula>+BJ5="OK"</formula>
    </cfRule>
  </conditionalFormatting>
  <conditionalFormatting sqref="BK38">
    <cfRule type="expression" dxfId="2390" priority="241">
      <formula>AND(+BI38="P",BK38&lt;=$A$1)</formula>
    </cfRule>
    <cfRule type="expression" dxfId="2389" priority="242">
      <formula>AND(+BI38="P",BK38&gt;$A$1)</formula>
    </cfRule>
    <cfRule type="expression" dxfId="2388" priority="243">
      <formula>+BI38="OK"</formula>
    </cfRule>
  </conditionalFormatting>
  <conditionalFormatting sqref="BK68:BK70">
    <cfRule type="expression" dxfId="2387" priority="184">
      <formula>AND(+BJ68="P",BK68&lt;=$A$1)</formula>
    </cfRule>
    <cfRule type="expression" dxfId="2386" priority="185">
      <formula>AND(+BJ68="P",BK68&gt;$A$1)</formula>
    </cfRule>
    <cfRule type="expression" dxfId="2385" priority="186">
      <formula>+BJ68="OK"</formula>
    </cfRule>
  </conditionalFormatting>
  <conditionalFormatting sqref="BH38">
    <cfRule type="containsText" dxfId="2384" priority="182" operator="containsText" text="P">
      <formula>NOT(ISERROR(SEARCH("P",BH38)))</formula>
    </cfRule>
    <cfRule type="containsText" dxfId="2383" priority="183" operator="containsText" text="OK">
      <formula>NOT(ISERROR(SEARCH("OK",BH38)))</formula>
    </cfRule>
  </conditionalFormatting>
  <conditionalFormatting sqref="BH38">
    <cfRule type="containsText" dxfId="2382" priority="180" operator="containsText" text="P">
      <formula>NOT(ISERROR(SEARCH("P",BH38)))</formula>
    </cfRule>
    <cfRule type="containsText" dxfId="2381" priority="181" operator="containsText" text="OK">
      <formula>NOT(ISERROR(SEARCH("OK",BH38)))</formula>
    </cfRule>
  </conditionalFormatting>
  <conditionalFormatting sqref="W7">
    <cfRule type="expression" dxfId="2380" priority="177">
      <formula>AND(+V7="P",W7&lt;=$A$1)</formula>
    </cfRule>
    <cfRule type="expression" dxfId="2379" priority="178">
      <formula>AND(+V7="P",W7&gt;$A$1)</formula>
    </cfRule>
    <cfRule type="expression" dxfId="2378" priority="179">
      <formula>+V7="OK"</formula>
    </cfRule>
  </conditionalFormatting>
  <conditionalFormatting sqref="W131:W132 W111:W129 W106:W109 W93:W104 W8:W35 W49:W52 W42:W47 W37:W40 W54:W91">
    <cfRule type="expression" dxfId="2377" priority="174">
      <formula>AND(+V8="P",W8&lt;=$A$1)</formula>
    </cfRule>
    <cfRule type="expression" dxfId="2376" priority="175">
      <formula>AND(+V8="P",W8&gt;$A$1)</formula>
    </cfRule>
    <cfRule type="expression" dxfId="2375" priority="176">
      <formula>+V8="OK"</formula>
    </cfRule>
  </conditionalFormatting>
  <conditionalFormatting sqref="BL18:BL23 BL35 BL37 BL42 BL44 BL51:BL63 BL82 BL99:BL101 BL93:BL94 BL108 BL111:BL131">
    <cfRule type="containsText" dxfId="2374" priority="172" operator="containsText" text="P">
      <formula>NOT(ISERROR(SEARCH("P",BL18)))</formula>
    </cfRule>
    <cfRule type="containsText" dxfId="2373" priority="173" operator="containsText" text="OK">
      <formula>NOT(ISERROR(SEARCH("OK",BL18)))</formula>
    </cfRule>
  </conditionalFormatting>
  <conditionalFormatting sqref="BL48">
    <cfRule type="expression" dxfId="2372" priority="169">
      <formula>AND(+BI48="P",BL48&lt;=$A$1)</formula>
    </cfRule>
    <cfRule type="expression" dxfId="2371" priority="170">
      <formula>AND(+BI48="P",BL48&gt;$A$1)</formula>
    </cfRule>
    <cfRule type="expression" dxfId="2370" priority="171">
      <formula>+BI48="OK"</formula>
    </cfRule>
  </conditionalFormatting>
  <conditionalFormatting sqref="BL7:BL16 BL36:BL47 BL25:BL28 BL74:BL85">
    <cfRule type="containsText" dxfId="2369" priority="164" operator="containsText" text="P">
      <formula>NOT(ISERROR(SEARCH("P",BL7)))</formula>
    </cfRule>
    <cfRule type="containsText" dxfId="2368" priority="165" operator="containsText" text="OK">
      <formula>NOT(ISERROR(SEARCH("OK",BL7)))</formula>
    </cfRule>
  </conditionalFormatting>
  <conditionalFormatting sqref="BL33">
    <cfRule type="containsText" dxfId="2367" priority="162" operator="containsText" text="P">
      <formula>NOT(ISERROR(SEARCH("P",BL33)))</formula>
    </cfRule>
    <cfRule type="containsText" dxfId="2366" priority="163" operator="containsText" text="OK">
      <formula>NOT(ISERROR(SEARCH("OK",BL33)))</formula>
    </cfRule>
  </conditionalFormatting>
  <conditionalFormatting sqref="BL8">
    <cfRule type="containsText" dxfId="2365" priority="160" operator="containsText" text="P">
      <formula>NOT(ISERROR(SEARCH("P",BL8)))</formula>
    </cfRule>
    <cfRule type="containsText" dxfId="2364" priority="161" operator="containsText" text="OK">
      <formula>NOT(ISERROR(SEARCH("OK",BL8)))</formula>
    </cfRule>
  </conditionalFormatting>
  <conditionalFormatting sqref="BL9:BL16">
    <cfRule type="containsText" dxfId="2363" priority="158" operator="containsText" text="P">
      <formula>NOT(ISERROR(SEARCH("P",BL9)))</formula>
    </cfRule>
    <cfRule type="containsText" dxfId="2362" priority="159" operator="containsText" text="OK">
      <formula>NOT(ISERROR(SEARCH("OK",BL9)))</formula>
    </cfRule>
  </conditionalFormatting>
  <conditionalFormatting sqref="BL86:BL90">
    <cfRule type="containsText" dxfId="2361" priority="156" operator="containsText" text="P">
      <formula>NOT(ISERROR(SEARCH("P",BL86)))</formula>
    </cfRule>
    <cfRule type="containsText" dxfId="2360" priority="157" operator="containsText" text="OK">
      <formula>NOT(ISERROR(SEARCH("OK",BL86)))</formula>
    </cfRule>
  </conditionalFormatting>
  <conditionalFormatting sqref="BL91">
    <cfRule type="containsText" dxfId="2359" priority="154" operator="containsText" text="P">
      <formula>NOT(ISERROR(SEARCH("P",BL91)))</formula>
    </cfRule>
    <cfRule type="containsText" dxfId="2358" priority="155" operator="containsText" text="OK">
      <formula>NOT(ISERROR(SEARCH("OK",BL91)))</formula>
    </cfRule>
  </conditionalFormatting>
  <conditionalFormatting sqref="BL32">
    <cfRule type="containsText" dxfId="2357" priority="152" operator="containsText" text="P">
      <formula>NOT(ISERROR(SEARCH("P",BL32)))</formula>
    </cfRule>
    <cfRule type="containsText" dxfId="2356" priority="153" operator="containsText" text="OK">
      <formula>NOT(ISERROR(SEARCH("OK",BL32)))</formula>
    </cfRule>
  </conditionalFormatting>
  <conditionalFormatting sqref="BL134">
    <cfRule type="containsText" dxfId="2355" priority="150" operator="containsText" text="P">
      <formula>NOT(ISERROR(SEARCH("P",BL134)))</formula>
    </cfRule>
    <cfRule type="containsText" dxfId="2354" priority="151" operator="containsText" text="OK">
      <formula>NOT(ISERROR(SEARCH("OK",BL134)))</formula>
    </cfRule>
  </conditionalFormatting>
  <conditionalFormatting sqref="BL17">
    <cfRule type="containsText" dxfId="2353" priority="148" operator="containsText" text="P">
      <formula>NOT(ISERROR(SEARCH("P",BL17)))</formula>
    </cfRule>
    <cfRule type="containsText" dxfId="2352" priority="149" operator="containsText" text="OK">
      <formula>NOT(ISERROR(SEARCH("OK",BL17)))</formula>
    </cfRule>
  </conditionalFormatting>
  <conditionalFormatting sqref="BL17">
    <cfRule type="containsText" dxfId="2351" priority="146" operator="containsText" text="P">
      <formula>NOT(ISERROR(SEARCH("P",BL17)))</formula>
    </cfRule>
    <cfRule type="containsText" dxfId="2350" priority="147" operator="containsText" text="OK">
      <formula>NOT(ISERROR(SEARCH("OK",BL17)))</formula>
    </cfRule>
  </conditionalFormatting>
  <conditionalFormatting sqref="BL133">
    <cfRule type="containsText" dxfId="2349" priority="144" operator="containsText" text="P">
      <formula>NOT(ISERROR(SEARCH("P",BL133)))</formula>
    </cfRule>
    <cfRule type="containsText" dxfId="2348" priority="145" operator="containsText" text="OK">
      <formula>NOT(ISERROR(SEARCH("OK",BL133)))</formula>
    </cfRule>
  </conditionalFormatting>
  <conditionalFormatting sqref="BL29">
    <cfRule type="containsText" dxfId="2347" priority="142" operator="containsText" text="P">
      <formula>NOT(ISERROR(SEARCH("P",BL29)))</formula>
    </cfRule>
    <cfRule type="containsText" dxfId="2346" priority="143" operator="containsText" text="OK">
      <formula>NOT(ISERROR(SEARCH("OK",BL29)))</formula>
    </cfRule>
  </conditionalFormatting>
  <conditionalFormatting sqref="BL34:BL35">
    <cfRule type="containsText" dxfId="2345" priority="140" operator="containsText" text="P">
      <formula>NOT(ISERROR(SEARCH("P",BL34)))</formula>
    </cfRule>
    <cfRule type="containsText" dxfId="2344" priority="141" operator="containsText" text="OK">
      <formula>NOT(ISERROR(SEARCH("OK",BL34)))</formula>
    </cfRule>
  </conditionalFormatting>
  <conditionalFormatting sqref="BL132">
    <cfRule type="containsText" dxfId="2343" priority="138" operator="containsText" text="P">
      <formula>NOT(ISERROR(SEARCH("P",BL132)))</formula>
    </cfRule>
    <cfRule type="containsText" dxfId="2342" priority="139" operator="containsText" text="OK">
      <formula>NOT(ISERROR(SEARCH("OK",BL132)))</formula>
    </cfRule>
  </conditionalFormatting>
  <conditionalFormatting sqref="BL50">
    <cfRule type="containsText" dxfId="2341" priority="136" operator="containsText" text="P">
      <formula>NOT(ISERROR(SEARCH("P",BL50)))</formula>
    </cfRule>
    <cfRule type="containsText" dxfId="2340" priority="137" operator="containsText" text="OK">
      <formula>NOT(ISERROR(SEARCH("OK",BL50)))</formula>
    </cfRule>
  </conditionalFormatting>
  <conditionalFormatting sqref="BL49">
    <cfRule type="containsText" dxfId="2339" priority="134" operator="containsText" text="P">
      <formula>NOT(ISERROR(SEARCH("P",BL49)))</formula>
    </cfRule>
    <cfRule type="containsText" dxfId="2338" priority="135" operator="containsText" text="OK">
      <formula>NOT(ISERROR(SEARCH("OK",BL49)))</formula>
    </cfRule>
  </conditionalFormatting>
  <conditionalFormatting sqref="BL85">
    <cfRule type="containsText" dxfId="2337" priority="132" operator="containsText" text="P">
      <formula>NOT(ISERROR(SEARCH("P",BL85)))</formula>
    </cfRule>
    <cfRule type="containsText" dxfId="2336" priority="133" operator="containsText" text="OK">
      <formula>NOT(ISERROR(SEARCH("OK",BL85)))</formula>
    </cfRule>
  </conditionalFormatting>
  <conditionalFormatting sqref="BL38">
    <cfRule type="expression" dxfId="2335" priority="166">
      <formula>AND(+BI38="P",BL38&lt;=$A$1)</formula>
    </cfRule>
    <cfRule type="expression" dxfId="2334" priority="167">
      <formula>AND(+BI38="P",BL38&gt;$A$1)</formula>
    </cfRule>
    <cfRule type="expression" dxfId="2333" priority="168">
      <formula>+BI38="OK"</formula>
    </cfRule>
  </conditionalFormatting>
  <conditionalFormatting sqref="BL64:BL67 BL71:BL73">
    <cfRule type="containsText" dxfId="2332" priority="130" operator="containsText" text="P">
      <formula>NOT(ISERROR(SEARCH("P",BL64)))</formula>
    </cfRule>
    <cfRule type="containsText" dxfId="2331" priority="131" operator="containsText" text="OK">
      <formula>NOT(ISERROR(SEARCH("OK",BL64)))</formula>
    </cfRule>
  </conditionalFormatting>
  <conditionalFormatting sqref="BL104:BL108">
    <cfRule type="containsText" dxfId="2330" priority="128" operator="containsText" text="P">
      <formula>NOT(ISERROR(SEARCH("P",BL104)))</formula>
    </cfRule>
    <cfRule type="containsText" dxfId="2329" priority="129" operator="containsText" text="OK">
      <formula>NOT(ISERROR(SEARCH("OK",BL104)))</formula>
    </cfRule>
  </conditionalFormatting>
  <conditionalFormatting sqref="BL109:BL130">
    <cfRule type="containsText" dxfId="2328" priority="126" operator="containsText" text="P">
      <formula>NOT(ISERROR(SEARCH("P",BL109)))</formula>
    </cfRule>
    <cfRule type="containsText" dxfId="2327" priority="127" operator="containsText" text="OK">
      <formula>NOT(ISERROR(SEARCH("OK",BL109)))</formula>
    </cfRule>
  </conditionalFormatting>
  <conditionalFormatting sqref="BL92:BL97">
    <cfRule type="containsText" dxfId="2326" priority="124" operator="containsText" text="P">
      <formula>NOT(ISERROR(SEARCH("P",BL92)))</formula>
    </cfRule>
    <cfRule type="containsText" dxfId="2325" priority="125" operator="containsText" text="OK">
      <formula>NOT(ISERROR(SEARCH("OK",BL92)))</formula>
    </cfRule>
  </conditionalFormatting>
  <conditionalFormatting sqref="BL98">
    <cfRule type="containsText" dxfId="2324" priority="122" operator="containsText" text="P">
      <formula>NOT(ISERROR(SEARCH("P",BL98)))</formula>
    </cfRule>
    <cfRule type="containsText" dxfId="2323" priority="123" operator="containsText" text="OK">
      <formula>NOT(ISERROR(SEARCH("OK",BL98)))</formula>
    </cfRule>
  </conditionalFormatting>
  <conditionalFormatting sqref="BL24">
    <cfRule type="containsText" dxfId="2322" priority="120" operator="containsText" text="P">
      <formula>NOT(ISERROR(SEARCH("P",BL24)))</formula>
    </cfRule>
    <cfRule type="containsText" dxfId="2321" priority="121" operator="containsText" text="OK">
      <formula>NOT(ISERROR(SEARCH("OK",BL24)))</formula>
    </cfRule>
  </conditionalFormatting>
  <conditionalFormatting sqref="BL24">
    <cfRule type="containsText" dxfId="2320" priority="118" operator="containsText" text="P">
      <formula>NOT(ISERROR(SEARCH("P",BL24)))</formula>
    </cfRule>
    <cfRule type="containsText" dxfId="2319" priority="119" operator="containsText" text="OK">
      <formula>NOT(ISERROR(SEARCH("OK",BL24)))</formula>
    </cfRule>
  </conditionalFormatting>
  <conditionalFormatting sqref="BL31">
    <cfRule type="containsText" dxfId="2318" priority="116" operator="containsText" text="P">
      <formula>NOT(ISERROR(SEARCH("P",BL31)))</formula>
    </cfRule>
    <cfRule type="containsText" dxfId="2317" priority="117" operator="containsText" text="OK">
      <formula>NOT(ISERROR(SEARCH("OK",BL31)))</formula>
    </cfRule>
  </conditionalFormatting>
  <conditionalFormatting sqref="BL30">
    <cfRule type="containsText" dxfId="2316" priority="114" operator="containsText" text="P">
      <formula>NOT(ISERROR(SEARCH("P",BL30)))</formula>
    </cfRule>
    <cfRule type="containsText" dxfId="2315" priority="115" operator="containsText" text="OK">
      <formula>NOT(ISERROR(SEARCH("OK",BL30)))</formula>
    </cfRule>
  </conditionalFormatting>
  <conditionalFormatting sqref="BL102:BL103">
    <cfRule type="containsText" dxfId="2314" priority="112" operator="containsText" text="P">
      <formula>NOT(ISERROR(SEARCH("P",BL102)))</formula>
    </cfRule>
    <cfRule type="containsText" dxfId="2313" priority="113" operator="containsText" text="OK">
      <formula>NOT(ISERROR(SEARCH("OK",BL102)))</formula>
    </cfRule>
  </conditionalFormatting>
  <conditionalFormatting sqref="BL83">
    <cfRule type="containsText" dxfId="2312" priority="110" operator="containsText" text="P">
      <formula>NOT(ISERROR(SEARCH("P",BL83)))</formula>
    </cfRule>
    <cfRule type="containsText" dxfId="2311" priority="111" operator="containsText" text="OK">
      <formula>NOT(ISERROR(SEARCH("OK",BL83)))</formula>
    </cfRule>
  </conditionalFormatting>
  <conditionalFormatting sqref="BL118:BL123 BL130">
    <cfRule type="containsText" dxfId="2310" priority="108" operator="containsText" text="P">
      <formula>NOT(ISERROR(SEARCH("P",BL118)))</formula>
    </cfRule>
    <cfRule type="containsText" dxfId="2309" priority="109" operator="containsText" text="OK">
      <formula>NOT(ISERROR(SEARCH("OK",BL118)))</formula>
    </cfRule>
  </conditionalFormatting>
  <conditionalFormatting sqref="BL124:BL128">
    <cfRule type="containsText" dxfId="2308" priority="106" operator="containsText" text="P">
      <formula>NOT(ISERROR(SEARCH("P",BL124)))</formula>
    </cfRule>
    <cfRule type="containsText" dxfId="2307" priority="107" operator="containsText" text="OK">
      <formula>NOT(ISERROR(SEARCH("OK",BL124)))</formula>
    </cfRule>
  </conditionalFormatting>
  <conditionalFormatting sqref="BL129">
    <cfRule type="containsText" dxfId="2306" priority="104" operator="containsText" text="P">
      <formula>NOT(ISERROR(SEARCH("P",BL129)))</formula>
    </cfRule>
    <cfRule type="containsText" dxfId="2305" priority="105" operator="containsText" text="OK">
      <formula>NOT(ISERROR(SEARCH("OK",BL129)))</formula>
    </cfRule>
  </conditionalFormatting>
  <conditionalFormatting sqref="BL5:BL6">
    <cfRule type="containsText" dxfId="2304" priority="102" operator="containsText" text="P">
      <formula>NOT(ISERROR(SEARCH("P",BL5)))</formula>
    </cfRule>
    <cfRule type="containsText" dxfId="2303" priority="103" operator="containsText" text="OK">
      <formula>NOT(ISERROR(SEARCH("OK",BL5)))</formula>
    </cfRule>
  </conditionalFormatting>
  <conditionalFormatting sqref="BL68:BL70">
    <cfRule type="containsText" dxfId="2302" priority="100" operator="containsText" text="P">
      <formula>NOT(ISERROR(SEARCH("P",BL68)))</formula>
    </cfRule>
    <cfRule type="containsText" dxfId="2301" priority="101" operator="containsText" text="OK">
      <formula>NOT(ISERROR(SEARCH("OK",BL68)))</formula>
    </cfRule>
  </conditionalFormatting>
  <conditionalFormatting sqref="BF18:BF23 BF35 BF37 BF42 BF44 BF51:BF63 BF82 BF99:BF101 BF93:BF94 BF108 BF111:BF131">
    <cfRule type="containsText" dxfId="2300" priority="95" operator="containsText" text="P">
      <formula>NOT(ISERROR(SEARCH("P",BF18)))</formula>
    </cfRule>
    <cfRule type="containsText" dxfId="2299" priority="96" operator="containsText" text="OK">
      <formula>NOT(ISERROR(SEARCH("OK",BF18)))</formula>
    </cfRule>
  </conditionalFormatting>
  <conditionalFormatting sqref="BF48">
    <cfRule type="expression" dxfId="2298" priority="97">
      <formula>AND(+BE48="P",BF48&lt;=$A$1)</formula>
    </cfRule>
    <cfRule type="expression" dxfId="2297" priority="98">
      <formula>AND(+BE48="P",BF48&gt;$A$1)</formula>
    </cfRule>
    <cfRule type="expression" dxfId="2296" priority="99">
      <formula>+BE48="OK"</formula>
    </cfRule>
  </conditionalFormatting>
  <conditionalFormatting sqref="BF7:BF16 BF25:BF28 BF74:BF85 BF36:BF37 BF39:BF47">
    <cfRule type="containsText" dxfId="2295" priority="93" operator="containsText" text="P">
      <formula>NOT(ISERROR(SEARCH("P",BF7)))</formula>
    </cfRule>
    <cfRule type="containsText" dxfId="2294" priority="94" operator="containsText" text="OK">
      <formula>NOT(ISERROR(SEARCH("OK",BF7)))</formula>
    </cfRule>
  </conditionalFormatting>
  <conditionalFormatting sqref="BF33">
    <cfRule type="containsText" dxfId="2293" priority="91" operator="containsText" text="P">
      <formula>NOT(ISERROR(SEARCH("P",BF33)))</formula>
    </cfRule>
    <cfRule type="containsText" dxfId="2292" priority="92" operator="containsText" text="OK">
      <formula>NOT(ISERROR(SEARCH("OK",BF33)))</formula>
    </cfRule>
  </conditionalFormatting>
  <conditionalFormatting sqref="BF8">
    <cfRule type="containsText" dxfId="2291" priority="89" operator="containsText" text="P">
      <formula>NOT(ISERROR(SEARCH("P",BF8)))</formula>
    </cfRule>
    <cfRule type="containsText" dxfId="2290" priority="90" operator="containsText" text="OK">
      <formula>NOT(ISERROR(SEARCH("OK",BF8)))</formula>
    </cfRule>
  </conditionalFormatting>
  <conditionalFormatting sqref="BF9:BF16">
    <cfRule type="containsText" dxfId="2289" priority="87" operator="containsText" text="P">
      <formula>NOT(ISERROR(SEARCH("P",BF9)))</formula>
    </cfRule>
    <cfRule type="containsText" dxfId="2288" priority="88" operator="containsText" text="OK">
      <formula>NOT(ISERROR(SEARCH("OK",BF9)))</formula>
    </cfRule>
  </conditionalFormatting>
  <conditionalFormatting sqref="BF86:BF90">
    <cfRule type="containsText" dxfId="2287" priority="85" operator="containsText" text="P">
      <formula>NOT(ISERROR(SEARCH("P",BF86)))</formula>
    </cfRule>
    <cfRule type="containsText" dxfId="2286" priority="86" operator="containsText" text="OK">
      <formula>NOT(ISERROR(SEARCH("OK",BF86)))</formula>
    </cfRule>
  </conditionalFormatting>
  <conditionalFormatting sqref="BF91">
    <cfRule type="containsText" dxfId="2285" priority="83" operator="containsText" text="P">
      <formula>NOT(ISERROR(SEARCH("P",BF91)))</formula>
    </cfRule>
    <cfRule type="containsText" dxfId="2284" priority="84" operator="containsText" text="OK">
      <formula>NOT(ISERROR(SEARCH("OK",BF91)))</formula>
    </cfRule>
  </conditionalFormatting>
  <conditionalFormatting sqref="BF32">
    <cfRule type="containsText" dxfId="2283" priority="81" operator="containsText" text="P">
      <formula>NOT(ISERROR(SEARCH("P",BF32)))</formula>
    </cfRule>
    <cfRule type="containsText" dxfId="2282" priority="82" operator="containsText" text="OK">
      <formula>NOT(ISERROR(SEARCH("OK",BF32)))</formula>
    </cfRule>
  </conditionalFormatting>
  <conditionalFormatting sqref="BF134">
    <cfRule type="containsText" dxfId="2281" priority="79" operator="containsText" text="P">
      <formula>NOT(ISERROR(SEARCH("P",BF134)))</formula>
    </cfRule>
    <cfRule type="containsText" dxfId="2280" priority="80" operator="containsText" text="OK">
      <formula>NOT(ISERROR(SEARCH("OK",BF134)))</formula>
    </cfRule>
  </conditionalFormatting>
  <conditionalFormatting sqref="BF17">
    <cfRule type="containsText" dxfId="2279" priority="77" operator="containsText" text="P">
      <formula>NOT(ISERROR(SEARCH("P",BF17)))</formula>
    </cfRule>
    <cfRule type="containsText" dxfId="2278" priority="78" operator="containsText" text="OK">
      <formula>NOT(ISERROR(SEARCH("OK",BF17)))</formula>
    </cfRule>
  </conditionalFormatting>
  <conditionalFormatting sqref="BF17">
    <cfRule type="containsText" dxfId="2277" priority="75" operator="containsText" text="P">
      <formula>NOT(ISERROR(SEARCH("P",BF17)))</formula>
    </cfRule>
    <cfRule type="containsText" dxfId="2276" priority="76" operator="containsText" text="OK">
      <formula>NOT(ISERROR(SEARCH("OK",BF17)))</formula>
    </cfRule>
  </conditionalFormatting>
  <conditionalFormatting sqref="BF133">
    <cfRule type="containsText" dxfId="2275" priority="73" operator="containsText" text="P">
      <formula>NOT(ISERROR(SEARCH("P",BF133)))</formula>
    </cfRule>
    <cfRule type="containsText" dxfId="2274" priority="74" operator="containsText" text="OK">
      <formula>NOT(ISERROR(SEARCH("OK",BF133)))</formula>
    </cfRule>
  </conditionalFormatting>
  <conditionalFormatting sqref="BF29">
    <cfRule type="containsText" dxfId="2273" priority="71" operator="containsText" text="P">
      <formula>NOT(ISERROR(SEARCH("P",BF29)))</formula>
    </cfRule>
    <cfRule type="containsText" dxfId="2272" priority="72" operator="containsText" text="OK">
      <formula>NOT(ISERROR(SEARCH("OK",BF29)))</formula>
    </cfRule>
  </conditionalFormatting>
  <conditionalFormatting sqref="BF34:BF35">
    <cfRule type="containsText" dxfId="2271" priority="69" operator="containsText" text="P">
      <formula>NOT(ISERROR(SEARCH("P",BF34)))</formula>
    </cfRule>
    <cfRule type="containsText" dxfId="2270" priority="70" operator="containsText" text="OK">
      <formula>NOT(ISERROR(SEARCH("OK",BF34)))</formula>
    </cfRule>
  </conditionalFormatting>
  <conditionalFormatting sqref="BF132">
    <cfRule type="containsText" dxfId="2269" priority="67" operator="containsText" text="P">
      <formula>NOT(ISERROR(SEARCH("P",BF132)))</formula>
    </cfRule>
    <cfRule type="containsText" dxfId="2268" priority="68" operator="containsText" text="OK">
      <formula>NOT(ISERROR(SEARCH("OK",BF132)))</formula>
    </cfRule>
  </conditionalFormatting>
  <conditionalFormatting sqref="BF50">
    <cfRule type="containsText" dxfId="2267" priority="65" operator="containsText" text="P">
      <formula>NOT(ISERROR(SEARCH("P",BF50)))</formula>
    </cfRule>
    <cfRule type="containsText" dxfId="2266" priority="66" operator="containsText" text="OK">
      <formula>NOT(ISERROR(SEARCH("OK",BF50)))</formula>
    </cfRule>
  </conditionalFormatting>
  <conditionalFormatting sqref="BF49">
    <cfRule type="containsText" dxfId="2265" priority="63" operator="containsText" text="P">
      <formula>NOT(ISERROR(SEARCH("P",BF49)))</formula>
    </cfRule>
    <cfRule type="containsText" dxfId="2264" priority="64" operator="containsText" text="OK">
      <formula>NOT(ISERROR(SEARCH("OK",BF49)))</formula>
    </cfRule>
  </conditionalFormatting>
  <conditionalFormatting sqref="BF85">
    <cfRule type="containsText" dxfId="2263" priority="61" operator="containsText" text="P">
      <formula>NOT(ISERROR(SEARCH("P",BF85)))</formula>
    </cfRule>
    <cfRule type="containsText" dxfId="2262" priority="62" operator="containsText" text="OK">
      <formula>NOT(ISERROR(SEARCH("OK",BF85)))</formula>
    </cfRule>
  </conditionalFormatting>
  <conditionalFormatting sqref="BF64:BF67 BF71:BF73">
    <cfRule type="containsText" dxfId="2261" priority="59" operator="containsText" text="P">
      <formula>NOT(ISERROR(SEARCH("P",BF64)))</formula>
    </cfRule>
    <cfRule type="containsText" dxfId="2260" priority="60" operator="containsText" text="OK">
      <formula>NOT(ISERROR(SEARCH("OK",BF64)))</formula>
    </cfRule>
  </conditionalFormatting>
  <conditionalFormatting sqref="BF104:BF108">
    <cfRule type="containsText" dxfId="2259" priority="57" operator="containsText" text="P">
      <formula>NOT(ISERROR(SEARCH("P",BF104)))</formula>
    </cfRule>
    <cfRule type="containsText" dxfId="2258" priority="58" operator="containsText" text="OK">
      <formula>NOT(ISERROR(SEARCH("OK",BF104)))</formula>
    </cfRule>
  </conditionalFormatting>
  <conditionalFormatting sqref="BF109:BF130">
    <cfRule type="containsText" dxfId="2257" priority="55" operator="containsText" text="P">
      <formula>NOT(ISERROR(SEARCH("P",BF109)))</formula>
    </cfRule>
    <cfRule type="containsText" dxfId="2256" priority="56" operator="containsText" text="OK">
      <formula>NOT(ISERROR(SEARCH("OK",BF109)))</formula>
    </cfRule>
  </conditionalFormatting>
  <conditionalFormatting sqref="BF92:BF97">
    <cfRule type="containsText" dxfId="2255" priority="53" operator="containsText" text="P">
      <formula>NOT(ISERROR(SEARCH("P",BF92)))</formula>
    </cfRule>
    <cfRule type="containsText" dxfId="2254" priority="54" operator="containsText" text="OK">
      <formula>NOT(ISERROR(SEARCH("OK",BF92)))</formula>
    </cfRule>
  </conditionalFormatting>
  <conditionalFormatting sqref="BF98">
    <cfRule type="containsText" dxfId="2253" priority="51" operator="containsText" text="P">
      <formula>NOT(ISERROR(SEARCH("P",BF98)))</formula>
    </cfRule>
    <cfRule type="containsText" dxfId="2252" priority="52" operator="containsText" text="OK">
      <formula>NOT(ISERROR(SEARCH("OK",BF98)))</formula>
    </cfRule>
  </conditionalFormatting>
  <conditionalFormatting sqref="BF24">
    <cfRule type="containsText" dxfId="2251" priority="49" operator="containsText" text="P">
      <formula>NOT(ISERROR(SEARCH("P",BF24)))</formula>
    </cfRule>
    <cfRule type="containsText" dxfId="2250" priority="50" operator="containsText" text="OK">
      <formula>NOT(ISERROR(SEARCH("OK",BF24)))</formula>
    </cfRule>
  </conditionalFormatting>
  <conditionalFormatting sqref="BF24">
    <cfRule type="containsText" dxfId="2249" priority="47" operator="containsText" text="P">
      <formula>NOT(ISERROR(SEARCH("P",BF24)))</formula>
    </cfRule>
    <cfRule type="containsText" dxfId="2248" priority="48" operator="containsText" text="OK">
      <formula>NOT(ISERROR(SEARCH("OK",BF24)))</formula>
    </cfRule>
  </conditionalFormatting>
  <conditionalFormatting sqref="BF31">
    <cfRule type="containsText" dxfId="2247" priority="45" operator="containsText" text="P">
      <formula>NOT(ISERROR(SEARCH("P",BF31)))</formula>
    </cfRule>
    <cfRule type="containsText" dxfId="2246" priority="46" operator="containsText" text="OK">
      <formula>NOT(ISERROR(SEARCH("OK",BF31)))</formula>
    </cfRule>
  </conditionalFormatting>
  <conditionalFormatting sqref="BF30">
    <cfRule type="containsText" dxfId="2245" priority="43" operator="containsText" text="P">
      <formula>NOT(ISERROR(SEARCH("P",BF30)))</formula>
    </cfRule>
    <cfRule type="containsText" dxfId="2244" priority="44" operator="containsText" text="OK">
      <formula>NOT(ISERROR(SEARCH("OK",BF30)))</formula>
    </cfRule>
  </conditionalFormatting>
  <conditionalFormatting sqref="BF102:BF103">
    <cfRule type="containsText" dxfId="2243" priority="41" operator="containsText" text="P">
      <formula>NOT(ISERROR(SEARCH("P",BF102)))</formula>
    </cfRule>
    <cfRule type="containsText" dxfId="2242" priority="42" operator="containsText" text="OK">
      <formula>NOT(ISERROR(SEARCH("OK",BF102)))</formula>
    </cfRule>
  </conditionalFormatting>
  <conditionalFormatting sqref="BF83">
    <cfRule type="containsText" dxfId="2241" priority="39" operator="containsText" text="P">
      <formula>NOT(ISERROR(SEARCH("P",BF83)))</formula>
    </cfRule>
    <cfRule type="containsText" dxfId="2240" priority="40" operator="containsText" text="OK">
      <formula>NOT(ISERROR(SEARCH("OK",BF83)))</formula>
    </cfRule>
  </conditionalFormatting>
  <conditionalFormatting sqref="BF118:BF123 BF130">
    <cfRule type="containsText" dxfId="2239" priority="37" operator="containsText" text="P">
      <formula>NOT(ISERROR(SEARCH("P",BF118)))</formula>
    </cfRule>
    <cfRule type="containsText" dxfId="2238" priority="38" operator="containsText" text="OK">
      <formula>NOT(ISERROR(SEARCH("OK",BF118)))</formula>
    </cfRule>
  </conditionalFormatting>
  <conditionalFormatting sqref="BF124:BF128">
    <cfRule type="containsText" dxfId="2237" priority="35" operator="containsText" text="P">
      <formula>NOT(ISERROR(SEARCH("P",BF124)))</formula>
    </cfRule>
    <cfRule type="containsText" dxfId="2236" priority="36" operator="containsText" text="OK">
      <formula>NOT(ISERROR(SEARCH("OK",BF124)))</formula>
    </cfRule>
  </conditionalFormatting>
  <conditionalFormatting sqref="BF129">
    <cfRule type="containsText" dxfId="2235" priority="33" operator="containsText" text="P">
      <formula>NOT(ISERROR(SEARCH("P",BF129)))</formula>
    </cfRule>
    <cfRule type="containsText" dxfId="2234" priority="34" operator="containsText" text="OK">
      <formula>NOT(ISERROR(SEARCH("OK",BF129)))</formula>
    </cfRule>
  </conditionalFormatting>
  <conditionalFormatting sqref="BF5:BF6">
    <cfRule type="containsText" dxfId="2233" priority="31" operator="containsText" text="P">
      <formula>NOT(ISERROR(SEARCH("P",BF5)))</formula>
    </cfRule>
    <cfRule type="containsText" dxfId="2232" priority="32" operator="containsText" text="OK">
      <formula>NOT(ISERROR(SEARCH("OK",BF5)))</formula>
    </cfRule>
  </conditionalFormatting>
  <conditionalFormatting sqref="BF68:BF70">
    <cfRule type="containsText" dxfId="2231" priority="29" operator="containsText" text="P">
      <formula>NOT(ISERROR(SEARCH("P",BF68)))</formula>
    </cfRule>
    <cfRule type="containsText" dxfId="2230" priority="30" operator="containsText" text="OK">
      <formula>NOT(ISERROR(SEARCH("OK",BF68)))</formula>
    </cfRule>
  </conditionalFormatting>
  <conditionalFormatting sqref="BF38">
    <cfRule type="containsText" dxfId="2229" priority="27" operator="containsText" text="P">
      <formula>NOT(ISERROR(SEARCH("P",BF38)))</formula>
    </cfRule>
    <cfRule type="containsText" dxfId="2228" priority="28" operator="containsText" text="OK">
      <formula>NOT(ISERROR(SEARCH("OK",BF38)))</formula>
    </cfRule>
  </conditionalFormatting>
  <conditionalFormatting sqref="BF38">
    <cfRule type="containsText" dxfId="2227" priority="25" operator="containsText" text="P">
      <formula>NOT(ISERROR(SEARCH("P",BF38)))</formula>
    </cfRule>
    <cfRule type="containsText" dxfId="2226" priority="26" operator="containsText" text="OK">
      <formula>NOT(ISERROR(SEARCH("OK",BF38)))</formula>
    </cfRule>
  </conditionalFormatting>
  <conditionalFormatting sqref="W130">
    <cfRule type="expression" dxfId="2225" priority="22">
      <formula>AND(+V130="P",W130&lt;=$A$1)</formula>
    </cfRule>
    <cfRule type="expression" dxfId="2224" priority="23">
      <formula>AND(+V130="P",W130&gt;$A$1)</formula>
    </cfRule>
    <cfRule type="expression" dxfId="2223" priority="24">
      <formula>+V130="OK"</formula>
    </cfRule>
  </conditionalFormatting>
  <conditionalFormatting sqref="W110">
    <cfRule type="expression" dxfId="2222" priority="19">
      <formula>AND(+V110="P",W110&lt;=$A$1)</formula>
    </cfRule>
    <cfRule type="expression" dxfId="2221" priority="20">
      <formula>AND(+V110="P",W110&gt;$A$1)</formula>
    </cfRule>
    <cfRule type="expression" dxfId="2220" priority="21">
      <formula>+V110="OK"</formula>
    </cfRule>
  </conditionalFormatting>
  <conditionalFormatting sqref="W105">
    <cfRule type="expression" dxfId="2219" priority="16">
      <formula>AND(+V105="P",W105&lt;=$A$1)</formula>
    </cfRule>
    <cfRule type="expression" dxfId="2218" priority="17">
      <formula>AND(+V105="P",W105&gt;$A$1)</formula>
    </cfRule>
    <cfRule type="expression" dxfId="2217" priority="18">
      <formula>+V105="OK"</formula>
    </cfRule>
  </conditionalFormatting>
  <conditionalFormatting sqref="W92">
    <cfRule type="expression" dxfId="2216" priority="13">
      <formula>AND(+V92="P",W92&lt;=$A$1)</formula>
    </cfRule>
    <cfRule type="expression" dxfId="2215" priority="14">
      <formula>AND(+V92="P",W92&gt;$A$1)</formula>
    </cfRule>
    <cfRule type="expression" dxfId="2214" priority="15">
      <formula>+V92="OK"</formula>
    </cfRule>
  </conditionalFormatting>
  <conditionalFormatting sqref="W48">
    <cfRule type="expression" dxfId="2213" priority="10">
      <formula>AND(+V48="P",W48&lt;=$A$1)</formula>
    </cfRule>
    <cfRule type="expression" dxfId="2212" priority="11">
      <formula>AND(+V48="P",W48&gt;$A$1)</formula>
    </cfRule>
    <cfRule type="expression" dxfId="2211" priority="12">
      <formula>+V48="OK"</formula>
    </cfRule>
  </conditionalFormatting>
  <conditionalFormatting sqref="W41">
    <cfRule type="expression" dxfId="2210" priority="7">
      <formula>AND(+V41="P",W41&lt;=$A$1)</formula>
    </cfRule>
    <cfRule type="expression" dxfId="2209" priority="8">
      <formula>AND(+V41="P",W41&gt;$A$1)</formula>
    </cfRule>
    <cfRule type="expression" dxfId="2208" priority="9">
      <formula>+V41="OK"</formula>
    </cfRule>
  </conditionalFormatting>
  <conditionalFormatting sqref="W36">
    <cfRule type="expression" dxfId="2207" priority="4">
      <formula>AND(+V36="P",W36&lt;=$A$1)</formula>
    </cfRule>
    <cfRule type="expression" dxfId="2206" priority="5">
      <formula>AND(+V36="P",W36&gt;$A$1)</formula>
    </cfRule>
    <cfRule type="expression" dxfId="2205" priority="6">
      <formula>+V36="OK"</formula>
    </cfRule>
  </conditionalFormatting>
  <conditionalFormatting sqref="W53">
    <cfRule type="expression" dxfId="2204" priority="1">
      <formula>AND(+V53="P",W53&lt;=$A$1)</formula>
    </cfRule>
    <cfRule type="expression" dxfId="2203" priority="2">
      <formula>AND(+V53="P",W53&gt;$A$1)</formula>
    </cfRule>
    <cfRule type="expression" dxfId="2202" priority="3">
      <formula>+V53="OK"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6"/>
  <sheetViews>
    <sheetView workbookViewId="0">
      <selection activeCell="Y34" sqref="Y34"/>
    </sheetView>
  </sheetViews>
  <sheetFormatPr defaultRowHeight="15"/>
  <cols>
    <col min="1" max="1" width="1.42578125" customWidth="1"/>
    <col min="2" max="29" width="4.85546875" customWidth="1"/>
    <col min="30" max="46" width="5.140625" customWidth="1"/>
    <col min="47" max="48" width="5.5703125" customWidth="1"/>
    <col min="49" max="55" width="5.140625" customWidth="1"/>
  </cols>
  <sheetData>
    <row r="1" spans="1:55" ht="33.75">
      <c r="A1" s="288"/>
      <c r="B1" s="341">
        <v>2019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3"/>
      <c r="AB1" s="91"/>
      <c r="AC1" s="80"/>
      <c r="AD1" s="341">
        <v>2020</v>
      </c>
      <c r="AE1" s="342"/>
      <c r="AF1" s="342"/>
      <c r="AG1" s="342"/>
      <c r="AH1" s="342"/>
      <c r="AI1" s="342"/>
      <c r="AJ1" s="342"/>
      <c r="AK1" s="342"/>
      <c r="AL1" s="342"/>
      <c r="AM1" s="342"/>
      <c r="AN1" s="342"/>
      <c r="AO1" s="342"/>
      <c r="AP1" s="342"/>
      <c r="AQ1" s="342"/>
      <c r="AR1" s="342"/>
      <c r="AS1" s="342"/>
      <c r="AT1" s="342"/>
      <c r="AU1" s="342"/>
      <c r="AV1" s="342"/>
      <c r="AW1" s="342"/>
      <c r="AX1" s="342"/>
      <c r="AY1" s="342"/>
      <c r="AZ1" s="342"/>
      <c r="BA1" s="342"/>
      <c r="BB1" s="342"/>
      <c r="BC1" s="343"/>
    </row>
    <row r="2" spans="1:55" ht="15.7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57"/>
      <c r="U2" s="55"/>
      <c r="V2" s="55"/>
      <c r="W2" s="55"/>
      <c r="X2" s="55"/>
      <c r="Y2" s="55"/>
      <c r="Z2" s="55"/>
      <c r="AA2" s="55"/>
      <c r="AB2" s="92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6"/>
      <c r="AV2" s="57"/>
      <c r="AW2" s="55"/>
      <c r="AX2" s="55"/>
      <c r="AY2" s="55"/>
      <c r="AZ2" s="55"/>
      <c r="BA2" s="55"/>
      <c r="BB2" s="55"/>
      <c r="BC2" s="55"/>
    </row>
    <row r="3" spans="1:55">
      <c r="A3" s="58"/>
      <c r="B3" s="329"/>
      <c r="C3" s="339" t="s">
        <v>334</v>
      </c>
      <c r="D3" s="339"/>
      <c r="E3" s="339"/>
      <c r="F3" s="339"/>
      <c r="G3" s="339"/>
      <c r="H3" s="339"/>
      <c r="I3" s="340"/>
      <c r="J3" s="59"/>
      <c r="K3" s="329"/>
      <c r="L3" s="339" t="s">
        <v>335</v>
      </c>
      <c r="M3" s="339"/>
      <c r="N3" s="339"/>
      <c r="O3" s="339"/>
      <c r="P3" s="339"/>
      <c r="Q3" s="339"/>
      <c r="R3" s="340"/>
      <c r="S3" s="58"/>
      <c r="T3" s="329"/>
      <c r="U3" s="339" t="s">
        <v>336</v>
      </c>
      <c r="V3" s="339"/>
      <c r="W3" s="339"/>
      <c r="X3" s="339"/>
      <c r="Y3" s="339"/>
      <c r="Z3" s="339"/>
      <c r="AA3" s="340"/>
      <c r="AB3" s="93"/>
      <c r="AC3" s="85"/>
      <c r="AD3" s="329"/>
      <c r="AE3" s="339" t="s">
        <v>334</v>
      </c>
      <c r="AF3" s="339"/>
      <c r="AG3" s="339"/>
      <c r="AH3" s="339"/>
      <c r="AI3" s="339"/>
      <c r="AJ3" s="339"/>
      <c r="AK3" s="340"/>
      <c r="AL3" s="59"/>
      <c r="AM3" s="329"/>
      <c r="AN3" s="339" t="s">
        <v>335</v>
      </c>
      <c r="AO3" s="339"/>
      <c r="AP3" s="339"/>
      <c r="AQ3" s="339"/>
      <c r="AR3" s="339"/>
      <c r="AS3" s="339"/>
      <c r="AT3" s="340"/>
      <c r="AU3" s="58"/>
      <c r="AV3" s="329"/>
      <c r="AW3" s="339" t="s">
        <v>337</v>
      </c>
      <c r="AX3" s="339"/>
      <c r="AY3" s="339"/>
      <c r="AZ3" s="339"/>
      <c r="BA3" s="339"/>
      <c r="BB3" s="339"/>
      <c r="BC3" s="340"/>
    </row>
    <row r="4" spans="1:55">
      <c r="A4" s="58"/>
      <c r="B4" s="98" t="s">
        <v>338</v>
      </c>
      <c r="C4" s="99" t="s">
        <v>339</v>
      </c>
      <c r="D4" s="100" t="s">
        <v>77</v>
      </c>
      <c r="E4" s="100" t="s">
        <v>340</v>
      </c>
      <c r="F4" s="100" t="s">
        <v>77</v>
      </c>
      <c r="G4" s="100" t="s">
        <v>341</v>
      </c>
      <c r="H4" s="100" t="s">
        <v>342</v>
      </c>
      <c r="I4" s="101" t="s">
        <v>342</v>
      </c>
      <c r="J4" s="289"/>
      <c r="K4" s="98" t="s">
        <v>338</v>
      </c>
      <c r="L4" s="99" t="s">
        <v>339</v>
      </c>
      <c r="M4" s="100" t="s">
        <v>77</v>
      </c>
      <c r="N4" s="100" t="s">
        <v>340</v>
      </c>
      <c r="O4" s="100" t="s">
        <v>77</v>
      </c>
      <c r="P4" s="100" t="s">
        <v>341</v>
      </c>
      <c r="Q4" s="100" t="s">
        <v>342</v>
      </c>
      <c r="R4" s="101" t="s">
        <v>342</v>
      </c>
      <c r="S4" s="58"/>
      <c r="T4" s="98" t="s">
        <v>338</v>
      </c>
      <c r="U4" s="99" t="s">
        <v>339</v>
      </c>
      <c r="V4" s="100" t="s">
        <v>77</v>
      </c>
      <c r="W4" s="100" t="s">
        <v>340</v>
      </c>
      <c r="X4" s="100" t="s">
        <v>77</v>
      </c>
      <c r="Y4" s="100" t="s">
        <v>341</v>
      </c>
      <c r="Z4" s="100" t="s">
        <v>342</v>
      </c>
      <c r="AA4" s="101" t="s">
        <v>342</v>
      </c>
      <c r="AB4" s="94"/>
      <c r="AC4" s="88"/>
      <c r="AD4" s="98" t="s">
        <v>338</v>
      </c>
      <c r="AE4" s="99" t="s">
        <v>339</v>
      </c>
      <c r="AF4" s="100" t="s">
        <v>77</v>
      </c>
      <c r="AG4" s="100" t="s">
        <v>340</v>
      </c>
      <c r="AH4" s="100" t="s">
        <v>77</v>
      </c>
      <c r="AI4" s="100" t="s">
        <v>341</v>
      </c>
      <c r="AJ4" s="100" t="s">
        <v>342</v>
      </c>
      <c r="AK4" s="101" t="s">
        <v>342</v>
      </c>
      <c r="AL4" s="289"/>
      <c r="AM4" s="98" t="s">
        <v>338</v>
      </c>
      <c r="AN4" s="99" t="s">
        <v>339</v>
      </c>
      <c r="AO4" s="100" t="s">
        <v>77</v>
      </c>
      <c r="AP4" s="100" t="s">
        <v>340</v>
      </c>
      <c r="AQ4" s="100" t="s">
        <v>77</v>
      </c>
      <c r="AR4" s="100" t="s">
        <v>341</v>
      </c>
      <c r="AS4" s="100" t="s">
        <v>342</v>
      </c>
      <c r="AT4" s="101" t="s">
        <v>342</v>
      </c>
      <c r="AU4" s="58"/>
      <c r="AV4" s="98" t="s">
        <v>338</v>
      </c>
      <c r="AW4" s="99" t="s">
        <v>339</v>
      </c>
      <c r="AX4" s="100" t="s">
        <v>77</v>
      </c>
      <c r="AY4" s="100" t="s">
        <v>340</v>
      </c>
      <c r="AZ4" s="100" t="s">
        <v>77</v>
      </c>
      <c r="BA4" s="100" t="s">
        <v>341</v>
      </c>
      <c r="BB4" s="100" t="s">
        <v>342</v>
      </c>
      <c r="BC4" s="101" t="s">
        <v>342</v>
      </c>
    </row>
    <row r="5" spans="1:55">
      <c r="A5" s="58"/>
      <c r="B5" s="371">
        <v>1</v>
      </c>
      <c r="C5" s="372"/>
      <c r="D5" s="373">
        <v>1</v>
      </c>
      <c r="E5" s="374">
        <v>2</v>
      </c>
      <c r="F5" s="372">
        <v>3</v>
      </c>
      <c r="G5" s="372">
        <v>4</v>
      </c>
      <c r="H5" s="372">
        <v>5</v>
      </c>
      <c r="I5" s="372">
        <v>6</v>
      </c>
      <c r="J5" s="289"/>
      <c r="K5" s="371">
        <v>5</v>
      </c>
      <c r="L5" s="375"/>
      <c r="M5" s="375"/>
      <c r="N5" s="375"/>
      <c r="O5" s="375"/>
      <c r="P5" s="372">
        <v>1</v>
      </c>
      <c r="Q5" s="376">
        <v>2</v>
      </c>
      <c r="R5" s="372">
        <v>3</v>
      </c>
      <c r="S5" s="58"/>
      <c r="T5" s="371">
        <v>9</v>
      </c>
      <c r="U5" s="375"/>
      <c r="V5" s="375"/>
      <c r="W5" s="375"/>
      <c r="X5" s="375"/>
      <c r="Y5" s="372">
        <v>1</v>
      </c>
      <c r="Z5" s="372">
        <v>2</v>
      </c>
      <c r="AA5" s="372">
        <v>3</v>
      </c>
      <c r="AB5" s="95"/>
      <c r="AC5" s="86"/>
      <c r="AD5" s="71">
        <v>1</v>
      </c>
      <c r="AE5" s="73"/>
      <c r="AF5" s="73"/>
      <c r="AG5" s="78">
        <v>1</v>
      </c>
      <c r="AH5" s="82">
        <v>2</v>
      </c>
      <c r="AI5" s="82">
        <v>3</v>
      </c>
      <c r="AJ5" s="73">
        <v>4</v>
      </c>
      <c r="AK5" s="73">
        <v>5</v>
      </c>
      <c r="AL5" s="289"/>
      <c r="AM5" s="371">
        <v>5</v>
      </c>
      <c r="AN5" s="375"/>
      <c r="AO5" s="375"/>
      <c r="AP5" s="375"/>
      <c r="AQ5" s="375"/>
      <c r="AR5" s="375"/>
      <c r="AS5" s="376">
        <v>1</v>
      </c>
      <c r="AT5" s="372">
        <v>2</v>
      </c>
      <c r="AU5" s="58"/>
      <c r="AV5" s="371">
        <v>9</v>
      </c>
      <c r="AW5" s="375"/>
      <c r="AX5" s="375"/>
      <c r="AY5" s="375"/>
      <c r="AZ5" s="375"/>
      <c r="BA5" s="375"/>
      <c r="BB5" s="375"/>
      <c r="BC5" s="372">
        <v>1</v>
      </c>
    </row>
    <row r="6" spans="1:55">
      <c r="A6" s="58"/>
      <c r="B6" s="371">
        <v>2</v>
      </c>
      <c r="C6" s="372">
        <v>7</v>
      </c>
      <c r="D6" s="372">
        <v>8</v>
      </c>
      <c r="E6" s="372">
        <v>9</v>
      </c>
      <c r="F6" s="372">
        <v>10</v>
      </c>
      <c r="G6" s="372">
        <v>11</v>
      </c>
      <c r="H6" s="372">
        <v>12</v>
      </c>
      <c r="I6" s="372">
        <v>13</v>
      </c>
      <c r="J6" s="289"/>
      <c r="K6" s="371">
        <v>6</v>
      </c>
      <c r="L6" s="372">
        <v>4</v>
      </c>
      <c r="M6" s="372">
        <v>5</v>
      </c>
      <c r="N6" s="372">
        <v>6</v>
      </c>
      <c r="O6" s="372">
        <v>7</v>
      </c>
      <c r="P6" s="372">
        <v>8</v>
      </c>
      <c r="Q6" s="372">
        <v>9</v>
      </c>
      <c r="R6" s="372">
        <v>10</v>
      </c>
      <c r="S6" s="58"/>
      <c r="T6" s="371">
        <v>10</v>
      </c>
      <c r="U6" s="372">
        <v>4</v>
      </c>
      <c r="V6" s="372">
        <v>5</v>
      </c>
      <c r="W6" s="372">
        <v>6</v>
      </c>
      <c r="X6" s="372">
        <v>7</v>
      </c>
      <c r="Y6" s="372">
        <v>8</v>
      </c>
      <c r="Z6" s="372">
        <v>9</v>
      </c>
      <c r="AA6" s="372">
        <v>10</v>
      </c>
      <c r="AB6" s="95"/>
      <c r="AC6" s="86"/>
      <c r="AD6" s="71">
        <v>2</v>
      </c>
      <c r="AE6" s="73">
        <v>6</v>
      </c>
      <c r="AF6" s="73">
        <v>7</v>
      </c>
      <c r="AG6" s="73">
        <v>8</v>
      </c>
      <c r="AH6" s="73">
        <v>9</v>
      </c>
      <c r="AI6" s="73">
        <v>10</v>
      </c>
      <c r="AJ6" s="73">
        <v>11</v>
      </c>
      <c r="AK6" s="73">
        <v>12</v>
      </c>
      <c r="AL6" s="289"/>
      <c r="AM6" s="371">
        <v>6</v>
      </c>
      <c r="AN6" s="372">
        <v>3</v>
      </c>
      <c r="AO6" s="372">
        <v>4</v>
      </c>
      <c r="AP6" s="372">
        <v>5</v>
      </c>
      <c r="AQ6" s="372">
        <v>6</v>
      </c>
      <c r="AR6" s="372">
        <v>7</v>
      </c>
      <c r="AS6" s="372">
        <v>8</v>
      </c>
      <c r="AT6" s="372">
        <v>9</v>
      </c>
      <c r="AU6" s="58"/>
      <c r="AV6" s="371">
        <v>10</v>
      </c>
      <c r="AW6" s="372">
        <v>2</v>
      </c>
      <c r="AX6" s="372">
        <v>3</v>
      </c>
      <c r="AY6" s="372">
        <v>4</v>
      </c>
      <c r="AZ6" s="372">
        <v>5</v>
      </c>
      <c r="BA6" s="372">
        <v>6</v>
      </c>
      <c r="BB6" s="372">
        <v>7</v>
      </c>
      <c r="BC6" s="372">
        <v>8</v>
      </c>
    </row>
    <row r="7" spans="1:55">
      <c r="A7" s="58"/>
      <c r="B7" s="371">
        <v>3</v>
      </c>
      <c r="C7" s="372">
        <v>14</v>
      </c>
      <c r="D7" s="372">
        <v>15</v>
      </c>
      <c r="E7" s="372">
        <v>16</v>
      </c>
      <c r="F7" s="372">
        <v>17</v>
      </c>
      <c r="G7" s="372">
        <v>18</v>
      </c>
      <c r="H7" s="372">
        <v>19</v>
      </c>
      <c r="I7" s="372">
        <v>20</v>
      </c>
      <c r="J7" s="289"/>
      <c r="K7" s="371">
        <v>7</v>
      </c>
      <c r="L7" s="372">
        <v>11</v>
      </c>
      <c r="M7" s="372">
        <v>12</v>
      </c>
      <c r="N7" s="372">
        <v>13</v>
      </c>
      <c r="O7" s="372">
        <v>14</v>
      </c>
      <c r="P7" s="372">
        <v>15</v>
      </c>
      <c r="Q7" s="372">
        <v>16</v>
      </c>
      <c r="R7" s="372">
        <v>17</v>
      </c>
      <c r="S7" s="58"/>
      <c r="T7" s="371">
        <v>11</v>
      </c>
      <c r="U7" s="372">
        <v>11</v>
      </c>
      <c r="V7" s="372">
        <v>12</v>
      </c>
      <c r="W7" s="372">
        <v>13</v>
      </c>
      <c r="X7" s="372">
        <v>14</v>
      </c>
      <c r="Y7" s="372">
        <v>15</v>
      </c>
      <c r="Z7" s="372">
        <v>16</v>
      </c>
      <c r="AA7" s="372">
        <v>17</v>
      </c>
      <c r="AB7" s="95"/>
      <c r="AC7" s="86"/>
      <c r="AD7" s="71">
        <v>3</v>
      </c>
      <c r="AE7" s="73">
        <v>13</v>
      </c>
      <c r="AF7" s="73">
        <v>14</v>
      </c>
      <c r="AG7" s="73">
        <v>15</v>
      </c>
      <c r="AH7" s="73">
        <v>16</v>
      </c>
      <c r="AI7" s="73">
        <v>17</v>
      </c>
      <c r="AJ7" s="73">
        <v>18</v>
      </c>
      <c r="AK7" s="73">
        <v>19</v>
      </c>
      <c r="AL7" s="289"/>
      <c r="AM7" s="371">
        <v>7</v>
      </c>
      <c r="AN7" s="372">
        <v>10</v>
      </c>
      <c r="AO7" s="372">
        <v>11</v>
      </c>
      <c r="AP7" s="372">
        <v>12</v>
      </c>
      <c r="AQ7" s="372">
        <v>13</v>
      </c>
      <c r="AR7" s="372">
        <v>14</v>
      </c>
      <c r="AS7" s="372">
        <v>15</v>
      </c>
      <c r="AT7" s="372">
        <v>16</v>
      </c>
      <c r="AU7" s="58"/>
      <c r="AV7" s="371">
        <v>11</v>
      </c>
      <c r="AW7" s="372">
        <v>9</v>
      </c>
      <c r="AX7" s="372">
        <v>10</v>
      </c>
      <c r="AY7" s="372">
        <v>11</v>
      </c>
      <c r="AZ7" s="372">
        <v>12</v>
      </c>
      <c r="BA7" s="372">
        <v>13</v>
      </c>
      <c r="BB7" s="372">
        <v>14</v>
      </c>
      <c r="BC7" s="372">
        <v>15</v>
      </c>
    </row>
    <row r="8" spans="1:55">
      <c r="A8" s="58"/>
      <c r="B8" s="371">
        <v>4</v>
      </c>
      <c r="C8" s="372">
        <v>21</v>
      </c>
      <c r="D8" s="372">
        <v>22</v>
      </c>
      <c r="E8" s="372">
        <v>23</v>
      </c>
      <c r="F8" s="372">
        <v>24</v>
      </c>
      <c r="G8" s="372">
        <v>25</v>
      </c>
      <c r="H8" s="372">
        <v>26</v>
      </c>
      <c r="I8" s="372">
        <v>27</v>
      </c>
      <c r="J8" s="289"/>
      <c r="K8" s="377">
        <v>8</v>
      </c>
      <c r="L8" s="378">
        <v>18</v>
      </c>
      <c r="M8" s="378">
        <v>19</v>
      </c>
      <c r="N8" s="378">
        <v>20</v>
      </c>
      <c r="O8" s="378">
        <v>21</v>
      </c>
      <c r="P8" s="378">
        <v>22</v>
      </c>
      <c r="Q8" s="378">
        <v>23</v>
      </c>
      <c r="R8" s="378">
        <v>25</v>
      </c>
      <c r="S8" s="58"/>
      <c r="T8" s="371">
        <v>12</v>
      </c>
      <c r="U8" s="372">
        <v>18</v>
      </c>
      <c r="V8" s="372">
        <v>19</v>
      </c>
      <c r="W8" s="372">
        <v>20</v>
      </c>
      <c r="X8" s="372">
        <v>21</v>
      </c>
      <c r="Y8" s="372">
        <v>22</v>
      </c>
      <c r="Z8" s="372">
        <v>23</v>
      </c>
      <c r="AA8" s="372">
        <v>24</v>
      </c>
      <c r="AB8" s="95"/>
      <c r="AC8" s="86"/>
      <c r="AD8" s="71">
        <v>4</v>
      </c>
      <c r="AE8" s="73">
        <v>20</v>
      </c>
      <c r="AF8" s="73">
        <v>21</v>
      </c>
      <c r="AG8" s="73">
        <v>22</v>
      </c>
      <c r="AH8" s="73">
        <v>23</v>
      </c>
      <c r="AI8" s="73">
        <v>24</v>
      </c>
      <c r="AJ8" s="73">
        <v>25</v>
      </c>
      <c r="AK8" s="73">
        <v>26</v>
      </c>
      <c r="AL8" s="289"/>
      <c r="AM8" s="377">
        <v>8</v>
      </c>
      <c r="AN8" s="378">
        <v>17</v>
      </c>
      <c r="AO8" s="378">
        <v>18</v>
      </c>
      <c r="AP8" s="378">
        <v>19</v>
      </c>
      <c r="AQ8" s="378">
        <v>20</v>
      </c>
      <c r="AR8" s="378">
        <v>21</v>
      </c>
      <c r="AS8" s="378">
        <v>22</v>
      </c>
      <c r="AT8" s="378">
        <v>23</v>
      </c>
      <c r="AU8" s="58"/>
      <c r="AV8" s="371">
        <v>12</v>
      </c>
      <c r="AW8" s="372">
        <v>16</v>
      </c>
      <c r="AX8" s="372">
        <v>17</v>
      </c>
      <c r="AY8" s="372">
        <v>18</v>
      </c>
      <c r="AZ8" s="372">
        <v>19</v>
      </c>
      <c r="BA8" s="372">
        <v>20</v>
      </c>
      <c r="BB8" s="372">
        <v>21</v>
      </c>
      <c r="BC8" s="372">
        <v>22</v>
      </c>
    </row>
    <row r="9" spans="1:55">
      <c r="A9" s="58"/>
      <c r="B9" s="377">
        <v>5</v>
      </c>
      <c r="C9" s="372">
        <v>28</v>
      </c>
      <c r="D9" s="372">
        <v>29</v>
      </c>
      <c r="E9" s="372">
        <v>30</v>
      </c>
      <c r="F9" s="372">
        <v>31</v>
      </c>
      <c r="G9" s="375"/>
      <c r="H9" s="375"/>
      <c r="I9" s="375"/>
      <c r="J9" s="289"/>
      <c r="K9" s="371">
        <v>9</v>
      </c>
      <c r="L9" s="372">
        <v>25</v>
      </c>
      <c r="M9" s="378">
        <v>26</v>
      </c>
      <c r="N9" s="372">
        <v>27</v>
      </c>
      <c r="O9" s="378">
        <v>28</v>
      </c>
      <c r="P9" s="375"/>
      <c r="Q9" s="375"/>
      <c r="R9" s="375"/>
      <c r="S9" s="60"/>
      <c r="T9" s="371">
        <v>13</v>
      </c>
      <c r="U9" s="372">
        <v>25</v>
      </c>
      <c r="V9" s="372">
        <v>26</v>
      </c>
      <c r="W9" s="372">
        <v>27</v>
      </c>
      <c r="X9" s="372">
        <v>28</v>
      </c>
      <c r="Y9" s="372">
        <v>29</v>
      </c>
      <c r="Z9" s="372">
        <v>30</v>
      </c>
      <c r="AA9" s="372">
        <v>31</v>
      </c>
      <c r="AB9" s="95"/>
      <c r="AC9" s="86"/>
      <c r="AD9" s="79">
        <v>5</v>
      </c>
      <c r="AE9" s="73">
        <v>27</v>
      </c>
      <c r="AF9" s="73">
        <v>28</v>
      </c>
      <c r="AG9" s="73">
        <v>29</v>
      </c>
      <c r="AH9" s="73">
        <v>30</v>
      </c>
      <c r="AI9" s="73">
        <v>31</v>
      </c>
      <c r="AJ9" s="72"/>
      <c r="AK9" s="72"/>
      <c r="AL9" s="289"/>
      <c r="AM9" s="371">
        <v>9</v>
      </c>
      <c r="AN9" s="372">
        <v>24</v>
      </c>
      <c r="AO9" s="378">
        <v>25</v>
      </c>
      <c r="AP9" s="372">
        <v>26</v>
      </c>
      <c r="AQ9" s="378">
        <v>27</v>
      </c>
      <c r="AR9" s="372">
        <v>28</v>
      </c>
      <c r="AS9" s="372">
        <v>29</v>
      </c>
      <c r="AT9" s="375"/>
      <c r="AU9" s="60"/>
      <c r="AV9" s="371">
        <v>13</v>
      </c>
      <c r="AW9" s="372">
        <v>23</v>
      </c>
      <c r="AX9" s="372">
        <v>24</v>
      </c>
      <c r="AY9" s="372">
        <v>25</v>
      </c>
      <c r="AZ9" s="372">
        <v>26</v>
      </c>
      <c r="BA9" s="372">
        <v>27</v>
      </c>
      <c r="BB9" s="372">
        <v>28</v>
      </c>
      <c r="BC9" s="372">
        <v>29</v>
      </c>
    </row>
    <row r="10" spans="1:55" ht="15.75">
      <c r="A10" s="58"/>
      <c r="B10" s="61"/>
      <c r="C10" s="62"/>
      <c r="D10" s="62"/>
      <c r="E10" s="60"/>
      <c r="F10" s="60"/>
      <c r="G10" s="63"/>
      <c r="H10" s="60"/>
      <c r="I10" s="63"/>
      <c r="J10" s="60"/>
      <c r="K10" s="61"/>
      <c r="L10" s="62"/>
      <c r="M10" s="62"/>
      <c r="N10" s="60"/>
      <c r="O10" s="60"/>
      <c r="P10" s="63"/>
      <c r="Q10" s="60"/>
      <c r="R10" s="63"/>
      <c r="S10" s="60"/>
      <c r="T10" s="64"/>
      <c r="U10" s="64"/>
      <c r="V10" s="64"/>
      <c r="W10" s="64"/>
      <c r="X10" s="64"/>
      <c r="Y10" s="64"/>
      <c r="Z10" s="64"/>
      <c r="AA10" s="64"/>
      <c r="AB10" s="96"/>
      <c r="AC10" s="87"/>
      <c r="AD10" s="61"/>
      <c r="AE10" s="62"/>
      <c r="AF10" s="62"/>
      <c r="AG10" s="60"/>
      <c r="AH10" s="60"/>
      <c r="AI10" s="63"/>
      <c r="AJ10" s="60"/>
      <c r="AK10" s="63"/>
      <c r="AL10" s="60"/>
      <c r="AM10" s="61"/>
      <c r="AN10" s="62"/>
      <c r="AO10" s="62"/>
      <c r="AP10" s="60"/>
      <c r="AQ10" s="60"/>
      <c r="AR10" s="63"/>
      <c r="AS10" s="60"/>
      <c r="AT10" s="63"/>
      <c r="AU10" s="60"/>
      <c r="AV10" s="371">
        <v>14</v>
      </c>
      <c r="AW10" s="379">
        <v>30</v>
      </c>
      <c r="AX10" s="379">
        <v>31</v>
      </c>
      <c r="AY10" s="375"/>
      <c r="AZ10" s="375"/>
      <c r="BA10" s="375"/>
      <c r="BB10" s="375"/>
      <c r="BC10" s="375"/>
    </row>
    <row r="11" spans="1:55" ht="15.75">
      <c r="A11" s="5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56"/>
      <c r="T11" s="64"/>
      <c r="U11" s="64"/>
      <c r="V11" s="64"/>
      <c r="W11" s="64"/>
      <c r="X11" s="64"/>
      <c r="Y11" s="64"/>
      <c r="Z11" s="64"/>
      <c r="AA11" s="64"/>
      <c r="AB11" s="96"/>
      <c r="AC11" s="87"/>
      <c r="AD11" s="61"/>
      <c r="AE11" s="62"/>
      <c r="AF11" s="62"/>
      <c r="AG11" s="60"/>
      <c r="AH11" s="60"/>
      <c r="AI11" s="63"/>
      <c r="AJ11" s="60"/>
      <c r="AK11" s="63"/>
      <c r="AL11" s="60"/>
      <c r="AM11" s="61"/>
      <c r="AN11" s="62"/>
      <c r="AO11" s="62"/>
      <c r="AP11" s="60"/>
      <c r="AQ11" s="60"/>
      <c r="AR11" s="63"/>
      <c r="AS11" s="60"/>
      <c r="AT11" s="63"/>
      <c r="AU11" s="60"/>
      <c r="AV11" s="64"/>
      <c r="AW11" s="64"/>
      <c r="AX11" s="64"/>
      <c r="AY11" s="64"/>
      <c r="AZ11" s="64"/>
      <c r="BA11" s="64"/>
      <c r="BB11" s="64"/>
      <c r="BC11" s="64"/>
    </row>
    <row r="12" spans="1:55" ht="15.75">
      <c r="A12" s="58"/>
      <c r="B12" s="329"/>
      <c r="C12" s="339" t="s">
        <v>343</v>
      </c>
      <c r="D12" s="339"/>
      <c r="E12" s="339"/>
      <c r="F12" s="339"/>
      <c r="G12" s="339"/>
      <c r="H12" s="339"/>
      <c r="I12" s="340"/>
      <c r="J12" s="59"/>
      <c r="K12" s="329"/>
      <c r="L12" s="339" t="s">
        <v>344</v>
      </c>
      <c r="M12" s="339"/>
      <c r="N12" s="339"/>
      <c r="O12" s="339"/>
      <c r="P12" s="339"/>
      <c r="Q12" s="339"/>
      <c r="R12" s="340"/>
      <c r="S12" s="58"/>
      <c r="T12" s="329"/>
      <c r="U12" s="339" t="s">
        <v>345</v>
      </c>
      <c r="V12" s="339"/>
      <c r="W12" s="339"/>
      <c r="X12" s="339"/>
      <c r="Y12" s="339"/>
      <c r="Z12" s="339"/>
      <c r="AA12" s="340"/>
      <c r="AB12" s="93"/>
      <c r="AC12" s="85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56"/>
      <c r="AV12" s="64"/>
      <c r="AW12" s="64"/>
      <c r="AX12" s="64"/>
      <c r="AY12" s="64"/>
      <c r="AZ12" s="64"/>
      <c r="BA12" s="64"/>
      <c r="BB12" s="64"/>
      <c r="BC12" s="64"/>
    </row>
    <row r="13" spans="1:55">
      <c r="A13" s="58"/>
      <c r="B13" s="98" t="s">
        <v>338</v>
      </c>
      <c r="C13" s="99" t="s">
        <v>339</v>
      </c>
      <c r="D13" s="100" t="s">
        <v>77</v>
      </c>
      <c r="E13" s="100" t="s">
        <v>340</v>
      </c>
      <c r="F13" s="100" t="s">
        <v>77</v>
      </c>
      <c r="G13" s="100" t="s">
        <v>341</v>
      </c>
      <c r="H13" s="100" t="s">
        <v>342</v>
      </c>
      <c r="I13" s="101" t="s">
        <v>342</v>
      </c>
      <c r="J13" s="59"/>
      <c r="K13" s="98" t="s">
        <v>338</v>
      </c>
      <c r="L13" s="99" t="s">
        <v>339</v>
      </c>
      <c r="M13" s="100" t="s">
        <v>77</v>
      </c>
      <c r="N13" s="100" t="s">
        <v>340</v>
      </c>
      <c r="O13" s="100" t="s">
        <v>77</v>
      </c>
      <c r="P13" s="100" t="s">
        <v>341</v>
      </c>
      <c r="Q13" s="100" t="s">
        <v>342</v>
      </c>
      <c r="R13" s="101" t="s">
        <v>342</v>
      </c>
      <c r="S13" s="58"/>
      <c r="T13" s="98" t="s">
        <v>338</v>
      </c>
      <c r="U13" s="99" t="s">
        <v>339</v>
      </c>
      <c r="V13" s="100" t="s">
        <v>77</v>
      </c>
      <c r="W13" s="100" t="s">
        <v>340</v>
      </c>
      <c r="X13" s="100" t="s">
        <v>77</v>
      </c>
      <c r="Y13" s="100" t="s">
        <v>341</v>
      </c>
      <c r="Z13" s="100" t="s">
        <v>342</v>
      </c>
      <c r="AA13" s="101" t="s">
        <v>342</v>
      </c>
      <c r="AB13" s="94"/>
      <c r="AC13" s="88"/>
      <c r="AD13" s="329"/>
      <c r="AE13" s="339" t="s">
        <v>343</v>
      </c>
      <c r="AF13" s="339"/>
      <c r="AG13" s="339"/>
      <c r="AH13" s="339"/>
      <c r="AI13" s="339"/>
      <c r="AJ13" s="339"/>
      <c r="AK13" s="340"/>
      <c r="AL13" s="59"/>
      <c r="AM13" s="329"/>
      <c r="AN13" s="339" t="s">
        <v>344</v>
      </c>
      <c r="AO13" s="339"/>
      <c r="AP13" s="339"/>
      <c r="AQ13" s="339"/>
      <c r="AR13" s="339"/>
      <c r="AS13" s="339"/>
      <c r="AT13" s="340"/>
      <c r="AU13" s="58"/>
      <c r="AV13" s="329"/>
      <c r="AW13" s="339" t="s">
        <v>345</v>
      </c>
      <c r="AX13" s="339"/>
      <c r="AY13" s="339"/>
      <c r="AZ13" s="339"/>
      <c r="BA13" s="339"/>
      <c r="BB13" s="339"/>
      <c r="BC13" s="340"/>
    </row>
    <row r="14" spans="1:55">
      <c r="A14" s="58"/>
      <c r="B14" s="371">
        <v>14</v>
      </c>
      <c r="C14" s="379">
        <v>1</v>
      </c>
      <c r="D14" s="379">
        <v>2</v>
      </c>
      <c r="E14" s="379">
        <v>3</v>
      </c>
      <c r="F14" s="379">
        <v>4</v>
      </c>
      <c r="G14" s="379">
        <v>5</v>
      </c>
      <c r="H14" s="379">
        <v>6</v>
      </c>
      <c r="I14" s="379">
        <v>7</v>
      </c>
      <c r="J14" s="59"/>
      <c r="K14" s="71">
        <v>18</v>
      </c>
      <c r="L14" s="72"/>
      <c r="M14" s="72"/>
      <c r="N14" s="78">
        <v>1</v>
      </c>
      <c r="O14" s="73">
        <v>2</v>
      </c>
      <c r="P14" s="73">
        <v>3</v>
      </c>
      <c r="Q14" s="73">
        <v>4</v>
      </c>
      <c r="R14" s="74">
        <v>5</v>
      </c>
      <c r="S14" s="58"/>
      <c r="T14" s="371">
        <v>22</v>
      </c>
      <c r="U14" s="375"/>
      <c r="V14" s="375"/>
      <c r="W14" s="375"/>
      <c r="X14" s="375"/>
      <c r="Y14" s="375"/>
      <c r="Z14" s="376">
        <v>1</v>
      </c>
      <c r="AA14" s="376">
        <v>2</v>
      </c>
      <c r="AB14" s="95"/>
      <c r="AC14" s="86"/>
      <c r="AD14" s="98" t="s">
        <v>338</v>
      </c>
      <c r="AE14" s="99" t="s">
        <v>339</v>
      </c>
      <c r="AF14" s="100" t="s">
        <v>77</v>
      </c>
      <c r="AG14" s="100" t="s">
        <v>340</v>
      </c>
      <c r="AH14" s="100" t="s">
        <v>77</v>
      </c>
      <c r="AI14" s="100" t="s">
        <v>341</v>
      </c>
      <c r="AJ14" s="100" t="s">
        <v>342</v>
      </c>
      <c r="AK14" s="101" t="s">
        <v>342</v>
      </c>
      <c r="AL14" s="289"/>
      <c r="AM14" s="98" t="s">
        <v>338</v>
      </c>
      <c r="AN14" s="99" t="s">
        <v>339</v>
      </c>
      <c r="AO14" s="100" t="s">
        <v>77</v>
      </c>
      <c r="AP14" s="100" t="s">
        <v>340</v>
      </c>
      <c r="AQ14" s="100" t="s">
        <v>77</v>
      </c>
      <c r="AR14" s="100" t="s">
        <v>341</v>
      </c>
      <c r="AS14" s="100" t="s">
        <v>342</v>
      </c>
      <c r="AT14" s="101" t="s">
        <v>342</v>
      </c>
      <c r="AU14" s="58"/>
      <c r="AV14" s="98" t="s">
        <v>338</v>
      </c>
      <c r="AW14" s="99" t="s">
        <v>339</v>
      </c>
      <c r="AX14" s="100" t="s">
        <v>77</v>
      </c>
      <c r="AY14" s="100" t="s">
        <v>340</v>
      </c>
      <c r="AZ14" s="100" t="s">
        <v>77</v>
      </c>
      <c r="BA14" s="100" t="s">
        <v>341</v>
      </c>
      <c r="BB14" s="100" t="s">
        <v>342</v>
      </c>
      <c r="BC14" s="101" t="s">
        <v>342</v>
      </c>
    </row>
    <row r="15" spans="1:55">
      <c r="A15" s="58"/>
      <c r="B15" s="371">
        <v>15</v>
      </c>
      <c r="C15" s="379">
        <v>8</v>
      </c>
      <c r="D15" s="379">
        <v>9</v>
      </c>
      <c r="E15" s="379">
        <v>10</v>
      </c>
      <c r="F15" s="379">
        <v>11</v>
      </c>
      <c r="G15" s="379">
        <v>12</v>
      </c>
      <c r="H15" s="379">
        <v>13</v>
      </c>
      <c r="I15" s="379">
        <v>14</v>
      </c>
      <c r="J15" s="59"/>
      <c r="K15" s="71">
        <v>19</v>
      </c>
      <c r="L15" s="73">
        <v>6</v>
      </c>
      <c r="M15" s="73">
        <v>7</v>
      </c>
      <c r="N15" s="73">
        <v>8</v>
      </c>
      <c r="O15" s="73">
        <v>9</v>
      </c>
      <c r="P15" s="73">
        <v>10</v>
      </c>
      <c r="Q15" s="73">
        <v>11</v>
      </c>
      <c r="R15" s="73">
        <v>12</v>
      </c>
      <c r="S15" s="58"/>
      <c r="T15" s="371">
        <v>23</v>
      </c>
      <c r="U15" s="372">
        <v>3</v>
      </c>
      <c r="V15" s="372">
        <v>4</v>
      </c>
      <c r="W15" s="372">
        <v>5</v>
      </c>
      <c r="X15" s="372">
        <v>6</v>
      </c>
      <c r="Y15" s="372">
        <v>7</v>
      </c>
      <c r="Z15" s="372">
        <v>8</v>
      </c>
      <c r="AA15" s="372">
        <v>9</v>
      </c>
      <c r="AB15" s="95"/>
      <c r="AC15" s="86"/>
      <c r="AD15" s="371">
        <v>14</v>
      </c>
      <c r="AE15" s="375"/>
      <c r="AF15" s="375"/>
      <c r="AG15" s="372">
        <v>1</v>
      </c>
      <c r="AH15" s="372">
        <v>2</v>
      </c>
      <c r="AI15" s="372">
        <v>3</v>
      </c>
      <c r="AJ15" s="372">
        <v>4</v>
      </c>
      <c r="AK15" s="376">
        <v>5</v>
      </c>
      <c r="AL15" s="59"/>
      <c r="AM15" s="371">
        <v>18</v>
      </c>
      <c r="AN15" s="375"/>
      <c r="AO15" s="375"/>
      <c r="AP15" s="375"/>
      <c r="AQ15" s="375"/>
      <c r="AR15" s="373">
        <v>1</v>
      </c>
      <c r="AS15" s="372">
        <v>2</v>
      </c>
      <c r="AT15" s="376">
        <v>3</v>
      </c>
      <c r="AU15" s="58"/>
      <c r="AV15" s="371">
        <v>23</v>
      </c>
      <c r="AW15" s="373">
        <v>1</v>
      </c>
      <c r="AX15" s="372">
        <v>2</v>
      </c>
      <c r="AY15" s="372">
        <v>3</v>
      </c>
      <c r="AZ15" s="372">
        <v>4</v>
      </c>
      <c r="BA15" s="372">
        <v>5</v>
      </c>
      <c r="BB15" s="372">
        <v>6</v>
      </c>
      <c r="BC15" s="372">
        <v>7</v>
      </c>
    </row>
    <row r="16" spans="1:55">
      <c r="A16" s="58"/>
      <c r="B16" s="371">
        <v>16</v>
      </c>
      <c r="C16" s="374">
        <v>15</v>
      </c>
      <c r="D16" s="374">
        <v>16</v>
      </c>
      <c r="E16" s="374">
        <v>17</v>
      </c>
      <c r="F16" s="374">
        <v>18</v>
      </c>
      <c r="G16" s="374">
        <v>19</v>
      </c>
      <c r="H16" s="379">
        <v>20</v>
      </c>
      <c r="I16" s="379">
        <v>21</v>
      </c>
      <c r="J16" s="59"/>
      <c r="K16" s="71">
        <v>20</v>
      </c>
      <c r="L16" s="73">
        <v>13</v>
      </c>
      <c r="M16" s="73">
        <v>14</v>
      </c>
      <c r="N16" s="73">
        <v>15</v>
      </c>
      <c r="O16" s="73">
        <v>16</v>
      </c>
      <c r="P16" s="73">
        <v>17</v>
      </c>
      <c r="Q16" s="73">
        <v>18</v>
      </c>
      <c r="R16" s="73">
        <v>19</v>
      </c>
      <c r="S16" s="58"/>
      <c r="T16" s="371">
        <v>24</v>
      </c>
      <c r="U16" s="373">
        <v>10</v>
      </c>
      <c r="V16" s="372">
        <v>11</v>
      </c>
      <c r="W16" s="372">
        <v>12</v>
      </c>
      <c r="X16" s="372">
        <v>13</v>
      </c>
      <c r="Y16" s="372">
        <v>14</v>
      </c>
      <c r="Z16" s="372">
        <v>15</v>
      </c>
      <c r="AA16" s="372">
        <v>16</v>
      </c>
      <c r="AB16" s="95"/>
      <c r="AC16" s="86"/>
      <c r="AD16" s="371">
        <v>15</v>
      </c>
      <c r="AE16" s="372">
        <v>6</v>
      </c>
      <c r="AF16" s="372">
        <v>7</v>
      </c>
      <c r="AG16" s="372">
        <v>8</v>
      </c>
      <c r="AH16" s="372">
        <v>9</v>
      </c>
      <c r="AI16" s="372">
        <v>10</v>
      </c>
      <c r="AJ16" s="372">
        <v>11</v>
      </c>
      <c r="AK16" s="372">
        <v>12</v>
      </c>
      <c r="AL16" s="59"/>
      <c r="AM16" s="371">
        <v>19</v>
      </c>
      <c r="AN16" s="372">
        <v>4</v>
      </c>
      <c r="AO16" s="372">
        <v>5</v>
      </c>
      <c r="AP16" s="372">
        <v>6</v>
      </c>
      <c r="AQ16" s="372">
        <v>7</v>
      </c>
      <c r="AR16" s="372">
        <v>8</v>
      </c>
      <c r="AS16" s="372">
        <v>9</v>
      </c>
      <c r="AT16" s="372">
        <v>10</v>
      </c>
      <c r="AU16" s="58"/>
      <c r="AV16" s="371">
        <v>24</v>
      </c>
      <c r="AW16" s="372">
        <v>8</v>
      </c>
      <c r="AX16" s="372">
        <v>9</v>
      </c>
      <c r="AY16" s="372">
        <v>10</v>
      </c>
      <c r="AZ16" s="372">
        <v>11</v>
      </c>
      <c r="BA16" s="372">
        <v>12</v>
      </c>
      <c r="BB16" s="372">
        <v>13</v>
      </c>
      <c r="BC16" s="372">
        <v>14</v>
      </c>
    </row>
    <row r="17" spans="1:56">
      <c r="A17" s="58"/>
      <c r="B17" s="371">
        <v>17</v>
      </c>
      <c r="C17" s="373">
        <v>22</v>
      </c>
      <c r="D17" s="379">
        <v>23</v>
      </c>
      <c r="E17" s="379">
        <v>24</v>
      </c>
      <c r="F17" s="379">
        <v>25</v>
      </c>
      <c r="G17" s="379">
        <v>26</v>
      </c>
      <c r="H17" s="379">
        <v>27</v>
      </c>
      <c r="I17" s="379">
        <v>28</v>
      </c>
      <c r="J17" s="59"/>
      <c r="K17" s="71">
        <v>21</v>
      </c>
      <c r="L17" s="73">
        <v>20</v>
      </c>
      <c r="M17" s="81">
        <v>21</v>
      </c>
      <c r="N17" s="73">
        <v>22</v>
      </c>
      <c r="O17" s="81">
        <v>23</v>
      </c>
      <c r="P17" s="73">
        <v>24</v>
      </c>
      <c r="Q17" s="81">
        <v>25</v>
      </c>
      <c r="R17" s="73">
        <v>26</v>
      </c>
      <c r="S17" s="58"/>
      <c r="T17" s="371">
        <v>25</v>
      </c>
      <c r="U17" s="73">
        <v>17</v>
      </c>
      <c r="V17" s="81">
        <v>18</v>
      </c>
      <c r="W17" s="73">
        <v>19</v>
      </c>
      <c r="X17" s="81">
        <v>20</v>
      </c>
      <c r="Y17" s="73">
        <v>21</v>
      </c>
      <c r="Z17" s="81">
        <v>22</v>
      </c>
      <c r="AA17" s="73">
        <v>23</v>
      </c>
      <c r="AB17" s="95"/>
      <c r="AC17" s="86"/>
      <c r="AD17" s="371">
        <v>16</v>
      </c>
      <c r="AE17" s="373">
        <v>13</v>
      </c>
      <c r="AF17" s="82">
        <v>14</v>
      </c>
      <c r="AG17" s="82">
        <v>15</v>
      </c>
      <c r="AH17" s="82">
        <v>16</v>
      </c>
      <c r="AI17" s="82">
        <v>17</v>
      </c>
      <c r="AJ17" s="372">
        <v>18</v>
      </c>
      <c r="AK17" s="372">
        <v>19</v>
      </c>
      <c r="AL17" s="59"/>
      <c r="AM17" s="371">
        <v>20</v>
      </c>
      <c r="AN17" s="372">
        <v>11</v>
      </c>
      <c r="AO17" s="372">
        <v>12</v>
      </c>
      <c r="AP17" s="372">
        <v>13</v>
      </c>
      <c r="AQ17" s="372">
        <v>14</v>
      </c>
      <c r="AR17" s="372">
        <v>15</v>
      </c>
      <c r="AS17" s="372">
        <v>16</v>
      </c>
      <c r="AT17" s="372">
        <v>17</v>
      </c>
      <c r="AU17" s="58"/>
      <c r="AV17" s="371">
        <v>25</v>
      </c>
      <c r="AW17" s="372">
        <v>15</v>
      </c>
      <c r="AX17" s="372">
        <v>16</v>
      </c>
      <c r="AY17" s="372">
        <v>17</v>
      </c>
      <c r="AZ17" s="372">
        <v>18</v>
      </c>
      <c r="BA17" s="372">
        <v>19</v>
      </c>
      <c r="BB17" s="372">
        <v>20</v>
      </c>
      <c r="BC17" s="372">
        <v>21</v>
      </c>
    </row>
    <row r="18" spans="1:56">
      <c r="A18" s="58"/>
      <c r="B18" s="371">
        <v>18</v>
      </c>
      <c r="C18" s="379">
        <v>29</v>
      </c>
      <c r="D18" s="379">
        <v>30</v>
      </c>
      <c r="E18" s="375"/>
      <c r="F18" s="375"/>
      <c r="G18" s="375"/>
      <c r="H18" s="375"/>
      <c r="I18" s="375"/>
      <c r="J18" s="289"/>
      <c r="K18" s="71">
        <v>22</v>
      </c>
      <c r="L18" s="81">
        <v>27</v>
      </c>
      <c r="M18" s="73">
        <v>28</v>
      </c>
      <c r="N18" s="81">
        <v>29</v>
      </c>
      <c r="O18" s="78">
        <v>30</v>
      </c>
      <c r="P18" s="82">
        <v>31</v>
      </c>
      <c r="Q18" s="72"/>
      <c r="R18" s="72"/>
      <c r="S18" s="58"/>
      <c r="T18" s="371">
        <v>26</v>
      </c>
      <c r="U18" s="73">
        <v>24</v>
      </c>
      <c r="V18" s="81">
        <v>25</v>
      </c>
      <c r="W18" s="73">
        <v>26</v>
      </c>
      <c r="X18" s="81">
        <v>27</v>
      </c>
      <c r="Y18" s="73">
        <v>28</v>
      </c>
      <c r="Z18" s="81">
        <v>29</v>
      </c>
      <c r="AA18" s="73">
        <v>30</v>
      </c>
      <c r="AB18" s="95"/>
      <c r="AC18" s="86"/>
      <c r="AD18" s="371">
        <v>17</v>
      </c>
      <c r="AE18" s="372">
        <v>20</v>
      </c>
      <c r="AF18" s="379">
        <v>21</v>
      </c>
      <c r="AG18" s="372">
        <v>22</v>
      </c>
      <c r="AH18" s="379">
        <v>23</v>
      </c>
      <c r="AI18" s="372">
        <v>24</v>
      </c>
      <c r="AJ18" s="379">
        <v>25</v>
      </c>
      <c r="AK18" s="372">
        <v>26</v>
      </c>
      <c r="AL18" s="59"/>
      <c r="AM18" s="371">
        <v>21</v>
      </c>
      <c r="AN18" s="372">
        <v>18</v>
      </c>
      <c r="AO18" s="379">
        <v>19</v>
      </c>
      <c r="AP18" s="372">
        <v>20</v>
      </c>
      <c r="AQ18" s="373">
        <v>21</v>
      </c>
      <c r="AR18" s="82">
        <v>22</v>
      </c>
      <c r="AS18" s="379">
        <v>23</v>
      </c>
      <c r="AT18" s="372">
        <v>24</v>
      </c>
      <c r="AU18" s="58"/>
      <c r="AV18" s="371">
        <v>26</v>
      </c>
      <c r="AW18" s="372">
        <v>22</v>
      </c>
      <c r="AX18" s="372">
        <v>23</v>
      </c>
      <c r="AY18" s="372">
        <v>24</v>
      </c>
      <c r="AZ18" s="372">
        <v>25</v>
      </c>
      <c r="BA18" s="372">
        <v>26</v>
      </c>
      <c r="BB18" s="372">
        <v>27</v>
      </c>
      <c r="BC18" s="372">
        <v>28</v>
      </c>
    </row>
    <row r="19" spans="1:56">
      <c r="A19" s="58"/>
      <c r="B19" s="84"/>
      <c r="C19" s="84"/>
      <c r="D19" s="84"/>
      <c r="E19" s="84"/>
      <c r="F19" s="84"/>
      <c r="G19" s="84"/>
      <c r="H19" s="84"/>
      <c r="I19" s="84"/>
      <c r="J19" s="60"/>
      <c r="K19" s="56"/>
      <c r="L19" s="56"/>
      <c r="M19" s="56"/>
      <c r="N19" s="56"/>
      <c r="O19" s="56"/>
      <c r="P19" s="56"/>
      <c r="Q19" s="56"/>
      <c r="R19" s="63"/>
      <c r="S19" s="60"/>
      <c r="T19" s="56"/>
      <c r="U19" s="56"/>
      <c r="V19" s="56"/>
      <c r="W19" s="56"/>
      <c r="X19" s="56"/>
      <c r="Y19" s="56"/>
      <c r="Z19" s="56"/>
      <c r="AA19" s="63"/>
      <c r="AB19" s="95"/>
      <c r="AC19" s="86"/>
      <c r="AD19" s="371">
        <v>18</v>
      </c>
      <c r="AE19" s="379">
        <v>27</v>
      </c>
      <c r="AF19" s="372">
        <v>28</v>
      </c>
      <c r="AG19" s="379">
        <v>29</v>
      </c>
      <c r="AH19" s="379">
        <v>30</v>
      </c>
      <c r="AI19" s="375"/>
      <c r="AJ19" s="375"/>
      <c r="AK19" s="375"/>
      <c r="AL19" s="289"/>
      <c r="AM19" s="371">
        <v>22</v>
      </c>
      <c r="AN19" s="372">
        <v>25</v>
      </c>
      <c r="AO19" s="379">
        <v>26</v>
      </c>
      <c r="AP19" s="372">
        <v>27</v>
      </c>
      <c r="AQ19" s="379">
        <v>28</v>
      </c>
      <c r="AR19" s="372">
        <v>29</v>
      </c>
      <c r="AS19" s="372">
        <v>30</v>
      </c>
      <c r="AT19" s="379">
        <v>31</v>
      </c>
      <c r="AU19" s="60"/>
      <c r="AV19" s="371">
        <v>27</v>
      </c>
      <c r="AW19" s="372">
        <v>29</v>
      </c>
      <c r="AX19" s="372">
        <v>30</v>
      </c>
      <c r="AY19" s="375"/>
      <c r="AZ19" s="375"/>
      <c r="BA19" s="375"/>
      <c r="BB19" s="375"/>
      <c r="BC19" s="375"/>
    </row>
    <row r="20" spans="1:56">
      <c r="A20" s="58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60"/>
      <c r="T20" s="56"/>
      <c r="U20" s="56"/>
      <c r="V20" s="56"/>
      <c r="W20" s="56"/>
      <c r="X20" s="56"/>
      <c r="Y20" s="56"/>
      <c r="Z20" s="56"/>
      <c r="AA20" s="56"/>
      <c r="AB20" s="97"/>
      <c r="AC20" s="89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60"/>
      <c r="AV20" s="56"/>
      <c r="AW20" s="56"/>
      <c r="AX20" s="56"/>
      <c r="AY20" s="56"/>
      <c r="AZ20" s="56"/>
      <c r="BA20" s="56"/>
      <c r="BB20" s="56"/>
      <c r="BC20" s="56"/>
    </row>
    <row r="21" spans="1:56" ht="15.75">
      <c r="A21" s="58"/>
      <c r="B21" s="64"/>
      <c r="C21" s="64"/>
      <c r="D21" s="64"/>
      <c r="E21" s="64"/>
      <c r="F21" s="64"/>
      <c r="G21" s="64"/>
      <c r="H21" s="64"/>
      <c r="I21" s="64"/>
      <c r="J21" s="64"/>
      <c r="K21" s="290"/>
      <c r="L21" s="64"/>
      <c r="M21" s="64"/>
      <c r="N21" s="64"/>
      <c r="O21" s="64"/>
      <c r="P21" s="64"/>
      <c r="Q21" s="64"/>
      <c r="R21" s="64"/>
      <c r="S21" s="56"/>
      <c r="T21" s="64"/>
      <c r="U21" s="64"/>
      <c r="V21" s="64"/>
      <c r="W21" s="64"/>
      <c r="X21" s="64"/>
      <c r="Y21" s="64"/>
      <c r="Z21" s="64"/>
      <c r="AA21" s="64"/>
      <c r="AB21" s="96"/>
      <c r="AC21" s="87"/>
      <c r="AD21" s="64"/>
      <c r="AE21" s="64"/>
      <c r="AF21" s="64"/>
      <c r="AG21" s="64"/>
      <c r="AH21" s="64"/>
      <c r="AI21" s="64"/>
      <c r="AJ21" s="64"/>
      <c r="AK21" s="64"/>
      <c r="AL21" s="64"/>
      <c r="AM21" s="290"/>
      <c r="AN21" s="64"/>
      <c r="AO21" s="64"/>
      <c r="AP21" s="64"/>
      <c r="AQ21" s="64"/>
      <c r="AR21" s="64"/>
      <c r="AS21" s="64"/>
      <c r="AT21" s="64"/>
      <c r="AU21" s="56"/>
      <c r="AV21" s="64"/>
      <c r="AW21" s="64"/>
      <c r="AX21" s="64"/>
      <c r="AY21" s="64"/>
      <c r="AZ21" s="64"/>
      <c r="BA21" s="64"/>
      <c r="BB21" s="64"/>
      <c r="BC21" s="64"/>
    </row>
    <row r="22" spans="1:56">
      <c r="A22" s="58"/>
      <c r="B22" s="329"/>
      <c r="C22" s="339" t="s">
        <v>346</v>
      </c>
      <c r="D22" s="339"/>
      <c r="E22" s="339"/>
      <c r="F22" s="339"/>
      <c r="G22" s="339"/>
      <c r="H22" s="339"/>
      <c r="I22" s="340"/>
      <c r="J22" s="59"/>
      <c r="K22" s="329"/>
      <c r="L22" s="339" t="s">
        <v>347</v>
      </c>
      <c r="M22" s="339"/>
      <c r="N22" s="339"/>
      <c r="O22" s="339"/>
      <c r="P22" s="339"/>
      <c r="Q22" s="339"/>
      <c r="R22" s="340"/>
      <c r="S22" s="58"/>
      <c r="T22" s="329"/>
      <c r="U22" s="339" t="s">
        <v>348</v>
      </c>
      <c r="V22" s="339"/>
      <c r="W22" s="339"/>
      <c r="X22" s="339"/>
      <c r="Y22" s="339"/>
      <c r="Z22" s="339"/>
      <c r="AA22" s="340"/>
      <c r="AB22" s="93"/>
      <c r="AC22" s="85"/>
      <c r="AD22" s="329"/>
      <c r="AE22" s="339" t="s">
        <v>346</v>
      </c>
      <c r="AF22" s="339"/>
      <c r="AG22" s="339"/>
      <c r="AH22" s="339"/>
      <c r="AI22" s="339"/>
      <c r="AJ22" s="339"/>
      <c r="AK22" s="340"/>
      <c r="AL22" s="59"/>
      <c r="AM22" s="329"/>
      <c r="AN22" s="339" t="s">
        <v>347</v>
      </c>
      <c r="AO22" s="339"/>
      <c r="AP22" s="339"/>
      <c r="AQ22" s="339"/>
      <c r="AR22" s="339"/>
      <c r="AS22" s="339"/>
      <c r="AT22" s="340"/>
      <c r="AU22" s="58"/>
      <c r="AV22" s="329"/>
      <c r="AW22" s="339" t="s">
        <v>348</v>
      </c>
      <c r="AX22" s="339"/>
      <c r="AY22" s="339"/>
      <c r="AZ22" s="339"/>
      <c r="BA22" s="339"/>
      <c r="BB22" s="339"/>
      <c r="BC22" s="340"/>
    </row>
    <row r="23" spans="1:56">
      <c r="A23" s="58"/>
      <c r="B23" s="98" t="s">
        <v>338</v>
      </c>
      <c r="C23" s="99" t="s">
        <v>339</v>
      </c>
      <c r="D23" s="100" t="s">
        <v>77</v>
      </c>
      <c r="E23" s="100" t="s">
        <v>340</v>
      </c>
      <c r="F23" s="100" t="s">
        <v>77</v>
      </c>
      <c r="G23" s="100" t="s">
        <v>341</v>
      </c>
      <c r="H23" s="100" t="s">
        <v>342</v>
      </c>
      <c r="I23" s="101" t="s">
        <v>342</v>
      </c>
      <c r="J23" s="59"/>
      <c r="K23" s="98" t="s">
        <v>338</v>
      </c>
      <c r="L23" s="99" t="s">
        <v>339</v>
      </c>
      <c r="M23" s="100" t="s">
        <v>77</v>
      </c>
      <c r="N23" s="100" t="s">
        <v>340</v>
      </c>
      <c r="O23" s="100" t="s">
        <v>77</v>
      </c>
      <c r="P23" s="100" t="s">
        <v>341</v>
      </c>
      <c r="Q23" s="100" t="s">
        <v>342</v>
      </c>
      <c r="R23" s="101" t="s">
        <v>342</v>
      </c>
      <c r="S23" s="58"/>
      <c r="T23" s="98" t="s">
        <v>338</v>
      </c>
      <c r="U23" s="99" t="s">
        <v>339</v>
      </c>
      <c r="V23" s="100" t="s">
        <v>77</v>
      </c>
      <c r="W23" s="100" t="s">
        <v>340</v>
      </c>
      <c r="X23" s="100" t="s">
        <v>77</v>
      </c>
      <c r="Y23" s="100" t="s">
        <v>341</v>
      </c>
      <c r="Z23" s="100" t="s">
        <v>342</v>
      </c>
      <c r="AA23" s="101" t="s">
        <v>342</v>
      </c>
      <c r="AB23" s="94"/>
      <c r="AC23" s="88"/>
      <c r="AD23" s="98" t="s">
        <v>338</v>
      </c>
      <c r="AE23" s="99" t="s">
        <v>339</v>
      </c>
      <c r="AF23" s="100" t="s">
        <v>77</v>
      </c>
      <c r="AG23" s="100" t="s">
        <v>340</v>
      </c>
      <c r="AH23" s="100" t="s">
        <v>77</v>
      </c>
      <c r="AI23" s="100" t="s">
        <v>341</v>
      </c>
      <c r="AJ23" s="100" t="s">
        <v>342</v>
      </c>
      <c r="AK23" s="101" t="s">
        <v>342</v>
      </c>
      <c r="AL23" s="289"/>
      <c r="AM23" s="98" t="s">
        <v>338</v>
      </c>
      <c r="AN23" s="99" t="s">
        <v>339</v>
      </c>
      <c r="AO23" s="100" t="s">
        <v>77</v>
      </c>
      <c r="AP23" s="100" t="s">
        <v>340</v>
      </c>
      <c r="AQ23" s="100" t="s">
        <v>77</v>
      </c>
      <c r="AR23" s="100" t="s">
        <v>341</v>
      </c>
      <c r="AS23" s="100" t="s">
        <v>342</v>
      </c>
      <c r="AT23" s="101" t="s">
        <v>342</v>
      </c>
      <c r="AU23" s="58"/>
      <c r="AV23" s="98" t="s">
        <v>338</v>
      </c>
      <c r="AW23" s="99" t="s">
        <v>339</v>
      </c>
      <c r="AX23" s="100" t="s">
        <v>77</v>
      </c>
      <c r="AY23" s="100" t="s">
        <v>340</v>
      </c>
      <c r="AZ23" s="100" t="s">
        <v>77</v>
      </c>
      <c r="BA23" s="100" t="s">
        <v>341</v>
      </c>
      <c r="BB23" s="100" t="s">
        <v>342</v>
      </c>
      <c r="BC23" s="101" t="s">
        <v>342</v>
      </c>
    </row>
    <row r="24" spans="1:56">
      <c r="A24" s="58"/>
      <c r="B24" s="79">
        <v>27</v>
      </c>
      <c r="C24" s="73">
        <v>1</v>
      </c>
      <c r="D24" s="73">
        <v>2</v>
      </c>
      <c r="E24" s="73">
        <v>3</v>
      </c>
      <c r="F24" s="73">
        <v>4</v>
      </c>
      <c r="G24" s="73">
        <v>5</v>
      </c>
      <c r="H24" s="73">
        <v>6</v>
      </c>
      <c r="I24" s="73">
        <v>7</v>
      </c>
      <c r="J24" s="59"/>
      <c r="K24" s="71">
        <v>31</v>
      </c>
      <c r="L24" s="72"/>
      <c r="M24" s="72"/>
      <c r="N24" s="72"/>
      <c r="O24" s="83">
        <v>1</v>
      </c>
      <c r="P24" s="83">
        <v>2</v>
      </c>
      <c r="Q24" s="74">
        <v>3</v>
      </c>
      <c r="R24" s="74">
        <v>4</v>
      </c>
      <c r="S24" s="58"/>
      <c r="T24" s="371">
        <v>35</v>
      </c>
      <c r="U24" s="375"/>
      <c r="V24" s="375"/>
      <c r="W24" s="375"/>
      <c r="X24" s="375"/>
      <c r="Y24" s="375"/>
      <c r="Z24" s="375"/>
      <c r="AA24" s="376">
        <v>1</v>
      </c>
      <c r="AB24" s="95"/>
      <c r="AC24" s="86"/>
      <c r="AD24" s="377">
        <v>27</v>
      </c>
      <c r="AE24" s="375"/>
      <c r="AF24" s="375"/>
      <c r="AG24" s="372">
        <v>1</v>
      </c>
      <c r="AH24" s="372">
        <v>2</v>
      </c>
      <c r="AI24" s="372">
        <v>3</v>
      </c>
      <c r="AJ24" s="372">
        <v>4</v>
      </c>
      <c r="AK24" s="372">
        <v>5</v>
      </c>
      <c r="AL24" s="59"/>
      <c r="AM24" s="71">
        <v>31</v>
      </c>
      <c r="AN24" s="72"/>
      <c r="AO24" s="72"/>
      <c r="AP24" s="72"/>
      <c r="AQ24" s="72"/>
      <c r="AR24" s="72"/>
      <c r="AS24" s="74">
        <v>1</v>
      </c>
      <c r="AT24" s="74">
        <v>2</v>
      </c>
      <c r="AU24" s="58"/>
      <c r="AV24" s="371">
        <v>36</v>
      </c>
      <c r="AW24" s="375"/>
      <c r="AX24" s="372">
        <v>1</v>
      </c>
      <c r="AY24" s="372">
        <v>2</v>
      </c>
      <c r="AZ24" s="372">
        <v>3</v>
      </c>
      <c r="BA24" s="372">
        <v>4</v>
      </c>
      <c r="BB24" s="372">
        <v>5</v>
      </c>
      <c r="BC24" s="372">
        <v>6</v>
      </c>
    </row>
    <row r="25" spans="1:56">
      <c r="A25" s="58"/>
      <c r="B25" s="79">
        <v>28</v>
      </c>
      <c r="C25" s="73">
        <v>8</v>
      </c>
      <c r="D25" s="73">
        <v>9</v>
      </c>
      <c r="E25" s="73">
        <v>10</v>
      </c>
      <c r="F25" s="73">
        <v>11</v>
      </c>
      <c r="G25" s="73">
        <v>12</v>
      </c>
      <c r="H25" s="73">
        <v>13</v>
      </c>
      <c r="I25" s="73">
        <v>14</v>
      </c>
      <c r="J25" s="59"/>
      <c r="K25" s="71">
        <v>32</v>
      </c>
      <c r="L25" s="73">
        <v>5</v>
      </c>
      <c r="M25" s="73">
        <v>6</v>
      </c>
      <c r="N25" s="73">
        <v>7</v>
      </c>
      <c r="O25" s="73">
        <v>8</v>
      </c>
      <c r="P25" s="73">
        <v>9</v>
      </c>
      <c r="Q25" s="73">
        <v>10</v>
      </c>
      <c r="R25" s="73">
        <v>11</v>
      </c>
      <c r="S25" s="58"/>
      <c r="T25" s="371">
        <v>36</v>
      </c>
      <c r="U25" s="372">
        <v>2</v>
      </c>
      <c r="V25" s="372">
        <v>3</v>
      </c>
      <c r="W25" s="372">
        <v>4</v>
      </c>
      <c r="X25" s="372">
        <v>5</v>
      </c>
      <c r="Y25" s="372">
        <v>6</v>
      </c>
      <c r="Z25" s="372">
        <v>7</v>
      </c>
      <c r="AA25" s="372">
        <v>8</v>
      </c>
      <c r="AB25" s="95"/>
      <c r="AC25" s="86"/>
      <c r="AD25" s="377">
        <v>28</v>
      </c>
      <c r="AE25" s="372">
        <v>6</v>
      </c>
      <c r="AF25" s="372">
        <v>7</v>
      </c>
      <c r="AG25" s="372">
        <v>8</v>
      </c>
      <c r="AH25" s="372">
        <v>9</v>
      </c>
      <c r="AI25" s="372">
        <v>10</v>
      </c>
      <c r="AJ25" s="372">
        <v>11</v>
      </c>
      <c r="AK25" s="372">
        <v>12</v>
      </c>
      <c r="AL25" s="59"/>
      <c r="AM25" s="71">
        <v>32</v>
      </c>
      <c r="AN25" s="73">
        <v>3</v>
      </c>
      <c r="AO25" s="73">
        <v>4</v>
      </c>
      <c r="AP25" s="73">
        <v>5</v>
      </c>
      <c r="AQ25" s="73">
        <v>6</v>
      </c>
      <c r="AR25" s="73">
        <v>7</v>
      </c>
      <c r="AS25" s="73">
        <v>8</v>
      </c>
      <c r="AT25" s="73">
        <v>9</v>
      </c>
      <c r="AU25" s="58"/>
      <c r="AV25" s="371">
        <v>37</v>
      </c>
      <c r="AW25" s="372">
        <v>7</v>
      </c>
      <c r="AX25" s="372">
        <v>8</v>
      </c>
      <c r="AY25" s="372">
        <v>9</v>
      </c>
      <c r="AZ25" s="372">
        <v>10</v>
      </c>
      <c r="BA25" s="372">
        <v>11</v>
      </c>
      <c r="BB25" s="372">
        <v>12</v>
      </c>
      <c r="BC25" s="372">
        <v>13</v>
      </c>
    </row>
    <row r="26" spans="1:56">
      <c r="A26" s="58"/>
      <c r="B26" s="79">
        <v>29</v>
      </c>
      <c r="C26" s="82">
        <v>15</v>
      </c>
      <c r="D26" s="82">
        <v>16</v>
      </c>
      <c r="E26" s="82">
        <v>17</v>
      </c>
      <c r="F26" s="82">
        <v>18</v>
      </c>
      <c r="G26" s="82">
        <v>19</v>
      </c>
      <c r="H26" s="73">
        <v>20</v>
      </c>
      <c r="I26" s="73">
        <v>21</v>
      </c>
      <c r="J26" s="59"/>
      <c r="K26" s="71">
        <v>33</v>
      </c>
      <c r="L26" s="73">
        <v>12</v>
      </c>
      <c r="M26" s="73">
        <v>13</v>
      </c>
      <c r="N26" s="73">
        <v>14</v>
      </c>
      <c r="O26" s="78">
        <v>15</v>
      </c>
      <c r="P26" s="82">
        <v>16</v>
      </c>
      <c r="Q26" s="73">
        <v>17</v>
      </c>
      <c r="R26" s="73">
        <v>18</v>
      </c>
      <c r="S26" s="58"/>
      <c r="T26" s="371">
        <v>37</v>
      </c>
      <c r="U26" s="372">
        <v>9</v>
      </c>
      <c r="V26" s="372">
        <v>10</v>
      </c>
      <c r="W26" s="372">
        <v>11</v>
      </c>
      <c r="X26" s="372">
        <v>12</v>
      </c>
      <c r="Y26" s="372">
        <v>13</v>
      </c>
      <c r="Z26" s="372">
        <v>14</v>
      </c>
      <c r="AA26" s="372">
        <v>15</v>
      </c>
      <c r="AB26" s="95"/>
      <c r="AC26" s="86"/>
      <c r="AD26" s="377">
        <v>29</v>
      </c>
      <c r="AE26" s="374">
        <v>13</v>
      </c>
      <c r="AF26" s="374">
        <v>14</v>
      </c>
      <c r="AG26" s="374">
        <v>15</v>
      </c>
      <c r="AH26" s="374">
        <v>16</v>
      </c>
      <c r="AI26" s="374">
        <v>17</v>
      </c>
      <c r="AJ26" s="372">
        <v>18</v>
      </c>
      <c r="AK26" s="372">
        <v>19</v>
      </c>
      <c r="AL26" s="59"/>
      <c r="AM26" s="71">
        <v>33</v>
      </c>
      <c r="AN26" s="73">
        <v>10</v>
      </c>
      <c r="AO26" s="73">
        <v>11</v>
      </c>
      <c r="AP26" s="73">
        <v>12</v>
      </c>
      <c r="AQ26" s="73">
        <v>13</v>
      </c>
      <c r="AR26" s="73">
        <v>14</v>
      </c>
      <c r="AS26" s="373">
        <v>15</v>
      </c>
      <c r="AT26" s="73">
        <v>16</v>
      </c>
      <c r="AU26" s="58"/>
      <c r="AV26" s="371">
        <v>38</v>
      </c>
      <c r="AW26" s="372">
        <v>14</v>
      </c>
      <c r="AX26" s="372">
        <v>15</v>
      </c>
      <c r="AY26" s="372">
        <v>16</v>
      </c>
      <c r="AZ26" s="372">
        <v>17</v>
      </c>
      <c r="BA26" s="372">
        <v>18</v>
      </c>
      <c r="BB26" s="372">
        <v>19</v>
      </c>
      <c r="BC26" s="372">
        <v>20</v>
      </c>
    </row>
    <row r="27" spans="1:56">
      <c r="A27" s="58"/>
      <c r="B27" s="79">
        <v>30</v>
      </c>
      <c r="C27" s="78">
        <v>22</v>
      </c>
      <c r="D27" s="82">
        <v>23</v>
      </c>
      <c r="E27" s="82">
        <v>24</v>
      </c>
      <c r="F27" s="82">
        <v>25</v>
      </c>
      <c r="G27" s="82">
        <v>26</v>
      </c>
      <c r="H27" s="73">
        <v>27</v>
      </c>
      <c r="I27" s="73">
        <v>28</v>
      </c>
      <c r="J27" s="59"/>
      <c r="K27" s="71">
        <v>34</v>
      </c>
      <c r="L27" s="73">
        <v>19</v>
      </c>
      <c r="M27" s="73">
        <v>20</v>
      </c>
      <c r="N27" s="73">
        <v>21</v>
      </c>
      <c r="O27" s="73">
        <v>22</v>
      </c>
      <c r="P27" s="73">
        <v>23</v>
      </c>
      <c r="Q27" s="73">
        <v>24</v>
      </c>
      <c r="R27" s="73">
        <v>25</v>
      </c>
      <c r="S27" s="58"/>
      <c r="T27" s="371">
        <v>38</v>
      </c>
      <c r="U27" s="372">
        <v>16</v>
      </c>
      <c r="V27" s="372">
        <v>17</v>
      </c>
      <c r="W27" s="372">
        <v>18</v>
      </c>
      <c r="X27" s="372">
        <v>19</v>
      </c>
      <c r="Y27" s="372">
        <v>20</v>
      </c>
      <c r="Z27" s="372">
        <v>21</v>
      </c>
      <c r="AA27" s="372">
        <v>22</v>
      </c>
      <c r="AB27" s="95"/>
      <c r="AC27" s="86"/>
      <c r="AD27" s="377">
        <v>30</v>
      </c>
      <c r="AE27" s="374">
        <v>20</v>
      </c>
      <c r="AF27" s="373">
        <v>21</v>
      </c>
      <c r="AG27" s="374">
        <v>22</v>
      </c>
      <c r="AH27" s="374">
        <v>23</v>
      </c>
      <c r="AI27" s="374">
        <v>24</v>
      </c>
      <c r="AJ27" s="372">
        <v>25</v>
      </c>
      <c r="AK27" s="372">
        <v>26</v>
      </c>
      <c r="AL27" s="59"/>
      <c r="AM27" s="71">
        <v>34</v>
      </c>
      <c r="AN27" s="73">
        <v>17</v>
      </c>
      <c r="AO27" s="73">
        <v>18</v>
      </c>
      <c r="AP27" s="73">
        <v>19</v>
      </c>
      <c r="AQ27" s="73">
        <v>20</v>
      </c>
      <c r="AR27" s="73">
        <v>21</v>
      </c>
      <c r="AS27" s="73">
        <v>22</v>
      </c>
      <c r="AT27" s="73">
        <v>23</v>
      </c>
      <c r="AU27" s="58"/>
      <c r="AV27" s="371">
        <v>39</v>
      </c>
      <c r="AW27" s="372">
        <v>21</v>
      </c>
      <c r="AX27" s="372">
        <v>22</v>
      </c>
      <c r="AY27" s="372">
        <v>23</v>
      </c>
      <c r="AZ27" s="372">
        <v>24</v>
      </c>
      <c r="BA27" s="372">
        <v>25</v>
      </c>
      <c r="BB27" s="372">
        <v>26</v>
      </c>
      <c r="BC27" s="372">
        <v>27</v>
      </c>
    </row>
    <row r="28" spans="1:56">
      <c r="A28" s="58"/>
      <c r="B28" s="79">
        <v>31</v>
      </c>
      <c r="C28" s="83">
        <v>29</v>
      </c>
      <c r="D28" s="83">
        <v>30</v>
      </c>
      <c r="E28" s="83">
        <v>31</v>
      </c>
      <c r="F28" s="72"/>
      <c r="G28" s="72"/>
      <c r="H28" s="72"/>
      <c r="I28" s="72"/>
      <c r="J28" s="289"/>
      <c r="K28" s="71">
        <v>35</v>
      </c>
      <c r="L28" s="73">
        <v>26</v>
      </c>
      <c r="M28" s="73">
        <v>27</v>
      </c>
      <c r="N28" s="73">
        <v>28</v>
      </c>
      <c r="O28" s="73">
        <v>29</v>
      </c>
      <c r="P28" s="73">
        <v>30</v>
      </c>
      <c r="Q28" s="73">
        <v>31</v>
      </c>
      <c r="R28" s="72"/>
      <c r="S28" s="60"/>
      <c r="T28" s="371">
        <v>39</v>
      </c>
      <c r="U28" s="372">
        <v>23</v>
      </c>
      <c r="V28" s="372">
        <v>24</v>
      </c>
      <c r="W28" s="372">
        <v>25</v>
      </c>
      <c r="X28" s="372">
        <v>26</v>
      </c>
      <c r="Y28" s="372">
        <v>27</v>
      </c>
      <c r="Z28" s="372">
        <v>28</v>
      </c>
      <c r="AA28" s="372">
        <v>29</v>
      </c>
      <c r="AB28" s="95"/>
      <c r="AC28" s="86"/>
      <c r="AD28" s="377">
        <v>31</v>
      </c>
      <c r="AE28" s="380">
        <v>27</v>
      </c>
      <c r="AF28" s="380">
        <v>28</v>
      </c>
      <c r="AG28" s="380">
        <v>29</v>
      </c>
      <c r="AH28" s="380">
        <v>30</v>
      </c>
      <c r="AI28" s="380">
        <v>31</v>
      </c>
      <c r="AJ28" s="375"/>
      <c r="AK28" s="375"/>
      <c r="AL28" s="289"/>
      <c r="AM28" s="71">
        <v>35</v>
      </c>
      <c r="AN28" s="73">
        <v>24</v>
      </c>
      <c r="AO28" s="73">
        <v>25</v>
      </c>
      <c r="AP28" s="73">
        <v>26</v>
      </c>
      <c r="AQ28" s="73">
        <v>27</v>
      </c>
      <c r="AR28" s="73">
        <v>28</v>
      </c>
      <c r="AS28" s="73">
        <v>29</v>
      </c>
      <c r="AT28" s="73">
        <v>30</v>
      </c>
      <c r="AU28" s="60"/>
      <c r="AV28" s="371">
        <v>40</v>
      </c>
      <c r="AW28" s="372">
        <v>28</v>
      </c>
      <c r="AX28" s="372">
        <v>29</v>
      </c>
      <c r="AY28" s="372">
        <v>30</v>
      </c>
      <c r="AZ28" s="375"/>
      <c r="BA28" s="375"/>
      <c r="BB28" s="375"/>
      <c r="BC28" s="375"/>
    </row>
    <row r="29" spans="1:56">
      <c r="A29" s="58"/>
      <c r="B29" s="63"/>
      <c r="C29" s="63"/>
      <c r="D29" s="60"/>
      <c r="E29" s="62"/>
      <c r="F29" s="62"/>
      <c r="G29" s="62"/>
      <c r="H29" s="62"/>
      <c r="I29" s="63"/>
      <c r="J29" s="60"/>
      <c r="K29" s="63"/>
      <c r="L29" s="63"/>
      <c r="M29" s="60"/>
      <c r="N29" s="62"/>
      <c r="O29" s="62"/>
      <c r="P29" s="62"/>
      <c r="Q29" s="62"/>
      <c r="R29" s="63"/>
      <c r="S29" s="60"/>
      <c r="T29" s="371">
        <v>40</v>
      </c>
      <c r="U29" s="372">
        <v>30</v>
      </c>
      <c r="V29" s="375"/>
      <c r="W29" s="375"/>
      <c r="X29" s="375"/>
      <c r="Y29" s="375"/>
      <c r="Z29" s="375"/>
      <c r="AA29" s="375"/>
      <c r="AB29" s="95"/>
      <c r="AC29" s="86"/>
      <c r="AD29" s="65"/>
      <c r="AE29" s="65"/>
      <c r="AF29" s="65"/>
      <c r="AG29" s="65"/>
      <c r="AH29" s="65"/>
      <c r="AI29" s="65"/>
      <c r="AJ29" s="65"/>
      <c r="AK29" s="65"/>
      <c r="AL29" s="66"/>
      <c r="AM29" s="75">
        <v>36</v>
      </c>
      <c r="AN29" s="76">
        <v>31</v>
      </c>
      <c r="AO29" s="77"/>
      <c r="AP29" s="77"/>
      <c r="AQ29" s="77"/>
      <c r="AR29" s="77"/>
      <c r="AS29" s="77"/>
      <c r="AT29" s="77"/>
      <c r="AU29" s="60"/>
      <c r="AV29" s="67"/>
      <c r="AW29" s="63"/>
      <c r="AX29" s="63"/>
      <c r="AY29" s="63"/>
      <c r="AZ29" s="63"/>
      <c r="BA29" s="63"/>
      <c r="BB29" s="63"/>
      <c r="BC29" s="63"/>
      <c r="BD29" s="63"/>
    </row>
    <row r="30" spans="1:56">
      <c r="A30" s="58"/>
      <c r="B30" s="63"/>
      <c r="C30" s="63"/>
      <c r="D30" s="60"/>
      <c r="E30" s="62"/>
      <c r="F30" s="62"/>
      <c r="G30" s="62"/>
      <c r="H30" s="62"/>
      <c r="I30" s="62"/>
      <c r="J30" s="59"/>
      <c r="K30" s="63"/>
      <c r="L30" s="63"/>
      <c r="M30" s="60"/>
      <c r="N30" s="62"/>
      <c r="O30" s="62"/>
      <c r="P30" s="62"/>
      <c r="Q30" s="62"/>
      <c r="R30" s="62"/>
      <c r="S30" s="60"/>
      <c r="T30" s="63"/>
      <c r="U30" s="63"/>
      <c r="V30" s="60"/>
      <c r="W30" s="62"/>
      <c r="X30" s="62"/>
      <c r="Y30" s="62"/>
      <c r="Z30" s="62"/>
      <c r="AA30" s="62"/>
      <c r="AB30" s="95"/>
      <c r="AC30" s="86"/>
      <c r="AD30" s="63"/>
      <c r="AE30" s="63"/>
      <c r="AF30" s="60"/>
      <c r="AG30" s="62"/>
      <c r="AH30" s="62"/>
      <c r="AI30" s="62"/>
      <c r="AJ30" s="62"/>
      <c r="AK30" s="62"/>
      <c r="AL30" s="59"/>
      <c r="AM30" s="63"/>
      <c r="AN30" s="63"/>
      <c r="AO30" s="60"/>
      <c r="AP30" s="62"/>
      <c r="AQ30" s="62"/>
      <c r="AR30" s="62"/>
      <c r="AS30" s="62"/>
      <c r="AT30" s="62"/>
      <c r="AU30" s="60"/>
      <c r="AV30" s="63"/>
      <c r="AW30" s="63"/>
      <c r="AX30" s="60"/>
      <c r="AY30" s="62"/>
      <c r="AZ30" s="62"/>
      <c r="BA30" s="62"/>
      <c r="BB30" s="62"/>
      <c r="BC30" s="62"/>
    </row>
    <row r="31" spans="1:56" ht="15.75">
      <c r="A31" s="58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56"/>
      <c r="T31" s="64"/>
      <c r="U31" s="64"/>
      <c r="V31" s="64"/>
      <c r="W31" s="64"/>
      <c r="X31" s="64"/>
      <c r="Y31" s="64"/>
      <c r="Z31" s="64"/>
      <c r="AA31" s="64"/>
      <c r="AB31" s="96"/>
      <c r="AC31" s="87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56"/>
      <c r="AV31" s="64"/>
      <c r="AW31" s="64"/>
      <c r="AX31" s="64"/>
      <c r="AY31" s="64"/>
      <c r="AZ31" s="64"/>
      <c r="BA31" s="64"/>
      <c r="BB31" s="64"/>
      <c r="BC31" s="64"/>
    </row>
    <row r="32" spans="1:56">
      <c r="A32" s="58"/>
      <c r="B32" s="329"/>
      <c r="C32" s="339" t="s">
        <v>349</v>
      </c>
      <c r="D32" s="339"/>
      <c r="E32" s="339"/>
      <c r="F32" s="339"/>
      <c r="G32" s="339"/>
      <c r="H32" s="339"/>
      <c r="I32" s="340"/>
      <c r="J32" s="291"/>
      <c r="K32" s="329"/>
      <c r="L32" s="339" t="s">
        <v>336</v>
      </c>
      <c r="M32" s="339"/>
      <c r="N32" s="339"/>
      <c r="O32" s="339"/>
      <c r="P32" s="339"/>
      <c r="Q32" s="339"/>
      <c r="R32" s="340"/>
      <c r="S32" s="59"/>
      <c r="T32" s="329"/>
      <c r="U32" s="339" t="s">
        <v>350</v>
      </c>
      <c r="V32" s="339"/>
      <c r="W32" s="339"/>
      <c r="X32" s="339"/>
      <c r="Y32" s="339"/>
      <c r="Z32" s="339"/>
      <c r="AA32" s="340"/>
      <c r="AB32" s="93"/>
      <c r="AC32" s="85"/>
      <c r="AD32" s="329"/>
      <c r="AE32" s="339" t="s">
        <v>349</v>
      </c>
      <c r="AF32" s="339"/>
      <c r="AG32" s="339"/>
      <c r="AH32" s="339"/>
      <c r="AI32" s="339"/>
      <c r="AJ32" s="339"/>
      <c r="AK32" s="340"/>
      <c r="AL32" s="291"/>
      <c r="AM32" s="329"/>
      <c r="AN32" s="339" t="s">
        <v>336</v>
      </c>
      <c r="AO32" s="339"/>
      <c r="AP32" s="339"/>
      <c r="AQ32" s="339"/>
      <c r="AR32" s="339"/>
      <c r="AS32" s="339"/>
      <c r="AT32" s="340"/>
      <c r="AU32" s="59"/>
      <c r="AV32" s="329"/>
      <c r="AW32" s="339" t="s">
        <v>350</v>
      </c>
      <c r="AX32" s="339"/>
      <c r="AY32" s="339"/>
      <c r="AZ32" s="339"/>
      <c r="BA32" s="339"/>
      <c r="BB32" s="339"/>
      <c r="BC32" s="340"/>
    </row>
    <row r="33" spans="1:55">
      <c r="A33" s="58"/>
      <c r="B33" s="98" t="s">
        <v>338</v>
      </c>
      <c r="C33" s="99" t="s">
        <v>339</v>
      </c>
      <c r="D33" s="100" t="s">
        <v>77</v>
      </c>
      <c r="E33" s="100" t="s">
        <v>340</v>
      </c>
      <c r="F33" s="100" t="s">
        <v>77</v>
      </c>
      <c r="G33" s="100" t="s">
        <v>341</v>
      </c>
      <c r="H33" s="100" t="s">
        <v>342</v>
      </c>
      <c r="I33" s="101" t="s">
        <v>342</v>
      </c>
      <c r="J33" s="291"/>
      <c r="K33" s="98" t="s">
        <v>338</v>
      </c>
      <c r="L33" s="99" t="s">
        <v>339</v>
      </c>
      <c r="M33" s="100" t="s">
        <v>77</v>
      </c>
      <c r="N33" s="100" t="s">
        <v>340</v>
      </c>
      <c r="O33" s="100" t="s">
        <v>77</v>
      </c>
      <c r="P33" s="100" t="s">
        <v>341</v>
      </c>
      <c r="Q33" s="100" t="s">
        <v>342</v>
      </c>
      <c r="R33" s="101" t="s">
        <v>342</v>
      </c>
      <c r="S33" s="59"/>
      <c r="T33" s="98" t="s">
        <v>338</v>
      </c>
      <c r="U33" s="99" t="s">
        <v>339</v>
      </c>
      <c r="V33" s="100" t="s">
        <v>77</v>
      </c>
      <c r="W33" s="100" t="s">
        <v>340</v>
      </c>
      <c r="X33" s="100" t="s">
        <v>77</v>
      </c>
      <c r="Y33" s="100" t="s">
        <v>341</v>
      </c>
      <c r="Z33" s="100" t="s">
        <v>342</v>
      </c>
      <c r="AA33" s="101" t="s">
        <v>342</v>
      </c>
      <c r="AB33" s="94"/>
      <c r="AC33" s="88"/>
      <c r="AD33" s="98" t="s">
        <v>338</v>
      </c>
      <c r="AE33" s="99" t="s">
        <v>339</v>
      </c>
      <c r="AF33" s="100" t="s">
        <v>77</v>
      </c>
      <c r="AG33" s="100" t="s">
        <v>340</v>
      </c>
      <c r="AH33" s="100" t="s">
        <v>77</v>
      </c>
      <c r="AI33" s="100" t="s">
        <v>341</v>
      </c>
      <c r="AJ33" s="100" t="s">
        <v>342</v>
      </c>
      <c r="AK33" s="101" t="s">
        <v>342</v>
      </c>
      <c r="AL33" s="289"/>
      <c r="AM33" s="98" t="s">
        <v>338</v>
      </c>
      <c r="AN33" s="99" t="s">
        <v>339</v>
      </c>
      <c r="AO33" s="100" t="s">
        <v>77</v>
      </c>
      <c r="AP33" s="100" t="s">
        <v>340</v>
      </c>
      <c r="AQ33" s="100" t="s">
        <v>77</v>
      </c>
      <c r="AR33" s="100" t="s">
        <v>341</v>
      </c>
      <c r="AS33" s="100" t="s">
        <v>342</v>
      </c>
      <c r="AT33" s="101" t="s">
        <v>342</v>
      </c>
      <c r="AU33" s="58"/>
      <c r="AV33" s="98" t="s">
        <v>338</v>
      </c>
      <c r="AW33" s="99" t="s">
        <v>339</v>
      </c>
      <c r="AX33" s="100" t="s">
        <v>77</v>
      </c>
      <c r="AY33" s="100" t="s">
        <v>340</v>
      </c>
      <c r="AZ33" s="100" t="s">
        <v>77</v>
      </c>
      <c r="BA33" s="100" t="s">
        <v>341</v>
      </c>
      <c r="BB33" s="100" t="s">
        <v>342</v>
      </c>
      <c r="BC33" s="101" t="s">
        <v>342</v>
      </c>
    </row>
    <row r="34" spans="1:55">
      <c r="A34" s="58"/>
      <c r="B34" s="371">
        <v>40</v>
      </c>
      <c r="C34" s="375"/>
      <c r="D34" s="372">
        <v>1</v>
      </c>
      <c r="E34" s="372">
        <v>2</v>
      </c>
      <c r="F34" s="372">
        <v>3</v>
      </c>
      <c r="G34" s="372">
        <v>4</v>
      </c>
      <c r="H34" s="372">
        <v>5</v>
      </c>
      <c r="I34" s="376">
        <v>6</v>
      </c>
      <c r="J34" s="291"/>
      <c r="K34" s="371">
        <v>44</v>
      </c>
      <c r="L34" s="375"/>
      <c r="M34" s="375"/>
      <c r="N34" s="375"/>
      <c r="O34" s="375"/>
      <c r="P34" s="373">
        <v>1</v>
      </c>
      <c r="Q34" s="376">
        <v>2</v>
      </c>
      <c r="R34" s="376">
        <v>3</v>
      </c>
      <c r="S34" s="59"/>
      <c r="T34" s="371">
        <v>48</v>
      </c>
      <c r="U34" s="375"/>
      <c r="V34" s="375"/>
      <c r="W34" s="375"/>
      <c r="X34" s="375"/>
      <c r="Y34" s="375"/>
      <c r="Z34" s="375"/>
      <c r="AA34" s="376">
        <v>1</v>
      </c>
      <c r="AB34" s="95"/>
      <c r="AC34" s="86"/>
      <c r="AD34" s="71">
        <v>40</v>
      </c>
      <c r="AE34" s="72"/>
      <c r="AF34" s="72"/>
      <c r="AG34" s="72"/>
      <c r="AH34" s="73">
        <v>1</v>
      </c>
      <c r="AI34" s="73">
        <v>2</v>
      </c>
      <c r="AJ34" s="73">
        <v>3</v>
      </c>
      <c r="AK34" s="74">
        <v>4</v>
      </c>
      <c r="AL34" s="291"/>
      <c r="AM34" s="371">
        <v>44</v>
      </c>
      <c r="AN34" s="375"/>
      <c r="AO34" s="375"/>
      <c r="AP34" s="375"/>
      <c r="AQ34" s="375"/>
      <c r="AR34" s="375"/>
      <c r="AS34" s="375"/>
      <c r="AT34" s="373">
        <v>1</v>
      </c>
      <c r="AU34" s="59"/>
      <c r="AV34" s="371">
        <v>49</v>
      </c>
      <c r="AW34" s="375"/>
      <c r="AX34" s="372">
        <v>1</v>
      </c>
      <c r="AY34" s="372">
        <v>2</v>
      </c>
      <c r="AZ34" s="372">
        <v>3</v>
      </c>
      <c r="BA34" s="372">
        <v>4</v>
      </c>
      <c r="BB34" s="372">
        <v>5</v>
      </c>
      <c r="BC34" s="372">
        <v>6</v>
      </c>
    </row>
    <row r="35" spans="1:55">
      <c r="A35" s="58"/>
      <c r="B35" s="371">
        <v>41</v>
      </c>
      <c r="C35" s="372">
        <v>7</v>
      </c>
      <c r="D35" s="372">
        <v>8</v>
      </c>
      <c r="E35" s="372">
        <v>9</v>
      </c>
      <c r="F35" s="372">
        <v>10</v>
      </c>
      <c r="G35" s="372">
        <v>11</v>
      </c>
      <c r="H35" s="372">
        <v>12</v>
      </c>
      <c r="I35" s="372">
        <v>13</v>
      </c>
      <c r="J35" s="291"/>
      <c r="K35" s="371">
        <v>45</v>
      </c>
      <c r="L35" s="376">
        <v>4</v>
      </c>
      <c r="M35" s="376">
        <v>5</v>
      </c>
      <c r="N35" s="376">
        <v>6</v>
      </c>
      <c r="O35" s="376">
        <v>7</v>
      </c>
      <c r="P35" s="376">
        <v>8</v>
      </c>
      <c r="Q35" s="376">
        <v>9</v>
      </c>
      <c r="R35" s="376">
        <v>10</v>
      </c>
      <c r="S35" s="59"/>
      <c r="T35" s="371">
        <v>49</v>
      </c>
      <c r="U35" s="372">
        <v>2</v>
      </c>
      <c r="V35" s="372">
        <v>3</v>
      </c>
      <c r="W35" s="372">
        <v>4</v>
      </c>
      <c r="X35" s="372">
        <v>5</v>
      </c>
      <c r="Y35" s="372">
        <v>6</v>
      </c>
      <c r="Z35" s="372">
        <v>7</v>
      </c>
      <c r="AA35" s="372">
        <v>8</v>
      </c>
      <c r="AB35" s="95"/>
      <c r="AC35" s="86"/>
      <c r="AD35" s="71">
        <v>41</v>
      </c>
      <c r="AE35" s="73">
        <v>5</v>
      </c>
      <c r="AF35" s="73">
        <v>6</v>
      </c>
      <c r="AG35" s="73">
        <v>7</v>
      </c>
      <c r="AH35" s="73">
        <v>8</v>
      </c>
      <c r="AI35" s="73">
        <v>9</v>
      </c>
      <c r="AJ35" s="73">
        <v>10</v>
      </c>
      <c r="AK35" s="73">
        <v>11</v>
      </c>
      <c r="AL35" s="291"/>
      <c r="AM35" s="371">
        <v>45</v>
      </c>
      <c r="AN35" s="376">
        <v>2</v>
      </c>
      <c r="AO35" s="376">
        <v>3</v>
      </c>
      <c r="AP35" s="376">
        <v>4</v>
      </c>
      <c r="AQ35" s="376">
        <v>5</v>
      </c>
      <c r="AR35" s="376">
        <v>6</v>
      </c>
      <c r="AS35" s="376">
        <v>7</v>
      </c>
      <c r="AT35" s="376">
        <v>8</v>
      </c>
      <c r="AU35" s="59"/>
      <c r="AV35" s="371">
        <v>50</v>
      </c>
      <c r="AW35" s="372">
        <v>7</v>
      </c>
      <c r="AX35" s="372">
        <v>8</v>
      </c>
      <c r="AY35" s="372">
        <v>9</v>
      </c>
      <c r="AZ35" s="372">
        <v>10</v>
      </c>
      <c r="BA35" s="372">
        <v>11</v>
      </c>
      <c r="BB35" s="372">
        <v>12</v>
      </c>
      <c r="BC35" s="372">
        <v>13</v>
      </c>
    </row>
    <row r="36" spans="1:55">
      <c r="A36" s="58"/>
      <c r="B36" s="371">
        <v>42</v>
      </c>
      <c r="C36" s="372">
        <v>14</v>
      </c>
      <c r="D36" s="372">
        <v>15</v>
      </c>
      <c r="E36" s="372">
        <v>16</v>
      </c>
      <c r="F36" s="372">
        <v>17</v>
      </c>
      <c r="G36" s="372">
        <v>18</v>
      </c>
      <c r="H36" s="372">
        <v>19</v>
      </c>
      <c r="I36" s="372">
        <v>20</v>
      </c>
      <c r="J36" s="291"/>
      <c r="K36" s="371">
        <v>46</v>
      </c>
      <c r="L36" s="373">
        <v>11</v>
      </c>
      <c r="M36" s="376">
        <v>12</v>
      </c>
      <c r="N36" s="376">
        <v>13</v>
      </c>
      <c r="O36" s="376">
        <v>14</v>
      </c>
      <c r="P36" s="376">
        <v>15</v>
      </c>
      <c r="Q36" s="376">
        <v>16</v>
      </c>
      <c r="R36" s="376">
        <v>17</v>
      </c>
      <c r="S36" s="59"/>
      <c r="T36" s="371">
        <v>50</v>
      </c>
      <c r="U36" s="372">
        <v>9</v>
      </c>
      <c r="V36" s="372">
        <v>10</v>
      </c>
      <c r="W36" s="372">
        <v>11</v>
      </c>
      <c r="X36" s="372">
        <v>12</v>
      </c>
      <c r="Y36" s="372">
        <v>13</v>
      </c>
      <c r="Z36" s="372">
        <v>14</v>
      </c>
      <c r="AA36" s="372">
        <v>15</v>
      </c>
      <c r="AB36" s="95"/>
      <c r="AC36" s="86"/>
      <c r="AD36" s="71">
        <v>42</v>
      </c>
      <c r="AE36" s="73">
        <v>12</v>
      </c>
      <c r="AF36" s="73">
        <v>13</v>
      </c>
      <c r="AG36" s="73">
        <v>14</v>
      </c>
      <c r="AH36" s="73">
        <v>15</v>
      </c>
      <c r="AI36" s="73">
        <v>16</v>
      </c>
      <c r="AJ36" s="73">
        <v>17</v>
      </c>
      <c r="AK36" s="73">
        <v>18</v>
      </c>
      <c r="AL36" s="291"/>
      <c r="AM36" s="371">
        <v>46</v>
      </c>
      <c r="AN36" s="376">
        <v>9</v>
      </c>
      <c r="AO36" s="376">
        <v>10</v>
      </c>
      <c r="AP36" s="373">
        <v>11</v>
      </c>
      <c r="AQ36" s="376">
        <v>12</v>
      </c>
      <c r="AR36" s="376">
        <v>13</v>
      </c>
      <c r="AS36" s="376">
        <v>14</v>
      </c>
      <c r="AT36" s="376">
        <v>15</v>
      </c>
      <c r="AU36" s="59"/>
      <c r="AV36" s="371">
        <v>51</v>
      </c>
      <c r="AW36" s="372">
        <v>14</v>
      </c>
      <c r="AX36" s="372">
        <v>15</v>
      </c>
      <c r="AY36" s="372">
        <v>16</v>
      </c>
      <c r="AZ36" s="372">
        <v>17</v>
      </c>
      <c r="BA36" s="372">
        <v>18</v>
      </c>
      <c r="BB36" s="372">
        <v>19</v>
      </c>
      <c r="BC36" s="372">
        <v>20</v>
      </c>
    </row>
    <row r="37" spans="1:55">
      <c r="A37" s="58"/>
      <c r="B37" s="371">
        <v>43</v>
      </c>
      <c r="C37" s="372">
        <v>21</v>
      </c>
      <c r="D37" s="372">
        <v>22</v>
      </c>
      <c r="E37" s="372">
        <v>23</v>
      </c>
      <c r="F37" s="372">
        <v>24</v>
      </c>
      <c r="G37" s="372">
        <v>25</v>
      </c>
      <c r="H37" s="372">
        <v>26</v>
      </c>
      <c r="I37" s="372">
        <v>27</v>
      </c>
      <c r="J37" s="291"/>
      <c r="K37" s="371">
        <v>47</v>
      </c>
      <c r="L37" s="376">
        <v>18</v>
      </c>
      <c r="M37" s="376">
        <v>19</v>
      </c>
      <c r="N37" s="376">
        <v>20</v>
      </c>
      <c r="O37" s="376">
        <v>21</v>
      </c>
      <c r="P37" s="376">
        <v>22</v>
      </c>
      <c r="Q37" s="376">
        <v>23</v>
      </c>
      <c r="R37" s="376">
        <v>24</v>
      </c>
      <c r="S37" s="59"/>
      <c r="T37" s="371">
        <v>51</v>
      </c>
      <c r="U37" s="372">
        <v>16</v>
      </c>
      <c r="V37" s="372">
        <v>17</v>
      </c>
      <c r="W37" s="372">
        <v>18</v>
      </c>
      <c r="X37" s="372">
        <v>19</v>
      </c>
      <c r="Y37" s="372">
        <v>20</v>
      </c>
      <c r="Z37" s="372">
        <v>21</v>
      </c>
      <c r="AA37" s="372">
        <v>22</v>
      </c>
      <c r="AB37" s="95"/>
      <c r="AC37" s="86"/>
      <c r="AD37" s="71">
        <v>43</v>
      </c>
      <c r="AE37" s="73">
        <v>19</v>
      </c>
      <c r="AF37" s="73">
        <v>20</v>
      </c>
      <c r="AG37" s="73">
        <v>21</v>
      </c>
      <c r="AH37" s="73">
        <v>22</v>
      </c>
      <c r="AI37" s="73">
        <v>23</v>
      </c>
      <c r="AJ37" s="73">
        <v>24</v>
      </c>
      <c r="AK37" s="73">
        <v>25</v>
      </c>
      <c r="AL37" s="291"/>
      <c r="AM37" s="371">
        <v>47</v>
      </c>
      <c r="AN37" s="376">
        <v>16</v>
      </c>
      <c r="AO37" s="376">
        <v>17</v>
      </c>
      <c r="AP37" s="376">
        <v>18</v>
      </c>
      <c r="AQ37" s="376">
        <v>19</v>
      </c>
      <c r="AR37" s="376">
        <v>20</v>
      </c>
      <c r="AS37" s="376">
        <v>21</v>
      </c>
      <c r="AT37" s="376">
        <v>22</v>
      </c>
      <c r="AU37" s="59"/>
      <c r="AV37" s="371">
        <v>52</v>
      </c>
      <c r="AW37" s="374">
        <v>21</v>
      </c>
      <c r="AX37" s="374">
        <v>22</v>
      </c>
      <c r="AY37" s="374">
        <v>23</v>
      </c>
      <c r="AZ37" s="374">
        <v>24</v>
      </c>
      <c r="BA37" s="373">
        <v>25</v>
      </c>
      <c r="BB37" s="372">
        <v>26</v>
      </c>
      <c r="BC37" s="376">
        <v>27</v>
      </c>
    </row>
    <row r="38" spans="1:55">
      <c r="A38" s="58"/>
      <c r="B38" s="371">
        <v>44</v>
      </c>
      <c r="C38" s="372">
        <v>28</v>
      </c>
      <c r="D38" s="372">
        <v>29</v>
      </c>
      <c r="E38" s="372">
        <v>30</v>
      </c>
      <c r="F38" s="372">
        <v>31</v>
      </c>
      <c r="G38" s="375"/>
      <c r="H38" s="375"/>
      <c r="I38" s="375"/>
      <c r="J38" s="289"/>
      <c r="K38" s="371">
        <v>48</v>
      </c>
      <c r="L38" s="372">
        <v>25</v>
      </c>
      <c r="M38" s="372">
        <v>26</v>
      </c>
      <c r="N38" s="372">
        <v>27</v>
      </c>
      <c r="O38" s="372">
        <v>28</v>
      </c>
      <c r="P38" s="372">
        <v>29</v>
      </c>
      <c r="Q38" s="372">
        <v>30</v>
      </c>
      <c r="R38" s="375"/>
      <c r="S38" s="60"/>
      <c r="T38" s="371">
        <v>52</v>
      </c>
      <c r="U38" s="374">
        <v>23</v>
      </c>
      <c r="V38" s="374">
        <v>24</v>
      </c>
      <c r="W38" s="373">
        <v>25</v>
      </c>
      <c r="X38" s="374">
        <v>26</v>
      </c>
      <c r="Y38" s="374">
        <v>27</v>
      </c>
      <c r="Z38" s="372">
        <v>28</v>
      </c>
      <c r="AA38" s="376">
        <v>29</v>
      </c>
      <c r="AB38" s="95"/>
      <c r="AC38" s="86"/>
      <c r="AD38" s="71">
        <v>44</v>
      </c>
      <c r="AE38" s="73">
        <v>26</v>
      </c>
      <c r="AF38" s="73">
        <v>27</v>
      </c>
      <c r="AG38" s="73">
        <v>28</v>
      </c>
      <c r="AH38" s="73">
        <v>29</v>
      </c>
      <c r="AI38" s="73">
        <v>30</v>
      </c>
      <c r="AJ38" s="73">
        <v>31</v>
      </c>
      <c r="AK38" s="72"/>
      <c r="AL38" s="289"/>
      <c r="AM38" s="371">
        <v>48</v>
      </c>
      <c r="AN38" s="372">
        <v>23</v>
      </c>
      <c r="AO38" s="372">
        <v>24</v>
      </c>
      <c r="AP38" s="372">
        <v>25</v>
      </c>
      <c r="AQ38" s="372">
        <v>26</v>
      </c>
      <c r="AR38" s="372">
        <v>27</v>
      </c>
      <c r="AS38" s="372">
        <v>28</v>
      </c>
      <c r="AT38" s="372">
        <v>29</v>
      </c>
      <c r="AU38" s="60"/>
      <c r="AV38" s="371">
        <v>53</v>
      </c>
      <c r="AW38" s="374">
        <v>28</v>
      </c>
      <c r="AX38" s="374">
        <v>29</v>
      </c>
      <c r="AY38" s="374">
        <v>30</v>
      </c>
      <c r="AZ38" s="374">
        <v>31</v>
      </c>
      <c r="BA38" s="375"/>
      <c r="BB38" s="375"/>
      <c r="BC38" s="375"/>
    </row>
    <row r="39" spans="1:55">
      <c r="A39" s="58"/>
      <c r="B39" s="63"/>
      <c r="C39" s="63"/>
      <c r="D39" s="60"/>
      <c r="E39" s="62"/>
      <c r="F39" s="62"/>
      <c r="G39" s="62"/>
      <c r="H39" s="62"/>
      <c r="I39" s="62"/>
      <c r="J39" s="60"/>
      <c r="K39" s="63"/>
      <c r="L39" s="63"/>
      <c r="M39" s="60"/>
      <c r="N39" s="62"/>
      <c r="O39" s="62"/>
      <c r="P39" s="62"/>
      <c r="Q39" s="62"/>
      <c r="R39" s="62"/>
      <c r="S39" s="59"/>
      <c r="T39" s="371">
        <v>53</v>
      </c>
      <c r="U39" s="374">
        <v>30</v>
      </c>
      <c r="V39" s="374">
        <v>31</v>
      </c>
      <c r="W39" s="375"/>
      <c r="X39" s="375"/>
      <c r="Y39" s="375"/>
      <c r="Z39" s="375"/>
      <c r="AA39" s="375"/>
      <c r="AB39" s="95"/>
      <c r="AC39" s="86"/>
      <c r="AD39" s="60"/>
      <c r="AE39" s="60"/>
      <c r="AF39" s="60"/>
      <c r="AG39" s="60"/>
      <c r="AH39" s="60"/>
      <c r="AI39" s="60"/>
      <c r="AJ39" s="60"/>
      <c r="AK39" s="60"/>
      <c r="AL39" s="60"/>
      <c r="AM39" s="371">
        <v>49</v>
      </c>
      <c r="AN39" s="372">
        <v>30</v>
      </c>
      <c r="AO39" s="375"/>
      <c r="AP39" s="375"/>
      <c r="AQ39" s="375"/>
      <c r="AR39" s="375"/>
      <c r="AS39" s="375"/>
      <c r="AT39" s="375"/>
      <c r="AU39" s="59"/>
      <c r="AV39" s="381"/>
      <c r="AW39" s="381"/>
      <c r="AX39" s="381"/>
      <c r="AY39" s="381"/>
      <c r="AZ39" s="381"/>
      <c r="BA39" s="381"/>
      <c r="BB39" s="381"/>
      <c r="BC39" s="381"/>
    </row>
    <row r="40" spans="1:55">
      <c r="A40" s="58"/>
      <c r="B40" s="63"/>
      <c r="C40" s="63"/>
      <c r="D40" s="60"/>
      <c r="E40" s="62"/>
      <c r="F40" s="62"/>
      <c r="G40" s="62"/>
      <c r="H40" s="62"/>
      <c r="I40" s="62"/>
      <c r="J40" s="59"/>
      <c r="K40" s="63"/>
      <c r="L40" s="63"/>
      <c r="M40" s="60"/>
      <c r="N40" s="62"/>
      <c r="O40" s="62"/>
      <c r="P40" s="62"/>
      <c r="Q40" s="62"/>
      <c r="R40" s="63"/>
      <c r="S40" s="60"/>
      <c r="T40" s="56"/>
      <c r="U40" s="56"/>
      <c r="V40" s="56"/>
      <c r="W40" s="56"/>
      <c r="X40" s="56"/>
      <c r="Y40" s="56"/>
      <c r="Z40" s="56"/>
      <c r="AA40" s="56"/>
      <c r="AB40" s="97"/>
      <c r="AC40" s="89"/>
      <c r="AD40" s="63"/>
      <c r="AE40" s="63"/>
      <c r="AF40" s="60"/>
      <c r="AG40" s="62"/>
      <c r="AH40" s="62"/>
      <c r="AI40" s="62"/>
      <c r="AJ40" s="62"/>
      <c r="AK40" s="62"/>
      <c r="AL40" s="59"/>
      <c r="AM40" s="63"/>
      <c r="AN40" s="63"/>
      <c r="AO40" s="60"/>
      <c r="AP40" s="62"/>
      <c r="AQ40" s="62"/>
      <c r="AR40" s="62"/>
      <c r="AS40" s="62"/>
      <c r="AT40" s="63"/>
      <c r="AU40" s="60"/>
      <c r="AV40" s="56"/>
      <c r="AW40" s="56"/>
      <c r="AX40" s="56"/>
      <c r="AY40" s="56"/>
      <c r="AZ40" s="56"/>
      <c r="BA40" s="56"/>
      <c r="BB40" s="56"/>
      <c r="BC40" s="56"/>
    </row>
    <row r="41" spans="1:55">
      <c r="A41" s="292"/>
      <c r="B41" s="68" t="s">
        <v>351</v>
      </c>
      <c r="C41" s="69"/>
      <c r="D41" s="69"/>
      <c r="E41" s="69"/>
      <c r="F41" s="292"/>
      <c r="G41" s="292"/>
      <c r="H41" s="292"/>
      <c r="I41" s="292"/>
      <c r="J41" s="292"/>
      <c r="K41" s="69" t="s">
        <v>352</v>
      </c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  <c r="AA41" s="292"/>
      <c r="AB41" s="97"/>
      <c r="AC41" s="89"/>
      <c r="AD41" s="68" t="s">
        <v>351</v>
      </c>
      <c r="AE41" s="69"/>
      <c r="AF41" s="69"/>
      <c r="AG41" s="69"/>
      <c r="AH41" s="292"/>
      <c r="AI41" s="292"/>
      <c r="AJ41" s="292"/>
      <c r="AK41" s="292"/>
      <c r="AL41" s="292"/>
      <c r="AM41" s="69" t="s">
        <v>352</v>
      </c>
      <c r="AN41" s="292"/>
      <c r="AO41" s="292"/>
      <c r="AP41" s="292"/>
      <c r="AQ41" s="292"/>
      <c r="AR41" s="292"/>
      <c r="AS41" s="292"/>
      <c r="AT41" s="292"/>
      <c r="AU41" s="292"/>
      <c r="AV41" s="292"/>
      <c r="AW41" s="292"/>
      <c r="AX41" s="292"/>
      <c r="AY41" s="292"/>
      <c r="AZ41" s="292"/>
      <c r="BA41" s="292"/>
      <c r="BB41" s="292"/>
      <c r="BC41" s="292"/>
    </row>
    <row r="42" spans="1:55">
      <c r="A42" s="292"/>
      <c r="B42" s="293" t="s">
        <v>353</v>
      </c>
      <c r="C42" s="292"/>
      <c r="D42" s="293" t="s">
        <v>354</v>
      </c>
      <c r="E42" s="292"/>
      <c r="F42" s="292"/>
      <c r="G42" s="292"/>
      <c r="H42" s="292"/>
      <c r="I42" s="292"/>
      <c r="J42" s="292"/>
      <c r="K42" s="69" t="s">
        <v>355</v>
      </c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2"/>
      <c r="Z42" s="292"/>
      <c r="AA42" s="292"/>
      <c r="AB42" s="97"/>
      <c r="AC42" s="89"/>
      <c r="AD42" s="293" t="s">
        <v>353</v>
      </c>
      <c r="AE42" s="292"/>
      <c r="AF42" s="293" t="s">
        <v>356</v>
      </c>
      <c r="AG42" s="292"/>
      <c r="AH42" s="292"/>
      <c r="AI42" s="292"/>
      <c r="AJ42" s="292"/>
      <c r="AK42" s="292"/>
      <c r="AL42" s="292"/>
      <c r="AM42" s="69" t="s">
        <v>355</v>
      </c>
      <c r="AN42" s="292"/>
      <c r="AO42" s="292"/>
      <c r="AP42" s="292"/>
      <c r="AQ42" s="292"/>
      <c r="AR42" s="292"/>
      <c r="AS42" s="292"/>
      <c r="AT42" s="292"/>
      <c r="AU42" s="292"/>
      <c r="AV42" s="292"/>
      <c r="AW42" s="292"/>
      <c r="AX42" s="292"/>
      <c r="AY42" s="292"/>
      <c r="AZ42" s="292"/>
      <c r="BA42" s="292"/>
      <c r="BB42" s="292"/>
      <c r="BC42" s="292"/>
    </row>
    <row r="43" spans="1:55">
      <c r="A43" s="292"/>
      <c r="B43" s="293" t="s">
        <v>357</v>
      </c>
      <c r="C43" s="292"/>
      <c r="D43" s="293" t="s">
        <v>358</v>
      </c>
      <c r="E43" s="292"/>
      <c r="F43" s="292"/>
      <c r="G43" s="292"/>
      <c r="H43" s="292"/>
      <c r="I43" s="292"/>
      <c r="J43" s="292"/>
      <c r="K43" s="292"/>
      <c r="L43" s="382">
        <v>24</v>
      </c>
      <c r="M43" s="292" t="s">
        <v>359</v>
      </c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  <c r="AA43" s="292"/>
      <c r="AB43" s="97"/>
      <c r="AC43" s="89"/>
      <c r="AD43" s="293" t="s">
        <v>357</v>
      </c>
      <c r="AE43" s="292"/>
      <c r="AF43" s="293" t="s">
        <v>360</v>
      </c>
      <c r="AG43" s="292"/>
      <c r="AH43" s="292"/>
      <c r="AI43" s="292"/>
      <c r="AJ43" s="292"/>
      <c r="AK43" s="292"/>
      <c r="AL43" s="292"/>
      <c r="AM43" s="292"/>
      <c r="AN43" s="382">
        <v>24</v>
      </c>
      <c r="AO43" s="292" t="s">
        <v>359</v>
      </c>
      <c r="AP43" s="292"/>
      <c r="AQ43" s="292"/>
      <c r="AR43" s="292"/>
      <c r="AS43" s="292"/>
      <c r="AT43" s="292"/>
      <c r="AU43" s="292"/>
      <c r="AV43" s="292"/>
      <c r="AW43" s="292"/>
      <c r="AX43" s="292"/>
      <c r="AY43" s="292"/>
      <c r="AZ43" s="292"/>
      <c r="BA43" s="292"/>
      <c r="BB43" s="292"/>
      <c r="BC43" s="292"/>
    </row>
    <row r="44" spans="1:55">
      <c r="A44" s="292"/>
      <c r="B44" s="293" t="s">
        <v>361</v>
      </c>
      <c r="C44" s="292"/>
      <c r="D44" s="293" t="s">
        <v>362</v>
      </c>
      <c r="E44" s="292"/>
      <c r="F44" s="292"/>
      <c r="G44" s="292"/>
      <c r="H44" s="292"/>
      <c r="I44" s="292"/>
      <c r="J44" s="292"/>
      <c r="K44" s="292"/>
      <c r="L44" s="383">
        <v>15</v>
      </c>
      <c r="M44" s="293" t="s">
        <v>363</v>
      </c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2"/>
      <c r="AA44" s="292"/>
      <c r="AB44" s="97"/>
      <c r="AC44" s="89"/>
      <c r="AD44" s="293" t="s">
        <v>361</v>
      </c>
      <c r="AE44" s="292"/>
      <c r="AF44" s="293" t="s">
        <v>364</v>
      </c>
      <c r="AG44" s="292"/>
      <c r="AH44" s="292"/>
      <c r="AI44" s="292"/>
      <c r="AJ44" s="292"/>
      <c r="AK44" s="292"/>
      <c r="AL44" s="292"/>
      <c r="AM44" s="292"/>
      <c r="AN44" s="383">
        <v>15</v>
      </c>
      <c r="AO44" s="293" t="s">
        <v>363</v>
      </c>
      <c r="AP44" s="292"/>
      <c r="AQ44" s="292"/>
      <c r="AR44" s="292"/>
      <c r="AS44" s="292"/>
      <c r="AT44" s="292"/>
      <c r="AU44" s="292"/>
      <c r="AV44" s="292"/>
      <c r="AW44" s="292"/>
      <c r="AX44" s="292"/>
      <c r="AY44" s="292"/>
      <c r="AZ44" s="292"/>
      <c r="BA44" s="292"/>
      <c r="BB44" s="292"/>
      <c r="BC44" s="292"/>
    </row>
    <row r="45" spans="1:55">
      <c r="A45" s="292"/>
      <c r="B45" s="293" t="s">
        <v>365</v>
      </c>
      <c r="C45" s="292"/>
      <c r="D45" s="293" t="s">
        <v>366</v>
      </c>
      <c r="E45" s="292"/>
      <c r="F45" s="292"/>
      <c r="G45" s="292"/>
      <c r="H45" s="292"/>
      <c r="I45" s="292"/>
      <c r="L45" s="70"/>
      <c r="M45" s="293" t="s">
        <v>367</v>
      </c>
      <c r="AB45" s="97"/>
      <c r="AC45" s="90"/>
      <c r="AD45" s="293" t="s">
        <v>365</v>
      </c>
      <c r="AE45" s="292"/>
      <c r="AF45" s="293" t="s">
        <v>368</v>
      </c>
      <c r="AG45" s="292"/>
      <c r="AH45" s="292"/>
      <c r="AI45" s="292"/>
      <c r="AJ45" s="292"/>
      <c r="AK45" s="292"/>
      <c r="AN45" s="70"/>
      <c r="AO45" s="293" t="s">
        <v>367</v>
      </c>
    </row>
    <row r="46" spans="1:55">
      <c r="AB46" s="90"/>
      <c r="AC46" s="90"/>
    </row>
  </sheetData>
  <mergeCells count="26">
    <mergeCell ref="AD1:BC1"/>
    <mergeCell ref="AE3:AK3"/>
    <mergeCell ref="AN3:AT3"/>
    <mergeCell ref="AW3:BC3"/>
    <mergeCell ref="AE13:AK13"/>
    <mergeCell ref="AN13:AT13"/>
    <mergeCell ref="AW13:BC13"/>
    <mergeCell ref="AE22:AK22"/>
    <mergeCell ref="AN22:AT22"/>
    <mergeCell ref="AW22:BC22"/>
    <mergeCell ref="AE32:AK32"/>
    <mergeCell ref="AN32:AT32"/>
    <mergeCell ref="AW32:BC32"/>
    <mergeCell ref="B1:AA1"/>
    <mergeCell ref="C3:I3"/>
    <mergeCell ref="L3:R3"/>
    <mergeCell ref="U3:AA3"/>
    <mergeCell ref="C12:I12"/>
    <mergeCell ref="L12:R12"/>
    <mergeCell ref="U12:AA12"/>
    <mergeCell ref="C22:I22"/>
    <mergeCell ref="L22:R22"/>
    <mergeCell ref="U22:AA22"/>
    <mergeCell ref="C32:I32"/>
    <mergeCell ref="L32:R32"/>
    <mergeCell ref="U32:AA3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044A-C8F4-4FC3-AD8C-61C823DE168A}">
  <sheetPr>
    <tabColor theme="1"/>
  </sheetPr>
  <dimension ref="B3:M131"/>
  <sheetViews>
    <sheetView topLeftCell="A94" workbookViewId="0">
      <selection activeCell="I103" sqref="I103"/>
    </sheetView>
  </sheetViews>
  <sheetFormatPr defaultRowHeight="15" outlineLevelCol="1"/>
  <cols>
    <col min="1" max="1" width="4.42578125" customWidth="1"/>
    <col min="2" max="2" width="16.42578125" bestFit="1" customWidth="1"/>
    <col min="6" max="8" width="11.42578125" customWidth="1"/>
    <col min="9" max="9" width="11.42578125" customWidth="1" outlineLevel="1"/>
    <col min="10" max="19" width="11.42578125" customWidth="1"/>
  </cols>
  <sheetData>
    <row r="3" spans="2:13" ht="64.5" customHeight="1"/>
    <row r="4" spans="2:13" ht="70.5" customHeight="1" thickBot="1">
      <c r="B4" s="228" t="s">
        <v>369</v>
      </c>
      <c r="C4" s="229" t="s">
        <v>125</v>
      </c>
      <c r="D4" s="230"/>
      <c r="E4" s="230"/>
      <c r="F4" s="234" t="s">
        <v>370</v>
      </c>
      <c r="G4" s="234" t="s">
        <v>371</v>
      </c>
      <c r="H4" s="234" t="s">
        <v>25</v>
      </c>
      <c r="I4" s="234" t="s">
        <v>31</v>
      </c>
      <c r="J4" s="234" t="s">
        <v>372</v>
      </c>
      <c r="K4" s="234" t="s">
        <v>44</v>
      </c>
    </row>
    <row r="5" spans="2:13" ht="14.25" customHeight="1">
      <c r="B5" s="231"/>
      <c r="C5" s="232"/>
      <c r="D5" s="233"/>
      <c r="E5" s="233"/>
    </row>
    <row r="6" spans="2:13">
      <c r="B6" s="162" t="str">
        <f>Planning!D7</f>
        <v>Charleroi</v>
      </c>
      <c r="C6" s="162" t="str">
        <f>Planning!E7</f>
        <v>FH01</v>
      </c>
      <c r="D6" s="192" t="str">
        <f>Planning!F7</f>
        <v>VbI</v>
      </c>
      <c r="E6" s="192"/>
      <c r="F6" s="384" t="str">
        <f>IF(Planning!S7="OK","OK",IF(Planning!Q7="OK","In Progress","Planned"))</f>
        <v>OK</v>
      </c>
      <c r="G6" s="384" t="str">
        <f>IF(Planning!X7="OK","OK",IF(Planning!U7="OK","In Progress","Planned"))</f>
        <v>OK</v>
      </c>
      <c r="H6" s="384" t="str">
        <f>IF(Planning!AH7="OK","OK",IF(Planning!Z7="OK","In Progress","Planned"))</f>
        <v>OK</v>
      </c>
      <c r="I6" s="384" t="str">
        <f>IF(Planning!AP7="OK","OK",IF(Planning!AJ7="OK","In Progress","Planned"))</f>
        <v>OK</v>
      </c>
      <c r="J6" s="384" t="str">
        <f>IF(Planning!AU7="OK","OK",IF(Planning!AR7="OK","In Progress","Planned"))</f>
        <v>OK</v>
      </c>
      <c r="K6" s="384" t="str">
        <f>IF(Planning!BA7="","NVT",IF(Planning!BA7="OK","OK",IF(Planning!AW7="OK","In Progress","Planned")))</f>
        <v>NVT</v>
      </c>
      <c r="L6" s="384"/>
      <c r="M6" s="384"/>
    </row>
    <row r="7" spans="2:13">
      <c r="B7" s="384" t="str">
        <f>Planning!D8</f>
        <v>Charleroi</v>
      </c>
      <c r="C7" s="384" t="str">
        <f>Planning!E8</f>
        <v>FH02</v>
      </c>
      <c r="D7" s="192" t="str">
        <f>Planning!F8</f>
        <v>VbI</v>
      </c>
      <c r="E7" s="193"/>
      <c r="F7" s="384" t="str">
        <f>IF(Planning!S8="OK","OK",IF(Planning!Q8="OK","In Progress","Planned"))</f>
        <v>OK</v>
      </c>
      <c r="G7" s="384" t="str">
        <f>IF(Planning!X8="OK","OK",IF(Planning!U8="OK","In Progress","Planned"))</f>
        <v>OK</v>
      </c>
      <c r="H7" s="384" t="str">
        <f>IF(Planning!AH8="OK","OK",IF(Planning!Z8="OK","In Progress","Planned"))</f>
        <v>OK</v>
      </c>
      <c r="I7" s="384" t="str">
        <f>IF(Planning!AP8="OK","OK",IF(Planning!AJ8="OK","In Progress","Planned"))</f>
        <v>OK</v>
      </c>
      <c r="J7" s="384" t="str">
        <f>IF(Planning!AU8="OK","OK",IF(Planning!AR8="OK","In Progress","Planned"))</f>
        <v>OK</v>
      </c>
      <c r="K7" s="384" t="str">
        <f>IF(Planning!BA8="","NVT",IF(Planning!BA8="OK","OK",IF(Planning!AW8="OK","In Progress","Planned")))</f>
        <v>NVT</v>
      </c>
      <c r="L7" s="384"/>
      <c r="M7" s="384"/>
    </row>
    <row r="8" spans="2:13">
      <c r="B8" s="384" t="str">
        <f>Planning!D9</f>
        <v>Charleroi</v>
      </c>
      <c r="C8" s="384" t="str">
        <f>Planning!E9</f>
        <v>FH03</v>
      </c>
      <c r="D8" s="192" t="str">
        <f>Planning!F9</f>
        <v>VbI</v>
      </c>
      <c r="E8" s="193"/>
      <c r="F8" s="384" t="str">
        <f>IF(Planning!S9="OK","OK",IF(Planning!Q9="OK","In Progress","Planned"))</f>
        <v>OK</v>
      </c>
      <c r="G8" s="384" t="str">
        <f>IF(Planning!X9="OK","OK",IF(Planning!U9="OK","In Progress","Planned"))</f>
        <v>OK</v>
      </c>
      <c r="H8" s="384" t="str">
        <f>IF(Planning!AH9="OK","OK",IF(Planning!Z9="OK","In Progress","Planned"))</f>
        <v>OK</v>
      </c>
      <c r="I8" s="384" t="str">
        <f>IF(Planning!AP9="OK","OK",IF(Planning!AJ9="OK","In Progress","Planned"))</f>
        <v>OK</v>
      </c>
      <c r="J8" s="384" t="str">
        <f>IF(Planning!AU9="OK","OK",IF(Planning!AR9="OK","In Progress","Planned"))</f>
        <v>OK</v>
      </c>
      <c r="K8" s="384" t="str">
        <f>IF(Planning!BA9="","NVT",IF(Planning!BA9="OK","OK",IF(Planning!AW9="OK","In Progress","Planned")))</f>
        <v>NVT</v>
      </c>
      <c r="L8" s="384"/>
      <c r="M8" s="384"/>
    </row>
    <row r="9" spans="2:13">
      <c r="B9" s="384" t="str">
        <f>Planning!D10</f>
        <v>Charleroi</v>
      </c>
      <c r="C9" s="384" t="str">
        <f>Planning!E10</f>
        <v>FH04</v>
      </c>
      <c r="D9" s="192" t="str">
        <f>Planning!F10</f>
        <v>VbI</v>
      </c>
      <c r="E9" s="193"/>
      <c r="F9" s="384" t="str">
        <f>IF(Planning!S10="OK","OK",IF(Planning!Q10="OK","In Progress","Planned"))</f>
        <v>OK</v>
      </c>
      <c r="G9" s="384" t="str">
        <f>IF(Planning!X10="OK","OK",IF(Planning!U10="OK","In Progress","Planned"))</f>
        <v>OK</v>
      </c>
      <c r="H9" s="384" t="str">
        <f>IF(Planning!AH10="OK","OK",IF(Planning!Z10="OK","In Progress","Planned"))</f>
        <v>OK</v>
      </c>
      <c r="I9" s="384" t="str">
        <f>IF(Planning!AP10="OK","OK",IF(Planning!AJ10="OK","In Progress","Planned"))</f>
        <v>OK</v>
      </c>
      <c r="J9" s="384" t="str">
        <f>IF(Planning!AU10="OK","OK",IF(Planning!AR10="OK","In Progress","Planned"))</f>
        <v>OK</v>
      </c>
      <c r="K9" s="384" t="str">
        <f>IF(Planning!BA10="","NVT",IF(Planning!BA10="OK","OK",IF(Planning!AW10="OK","In Progress","Planned")))</f>
        <v>NVT</v>
      </c>
      <c r="L9" s="384"/>
      <c r="M9" s="384"/>
    </row>
    <row r="10" spans="2:13">
      <c r="B10" s="384" t="str">
        <f>Planning!D11</f>
        <v>Charleroi</v>
      </c>
      <c r="C10" s="384" t="str">
        <f>Planning!E11</f>
        <v>FH05</v>
      </c>
      <c r="D10" s="192" t="str">
        <f>Planning!F11</f>
        <v>VbI</v>
      </c>
      <c r="E10" s="193"/>
      <c r="F10" s="384" t="str">
        <f>IF(Planning!S11="OK","OK",IF(Planning!Q11="OK","In Progress","Planned"))</f>
        <v>OK</v>
      </c>
      <c r="G10" s="384" t="str">
        <f>IF(Planning!X11="OK","OK",IF(Planning!U11="OK","In Progress","Planned"))</f>
        <v>OK</v>
      </c>
      <c r="H10" s="384" t="str">
        <f>IF(Planning!AH11="OK","OK",IF(Planning!Z11="OK","In Progress","Planned"))</f>
        <v>OK</v>
      </c>
      <c r="I10" s="384" t="str">
        <f>IF(Planning!AP11="OK","OK",IF(Planning!AJ11="OK","In Progress","Planned"))</f>
        <v>OK</v>
      </c>
      <c r="J10" s="384" t="str">
        <f>IF(Planning!AU11="OK","OK",IF(Planning!AR11="OK","In Progress","Planned"))</f>
        <v>OK</v>
      </c>
      <c r="K10" s="384" t="str">
        <f>IF(Planning!BA11="","NVT",IF(Planning!BA11="OK","OK",IF(Planning!AW11="OK","In Progress","Planned")))</f>
        <v>NVT</v>
      </c>
      <c r="L10" s="384"/>
      <c r="M10" s="384"/>
    </row>
    <row r="11" spans="2:13">
      <c r="B11" s="384" t="str">
        <f>Planning!D12</f>
        <v>Charleroi</v>
      </c>
      <c r="C11" s="384" t="str">
        <f>Planning!E12</f>
        <v>FH06</v>
      </c>
      <c r="D11" s="192" t="str">
        <f>Planning!F12</f>
        <v>VbI</v>
      </c>
      <c r="E11" s="193"/>
      <c r="F11" s="384" t="str">
        <f>IF(Planning!S12="OK","OK",IF(Planning!Q12="OK","In Progress","Planned"))</f>
        <v>OK</v>
      </c>
      <c r="G11" s="384" t="str">
        <f>IF(Planning!X12="OK","OK",IF(Planning!U12="OK","In Progress","Planned"))</f>
        <v>OK</v>
      </c>
      <c r="H11" s="384" t="str">
        <f>IF(Planning!AH12="OK","OK",IF(Planning!Z12="OK","In Progress","Planned"))</f>
        <v>Planned</v>
      </c>
      <c r="I11" s="384" t="str">
        <f>IF(Planning!AP12="OK","OK",IF(Planning!AJ12="OK","In Progress","Planned"))</f>
        <v>Planned</v>
      </c>
      <c r="J11" s="384" t="str">
        <f>IF(Planning!AU12="OK","OK",IF(Planning!AR12="OK","In Progress","Planned"))</f>
        <v>Planned</v>
      </c>
      <c r="K11" s="384" t="str">
        <f>IF(Planning!BA12="","NVT",IF(Planning!BA12="OK","OK",IF(Planning!AW12="OK","In Progress","Planned")))</f>
        <v>Planned</v>
      </c>
      <c r="L11" s="384"/>
      <c r="M11" s="384"/>
    </row>
    <row r="12" spans="2:13">
      <c r="B12" s="384" t="str">
        <f>Planning!D13</f>
        <v>Charleroi</v>
      </c>
      <c r="C12" s="384" t="str">
        <f>Planning!E13</f>
        <v>FH07</v>
      </c>
      <c r="D12" s="192" t="str">
        <f>Planning!F13</f>
        <v>VbI</v>
      </c>
      <c r="E12" s="193"/>
      <c r="F12" s="384" t="str">
        <f>IF(Planning!S13="OK","OK",IF(Planning!Q13="OK","In Progress","Planned"))</f>
        <v>OK</v>
      </c>
      <c r="G12" s="384" t="str">
        <f>IF(Planning!X13="OK","OK",IF(Planning!U13="OK","In Progress","Planned"))</f>
        <v>OK</v>
      </c>
      <c r="H12" s="384" t="str">
        <f>IF(Planning!AH13="OK","OK",IF(Planning!Z13="OK","In Progress","Planned"))</f>
        <v>Planned</v>
      </c>
      <c r="I12" s="384" t="str">
        <f>IF(Planning!AP13="OK","OK",IF(Planning!AJ13="OK","In Progress","Planned"))</f>
        <v>Planned</v>
      </c>
      <c r="J12" s="384" t="str">
        <f>IF(Planning!AU13="OK","OK",IF(Planning!AR13="OK","In Progress","Planned"))</f>
        <v>Planned</v>
      </c>
      <c r="K12" s="384" t="str">
        <f>IF(Planning!BA13="","NVT",IF(Planning!BA13="OK","OK",IF(Planning!AW13="OK","In Progress","Planned")))</f>
        <v>Planned</v>
      </c>
      <c r="L12" s="384"/>
      <c r="M12" s="384"/>
    </row>
    <row r="13" spans="2:13">
      <c r="B13" s="384" t="str">
        <f>Planning!D14</f>
        <v>Charleroi</v>
      </c>
      <c r="C13" s="384" t="str">
        <f>Planning!E14</f>
        <v>FH08</v>
      </c>
      <c r="D13" s="192" t="str">
        <f>Planning!F14</f>
        <v>VbI</v>
      </c>
      <c r="E13" s="193"/>
      <c r="F13" s="384" t="str">
        <f>IF(Planning!S14="OK","OK",IF(Planning!Q14="OK","In Progress","Planned"))</f>
        <v>OK</v>
      </c>
      <c r="G13" s="384" t="str">
        <f>IF(Planning!X14="OK","OK",IF(Planning!U14="OK","In Progress","Planned"))</f>
        <v>OK</v>
      </c>
      <c r="H13" s="384" t="str">
        <f>IF(Planning!AH14="OK","OK",IF(Planning!Z14="OK","In Progress","Planned"))</f>
        <v>Planned</v>
      </c>
      <c r="I13" s="384" t="str">
        <f>IF(Planning!AP14="OK","OK",IF(Planning!AJ14="OK","In Progress","Planned"))</f>
        <v>Planned</v>
      </c>
      <c r="J13" s="384" t="str">
        <f>IF(Planning!AU14="OK","OK",IF(Planning!AR14="OK","In Progress","Planned"))</f>
        <v>Planned</v>
      </c>
      <c r="K13" s="384" t="str">
        <f>IF(Planning!BA14="","NVT",IF(Planning!BA14="OK","OK",IF(Planning!AW14="OK","In Progress","Planned")))</f>
        <v>Planned</v>
      </c>
      <c r="L13" s="384"/>
      <c r="M13" s="384"/>
    </row>
    <row r="14" spans="2:13">
      <c r="B14" s="384" t="str">
        <f>Planning!D15</f>
        <v>Charleroi</v>
      </c>
      <c r="C14" s="384" t="str">
        <f>Planning!E15</f>
        <v>FH09</v>
      </c>
      <c r="D14" s="192" t="str">
        <f>Planning!F15</f>
        <v>VbI</v>
      </c>
      <c r="E14" s="193"/>
      <c r="F14" s="384" t="str">
        <f>IF(Planning!S15="OK","OK",IF(Planning!Q15="OK","In Progress","Planned"))</f>
        <v>OK</v>
      </c>
      <c r="G14" s="384" t="str">
        <f>IF(Planning!X15="OK","OK",IF(Planning!U15="OK","In Progress","Planned"))</f>
        <v>OK</v>
      </c>
      <c r="H14" s="384" t="str">
        <f>IF(Planning!AH15="OK","OK",IF(Planning!Z15="OK","In Progress","Planned"))</f>
        <v>Planned</v>
      </c>
      <c r="I14" s="384" t="str">
        <f>IF(Planning!AP15="OK","OK",IF(Planning!AJ15="OK","In Progress","Planned"))</f>
        <v>Planned</v>
      </c>
      <c r="J14" s="384" t="str">
        <f>IF(Planning!AU15="OK","OK",IF(Planning!AR15="OK","In Progress","Planned"))</f>
        <v>Planned</v>
      </c>
      <c r="K14" s="384" t="str">
        <f>IF(Planning!BA15="","NVT",IF(Planning!BA15="OK","OK",IF(Planning!AW15="OK","In Progress","Planned")))</f>
        <v>Planned</v>
      </c>
      <c r="L14" s="384"/>
      <c r="M14" s="384"/>
    </row>
    <row r="15" spans="2:13">
      <c r="B15" s="384" t="str">
        <f>Planning!D16</f>
        <v>Charleroi</v>
      </c>
      <c r="C15" s="384" t="str">
        <f>Planning!E16</f>
        <v>FH10</v>
      </c>
      <c r="D15" s="192" t="str">
        <f>Planning!F16</f>
        <v>VbI</v>
      </c>
      <c r="E15" s="193"/>
      <c r="F15" s="384" t="str">
        <f>IF(Planning!S16="OK","OK",IF(Planning!Q16="OK","In Progress","Planned"))</f>
        <v>OK</v>
      </c>
      <c r="G15" s="384" t="str">
        <f>IF(Planning!X16="OK","OK",IF(Planning!U16="OK","In Progress","Planned"))</f>
        <v>OK</v>
      </c>
      <c r="H15" s="384" t="str">
        <f>IF(Planning!AH16="OK","OK",IF(Planning!Z16="OK","In Progress","Planned"))</f>
        <v>OK</v>
      </c>
      <c r="I15" s="384" t="str">
        <f>IF(Planning!AP16="OK","OK",IF(Planning!AJ16="OK","In Progress","Planned"))</f>
        <v>OK</v>
      </c>
      <c r="J15" s="384" t="str">
        <f>IF(Planning!AU16="OK","OK",IF(Planning!AR16="OK","In Progress","Planned"))</f>
        <v>OK</v>
      </c>
      <c r="K15" s="384" t="str">
        <f>IF(Planning!BA16="","NVT",IF(Planning!BA16="OK","OK",IF(Planning!AW16="OK","In Progress","Planned")))</f>
        <v>NVT</v>
      </c>
      <c r="L15" s="384"/>
      <c r="M15" s="384"/>
    </row>
    <row r="16" spans="2:13">
      <c r="B16" s="384" t="str">
        <f>Planning!D17</f>
        <v>Charleroi</v>
      </c>
      <c r="C16" s="384" t="str">
        <f>Planning!E17</f>
        <v>FH11</v>
      </c>
      <c r="D16" s="192" t="str">
        <f>Planning!F17</f>
        <v>VbI</v>
      </c>
      <c r="E16" s="193"/>
      <c r="F16" s="384" t="str">
        <f>IF(Planning!S17="OK","OK",IF(Planning!Q17="OK","In Progress","Planned"))</f>
        <v>OK</v>
      </c>
      <c r="G16" s="384" t="str">
        <f>IF(Planning!X17="OK","OK",IF(Planning!U17="OK","In Progress","Planned"))</f>
        <v>OK</v>
      </c>
      <c r="H16" s="384" t="str">
        <f>IF(Planning!AH17="OK","OK",IF(Planning!Z17="OK","In Progress","Planned"))</f>
        <v>OK</v>
      </c>
      <c r="I16" s="384" t="str">
        <f>IF(Planning!AP17="OK","OK",IF(Planning!AJ17="OK","In Progress","Planned"))</f>
        <v>OK</v>
      </c>
      <c r="J16" s="384" t="str">
        <f>IF(Planning!AU17="OK","OK",IF(Planning!AR17="OK","In Progress","Planned"))</f>
        <v>In Progress</v>
      </c>
      <c r="K16" s="384" t="str">
        <f>IF(Planning!BA17="","NVT",IF(Planning!BA17="OK","OK",IF(Planning!AW17="OK","In Progress","Planned")))</f>
        <v>NVT</v>
      </c>
      <c r="L16" s="384"/>
      <c r="M16" s="384"/>
    </row>
    <row r="17" spans="2:13">
      <c r="B17" s="384" t="str">
        <f>Planning!D18</f>
        <v>Charleroi</v>
      </c>
      <c r="C17" s="384" t="str">
        <f>Planning!E18</f>
        <v>FH12</v>
      </c>
      <c r="D17" s="192" t="str">
        <f>Planning!F18</f>
        <v>VbI</v>
      </c>
      <c r="E17" s="193"/>
      <c r="F17" s="384" t="str">
        <f>IF(Planning!S18="OK","OK",IF(Planning!Q18="OK","In Progress","Planned"))</f>
        <v>OK</v>
      </c>
      <c r="G17" s="384" t="str">
        <f>IF(Planning!X18="OK","OK",IF(Planning!U18="OK","In Progress","Planned"))</f>
        <v>OK</v>
      </c>
      <c r="H17" s="384" t="str">
        <f>IF(Planning!AH18="OK","OK",IF(Planning!Z18="OK","In Progress","Planned"))</f>
        <v>OK</v>
      </c>
      <c r="I17" s="384" t="str">
        <f>IF(Planning!AP18="OK","OK",IF(Planning!AJ18="OK","In Progress","Planned"))</f>
        <v>OK</v>
      </c>
      <c r="J17" s="384" t="str">
        <f>IF(Planning!AU18="OK","OK",IF(Planning!AR18="OK","In Progress","Planned"))</f>
        <v>In Progress</v>
      </c>
      <c r="K17" s="384" t="str">
        <f>IF(Planning!BA18="","NVT",IF(Planning!BA18="OK","OK",IF(Planning!AW18="OK","In Progress","Planned")))</f>
        <v>Planned</v>
      </c>
      <c r="L17" s="384"/>
      <c r="M17" s="384"/>
    </row>
    <row r="18" spans="2:13">
      <c r="B18" s="384" t="str">
        <f>Planning!D19</f>
        <v>Charleroi</v>
      </c>
      <c r="C18" s="384" t="str">
        <f>Planning!E19</f>
        <v>FH13</v>
      </c>
      <c r="D18" s="192" t="str">
        <f>Planning!F19</f>
        <v>VbI</v>
      </c>
      <c r="E18" s="193"/>
      <c r="F18" s="384" t="str">
        <f>IF(Planning!S19="OK","OK",IF(Planning!Q19="OK","In Progress","Planned"))</f>
        <v>OK</v>
      </c>
      <c r="G18" s="384" t="str">
        <f>IF(Planning!X19="OK","OK",IF(Planning!U19="OK","In Progress","Planned"))</f>
        <v>OK</v>
      </c>
      <c r="H18" s="384" t="str">
        <f>IF(Planning!AH19="OK","OK",IF(Planning!Z19="OK","In Progress","Planned"))</f>
        <v>Planned</v>
      </c>
      <c r="I18" s="384" t="str">
        <f>IF(Planning!AP19="OK","OK",IF(Planning!AJ19="OK","In Progress","Planned"))</f>
        <v>Planned</v>
      </c>
      <c r="J18" s="384" t="str">
        <f>IF(Planning!AU19="OK","OK",IF(Planning!AR19="OK","In Progress","Planned"))</f>
        <v>Planned</v>
      </c>
      <c r="K18" s="384" t="str">
        <f>IF(Planning!BA19="","NVT",IF(Planning!BA19="OK","OK",IF(Planning!AW19="OK","In Progress","Planned")))</f>
        <v>Planned</v>
      </c>
      <c r="L18" s="384"/>
      <c r="M18" s="384"/>
    </row>
    <row r="19" spans="2:13">
      <c r="B19" s="384" t="str">
        <f>Planning!D20</f>
        <v>Charleroi</v>
      </c>
      <c r="C19" s="384" t="str">
        <f>Planning!E20</f>
        <v>FH14</v>
      </c>
      <c r="D19" s="192" t="str">
        <f>Planning!F20</f>
        <v>VbI</v>
      </c>
      <c r="E19" s="193"/>
      <c r="F19" s="384" t="str">
        <f>IF(Planning!S20="OK","OK",IF(Planning!Q20="OK","In Progress","Planned"))</f>
        <v>OK</v>
      </c>
      <c r="G19" s="384" t="str">
        <f>IF(Planning!X20="OK","OK",IF(Planning!U20="OK","In Progress","Planned"))</f>
        <v>OK</v>
      </c>
      <c r="H19" s="384" t="str">
        <f>IF(Planning!AH20="OK","OK",IF(Planning!Z20="OK","In Progress","Planned"))</f>
        <v>In Progress</v>
      </c>
      <c r="I19" s="384" t="str">
        <f>IF(Planning!AP20="OK","OK",IF(Planning!AJ20="OK","In Progress","Planned"))</f>
        <v>Planned</v>
      </c>
      <c r="J19" s="384" t="str">
        <f>IF(Planning!AU20="OK","OK",IF(Planning!AR20="OK","In Progress","Planned"))</f>
        <v>Planned</v>
      </c>
      <c r="K19" s="384" t="str">
        <f>IF(Planning!BA20="","NVT",IF(Planning!BA20="OK","OK",IF(Planning!AW20="OK","In Progress","Planned")))</f>
        <v>Planned</v>
      </c>
      <c r="L19" s="384"/>
      <c r="M19" s="384"/>
    </row>
    <row r="20" spans="2:13">
      <c r="B20" s="384" t="str">
        <f>Planning!D21</f>
        <v>Charleroi</v>
      </c>
      <c r="C20" s="384" t="str">
        <f>Planning!E21</f>
        <v>FH15</v>
      </c>
      <c r="D20" s="192" t="str">
        <f>Planning!F21</f>
        <v>VbI</v>
      </c>
      <c r="E20" s="193"/>
      <c r="F20" s="384" t="str">
        <f>IF(Planning!S21="OK","OK",IF(Planning!Q21="OK","In Progress","Planned"))</f>
        <v>OK</v>
      </c>
      <c r="G20" s="384" t="str">
        <f>IF(Planning!X21="OK","OK",IF(Planning!U21="OK","In Progress","Planned"))</f>
        <v>OK</v>
      </c>
      <c r="H20" s="384" t="str">
        <f>IF(Planning!AH21="OK","OK",IF(Planning!Z21="OK","In Progress","Planned"))</f>
        <v>Planned</v>
      </c>
      <c r="I20" s="384" t="str">
        <f>IF(Planning!AP21="OK","OK",IF(Planning!AJ21="OK","In Progress","Planned"))</f>
        <v>Planned</v>
      </c>
      <c r="J20" s="384" t="str">
        <f>IF(Planning!AU21="OK","OK",IF(Planning!AR21="OK","In Progress","Planned"))</f>
        <v>Planned</v>
      </c>
      <c r="K20" s="384" t="str">
        <f>IF(Planning!BA21="","NVT",IF(Planning!BA21="OK","OK",IF(Planning!AW21="OK","In Progress","Planned")))</f>
        <v>Planned</v>
      </c>
      <c r="L20" s="384"/>
      <c r="M20" s="384"/>
    </row>
    <row r="21" spans="2:13">
      <c r="B21" s="384" t="str">
        <f>Planning!D22</f>
        <v>Charleroi</v>
      </c>
      <c r="C21" s="384" t="str">
        <f>Planning!E22</f>
        <v>FH17</v>
      </c>
      <c r="D21" s="192" t="str">
        <f>Planning!F22</f>
        <v>VbI</v>
      </c>
      <c r="E21" s="193"/>
      <c r="F21" s="384" t="str">
        <f>IF(Planning!S22="OK","OK",IF(Planning!Q22="OK","In Progress","Planned"))</f>
        <v>OK</v>
      </c>
      <c r="G21" s="384" t="str">
        <f>IF(Planning!X22="OK","OK",IF(Planning!U22="OK","In Progress","Planned"))</f>
        <v>OK</v>
      </c>
      <c r="H21" s="384" t="str">
        <f>IF(Planning!AH22="OK","OK",IF(Planning!Z22="OK","In Progress","Planned"))</f>
        <v>Planned</v>
      </c>
      <c r="I21" s="384" t="str">
        <f>IF(Planning!AP22="OK","OK",IF(Planning!AJ22="OK","In Progress","Planned"))</f>
        <v>Planned</v>
      </c>
      <c r="J21" s="384" t="str">
        <f>IF(Planning!AU22="OK","OK",IF(Planning!AR22="OK","In Progress","Planned"))</f>
        <v>Planned</v>
      </c>
      <c r="K21" s="384" t="str">
        <f>IF(Planning!BA22="","NVT",IF(Planning!BA22="OK","OK",IF(Planning!AW22="OK","In Progress","Planned")))</f>
        <v>Planned</v>
      </c>
      <c r="L21" s="384"/>
      <c r="M21" s="384"/>
    </row>
    <row r="22" spans="2:13">
      <c r="B22" s="384" t="str">
        <f>Planning!D23</f>
        <v>Charleroi</v>
      </c>
      <c r="C22" s="384" t="str">
        <f>Planning!E23</f>
        <v>FH18</v>
      </c>
      <c r="D22" s="192" t="str">
        <f>Planning!F23</f>
        <v>VbI</v>
      </c>
      <c r="E22" s="193"/>
      <c r="F22" s="384" t="str">
        <f>IF(Planning!S23="OK","OK",IF(Planning!Q23="OK","In Progress","Planned"))</f>
        <v>OK</v>
      </c>
      <c r="G22" s="384" t="str">
        <f>IF(Planning!X23="OK","OK",IF(Planning!U23="OK","In Progress","Planned"))</f>
        <v>OK</v>
      </c>
      <c r="H22" s="384" t="str">
        <f>IF(Planning!AH23="OK","OK",IF(Planning!Z23="OK","In Progress","Planned"))</f>
        <v>OK</v>
      </c>
      <c r="I22" s="384" t="str">
        <f>IF(Planning!AP23="OK","OK",IF(Planning!AJ23="OK","In Progress","Planned"))</f>
        <v>Planned</v>
      </c>
      <c r="J22" s="384" t="str">
        <f>IF(Planning!AU23="OK","OK",IF(Planning!AR23="OK","In Progress","Planned"))</f>
        <v>Planned</v>
      </c>
      <c r="K22" s="384" t="str">
        <f>IF(Planning!BA23="","NVT",IF(Planning!BA23="OK","OK",IF(Planning!AW23="OK","In Progress","Planned")))</f>
        <v>Planned</v>
      </c>
      <c r="L22" s="384"/>
      <c r="M22" s="384"/>
    </row>
    <row r="23" spans="2:13">
      <c r="B23" s="384" t="str">
        <f>Planning!D24</f>
        <v>Charleroi</v>
      </c>
      <c r="C23" s="384" t="str">
        <f>Planning!E24</f>
        <v>FH19</v>
      </c>
      <c r="D23" s="192" t="str">
        <f>Planning!F24</f>
        <v>VbI</v>
      </c>
      <c r="E23" s="193"/>
      <c r="F23" s="384" t="str">
        <f>IF(Planning!S24="OK","OK",IF(Planning!Q24="OK","In Progress","Planned"))</f>
        <v>OK</v>
      </c>
      <c r="G23" s="384" t="str">
        <f>IF(Planning!X24="OK","OK",IF(Planning!U24="OK","In Progress","Planned"))</f>
        <v>OK</v>
      </c>
      <c r="H23" s="384" t="str">
        <f>IF(Planning!AH24="OK","OK",IF(Planning!Z24="OK","In Progress","Planned"))</f>
        <v>OK</v>
      </c>
      <c r="I23" s="384" t="str">
        <f>IF(Planning!AP24="OK","OK",IF(Planning!AJ24="OK","In Progress","Planned"))</f>
        <v>OK</v>
      </c>
      <c r="J23" s="384" t="str">
        <f>IF(Planning!AU24="OK","OK",IF(Planning!AR24="OK","In Progress","Planned"))</f>
        <v>In Progress</v>
      </c>
      <c r="K23" s="384" t="str">
        <f>IF(Planning!BA24="","NVT",IF(Planning!BA24="OK","OK",IF(Planning!AW24="OK","In Progress","Planned")))</f>
        <v>Planned</v>
      </c>
      <c r="L23" s="384"/>
      <c r="M23" s="384"/>
    </row>
    <row r="24" spans="2:13">
      <c r="B24" s="384" t="str">
        <f>Planning!D25</f>
        <v>Namur</v>
      </c>
      <c r="C24" s="384" t="str">
        <f>Planning!E25</f>
        <v>FH01</v>
      </c>
      <c r="D24" s="192" t="str">
        <f>Planning!F25</f>
        <v>VbI</v>
      </c>
      <c r="E24" s="193"/>
      <c r="F24" s="384" t="str">
        <f>IF(Planning!S25="OK","OK",IF(Planning!Q25="OK","In Progress","Planned"))</f>
        <v>OK</v>
      </c>
      <c r="G24" s="384" t="str">
        <f>IF(Planning!X25="OK","OK",IF(Planning!U25="OK","In Progress","Planned"))</f>
        <v>OK</v>
      </c>
      <c r="H24" s="384" t="str">
        <f>IF(Planning!AH25="OK","OK",IF(Planning!Z25="OK","In Progress","Planned"))</f>
        <v>OK</v>
      </c>
      <c r="I24" s="384" t="str">
        <f>IF(Planning!AP25="OK","OK",IF(Planning!AJ25="OK","In Progress","Planned"))</f>
        <v>OK</v>
      </c>
      <c r="J24" s="384" t="str">
        <f>IF(Planning!AU25="OK","OK",IF(Planning!AR25="OK","In Progress","Planned"))</f>
        <v>In Progress</v>
      </c>
      <c r="K24" s="384" t="str">
        <f>IF(Planning!BA25="","NVT",IF(Planning!BA25="OK","OK",IF(Planning!AW25="OK","In Progress","Planned")))</f>
        <v>Planned</v>
      </c>
      <c r="L24" s="384"/>
      <c r="M24" s="384"/>
    </row>
    <row r="25" spans="2:13">
      <c r="B25" s="384" t="str">
        <f>Planning!D26</f>
        <v>Namur</v>
      </c>
      <c r="C25" s="384" t="str">
        <f>Planning!E26</f>
        <v>FH03</v>
      </c>
      <c r="D25" s="192" t="str">
        <f>Planning!F26</f>
        <v>VbI</v>
      </c>
      <c r="E25" s="193"/>
      <c r="F25" s="384" t="str">
        <f>IF(Planning!S26="OK","OK",IF(Planning!Q26="OK","In Progress","Planned"))</f>
        <v>OK</v>
      </c>
      <c r="G25" s="384" t="str">
        <f>IF(Planning!X26="OK","OK",IF(Planning!U26="OK","In Progress","Planned"))</f>
        <v>OK</v>
      </c>
      <c r="H25" s="384" t="str">
        <f>IF(Planning!AH26="OK","OK",IF(Planning!Z26="OK","In Progress","Planned"))</f>
        <v>OK</v>
      </c>
      <c r="I25" s="384" t="str">
        <f>IF(Planning!AP26="OK","OK",IF(Planning!AJ26="OK","In Progress","Planned"))</f>
        <v>OK</v>
      </c>
      <c r="J25" s="384" t="str">
        <f>IF(Planning!AU26="OK","OK",IF(Planning!AR26="OK","In Progress","Planned"))</f>
        <v>OK</v>
      </c>
      <c r="K25" s="384" t="str">
        <f>IF(Planning!BA26="","NVT",IF(Planning!BA26="OK","OK",IF(Planning!AW26="OK","In Progress","Planned")))</f>
        <v>NVT</v>
      </c>
      <c r="L25" s="384"/>
      <c r="M25" s="384"/>
    </row>
    <row r="26" spans="2:13">
      <c r="B26" s="384" t="str">
        <f>Planning!D27</f>
        <v>Namur</v>
      </c>
      <c r="C26" s="384" t="str">
        <f>Planning!E27</f>
        <v>FH04</v>
      </c>
      <c r="D26" s="192" t="str">
        <f>Planning!F27</f>
        <v>VbI</v>
      </c>
      <c r="E26" s="193"/>
      <c r="F26" s="384" t="str">
        <f>IF(Planning!S27="OK","OK",IF(Planning!Q27="OK","In Progress","Planned"))</f>
        <v>OK</v>
      </c>
      <c r="G26" s="384" t="str">
        <f>IF(Planning!X27="OK","OK",IF(Planning!U27="OK","In Progress","Planned"))</f>
        <v>OK</v>
      </c>
      <c r="H26" s="384" t="str">
        <f>IF(Planning!AH27="OK","OK",IF(Planning!Z27="OK","In Progress","Planned"))</f>
        <v>OK</v>
      </c>
      <c r="I26" s="384" t="str">
        <f>IF(Planning!AP27="OK","OK",IF(Planning!AJ27="OK","In Progress","Planned"))</f>
        <v>OK</v>
      </c>
      <c r="J26" s="384" t="str">
        <f>IF(Planning!AU27="OK","OK",IF(Planning!AR27="OK","In Progress","Planned"))</f>
        <v>In Progress</v>
      </c>
      <c r="K26" s="384" t="str">
        <f>IF(Planning!BA27="","NVT",IF(Planning!BA27="OK","OK",IF(Planning!AW27="OK","In Progress","Planned")))</f>
        <v>NVT</v>
      </c>
      <c r="L26" s="384"/>
      <c r="M26" s="384"/>
    </row>
    <row r="27" spans="2:13">
      <c r="B27" s="384" t="str">
        <f>Planning!D28</f>
        <v>Namur</v>
      </c>
      <c r="C27" s="384" t="str">
        <f>Planning!E28</f>
        <v>FH06</v>
      </c>
      <c r="D27" s="192" t="str">
        <f>Planning!F28</f>
        <v>VbI</v>
      </c>
      <c r="E27" s="193"/>
      <c r="F27" s="384" t="str">
        <f>IF(Planning!S28="OK","OK",IF(Planning!Q28="OK","In Progress","Planned"))</f>
        <v>OK</v>
      </c>
      <c r="G27" s="384" t="str">
        <f>IF(Planning!X28="OK","OK",IF(Planning!U28="OK","In Progress","Planned"))</f>
        <v>OK</v>
      </c>
      <c r="H27" s="384" t="str">
        <f>IF(Planning!AH28="OK","OK",IF(Planning!Z28="OK","In Progress","Planned"))</f>
        <v>OK</v>
      </c>
      <c r="I27" s="384" t="str">
        <f>IF(Planning!AP28="OK","OK",IF(Planning!AJ28="OK","In Progress","Planned"))</f>
        <v>OK</v>
      </c>
      <c r="J27" s="384" t="str">
        <f>IF(Planning!AU28="OK","OK",IF(Planning!AR28="OK","In Progress","Planned"))</f>
        <v>OK</v>
      </c>
      <c r="K27" s="384" t="str">
        <f>IF(Planning!BA28="","NVT",IF(Planning!BA28="OK","OK",IF(Planning!AW28="OK","In Progress","Planned")))</f>
        <v>NVT</v>
      </c>
      <c r="L27" s="384"/>
      <c r="M27" s="384"/>
    </row>
    <row r="28" spans="2:13">
      <c r="B28" s="384" t="str">
        <f>Planning!D29</f>
        <v>Namur</v>
      </c>
      <c r="C28" s="384" t="str">
        <f>Planning!E29</f>
        <v>FH07</v>
      </c>
      <c r="D28" s="192" t="str">
        <f>Planning!F29</f>
        <v>VbI</v>
      </c>
      <c r="E28" s="193"/>
      <c r="F28" s="384" t="str">
        <f>IF(Planning!S29="OK","OK",IF(Planning!Q29="OK","In Progress","Planned"))</f>
        <v>OK</v>
      </c>
      <c r="G28" s="384" t="str">
        <f>IF(Planning!X29="OK","OK",IF(Planning!U29="OK","In Progress","Planned"))</f>
        <v>OK</v>
      </c>
      <c r="H28" s="384" t="str">
        <f>IF(Planning!AH29="OK","OK",IF(Planning!Z29="OK","In Progress","Planned"))</f>
        <v>OK</v>
      </c>
      <c r="I28" s="384" t="str">
        <f>IF(Planning!AP29="OK","OK",IF(Planning!AJ29="OK","In Progress","Planned"))</f>
        <v>OK</v>
      </c>
      <c r="J28" s="384" t="str">
        <f>IF(Planning!AU29="OK","OK",IF(Planning!AR29="OK","In Progress","Planned"))</f>
        <v>OK</v>
      </c>
      <c r="K28" s="384" t="str">
        <f>IF(Planning!BA29="","NVT",IF(Planning!BA29="OK","OK",IF(Planning!AW29="OK","In Progress","Planned")))</f>
        <v>NVT</v>
      </c>
      <c r="L28" s="384"/>
      <c r="M28" s="384"/>
    </row>
    <row r="29" spans="2:13">
      <c r="B29" s="384" t="str">
        <f>Planning!D30</f>
        <v>Namur</v>
      </c>
      <c r="C29" s="384" t="str">
        <f>Planning!E30</f>
        <v>FH08</v>
      </c>
      <c r="D29" s="192" t="str">
        <f>Planning!F30</f>
        <v>VbI</v>
      </c>
      <c r="E29" s="193"/>
      <c r="F29" s="384" t="str">
        <f>IF(Planning!S30="OK","OK",IF(Planning!Q30="OK","In Progress","Planned"))</f>
        <v>OK</v>
      </c>
      <c r="G29" s="384" t="str">
        <f>IF(Planning!X30="OK","OK",IF(Planning!U30="OK","In Progress","Planned"))</f>
        <v>OK</v>
      </c>
      <c r="H29" s="384" t="str">
        <f>IF(Planning!AH30="OK","OK",IF(Planning!Z30="OK","In Progress","Planned"))</f>
        <v>OK</v>
      </c>
      <c r="I29" s="384" t="str">
        <f>IF(Planning!AP30="OK","OK",IF(Planning!AJ30="OK","In Progress","Planned"))</f>
        <v>Planned</v>
      </c>
      <c r="J29" s="384" t="str">
        <f>IF(Planning!AU30="OK","OK",IF(Planning!AR30="OK","In Progress","Planned"))</f>
        <v>Planned</v>
      </c>
      <c r="K29" s="384" t="str">
        <f>IF(Planning!BA30="","NVT",IF(Planning!BA30="OK","OK",IF(Planning!AW30="OK","In Progress","Planned")))</f>
        <v>NVT</v>
      </c>
      <c r="L29" s="384"/>
      <c r="M29" s="384"/>
    </row>
    <row r="30" spans="2:13">
      <c r="B30" s="384" t="str">
        <f>Planning!D31</f>
        <v>Namur</v>
      </c>
      <c r="C30" s="384" t="str">
        <f>Planning!E31</f>
        <v>FH09</v>
      </c>
      <c r="D30" s="192" t="str">
        <f>Planning!F31</f>
        <v>VbI</v>
      </c>
      <c r="E30" s="193"/>
      <c r="F30" s="384" t="str">
        <f>IF(Planning!S31="OK","OK",IF(Planning!Q31="OK","In Progress","Planned"))</f>
        <v>OK</v>
      </c>
      <c r="G30" s="384" t="str">
        <f>IF(Planning!X31="OK","OK",IF(Planning!U31="OK","In Progress","Planned"))</f>
        <v>OK</v>
      </c>
      <c r="H30" s="384" t="str">
        <f>IF(Planning!AH31="OK","OK",IF(Planning!Z31="OK","In Progress","Planned"))</f>
        <v>In Progress</v>
      </c>
      <c r="I30" s="384" t="str">
        <f>IF(Planning!AP31="OK","OK",IF(Planning!AJ31="OK","In Progress","Planned"))</f>
        <v>Planned</v>
      </c>
      <c r="J30" s="384" t="str">
        <f>IF(Planning!AU31="OK","OK",IF(Planning!AR31="OK","In Progress","Planned"))</f>
        <v>Planned</v>
      </c>
      <c r="K30" s="384" t="str">
        <f>IF(Planning!BA31="","NVT",IF(Planning!BA31="OK","OK",IF(Planning!AW31="OK","In Progress","Planned")))</f>
        <v>Planned</v>
      </c>
      <c r="L30" s="384"/>
      <c r="M30" s="384"/>
    </row>
    <row r="31" spans="2:13">
      <c r="B31" s="384" t="str">
        <f>Planning!D32</f>
        <v>Roeselare</v>
      </c>
      <c r="C31" s="384" t="str">
        <f>Planning!E32</f>
        <v>FH01</v>
      </c>
      <c r="D31" s="192" t="str">
        <f>Planning!F32</f>
        <v>EI</v>
      </c>
      <c r="E31" s="193"/>
      <c r="F31" s="384" t="str">
        <f>IF(Planning!S32="OK","OK",IF(Planning!Q32="OK","In Progress","Planned"))</f>
        <v>OK</v>
      </c>
      <c r="G31" s="384" t="str">
        <f>IF(Planning!X32="OK","OK",IF(Planning!U32="OK","In Progress","Planned"))</f>
        <v>In Progress</v>
      </c>
      <c r="H31" s="384" t="str">
        <f>IF(Planning!AH32="OK","OK",IF(Planning!Z32="OK","In Progress","Planned"))</f>
        <v>Planned</v>
      </c>
      <c r="I31" s="384" t="str">
        <f>IF(Planning!AP32="OK","OK",IF(Planning!AJ32="OK","In Progress","Planned"))</f>
        <v>Planned</v>
      </c>
      <c r="J31" s="384" t="str">
        <f>IF(Planning!AU32="OK","OK",IF(Planning!AR32="OK","In Progress","Planned"))</f>
        <v>Planned</v>
      </c>
      <c r="K31" s="384" t="str">
        <f>IF(Planning!BA32="","NVT",IF(Planning!BA32="OK","OK",IF(Planning!AW32="OK","In Progress","Planned")))</f>
        <v>Planned</v>
      </c>
      <c r="L31" s="384"/>
      <c r="M31" s="384"/>
    </row>
    <row r="32" spans="2:13">
      <c r="B32" s="384" t="str">
        <f>Planning!D33</f>
        <v>Roeselare</v>
      </c>
      <c r="C32" s="384" t="str">
        <f>Planning!E33</f>
        <v>FH02</v>
      </c>
      <c r="D32" s="192" t="str">
        <f>Planning!F33</f>
        <v>EI</v>
      </c>
      <c r="E32" s="193"/>
      <c r="F32" s="384" t="str">
        <f>IF(Planning!S33="OK","OK",IF(Planning!Q33="OK","In Progress","Planned"))</f>
        <v>OK</v>
      </c>
      <c r="G32" s="384" t="str">
        <f>IF(Planning!X33="OK","OK",IF(Planning!U33="OK","In Progress","Planned"))</f>
        <v>OK</v>
      </c>
      <c r="H32" s="384" t="str">
        <f>IF(Planning!AH33="OK","OK",IF(Planning!Z33="OK","In Progress","Planned"))</f>
        <v>OK</v>
      </c>
      <c r="I32" s="384" t="str">
        <f>IF(Planning!AP33="OK","OK",IF(Planning!AJ33="OK","In Progress","Planned"))</f>
        <v>Planned</v>
      </c>
      <c r="J32" s="384" t="str">
        <f>IF(Planning!AU33="OK","OK",IF(Planning!AR33="OK","In Progress","Planned"))</f>
        <v>In Progress</v>
      </c>
      <c r="K32" s="384" t="str">
        <f>IF(Planning!BA33="","NVT",IF(Planning!BA33="OK","OK",IF(Planning!AW33="OK","In Progress","Planned")))</f>
        <v>Planned</v>
      </c>
      <c r="L32" s="384"/>
      <c r="M32" s="384"/>
    </row>
    <row r="33" spans="2:13">
      <c r="B33" s="384" t="str">
        <f>Planning!D34</f>
        <v>Roeselare</v>
      </c>
      <c r="C33" s="384" t="str">
        <f>Planning!E34</f>
        <v>FH03</v>
      </c>
      <c r="D33" s="192" t="str">
        <f>Planning!F34</f>
        <v>EI</v>
      </c>
      <c r="E33" s="193"/>
      <c r="F33" s="384" t="str">
        <f>IF(Planning!S34="OK","OK",IF(Planning!Q34="OK","In Progress","Planned"))</f>
        <v>OK</v>
      </c>
      <c r="G33" s="384" t="str">
        <f>IF(Planning!X34="OK","OK",IF(Planning!U34="OK","In Progress","Planned"))</f>
        <v>OK</v>
      </c>
      <c r="H33" s="384" t="str">
        <f>IF(Planning!AH34="OK","OK",IF(Planning!Z34="OK","In Progress","Planned"))</f>
        <v>OK</v>
      </c>
      <c r="I33" s="384" t="str">
        <f>IF(Planning!AP34="OK","OK",IF(Planning!AJ34="OK","In Progress","Planned"))</f>
        <v>OK</v>
      </c>
      <c r="J33" s="384" t="str">
        <f>IF(Planning!AU34="OK","OK",IF(Planning!AR34="OK","In Progress","Planned"))</f>
        <v>In Progress</v>
      </c>
      <c r="K33" s="384" t="str">
        <f>IF(Planning!BA34="","NVT",IF(Planning!BA34="OK","OK",IF(Planning!AW34="OK","In Progress","Planned")))</f>
        <v>Planned</v>
      </c>
      <c r="L33" s="384"/>
      <c r="M33" s="384"/>
    </row>
    <row r="34" spans="2:13">
      <c r="B34" s="384" t="str">
        <f>Planning!D35</f>
        <v>Roeselare</v>
      </c>
      <c r="C34" s="384" t="str">
        <f>Planning!E35</f>
        <v>FH04</v>
      </c>
      <c r="D34" s="192" t="str">
        <f>Planning!F35</f>
        <v>Vdb</v>
      </c>
      <c r="E34" s="193"/>
      <c r="F34" s="384" t="str">
        <f>IF(Planning!S35="OK","OK",IF(Planning!Q35="OK","In Progress","Planned"))</f>
        <v>OK</v>
      </c>
      <c r="G34" s="384" t="str">
        <f>IF(Planning!X35="OK","OK",IF(Planning!U35="OK","In Progress","Planned"))</f>
        <v>OK</v>
      </c>
      <c r="H34" s="384" t="str">
        <f>IF(Planning!AH35="OK","OK",IF(Planning!Z35="OK","In Progress","Planned"))</f>
        <v>OK</v>
      </c>
      <c r="I34" s="384" t="str">
        <f>IF(Planning!AP35="OK","OK",IF(Planning!AJ35="OK","In Progress","Planned"))</f>
        <v>OK</v>
      </c>
      <c r="J34" s="384" t="str">
        <f>IF(Planning!AU35="OK","OK",IF(Planning!AR35="OK","In Progress","Planned"))</f>
        <v>OK</v>
      </c>
      <c r="K34" s="384" t="str">
        <f>IF(Planning!BA35="","NVT",IF(Planning!BA35="OK","OK",IF(Planning!AW35="OK","In Progress","Planned")))</f>
        <v>NVT</v>
      </c>
      <c r="L34" s="384"/>
      <c r="M34" s="384"/>
    </row>
    <row r="35" spans="2:13">
      <c r="B35" s="384" t="str">
        <f>Planning!D36</f>
        <v>Roeselare</v>
      </c>
      <c r="C35" s="384" t="str">
        <f>Planning!E36</f>
        <v>FH05</v>
      </c>
      <c r="D35" s="192" t="str">
        <f>Planning!F36</f>
        <v>EI</v>
      </c>
      <c r="E35" s="193"/>
      <c r="F35" s="384" t="str">
        <f>IF(Planning!S36="OK","OK",IF(Planning!Q36="OK","In Progress","Planned"))</f>
        <v>OK</v>
      </c>
      <c r="G35" s="384" t="str">
        <f>IF(Planning!X36="OK","OK",IF(Planning!U36="OK","In Progress","Planned"))</f>
        <v>OK</v>
      </c>
      <c r="H35" s="384" t="str">
        <f>IF(Planning!AH36="OK","OK",IF(Planning!Z36="OK","In Progress","Planned"))</f>
        <v>OK</v>
      </c>
      <c r="I35" s="384" t="str">
        <f>IF(Planning!AP36="OK","OK",IF(Planning!AJ36="OK","In Progress","Planned"))</f>
        <v>OK</v>
      </c>
      <c r="J35" s="384" t="str">
        <f>IF(Planning!AU36="OK","OK",IF(Planning!AR36="OK","In Progress","Planned"))</f>
        <v>OK</v>
      </c>
      <c r="K35" s="384" t="str">
        <f>IF(Planning!BA36="","NVT",IF(Planning!BA36="OK","OK",IF(Planning!AW36="OK","In Progress","Planned")))</f>
        <v>NVT</v>
      </c>
      <c r="L35" s="384"/>
      <c r="M35" s="384"/>
    </row>
    <row r="36" spans="2:13">
      <c r="B36" s="384" t="str">
        <f>Planning!D37</f>
        <v>Evere</v>
      </c>
      <c r="C36" s="384" t="str">
        <f>Planning!E37</f>
        <v>FH01</v>
      </c>
      <c r="D36" s="192" t="str">
        <f>Planning!F37</f>
        <v>VdB</v>
      </c>
      <c r="E36" s="193"/>
      <c r="F36" s="384" t="str">
        <f>IF(Planning!S37="OK","OK",IF(Planning!Q37="OK","In Progress","Planned"))</f>
        <v>OK</v>
      </c>
      <c r="G36" s="384" t="str">
        <f>IF(Planning!X37="OK","OK",IF(Planning!U37="OK","In Progress","Planned"))</f>
        <v>OK</v>
      </c>
      <c r="H36" s="384" t="str">
        <f>IF(Planning!AH37="OK","OK",IF(Planning!Z37="OK","In Progress","Planned"))</f>
        <v>OK</v>
      </c>
      <c r="I36" s="384" t="str">
        <f>IF(Planning!AP37="OK","OK",IF(Planning!AJ37="OK","In Progress","Planned"))</f>
        <v>OK</v>
      </c>
      <c r="J36" s="384" t="str">
        <f>IF(Planning!AU37="OK","OK",IF(Planning!AR37="OK","In Progress","Planned"))</f>
        <v>OK</v>
      </c>
      <c r="K36" s="384" t="str">
        <f>IF(Planning!BA37="","NVT",IF(Planning!BA37="OK","OK",IF(Planning!AW37="OK","In Progress","Planned")))</f>
        <v>NVT</v>
      </c>
      <c r="L36" s="384"/>
      <c r="M36" s="384"/>
    </row>
    <row r="37" spans="2:13">
      <c r="B37" s="384" t="str">
        <f>Planning!D38</f>
        <v>Evere</v>
      </c>
      <c r="C37" s="384" t="str">
        <f>Planning!E38</f>
        <v>FH02</v>
      </c>
      <c r="D37" s="192" t="str">
        <f>Planning!F38</f>
        <v>VdB</v>
      </c>
      <c r="E37" s="193"/>
      <c r="F37" s="384" t="str">
        <f>IF(Planning!S38="OK","OK",IF(Planning!Q38="OK","In Progress","Planned"))</f>
        <v>OK</v>
      </c>
      <c r="G37" s="384" t="str">
        <f>IF(Planning!X38="OK","OK",IF(Planning!U38="OK","In Progress","Planned"))</f>
        <v>OK</v>
      </c>
      <c r="H37" s="384" t="str">
        <f>IF(Planning!AH38="OK","OK",IF(Planning!Z38="OK","In Progress","Planned"))</f>
        <v>In Progress</v>
      </c>
      <c r="I37" s="384" t="str">
        <f>IF(Planning!AP38="OK","OK",IF(Planning!AJ38="OK","In Progress","Planned"))</f>
        <v>Planned</v>
      </c>
      <c r="J37" s="384" t="str">
        <f>IF(Planning!AU38="OK","OK",IF(Planning!AR38="OK","In Progress","Planned"))</f>
        <v>OK</v>
      </c>
      <c r="K37" s="384" t="str">
        <f>IF(Planning!BA38="","NVT",IF(Planning!BA38="OK","OK",IF(Planning!AW38="OK","In Progress","Planned")))</f>
        <v>NVT</v>
      </c>
      <c r="L37" s="384"/>
      <c r="M37" s="384"/>
    </row>
    <row r="38" spans="2:13">
      <c r="B38" s="384" t="str">
        <f>Planning!D39</f>
        <v>Evere</v>
      </c>
      <c r="C38" s="384" t="str">
        <f>Planning!E39</f>
        <v>FH03</v>
      </c>
      <c r="D38" s="192" t="str">
        <f>Planning!F39</f>
        <v>VdB</v>
      </c>
      <c r="E38" s="193"/>
      <c r="F38" s="384" t="str">
        <f>IF(Planning!S39="OK","OK",IF(Planning!Q39="OK","In Progress","Planned"))</f>
        <v>OK</v>
      </c>
      <c r="G38" s="384" t="str">
        <f>IF(Planning!X39="OK","OK",IF(Planning!U39="OK","In Progress","Planned"))</f>
        <v>OK</v>
      </c>
      <c r="H38" s="384" t="str">
        <f>IF(Planning!AH39="OK","OK",IF(Planning!Z39="OK","In Progress","Planned"))</f>
        <v>In Progress</v>
      </c>
      <c r="I38" s="384" t="str">
        <f>IF(Planning!AP39="OK","OK",IF(Planning!AJ39="OK","In Progress","Planned"))</f>
        <v>Planned</v>
      </c>
      <c r="J38" s="384" t="str">
        <f>IF(Planning!AU39="OK","OK",IF(Planning!AR39="OK","In Progress","Planned"))</f>
        <v>Planned</v>
      </c>
      <c r="K38" s="384" t="str">
        <f>IF(Planning!BA39="","NVT",IF(Planning!BA39="OK","OK",IF(Planning!AW39="OK","In Progress","Planned")))</f>
        <v>Planned</v>
      </c>
      <c r="L38" s="384"/>
      <c r="M38" s="384"/>
    </row>
    <row r="39" spans="2:13">
      <c r="B39" s="384" t="str">
        <f>Planning!D40</f>
        <v>Evere</v>
      </c>
      <c r="C39" s="384" t="str">
        <f>Planning!E40</f>
        <v>FH04</v>
      </c>
      <c r="D39" s="192" t="str">
        <f>Planning!F40</f>
        <v>VdB</v>
      </c>
      <c r="E39" s="193"/>
      <c r="F39" s="384" t="str">
        <f>IF(Planning!S40="OK","OK",IF(Planning!Q40="OK","In Progress","Planned"))</f>
        <v>OK</v>
      </c>
      <c r="G39" s="384" t="str">
        <f>IF(Planning!X40="OK","OK",IF(Planning!U40="OK","In Progress","Planned"))</f>
        <v>OK</v>
      </c>
      <c r="H39" s="384" t="str">
        <f>IF(Planning!AH40="OK","OK",IF(Planning!Z40="OK","In Progress","Planned"))</f>
        <v>In Progress</v>
      </c>
      <c r="I39" s="384" t="str">
        <f>IF(Planning!AP40="OK","OK",IF(Planning!AJ40="OK","In Progress","Planned"))</f>
        <v>Planned</v>
      </c>
      <c r="J39" s="384" t="str">
        <f>IF(Planning!AU40="OK","OK",IF(Planning!AR40="OK","In Progress","Planned"))</f>
        <v>Planned</v>
      </c>
      <c r="K39" s="384" t="str">
        <f>IF(Planning!BA40="","NVT",IF(Planning!BA40="OK","OK",IF(Planning!AW40="OK","In Progress","Planned")))</f>
        <v>Planned</v>
      </c>
      <c r="L39" s="384"/>
      <c r="M39" s="384"/>
    </row>
    <row r="40" spans="2:13">
      <c r="B40" s="384" t="str">
        <f>Planning!D41</f>
        <v>Evere</v>
      </c>
      <c r="C40" s="384" t="str">
        <f>Planning!E41</f>
        <v>FH05</v>
      </c>
      <c r="D40" s="192" t="str">
        <f>Planning!F41</f>
        <v>VdB</v>
      </c>
      <c r="E40" s="193"/>
      <c r="F40" s="384" t="str">
        <f>IF(Planning!S41="OK","OK",IF(Planning!Q41="OK","In Progress","Planned"))</f>
        <v>OK</v>
      </c>
      <c r="G40" s="384" t="str">
        <f>IF(Planning!X41="OK","OK",IF(Planning!U41="OK","In Progress","Planned"))</f>
        <v>OK</v>
      </c>
      <c r="H40" s="384" t="str">
        <f>IF(Planning!AH41="OK","OK",IF(Planning!Z41="OK","In Progress","Planned"))</f>
        <v>In Progress</v>
      </c>
      <c r="I40" s="384" t="str">
        <f>IF(Planning!AP41="OK","OK",IF(Planning!AJ41="OK","In Progress","Planned"))</f>
        <v>Planned</v>
      </c>
      <c r="J40" s="384" t="str">
        <f>IF(Planning!AU41="OK","OK",IF(Planning!AR41="OK","In Progress","Planned"))</f>
        <v>Planned</v>
      </c>
      <c r="K40" s="384" t="str">
        <f>IF(Planning!BA41="","NVT",IF(Planning!BA41="OK","OK",IF(Planning!AW41="OK","In Progress","Planned")))</f>
        <v>Planned</v>
      </c>
      <c r="L40" s="384"/>
      <c r="M40" s="384"/>
    </row>
    <row r="41" spans="2:13">
      <c r="B41" s="384" t="str">
        <f>Planning!D42</f>
        <v>Hasselt</v>
      </c>
      <c r="C41" s="384" t="str">
        <f>Planning!E42</f>
        <v>FH01</v>
      </c>
      <c r="D41" s="192" t="str">
        <f>Planning!F42</f>
        <v>VdB</v>
      </c>
      <c r="E41" s="193"/>
      <c r="F41" s="384" t="str">
        <f>IF(Planning!S42="OK","OK",IF(Planning!Q42="OK","In Progress","Planned"))</f>
        <v>OK</v>
      </c>
      <c r="G41" s="384" t="str">
        <f>IF(Planning!X42="OK","OK",IF(Planning!U42="OK","In Progress","Planned"))</f>
        <v>OK</v>
      </c>
      <c r="H41" s="384" t="str">
        <f>IF(Planning!AH42="OK","OK",IF(Planning!Z42="OK","In Progress","Planned"))</f>
        <v>OK</v>
      </c>
      <c r="I41" s="384" t="str">
        <f>IF(Planning!AP42="OK","OK",IF(Planning!AJ42="OK","In Progress","Planned"))</f>
        <v>OK</v>
      </c>
      <c r="J41" s="384" t="str">
        <f>IF(Planning!AU42="OK","OK",IF(Planning!AR42="OK","In Progress","Planned"))</f>
        <v>OK</v>
      </c>
      <c r="K41" s="384" t="str">
        <f>IF(Planning!BA42="","NVT",IF(Planning!BA42="OK","OK",IF(Planning!AW42="OK","In Progress","Planned")))</f>
        <v>NVT</v>
      </c>
      <c r="L41" s="384"/>
      <c r="M41" s="384"/>
    </row>
    <row r="42" spans="2:13">
      <c r="B42" s="384" t="str">
        <f>Planning!D43</f>
        <v>Hasselt</v>
      </c>
      <c r="C42" s="384" t="str">
        <f>Planning!E43</f>
        <v>FH02</v>
      </c>
      <c r="D42" s="192" t="str">
        <f>Planning!F43</f>
        <v>VdB</v>
      </c>
      <c r="E42" s="193"/>
      <c r="F42" s="384" t="str">
        <f>IF(Planning!S43="OK","OK",IF(Planning!Q43="OK","In Progress","Planned"))</f>
        <v>OK</v>
      </c>
      <c r="G42" s="384" t="str">
        <f>IF(Planning!X43="OK","OK",IF(Planning!U43="OK","In Progress","Planned"))</f>
        <v>OK</v>
      </c>
      <c r="H42" s="384" t="str">
        <f>IF(Planning!AH43="OK","OK",IF(Planning!Z43="OK","In Progress","Planned"))</f>
        <v>OK</v>
      </c>
      <c r="I42" s="384" t="str">
        <f>IF(Planning!AP43="OK","OK",IF(Planning!AJ43="OK","In Progress","Planned"))</f>
        <v>OK</v>
      </c>
      <c r="J42" s="384" t="str">
        <f>IF(Planning!AU43="OK","OK",IF(Planning!AR43="OK","In Progress","Planned"))</f>
        <v>OK</v>
      </c>
      <c r="K42" s="384" t="str">
        <f>IF(Planning!BA43="","NVT",IF(Planning!BA43="OK","OK",IF(Planning!AW43="OK","In Progress","Planned")))</f>
        <v>OK</v>
      </c>
      <c r="L42" s="384"/>
      <c r="M42" s="384"/>
    </row>
    <row r="43" spans="2:13">
      <c r="B43" s="384" t="str">
        <f>Planning!D44</f>
        <v>Hasselt</v>
      </c>
      <c r="C43" s="384" t="str">
        <f>Planning!E44</f>
        <v>FH03</v>
      </c>
      <c r="D43" s="192" t="str">
        <f>Planning!F44</f>
        <v>VdB</v>
      </c>
      <c r="E43" s="193"/>
      <c r="F43" s="384" t="str">
        <f>IF(Planning!S44="OK","OK",IF(Planning!Q44="OK","In Progress","Planned"))</f>
        <v>OK</v>
      </c>
      <c r="G43" s="384" t="str">
        <f>IF(Planning!X44="OK","OK",IF(Planning!U44="OK","In Progress","Planned"))</f>
        <v>OK</v>
      </c>
      <c r="H43" s="384" t="str">
        <f>IF(Planning!AH44="OK","OK",IF(Planning!Z44="OK","In Progress","Planned"))</f>
        <v>OK</v>
      </c>
      <c r="I43" s="384" t="str">
        <f>IF(Planning!AP44="OK","OK",IF(Planning!AJ44="OK","In Progress","Planned"))</f>
        <v>OK</v>
      </c>
      <c r="J43" s="384" t="str">
        <f>IF(Planning!AU44="OK","OK",IF(Planning!AR44="OK","In Progress","Planned"))</f>
        <v>OK</v>
      </c>
      <c r="K43" s="384" t="str">
        <f>IF(Planning!BA44="","NVT",IF(Planning!BA44="OK","OK",IF(Planning!AW44="OK","In Progress","Planned")))</f>
        <v>NVT</v>
      </c>
      <c r="L43" s="384"/>
      <c r="M43" s="384"/>
    </row>
    <row r="44" spans="2:13">
      <c r="B44" s="384" t="str">
        <f>Planning!D45</f>
        <v>Hasselt</v>
      </c>
      <c r="C44" s="384" t="str">
        <f>Planning!E45</f>
        <v>FH04</v>
      </c>
      <c r="D44" s="192" t="str">
        <f>Planning!F45</f>
        <v>VdB</v>
      </c>
      <c r="E44" s="193"/>
      <c r="F44" s="384" t="str">
        <f>IF(Planning!S45="OK","OK",IF(Planning!Q45="OK","In Progress","Planned"))</f>
        <v>OK</v>
      </c>
      <c r="G44" s="384" t="str">
        <f>IF(Planning!X45="OK","OK",IF(Planning!U45="OK","In Progress","Planned"))</f>
        <v>OK</v>
      </c>
      <c r="H44" s="384" t="str">
        <f>IF(Planning!AH45="OK","OK",IF(Planning!Z45="OK","In Progress","Planned"))</f>
        <v>OK</v>
      </c>
      <c r="I44" s="384" t="str">
        <f>IF(Planning!AP45="OK","OK",IF(Planning!AJ45="OK","In Progress","Planned"))</f>
        <v>OK</v>
      </c>
      <c r="J44" s="384" t="str">
        <f>IF(Planning!AU45="OK","OK",IF(Planning!AR45="OK","In Progress","Planned"))</f>
        <v>OK</v>
      </c>
      <c r="K44" s="384" t="str">
        <f>IF(Planning!BA45="","NVT",IF(Planning!BA45="OK","OK",IF(Planning!AW45="OK","In Progress","Planned")))</f>
        <v>OK</v>
      </c>
      <c r="L44" s="384"/>
      <c r="M44" s="384"/>
    </row>
    <row r="45" spans="2:13">
      <c r="B45" s="384" t="str">
        <f>Planning!D46</f>
        <v>Hasselt</v>
      </c>
      <c r="C45" s="384" t="str">
        <f>Planning!E46</f>
        <v>FH05</v>
      </c>
      <c r="D45" s="192" t="str">
        <f>Planning!F46</f>
        <v>VdB</v>
      </c>
      <c r="E45" s="193"/>
      <c r="F45" s="384" t="str">
        <f>IF(Planning!S46="OK","OK",IF(Planning!Q46="OK","In Progress","Planned"))</f>
        <v>OK</v>
      </c>
      <c r="G45" s="384" t="str">
        <f>IF(Planning!X46="OK","OK",IF(Planning!U46="OK","In Progress","Planned"))</f>
        <v>OK</v>
      </c>
      <c r="H45" s="384" t="str">
        <f>IF(Planning!AH46="OK","OK",IF(Planning!Z46="OK","In Progress","Planned"))</f>
        <v>OK</v>
      </c>
      <c r="I45" s="384" t="str">
        <f>IF(Planning!AP46="OK","OK",IF(Planning!AJ46="OK","In Progress","Planned"))</f>
        <v>In Progress</v>
      </c>
      <c r="J45" s="384" t="str">
        <f>IF(Planning!AU46="OK","OK",IF(Planning!AR46="OK","In Progress","Planned"))</f>
        <v>In Progress</v>
      </c>
      <c r="K45" s="384" t="str">
        <f>IF(Planning!BA46="","NVT",IF(Planning!BA46="OK","OK",IF(Planning!AW46="OK","In Progress","Planned")))</f>
        <v>Planned</v>
      </c>
      <c r="L45" s="384"/>
      <c r="M45" s="384"/>
    </row>
    <row r="46" spans="2:13">
      <c r="B46" s="384" t="str">
        <f>Planning!D47</f>
        <v>Hasselt</v>
      </c>
      <c r="C46" s="384" t="str">
        <f>Planning!E47</f>
        <v>FH06</v>
      </c>
      <c r="D46" s="192" t="str">
        <f>Planning!F47</f>
        <v>VdB</v>
      </c>
      <c r="E46" s="193"/>
      <c r="F46" s="384" t="str">
        <f>IF(Planning!S47="OK","OK",IF(Planning!Q47="OK","In Progress","Planned"))</f>
        <v>OK</v>
      </c>
      <c r="G46" s="384" t="str">
        <f>IF(Planning!X47="OK","OK",IF(Planning!U47="OK","In Progress","Planned"))</f>
        <v>OK</v>
      </c>
      <c r="H46" s="384" t="str">
        <f>IF(Planning!AH47="OK","OK",IF(Planning!Z47="OK","In Progress","Planned"))</f>
        <v>OK</v>
      </c>
      <c r="I46" s="384" t="str">
        <f>IF(Planning!AP47="OK","OK",IF(Planning!AJ47="OK","In Progress","Planned"))</f>
        <v>OK</v>
      </c>
      <c r="J46" s="384" t="str">
        <f>IF(Planning!AU47="OK","OK",IF(Planning!AR47="OK","In Progress","Planned"))</f>
        <v>In Progress</v>
      </c>
      <c r="K46" s="384" t="str">
        <f>IF(Planning!BA47="","NVT",IF(Planning!BA47="OK","OK",IF(Planning!AW47="OK","In Progress","Planned")))</f>
        <v>Planned</v>
      </c>
      <c r="L46" s="384"/>
      <c r="M46" s="384"/>
    </row>
    <row r="47" spans="2:13">
      <c r="B47" s="384" t="str">
        <f>Planning!D48</f>
        <v>Hasselt</v>
      </c>
      <c r="C47" s="384" t="str">
        <f>Planning!E48</f>
        <v>FH08</v>
      </c>
      <c r="D47" s="192" t="str">
        <f>Planning!F48</f>
        <v>VdB</v>
      </c>
      <c r="E47" s="193"/>
      <c r="F47" s="384" t="str">
        <f>IF(Planning!S48="OK","OK",IF(Planning!Q48="OK","In Progress","Planned"))</f>
        <v>OK</v>
      </c>
      <c r="G47" s="384" t="str">
        <f>IF(Planning!X48="OK","OK",IF(Planning!U48="OK","In Progress","Planned"))</f>
        <v>OK</v>
      </c>
      <c r="H47" s="384" t="str">
        <f>IF(Planning!AH48="OK","OK",IF(Planning!Z48="OK","In Progress","Planned"))</f>
        <v>In Progress</v>
      </c>
      <c r="I47" s="384" t="str">
        <f>IF(Planning!AP48="OK","OK",IF(Planning!AJ48="OK","In Progress","Planned"))</f>
        <v>Planned</v>
      </c>
      <c r="J47" s="384" t="str">
        <f>IF(Planning!AU48="OK","OK",IF(Planning!AR48="OK","In Progress","Planned"))</f>
        <v>Planned</v>
      </c>
      <c r="K47" s="384" t="str">
        <f>IF(Planning!BA48="","NVT",IF(Planning!BA48="OK","OK",IF(Planning!AW48="OK","In Progress","Planned")))</f>
        <v>Planned</v>
      </c>
      <c r="L47" s="384"/>
      <c r="M47" s="384"/>
    </row>
    <row r="48" spans="2:13">
      <c r="B48" s="384" t="str">
        <f>Planning!D49</f>
        <v>Leuven</v>
      </c>
      <c r="C48" s="384" t="str">
        <f>Planning!E49</f>
        <v>FH01</v>
      </c>
      <c r="D48" s="192" t="str">
        <f>Planning!F49</f>
        <v>EI</v>
      </c>
      <c r="E48" s="193"/>
      <c r="F48" s="384" t="str">
        <f>IF(Planning!S49="OK","OK",IF(Planning!Q49="OK","In Progress","Planned"))</f>
        <v>OK</v>
      </c>
      <c r="G48" s="384" t="str">
        <f>IF(Planning!X49="OK","OK",IF(Planning!U49="OK","In Progress","Planned"))</f>
        <v>OK</v>
      </c>
      <c r="H48" s="384" t="str">
        <f>IF(Planning!AH49="OK","OK",IF(Planning!Z49="OK","In Progress","Planned"))</f>
        <v>OK</v>
      </c>
      <c r="I48" s="384" t="str">
        <f>IF(Planning!AP49="OK","OK",IF(Planning!AJ49="OK","In Progress","Planned"))</f>
        <v>OK</v>
      </c>
      <c r="J48" s="384" t="str">
        <f>IF(Planning!AU49="OK","OK",IF(Planning!AR49="OK","In Progress","Planned"))</f>
        <v>OK</v>
      </c>
      <c r="K48" s="384" t="str">
        <f>IF(Planning!BA49="","NVT",IF(Planning!BA49="OK","OK",IF(Planning!AW49="OK","In Progress","Planned")))</f>
        <v>NVT</v>
      </c>
      <c r="L48" s="384"/>
      <c r="M48" s="384"/>
    </row>
    <row r="49" spans="2:13">
      <c r="B49" s="384" t="str">
        <f>Planning!D50</f>
        <v>Leuven</v>
      </c>
      <c r="C49" s="384" t="str">
        <f>Planning!E50</f>
        <v>FH02</v>
      </c>
      <c r="D49" s="192" t="str">
        <f>Planning!F50</f>
        <v>EI</v>
      </c>
      <c r="E49" s="193"/>
      <c r="F49" s="384" t="str">
        <f>IF(Planning!S50="OK","OK",IF(Planning!Q50="OK","In Progress","Planned"))</f>
        <v>OK</v>
      </c>
      <c r="G49" s="384" t="str">
        <f>IF(Planning!X50="OK","OK",IF(Planning!U50="OK","In Progress","Planned"))</f>
        <v>OK</v>
      </c>
      <c r="H49" s="384" t="str">
        <f>IF(Planning!AH50="OK","OK",IF(Planning!Z50="OK","In Progress","Planned"))</f>
        <v>OK</v>
      </c>
      <c r="I49" s="384" t="str">
        <f>IF(Planning!AP50="OK","OK",IF(Planning!AJ50="OK","In Progress","Planned"))</f>
        <v>OK</v>
      </c>
      <c r="J49" s="384" t="str">
        <f>IF(Planning!AU50="OK","OK",IF(Planning!AR50="OK","In Progress","Planned"))</f>
        <v>In Progress</v>
      </c>
      <c r="K49" s="384" t="str">
        <f>IF(Planning!BA50="","NVT",IF(Planning!BA50="OK","OK",IF(Planning!AW50="OK","In Progress","Planned")))</f>
        <v>Planned</v>
      </c>
      <c r="L49" s="384"/>
      <c r="M49" s="384"/>
    </row>
    <row r="50" spans="2:13">
      <c r="B50" s="384" t="str">
        <f>Planning!D51</f>
        <v>Leuven</v>
      </c>
      <c r="C50" s="384" t="str">
        <f>Planning!E51</f>
        <v>FH03</v>
      </c>
      <c r="D50" s="192" t="str">
        <f>Planning!F51</f>
        <v>VdB</v>
      </c>
      <c r="E50" s="193"/>
      <c r="F50" s="384" t="str">
        <f>IF(Planning!S51="OK","OK",IF(Planning!Q51="OK","In Progress","Planned"))</f>
        <v>OK</v>
      </c>
      <c r="G50" s="384" t="str">
        <f>IF(Planning!X51="OK","OK",IF(Planning!U51="OK","In Progress","Planned"))</f>
        <v>OK</v>
      </c>
      <c r="H50" s="384" t="str">
        <f>IF(Planning!AH51="OK","OK",IF(Planning!Z51="OK","In Progress","Planned"))</f>
        <v>OK</v>
      </c>
      <c r="I50" s="384" t="str">
        <f>IF(Planning!AP51="OK","OK",IF(Planning!AJ51="OK","In Progress","Planned"))</f>
        <v>OK</v>
      </c>
      <c r="J50" s="384" t="str">
        <f>IF(Planning!AU51="OK","OK",IF(Planning!AR51="OK","In Progress","Planned"))</f>
        <v>OK</v>
      </c>
      <c r="K50" s="384" t="str">
        <f>IF(Planning!BA51="","NVT",IF(Planning!BA51="OK","OK",IF(Planning!AW51="OK","In Progress","Planned")))</f>
        <v>NVT</v>
      </c>
      <c r="L50" s="384"/>
      <c r="M50" s="384"/>
    </row>
    <row r="51" spans="2:13">
      <c r="B51" s="384" t="str">
        <f>Planning!D52</f>
        <v>Leuven</v>
      </c>
      <c r="C51" s="384" t="str">
        <f>Planning!E52</f>
        <v>FH04</v>
      </c>
      <c r="D51" s="192" t="str">
        <f>Planning!F52</f>
        <v>EI</v>
      </c>
      <c r="E51" s="193"/>
      <c r="F51" s="384" t="str">
        <f>IF(Planning!S52="OK","OK",IF(Planning!Q52="OK","In Progress","Planned"))</f>
        <v>OK</v>
      </c>
      <c r="G51" s="384" t="str">
        <f>IF(Planning!X52="OK","OK",IF(Planning!U52="OK","In Progress","Planned"))</f>
        <v>OK</v>
      </c>
      <c r="H51" s="384" t="str">
        <f>IF(Planning!AH52="OK","OK",IF(Planning!Z52="OK","In Progress","Planned"))</f>
        <v>In Progress</v>
      </c>
      <c r="I51" s="384" t="str">
        <f>IF(Planning!AP52="OK","OK",IF(Planning!AJ52="OK","In Progress","Planned"))</f>
        <v>Planned</v>
      </c>
      <c r="J51" s="384" t="str">
        <f>IF(Planning!AU52="OK","OK",IF(Planning!AR52="OK","In Progress","Planned"))</f>
        <v>In Progress</v>
      </c>
      <c r="K51" s="384" t="str">
        <f>IF(Planning!BA52="","NVT",IF(Planning!BA52="OK","OK",IF(Planning!AW52="OK","In Progress","Planned")))</f>
        <v>Planned</v>
      </c>
      <c r="L51" s="384"/>
      <c r="M51" s="384"/>
    </row>
    <row r="52" spans="2:13">
      <c r="B52" s="384" t="str">
        <f>Planning!D53</f>
        <v>Leuven</v>
      </c>
      <c r="C52" s="384" t="str">
        <f>Planning!E53</f>
        <v>FH05</v>
      </c>
      <c r="D52" s="192" t="str">
        <f>Planning!F53</f>
        <v>EI</v>
      </c>
      <c r="E52" s="193"/>
      <c r="F52" s="384" t="str">
        <f>IF(Planning!S53="OK","OK",IF(Planning!Q53="OK","In Progress","Planned"))</f>
        <v>OK</v>
      </c>
      <c r="G52" s="384" t="str">
        <f>IF(Planning!X53="OK","OK",IF(Planning!U53="OK","In Progress","Planned"))</f>
        <v>In Progress</v>
      </c>
      <c r="H52" s="384" t="str">
        <f>IF(Planning!AH53="OK","OK",IF(Planning!Z53="OK","In Progress","Planned"))</f>
        <v>Planned</v>
      </c>
      <c r="I52" s="384" t="str">
        <f>IF(Planning!AP53="OK","OK",IF(Planning!AJ53="OK","In Progress","Planned"))</f>
        <v>Planned</v>
      </c>
      <c r="J52" s="384" t="str">
        <f>IF(Planning!AU53="OK","OK",IF(Planning!AR53="OK","In Progress","Planned"))</f>
        <v>Planned</v>
      </c>
      <c r="K52" s="384" t="str">
        <f>IF(Planning!BA53="","NVT",IF(Planning!BA53="OK","OK",IF(Planning!AW53="OK","In Progress","Planned")))</f>
        <v>Planned</v>
      </c>
      <c r="L52" s="384"/>
      <c r="M52" s="384"/>
    </row>
    <row r="53" spans="2:13">
      <c r="B53" s="384" t="str">
        <f>Planning!D54</f>
        <v>Liège</v>
      </c>
      <c r="C53" s="384" t="str">
        <f>Planning!E54</f>
        <v>FH01</v>
      </c>
      <c r="D53" s="192" t="str">
        <f>Planning!F54</f>
        <v>VbI</v>
      </c>
      <c r="E53" s="193"/>
      <c r="F53" s="384" t="str">
        <f>IF(Planning!S54="OK","OK",IF(Planning!Q54="OK","In Progress","Planned"))</f>
        <v>OK</v>
      </c>
      <c r="G53" s="384" t="str">
        <f>IF(Planning!X54="OK","OK",IF(Planning!U54="OK","In Progress","Planned"))</f>
        <v>OK</v>
      </c>
      <c r="H53" s="384" t="str">
        <f>IF(Planning!AH54="OK","OK",IF(Planning!Z54="OK","In Progress","Planned"))</f>
        <v>OK</v>
      </c>
      <c r="I53" s="384" t="str">
        <f>IF(Planning!AP54="OK","OK",IF(Planning!AJ54="OK","In Progress","Planned"))</f>
        <v>OK</v>
      </c>
      <c r="J53" s="384" t="str">
        <f>IF(Planning!AU54="OK","OK",IF(Planning!AR54="OK","In Progress","Planned"))</f>
        <v>OK</v>
      </c>
      <c r="K53" s="384" t="str">
        <f>IF(Planning!BA54="","NVT",IF(Planning!BA54="OK","OK",IF(Planning!AW54="OK","In Progress","Planned")))</f>
        <v>NVT</v>
      </c>
      <c r="L53" s="384"/>
      <c r="M53" s="384"/>
    </row>
    <row r="54" spans="2:13">
      <c r="B54" s="384" t="str">
        <f>Planning!D55</f>
        <v>Liège</v>
      </c>
      <c r="C54" s="384" t="str">
        <f>Planning!E55</f>
        <v>FH02</v>
      </c>
      <c r="D54" s="192" t="str">
        <f>Planning!F55</f>
        <v>VbI</v>
      </c>
      <c r="E54" s="193"/>
      <c r="F54" s="384" t="str">
        <f>IF(Planning!S55="OK","OK",IF(Planning!Q55="OK","In Progress","Planned"))</f>
        <v>OK</v>
      </c>
      <c r="G54" s="384" t="str">
        <f>IF(Planning!X55="OK","OK",IF(Planning!U55="OK","In Progress","Planned"))</f>
        <v>OK</v>
      </c>
      <c r="H54" s="384" t="str">
        <f>IF(Planning!AH55="OK","OK",IF(Planning!Z55="OK","In Progress","Planned"))</f>
        <v>OK</v>
      </c>
      <c r="I54" s="384" t="str">
        <f>IF(Planning!AP55="OK","OK",IF(Planning!AJ55="OK","In Progress","Planned"))</f>
        <v>OK</v>
      </c>
      <c r="J54" s="384" t="str">
        <f>IF(Planning!AU55="OK","OK",IF(Planning!AR55="OK","In Progress","Planned"))</f>
        <v>OK</v>
      </c>
      <c r="K54" s="384" t="str">
        <f>IF(Planning!BA55="","NVT",IF(Planning!BA55="OK","OK",IF(Planning!AW55="OK","In Progress","Planned")))</f>
        <v>NVT</v>
      </c>
      <c r="L54" s="384"/>
      <c r="M54" s="384"/>
    </row>
    <row r="55" spans="2:13">
      <c r="B55" s="384" t="str">
        <f>Planning!D56</f>
        <v>Liège</v>
      </c>
      <c r="C55" s="384" t="str">
        <f>Planning!E56</f>
        <v>FH03</v>
      </c>
      <c r="D55" s="192" t="str">
        <f>Planning!F56</f>
        <v>VbI</v>
      </c>
      <c r="E55" s="193"/>
      <c r="F55" s="384" t="str">
        <f>IF(Planning!S56="OK","OK",IF(Planning!Q56="OK","In Progress","Planned"))</f>
        <v>OK</v>
      </c>
      <c r="G55" s="384" t="str">
        <f>IF(Planning!X56="OK","OK",IF(Planning!U56="OK","In Progress","Planned"))</f>
        <v>OK</v>
      </c>
      <c r="H55" s="384" t="str">
        <f>IF(Planning!AH56="OK","OK",IF(Planning!Z56="OK","In Progress","Planned"))</f>
        <v>OK</v>
      </c>
      <c r="I55" s="384" t="str">
        <f>IF(Planning!AP56="OK","OK",IF(Planning!AJ56="OK","In Progress","Planned"))</f>
        <v>OK</v>
      </c>
      <c r="J55" s="384" t="str">
        <f>IF(Planning!AU56="OK","OK",IF(Planning!AR56="OK","In Progress","Planned"))</f>
        <v>OK</v>
      </c>
      <c r="K55" s="384" t="str">
        <f>IF(Planning!BA56="","NVT",IF(Planning!BA56="OK","OK",IF(Planning!AW56="OK","In Progress","Planned")))</f>
        <v>NVT</v>
      </c>
      <c r="L55" s="384"/>
      <c r="M55" s="384"/>
    </row>
    <row r="56" spans="2:13">
      <c r="B56" s="384" t="str">
        <f>Planning!D57</f>
        <v>Liège</v>
      </c>
      <c r="C56" s="384" t="str">
        <f>Planning!E57</f>
        <v>FH04</v>
      </c>
      <c r="D56" s="192" t="str">
        <f>Planning!F57</f>
        <v>VbI</v>
      </c>
      <c r="E56" s="193"/>
      <c r="F56" s="384" t="str">
        <f>IF(Planning!S57="OK","OK",IF(Planning!Q57="OK","In Progress","Planned"))</f>
        <v>OK</v>
      </c>
      <c r="G56" s="384" t="str">
        <f>IF(Planning!X57="OK","OK",IF(Planning!U57="OK","In Progress","Planned"))</f>
        <v>OK</v>
      </c>
      <c r="H56" s="384" t="str">
        <f>IF(Planning!AH57="OK","OK",IF(Planning!Z57="OK","In Progress","Planned"))</f>
        <v>OK</v>
      </c>
      <c r="I56" s="384" t="str">
        <f>IF(Planning!AP57="OK","OK",IF(Planning!AJ57="OK","In Progress","Planned"))</f>
        <v>OK</v>
      </c>
      <c r="J56" s="384" t="str">
        <f>IF(Planning!AU57="OK","OK",IF(Planning!AR57="OK","In Progress","Planned"))</f>
        <v>OK</v>
      </c>
      <c r="K56" s="384" t="str">
        <f>IF(Planning!BA57="","NVT",IF(Planning!BA57="OK","OK",IF(Planning!AW57="OK","In Progress","Planned")))</f>
        <v>NVT</v>
      </c>
      <c r="L56" s="384"/>
      <c r="M56" s="384"/>
    </row>
    <row r="57" spans="2:13">
      <c r="B57" s="384" t="str">
        <f>Planning!D58</f>
        <v>Liège</v>
      </c>
      <c r="C57" s="384" t="str">
        <f>Planning!E58</f>
        <v>FH05</v>
      </c>
      <c r="D57" s="192" t="str">
        <f>Planning!F58</f>
        <v>VbI</v>
      </c>
      <c r="E57" s="193"/>
      <c r="F57" s="384" t="str">
        <f>IF(Planning!S58="OK","OK",IF(Planning!Q58="OK","In Progress","Planned"))</f>
        <v>OK</v>
      </c>
      <c r="G57" s="384" t="str">
        <f>IF(Planning!X58="OK","OK",IF(Planning!U58="OK","In Progress","Planned"))</f>
        <v>OK</v>
      </c>
      <c r="H57" s="384" t="str">
        <f>IF(Planning!AH58="OK","OK",IF(Planning!Z58="OK","In Progress","Planned"))</f>
        <v>OK</v>
      </c>
      <c r="I57" s="384" t="str">
        <f>IF(Planning!AP58="OK","OK",IF(Planning!AJ58="OK","In Progress","Planned"))</f>
        <v>OK</v>
      </c>
      <c r="J57" s="384" t="str">
        <f>IF(Planning!AU58="OK","OK",IF(Planning!AR58="OK","In Progress","Planned"))</f>
        <v>OK</v>
      </c>
      <c r="K57" s="384" t="str">
        <f>IF(Planning!BA58="","NVT",IF(Planning!BA58="OK","OK",IF(Planning!AW58="OK","In Progress","Planned")))</f>
        <v>NVT</v>
      </c>
      <c r="L57" s="384"/>
      <c r="M57" s="384"/>
    </row>
    <row r="58" spans="2:13">
      <c r="B58" s="384" t="str">
        <f>Planning!D59</f>
        <v>Liège</v>
      </c>
      <c r="C58" s="384" t="str">
        <f>Planning!E59</f>
        <v>FH06</v>
      </c>
      <c r="D58" s="192" t="str">
        <f>Planning!F59</f>
        <v>VbI</v>
      </c>
      <c r="E58" s="193"/>
      <c r="F58" s="384" t="str">
        <f>IF(Planning!S59="OK","OK",IF(Planning!Q59="OK","In Progress","Planned"))</f>
        <v>OK</v>
      </c>
      <c r="G58" s="384" t="str">
        <f>IF(Planning!X59="OK","OK",IF(Planning!U59="OK","In Progress","Planned"))</f>
        <v>OK</v>
      </c>
      <c r="H58" s="384" t="str">
        <f>IF(Planning!AH59="OK","OK",IF(Planning!Z59="OK","In Progress","Planned"))</f>
        <v>OK</v>
      </c>
      <c r="I58" s="384" t="str">
        <f>IF(Planning!AP59="OK","OK",IF(Planning!AJ59="OK","In Progress","Planned"))</f>
        <v>OK</v>
      </c>
      <c r="J58" s="384" t="str">
        <f>IF(Planning!AU59="OK","OK",IF(Planning!AR59="OK","In Progress","Planned"))</f>
        <v>OK</v>
      </c>
      <c r="K58" s="384" t="str">
        <f>IF(Planning!BA59="","NVT",IF(Planning!BA59="OK","OK",IF(Planning!AW59="OK","In Progress","Planned")))</f>
        <v>NVT</v>
      </c>
      <c r="L58" s="384"/>
      <c r="M58" s="384"/>
    </row>
    <row r="59" spans="2:13">
      <c r="B59" s="384" t="str">
        <f>Planning!D60</f>
        <v>Liège</v>
      </c>
      <c r="C59" s="384" t="str">
        <f>Planning!E60</f>
        <v>FH07</v>
      </c>
      <c r="D59" s="192" t="str">
        <f>Planning!F60</f>
        <v>VbI</v>
      </c>
      <c r="E59" s="193"/>
      <c r="F59" s="384" t="str">
        <f>IF(Planning!S60="OK","OK",IF(Planning!Q60="OK","In Progress","Planned"))</f>
        <v>OK</v>
      </c>
      <c r="G59" s="384" t="str">
        <f>IF(Planning!X60="OK","OK",IF(Planning!U60="OK","In Progress","Planned"))</f>
        <v>OK</v>
      </c>
      <c r="H59" s="384" t="str">
        <f>IF(Planning!AH60="OK","OK",IF(Planning!Z60="OK","In Progress","Planned"))</f>
        <v>OK</v>
      </c>
      <c r="I59" s="384" t="str">
        <f>IF(Planning!AP60="OK","OK",IF(Planning!AJ60="OK","In Progress","Planned"))</f>
        <v>OK</v>
      </c>
      <c r="J59" s="384" t="str">
        <f>IF(Planning!AU60="OK","OK",IF(Planning!AR60="OK","In Progress","Planned"))</f>
        <v>OK</v>
      </c>
      <c r="K59" s="384" t="str">
        <f>IF(Planning!BA60="","NVT",IF(Planning!BA60="OK","OK",IF(Planning!AW60="OK","In Progress","Planned")))</f>
        <v>NVT</v>
      </c>
      <c r="L59" s="384"/>
      <c r="M59" s="384"/>
    </row>
    <row r="60" spans="2:13">
      <c r="B60" s="384" t="str">
        <f>Planning!D61</f>
        <v>Liège</v>
      </c>
      <c r="C60" s="384" t="str">
        <f>Planning!E61</f>
        <v>FH08</v>
      </c>
      <c r="D60" s="192" t="str">
        <f>Planning!F61</f>
        <v>VbI</v>
      </c>
      <c r="E60" s="193"/>
      <c r="F60" s="384" t="str">
        <f>IF(Planning!S61="OK","OK",IF(Planning!Q61="OK","In Progress","Planned"))</f>
        <v>OK</v>
      </c>
      <c r="G60" s="384" t="str">
        <f>IF(Planning!X61="OK","OK",IF(Planning!U61="OK","In Progress","Planned"))</f>
        <v>OK</v>
      </c>
      <c r="H60" s="384" t="str">
        <f>IF(Planning!AH61="OK","OK",IF(Planning!Z61="OK","In Progress","Planned"))</f>
        <v>OK</v>
      </c>
      <c r="I60" s="384" t="str">
        <f>IF(Planning!AP61="OK","OK",IF(Planning!AJ61="OK","In Progress","Planned"))</f>
        <v>OK</v>
      </c>
      <c r="J60" s="384" t="str">
        <f>IF(Planning!AU61="OK","OK",IF(Planning!AR61="OK","In Progress","Planned"))</f>
        <v>In Progress</v>
      </c>
      <c r="K60" s="384" t="str">
        <f>IF(Planning!BA61="","NVT",IF(Planning!BA61="OK","OK",IF(Planning!AW61="OK","In Progress","Planned")))</f>
        <v>Planned</v>
      </c>
      <c r="L60" s="384"/>
      <c r="M60" s="384"/>
    </row>
    <row r="61" spans="2:13">
      <c r="B61" s="384" t="str">
        <f>Planning!D62</f>
        <v>Liège</v>
      </c>
      <c r="C61" s="384" t="str">
        <f>Planning!E62</f>
        <v>FH09</v>
      </c>
      <c r="D61" s="192" t="str">
        <f>Planning!F62</f>
        <v>VbI</v>
      </c>
      <c r="E61" s="193"/>
      <c r="F61" s="384" t="str">
        <f>IF(Planning!S62="OK","OK",IF(Planning!Q62="OK","In Progress","Planned"))</f>
        <v>OK</v>
      </c>
      <c r="G61" s="384" t="str">
        <f>IF(Planning!X62="OK","OK",IF(Planning!U62="OK","In Progress","Planned"))</f>
        <v>OK</v>
      </c>
      <c r="H61" s="384" t="str">
        <f>IF(Planning!AH62="OK","OK",IF(Planning!Z62="OK","In Progress","Planned"))</f>
        <v>OK</v>
      </c>
      <c r="I61" s="384" t="str">
        <f>IF(Planning!AP62="OK","OK",IF(Planning!AJ62="OK","In Progress","Planned"))</f>
        <v>Planned</v>
      </c>
      <c r="J61" s="384" t="str">
        <f>IF(Planning!AU62="OK","OK",IF(Planning!AR62="OK","In Progress","Planned"))</f>
        <v>Planned</v>
      </c>
      <c r="K61" s="384" t="str">
        <f>IF(Planning!BA62="","NVT",IF(Planning!BA62="OK","OK",IF(Planning!AW62="OK","In Progress","Planned")))</f>
        <v>Planned</v>
      </c>
      <c r="L61" s="384"/>
      <c r="M61" s="384"/>
    </row>
    <row r="62" spans="2:13">
      <c r="B62" s="384" t="str">
        <f>Planning!D63</f>
        <v>Liège</v>
      </c>
      <c r="C62" s="384" t="str">
        <f>Planning!E63</f>
        <v>FH10</v>
      </c>
      <c r="D62" s="192" t="str">
        <f>Planning!F63</f>
        <v>VbI</v>
      </c>
      <c r="E62" s="193"/>
      <c r="F62" s="384" t="str">
        <f>IF(Planning!S63="OK","OK",IF(Planning!Q63="OK","In Progress","Planned"))</f>
        <v>OK</v>
      </c>
      <c r="G62" s="384" t="str">
        <f>IF(Planning!X63="OK","OK",IF(Planning!U63="OK","In Progress","Planned"))</f>
        <v>OK</v>
      </c>
      <c r="H62" s="384" t="str">
        <f>IF(Planning!AH63="OK","OK",IF(Planning!Z63="OK","In Progress","Planned"))</f>
        <v>OK</v>
      </c>
      <c r="I62" s="384" t="str">
        <f>IF(Planning!AP63="OK","OK",IF(Planning!AJ63="OK","In Progress","Planned"))</f>
        <v>Planned</v>
      </c>
      <c r="J62" s="384" t="str">
        <f>IF(Planning!AU63="OK","OK",IF(Planning!AR63="OK","In Progress","Planned"))</f>
        <v>Planned</v>
      </c>
      <c r="K62" s="384" t="str">
        <f>IF(Planning!BA63="","NVT",IF(Planning!BA63="OK","OK",IF(Planning!AW63="OK","In Progress","Planned")))</f>
        <v>Planned</v>
      </c>
      <c r="L62" s="384"/>
      <c r="M62" s="384"/>
    </row>
    <row r="63" spans="2:13">
      <c r="B63" s="384" t="str">
        <f>Planning!D64</f>
        <v>Liège</v>
      </c>
      <c r="C63" s="384" t="str">
        <f>Planning!E64</f>
        <v>FH11</v>
      </c>
      <c r="D63" s="192" t="str">
        <f>Planning!F64</f>
        <v>VbI</v>
      </c>
      <c r="E63" s="193"/>
      <c r="F63" s="384" t="str">
        <f>IF(Planning!S64="OK","OK",IF(Planning!Q64="OK","In Progress","Planned"))</f>
        <v>OK</v>
      </c>
      <c r="G63" s="384" t="str">
        <f>IF(Planning!X64="OK","OK",IF(Planning!U64="OK","In Progress","Planned"))</f>
        <v>OK</v>
      </c>
      <c r="H63" s="384" t="str">
        <f>IF(Planning!AH64="OK","OK",IF(Planning!Z64="OK","In Progress","Planned"))</f>
        <v>OK</v>
      </c>
      <c r="I63" s="384" t="str">
        <f>IF(Planning!AP64="OK","OK",IF(Planning!AJ64="OK","In Progress","Planned"))</f>
        <v>Planned</v>
      </c>
      <c r="J63" s="384" t="str">
        <f>IF(Planning!AU64="OK","OK",IF(Planning!AR64="OK","In Progress","Planned"))</f>
        <v>Planned</v>
      </c>
      <c r="K63" s="384" t="str">
        <f>IF(Planning!BA64="","NVT",IF(Planning!BA64="OK","OK",IF(Planning!AW64="OK","In Progress","Planned")))</f>
        <v>Planned</v>
      </c>
      <c r="L63" s="384"/>
      <c r="M63" s="384"/>
    </row>
    <row r="64" spans="2:13">
      <c r="B64" s="384" t="str">
        <f>Planning!D65</f>
        <v>Liège</v>
      </c>
      <c r="C64" s="384" t="str">
        <f>Planning!E65</f>
        <v>FH12</v>
      </c>
      <c r="D64" s="192" t="str">
        <f>Planning!F65</f>
        <v>VbI</v>
      </c>
      <c r="E64" s="193"/>
      <c r="F64" s="384" t="str">
        <f>IF(Planning!S65="OK","OK",IF(Planning!Q65="OK","In Progress","Planned"))</f>
        <v>OK</v>
      </c>
      <c r="G64" s="384" t="str">
        <f>IF(Planning!X65="OK","OK",IF(Planning!U65="OK","In Progress","Planned"))</f>
        <v>OK</v>
      </c>
      <c r="H64" s="384" t="str">
        <f>IF(Planning!AH65="OK","OK",IF(Planning!Z65="OK","In Progress","Planned"))</f>
        <v>OK</v>
      </c>
      <c r="I64" s="384" t="str">
        <f>IF(Planning!AP65="OK","OK",IF(Planning!AJ65="OK","In Progress","Planned"))</f>
        <v>Planned</v>
      </c>
      <c r="J64" s="384" t="str">
        <f>IF(Planning!AU65="OK","OK",IF(Planning!AR65="OK","In Progress","Planned"))</f>
        <v>Planned</v>
      </c>
      <c r="K64" s="384" t="str">
        <f>IF(Planning!BA65="","NVT",IF(Planning!BA65="OK","OK",IF(Planning!AW65="OK","In Progress","Planned")))</f>
        <v>Planned</v>
      </c>
      <c r="L64" s="384"/>
      <c r="M64" s="384"/>
    </row>
    <row r="65" spans="2:13">
      <c r="B65" s="384" t="str">
        <f>Planning!D66</f>
        <v>Liège</v>
      </c>
      <c r="C65" s="384" t="str">
        <f>Planning!E66</f>
        <v>FH13</v>
      </c>
      <c r="D65" s="192" t="str">
        <f>Planning!F66</f>
        <v>VbI</v>
      </c>
      <c r="E65" s="193"/>
      <c r="F65" s="384" t="str">
        <f>IF(Planning!S66="OK","OK",IF(Planning!Q66="OK","In Progress","Planned"))</f>
        <v>OK</v>
      </c>
      <c r="G65" s="384" t="str">
        <f>IF(Planning!X66="OK","OK",IF(Planning!U66="OK","In Progress","Planned"))</f>
        <v>OK</v>
      </c>
      <c r="H65" s="384" t="str">
        <f>IF(Planning!AH66="OK","OK",IF(Planning!Z66="OK","In Progress","Planned"))</f>
        <v>Planned</v>
      </c>
      <c r="I65" s="384" t="str">
        <f>IF(Planning!AP66="OK","OK",IF(Planning!AJ66="OK","In Progress","Planned"))</f>
        <v>Planned</v>
      </c>
      <c r="J65" s="384" t="str">
        <f>IF(Planning!AU66="OK","OK",IF(Planning!AR66="OK","In Progress","Planned"))</f>
        <v>Planned</v>
      </c>
      <c r="K65" s="384" t="str">
        <f>IF(Planning!BA66="","NVT",IF(Planning!BA66="OK","OK",IF(Planning!AW66="OK","In Progress","Planned")))</f>
        <v>Planned</v>
      </c>
      <c r="L65" s="384"/>
      <c r="M65" s="384"/>
    </row>
    <row r="66" spans="2:13">
      <c r="B66" s="384" t="str">
        <f>Planning!D67</f>
        <v>Liège</v>
      </c>
      <c r="C66" s="384" t="str">
        <f>Planning!E67</f>
        <v>FH14</v>
      </c>
      <c r="D66" s="192" t="str">
        <f>Planning!F67</f>
        <v>VbI</v>
      </c>
      <c r="E66" s="193"/>
      <c r="F66" s="384" t="str">
        <f>IF(Planning!S67="OK","OK",IF(Planning!Q67="OK","In Progress","Planned"))</f>
        <v>OK</v>
      </c>
      <c r="G66" s="384" t="str">
        <f>IF(Planning!X67="OK","OK",IF(Planning!U67="OK","In Progress","Planned"))</f>
        <v>OK</v>
      </c>
      <c r="H66" s="384" t="str">
        <f>IF(Planning!AH67="OK","OK",IF(Planning!Z67="OK","In Progress","Planned"))</f>
        <v>Planned</v>
      </c>
      <c r="I66" s="384" t="str">
        <f>IF(Planning!AP67="OK","OK",IF(Planning!AJ67="OK","In Progress","Planned"))</f>
        <v>Planned</v>
      </c>
      <c r="J66" s="384" t="str">
        <f>IF(Planning!AU67="OK","OK",IF(Planning!AR67="OK","In Progress","Planned"))</f>
        <v>Planned</v>
      </c>
      <c r="K66" s="384" t="str">
        <f>IF(Planning!BA67="","NVT",IF(Planning!BA67="OK","OK",IF(Planning!AW67="OK","In Progress","Planned")))</f>
        <v>Planned</v>
      </c>
      <c r="L66" s="384"/>
      <c r="M66" s="384"/>
    </row>
    <row r="67" spans="2:13">
      <c r="B67" s="384" t="str">
        <f>Planning!D68</f>
        <v>Liège</v>
      </c>
      <c r="C67" s="384" t="str">
        <f>Planning!E68</f>
        <v>FH15</v>
      </c>
      <c r="D67" s="192" t="str">
        <f>Planning!F68</f>
        <v>VbI</v>
      </c>
      <c r="E67" s="193"/>
      <c r="F67" s="384" t="str">
        <f>IF(Planning!S68="OK","OK",IF(Planning!Q68="OK","In Progress","Planned"))</f>
        <v>OK</v>
      </c>
      <c r="G67" s="384" t="str">
        <f>IF(Planning!X68="OK","OK",IF(Planning!U68="OK","In Progress","Planned"))</f>
        <v>OK</v>
      </c>
      <c r="H67" s="384" t="str">
        <f>IF(Planning!AH68="OK","OK",IF(Planning!Z68="OK","In Progress","Planned"))</f>
        <v>Planned</v>
      </c>
      <c r="I67" s="384" t="str">
        <f>IF(Planning!AP68="OK","OK",IF(Planning!AJ68="OK","In Progress","Planned"))</f>
        <v>Planned</v>
      </c>
      <c r="J67" s="384" t="str">
        <f>IF(Planning!AU68="OK","OK",IF(Planning!AR68="OK","In Progress","Planned"))</f>
        <v>Planned</v>
      </c>
      <c r="K67" s="384" t="str">
        <f>IF(Planning!BA68="","NVT",IF(Planning!BA68="OK","OK",IF(Planning!AW68="OK","In Progress","Planned")))</f>
        <v>Planned</v>
      </c>
      <c r="L67" s="384"/>
      <c r="M67" s="384"/>
    </row>
    <row r="68" spans="2:13">
      <c r="B68" s="384" t="str">
        <f>Planning!D69</f>
        <v>Liège</v>
      </c>
      <c r="C68" s="384" t="str">
        <f>Planning!E69</f>
        <v>FH16</v>
      </c>
      <c r="D68" s="192" t="str">
        <f>Planning!F69</f>
        <v>VbI</v>
      </c>
      <c r="E68" s="193"/>
      <c r="F68" s="384" t="str">
        <f>IF(Planning!S69="OK","OK",IF(Planning!Q69="OK","In Progress","Planned"))</f>
        <v>Planned</v>
      </c>
      <c r="G68" s="384" t="str">
        <f>IF(Planning!X69="OK","OK",IF(Planning!U69="OK","In Progress","Planned"))</f>
        <v>Planned</v>
      </c>
      <c r="H68" s="384" t="str">
        <f>IF(Planning!AH69="OK","OK",IF(Planning!Z69="OK","In Progress","Planned"))</f>
        <v>Planned</v>
      </c>
      <c r="I68" s="384" t="str">
        <f>IF(Planning!AP69="OK","OK",IF(Planning!AJ69="OK","In Progress","Planned"))</f>
        <v>Planned</v>
      </c>
      <c r="J68" s="384" t="str">
        <f>IF(Planning!AU69="OK","OK",IF(Planning!AR69="OK","In Progress","Planned"))</f>
        <v>Planned</v>
      </c>
      <c r="K68" s="384" t="str">
        <f>IF(Planning!BA69="","NVT",IF(Planning!BA69="OK","OK",IF(Planning!AW69="OK","In Progress","Planned")))</f>
        <v>Planned</v>
      </c>
      <c r="L68" s="384"/>
      <c r="M68" s="384"/>
    </row>
    <row r="69" spans="2:13">
      <c r="B69" s="384" t="str">
        <f>Planning!D70</f>
        <v>Liège</v>
      </c>
      <c r="C69" s="384" t="str">
        <f>Planning!E70</f>
        <v>FH17</v>
      </c>
      <c r="D69" s="192" t="str">
        <f>Planning!F70</f>
        <v>VbI</v>
      </c>
      <c r="E69" s="193"/>
      <c r="F69" s="384" t="str">
        <f>IF(Planning!S70="OK","OK",IF(Planning!Q70="OK","In Progress","Planned"))</f>
        <v>Planned</v>
      </c>
      <c r="G69" s="384" t="str">
        <f>IF(Planning!X70="OK","OK",IF(Planning!U70="OK","In Progress","Planned"))</f>
        <v>Planned</v>
      </c>
      <c r="H69" s="384" t="str">
        <f>IF(Planning!AH70="OK","OK",IF(Planning!Z70="OK","In Progress","Planned"))</f>
        <v>Planned</v>
      </c>
      <c r="I69" s="384" t="str">
        <f>IF(Planning!AP70="OK","OK",IF(Planning!AJ70="OK","In Progress","Planned"))</f>
        <v>Planned</v>
      </c>
      <c r="J69" s="384" t="str">
        <f>IF(Planning!AU70="OK","OK",IF(Planning!AR70="OK","In Progress","Planned"))</f>
        <v>Planned</v>
      </c>
      <c r="K69" s="384" t="str">
        <f>IF(Planning!BA70="","NVT",IF(Planning!BA70="OK","OK",IF(Planning!AW70="OK","In Progress","Planned")))</f>
        <v>Planned</v>
      </c>
      <c r="L69" s="384"/>
      <c r="M69" s="384"/>
    </row>
    <row r="70" spans="2:13">
      <c r="B70" s="384" t="str">
        <f>Planning!D71</f>
        <v>Liège</v>
      </c>
      <c r="C70" s="384" t="str">
        <f>Planning!E71</f>
        <v>FH18</v>
      </c>
      <c r="D70" s="192" t="str">
        <f>Planning!F71</f>
        <v>VbI</v>
      </c>
      <c r="E70" s="193"/>
      <c r="F70" s="384" t="str">
        <f>IF(Planning!S71="OK","OK",IF(Planning!Q71="OK","In Progress","Planned"))</f>
        <v>Planned</v>
      </c>
      <c r="G70" s="384" t="str">
        <f>IF(Planning!X71="OK","OK",IF(Planning!U71="OK","In Progress","Planned"))</f>
        <v>Planned</v>
      </c>
      <c r="H70" s="384" t="str">
        <f>IF(Planning!AH71="OK","OK",IF(Planning!Z71="OK","In Progress","Planned"))</f>
        <v>Planned</v>
      </c>
      <c r="I70" s="384" t="str">
        <f>IF(Planning!AP71="OK","OK",IF(Planning!AJ71="OK","In Progress","Planned"))</f>
        <v>Planned</v>
      </c>
      <c r="J70" s="384" t="str">
        <f>IF(Planning!AU71="OK","OK",IF(Planning!AR71="OK","In Progress","Planned"))</f>
        <v>Planned</v>
      </c>
      <c r="K70" s="384" t="str">
        <f>IF(Planning!BA71="","NVT",IF(Planning!BA71="OK","OK",IF(Planning!AW71="OK","In Progress","Planned")))</f>
        <v>Planned</v>
      </c>
      <c r="L70" s="384"/>
      <c r="M70" s="384"/>
    </row>
    <row r="71" spans="2:13">
      <c r="B71" s="384" t="str">
        <f>Planning!D72</f>
        <v>Liège</v>
      </c>
      <c r="C71" s="384" t="str">
        <f>Planning!E72</f>
        <v>FH19</v>
      </c>
      <c r="D71" s="192" t="str">
        <f>Planning!F72</f>
        <v>VbI</v>
      </c>
      <c r="E71" s="193"/>
      <c r="F71" s="384" t="str">
        <f>IF(Planning!S72="OK","OK",IF(Planning!Q72="OK","In Progress","Planned"))</f>
        <v>Planned</v>
      </c>
      <c r="G71" s="384" t="str">
        <f>IF(Planning!X72="OK","OK",IF(Planning!U72="OK","In Progress","Planned"))</f>
        <v>Planned</v>
      </c>
      <c r="H71" s="384" t="str">
        <f>IF(Planning!AH72="OK","OK",IF(Planning!Z72="OK","In Progress","Planned"))</f>
        <v>Planned</v>
      </c>
      <c r="I71" s="384" t="str">
        <f>IF(Planning!AP72="OK","OK",IF(Planning!AJ72="OK","In Progress","Planned"))</f>
        <v>Planned</v>
      </c>
      <c r="J71" s="384" t="str">
        <f>IF(Planning!AU72="OK","OK",IF(Planning!AR72="OK","In Progress","Planned"))</f>
        <v>Planned</v>
      </c>
      <c r="K71" s="384" t="str">
        <f>IF(Planning!BA72="","NVT",IF(Planning!BA72="OK","OK",IF(Planning!AW72="OK","In Progress","Planned")))</f>
        <v>Planned</v>
      </c>
      <c r="L71" s="384"/>
      <c r="M71" s="384"/>
    </row>
    <row r="72" spans="2:13">
      <c r="B72" s="384" t="str">
        <f>Planning!D73</f>
        <v>Liège</v>
      </c>
      <c r="C72" s="384" t="str">
        <f>Planning!E73</f>
        <v>FH20</v>
      </c>
      <c r="D72" s="192" t="str">
        <f>Planning!F73</f>
        <v>VbI</v>
      </c>
      <c r="E72" s="193"/>
      <c r="F72" s="384" t="str">
        <f>IF(Planning!S73="OK","OK",IF(Planning!Q73="OK","In Progress","Planned"))</f>
        <v>Planned</v>
      </c>
      <c r="G72" s="384" t="str">
        <f>IF(Planning!X73="OK","OK",IF(Planning!U73="OK","In Progress","Planned"))</f>
        <v>Planned</v>
      </c>
      <c r="H72" s="384" t="str">
        <f>IF(Planning!AH73="OK","OK",IF(Planning!Z73="OK","In Progress","Planned"))</f>
        <v>Planned</v>
      </c>
      <c r="I72" s="384" t="str">
        <f>IF(Planning!AP73="OK","OK",IF(Planning!AJ73="OK","In Progress","Planned"))</f>
        <v>Planned</v>
      </c>
      <c r="J72" s="384" t="str">
        <f>IF(Planning!AU73="OK","OK",IF(Planning!AR73="OK","In Progress","Planned"))</f>
        <v>Planned</v>
      </c>
      <c r="K72" s="384" t="str">
        <f>IF(Planning!BA73="","NVT",IF(Planning!BA73="OK","OK",IF(Planning!AW73="OK","In Progress","Planned")))</f>
        <v>Planned</v>
      </c>
      <c r="L72" s="384"/>
      <c r="M72" s="384"/>
    </row>
    <row r="73" spans="2:13">
      <c r="B73" s="384" t="str">
        <f>Planning!D74</f>
        <v>Liège</v>
      </c>
      <c r="C73" s="384" t="str">
        <f>Planning!E74</f>
        <v>FH21</v>
      </c>
      <c r="D73" s="192" t="str">
        <f>Planning!F74</f>
        <v>VbI</v>
      </c>
      <c r="E73" s="193"/>
      <c r="F73" s="384" t="str">
        <f>IF(Planning!S74="OK","OK",IF(Planning!Q74="OK","In Progress","Planned"))</f>
        <v>Planned</v>
      </c>
      <c r="G73" s="384" t="str">
        <f>IF(Planning!X74="OK","OK",IF(Planning!U74="OK","In Progress","Planned"))</f>
        <v>Planned</v>
      </c>
      <c r="H73" s="384" t="str">
        <f>IF(Planning!AH74="OK","OK",IF(Planning!Z74="OK","In Progress","Planned"))</f>
        <v>Planned</v>
      </c>
      <c r="I73" s="384" t="str">
        <f>IF(Planning!AP74="OK","OK",IF(Planning!AJ74="OK","In Progress","Planned"))</f>
        <v>Planned</v>
      </c>
      <c r="J73" s="384" t="str">
        <f>IF(Planning!AU74="OK","OK",IF(Planning!AR74="OK","In Progress","Planned"))</f>
        <v>Planned</v>
      </c>
      <c r="K73" s="384" t="str">
        <f>IF(Planning!BA74="","NVT",IF(Planning!BA74="OK","OK",IF(Planning!AW74="OK","In Progress","Planned")))</f>
        <v>Planned</v>
      </c>
      <c r="L73" s="384"/>
      <c r="M73" s="384"/>
    </row>
    <row r="74" spans="2:13">
      <c r="B74" s="384" t="str">
        <f>Planning!D75</f>
        <v>Uccle</v>
      </c>
      <c r="C74" s="384" t="str">
        <f>Planning!E75</f>
        <v>FH01</v>
      </c>
      <c r="D74" s="192" t="str">
        <f>Planning!F75</f>
        <v>VbI</v>
      </c>
      <c r="E74" s="193"/>
      <c r="F74" s="384" t="str">
        <f>IF(Planning!S75="OK","OK",IF(Planning!Q75="OK","In Progress","Planned"))</f>
        <v>OK</v>
      </c>
      <c r="G74" s="384" t="str">
        <f>IF(Planning!X75="OK","OK",IF(Planning!U75="OK","In Progress","Planned"))</f>
        <v>OK</v>
      </c>
      <c r="H74" s="384" t="str">
        <f>IF(Planning!AH75="OK","OK",IF(Planning!Z75="OK","In Progress","Planned"))</f>
        <v>OK</v>
      </c>
      <c r="I74" s="384" t="str">
        <f>IF(Planning!AP75="OK","OK",IF(Planning!AJ75="OK","In Progress","Planned"))</f>
        <v>OK</v>
      </c>
      <c r="J74" s="384" t="str">
        <f>IF(Planning!AU75="OK","OK",IF(Planning!AR75="OK","In Progress","Planned"))</f>
        <v>In Progress</v>
      </c>
      <c r="K74" s="384" t="str">
        <f>IF(Planning!BA75="","NVT",IF(Planning!BA75="OK","OK",IF(Planning!AW75="OK","In Progress","Planned")))</f>
        <v>NVT</v>
      </c>
      <c r="L74" s="384"/>
      <c r="M74" s="384"/>
    </row>
    <row r="75" spans="2:13">
      <c r="B75" s="384" t="str">
        <f>Planning!D76</f>
        <v>Uccle</v>
      </c>
      <c r="C75" s="384" t="str">
        <f>Planning!E76</f>
        <v>FH02</v>
      </c>
      <c r="D75" s="192" t="str">
        <f>Planning!F76</f>
        <v>VbI</v>
      </c>
      <c r="E75" s="193"/>
      <c r="F75" s="384" t="str">
        <f>IF(Planning!S76="OK","OK",IF(Planning!Q76="OK","In Progress","Planned"))</f>
        <v>OK</v>
      </c>
      <c r="G75" s="384" t="str">
        <f>IF(Planning!X76="OK","OK",IF(Planning!U76="OK","In Progress","Planned"))</f>
        <v>OK</v>
      </c>
      <c r="H75" s="384" t="str">
        <f>IF(Planning!AH76="OK","OK",IF(Planning!Z76="OK","In Progress","Planned"))</f>
        <v>OK</v>
      </c>
      <c r="I75" s="384" t="str">
        <f>IF(Planning!AP76="OK","OK",IF(Planning!AJ76="OK","In Progress","Planned"))</f>
        <v>OK</v>
      </c>
      <c r="J75" s="384" t="str">
        <f>IF(Planning!AU76="OK","OK",IF(Planning!AR76="OK","In Progress","Planned"))</f>
        <v>In Progress</v>
      </c>
      <c r="K75" s="384" t="str">
        <f>IF(Planning!BA76="","NVT",IF(Planning!BA76="OK","OK",IF(Planning!AW76="OK","In Progress","Planned")))</f>
        <v>NVT</v>
      </c>
      <c r="L75" s="384"/>
      <c r="M75" s="384"/>
    </row>
    <row r="76" spans="2:13">
      <c r="B76" s="384" t="str">
        <f>Planning!D77</f>
        <v>Uccle</v>
      </c>
      <c r="C76" s="384" t="str">
        <f>Planning!E77</f>
        <v>FH03</v>
      </c>
      <c r="D76" s="192" t="str">
        <f>Planning!F77</f>
        <v>VbI</v>
      </c>
      <c r="E76" s="193"/>
      <c r="F76" s="384" t="str">
        <f>IF(Planning!S77="OK","OK",IF(Planning!Q77="OK","In Progress","Planned"))</f>
        <v>OK</v>
      </c>
      <c r="G76" s="384" t="str">
        <f>IF(Planning!X77="OK","OK",IF(Planning!U77="OK","In Progress","Planned"))</f>
        <v>OK</v>
      </c>
      <c r="H76" s="384" t="str">
        <f>IF(Planning!AH77="OK","OK",IF(Planning!Z77="OK","In Progress","Planned"))</f>
        <v>OK</v>
      </c>
      <c r="I76" s="384" t="str">
        <f>IF(Planning!AP77="OK","OK",IF(Planning!AJ77="OK","In Progress","Planned"))</f>
        <v>OK</v>
      </c>
      <c r="J76" s="384" t="str">
        <f>IF(Planning!AU77="OK","OK",IF(Planning!AR77="OK","In Progress","Planned"))</f>
        <v>In Progress</v>
      </c>
      <c r="K76" s="384" t="str">
        <f>IF(Planning!BA77="","NVT",IF(Planning!BA77="OK","OK",IF(Planning!AW77="OK","In Progress","Planned")))</f>
        <v>NVT</v>
      </c>
      <c r="L76" s="384"/>
      <c r="M76" s="384"/>
    </row>
    <row r="77" spans="2:13">
      <c r="B77" s="384" t="str">
        <f>Planning!D78</f>
        <v>Uccle</v>
      </c>
      <c r="C77" s="384" t="str">
        <f>Planning!E78</f>
        <v>FH04</v>
      </c>
      <c r="D77" s="192" t="str">
        <f>Planning!F78</f>
        <v>VbI</v>
      </c>
      <c r="E77" s="193"/>
      <c r="F77" s="384" t="str">
        <f>IF(Planning!S78="OK","OK",IF(Planning!Q78="OK","In Progress","Planned"))</f>
        <v>OK</v>
      </c>
      <c r="G77" s="384" t="str">
        <f>IF(Planning!X78="OK","OK",IF(Planning!U78="OK","In Progress","Planned"))</f>
        <v>OK</v>
      </c>
      <c r="H77" s="384" t="str">
        <f>IF(Planning!AH78="OK","OK",IF(Planning!Z78="OK","In Progress","Planned"))</f>
        <v>OK</v>
      </c>
      <c r="I77" s="384" t="str">
        <f>IF(Planning!AP78="OK","OK",IF(Planning!AJ78="OK","In Progress","Planned"))</f>
        <v>OK</v>
      </c>
      <c r="J77" s="384" t="str">
        <f>IF(Planning!AU78="OK","OK",IF(Planning!AR78="OK","In Progress","Planned"))</f>
        <v>In Progress</v>
      </c>
      <c r="K77" s="384" t="str">
        <f>IF(Planning!BA78="","NVT",IF(Planning!BA78="OK","OK",IF(Planning!AW78="OK","In Progress","Planned")))</f>
        <v>NVT</v>
      </c>
      <c r="L77" s="384"/>
      <c r="M77" s="384"/>
    </row>
    <row r="78" spans="2:13">
      <c r="B78" s="384" t="str">
        <f>Planning!D79</f>
        <v>Uccle</v>
      </c>
      <c r="C78" s="384" t="str">
        <f>Planning!E79</f>
        <v>FH05</v>
      </c>
      <c r="D78" s="192" t="str">
        <f>Planning!F79</f>
        <v>VbI</v>
      </c>
      <c r="E78" s="193"/>
      <c r="F78" s="384" t="str">
        <f>IF(Planning!S79="OK","OK",IF(Planning!Q79="OK","In Progress","Planned"))</f>
        <v>OK</v>
      </c>
      <c r="G78" s="384" t="str">
        <f>IF(Planning!X79="OK","OK",IF(Planning!U79="OK","In Progress","Planned"))</f>
        <v>OK</v>
      </c>
      <c r="H78" s="384" t="str">
        <f>IF(Planning!AH79="OK","OK",IF(Planning!Z79="OK","In Progress","Planned"))</f>
        <v>OK</v>
      </c>
      <c r="I78" s="384" t="str">
        <f>IF(Planning!AP79="OK","OK",IF(Planning!AJ79="OK","In Progress","Planned"))</f>
        <v>OK</v>
      </c>
      <c r="J78" s="384" t="str">
        <f>IF(Planning!AU79="OK","OK",IF(Planning!AR79="OK","In Progress","Planned"))</f>
        <v>In Progress</v>
      </c>
      <c r="K78" s="384" t="str">
        <f>IF(Planning!BA79="","NVT",IF(Planning!BA79="OK","OK",IF(Planning!AW79="OK","In Progress","Planned")))</f>
        <v>NVT</v>
      </c>
      <c r="L78" s="384"/>
      <c r="M78" s="384"/>
    </row>
    <row r="79" spans="2:13">
      <c r="B79" s="384" t="str">
        <f>Planning!D80</f>
        <v>Uccle</v>
      </c>
      <c r="C79" s="384" t="str">
        <f>Planning!E80</f>
        <v>FH07</v>
      </c>
      <c r="D79" s="192" t="str">
        <f>Planning!F80</f>
        <v>VbI</v>
      </c>
      <c r="E79" s="193"/>
      <c r="F79" s="384" t="str">
        <f>IF(Planning!S80="OK","OK",IF(Planning!Q80="OK","In Progress","Planned"))</f>
        <v>OK</v>
      </c>
      <c r="G79" s="384" t="str">
        <f>IF(Planning!X80="OK","OK",IF(Planning!U80="OK","In Progress","Planned"))</f>
        <v>In Progress</v>
      </c>
      <c r="H79" s="384" t="str">
        <f>IF(Planning!AH80="OK","OK",IF(Planning!Z80="OK","In Progress","Planned"))</f>
        <v>Planned</v>
      </c>
      <c r="I79" s="384" t="str">
        <f>IF(Planning!AP80="OK","OK",IF(Planning!AJ80="OK","In Progress","Planned"))</f>
        <v>Planned</v>
      </c>
      <c r="J79" s="384" t="str">
        <f>IF(Planning!AU80="OK","OK",IF(Planning!AR80="OK","In Progress","Planned"))</f>
        <v>Planned</v>
      </c>
      <c r="K79" s="384" t="str">
        <f>IF(Planning!BA80="","NVT",IF(Planning!BA80="OK","OK",IF(Planning!AW80="OK","In Progress","Planned")))</f>
        <v>Planned</v>
      </c>
      <c r="L79" s="384"/>
      <c r="M79" s="384"/>
    </row>
    <row r="80" spans="2:13">
      <c r="B80" s="384" t="str">
        <f>Planning!D81</f>
        <v>Uccle</v>
      </c>
      <c r="C80" s="384" t="str">
        <f>Planning!E81</f>
        <v>FH08</v>
      </c>
      <c r="D80" s="192" t="str">
        <f>Planning!F81</f>
        <v>VbI</v>
      </c>
      <c r="E80" s="193"/>
      <c r="F80" s="384" t="str">
        <f>IF(Planning!S81="OK","OK",IF(Planning!Q81="OK","In Progress","Planned"))</f>
        <v>In Progress</v>
      </c>
      <c r="G80" s="384" t="str">
        <f>IF(Planning!X81="OK","OK",IF(Planning!U81="OK","In Progress","Planned"))</f>
        <v>Planned</v>
      </c>
      <c r="H80" s="384" t="str">
        <f>IF(Planning!AH81="OK","OK",IF(Planning!Z81="OK","In Progress","Planned"))</f>
        <v>Planned</v>
      </c>
      <c r="I80" s="384" t="str">
        <f>IF(Planning!AP81="OK","OK",IF(Planning!AJ81="OK","In Progress","Planned"))</f>
        <v>Planned</v>
      </c>
      <c r="J80" s="384" t="str">
        <f>IF(Planning!AU81="OK","OK",IF(Planning!AR81="OK","In Progress","Planned"))</f>
        <v>Planned</v>
      </c>
      <c r="K80" s="384" t="str">
        <f>IF(Planning!BA81="","NVT",IF(Planning!BA81="OK","OK",IF(Planning!AW81="OK","In Progress","Planned")))</f>
        <v>Planned</v>
      </c>
      <c r="L80" s="384"/>
      <c r="M80" s="384"/>
    </row>
    <row r="81" spans="2:13">
      <c r="B81" s="384" t="str">
        <f>Planning!D82</f>
        <v>Antwerpen-West</v>
      </c>
      <c r="C81" s="384" t="str">
        <f>Planning!E82</f>
        <v>FH01</v>
      </c>
      <c r="D81" s="192" t="str">
        <f>Planning!F82</f>
        <v>VdB</v>
      </c>
      <c r="E81" s="193"/>
      <c r="F81" s="384" t="str">
        <f>IF(Planning!S82="OK","OK",IF(Planning!Q82="OK","In Progress","Planned"))</f>
        <v>OK</v>
      </c>
      <c r="G81" s="384" t="str">
        <f>IF(Planning!X82="OK","OK",IF(Planning!U82="OK","In Progress","Planned"))</f>
        <v>OK</v>
      </c>
      <c r="H81" s="384" t="str">
        <f>IF(Planning!AH82="OK","OK",IF(Planning!Z82="OK","In Progress","Planned"))</f>
        <v>OK</v>
      </c>
      <c r="I81" s="384" t="str">
        <f>IF(Planning!AP82="OK","OK",IF(Planning!AJ82="OK","In Progress","Planned"))</f>
        <v>OK</v>
      </c>
      <c r="J81" s="384" t="str">
        <f>IF(Planning!AU82="OK","OK",IF(Planning!AR82="OK","In Progress","Planned"))</f>
        <v>OK</v>
      </c>
      <c r="K81" s="384" t="str">
        <f>IF(Planning!BA82="","NVT",IF(Planning!BA82="OK","OK",IF(Planning!AW82="OK","In Progress","Planned")))</f>
        <v>OK</v>
      </c>
      <c r="L81" s="384"/>
      <c r="M81" s="384"/>
    </row>
    <row r="82" spans="2:13">
      <c r="B82" s="384" t="str">
        <f>Planning!D83</f>
        <v>Antwerpen-West</v>
      </c>
      <c r="C82" s="384" t="str">
        <f>Planning!E83</f>
        <v>FH02</v>
      </c>
      <c r="D82" s="192" t="str">
        <f>Planning!F83</f>
        <v>VdB</v>
      </c>
      <c r="E82" s="193"/>
      <c r="F82" s="384" t="str">
        <f>IF(Planning!S83="OK","OK",IF(Planning!Q83="OK","In Progress","Planned"))</f>
        <v>OK</v>
      </c>
      <c r="G82" s="384" t="str">
        <f>IF(Planning!X83="OK","OK",IF(Planning!U83="OK","In Progress","Planned"))</f>
        <v>OK</v>
      </c>
      <c r="H82" s="384" t="str">
        <f>IF(Planning!AH83="OK","OK",IF(Planning!Z83="OK","In Progress","Planned"))</f>
        <v>OK</v>
      </c>
      <c r="I82" s="384" t="str">
        <f>IF(Planning!AP83="OK","OK",IF(Planning!AJ83="OK","In Progress","Planned"))</f>
        <v>In Progress</v>
      </c>
      <c r="J82" s="384" t="str">
        <f>IF(Planning!AU83="OK","OK",IF(Planning!AR83="OK","In Progress","Planned"))</f>
        <v>In Progress</v>
      </c>
      <c r="K82" s="384" t="str">
        <f>IF(Planning!BA83="","NVT",IF(Planning!BA83="OK","OK",IF(Planning!AW83="OK","In Progress","Planned")))</f>
        <v>Planned</v>
      </c>
      <c r="L82" s="384"/>
      <c r="M82" s="384"/>
    </row>
    <row r="83" spans="2:13">
      <c r="B83" s="384" t="str">
        <f>Planning!D84</f>
        <v>Antwerpen-West</v>
      </c>
      <c r="C83" s="384" t="str">
        <f>Planning!E84</f>
        <v>FH03</v>
      </c>
      <c r="D83" s="192" t="str">
        <f>Planning!F84</f>
        <v>VdB</v>
      </c>
      <c r="E83" s="193"/>
      <c r="F83" s="384" t="str">
        <f>IF(Planning!S84="OK","OK",IF(Planning!Q84="OK","In Progress","Planned"))</f>
        <v>OK</v>
      </c>
      <c r="G83" s="384" t="str">
        <f>IF(Planning!X84="OK","OK",IF(Planning!U84="OK","In Progress","Planned"))</f>
        <v>OK</v>
      </c>
      <c r="H83" s="384" t="str">
        <f>IF(Planning!AH84="OK","OK",IF(Planning!Z84="OK","In Progress","Planned"))</f>
        <v>OK</v>
      </c>
      <c r="I83" s="384" t="str">
        <f>IF(Planning!AP84="OK","OK",IF(Planning!AJ84="OK","In Progress","Planned"))</f>
        <v>OK</v>
      </c>
      <c r="J83" s="384" t="str">
        <f>IF(Planning!AU84="OK","OK",IF(Planning!AR84="OK","In Progress","Planned"))</f>
        <v>In Progress</v>
      </c>
      <c r="K83" s="384" t="str">
        <f>IF(Planning!BA84="","NVT",IF(Planning!BA84="OK","OK",IF(Planning!AW84="OK","In Progress","Planned")))</f>
        <v>Planned</v>
      </c>
      <c r="L83" s="384"/>
      <c r="M83" s="384"/>
    </row>
    <row r="84" spans="2:13">
      <c r="B84" s="384" t="str">
        <f>Planning!D85</f>
        <v>Antwerpen-West</v>
      </c>
      <c r="C84" s="384" t="str">
        <f>Planning!E85</f>
        <v>FH04</v>
      </c>
      <c r="D84" s="192" t="str">
        <f>Planning!F85</f>
        <v>VdB</v>
      </c>
      <c r="E84" s="193"/>
      <c r="F84" s="384" t="str">
        <f>IF(Planning!S85="OK","OK",IF(Planning!Q85="OK","In Progress","Planned"))</f>
        <v>OK</v>
      </c>
      <c r="G84" s="384" t="str">
        <f>IF(Planning!X85="OK","OK",IF(Planning!U85="OK","In Progress","Planned"))</f>
        <v>OK</v>
      </c>
      <c r="H84" s="384" t="str">
        <f>IF(Planning!AH85="OK","OK",IF(Planning!Z85="OK","In Progress","Planned"))</f>
        <v>OK</v>
      </c>
      <c r="I84" s="384" t="str">
        <f>IF(Planning!AP85="OK","OK",IF(Planning!AJ85="OK","In Progress","Planned"))</f>
        <v>OK</v>
      </c>
      <c r="J84" s="384" t="str">
        <f>IF(Planning!AU85="OK","OK",IF(Planning!AR85="OK","In Progress","Planned"))</f>
        <v>In Progress</v>
      </c>
      <c r="K84" s="384" t="str">
        <f>IF(Planning!BA85="","NVT",IF(Planning!BA85="OK","OK",IF(Planning!AW85="OK","In Progress","Planned")))</f>
        <v>Planned</v>
      </c>
      <c r="L84" s="384"/>
      <c r="M84" s="384"/>
    </row>
    <row r="85" spans="2:13">
      <c r="B85" s="384" t="str">
        <f>Planning!D86</f>
        <v>Antwerpen-West</v>
      </c>
      <c r="C85" s="384" t="str">
        <f>Planning!E86</f>
        <v>FH05</v>
      </c>
      <c r="D85" s="192" t="str">
        <f>Planning!F86</f>
        <v>VdB</v>
      </c>
      <c r="E85" s="193"/>
      <c r="F85" s="384" t="str">
        <f>IF(Planning!S86="OK","OK",IF(Planning!Q86="OK","In Progress","Planned"))</f>
        <v>In Progress</v>
      </c>
      <c r="G85" s="384" t="str">
        <f>IF(Planning!X86="OK","OK",IF(Planning!U86="OK","In Progress","Planned"))</f>
        <v>Planned</v>
      </c>
      <c r="H85" s="384" t="str">
        <f>IF(Planning!AH86="OK","OK",IF(Planning!Z86="OK","In Progress","Planned"))</f>
        <v>Planned</v>
      </c>
      <c r="I85" s="384" t="str">
        <f>IF(Planning!AP86="OK","OK",IF(Planning!AJ86="OK","In Progress","Planned"))</f>
        <v>Planned</v>
      </c>
      <c r="J85" s="384" t="str">
        <f>IF(Planning!AU86="OK","OK",IF(Planning!AR86="OK","In Progress","Planned"))</f>
        <v>Planned</v>
      </c>
      <c r="K85" s="384" t="str">
        <f>IF(Planning!BA86="","NVT",IF(Planning!BA86="OK","OK",IF(Planning!AW86="OK","In Progress","Planned")))</f>
        <v>Planned</v>
      </c>
      <c r="L85" s="384"/>
      <c r="M85" s="384"/>
    </row>
    <row r="86" spans="2:13">
      <c r="B86" s="384" t="str">
        <f>Planning!D87</f>
        <v>Antwerpen-West</v>
      </c>
      <c r="C86" s="384" t="str">
        <f>Planning!E87</f>
        <v>FH06</v>
      </c>
      <c r="D86" s="192" t="str">
        <f>Planning!F87</f>
        <v>VdB</v>
      </c>
      <c r="E86" s="193"/>
      <c r="F86" s="384" t="str">
        <f>IF(Planning!S87="OK","OK",IF(Planning!Q87="OK","In Progress","Planned"))</f>
        <v>OK</v>
      </c>
      <c r="G86" s="384" t="str">
        <f>IF(Planning!X87="OK","OK",IF(Planning!U87="OK","In Progress","Planned"))</f>
        <v>OK</v>
      </c>
      <c r="H86" s="384" t="str">
        <f>IF(Planning!AH87="OK","OK",IF(Planning!Z87="OK","In Progress","Planned"))</f>
        <v>OK</v>
      </c>
      <c r="I86" s="384" t="str">
        <f>IF(Planning!AP87="OK","OK",IF(Planning!AJ87="OK","In Progress","Planned"))</f>
        <v>OK</v>
      </c>
      <c r="J86" s="384" t="str">
        <f>IF(Planning!AU87="OK","OK",IF(Planning!AR87="OK","In Progress","Planned"))</f>
        <v>In Progress</v>
      </c>
      <c r="K86" s="384" t="str">
        <f>IF(Planning!BA87="","NVT",IF(Planning!BA87="OK","OK",IF(Planning!AW87="OK","In Progress","Planned")))</f>
        <v>Planned</v>
      </c>
      <c r="L86" s="384"/>
      <c r="M86" s="384"/>
    </row>
    <row r="87" spans="2:13">
      <c r="B87" s="384" t="str">
        <f>Planning!D88</f>
        <v>Antwerpen-West</v>
      </c>
      <c r="C87" s="384" t="str">
        <f>Planning!E88</f>
        <v>FH07</v>
      </c>
      <c r="D87" s="192" t="str">
        <f>Planning!F88</f>
        <v>VdB</v>
      </c>
      <c r="E87" s="193"/>
      <c r="F87" s="384" t="str">
        <f>IF(Planning!S88="OK","OK",IF(Planning!Q88="OK","In Progress","Planned"))</f>
        <v>OK</v>
      </c>
      <c r="G87" s="384" t="str">
        <f>IF(Planning!X88="OK","OK",IF(Planning!U88="OK","In Progress","Planned"))</f>
        <v>OK</v>
      </c>
      <c r="H87" s="384" t="str">
        <f>IF(Planning!AH88="OK","OK",IF(Planning!Z88="OK","In Progress","Planned"))</f>
        <v>OK</v>
      </c>
      <c r="I87" s="384" t="str">
        <f>IF(Planning!AP88="OK","OK",IF(Planning!AJ88="OK","In Progress","Planned"))</f>
        <v>OK</v>
      </c>
      <c r="J87" s="384" t="str">
        <f>IF(Planning!AU88="OK","OK",IF(Planning!AR88="OK","In Progress","Planned"))</f>
        <v>OK</v>
      </c>
      <c r="K87" s="384" t="str">
        <f>IF(Planning!BA88="","NVT",IF(Planning!BA88="OK","OK",IF(Planning!AW88="OK","In Progress","Planned")))</f>
        <v>OK</v>
      </c>
      <c r="L87" s="384"/>
      <c r="M87" s="384"/>
    </row>
    <row r="88" spans="2:13">
      <c r="B88" s="384" t="str">
        <f>Planning!D89</f>
        <v>Antwerpen-West</v>
      </c>
      <c r="C88" s="384" t="str">
        <f>Planning!E89</f>
        <v>FH08</v>
      </c>
      <c r="D88" s="192" t="str">
        <f>Planning!F89</f>
        <v>VdB</v>
      </c>
      <c r="E88" s="193"/>
      <c r="F88" s="384" t="str">
        <f>IF(Planning!S89="OK","OK",IF(Planning!Q89="OK","In Progress","Planned"))</f>
        <v>OK</v>
      </c>
      <c r="G88" s="384" t="str">
        <f>IF(Planning!X89="OK","OK",IF(Planning!U89="OK","In Progress","Planned"))</f>
        <v>OK</v>
      </c>
      <c r="H88" s="384" t="str">
        <f>IF(Planning!AH89="OK","OK",IF(Planning!Z89="OK","In Progress","Planned"))</f>
        <v>OK</v>
      </c>
      <c r="I88" s="384" t="str">
        <f>IF(Planning!AP89="OK","OK",IF(Planning!AJ89="OK","In Progress","Planned"))</f>
        <v>Planned</v>
      </c>
      <c r="J88" s="384" t="str">
        <f>IF(Planning!AU89="OK","OK",IF(Planning!AR89="OK","In Progress","Planned"))</f>
        <v>Planned</v>
      </c>
      <c r="K88" s="384" t="str">
        <f>IF(Planning!BA89="","NVT",IF(Planning!BA89="OK","OK",IF(Planning!AW89="OK","In Progress","Planned")))</f>
        <v>Planned</v>
      </c>
      <c r="L88" s="384"/>
      <c r="M88" s="384"/>
    </row>
    <row r="89" spans="2:13">
      <c r="B89" s="384" t="str">
        <f>Planning!D90</f>
        <v>Antwerpen-West</v>
      </c>
      <c r="C89" s="384" t="str">
        <f>Planning!E90</f>
        <v>FH09</v>
      </c>
      <c r="D89" s="192" t="str">
        <f>Planning!F90</f>
        <v>VdB</v>
      </c>
      <c r="E89" s="193"/>
      <c r="F89" s="384" t="str">
        <f>IF(Planning!S90="OK","OK",IF(Planning!Q90="OK","In Progress","Planned"))</f>
        <v>OK</v>
      </c>
      <c r="G89" s="384" t="str">
        <f>IF(Planning!X90="OK","OK",IF(Planning!U90="OK","In Progress","Planned"))</f>
        <v>OK</v>
      </c>
      <c r="H89" s="384" t="str">
        <f>IF(Planning!AH90="OK","OK",IF(Planning!Z90="OK","In Progress","Planned"))</f>
        <v>In Progress</v>
      </c>
      <c r="I89" s="384" t="str">
        <f>IF(Planning!AP90="OK","OK",IF(Planning!AJ90="OK","In Progress","Planned"))</f>
        <v>Planned</v>
      </c>
      <c r="J89" s="384" t="str">
        <f>IF(Planning!AU90="OK","OK",IF(Planning!AR90="OK","In Progress","Planned"))</f>
        <v>Planned</v>
      </c>
      <c r="K89" s="384" t="str">
        <f>IF(Planning!BA90="","NVT",IF(Planning!BA90="OK","OK",IF(Planning!AW90="OK","In Progress","Planned")))</f>
        <v>Planned</v>
      </c>
      <c r="L89" s="384"/>
      <c r="M89" s="384"/>
    </row>
    <row r="90" spans="2:13">
      <c r="B90" s="384" t="str">
        <f>Planning!D91</f>
        <v>Antwerpen-West</v>
      </c>
      <c r="C90" s="384" t="str">
        <f>Planning!E91</f>
        <v>FH10</v>
      </c>
      <c r="D90" s="192" t="str">
        <f>Planning!F91</f>
        <v>VdB</v>
      </c>
      <c r="E90" s="193"/>
      <c r="F90" s="384" t="str">
        <f>IF(Planning!S91="OK","OK",IF(Planning!Q91="OK","In Progress","Planned"))</f>
        <v>OK</v>
      </c>
      <c r="G90" s="384" t="str">
        <f>IF(Planning!X91="OK","OK",IF(Planning!U91="OK","In Progress","Planned"))</f>
        <v>In Progress</v>
      </c>
      <c r="H90" s="384" t="str">
        <f>IF(Planning!AH91="OK","OK",IF(Planning!Z91="OK","In Progress","Planned"))</f>
        <v>Planned</v>
      </c>
      <c r="I90" s="384" t="str">
        <f>IF(Planning!AP91="OK","OK",IF(Planning!AJ91="OK","In Progress","Planned"))</f>
        <v>Planned</v>
      </c>
      <c r="J90" s="384" t="str">
        <f>IF(Planning!AU91="OK","OK",IF(Planning!AR91="OK","In Progress","Planned"))</f>
        <v>Planned</v>
      </c>
      <c r="K90" s="384" t="str">
        <f>IF(Planning!BA91="","NVT",IF(Planning!BA91="OK","OK",IF(Planning!AW91="OK","In Progress","Planned")))</f>
        <v>Planned</v>
      </c>
      <c r="L90" s="384"/>
      <c r="M90" s="384"/>
    </row>
    <row r="91" spans="2:13">
      <c r="B91" s="384" t="str">
        <f>Planning!D92</f>
        <v>Antwerpen-West</v>
      </c>
      <c r="C91" s="384" t="str">
        <f>Planning!E92</f>
        <v>FH11</v>
      </c>
      <c r="D91" s="192" t="str">
        <f>Planning!F92</f>
        <v>VdB</v>
      </c>
      <c r="E91" s="193"/>
      <c r="F91" s="384" t="str">
        <f>IF(Planning!S92="OK","OK",IF(Planning!Q92="OK","In Progress","Planned"))</f>
        <v>OK</v>
      </c>
      <c r="G91" s="384" t="str">
        <f>IF(Planning!X92="OK","OK",IF(Planning!U92="OK","In Progress","Planned"))</f>
        <v>OK</v>
      </c>
      <c r="H91" s="384" t="str">
        <f>IF(Planning!AH92="OK","OK",IF(Planning!Z92="OK","In Progress","Planned"))</f>
        <v>In Progress</v>
      </c>
      <c r="I91" s="384" t="str">
        <f>IF(Planning!AP92="OK","OK",IF(Planning!AJ92="OK","In Progress","Planned"))</f>
        <v>Planned</v>
      </c>
      <c r="J91" s="384" t="str">
        <f>IF(Planning!AU92="OK","OK",IF(Planning!AR92="OK","In Progress","Planned"))</f>
        <v>Planned</v>
      </c>
      <c r="K91" s="384" t="str">
        <f>IF(Planning!BA92="","NVT",IF(Planning!BA92="OK","OK",IF(Planning!AW92="OK","In Progress","Planned")))</f>
        <v>Planned</v>
      </c>
      <c r="L91" s="384"/>
      <c r="M91" s="384"/>
    </row>
    <row r="92" spans="2:13">
      <c r="B92" s="384" t="str">
        <f>Planning!D93</f>
        <v>Brugge</v>
      </c>
      <c r="C92" s="384" t="str">
        <f>Planning!E93</f>
        <v>FH01</v>
      </c>
      <c r="D92" s="192" t="str">
        <f>Planning!F93</f>
        <v>VbI</v>
      </c>
      <c r="E92" s="193"/>
      <c r="F92" s="384" t="str">
        <f>IF(Planning!S93="OK","OK",IF(Planning!Q93="OK","In Progress","Planned"))</f>
        <v>OK</v>
      </c>
      <c r="G92" s="384" t="str">
        <f>IF(Planning!X93="OK","OK",IF(Planning!U93="OK","In Progress","Planned"))</f>
        <v>OK</v>
      </c>
      <c r="H92" s="384" t="str">
        <f>IF(Planning!AH93="OK","OK",IF(Planning!Z93="OK","In Progress","Planned"))</f>
        <v>OK</v>
      </c>
      <c r="I92" s="384" t="str">
        <f>IF(Planning!AP93="OK","OK",IF(Planning!AJ93="OK","In Progress","Planned"))</f>
        <v>Planned</v>
      </c>
      <c r="J92" s="384" t="str">
        <f>IF(Planning!AU93="OK","OK",IF(Planning!AR93="OK","In Progress","Planned"))</f>
        <v>In Progress</v>
      </c>
      <c r="K92" s="384" t="str">
        <f>IF(Planning!BA93="","NVT",IF(Planning!BA93="OK","OK",IF(Planning!AW93="OK","In Progress","Planned")))</f>
        <v>Planned</v>
      </c>
      <c r="L92" s="384"/>
      <c r="M92" s="384"/>
    </row>
    <row r="93" spans="2:13">
      <c r="B93" s="384" t="str">
        <f>Planning!D94</f>
        <v>Brugge</v>
      </c>
      <c r="C93" s="384" t="str">
        <f>Planning!E94</f>
        <v>FH02</v>
      </c>
      <c r="D93" s="192" t="str">
        <f>Planning!F94</f>
        <v>VbI</v>
      </c>
      <c r="E93" s="193"/>
      <c r="F93" s="384" t="str">
        <f>IF(Planning!S94="OK","OK",IF(Planning!Q94="OK","In Progress","Planned"))</f>
        <v>In Progress</v>
      </c>
      <c r="G93" s="384" t="str">
        <f>IF(Planning!X94="OK","OK",IF(Planning!U94="OK","In Progress","Planned"))</f>
        <v>OK</v>
      </c>
      <c r="H93" s="384" t="str">
        <f>IF(Planning!AH94="OK","OK",IF(Planning!Z94="OK","In Progress","Planned"))</f>
        <v>Planned</v>
      </c>
      <c r="I93" s="384" t="str">
        <f>IF(Planning!AP94="OK","OK",IF(Planning!AJ94="OK","In Progress","Planned"))</f>
        <v>Planned</v>
      </c>
      <c r="J93" s="384" t="str">
        <f>IF(Planning!AU94="OK","OK",IF(Planning!AR94="OK","In Progress","Planned"))</f>
        <v>OK</v>
      </c>
      <c r="K93" s="384" t="str">
        <f>IF(Planning!BA94="","NVT",IF(Planning!BA94="OK","OK",IF(Planning!AW94="OK","In Progress","Planned")))</f>
        <v>Planned</v>
      </c>
      <c r="L93" s="384"/>
      <c r="M93" s="384"/>
    </row>
    <row r="94" spans="2:13">
      <c r="B94" s="384" t="str">
        <f>Planning!D95</f>
        <v>Knokke-Heist</v>
      </c>
      <c r="C94" s="384" t="str">
        <f>Planning!E95</f>
        <v>FH01</v>
      </c>
      <c r="D94" s="192" t="str">
        <f>Planning!F95</f>
        <v>VdB</v>
      </c>
      <c r="E94" s="193"/>
      <c r="F94" s="384" t="str">
        <f>IF(Planning!S95="OK","OK",IF(Planning!Q95="OK","In Progress","Planned"))</f>
        <v>OK</v>
      </c>
      <c r="G94" s="384" t="str">
        <f>IF(Planning!X95="OK","OK",IF(Planning!U95="OK","In Progress","Planned"))</f>
        <v>OK</v>
      </c>
      <c r="H94" s="384" t="str">
        <f>IF(Planning!AH95="OK","OK",IF(Planning!Z95="OK","In Progress","Planned"))</f>
        <v>OK</v>
      </c>
      <c r="I94" s="384" t="str">
        <f>IF(Planning!AP95="OK","OK",IF(Planning!AJ95="OK","In Progress","Planned"))</f>
        <v>OK</v>
      </c>
      <c r="J94" s="384" t="str">
        <f>IF(Planning!AU95="OK","OK",IF(Planning!AR95="OK","In Progress","Planned"))</f>
        <v>OK</v>
      </c>
      <c r="K94" s="384" t="str">
        <f>IF(Planning!BA95="","NVT",IF(Planning!BA95="OK","OK",IF(Planning!AW95="OK","In Progress","Planned")))</f>
        <v>NVT</v>
      </c>
      <c r="L94" s="384"/>
      <c r="M94" s="384"/>
    </row>
    <row r="95" spans="2:13">
      <c r="B95" s="384" t="str">
        <f>Planning!D96</f>
        <v>Knokke-Heist</v>
      </c>
      <c r="C95" s="384" t="str">
        <f>Planning!E96</f>
        <v>FH02</v>
      </c>
      <c r="D95" s="192" t="str">
        <f>Planning!F96</f>
        <v>VdB</v>
      </c>
      <c r="E95" s="193"/>
      <c r="F95" s="384" t="str">
        <f>IF(Planning!S96="OK","OK",IF(Planning!Q96="OK","In Progress","Planned"))</f>
        <v>Planned</v>
      </c>
      <c r="G95" s="384" t="str">
        <f>IF(Planning!X96="OK","OK",IF(Planning!U96="OK","In Progress","Planned"))</f>
        <v>Planned</v>
      </c>
      <c r="H95" s="384" t="str">
        <f>IF(Planning!AH96="OK","OK",IF(Planning!Z96="OK","In Progress","Planned"))</f>
        <v>Planned</v>
      </c>
      <c r="I95" s="384" t="str">
        <f>IF(Planning!AP96="OK","OK",IF(Planning!AJ96="OK","In Progress","Planned"))</f>
        <v>Planned</v>
      </c>
      <c r="J95" s="384" t="str">
        <f>IF(Planning!AU96="OK","OK",IF(Planning!AR96="OK","In Progress","Planned"))</f>
        <v>Planned</v>
      </c>
      <c r="K95" s="384" t="str">
        <f>IF(Planning!BA96="","NVT",IF(Planning!BA96="OK","OK",IF(Planning!AW96="OK","In Progress","Planned")))</f>
        <v>Planned</v>
      </c>
      <c r="L95" s="384"/>
      <c r="M95" s="384"/>
    </row>
    <row r="96" spans="2:13">
      <c r="B96" s="384" t="str">
        <f>Planning!D97</f>
        <v>Knokke-Heist</v>
      </c>
      <c r="C96" s="384" t="str">
        <f>Planning!E97</f>
        <v>FH03</v>
      </c>
      <c r="D96" s="192" t="str">
        <f>Planning!F97</f>
        <v>VdB</v>
      </c>
      <c r="E96" s="193"/>
      <c r="F96" s="384" t="str">
        <f>IF(Planning!S97="OK","OK",IF(Planning!Q97="OK","In Progress","Planned"))</f>
        <v>OK</v>
      </c>
      <c r="G96" s="384" t="str">
        <f>IF(Planning!X97="OK","OK",IF(Planning!U97="OK","In Progress","Planned"))</f>
        <v>OK</v>
      </c>
      <c r="H96" s="384" t="str">
        <f>IF(Planning!AH97="OK","OK",IF(Planning!Z97="OK","In Progress","Planned"))</f>
        <v>In Progress</v>
      </c>
      <c r="I96" s="384" t="str">
        <f>IF(Planning!AP97="OK","OK",IF(Planning!AJ97="OK","In Progress","Planned"))</f>
        <v>Planned</v>
      </c>
      <c r="J96" s="384" t="str">
        <f>IF(Planning!AU97="OK","OK",IF(Planning!AR97="OK","In Progress","Planned"))</f>
        <v>Planned</v>
      </c>
      <c r="K96" s="384" t="str">
        <f>IF(Planning!BA97="","NVT",IF(Planning!BA97="OK","OK",IF(Planning!AW97="OK","In Progress","Planned")))</f>
        <v>Planned</v>
      </c>
      <c r="L96" s="384"/>
      <c r="M96" s="384"/>
    </row>
    <row r="97" spans="2:13">
      <c r="B97" s="384" t="str">
        <f>Planning!D98</f>
        <v>Knokke-Heist</v>
      </c>
      <c r="C97" s="384" t="str">
        <f>Planning!E98</f>
        <v>FH04</v>
      </c>
      <c r="D97" s="192" t="str">
        <f>Planning!F98</f>
        <v>VdB</v>
      </c>
      <c r="E97" s="193"/>
      <c r="F97" s="384" t="str">
        <f>IF(Planning!S98="OK","OK",IF(Planning!Q98="OK","In Progress","Planned"))</f>
        <v>OK</v>
      </c>
      <c r="G97" s="384" t="str">
        <f>IF(Planning!X98="OK","OK",IF(Planning!U98="OK","In Progress","Planned"))</f>
        <v>OK</v>
      </c>
      <c r="H97" s="384" t="str">
        <f>IF(Planning!AH98="OK","OK",IF(Planning!Z98="OK","In Progress","Planned"))</f>
        <v>OK</v>
      </c>
      <c r="I97" s="384" t="str">
        <f>IF(Planning!AP98="OK","OK",IF(Planning!AJ98="OK","In Progress","Planned"))</f>
        <v>In Progress</v>
      </c>
      <c r="J97" s="384" t="str">
        <f>IF(Planning!AU98="OK","OK",IF(Planning!AR98="OK","In Progress","Planned"))</f>
        <v>In Progress</v>
      </c>
      <c r="K97" s="384" t="str">
        <f>IF(Planning!BA98="","NVT",IF(Planning!BA98="OK","OK",IF(Planning!AW98="OK","In Progress","Planned")))</f>
        <v>Planned</v>
      </c>
      <c r="L97" s="384"/>
      <c r="M97" s="384"/>
    </row>
    <row r="98" spans="2:13">
      <c r="B98" s="384" t="str">
        <f>Planning!D99</f>
        <v>Knokke-Heist</v>
      </c>
      <c r="C98" s="384" t="str">
        <f>Planning!E99</f>
        <v>FH05</v>
      </c>
      <c r="D98" s="192" t="str">
        <f>Planning!F99</f>
        <v>VdB</v>
      </c>
      <c r="E98" s="193"/>
      <c r="F98" s="384" t="str">
        <f>IF(Planning!S99="OK","OK",IF(Planning!Q99="OK","In Progress","Planned"))</f>
        <v>OK</v>
      </c>
      <c r="G98" s="384" t="str">
        <f>IF(Planning!X99="OK","OK",IF(Planning!U99="OK","In Progress","Planned"))</f>
        <v>OK</v>
      </c>
      <c r="H98" s="384" t="str">
        <f>IF(Planning!AH99="OK","OK",IF(Planning!Z99="OK","In Progress","Planned"))</f>
        <v>OK</v>
      </c>
      <c r="I98" s="384" t="str">
        <f>IF(Planning!AP99="OK","OK",IF(Planning!AJ99="OK","In Progress","Planned"))</f>
        <v>In Progress</v>
      </c>
      <c r="J98" s="384" t="str">
        <f>IF(Planning!AU99="OK","OK",IF(Planning!AR99="OK","In Progress","Planned"))</f>
        <v>Planned</v>
      </c>
      <c r="K98" s="384" t="str">
        <f>IF(Planning!BA99="","NVT",IF(Planning!BA99="OK","OK",IF(Planning!AW99="OK","In Progress","Planned")))</f>
        <v>Planned</v>
      </c>
      <c r="L98" s="384"/>
      <c r="M98" s="384"/>
    </row>
    <row r="99" spans="2:13">
      <c r="B99" s="384" t="str">
        <f>Planning!D100</f>
        <v>Knokke-Heist</v>
      </c>
      <c r="C99" s="384" t="str">
        <f>Planning!E100</f>
        <v>FH06</v>
      </c>
      <c r="D99" s="192" t="str">
        <f>Planning!F100</f>
        <v>VdB</v>
      </c>
      <c r="E99" s="193"/>
      <c r="F99" s="384" t="str">
        <f>IF(Planning!S100="OK","OK",IF(Planning!Q100="OK","In Progress","Planned"))</f>
        <v>OK</v>
      </c>
      <c r="G99" s="384" t="str">
        <f>IF(Planning!X100="OK","OK",IF(Planning!U100="OK","In Progress","Planned"))</f>
        <v>OK</v>
      </c>
      <c r="H99" s="384" t="str">
        <f>IF(Planning!AH100="OK","OK",IF(Planning!Z100="OK","In Progress","Planned"))</f>
        <v>OK</v>
      </c>
      <c r="I99" s="384" t="str">
        <f>IF(Planning!AP100="OK","OK",IF(Planning!AJ100="OK","In Progress","Planned"))</f>
        <v>Planned</v>
      </c>
      <c r="J99" s="384" t="str">
        <f>IF(Planning!AU100="OK","OK",IF(Planning!AR100="OK","In Progress","Planned"))</f>
        <v>In Progress</v>
      </c>
      <c r="K99" s="384" t="str">
        <f>IF(Planning!BA100="","NVT",IF(Planning!BA100="OK","OK",IF(Planning!AW100="OK","In Progress","Planned")))</f>
        <v>Planned</v>
      </c>
      <c r="L99" s="384"/>
      <c r="M99" s="384"/>
    </row>
    <row r="100" spans="2:13">
      <c r="B100" s="384" t="str">
        <f>Planning!D101</f>
        <v>Knokke-Heist</v>
      </c>
      <c r="C100" s="384" t="str">
        <f>Planning!E101</f>
        <v>FH08</v>
      </c>
      <c r="D100" s="192" t="str">
        <f>Planning!F101</f>
        <v>VdB</v>
      </c>
      <c r="E100" s="193"/>
      <c r="F100" s="384" t="str">
        <f>IF(Planning!S101="OK","OK",IF(Planning!Q101="OK","In Progress","Planned"))</f>
        <v>OK</v>
      </c>
      <c r="G100" s="384" t="str">
        <f>IF(Planning!X101="OK","OK",IF(Planning!U101="OK","In Progress","Planned"))</f>
        <v>OK</v>
      </c>
      <c r="H100" s="384" t="str">
        <f>IF(Planning!AH101="OK","OK",IF(Planning!Z101="OK","In Progress","Planned"))</f>
        <v>In Progress</v>
      </c>
      <c r="I100" s="384" t="str">
        <f>IF(Planning!AP101="OK","OK",IF(Planning!AJ101="OK","In Progress","Planned"))</f>
        <v>Planned</v>
      </c>
      <c r="J100" s="384" t="str">
        <f>IF(Planning!AU101="OK","OK",IF(Planning!AR101="OK","In Progress","Planned"))</f>
        <v>Planned</v>
      </c>
      <c r="K100" s="384" t="str">
        <f>IF(Planning!BA101="","NVT",IF(Planning!BA101="OK","OK",IF(Planning!AW101="OK","In Progress","Planned")))</f>
        <v>Planned</v>
      </c>
      <c r="L100" s="384"/>
      <c r="M100" s="384"/>
    </row>
    <row r="101" spans="2:13">
      <c r="B101" s="384" t="str">
        <f>Planning!D102</f>
        <v>Knokke-Heist</v>
      </c>
      <c r="C101" s="384" t="str">
        <f>Planning!E102</f>
        <v>FH09</v>
      </c>
      <c r="D101" s="192" t="str">
        <f>Planning!F102</f>
        <v>VdB</v>
      </c>
      <c r="E101" s="193"/>
      <c r="F101" s="384" t="str">
        <f>IF(Planning!S102="OK","OK",IF(Planning!Q102="OK","In Progress","Planned"))</f>
        <v>OK</v>
      </c>
      <c r="G101" s="384" t="str">
        <f>IF(Planning!X102="OK","OK",IF(Planning!U102="OK","In Progress","Planned"))</f>
        <v>OK</v>
      </c>
      <c r="H101" s="384" t="str">
        <f>IF(Planning!AH102="OK","OK",IF(Planning!Z102="OK","In Progress","Planned"))</f>
        <v>OK</v>
      </c>
      <c r="I101" s="384" t="str">
        <f>IF(Planning!AP102="OK","OK",IF(Planning!AJ102="OK","In Progress","Planned"))</f>
        <v>OK</v>
      </c>
      <c r="J101" s="384" t="str">
        <f>IF(Planning!AU102="OK","OK",IF(Planning!AR102="OK","In Progress","Planned"))</f>
        <v>OK</v>
      </c>
      <c r="K101" s="384" t="str">
        <f>IF(Planning!BA102="","NVT",IF(Planning!BA102="OK","OK",IF(Planning!AW102="OK","In Progress","Planned")))</f>
        <v>OK</v>
      </c>
      <c r="L101" s="384"/>
      <c r="M101" s="384"/>
    </row>
    <row r="102" spans="2:13">
      <c r="B102" s="384" t="str">
        <f>Planning!D103</f>
        <v>Knokke-Heist</v>
      </c>
      <c r="C102" s="384" t="str">
        <f>Planning!E103</f>
        <v>FH10</v>
      </c>
      <c r="D102" s="192" t="str">
        <f>Planning!F103</f>
        <v>VdB</v>
      </c>
      <c r="E102" s="193"/>
      <c r="F102" s="384" t="str">
        <f>IF(Planning!S103="OK","OK",IF(Planning!Q103="OK","In Progress","Planned"))</f>
        <v>OK</v>
      </c>
      <c r="G102" s="384" t="str">
        <f>IF(Planning!X103="OK","OK",IF(Planning!U103="OK","In Progress","Planned"))</f>
        <v>OK</v>
      </c>
      <c r="H102" s="384" t="str">
        <f>IF(Planning!AH103="OK","OK",IF(Planning!Z103="OK","In Progress","Planned"))</f>
        <v>In Progress</v>
      </c>
      <c r="I102" s="384" t="str">
        <f>IF(Planning!AP103="OK","OK",IF(Planning!AJ103="OK","In Progress","Planned"))</f>
        <v>Planned</v>
      </c>
      <c r="J102" s="384" t="str">
        <f>IF(Planning!AU103="OK","OK",IF(Planning!AR103="OK","In Progress","Planned"))</f>
        <v>Planned</v>
      </c>
      <c r="K102" s="384" t="str">
        <f>IF(Planning!BA103="","NVT",IF(Planning!BA103="OK","OK",IF(Planning!AW103="OK","In Progress","Planned")))</f>
        <v>Planned</v>
      </c>
      <c r="L102" s="384"/>
      <c r="M102" s="384"/>
    </row>
    <row r="103" spans="2:13">
      <c r="B103" s="384" t="str">
        <f>Planning!D104</f>
        <v>Knokke-Heist</v>
      </c>
      <c r="C103" s="384" t="str">
        <f>Planning!E104</f>
        <v>FH11</v>
      </c>
      <c r="D103" s="192" t="str">
        <f>Planning!F104</f>
        <v>VdB</v>
      </c>
      <c r="E103" s="193"/>
      <c r="F103" s="384" t="str">
        <f>IF(Planning!S104="OK","OK",IF(Planning!Q104="OK","In Progress","Planned"))</f>
        <v>OK</v>
      </c>
      <c r="G103" s="384" t="str">
        <f>IF(Planning!X104="OK","OK",IF(Planning!U104="OK","In Progress","Planned"))</f>
        <v>OK</v>
      </c>
      <c r="H103" s="384" t="str">
        <f>IF(Planning!AH104="OK","OK",IF(Planning!Z104="OK","In Progress","Planned"))</f>
        <v>OK</v>
      </c>
      <c r="I103" s="384" t="str">
        <f>IF(Planning!AP104="OK","OK",IF(Planning!AJ104="OK","In Progress","Planned"))</f>
        <v>In Progress</v>
      </c>
      <c r="J103" s="384" t="str">
        <f>IF(Planning!AU104="OK","OK",IF(Planning!AR104="OK","In Progress","Planned"))</f>
        <v>OK</v>
      </c>
      <c r="K103" s="384" t="str">
        <f>IF(Planning!BA104="","NVT",IF(Planning!BA104="OK","OK",IF(Planning!AW104="OK","In Progress","Planned")))</f>
        <v>In Progress</v>
      </c>
      <c r="L103" s="384"/>
      <c r="M103" s="384"/>
    </row>
    <row r="104" spans="2:13">
      <c r="B104" s="384" t="str">
        <f>Planning!D105</f>
        <v>Knokke-Heist</v>
      </c>
      <c r="C104" s="384" t="str">
        <f>Planning!E105</f>
        <v>FH12</v>
      </c>
      <c r="D104" s="192" t="str">
        <f>Planning!F105</f>
        <v>VdB</v>
      </c>
      <c r="E104" s="193"/>
      <c r="F104" s="384" t="str">
        <f>IF(Planning!S105="OK","OK",IF(Planning!Q105="OK","In Progress","Planned"))</f>
        <v>OK</v>
      </c>
      <c r="G104" s="384" t="str">
        <f>IF(Planning!X105="OK","OK",IF(Planning!U105="OK","In Progress","Planned"))</f>
        <v>Planned</v>
      </c>
      <c r="H104" s="384" t="str">
        <f>IF(Planning!AH105="OK","OK",IF(Planning!Z105="OK","In Progress","Planned"))</f>
        <v>Planned</v>
      </c>
      <c r="I104" s="384" t="str">
        <f>IF(Planning!AP105="OK","OK",IF(Planning!AJ105="OK","In Progress","Planned"))</f>
        <v>Planned</v>
      </c>
      <c r="J104" s="384" t="str">
        <f>IF(Planning!AU105="OK","OK",IF(Planning!AR105="OK","In Progress","Planned"))</f>
        <v>Planned</v>
      </c>
      <c r="K104" s="384" t="str">
        <f>IF(Planning!BA105="","NVT",IF(Planning!BA105="OK","OK",IF(Planning!AW105="OK","In Progress","Planned")))</f>
        <v>Planned</v>
      </c>
      <c r="L104" s="384"/>
      <c r="M104" s="384"/>
    </row>
    <row r="105" spans="2:13">
      <c r="B105" s="384" t="str">
        <f>Planning!D106</f>
        <v>Mechelen</v>
      </c>
      <c r="C105" s="384" t="str">
        <f>Planning!E106</f>
        <v>FH01</v>
      </c>
      <c r="D105" s="192" t="str">
        <f>Planning!F106</f>
        <v>VdB</v>
      </c>
      <c r="E105" s="193"/>
      <c r="F105" s="384" t="str">
        <f>IF(Planning!S106="OK","OK",IF(Planning!Q106="OK","In Progress","Planned"))</f>
        <v>OK</v>
      </c>
      <c r="G105" s="384" t="str">
        <f>IF(Planning!X106="OK","OK",IF(Planning!U106="OK","In Progress","Planned"))</f>
        <v>OK</v>
      </c>
      <c r="H105" s="384" t="str">
        <f>IF(Planning!AH106="OK","OK",IF(Planning!Z106="OK","In Progress","Planned"))</f>
        <v>OK</v>
      </c>
      <c r="I105" s="384" t="str">
        <f>IF(Planning!AP106="OK","OK",IF(Planning!AJ106="OK","In Progress","Planned"))</f>
        <v>OK</v>
      </c>
      <c r="J105" s="384" t="str">
        <f>IF(Planning!AU106="OK","OK",IF(Planning!AR106="OK","In Progress","Planned"))</f>
        <v>OK</v>
      </c>
      <c r="K105" s="384" t="str">
        <f>IF(Planning!BA106="","NVT",IF(Planning!BA106="OK","OK",IF(Planning!AW106="OK","In Progress","Planned")))</f>
        <v>OK</v>
      </c>
      <c r="L105" s="384"/>
      <c r="M105" s="384"/>
    </row>
    <row r="106" spans="2:13">
      <c r="B106" s="384" t="str">
        <f>Planning!D107</f>
        <v>Mechelen</v>
      </c>
      <c r="C106" s="384" t="str">
        <f>Planning!E107</f>
        <v>FH02</v>
      </c>
      <c r="D106" s="192" t="str">
        <f>Planning!F107</f>
        <v>VdB</v>
      </c>
      <c r="E106" s="193"/>
      <c r="F106" s="384" t="str">
        <f>IF(Planning!S107="OK","OK",IF(Planning!Q107="OK","In Progress","Planned"))</f>
        <v>OK</v>
      </c>
      <c r="G106" s="384" t="str">
        <f>IF(Planning!X107="OK","OK",IF(Planning!U107="OK","In Progress","Planned"))</f>
        <v>OK</v>
      </c>
      <c r="H106" s="384" t="str">
        <f>IF(Planning!AH107="OK","OK",IF(Planning!Z107="OK","In Progress","Planned"))</f>
        <v>OK</v>
      </c>
      <c r="I106" s="384" t="str">
        <f>IF(Planning!AP107="OK","OK",IF(Planning!AJ107="OK","In Progress","Planned"))</f>
        <v>OK</v>
      </c>
      <c r="J106" s="384" t="str">
        <f>IF(Planning!AU107="OK","OK",IF(Planning!AR107="OK","In Progress","Planned"))</f>
        <v>In Progress</v>
      </c>
      <c r="K106" s="384" t="str">
        <f>IF(Planning!BA107="","NVT",IF(Planning!BA107="OK","OK",IF(Planning!AW107="OK","In Progress","Planned")))</f>
        <v>Planned</v>
      </c>
      <c r="L106" s="384"/>
      <c r="M106" s="384"/>
    </row>
    <row r="107" spans="2:13">
      <c r="B107" s="384" t="str">
        <f>Planning!D108</f>
        <v>Mechelen</v>
      </c>
      <c r="C107" s="384" t="str">
        <f>Planning!E108</f>
        <v>FH03</v>
      </c>
      <c r="D107" s="192" t="str">
        <f>Planning!F108</f>
        <v>EI</v>
      </c>
      <c r="E107" s="193"/>
      <c r="F107" s="384" t="str">
        <f>IF(Planning!S108="OK","OK",IF(Planning!Q108="OK","In Progress","Planned"))</f>
        <v>OK</v>
      </c>
      <c r="G107" s="384" t="str">
        <f>IF(Planning!X108="OK","OK",IF(Planning!U108="OK","In Progress","Planned"))</f>
        <v>OK</v>
      </c>
      <c r="H107" s="384" t="str">
        <f>IF(Planning!AH108="OK","OK",IF(Planning!Z108="OK","In Progress","Planned"))</f>
        <v>OK</v>
      </c>
      <c r="I107" s="384" t="str">
        <f>IF(Planning!AP108="OK","OK",IF(Planning!AJ108="OK","In Progress","Planned"))</f>
        <v>OK</v>
      </c>
      <c r="J107" s="384" t="str">
        <f>IF(Planning!AU108="OK","OK",IF(Planning!AR108="OK","In Progress","Planned"))</f>
        <v>OK</v>
      </c>
      <c r="K107" s="384" t="str">
        <f>IF(Planning!BA108="","NVT",IF(Planning!BA108="OK","OK",IF(Planning!AW108="OK","In Progress","Planned")))</f>
        <v>OK</v>
      </c>
      <c r="L107" s="384"/>
      <c r="M107" s="384"/>
    </row>
    <row r="108" spans="2:13">
      <c r="B108" s="384" t="str">
        <f>Planning!D109</f>
        <v>Sint-Niklaas</v>
      </c>
      <c r="C108" s="384" t="str">
        <f>Planning!E109</f>
        <v>FH01</v>
      </c>
      <c r="D108" s="192" t="str">
        <f>Planning!F109</f>
        <v>VdB</v>
      </c>
      <c r="E108" s="193"/>
      <c r="F108" s="384" t="str">
        <f>IF(Planning!S109="OK","OK",IF(Planning!Q109="OK","In Progress","Planned"))</f>
        <v>OK</v>
      </c>
      <c r="G108" s="384" t="str">
        <f>IF(Planning!X109="OK","OK",IF(Planning!U109="OK","In Progress","Planned"))</f>
        <v>OK</v>
      </c>
      <c r="H108" s="384" t="str">
        <f>IF(Planning!AH109="OK","OK",IF(Planning!Z109="OK","In Progress","Planned"))</f>
        <v>OK</v>
      </c>
      <c r="I108" s="384" t="str">
        <f>IF(Planning!AP109="OK","OK",IF(Planning!AJ109="OK","In Progress","Planned"))</f>
        <v>OK</v>
      </c>
      <c r="J108" s="384" t="str">
        <f>IF(Planning!AU109="OK","OK",IF(Planning!AR109="OK","In Progress","Planned"))</f>
        <v>In Progress</v>
      </c>
      <c r="K108" s="384" t="str">
        <f>IF(Planning!BA109="","NVT",IF(Planning!BA109="OK","OK",IF(Planning!AW109="OK","In Progress","Planned")))</f>
        <v>OK</v>
      </c>
      <c r="L108" s="384"/>
      <c r="M108" s="384"/>
    </row>
    <row r="109" spans="2:13">
      <c r="B109" s="384" t="str">
        <f>Planning!D110</f>
        <v>Sint-Niklaas</v>
      </c>
      <c r="C109" s="384" t="str">
        <f>Planning!E110</f>
        <v>FH02</v>
      </c>
      <c r="D109" s="192" t="str">
        <f>Planning!F110</f>
        <v>VdB</v>
      </c>
      <c r="E109" s="193"/>
      <c r="F109" s="384" t="str">
        <f>IF(Planning!S110="OK","OK",IF(Planning!Q110="OK","In Progress","Planned"))</f>
        <v>OK</v>
      </c>
      <c r="G109" s="384" t="str">
        <f>IF(Planning!X110="OK","OK",IF(Planning!U110="OK","In Progress","Planned"))</f>
        <v>OK</v>
      </c>
      <c r="H109" s="384" t="str">
        <f>IF(Planning!AH110="OK","OK",IF(Planning!Z110="OK","In Progress","Planned"))</f>
        <v>OK</v>
      </c>
      <c r="I109" s="384" t="str">
        <f>IF(Planning!AP110="OK","OK",IF(Planning!AJ110="OK","In Progress","Planned"))</f>
        <v>OK</v>
      </c>
      <c r="J109" s="384" t="str">
        <f>IF(Planning!AU110="OK","OK",IF(Planning!AR110="OK","In Progress","Planned"))</f>
        <v>In Progress</v>
      </c>
      <c r="K109" s="384" t="str">
        <f>IF(Planning!BA110="","NVT",IF(Planning!BA110="OK","OK",IF(Planning!AW110="OK","In Progress","Planned")))</f>
        <v>OK</v>
      </c>
      <c r="L109" s="384"/>
      <c r="M109" s="384"/>
    </row>
    <row r="110" spans="2:13">
      <c r="B110" s="384" t="str">
        <f>Planning!D111</f>
        <v>Mons</v>
      </c>
      <c r="C110" s="384" t="str">
        <f>Planning!E111</f>
        <v>FH01</v>
      </c>
      <c r="D110" s="192" t="str">
        <f>Planning!F111</f>
        <v>VbI</v>
      </c>
      <c r="E110" s="193"/>
      <c r="F110" s="384" t="str">
        <f>IF(Planning!S111="OK","OK",IF(Planning!Q111="OK","In Progress","Planned"))</f>
        <v>OK</v>
      </c>
      <c r="G110" s="384" t="str">
        <f>IF(Planning!X111="OK","OK",IF(Planning!U111="OK","In Progress","Planned"))</f>
        <v>OK</v>
      </c>
      <c r="H110" s="384" t="str">
        <f>IF(Planning!AH111="OK","OK",IF(Planning!Z111="OK","In Progress","Planned"))</f>
        <v>OK</v>
      </c>
      <c r="I110" s="384" t="str">
        <f>IF(Planning!AP111="OK","OK",IF(Planning!AJ111="OK","In Progress","Planned"))</f>
        <v>Planned</v>
      </c>
      <c r="J110" s="384" t="str">
        <f>IF(Planning!AU111="OK","OK",IF(Planning!AR111="OK","In Progress","Planned"))</f>
        <v>Planned</v>
      </c>
      <c r="K110" s="384" t="str">
        <f>IF(Planning!BA111="","NVT",IF(Planning!BA111="OK","OK",IF(Planning!AW111="OK","In Progress","Planned")))</f>
        <v>Planned</v>
      </c>
      <c r="L110" s="384"/>
      <c r="M110" s="384"/>
    </row>
    <row r="111" spans="2:13">
      <c r="B111" s="384" t="str">
        <f>Planning!D112</f>
        <v>Mons</v>
      </c>
      <c r="C111" s="384" t="str">
        <f>Planning!E112</f>
        <v>FH02</v>
      </c>
      <c r="D111" s="192" t="str">
        <f>Planning!F112</f>
        <v>VbI</v>
      </c>
      <c r="E111" s="193"/>
      <c r="F111" s="384" t="str">
        <f>IF(Planning!S112="OK","OK",IF(Planning!Q112="OK","In Progress","Planned"))</f>
        <v>OK</v>
      </c>
      <c r="G111" s="384" t="str">
        <f>IF(Planning!X112="OK","OK",IF(Planning!U112="OK","In Progress","Planned"))</f>
        <v>OK</v>
      </c>
      <c r="H111" s="384" t="str">
        <f>IF(Planning!AH112="OK","OK",IF(Planning!Z112="OK","In Progress","Planned"))</f>
        <v>OK</v>
      </c>
      <c r="I111" s="384" t="str">
        <f>IF(Planning!AP112="OK","OK",IF(Planning!AJ112="OK","In Progress","Planned"))</f>
        <v>Planned</v>
      </c>
      <c r="J111" s="384" t="str">
        <f>IF(Planning!AU112="OK","OK",IF(Planning!AR112="OK","In Progress","Planned"))</f>
        <v>Planned</v>
      </c>
      <c r="K111" s="384" t="str">
        <f>IF(Planning!BA112="","NVT",IF(Planning!BA112="OK","OK",IF(Planning!AW112="OK","In Progress","Planned")))</f>
        <v>Planned</v>
      </c>
      <c r="L111" s="384"/>
      <c r="M111" s="384"/>
    </row>
    <row r="112" spans="2:13">
      <c r="B112" s="384" t="str">
        <f>Planning!D113</f>
        <v>Mons</v>
      </c>
      <c r="C112" s="384" t="str">
        <f>Planning!E113</f>
        <v>FH03</v>
      </c>
      <c r="D112" s="192" t="str">
        <f>Planning!F113</f>
        <v>VbI</v>
      </c>
      <c r="E112" s="193"/>
      <c r="F112" s="384" t="str">
        <f>IF(Planning!S113="OK","OK",IF(Planning!Q113="OK","In Progress","Planned"))</f>
        <v>OK</v>
      </c>
      <c r="G112" s="384" t="str">
        <f>IF(Planning!X113="OK","OK",IF(Planning!U113="OK","In Progress","Planned"))</f>
        <v>OK</v>
      </c>
      <c r="H112" s="384" t="str">
        <f>IF(Planning!AH113="OK","OK",IF(Planning!Z113="OK","In Progress","Planned"))</f>
        <v>In Progress</v>
      </c>
      <c r="I112" s="384" t="str">
        <f>IF(Planning!AP113="OK","OK",IF(Planning!AJ113="OK","In Progress","Planned"))</f>
        <v>Planned</v>
      </c>
      <c r="J112" s="384" t="str">
        <f>IF(Planning!AU113="OK","OK",IF(Planning!AR113="OK","In Progress","Planned"))</f>
        <v>Planned</v>
      </c>
      <c r="K112" s="384" t="str">
        <f>IF(Planning!BA113="","NVT",IF(Planning!BA113="OK","OK",IF(Planning!AW113="OK","In Progress","Planned")))</f>
        <v>Planned</v>
      </c>
      <c r="L112" s="384"/>
      <c r="M112" s="384"/>
    </row>
    <row r="113" spans="2:13">
      <c r="B113" s="384" t="str">
        <f>Planning!D114</f>
        <v>Mons</v>
      </c>
      <c r="C113" s="384" t="str">
        <f>Planning!E114</f>
        <v>FH04</v>
      </c>
      <c r="D113" s="192" t="str">
        <f>Planning!F114</f>
        <v>VbI</v>
      </c>
      <c r="E113" s="193"/>
      <c r="F113" s="384" t="str">
        <f>IF(Planning!S114="OK","OK",IF(Planning!Q114="OK","In Progress","Planned"))</f>
        <v>OK</v>
      </c>
      <c r="G113" s="384" t="str">
        <f>IF(Planning!X114="OK","OK",IF(Planning!U114="OK","In Progress","Planned"))</f>
        <v>OK</v>
      </c>
      <c r="H113" s="384" t="str">
        <f>IF(Planning!AH114="OK","OK",IF(Planning!Z114="OK","In Progress","Planned"))</f>
        <v>In Progress</v>
      </c>
      <c r="I113" s="384" t="str">
        <f>IF(Planning!AP114="OK","OK",IF(Planning!AJ114="OK","In Progress","Planned"))</f>
        <v>Planned</v>
      </c>
      <c r="J113" s="384" t="str">
        <f>IF(Planning!AU114="OK","OK",IF(Planning!AR114="OK","In Progress","Planned"))</f>
        <v>Planned</v>
      </c>
      <c r="K113" s="384" t="str">
        <f>IF(Planning!BA114="","NVT",IF(Planning!BA114="OK","OK",IF(Planning!AW114="OK","In Progress","Planned")))</f>
        <v>Planned</v>
      </c>
      <c r="L113" s="384"/>
      <c r="M113" s="384"/>
    </row>
    <row r="114" spans="2:13">
      <c r="B114" s="384" t="str">
        <f>Planning!D115</f>
        <v>Mons</v>
      </c>
      <c r="C114" s="384" t="str">
        <f>Planning!E115</f>
        <v>FH05</v>
      </c>
      <c r="D114" s="192" t="str">
        <f>Planning!F115</f>
        <v>VbI</v>
      </c>
      <c r="E114" s="193"/>
      <c r="F114" s="384" t="str">
        <f>IF(Planning!S115="OK","OK",IF(Planning!Q115="OK","In Progress","Planned"))</f>
        <v>OK</v>
      </c>
      <c r="G114" s="384" t="str">
        <f>IF(Planning!X115="OK","OK",IF(Planning!U115="OK","In Progress","Planned"))</f>
        <v>OK</v>
      </c>
      <c r="H114" s="384" t="str">
        <f>IF(Planning!AH115="OK","OK",IF(Planning!Z115="OK","In Progress","Planned"))</f>
        <v>In Progress</v>
      </c>
      <c r="I114" s="384" t="str">
        <f>IF(Planning!AP115="OK","OK",IF(Planning!AJ115="OK","In Progress","Planned"))</f>
        <v>Planned</v>
      </c>
      <c r="J114" s="384" t="str">
        <f>IF(Planning!AU115="OK","OK",IF(Planning!AR115="OK","In Progress","Planned"))</f>
        <v>Planned</v>
      </c>
      <c r="K114" s="384" t="str">
        <f>IF(Planning!BA115="","NVT",IF(Planning!BA115="OK","OK",IF(Planning!AW115="OK","In Progress","Planned")))</f>
        <v>Planned</v>
      </c>
      <c r="L114" s="384"/>
      <c r="M114" s="384"/>
    </row>
    <row r="115" spans="2:13">
      <c r="B115" s="384" t="str">
        <f>Planning!D116</f>
        <v>Mons</v>
      </c>
      <c r="C115" s="384" t="str">
        <f>Planning!E116</f>
        <v>FH06</v>
      </c>
      <c r="D115" s="192" t="str">
        <f>Planning!F116</f>
        <v>VbI</v>
      </c>
      <c r="E115" s="193"/>
      <c r="F115" s="384" t="str">
        <f>IF(Planning!S116="OK","OK",IF(Planning!Q116="OK","In Progress","Planned"))</f>
        <v>OK</v>
      </c>
      <c r="G115" s="384" t="str">
        <f>IF(Planning!X116="OK","OK",IF(Planning!U116="OK","In Progress","Planned"))</f>
        <v>OK</v>
      </c>
      <c r="H115" s="384" t="str">
        <f>IF(Planning!AH116="OK","OK",IF(Planning!Z116="OK","In Progress","Planned"))</f>
        <v>Planned</v>
      </c>
      <c r="I115" s="384" t="str">
        <f>IF(Planning!AP116="OK","OK",IF(Planning!AJ116="OK","In Progress","Planned"))</f>
        <v>Planned</v>
      </c>
      <c r="J115" s="384" t="str">
        <f>IF(Planning!AU116="OK","OK",IF(Planning!AR116="OK","In Progress","Planned"))</f>
        <v>Planned</v>
      </c>
      <c r="K115" s="384" t="str">
        <f>IF(Planning!BA116="","NVT",IF(Planning!BA116="OK","OK",IF(Planning!AW116="OK","In Progress","Planned")))</f>
        <v>Planned</v>
      </c>
      <c r="L115" s="384"/>
      <c r="M115" s="384"/>
    </row>
    <row r="116" spans="2:13">
      <c r="B116" s="384" t="str">
        <f>Planning!D117</f>
        <v>Mons</v>
      </c>
      <c r="C116" s="384" t="str">
        <f>Planning!E117</f>
        <v>FH07</v>
      </c>
      <c r="D116" s="192" t="str">
        <f>Planning!F117</f>
        <v>VbI</v>
      </c>
      <c r="E116" s="193"/>
      <c r="F116" s="384" t="str">
        <f>IF(Planning!S117="OK","OK",IF(Planning!Q117="OK","In Progress","Planned"))</f>
        <v>OK</v>
      </c>
      <c r="G116" s="384" t="str">
        <f>IF(Planning!X117="OK","OK",IF(Planning!U117="OK","In Progress","Planned"))</f>
        <v>OK</v>
      </c>
      <c r="H116" s="384" t="str">
        <f>IF(Planning!AH117="OK","OK",IF(Planning!Z117="OK","In Progress","Planned"))</f>
        <v>Planned</v>
      </c>
      <c r="I116" s="384" t="str">
        <f>IF(Planning!AP117="OK","OK",IF(Planning!AJ117="OK","In Progress","Planned"))</f>
        <v>Planned</v>
      </c>
      <c r="J116" s="384" t="str">
        <f>IF(Planning!AU117="OK","OK",IF(Planning!AR117="OK","In Progress","Planned"))</f>
        <v>Planned</v>
      </c>
      <c r="K116" s="384" t="str">
        <f>IF(Planning!BA117="","NVT",IF(Planning!BA117="OK","OK",IF(Planning!AW117="OK","In Progress","Planned")))</f>
        <v>Planned</v>
      </c>
      <c r="L116" s="384"/>
      <c r="M116" s="384"/>
    </row>
    <row r="117" spans="2:13">
      <c r="B117" s="384" t="str">
        <f>Planning!D118</f>
        <v>Schaerbeek</v>
      </c>
      <c r="C117" s="384" t="str">
        <f>Planning!E118</f>
        <v>FH01</v>
      </c>
      <c r="D117" s="192" t="str">
        <f>Planning!F118</f>
        <v>EI</v>
      </c>
      <c r="E117" s="193"/>
      <c r="F117" s="384" t="str">
        <f>IF(Planning!S118="OK","OK",IF(Planning!Q118="OK","In Progress","Planned"))</f>
        <v>Planned</v>
      </c>
      <c r="G117" s="384" t="str">
        <f>IF(Planning!X118="OK","OK",IF(Planning!U118="OK","In Progress","Planned"))</f>
        <v>Planned</v>
      </c>
      <c r="H117" s="384" t="str">
        <f>IF(Planning!AH118="OK","OK",IF(Planning!Z118="OK","In Progress","Planned"))</f>
        <v>Planned</v>
      </c>
      <c r="I117" s="384" t="str">
        <f>IF(Planning!AP118="OK","OK",IF(Planning!AJ118="OK","In Progress","Planned"))</f>
        <v>Planned</v>
      </c>
      <c r="J117" s="384" t="str">
        <f>IF(Planning!AU118="OK","OK",IF(Planning!AR118="OK","In Progress","Planned"))</f>
        <v>Planned</v>
      </c>
      <c r="K117" s="384" t="str">
        <f>IF(Planning!BA118="","NVT",IF(Planning!BA118="OK","OK",IF(Planning!AW118="OK","In Progress","Planned")))</f>
        <v>Planned</v>
      </c>
      <c r="L117" s="384"/>
      <c r="M117" s="384"/>
    </row>
    <row r="118" spans="2:13">
      <c r="B118" s="384" t="str">
        <f>Planning!D119</f>
        <v>Schaerbeek</v>
      </c>
      <c r="C118" s="384" t="str">
        <f>Planning!E119</f>
        <v>FH02</v>
      </c>
      <c r="D118" s="192" t="str">
        <f>Planning!F119</f>
        <v>EI</v>
      </c>
      <c r="E118" s="193"/>
      <c r="F118" s="384" t="str">
        <f>IF(Planning!S119="OK","OK",IF(Planning!Q119="OK","In Progress","Planned"))</f>
        <v>Planned</v>
      </c>
      <c r="G118" s="384" t="str">
        <f>IF(Planning!X119="OK","OK",IF(Planning!U119="OK","In Progress","Planned"))</f>
        <v>Planned</v>
      </c>
      <c r="H118" s="384" t="str">
        <f>IF(Planning!AH119="OK","OK",IF(Planning!Z119="OK","In Progress","Planned"))</f>
        <v>Planned</v>
      </c>
      <c r="I118" s="384" t="str">
        <f>IF(Planning!AP119="OK","OK",IF(Planning!AJ119="OK","In Progress","Planned"))</f>
        <v>Planned</v>
      </c>
      <c r="J118" s="384" t="str">
        <f>IF(Planning!AU119="OK","OK",IF(Planning!AR119="OK","In Progress","Planned"))</f>
        <v>Planned</v>
      </c>
      <c r="K118" s="384" t="str">
        <f>IF(Planning!BA119="","NVT",IF(Planning!BA119="OK","OK",IF(Planning!AW119="OK","In Progress","Planned")))</f>
        <v>Planned</v>
      </c>
      <c r="L118" s="384"/>
      <c r="M118" s="384"/>
    </row>
    <row r="119" spans="2:13">
      <c r="B119" s="384" t="str">
        <f>Planning!D120</f>
        <v>Schaerbeek</v>
      </c>
      <c r="C119" s="384" t="str">
        <f>Planning!E120</f>
        <v>FH03</v>
      </c>
      <c r="D119" s="192" t="str">
        <f>Planning!F120</f>
        <v>EI</v>
      </c>
      <c r="E119" s="193"/>
      <c r="F119" s="384" t="str">
        <f>IF(Planning!S120="OK","OK",IF(Planning!Q120="OK","In Progress","Planned"))</f>
        <v>In Progress</v>
      </c>
      <c r="G119" s="384" t="str">
        <f>IF(Planning!X120="OK","OK",IF(Planning!U120="OK","In Progress","Planned"))</f>
        <v>Planned</v>
      </c>
      <c r="H119" s="384" t="str">
        <f>IF(Planning!AH120="OK","OK",IF(Planning!Z120="OK","In Progress","Planned"))</f>
        <v>Planned</v>
      </c>
      <c r="I119" s="384" t="str">
        <f>IF(Planning!AP120="OK","OK",IF(Planning!AJ120="OK","In Progress","Planned"))</f>
        <v>Planned</v>
      </c>
      <c r="J119" s="384" t="str">
        <f>IF(Planning!AU120="OK","OK",IF(Planning!AR120="OK","In Progress","Planned"))</f>
        <v>Planned</v>
      </c>
      <c r="K119" s="384" t="str">
        <f>IF(Planning!BA120="","NVT",IF(Planning!BA120="OK","OK",IF(Planning!AW120="OK","In Progress","Planned")))</f>
        <v>Planned</v>
      </c>
      <c r="L119" s="384"/>
      <c r="M119" s="384"/>
    </row>
    <row r="120" spans="2:13">
      <c r="B120" s="384" t="str">
        <f>Planning!D121</f>
        <v>Schaerbeek</v>
      </c>
      <c r="C120" s="384" t="str">
        <f>Planning!E121</f>
        <v>FH04</v>
      </c>
      <c r="D120" s="192" t="str">
        <f>Planning!F121</f>
        <v>EI</v>
      </c>
      <c r="E120" s="193"/>
      <c r="F120" s="384" t="str">
        <f>IF(Planning!S121="OK","OK",IF(Planning!Q121="OK","In Progress","Planned"))</f>
        <v>OK</v>
      </c>
      <c r="G120" s="384" t="str">
        <f>IF(Planning!X121="OK","OK",IF(Planning!U121="OK","In Progress","Planned"))</f>
        <v>OK</v>
      </c>
      <c r="H120" s="384" t="str">
        <f>IF(Planning!AH121="OK","OK",IF(Planning!Z121="OK","In Progress","Planned"))</f>
        <v>In Progress</v>
      </c>
      <c r="I120" s="384" t="str">
        <f>IF(Planning!AP121="OK","OK",IF(Planning!AJ121="OK","In Progress","Planned"))</f>
        <v>Planned</v>
      </c>
      <c r="J120" s="384" t="str">
        <f>IF(Planning!AU121="OK","OK",IF(Planning!AR121="OK","In Progress","Planned"))</f>
        <v>In Progress</v>
      </c>
      <c r="K120" s="384" t="str">
        <f>IF(Planning!BA121="","NVT",IF(Planning!BA121="OK","OK",IF(Planning!AW121="OK","In Progress","Planned")))</f>
        <v>Planned</v>
      </c>
      <c r="L120" s="384"/>
      <c r="M120" s="384"/>
    </row>
    <row r="121" spans="2:13">
      <c r="B121" s="384" t="str">
        <f>Planning!D122</f>
        <v>Schaerbeek</v>
      </c>
      <c r="C121" s="384" t="str">
        <f>Planning!E122</f>
        <v>FH05</v>
      </c>
      <c r="D121" s="192" t="str">
        <f>Planning!F122</f>
        <v>EI</v>
      </c>
      <c r="E121" s="193"/>
      <c r="F121" s="384" t="str">
        <f>IF(Planning!S122="OK","OK",IF(Planning!Q122="OK","In Progress","Planned"))</f>
        <v>Planned</v>
      </c>
      <c r="G121" s="384" t="str">
        <f>IF(Planning!X122="OK","OK",IF(Planning!U122="OK","In Progress","Planned"))</f>
        <v>Planned</v>
      </c>
      <c r="H121" s="384" t="str">
        <f>IF(Planning!AH122="OK","OK",IF(Planning!Z122="OK","In Progress","Planned"))</f>
        <v>Planned</v>
      </c>
      <c r="I121" s="384" t="str">
        <f>IF(Planning!AP122="OK","OK",IF(Planning!AJ122="OK","In Progress","Planned"))</f>
        <v>Planned</v>
      </c>
      <c r="J121" s="384" t="str">
        <f>IF(Planning!AU122="OK","OK",IF(Planning!AR122="OK","In Progress","Planned"))</f>
        <v>Planned</v>
      </c>
      <c r="K121" s="384" t="str">
        <f>IF(Planning!BA122="","NVT",IF(Planning!BA122="OK","OK",IF(Planning!AW122="OK","In Progress","Planned")))</f>
        <v>Planned</v>
      </c>
      <c r="L121" s="384"/>
      <c r="M121" s="384"/>
    </row>
    <row r="122" spans="2:13">
      <c r="B122" s="384" t="str">
        <f>Planning!D123</f>
        <v>Schaerbeek</v>
      </c>
      <c r="C122" s="384" t="str">
        <f>Planning!E123</f>
        <v>FH06</v>
      </c>
      <c r="D122" s="192" t="str">
        <f>Planning!F123</f>
        <v>EI</v>
      </c>
      <c r="E122" s="193"/>
      <c r="F122" s="384" t="str">
        <f>IF(Planning!S123="OK","OK",IF(Planning!Q123="OK","In Progress","Planned"))</f>
        <v>Planned</v>
      </c>
      <c r="G122" s="384" t="str">
        <f>IF(Planning!X123="OK","OK",IF(Planning!U123="OK","In Progress","Planned"))</f>
        <v>Planned</v>
      </c>
      <c r="H122" s="384" t="str">
        <f>IF(Planning!AH123="OK","OK",IF(Planning!Z123="OK","In Progress","Planned"))</f>
        <v>Planned</v>
      </c>
      <c r="I122" s="384" t="str">
        <f>IF(Planning!AP123="OK","OK",IF(Planning!AJ123="OK","In Progress","Planned"))</f>
        <v>Planned</v>
      </c>
      <c r="J122" s="384" t="str">
        <f>IF(Planning!AU123="OK","OK",IF(Planning!AR123="OK","In Progress","Planned"))</f>
        <v>Planned</v>
      </c>
      <c r="K122" s="384" t="str">
        <f>IF(Planning!BA123="","NVT",IF(Planning!BA123="OK","OK",IF(Planning!AW123="OK","In Progress","Planned")))</f>
        <v>Planned</v>
      </c>
      <c r="L122" s="384"/>
      <c r="M122" s="384"/>
    </row>
    <row r="123" spans="2:13">
      <c r="B123" s="384" t="str">
        <f>Planning!D124</f>
        <v>Schaerbeek</v>
      </c>
      <c r="C123" s="384" t="str">
        <f>Planning!E124</f>
        <v>FH07</v>
      </c>
      <c r="D123" s="192" t="str">
        <f>Planning!F124</f>
        <v>EI</v>
      </c>
      <c r="E123" s="193"/>
      <c r="F123" s="384" t="str">
        <f>IF(Planning!S124="OK","OK",IF(Planning!Q124="OK","In Progress","Planned"))</f>
        <v>Planned</v>
      </c>
      <c r="G123" s="384" t="str">
        <f>IF(Planning!X124="OK","OK",IF(Planning!U124="OK","In Progress","Planned"))</f>
        <v>Planned</v>
      </c>
      <c r="H123" s="384" t="str">
        <f>IF(Planning!AH124="OK","OK",IF(Planning!Z124="OK","In Progress","Planned"))</f>
        <v>Planned</v>
      </c>
      <c r="I123" s="384" t="str">
        <f>IF(Planning!AP124="OK","OK",IF(Planning!AJ124="OK","In Progress","Planned"))</f>
        <v>Planned</v>
      </c>
      <c r="J123" s="384" t="str">
        <f>IF(Planning!AU124="OK","OK",IF(Planning!AR124="OK","In Progress","Planned"))</f>
        <v>Planned</v>
      </c>
      <c r="K123" s="384" t="str">
        <f>IF(Planning!BA124="","NVT",IF(Planning!BA124="OK","OK",IF(Planning!AW124="OK","In Progress","Planned")))</f>
        <v>Planned</v>
      </c>
      <c r="L123" s="384"/>
      <c r="M123" s="384"/>
    </row>
    <row r="124" spans="2:13">
      <c r="B124" s="384" t="str">
        <f>Planning!D125</f>
        <v>Schaerbeek</v>
      </c>
      <c r="C124" s="384" t="str">
        <f>Planning!E125</f>
        <v>FH08</v>
      </c>
      <c r="D124" s="192" t="str">
        <f>Planning!F125</f>
        <v>EI</v>
      </c>
      <c r="E124" s="193"/>
      <c r="F124" s="384" t="str">
        <f>IF(Planning!S125="OK","OK",IF(Planning!Q125="OK","In Progress","Planned"))</f>
        <v>Planned</v>
      </c>
      <c r="G124" s="384" t="str">
        <f>IF(Planning!X125="OK","OK",IF(Planning!U125="OK","In Progress","Planned"))</f>
        <v>Planned</v>
      </c>
      <c r="H124" s="384" t="str">
        <f>IF(Planning!AH125="OK","OK",IF(Planning!Z125="OK","In Progress","Planned"))</f>
        <v>Planned</v>
      </c>
      <c r="I124" s="384" t="str">
        <f>IF(Planning!AP125="OK","OK",IF(Planning!AJ125="OK","In Progress","Planned"))</f>
        <v>Planned</v>
      </c>
      <c r="J124" s="384" t="str">
        <f>IF(Planning!AU125="OK","OK",IF(Planning!AR125="OK","In Progress","Planned"))</f>
        <v>Planned</v>
      </c>
      <c r="K124" s="384" t="str">
        <f>IF(Planning!BA125="","NVT",IF(Planning!BA125="OK","OK",IF(Planning!AW125="OK","In Progress","Planned")))</f>
        <v>Planned</v>
      </c>
      <c r="L124" s="384"/>
      <c r="M124" s="384"/>
    </row>
    <row r="125" spans="2:13">
      <c r="B125" s="384" t="str">
        <f>Planning!D126</f>
        <v>Schaerbeek</v>
      </c>
      <c r="C125" s="384" t="str">
        <f>Planning!E126</f>
        <v>FH09</v>
      </c>
      <c r="D125" s="192" t="str">
        <f>Planning!F126</f>
        <v>EI</v>
      </c>
      <c r="E125" s="193"/>
      <c r="F125" s="384" t="str">
        <f>IF(Planning!S126="OK","OK",IF(Planning!Q126="OK","In Progress","Planned"))</f>
        <v>Planned</v>
      </c>
      <c r="G125" s="384" t="str">
        <f>IF(Planning!X126="OK","OK",IF(Planning!U126="OK","In Progress","Planned"))</f>
        <v>Planned</v>
      </c>
      <c r="H125" s="384" t="str">
        <f>IF(Planning!AH126="OK","OK",IF(Planning!Z126="OK","In Progress","Planned"))</f>
        <v>Planned</v>
      </c>
      <c r="I125" s="384" t="str">
        <f>IF(Planning!AP126="OK","OK",IF(Planning!AJ126="OK","In Progress","Planned"))</f>
        <v>Planned</v>
      </c>
      <c r="J125" s="384" t="str">
        <f>IF(Planning!AU126="OK","OK",IF(Planning!AR126="OK","In Progress","Planned"))</f>
        <v>Planned</v>
      </c>
      <c r="K125" s="384" t="str">
        <f>IF(Planning!BA126="","NVT",IF(Planning!BA126="OK","OK",IF(Planning!AW126="OK","In Progress","Planned")))</f>
        <v>Planned</v>
      </c>
      <c r="L125" s="384"/>
      <c r="M125" s="384"/>
    </row>
    <row r="126" spans="2:13">
      <c r="B126" s="384" t="str">
        <f>Planning!D127</f>
        <v>Schaerbeek</v>
      </c>
      <c r="C126" s="384" t="str">
        <f>Planning!E127</f>
        <v>FH10</v>
      </c>
      <c r="D126" s="192" t="str">
        <f>Planning!F127</f>
        <v>EI</v>
      </c>
      <c r="E126" s="193"/>
      <c r="F126" s="384" t="str">
        <f>IF(Planning!S127="OK","OK",IF(Planning!Q127="OK","In Progress","Planned"))</f>
        <v>OK</v>
      </c>
      <c r="G126" s="384" t="str">
        <f>IF(Planning!X127="OK","OK",IF(Planning!U127="OK","In Progress","Planned"))</f>
        <v>OK</v>
      </c>
      <c r="H126" s="384" t="str">
        <f>IF(Planning!AH127="OK","OK",IF(Planning!Z127="OK","In Progress","Planned"))</f>
        <v>In Progress</v>
      </c>
      <c r="I126" s="384" t="str">
        <f>IF(Planning!AP127="OK","OK",IF(Planning!AJ127="OK","In Progress","Planned"))</f>
        <v>Planned</v>
      </c>
      <c r="J126" s="384" t="str">
        <f>IF(Planning!AU127="OK","OK",IF(Planning!AR127="OK","In Progress","Planned"))</f>
        <v>Planned</v>
      </c>
      <c r="K126" s="384" t="str">
        <f>IF(Planning!BA127="","NVT",IF(Planning!BA127="OK","OK",IF(Planning!AW127="OK","In Progress","Planned")))</f>
        <v>Planned</v>
      </c>
      <c r="L126" s="384"/>
      <c r="M126" s="384"/>
    </row>
    <row r="127" spans="2:13">
      <c r="B127" s="384" t="str">
        <f>Planning!D128</f>
        <v>Schaerbeek</v>
      </c>
      <c r="C127" s="384" t="str">
        <f>Planning!E128</f>
        <v>FH11</v>
      </c>
      <c r="D127" s="192" t="str">
        <f>Planning!F128</f>
        <v>EI</v>
      </c>
      <c r="E127" s="193"/>
      <c r="F127" s="384" t="str">
        <f>IF(Planning!S128="OK","OK",IF(Planning!Q128="OK","In Progress","Planned"))</f>
        <v>Planned</v>
      </c>
      <c r="G127" s="384" t="str">
        <f>IF(Planning!X128="OK","OK",IF(Planning!U128="OK","In Progress","Planned"))</f>
        <v>Planned</v>
      </c>
      <c r="H127" s="384" t="str">
        <f>IF(Planning!AH128="OK","OK",IF(Planning!Z128="OK","In Progress","Planned"))</f>
        <v>Planned</v>
      </c>
      <c r="I127" s="384" t="str">
        <f>IF(Planning!AP128="OK","OK",IF(Planning!AJ128="OK","In Progress","Planned"))</f>
        <v>Planned</v>
      </c>
      <c r="J127" s="384" t="str">
        <f>IF(Planning!AU128="OK","OK",IF(Planning!AR128="OK","In Progress","Planned"))</f>
        <v>Planned</v>
      </c>
      <c r="K127" s="384" t="str">
        <f>IF(Planning!BA128="","NVT",IF(Planning!BA128="OK","OK",IF(Planning!AW128="OK","In Progress","Planned")))</f>
        <v>Planned</v>
      </c>
      <c r="L127" s="384"/>
      <c r="M127" s="384"/>
    </row>
    <row r="128" spans="2:13">
      <c r="B128" s="384" t="str">
        <f>Planning!D129</f>
        <v>Schaerbeek</v>
      </c>
      <c r="C128" s="384" t="str">
        <f>Planning!E129</f>
        <v>FH12</v>
      </c>
      <c r="D128" s="192" t="str">
        <f>Planning!F129</f>
        <v>EI</v>
      </c>
      <c r="E128" s="193"/>
      <c r="F128" s="384" t="str">
        <f>IF(Planning!S129="OK","OK",IF(Planning!Q129="OK","In Progress","Planned"))</f>
        <v>Planned</v>
      </c>
      <c r="G128" s="384" t="str">
        <f>IF(Planning!X129="OK","OK",IF(Planning!U129="OK","In Progress","Planned"))</f>
        <v>Planned</v>
      </c>
      <c r="H128" s="384" t="str">
        <f>IF(Planning!AH129="OK","OK",IF(Planning!Z129="OK","In Progress","Planned"))</f>
        <v>Planned</v>
      </c>
      <c r="I128" s="384" t="str">
        <f>IF(Planning!AP129="OK","OK",IF(Planning!AJ129="OK","In Progress","Planned"))</f>
        <v>Planned</v>
      </c>
      <c r="J128" s="384" t="str">
        <f>IF(Planning!AU129="OK","OK",IF(Planning!AR129="OK","In Progress","Planned"))</f>
        <v>Planned</v>
      </c>
      <c r="K128" s="384" t="str">
        <f>IF(Planning!BA129="","NVT",IF(Planning!BA129="OK","OK",IF(Planning!AW129="OK","In Progress","Planned")))</f>
        <v>Planned</v>
      </c>
      <c r="L128" s="384"/>
      <c r="M128" s="384"/>
    </row>
    <row r="129" spans="2:13">
      <c r="B129" s="384" t="str">
        <f>Planning!D130</f>
        <v>Schaerbeek</v>
      </c>
      <c r="C129" s="384" t="str">
        <f>Planning!E130</f>
        <v>FH13</v>
      </c>
      <c r="D129" s="192" t="str">
        <f>Planning!F130</f>
        <v>EI</v>
      </c>
      <c r="E129" s="193"/>
      <c r="F129" s="384" t="str">
        <f>IF(Planning!S130="OK","OK",IF(Planning!Q130="OK","In Progress","Planned"))</f>
        <v>Planned</v>
      </c>
      <c r="G129" s="384" t="str">
        <f>IF(Planning!X130="OK","OK",IF(Planning!U130="OK","In Progress","Planned"))</f>
        <v>Planned</v>
      </c>
      <c r="H129" s="384" t="str">
        <f>IF(Planning!AH130="OK","OK",IF(Planning!Z130="OK","In Progress","Planned"))</f>
        <v>Planned</v>
      </c>
      <c r="I129" s="384" t="str">
        <f>IF(Planning!AP130="OK","OK",IF(Planning!AJ130="OK","In Progress","Planned"))</f>
        <v>Planned</v>
      </c>
      <c r="J129" s="384" t="str">
        <f>IF(Planning!AU130="OK","OK",IF(Planning!AR130="OK","In Progress","Planned"))</f>
        <v>Planned</v>
      </c>
      <c r="K129" s="384" t="str">
        <f>IF(Planning!BA130="","NVT",IF(Planning!BA130="OK","OK",IF(Planning!AW130="OK","In Progress","Planned")))</f>
        <v>Planned</v>
      </c>
      <c r="L129" s="384"/>
      <c r="M129" s="384"/>
    </row>
    <row r="130" spans="2:13">
      <c r="B130" s="384" t="str">
        <f>Planning!D131</f>
        <v>Oudenaerde</v>
      </c>
      <c r="C130" s="384" t="str">
        <f>Planning!E131</f>
        <v>FH01</v>
      </c>
      <c r="D130" s="192">
        <f>Planning!F131</f>
        <v>0</v>
      </c>
      <c r="E130" s="193"/>
      <c r="F130" s="384" t="str">
        <f>IF(Planning!S131="OK","OK",IF(Planning!Q131="OK","In Progress","Planned"))</f>
        <v>Planned</v>
      </c>
      <c r="G130" s="384" t="str">
        <f>IF(Planning!X131="OK","OK",IF(Planning!U131="OK","In Progress","Planned"))</f>
        <v>Planned</v>
      </c>
      <c r="H130" s="384" t="str">
        <f>IF(Planning!AH131="OK","OK",IF(Planning!Z131="OK","In Progress","Planned"))</f>
        <v>Planned</v>
      </c>
      <c r="I130" s="384" t="str">
        <f>IF(Planning!AP131="OK","OK",IF(Planning!AJ131="OK","In Progress","Planned"))</f>
        <v>Planned</v>
      </c>
      <c r="J130" s="384" t="str">
        <f>IF(Planning!AU131="OK","OK",IF(Planning!AR131="OK","In Progress","Planned"))</f>
        <v>Planned</v>
      </c>
      <c r="K130" s="384" t="str">
        <f>IF(Planning!BA131="","NVT",IF(Planning!BA131="OK","OK",IF(Planning!AW131="OK","In Progress","Planned")))</f>
        <v>Planned</v>
      </c>
      <c r="L130" s="384"/>
      <c r="M130" s="384"/>
    </row>
    <row r="131" spans="2:13">
      <c r="B131" s="384" t="str">
        <f>Planning!D132</f>
        <v>Oudenaerde</v>
      </c>
      <c r="C131" s="384" t="str">
        <f>Planning!E132</f>
        <v>FH02</v>
      </c>
      <c r="D131" s="192">
        <f>Planning!F132</f>
        <v>0</v>
      </c>
      <c r="E131" s="193"/>
      <c r="F131" s="384" t="str">
        <f>IF(Planning!S132="OK","OK",IF(Planning!Q132="OK","In Progress","Planned"))</f>
        <v>Planned</v>
      </c>
      <c r="G131" s="384" t="str">
        <f>IF(Planning!X132="OK","OK",IF(Planning!U132="OK","In Progress","Planned"))</f>
        <v>Planned</v>
      </c>
      <c r="H131" s="384" t="str">
        <f>IF(Planning!AH132="OK","OK",IF(Planning!Z132="OK","In Progress","Planned"))</f>
        <v>Planned</v>
      </c>
      <c r="I131" s="384" t="str">
        <f>IF(Planning!AP132="OK","OK",IF(Planning!AJ132="OK","In Progress","Planned"))</f>
        <v>Planned</v>
      </c>
      <c r="J131" s="384" t="str">
        <f>IF(Planning!AU132="OK","OK",IF(Planning!AR132="OK","In Progress","Planned"))</f>
        <v>Planned</v>
      </c>
      <c r="K131" s="384" t="str">
        <f>IF(Planning!BA132="","NVT",IF(Planning!BA132="OK","OK",IF(Planning!AW132="OK","In Progress","Planned")))</f>
        <v>Planned</v>
      </c>
      <c r="L131" s="384"/>
      <c r="M131" s="384"/>
    </row>
  </sheetData>
  <autoFilter ref="B5:O131" xr:uid="{B865388C-7A10-4712-B473-0E4A1C67E9E5}"/>
  <conditionalFormatting sqref="F6:R131">
    <cfRule type="cellIs" dxfId="2199" priority="1" operator="equal">
      <formula>"In Progress"</formula>
    </cfRule>
    <cfRule type="cellIs" dxfId="2198" priority="2" operator="equal">
      <formula>"OK"</formula>
    </cfRule>
    <cfRule type="cellIs" dxfId="2197" priority="3" operator="equal">
      <formula>"Planned"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E39" sqref="E39"/>
    </sheetView>
  </sheetViews>
  <sheetFormatPr defaultRowHeight="15"/>
  <cols>
    <col min="1" max="1" width="17.5703125" customWidth="1"/>
    <col min="2" max="2" width="10.5703125" bestFit="1" customWidth="1"/>
  </cols>
  <sheetData>
    <row r="1" spans="1:2">
      <c r="A1" t="s">
        <v>373</v>
      </c>
    </row>
    <row r="2" spans="1:2">
      <c r="A2" s="10">
        <v>43661</v>
      </c>
      <c r="B2" s="11">
        <f t="shared" ref="B2:B13" si="0">+A2</f>
        <v>43661</v>
      </c>
    </row>
    <row r="3" spans="1:2">
      <c r="A3" s="10">
        <v>43662</v>
      </c>
      <c r="B3" s="11">
        <f t="shared" si="0"/>
        <v>43662</v>
      </c>
    </row>
    <row r="4" spans="1:2">
      <c r="A4" s="10">
        <v>43663</v>
      </c>
      <c r="B4" s="11">
        <f t="shared" si="0"/>
        <v>43663</v>
      </c>
    </row>
    <row r="5" spans="1:2">
      <c r="A5" s="10">
        <v>43664</v>
      </c>
      <c r="B5" s="11">
        <f t="shared" si="0"/>
        <v>43664</v>
      </c>
    </row>
    <row r="6" spans="1:2">
      <c r="A6" s="10">
        <v>43665</v>
      </c>
      <c r="B6" s="11">
        <f t="shared" si="0"/>
        <v>43665</v>
      </c>
    </row>
    <row r="7" spans="1:2">
      <c r="A7" s="10">
        <v>43666</v>
      </c>
      <c r="B7" s="11">
        <f t="shared" si="0"/>
        <v>43666</v>
      </c>
    </row>
    <row r="8" spans="1:2">
      <c r="A8" s="10">
        <v>43667</v>
      </c>
      <c r="B8" s="11">
        <f t="shared" si="0"/>
        <v>43667</v>
      </c>
    </row>
    <row r="9" spans="1:2">
      <c r="A9" s="10">
        <v>43668</v>
      </c>
      <c r="B9" s="11">
        <f t="shared" si="0"/>
        <v>43668</v>
      </c>
    </row>
    <row r="10" spans="1:2">
      <c r="A10" s="10">
        <v>43669</v>
      </c>
      <c r="B10" s="11">
        <f t="shared" si="0"/>
        <v>43669</v>
      </c>
    </row>
    <row r="11" spans="1:2">
      <c r="A11" s="10">
        <v>43670</v>
      </c>
      <c r="B11" s="11">
        <f t="shared" si="0"/>
        <v>43670</v>
      </c>
    </row>
    <row r="12" spans="1:2">
      <c r="A12" s="10">
        <v>43671</v>
      </c>
      <c r="B12" s="11">
        <f t="shared" si="0"/>
        <v>43671</v>
      </c>
    </row>
    <row r="13" spans="1:2">
      <c r="A13" s="10">
        <v>43672</v>
      </c>
      <c r="B13" s="11">
        <f t="shared" si="0"/>
        <v>43672</v>
      </c>
    </row>
    <row r="14" spans="1:2">
      <c r="A14" s="10">
        <v>43692</v>
      </c>
      <c r="B14" s="11">
        <f>+A14</f>
        <v>43692</v>
      </c>
    </row>
    <row r="15" spans="1:2">
      <c r="A15" s="10">
        <v>43693</v>
      </c>
      <c r="B15" s="11">
        <f t="shared" ref="B15:B57" si="1">+A15</f>
        <v>43693</v>
      </c>
    </row>
    <row r="16" spans="1:2">
      <c r="A16" s="10">
        <v>43770</v>
      </c>
      <c r="B16" s="11">
        <f t="shared" si="1"/>
        <v>43770</v>
      </c>
    </row>
    <row r="17" spans="1:2">
      <c r="A17" s="10">
        <v>43780</v>
      </c>
      <c r="B17" s="11">
        <f t="shared" si="1"/>
        <v>43780</v>
      </c>
    </row>
    <row r="18" spans="1:2">
      <c r="A18" s="10">
        <v>43822</v>
      </c>
      <c r="B18" s="11">
        <f t="shared" si="1"/>
        <v>43822</v>
      </c>
    </row>
    <row r="19" spans="1:2">
      <c r="A19" s="10">
        <v>43823</v>
      </c>
      <c r="B19" s="11">
        <f t="shared" si="1"/>
        <v>43823</v>
      </c>
    </row>
    <row r="20" spans="1:2">
      <c r="A20" s="10">
        <v>43824</v>
      </c>
      <c r="B20" s="11">
        <f t="shared" si="1"/>
        <v>43824</v>
      </c>
    </row>
    <row r="21" spans="1:2">
      <c r="A21" s="10">
        <v>43825</v>
      </c>
      <c r="B21" s="11">
        <f t="shared" si="1"/>
        <v>43825</v>
      </c>
    </row>
    <row r="22" spans="1:2">
      <c r="A22" s="10">
        <v>43826</v>
      </c>
      <c r="B22" s="11">
        <f t="shared" si="1"/>
        <v>43826</v>
      </c>
    </row>
    <row r="23" spans="1:2">
      <c r="A23" s="10">
        <v>43829</v>
      </c>
      <c r="B23" s="11">
        <f t="shared" si="1"/>
        <v>43829</v>
      </c>
    </row>
    <row r="24" spans="1:2">
      <c r="A24" s="10">
        <v>43830</v>
      </c>
      <c r="B24" s="11">
        <f t="shared" si="1"/>
        <v>43830</v>
      </c>
    </row>
    <row r="25" spans="1:2">
      <c r="A25" s="10">
        <v>43831</v>
      </c>
      <c r="B25" s="11">
        <f t="shared" si="1"/>
        <v>43831</v>
      </c>
    </row>
    <row r="26" spans="1:2">
      <c r="A26" s="10">
        <v>43832</v>
      </c>
      <c r="B26" s="11">
        <f t="shared" si="1"/>
        <v>43832</v>
      </c>
    </row>
    <row r="27" spans="1:2">
      <c r="A27" s="10">
        <v>43833</v>
      </c>
      <c r="B27" s="11">
        <f t="shared" ref="B27:B55" si="2">+A27</f>
        <v>43833</v>
      </c>
    </row>
    <row r="28" spans="1:2">
      <c r="A28" s="10">
        <v>43934</v>
      </c>
      <c r="B28" s="11">
        <f t="shared" si="1"/>
        <v>43934</v>
      </c>
    </row>
    <row r="29" spans="1:2">
      <c r="A29" s="10">
        <v>43935</v>
      </c>
      <c r="B29" s="11">
        <f t="shared" si="2"/>
        <v>43935</v>
      </c>
    </row>
    <row r="30" spans="1:2">
      <c r="A30" s="10">
        <v>43936</v>
      </c>
      <c r="B30" s="11">
        <f t="shared" si="1"/>
        <v>43936</v>
      </c>
    </row>
    <row r="31" spans="1:2">
      <c r="A31" s="10">
        <v>43937</v>
      </c>
      <c r="B31" s="11">
        <f t="shared" si="2"/>
        <v>43937</v>
      </c>
    </row>
    <row r="32" spans="1:2">
      <c r="A32" s="10">
        <v>43938</v>
      </c>
      <c r="B32" s="11">
        <f t="shared" si="1"/>
        <v>43938</v>
      </c>
    </row>
    <row r="33" spans="1:2">
      <c r="A33" s="10">
        <v>43952</v>
      </c>
      <c r="B33" s="11">
        <f t="shared" si="2"/>
        <v>43952</v>
      </c>
    </row>
    <row r="34" spans="1:2">
      <c r="A34" s="10">
        <v>43972</v>
      </c>
      <c r="B34" s="11">
        <f t="shared" si="1"/>
        <v>43972</v>
      </c>
    </row>
    <row r="35" spans="1:2">
      <c r="A35" s="10">
        <v>43973</v>
      </c>
      <c r="B35" s="11">
        <f t="shared" si="2"/>
        <v>43973</v>
      </c>
    </row>
    <row r="36" spans="1:2">
      <c r="A36" s="10">
        <v>43983</v>
      </c>
      <c r="B36" s="11">
        <f t="shared" si="1"/>
        <v>43983</v>
      </c>
    </row>
    <row r="37" spans="1:2">
      <c r="A37" s="10">
        <v>44025</v>
      </c>
      <c r="B37" s="11">
        <f t="shared" si="2"/>
        <v>44025</v>
      </c>
    </row>
    <row r="38" spans="1:2">
      <c r="A38" s="10">
        <v>44026</v>
      </c>
      <c r="B38" s="11">
        <f t="shared" si="1"/>
        <v>44026</v>
      </c>
    </row>
    <row r="39" spans="1:2">
      <c r="A39" s="10">
        <v>44027</v>
      </c>
      <c r="B39" s="11">
        <f t="shared" si="2"/>
        <v>44027</v>
      </c>
    </row>
    <row r="40" spans="1:2">
      <c r="A40" s="10">
        <v>44028</v>
      </c>
      <c r="B40" s="11">
        <f t="shared" si="1"/>
        <v>44028</v>
      </c>
    </row>
    <row r="41" spans="1:2">
      <c r="A41" s="10">
        <v>44029</v>
      </c>
      <c r="B41" s="11">
        <f t="shared" si="2"/>
        <v>44029</v>
      </c>
    </row>
    <row r="42" spans="1:2">
      <c r="A42" s="10">
        <v>44032</v>
      </c>
      <c r="B42" s="11">
        <f t="shared" si="1"/>
        <v>44032</v>
      </c>
    </row>
    <row r="43" spans="1:2">
      <c r="A43" s="10">
        <v>44033</v>
      </c>
      <c r="B43" s="11">
        <f t="shared" si="2"/>
        <v>44033</v>
      </c>
    </row>
    <row r="44" spans="1:2">
      <c r="A44" s="10">
        <v>44034</v>
      </c>
      <c r="B44" s="11">
        <f t="shared" si="1"/>
        <v>44034</v>
      </c>
    </row>
    <row r="45" spans="1:2">
      <c r="A45" s="10">
        <v>44035</v>
      </c>
      <c r="B45" s="11">
        <f t="shared" si="2"/>
        <v>44035</v>
      </c>
    </row>
    <row r="46" spans="1:2">
      <c r="A46" s="10">
        <v>44036</v>
      </c>
      <c r="B46" s="11">
        <f t="shared" si="1"/>
        <v>44036</v>
      </c>
    </row>
    <row r="47" spans="1:2">
      <c r="A47" s="10">
        <v>44146</v>
      </c>
      <c r="B47" s="11">
        <f t="shared" si="2"/>
        <v>44146</v>
      </c>
    </row>
    <row r="48" spans="1:2">
      <c r="A48" s="10">
        <v>44186</v>
      </c>
      <c r="B48" s="11">
        <f t="shared" si="1"/>
        <v>44186</v>
      </c>
    </row>
    <row r="49" spans="1:2">
      <c r="A49" s="10">
        <v>44187</v>
      </c>
      <c r="B49" s="11">
        <f t="shared" si="2"/>
        <v>44187</v>
      </c>
    </row>
    <row r="50" spans="1:2">
      <c r="A50" s="10">
        <v>44188</v>
      </c>
      <c r="B50" s="11">
        <f t="shared" si="1"/>
        <v>44188</v>
      </c>
    </row>
    <row r="51" spans="1:2">
      <c r="A51" s="10">
        <v>44189</v>
      </c>
      <c r="B51" s="11">
        <f t="shared" si="2"/>
        <v>44189</v>
      </c>
    </row>
    <row r="52" spans="1:2">
      <c r="A52" s="10">
        <v>44190</v>
      </c>
      <c r="B52" s="11">
        <f t="shared" si="1"/>
        <v>44190</v>
      </c>
    </row>
    <row r="53" spans="1:2">
      <c r="A53" s="10">
        <v>44193</v>
      </c>
      <c r="B53" s="11">
        <f t="shared" si="2"/>
        <v>44193</v>
      </c>
    </row>
    <row r="54" spans="1:2">
      <c r="A54" s="10">
        <v>44194</v>
      </c>
      <c r="B54" s="11">
        <f t="shared" si="1"/>
        <v>44194</v>
      </c>
    </row>
    <row r="55" spans="1:2">
      <c r="A55" s="10">
        <v>44195</v>
      </c>
      <c r="B55" s="11">
        <f t="shared" si="2"/>
        <v>44195</v>
      </c>
    </row>
    <row r="56" spans="1:2">
      <c r="A56" s="10">
        <v>44196</v>
      </c>
      <c r="B56" s="11">
        <f t="shared" si="1"/>
        <v>44196</v>
      </c>
    </row>
    <row r="57" spans="1:2">
      <c r="A57" s="10">
        <v>44197</v>
      </c>
      <c r="B57" s="11">
        <f t="shared" si="1"/>
        <v>44197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B1E0-4B25-4132-A92F-39496B7C2F28}">
  <dimension ref="A2:A7"/>
  <sheetViews>
    <sheetView workbookViewId="0">
      <selection activeCell="E7" sqref="E7"/>
    </sheetView>
  </sheetViews>
  <sheetFormatPr defaultRowHeight="15"/>
  <sheetData>
    <row r="2" spans="1:1">
      <c r="A2" t="s">
        <v>374</v>
      </c>
    </row>
    <row r="3" spans="1:1">
      <c r="A3" t="s">
        <v>375</v>
      </c>
    </row>
    <row r="4" spans="1:1">
      <c r="A4" t="s">
        <v>376</v>
      </c>
    </row>
    <row r="5" spans="1:1">
      <c r="A5" t="s">
        <v>377</v>
      </c>
    </row>
    <row r="6" spans="1:1">
      <c r="A6" t="s">
        <v>222</v>
      </c>
    </row>
    <row r="7" spans="1:1">
      <c r="A7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7648-2500-4F23-912A-67A83330FAEE}">
  <sheetPr filterMode="1">
    <tabColor theme="4" tint="0.39997558519241921"/>
  </sheetPr>
  <dimension ref="B2:AK132"/>
  <sheetViews>
    <sheetView workbookViewId="0">
      <pane xSplit="4" topLeftCell="E1" activePane="topRight" state="frozen"/>
      <selection pane="topRight" activeCell="L119" sqref="L119:M119"/>
    </sheetView>
  </sheetViews>
  <sheetFormatPr defaultColWidth="21.85546875" defaultRowHeight="15"/>
  <cols>
    <col min="1" max="1" width="4.140625" customWidth="1"/>
    <col min="3" max="3" width="8.28515625" customWidth="1"/>
    <col min="4" max="4" width="4.5703125" bestFit="1" customWidth="1"/>
    <col min="5" max="5" width="4.140625" customWidth="1"/>
    <col min="6" max="6" width="3.85546875" customWidth="1"/>
    <col min="7" max="7" width="11.42578125" style="188" customWidth="1"/>
    <col min="8" max="8" width="3.85546875" customWidth="1"/>
    <col min="9" max="9" width="11.42578125" style="188" customWidth="1"/>
    <col min="10" max="10" width="3.85546875" customWidth="1"/>
    <col min="11" max="11" width="11.42578125" customWidth="1"/>
    <col min="12" max="12" width="3.85546875" customWidth="1"/>
    <col min="13" max="13" width="11.42578125" customWidth="1"/>
    <col min="14" max="14" width="3.85546875" customWidth="1"/>
    <col min="15" max="15" width="11.42578125" customWidth="1"/>
    <col min="16" max="16" width="3.85546875" customWidth="1"/>
    <col min="17" max="17" width="11.42578125" customWidth="1"/>
    <col min="18" max="18" width="3.85546875" customWidth="1"/>
    <col min="19" max="19" width="11.42578125" customWidth="1"/>
    <col min="20" max="20" width="3.85546875" customWidth="1"/>
    <col min="21" max="21" width="11.42578125" customWidth="1"/>
    <col min="22" max="22" width="3.85546875" customWidth="1"/>
    <col min="23" max="23" width="11.42578125" customWidth="1"/>
    <col min="24" max="24" width="3.85546875" customWidth="1"/>
    <col min="25" max="25" width="11.42578125" customWidth="1"/>
    <col min="26" max="26" width="3.85546875" customWidth="1"/>
    <col min="27" max="27" width="11.42578125" customWidth="1"/>
    <col min="28" max="28" width="3.85546875" customWidth="1"/>
    <col min="29" max="29" width="11.42578125" customWidth="1"/>
    <col min="30" max="30" width="3.85546875" customWidth="1"/>
    <col min="31" max="31" width="11.42578125" customWidth="1"/>
    <col min="32" max="32" width="3.85546875" customWidth="1"/>
    <col min="33" max="33" width="11.42578125" customWidth="1"/>
    <col min="34" max="34" width="13.85546875" customWidth="1"/>
    <col min="35" max="35" width="3" bestFit="1" customWidth="1"/>
    <col min="36" max="36" width="10.85546875" customWidth="1"/>
    <col min="37" max="37" width="14.85546875" customWidth="1"/>
  </cols>
  <sheetData>
    <row r="2" spans="2:37" ht="42.75" customHeight="1">
      <c r="F2" s="346" t="s">
        <v>370</v>
      </c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</row>
    <row r="3" spans="2:37" ht="30" customHeight="1">
      <c r="F3" s="202"/>
      <c r="G3" s="202" t="s">
        <v>379</v>
      </c>
      <c r="H3" s="202"/>
      <c r="I3" s="202" t="s">
        <v>380</v>
      </c>
      <c r="J3" s="202"/>
      <c r="K3" s="202" t="s">
        <v>380</v>
      </c>
      <c r="L3" s="202"/>
      <c r="M3" s="202" t="s">
        <v>381</v>
      </c>
      <c r="N3" s="202"/>
      <c r="O3" s="202" t="s">
        <v>382</v>
      </c>
      <c r="P3" s="202"/>
      <c r="Q3" s="202" t="s">
        <v>380</v>
      </c>
      <c r="R3" s="202"/>
      <c r="S3" s="202" t="s">
        <v>381</v>
      </c>
      <c r="T3" s="202"/>
      <c r="U3" s="202" t="s">
        <v>381</v>
      </c>
      <c r="V3" s="202"/>
      <c r="W3" s="202" t="s">
        <v>381</v>
      </c>
      <c r="X3" s="202"/>
      <c r="Y3" s="202" t="s">
        <v>116</v>
      </c>
      <c r="Z3" s="202"/>
      <c r="AA3" s="202" t="s">
        <v>381</v>
      </c>
      <c r="AB3" s="202"/>
      <c r="AC3" s="202" t="s">
        <v>381</v>
      </c>
      <c r="AD3" s="202"/>
      <c r="AE3" s="202" t="s">
        <v>383</v>
      </c>
      <c r="AF3" s="202"/>
      <c r="AG3" s="202"/>
    </row>
    <row r="4" spans="2:37" ht="94.5" customHeight="1" thickBot="1">
      <c r="B4" s="189" t="s">
        <v>369</v>
      </c>
      <c r="C4" s="190" t="s">
        <v>125</v>
      </c>
      <c r="D4" s="191"/>
      <c r="E4" s="191"/>
      <c r="F4" s="344" t="s">
        <v>384</v>
      </c>
      <c r="G4" s="345"/>
      <c r="H4" s="344" t="s">
        <v>385</v>
      </c>
      <c r="I4" s="345"/>
      <c r="J4" s="344" t="s">
        <v>386</v>
      </c>
      <c r="K4" s="345"/>
      <c r="L4" s="344" t="s">
        <v>387</v>
      </c>
      <c r="M4" s="345"/>
      <c r="N4" s="344" t="s">
        <v>388</v>
      </c>
      <c r="O4" s="345"/>
      <c r="P4" s="344" t="s">
        <v>389</v>
      </c>
      <c r="Q4" s="345"/>
      <c r="R4" s="344" t="s">
        <v>390</v>
      </c>
      <c r="S4" s="345"/>
      <c r="T4" s="344" t="s">
        <v>391</v>
      </c>
      <c r="U4" s="345"/>
      <c r="V4" s="344" t="s">
        <v>392</v>
      </c>
      <c r="W4" s="345" t="s">
        <v>393</v>
      </c>
      <c r="X4" s="344" t="s">
        <v>394</v>
      </c>
      <c r="Y4" s="345"/>
      <c r="Z4" s="344" t="s">
        <v>395</v>
      </c>
      <c r="AA4" s="345" t="s">
        <v>15</v>
      </c>
      <c r="AB4" s="344" t="s">
        <v>396</v>
      </c>
      <c r="AC4" s="345"/>
      <c r="AD4" s="344" t="s">
        <v>397</v>
      </c>
      <c r="AE4" s="345"/>
      <c r="AF4" s="344" t="s">
        <v>398</v>
      </c>
      <c r="AG4" s="345"/>
      <c r="AI4" s="224"/>
      <c r="AJ4" s="330" t="s">
        <v>399</v>
      </c>
      <c r="AK4" s="331" t="s">
        <v>400</v>
      </c>
    </row>
    <row r="5" spans="2:37" ht="19.5" customHeight="1">
      <c r="B5" s="194"/>
      <c r="C5" s="195">
        <f>StartDesk+DaysDrawBlocks+DaysAdjustCoords+DaysExportFromIFH+DaysImportBlocks+DaysDescProces+DaysCreationOfNB+DaysImportNB+DaysImportDesc+DaysSendToValidation+DaysImportInIFH+DaysImportResults</f>
        <v>10</v>
      </c>
      <c r="D5" s="196"/>
      <c r="E5" s="196"/>
      <c r="F5" s="197"/>
      <c r="G5" s="198">
        <v>0</v>
      </c>
      <c r="H5" s="198"/>
      <c r="I5" s="198">
        <v>0</v>
      </c>
      <c r="J5" s="198"/>
      <c r="K5" s="198">
        <v>1</v>
      </c>
      <c r="L5" s="198"/>
      <c r="M5" s="198">
        <v>0</v>
      </c>
      <c r="N5" s="198"/>
      <c r="O5" s="198">
        <v>5</v>
      </c>
      <c r="P5" s="198"/>
      <c r="Q5" s="198">
        <v>0.5</v>
      </c>
      <c r="R5" s="199"/>
      <c r="S5" s="198">
        <v>0</v>
      </c>
      <c r="T5" s="199"/>
      <c r="U5" s="199">
        <v>0</v>
      </c>
      <c r="V5" s="198"/>
      <c r="W5" s="198">
        <v>0.5</v>
      </c>
      <c r="X5" s="198"/>
      <c r="Y5" s="198">
        <v>2</v>
      </c>
      <c r="Z5" s="198"/>
      <c r="AA5" s="198">
        <v>1</v>
      </c>
      <c r="AB5" s="198"/>
      <c r="AC5" s="198">
        <v>0</v>
      </c>
      <c r="AD5" s="198"/>
      <c r="AE5" s="198">
        <v>0.5</v>
      </c>
      <c r="AF5" s="198"/>
      <c r="AG5" s="198"/>
      <c r="AI5" s="225"/>
      <c r="AJ5" s="225">
        <f>SUBTOTAL(1,AJ7:AJ132)</f>
        <v>62.92307692307692</v>
      </c>
      <c r="AK5" s="225">
        <f>SUBTOTAL(1,AK7:AK132)</f>
        <v>52.92307692307692</v>
      </c>
    </row>
    <row r="6" spans="2:37" hidden="1">
      <c r="B6" s="162" t="str">
        <f>Planning!D7</f>
        <v>Charleroi</v>
      </c>
      <c r="C6" s="162" t="str">
        <f>Planning!E7</f>
        <v>FH01</v>
      </c>
      <c r="D6" s="192" t="str">
        <f>Planning!F7</f>
        <v>VbI</v>
      </c>
      <c r="E6" s="192"/>
      <c r="F6" s="385" t="str">
        <f>Planning!Q7</f>
        <v>OK</v>
      </c>
      <c r="G6" s="386">
        <f>Planning!R7</f>
        <v>43466</v>
      </c>
      <c r="H6" s="387"/>
      <c r="I6" s="386">
        <f>G6</f>
        <v>43466</v>
      </c>
      <c r="J6" s="387"/>
      <c r="K6" s="386">
        <f>IFERROR(IF(G6&gt;0,WORKDAY(I6,DaysDrawBlocks,Holidays!$B$2:$B$57),""),"NVT")</f>
        <v>43466</v>
      </c>
      <c r="L6" s="387"/>
      <c r="M6" s="386">
        <f>IFERROR(IF(G6&gt;0,WORKDAY(K6,DaysAdjustCoords,Holidays!$B$2:$B$57),""),"NVT")</f>
        <v>43467</v>
      </c>
      <c r="N6" s="387"/>
      <c r="O6" s="386">
        <f>IFERROR(IF(G6&gt;0,WORKDAY(M6,DaysExportFromIFH,Holidays!$B$2:$B$57),""),"NVT")</f>
        <v>43467</v>
      </c>
      <c r="P6" s="387"/>
      <c r="Q6" s="386">
        <f>IFERROR(IF(G6&gt;0,WORKDAY(O6,DaysDescProces,Holidays!$B$2:$B$57),""),"NVT")</f>
        <v>43474</v>
      </c>
      <c r="R6" s="387"/>
      <c r="S6" s="386">
        <f>IFERROR(IF(G6&gt;0,WORKDAY(Q6,DaysCreationOfNB,Holidays!$B$2:$B$57),""),"NVT")</f>
        <v>43474</v>
      </c>
      <c r="T6" s="387"/>
      <c r="U6" s="386">
        <f>IFERROR(IF(G6&gt;0,WORKDAY(S6,DaysImportNB,Holidays!$B$2:$B$57),""),"NVT")</f>
        <v>43474</v>
      </c>
      <c r="V6" s="387"/>
      <c r="W6" s="386">
        <f>IFERROR(IF(G6&gt;0,WORKDAY(U6,DaysImportDesc,Holidays!$B$2:$B$57),""),"NVT")</f>
        <v>43474</v>
      </c>
      <c r="X6" s="387"/>
      <c r="Y6" s="386">
        <f>IFERROR(IF(G6&gt;0,WORKDAY(W6,DaysSendToValidation,Holidays!$B$2:$B$57),""),"NVT")</f>
        <v>43474</v>
      </c>
      <c r="Z6" s="387"/>
      <c r="AA6" s="386">
        <f>IFERROR(IF(G6&gt;0,WORKDAY(Y6,DaysImportInIFH,Holidays!$B$2:$B$57),""),"NVT")</f>
        <v>43476</v>
      </c>
      <c r="AB6" s="387"/>
      <c r="AC6" s="386">
        <f>IFERROR(IF(G6&gt;0,WORKDAY(AA6,DaysImportResults,Holidays!$B$2:$B$57),""),"NVT")</f>
        <v>43479</v>
      </c>
      <c r="AD6" s="386"/>
      <c r="AE6" s="386">
        <f>IF(G6&gt;0,WORKDAY(AC6,DaysImportBlocks,Holidays!$B$2:$B$57),0)</f>
        <v>43479</v>
      </c>
      <c r="AF6" s="386" t="str">
        <f>Planning!S7</f>
        <v>OK</v>
      </c>
      <c r="AG6" s="386">
        <f>Planning!T7</f>
        <v>43480</v>
      </c>
      <c r="AH6" s="223"/>
      <c r="AI6" s="388" t="str">
        <f>IF(AE6&gt;AG6,AE6-AG6,"")</f>
        <v/>
      </c>
      <c r="AJ6" s="389">
        <f>IFERROR(IF(G6&gt;0,AG6-G6,""),"NVT")</f>
        <v>14</v>
      </c>
      <c r="AK6" s="389">
        <f t="shared" ref="AK6" si="0">IFERROR(IF(AJ6&gt;0,AJ6-DaysDeskproces,""),"")</f>
        <v>4</v>
      </c>
    </row>
    <row r="7" spans="2:37" hidden="1">
      <c r="B7" s="384" t="str">
        <f>Planning!D8</f>
        <v>Charleroi</v>
      </c>
      <c r="C7" s="384" t="str">
        <f>Planning!E8</f>
        <v>FH02</v>
      </c>
      <c r="D7" s="192" t="str">
        <f>Planning!F8</f>
        <v>VbI</v>
      </c>
      <c r="E7" s="193"/>
      <c r="F7" s="385" t="str">
        <f>Planning!Q8</f>
        <v>OK</v>
      </c>
      <c r="G7" s="386">
        <f>Planning!R8</f>
        <v>43466</v>
      </c>
      <c r="H7" s="387"/>
      <c r="I7" s="386">
        <f t="shared" ref="I7:I52" si="1">G7</f>
        <v>43466</v>
      </c>
      <c r="J7" s="387"/>
      <c r="K7" s="386">
        <f>IFERROR(IF(G7&gt;0,WORKDAY(I7,DaysDrawBlocks,Holidays!$B$2:$B$57),""),"NVT")</f>
        <v>43466</v>
      </c>
      <c r="L7" s="387"/>
      <c r="M7" s="386">
        <f>IFERROR(IF(G7&gt;0,WORKDAY(K7,DaysAdjustCoords,Holidays!$B$2:$B$57),""),"NVT")</f>
        <v>43467</v>
      </c>
      <c r="N7" s="387"/>
      <c r="O7" s="386">
        <f>IFERROR(IF(G7&gt;0,WORKDAY(M7,DaysExportFromIFH,Holidays!$B$2:$B$57),""),"NVT")</f>
        <v>43467</v>
      </c>
      <c r="P7" s="387"/>
      <c r="Q7" s="386">
        <f>IFERROR(IF(G7&gt;0,WORKDAY(O7,DaysDescProces,Holidays!$B$2:$B$57),""),"NVT")</f>
        <v>43474</v>
      </c>
      <c r="R7" s="387"/>
      <c r="S7" s="386">
        <f>IFERROR(IF(G7&gt;0,WORKDAY(Q7,DaysCreationOfNB,Holidays!$B$2:$B$57),""),"NVT")</f>
        <v>43474</v>
      </c>
      <c r="T7" s="387"/>
      <c r="U7" s="386">
        <f>IFERROR(IF(G7&gt;0,WORKDAY(S7,DaysImportNB,Holidays!$B$2:$B$57),""),"NVT")</f>
        <v>43474</v>
      </c>
      <c r="V7" s="387"/>
      <c r="W7" s="386">
        <f>IFERROR(IF(G7&gt;0,WORKDAY(U7,DaysImportDesc,Holidays!$B$2:$B$57),""),"NVT")</f>
        <v>43474</v>
      </c>
      <c r="X7" s="387"/>
      <c r="Y7" s="386">
        <f>IFERROR(IF(G7&gt;0,WORKDAY(W7,DaysSendToValidation,Holidays!$B$2:$B$57),""),"NVT")</f>
        <v>43474</v>
      </c>
      <c r="Z7" s="387"/>
      <c r="AA7" s="386">
        <f>IFERROR(IF(G7&gt;0,WORKDAY(Y7,DaysImportInIFH,Holidays!$B$2:$B$57),""),"NVT")</f>
        <v>43476</v>
      </c>
      <c r="AB7" s="387"/>
      <c r="AC7" s="386">
        <f>IFERROR(IF(G7&gt;0,WORKDAY(AA7,DaysImportResults,Holidays!$B$2:$B$57),""),"NVT")</f>
        <v>43479</v>
      </c>
      <c r="AD7" s="386"/>
      <c r="AE7" s="386">
        <f>IF(G7&gt;0,WORKDAY(AC7,DaysImportBlocks,Holidays!$B$2:$B$57),0)</f>
        <v>43479</v>
      </c>
      <c r="AF7" s="386" t="str">
        <f>Planning!S8</f>
        <v>OK</v>
      </c>
      <c r="AG7" s="386">
        <f>Planning!T8</f>
        <v>43480</v>
      </c>
      <c r="AH7" s="223"/>
      <c r="AI7" s="388" t="str">
        <f t="shared" ref="AI7:AI76" si="2">IF(AE7&gt;AG7,AE7-AG7,"")</f>
        <v/>
      </c>
      <c r="AJ7" s="389">
        <f t="shared" ref="AJ7:AJ76" si="3">IFERROR(IF(G7&gt;0,AG7-G7,""),"NVT")</f>
        <v>14</v>
      </c>
      <c r="AK7" s="389">
        <f t="shared" ref="AK7:AK76" si="4">IFERROR(IF(AJ7&gt;0,AJ7-DaysDeskproces,""),"")</f>
        <v>4</v>
      </c>
    </row>
    <row r="8" spans="2:37" hidden="1">
      <c r="B8" s="384" t="str">
        <f>Planning!D9</f>
        <v>Charleroi</v>
      </c>
      <c r="C8" s="384" t="str">
        <f>Planning!E9</f>
        <v>FH03</v>
      </c>
      <c r="D8" s="192" t="str">
        <f>Planning!F9</f>
        <v>VbI</v>
      </c>
      <c r="E8" s="193"/>
      <c r="F8" s="385" t="str">
        <f>Planning!Q9</f>
        <v>OK</v>
      </c>
      <c r="G8" s="386">
        <f>Planning!R9</f>
        <v>43466</v>
      </c>
      <c r="H8" s="387"/>
      <c r="I8" s="386">
        <f t="shared" si="1"/>
        <v>43466</v>
      </c>
      <c r="J8" s="387"/>
      <c r="K8" s="386">
        <f>IFERROR(IF(G8&gt;0,WORKDAY(I8,DaysDrawBlocks,Holidays!$B$2:$B$57),""),"NVT")</f>
        <v>43466</v>
      </c>
      <c r="L8" s="387"/>
      <c r="M8" s="386">
        <f>IFERROR(IF(G8&gt;0,WORKDAY(K8,DaysAdjustCoords,Holidays!$B$2:$B$57),""),"NVT")</f>
        <v>43467</v>
      </c>
      <c r="N8" s="387"/>
      <c r="O8" s="386">
        <f>IFERROR(IF(G8&gt;0,WORKDAY(M8,DaysExportFromIFH,Holidays!$B$2:$B$57),""),"NVT")</f>
        <v>43467</v>
      </c>
      <c r="P8" s="387"/>
      <c r="Q8" s="386">
        <f>IFERROR(IF(G8&gt;0,WORKDAY(O8,DaysDescProces,Holidays!$B$2:$B$57),""),"NVT")</f>
        <v>43474</v>
      </c>
      <c r="R8" s="387"/>
      <c r="S8" s="386">
        <f>IFERROR(IF(G8&gt;0,WORKDAY(Q8,DaysCreationOfNB,Holidays!$B$2:$B$57),""),"NVT")</f>
        <v>43474</v>
      </c>
      <c r="T8" s="387"/>
      <c r="U8" s="386">
        <f>IFERROR(IF(G8&gt;0,WORKDAY(S8,DaysImportNB,Holidays!$B$2:$B$57),""),"NVT")</f>
        <v>43474</v>
      </c>
      <c r="V8" s="387"/>
      <c r="W8" s="386">
        <f>IFERROR(IF(G8&gt;0,WORKDAY(U8,DaysImportDesc,Holidays!$B$2:$B$57),""),"NVT")</f>
        <v>43474</v>
      </c>
      <c r="X8" s="387"/>
      <c r="Y8" s="386">
        <f>IFERROR(IF(G8&gt;0,WORKDAY(W8,DaysSendToValidation,Holidays!$B$2:$B$57),""),"NVT")</f>
        <v>43474</v>
      </c>
      <c r="Z8" s="387"/>
      <c r="AA8" s="386">
        <f>IFERROR(IF(G8&gt;0,WORKDAY(Y8,DaysImportInIFH,Holidays!$B$2:$B$57),""),"NVT")</f>
        <v>43476</v>
      </c>
      <c r="AB8" s="387"/>
      <c r="AC8" s="386">
        <f>IFERROR(IF(G8&gt;0,WORKDAY(AA8,DaysImportResults,Holidays!$B$2:$B$57),""),"NVT")</f>
        <v>43479</v>
      </c>
      <c r="AD8" s="386"/>
      <c r="AE8" s="386">
        <f>IF(G8&gt;0,WORKDAY(AC8,DaysImportBlocks,Holidays!$B$2:$B$57),0)</f>
        <v>43479</v>
      </c>
      <c r="AF8" s="386" t="str">
        <f>Planning!S9</f>
        <v>OK</v>
      </c>
      <c r="AG8" s="386">
        <f>Planning!T9</f>
        <v>43480</v>
      </c>
      <c r="AH8" s="223"/>
      <c r="AI8" s="388" t="str">
        <f t="shared" si="2"/>
        <v/>
      </c>
      <c r="AJ8" s="389">
        <f t="shared" si="3"/>
        <v>14</v>
      </c>
      <c r="AK8" s="389">
        <f t="shared" si="4"/>
        <v>4</v>
      </c>
    </row>
    <row r="9" spans="2:37" hidden="1">
      <c r="B9" s="384" t="str">
        <f>Planning!D10</f>
        <v>Charleroi</v>
      </c>
      <c r="C9" s="384" t="str">
        <f>Planning!E10</f>
        <v>FH04</v>
      </c>
      <c r="D9" s="192" t="str">
        <f>Planning!F10</f>
        <v>VbI</v>
      </c>
      <c r="E9" s="193"/>
      <c r="F9" s="385" t="str">
        <f>Planning!Q10</f>
        <v>OK</v>
      </c>
      <c r="G9" s="386">
        <f>Planning!R10</f>
        <v>43466</v>
      </c>
      <c r="H9" s="387"/>
      <c r="I9" s="386">
        <f t="shared" si="1"/>
        <v>43466</v>
      </c>
      <c r="J9" s="387"/>
      <c r="K9" s="386">
        <f>IFERROR(IF(G9&gt;0,WORKDAY(I9,DaysDrawBlocks,Holidays!$B$2:$B$57),""),"NVT")</f>
        <v>43466</v>
      </c>
      <c r="L9" s="387"/>
      <c r="M9" s="386">
        <f>IFERROR(IF(G9&gt;0,WORKDAY(K9,DaysAdjustCoords,Holidays!$B$2:$B$57),""),"NVT")</f>
        <v>43467</v>
      </c>
      <c r="N9" s="387"/>
      <c r="O9" s="386">
        <f>IFERROR(IF(G9&gt;0,WORKDAY(M9,DaysExportFromIFH,Holidays!$B$2:$B$57),""),"NVT")</f>
        <v>43467</v>
      </c>
      <c r="P9" s="387"/>
      <c r="Q9" s="386">
        <f>IFERROR(IF(G9&gt;0,WORKDAY(O9,DaysDescProces,Holidays!$B$2:$B$57),""),"NVT")</f>
        <v>43474</v>
      </c>
      <c r="R9" s="387"/>
      <c r="S9" s="386">
        <f>IFERROR(IF(G9&gt;0,WORKDAY(Q9,DaysCreationOfNB,Holidays!$B$2:$B$57),""),"NVT")</f>
        <v>43474</v>
      </c>
      <c r="T9" s="387"/>
      <c r="U9" s="386">
        <f>IFERROR(IF(G9&gt;0,WORKDAY(S9,DaysImportNB,Holidays!$B$2:$B$57),""),"NVT")</f>
        <v>43474</v>
      </c>
      <c r="V9" s="387"/>
      <c r="W9" s="386">
        <f>IFERROR(IF(G9&gt;0,WORKDAY(U9,DaysImportDesc,Holidays!$B$2:$B$57),""),"NVT")</f>
        <v>43474</v>
      </c>
      <c r="X9" s="387"/>
      <c r="Y9" s="386">
        <f>IFERROR(IF(G9&gt;0,WORKDAY(W9,DaysSendToValidation,Holidays!$B$2:$B$57),""),"NVT")</f>
        <v>43474</v>
      </c>
      <c r="Z9" s="387"/>
      <c r="AA9" s="386">
        <f>IFERROR(IF(G9&gt;0,WORKDAY(Y9,DaysImportInIFH,Holidays!$B$2:$B$57),""),"NVT")</f>
        <v>43476</v>
      </c>
      <c r="AB9" s="387"/>
      <c r="AC9" s="386">
        <f>IFERROR(IF(G9&gt;0,WORKDAY(AA9,DaysImportResults,Holidays!$B$2:$B$57),""),"NVT")</f>
        <v>43479</v>
      </c>
      <c r="AD9" s="386"/>
      <c r="AE9" s="386">
        <f>IF(G9&gt;0,WORKDAY(AC9,DaysImportBlocks,Holidays!$B$2:$B$57),0)</f>
        <v>43479</v>
      </c>
      <c r="AF9" s="386" t="str">
        <f>Planning!S10</f>
        <v>OK</v>
      </c>
      <c r="AG9" s="386">
        <f>Planning!T10</f>
        <v>43480</v>
      </c>
      <c r="AH9" s="223"/>
      <c r="AI9" s="388" t="str">
        <f t="shared" si="2"/>
        <v/>
      </c>
      <c r="AJ9" s="389">
        <f t="shared" si="3"/>
        <v>14</v>
      </c>
      <c r="AK9" s="389">
        <f t="shared" si="4"/>
        <v>4</v>
      </c>
    </row>
    <row r="10" spans="2:37" hidden="1">
      <c r="B10" s="384" t="str">
        <f>Planning!D11</f>
        <v>Charleroi</v>
      </c>
      <c r="C10" s="384" t="str">
        <f>Planning!E11</f>
        <v>FH05</v>
      </c>
      <c r="D10" s="192" t="str">
        <f>Planning!F11</f>
        <v>VbI</v>
      </c>
      <c r="E10" s="193"/>
      <c r="F10" s="385" t="str">
        <f>Planning!Q11</f>
        <v>OK</v>
      </c>
      <c r="G10" s="386">
        <f>Planning!R11</f>
        <v>43466</v>
      </c>
      <c r="H10" s="387"/>
      <c r="I10" s="386">
        <f t="shared" si="1"/>
        <v>43466</v>
      </c>
      <c r="J10" s="387"/>
      <c r="K10" s="386">
        <f>IFERROR(IF(G10&gt;0,WORKDAY(I10,DaysDrawBlocks,Holidays!$B$2:$B$57),""),"NVT")</f>
        <v>43466</v>
      </c>
      <c r="L10" s="387"/>
      <c r="M10" s="386">
        <f>IFERROR(IF(G10&gt;0,WORKDAY(K10,DaysAdjustCoords,Holidays!$B$2:$B$57),""),"NVT")</f>
        <v>43467</v>
      </c>
      <c r="N10" s="387"/>
      <c r="O10" s="386">
        <f>IFERROR(IF(G10&gt;0,WORKDAY(M10,DaysExportFromIFH,Holidays!$B$2:$B$57),""),"NVT")</f>
        <v>43467</v>
      </c>
      <c r="P10" s="387"/>
      <c r="Q10" s="386">
        <f>IFERROR(IF(G10&gt;0,WORKDAY(O10,DaysDescProces,Holidays!$B$2:$B$57),""),"NVT")</f>
        <v>43474</v>
      </c>
      <c r="R10" s="387"/>
      <c r="S10" s="386">
        <f>IFERROR(IF(G10&gt;0,WORKDAY(Q10,DaysCreationOfNB,Holidays!$B$2:$B$57),""),"NVT")</f>
        <v>43474</v>
      </c>
      <c r="T10" s="387"/>
      <c r="U10" s="386">
        <f>IFERROR(IF(G10&gt;0,WORKDAY(S10,DaysImportNB,Holidays!$B$2:$B$57),""),"NVT")</f>
        <v>43474</v>
      </c>
      <c r="V10" s="387"/>
      <c r="W10" s="386">
        <f>IFERROR(IF(G10&gt;0,WORKDAY(U10,DaysImportDesc,Holidays!$B$2:$B$57),""),"NVT")</f>
        <v>43474</v>
      </c>
      <c r="X10" s="387"/>
      <c r="Y10" s="386">
        <f>IFERROR(IF(G10&gt;0,WORKDAY(W10,DaysSendToValidation,Holidays!$B$2:$B$57),""),"NVT")</f>
        <v>43474</v>
      </c>
      <c r="Z10" s="387"/>
      <c r="AA10" s="386">
        <f>IFERROR(IF(G10&gt;0,WORKDAY(Y10,DaysImportInIFH,Holidays!$B$2:$B$57),""),"NVT")</f>
        <v>43476</v>
      </c>
      <c r="AB10" s="387"/>
      <c r="AC10" s="386">
        <f>IFERROR(IF(G10&gt;0,WORKDAY(AA10,DaysImportResults,Holidays!$B$2:$B$57),""),"NVT")</f>
        <v>43479</v>
      </c>
      <c r="AD10" s="386"/>
      <c r="AE10" s="386">
        <f>IF(G10&gt;0,WORKDAY(AC10,DaysImportBlocks,Holidays!$B$2:$B$57),0)</f>
        <v>43479</v>
      </c>
      <c r="AF10" s="386" t="str">
        <f>Planning!S11</f>
        <v>OK</v>
      </c>
      <c r="AG10" s="386">
        <f>Planning!T11</f>
        <v>43480</v>
      </c>
      <c r="AH10" s="223"/>
      <c r="AI10" s="388" t="str">
        <f t="shared" si="2"/>
        <v/>
      </c>
      <c r="AJ10" s="389">
        <f t="shared" si="3"/>
        <v>14</v>
      </c>
      <c r="AK10" s="389">
        <f t="shared" si="4"/>
        <v>4</v>
      </c>
    </row>
    <row r="11" spans="2:37" hidden="1">
      <c r="B11" s="384" t="str">
        <f>Planning!D12</f>
        <v>Charleroi</v>
      </c>
      <c r="C11" s="384" t="str">
        <f>Planning!E12</f>
        <v>FH06</v>
      </c>
      <c r="D11" s="192" t="str">
        <f>Planning!F12</f>
        <v>VbI</v>
      </c>
      <c r="E11" s="193"/>
      <c r="F11" s="385" t="str">
        <f>Planning!Q12</f>
        <v>OK</v>
      </c>
      <c r="G11" s="386">
        <f>Planning!R12</f>
        <v>0</v>
      </c>
      <c r="H11" s="387"/>
      <c r="I11" s="386">
        <f t="shared" si="1"/>
        <v>0</v>
      </c>
      <c r="J11" s="387"/>
      <c r="K11" s="386" t="str">
        <f>IFERROR(IF(G11&gt;0,WORKDAY(I11,DaysDrawBlocks,Holidays!$B$2:$B$57),""),"NVT")</f>
        <v/>
      </c>
      <c r="L11" s="387"/>
      <c r="M11" s="386" t="str">
        <f>IFERROR(IF(G11&gt;0,WORKDAY(K11,DaysAdjustCoords,Holidays!$B$2:$B$57),""),"NVT")</f>
        <v/>
      </c>
      <c r="N11" s="387"/>
      <c r="O11" s="386" t="str">
        <f>IFERROR(IF(G11&gt;0,WORKDAY(M11,DaysExportFromIFH,Holidays!$B$2:$B$57),""),"NVT")</f>
        <v/>
      </c>
      <c r="P11" s="387"/>
      <c r="Q11" s="386" t="str">
        <f>IFERROR(IF(G11&gt;0,WORKDAY(O11,DaysDescProces,Holidays!$B$2:$B$57),""),"NVT")</f>
        <v/>
      </c>
      <c r="R11" s="387"/>
      <c r="S11" s="386" t="str">
        <f>IFERROR(IF(G11&gt;0,WORKDAY(Q11,DaysCreationOfNB,Holidays!$B$2:$B$57),""),"NVT")</f>
        <v/>
      </c>
      <c r="T11" s="387"/>
      <c r="U11" s="386" t="str">
        <f>IFERROR(IF(G11&gt;0,WORKDAY(S11,DaysImportNB,Holidays!$B$2:$B$57),""),"NVT")</f>
        <v/>
      </c>
      <c r="V11" s="387"/>
      <c r="W11" s="386" t="str">
        <f>IFERROR(IF(G11&gt;0,WORKDAY(U11,DaysImportDesc,Holidays!$B$2:$B$57),""),"NVT")</f>
        <v/>
      </c>
      <c r="X11" s="387"/>
      <c r="Y11" s="386" t="str">
        <f>IFERROR(IF(G11&gt;0,WORKDAY(W11,DaysSendToValidation,Holidays!$B$2:$B$57),""),"NVT")</f>
        <v/>
      </c>
      <c r="Z11" s="387"/>
      <c r="AA11" s="386" t="str">
        <f>IFERROR(IF(G11&gt;0,WORKDAY(Y11,DaysImportInIFH,Holidays!$B$2:$B$57),""),"NVT")</f>
        <v/>
      </c>
      <c r="AB11" s="387"/>
      <c r="AC11" s="386" t="str">
        <f>IFERROR(IF(G11&gt;0,WORKDAY(AA11,DaysImportResults,Holidays!$B$2:$B$57),""),"NVT")</f>
        <v/>
      </c>
      <c r="AD11" s="386"/>
      <c r="AE11" s="386">
        <f>IF(G11&gt;0,WORKDAY(AC11,DaysImportBlocks,Holidays!$B$2:$B$57),0)</f>
        <v>0</v>
      </c>
      <c r="AF11" s="386" t="str">
        <f>Planning!S12</f>
        <v>OK</v>
      </c>
      <c r="AG11" s="386">
        <f>Planning!T12</f>
        <v>0</v>
      </c>
      <c r="AH11" s="223"/>
      <c r="AI11" s="388" t="str">
        <f t="shared" si="2"/>
        <v/>
      </c>
      <c r="AJ11" s="389" t="str">
        <f t="shared" si="3"/>
        <v/>
      </c>
      <c r="AK11" s="389" t="str">
        <f t="shared" si="4"/>
        <v/>
      </c>
    </row>
    <row r="12" spans="2:37" hidden="1">
      <c r="B12" s="384" t="str">
        <f>Planning!D13</f>
        <v>Charleroi</v>
      </c>
      <c r="C12" s="384" t="str">
        <f>Planning!E13</f>
        <v>FH07</v>
      </c>
      <c r="D12" s="192" t="str">
        <f>Planning!F13</f>
        <v>VbI</v>
      </c>
      <c r="E12" s="193"/>
      <c r="F12" s="385" t="str">
        <f>Planning!Q13</f>
        <v>OK</v>
      </c>
      <c r="G12" s="386">
        <f>Planning!R13</f>
        <v>0</v>
      </c>
      <c r="H12" s="387"/>
      <c r="I12" s="386">
        <f t="shared" si="1"/>
        <v>0</v>
      </c>
      <c r="J12" s="387"/>
      <c r="K12" s="386" t="str">
        <f>IFERROR(IF(G12&gt;0,WORKDAY(I12,DaysDrawBlocks,Holidays!$B$2:$B$57),""),"NVT")</f>
        <v/>
      </c>
      <c r="L12" s="387"/>
      <c r="M12" s="386" t="str">
        <f>IFERROR(IF(G12&gt;0,WORKDAY(K12,DaysAdjustCoords,Holidays!$B$2:$B$57),""),"NVT")</f>
        <v/>
      </c>
      <c r="N12" s="387"/>
      <c r="O12" s="386" t="str">
        <f>IFERROR(IF(G12&gt;0,WORKDAY(M12,DaysExportFromIFH,Holidays!$B$2:$B$57),""),"NVT")</f>
        <v/>
      </c>
      <c r="P12" s="387"/>
      <c r="Q12" s="386" t="str">
        <f>IFERROR(IF(G12&gt;0,WORKDAY(O12,DaysDescProces,Holidays!$B$2:$B$57),""),"NVT")</f>
        <v/>
      </c>
      <c r="R12" s="387"/>
      <c r="S12" s="386" t="str">
        <f>IFERROR(IF(G12&gt;0,WORKDAY(Q12,DaysCreationOfNB,Holidays!$B$2:$B$57),""),"NVT")</f>
        <v/>
      </c>
      <c r="T12" s="387"/>
      <c r="U12" s="386" t="str">
        <f>IFERROR(IF(G12&gt;0,WORKDAY(S12,DaysImportNB,Holidays!$B$2:$B$57),""),"NVT")</f>
        <v/>
      </c>
      <c r="V12" s="387"/>
      <c r="W12" s="386" t="str">
        <f>IFERROR(IF(G12&gt;0,WORKDAY(U12,DaysImportDesc,Holidays!$B$2:$B$57),""),"NVT")</f>
        <v/>
      </c>
      <c r="X12" s="387"/>
      <c r="Y12" s="386" t="str">
        <f>IFERROR(IF(G12&gt;0,WORKDAY(W12,DaysSendToValidation,Holidays!$B$2:$B$57),""),"NVT")</f>
        <v/>
      </c>
      <c r="Z12" s="387"/>
      <c r="AA12" s="386" t="str">
        <f>IFERROR(IF(G12&gt;0,WORKDAY(Y12,DaysImportInIFH,Holidays!$B$2:$B$57),""),"NVT")</f>
        <v/>
      </c>
      <c r="AB12" s="387"/>
      <c r="AC12" s="386" t="str">
        <f>IFERROR(IF(G12&gt;0,WORKDAY(AA12,DaysImportResults,Holidays!$B$2:$B$57),""),"NVT")</f>
        <v/>
      </c>
      <c r="AD12" s="386"/>
      <c r="AE12" s="386">
        <f>IF(G12&gt;0,WORKDAY(AC12,DaysImportBlocks,Holidays!$B$2:$B$57),0)</f>
        <v>0</v>
      </c>
      <c r="AF12" s="386" t="str">
        <f>Planning!S13</f>
        <v>OK</v>
      </c>
      <c r="AG12" s="386">
        <f>Planning!T13</f>
        <v>0</v>
      </c>
      <c r="AH12" s="223"/>
      <c r="AI12" s="388" t="str">
        <f t="shared" si="2"/>
        <v/>
      </c>
      <c r="AJ12" s="389" t="str">
        <f t="shared" si="3"/>
        <v/>
      </c>
      <c r="AK12" s="389" t="str">
        <f t="shared" si="4"/>
        <v/>
      </c>
    </row>
    <row r="13" spans="2:37" hidden="1">
      <c r="B13" s="384" t="str">
        <f>Planning!D14</f>
        <v>Charleroi</v>
      </c>
      <c r="C13" s="384" t="str">
        <f>Planning!E14</f>
        <v>FH08</v>
      </c>
      <c r="D13" s="192" t="str">
        <f>Planning!F14</f>
        <v>VbI</v>
      </c>
      <c r="E13" s="193"/>
      <c r="F13" s="385" t="str">
        <f>Planning!Q14</f>
        <v>OK</v>
      </c>
      <c r="G13" s="386">
        <f>Planning!R14</f>
        <v>0</v>
      </c>
      <c r="H13" s="387"/>
      <c r="I13" s="386">
        <f t="shared" si="1"/>
        <v>0</v>
      </c>
      <c r="J13" s="387"/>
      <c r="K13" s="386" t="str">
        <f>IFERROR(IF(G13&gt;0,WORKDAY(I13,DaysDrawBlocks,Holidays!$B$2:$B$57),""),"NVT")</f>
        <v/>
      </c>
      <c r="L13" s="387"/>
      <c r="M13" s="386" t="str">
        <f>IFERROR(IF(G13&gt;0,WORKDAY(K13,DaysAdjustCoords,Holidays!$B$2:$B$57),""),"NVT")</f>
        <v/>
      </c>
      <c r="N13" s="387"/>
      <c r="O13" s="386" t="str">
        <f>IFERROR(IF(G13&gt;0,WORKDAY(M13,DaysExportFromIFH,Holidays!$B$2:$B$57),""),"NVT")</f>
        <v/>
      </c>
      <c r="P13" s="387"/>
      <c r="Q13" s="386" t="str">
        <f>IFERROR(IF(G13&gt;0,WORKDAY(O13,DaysDescProces,Holidays!$B$2:$B$57),""),"NVT")</f>
        <v/>
      </c>
      <c r="R13" s="387"/>
      <c r="S13" s="386" t="str">
        <f>IFERROR(IF(G13&gt;0,WORKDAY(Q13,DaysCreationOfNB,Holidays!$B$2:$B$57),""),"NVT")</f>
        <v/>
      </c>
      <c r="T13" s="387"/>
      <c r="U13" s="386" t="str">
        <f>IFERROR(IF(G13&gt;0,WORKDAY(S13,DaysImportNB,Holidays!$B$2:$B$57),""),"NVT")</f>
        <v/>
      </c>
      <c r="V13" s="387"/>
      <c r="W13" s="386" t="str">
        <f>IFERROR(IF(G13&gt;0,WORKDAY(U13,DaysImportDesc,Holidays!$B$2:$B$57),""),"NVT")</f>
        <v/>
      </c>
      <c r="X13" s="387"/>
      <c r="Y13" s="386" t="str">
        <f>IFERROR(IF(G13&gt;0,WORKDAY(W13,DaysSendToValidation,Holidays!$B$2:$B$57),""),"NVT")</f>
        <v/>
      </c>
      <c r="Z13" s="387"/>
      <c r="AA13" s="386" t="str">
        <f>IFERROR(IF(G13&gt;0,WORKDAY(Y13,DaysImportInIFH,Holidays!$B$2:$B$57),""),"NVT")</f>
        <v/>
      </c>
      <c r="AB13" s="387"/>
      <c r="AC13" s="386" t="str">
        <f>IFERROR(IF(G13&gt;0,WORKDAY(AA13,DaysImportResults,Holidays!$B$2:$B$57),""),"NVT")</f>
        <v/>
      </c>
      <c r="AD13" s="386"/>
      <c r="AE13" s="386">
        <f>IF(G13&gt;0,WORKDAY(AC13,DaysImportBlocks,Holidays!$B$2:$B$57),0)</f>
        <v>0</v>
      </c>
      <c r="AF13" s="386" t="str">
        <f>Planning!S14</f>
        <v>OK</v>
      </c>
      <c r="AG13" s="386">
        <f>Planning!T14</f>
        <v>0</v>
      </c>
      <c r="AH13" s="223"/>
      <c r="AI13" s="388" t="str">
        <f t="shared" si="2"/>
        <v/>
      </c>
      <c r="AJ13" s="389" t="str">
        <f t="shared" si="3"/>
        <v/>
      </c>
      <c r="AK13" s="389" t="str">
        <f t="shared" si="4"/>
        <v/>
      </c>
    </row>
    <row r="14" spans="2:37" hidden="1">
      <c r="B14" s="384" t="str">
        <f>Planning!D15</f>
        <v>Charleroi</v>
      </c>
      <c r="C14" s="384" t="str">
        <f>Planning!E15</f>
        <v>FH09</v>
      </c>
      <c r="D14" s="192" t="str">
        <f>Planning!F15</f>
        <v>VbI</v>
      </c>
      <c r="E14" s="193"/>
      <c r="F14" s="385" t="str">
        <f>Planning!Q15</f>
        <v>OK</v>
      </c>
      <c r="G14" s="386">
        <f>Planning!R15</f>
        <v>0</v>
      </c>
      <c r="H14" s="387"/>
      <c r="I14" s="386">
        <f t="shared" si="1"/>
        <v>0</v>
      </c>
      <c r="J14" s="387"/>
      <c r="K14" s="386" t="str">
        <f>IFERROR(IF(G14&gt;0,WORKDAY(I14,DaysDrawBlocks,Holidays!$B$2:$B$57),""),"NVT")</f>
        <v/>
      </c>
      <c r="L14" s="387"/>
      <c r="M14" s="386" t="str">
        <f>IFERROR(IF(G14&gt;0,WORKDAY(K14,DaysAdjustCoords,Holidays!$B$2:$B$57),""),"NVT")</f>
        <v/>
      </c>
      <c r="N14" s="387"/>
      <c r="O14" s="386" t="str">
        <f>IFERROR(IF(G14&gt;0,WORKDAY(M14,DaysExportFromIFH,Holidays!$B$2:$B$57),""),"NVT")</f>
        <v/>
      </c>
      <c r="P14" s="387"/>
      <c r="Q14" s="386" t="str">
        <f>IFERROR(IF(G14&gt;0,WORKDAY(O14,DaysDescProces,Holidays!$B$2:$B$57),""),"NVT")</f>
        <v/>
      </c>
      <c r="R14" s="387"/>
      <c r="S14" s="386" t="str">
        <f>IFERROR(IF(G14&gt;0,WORKDAY(Q14,DaysCreationOfNB,Holidays!$B$2:$B$57),""),"NVT")</f>
        <v/>
      </c>
      <c r="T14" s="387"/>
      <c r="U14" s="386" t="str">
        <f>IFERROR(IF(G14&gt;0,WORKDAY(S14,DaysImportNB,Holidays!$B$2:$B$57),""),"NVT")</f>
        <v/>
      </c>
      <c r="V14" s="387"/>
      <c r="W14" s="386" t="str">
        <f>IFERROR(IF(G14&gt;0,WORKDAY(U14,DaysImportDesc,Holidays!$B$2:$B$57),""),"NVT")</f>
        <v/>
      </c>
      <c r="X14" s="387"/>
      <c r="Y14" s="386" t="str">
        <f>IFERROR(IF(G14&gt;0,WORKDAY(W14,DaysSendToValidation,Holidays!$B$2:$B$57),""),"NVT")</f>
        <v/>
      </c>
      <c r="Z14" s="387"/>
      <c r="AA14" s="386" t="str">
        <f>IFERROR(IF(G14&gt;0,WORKDAY(Y14,DaysImportInIFH,Holidays!$B$2:$B$57),""),"NVT")</f>
        <v/>
      </c>
      <c r="AB14" s="387"/>
      <c r="AC14" s="386" t="str">
        <f>IFERROR(IF(G14&gt;0,WORKDAY(AA14,DaysImportResults,Holidays!$B$2:$B$57),""),"NVT")</f>
        <v/>
      </c>
      <c r="AD14" s="386"/>
      <c r="AE14" s="386">
        <f>IF(G14&gt;0,WORKDAY(AC14,DaysImportBlocks,Holidays!$B$2:$B$57),0)</f>
        <v>0</v>
      </c>
      <c r="AF14" s="386" t="str">
        <f>Planning!S15</f>
        <v>OK</v>
      </c>
      <c r="AG14" s="386">
        <f>Planning!T15</f>
        <v>0</v>
      </c>
      <c r="AH14" s="223"/>
      <c r="AI14" s="388" t="str">
        <f t="shared" si="2"/>
        <v/>
      </c>
      <c r="AJ14" s="389" t="str">
        <f t="shared" si="3"/>
        <v/>
      </c>
      <c r="AK14" s="389" t="str">
        <f t="shared" si="4"/>
        <v/>
      </c>
    </row>
    <row r="15" spans="2:37" hidden="1">
      <c r="B15" s="384" t="str">
        <f>Planning!D16</f>
        <v>Charleroi</v>
      </c>
      <c r="C15" s="384" t="str">
        <f>Planning!E16</f>
        <v>FH10</v>
      </c>
      <c r="D15" s="192" t="str">
        <f>Planning!F16</f>
        <v>VbI</v>
      </c>
      <c r="E15" s="193"/>
      <c r="F15" s="385" t="str">
        <f>Planning!Q16</f>
        <v>OK</v>
      </c>
      <c r="G15" s="386">
        <f>Planning!R16</f>
        <v>43466</v>
      </c>
      <c r="H15" s="387"/>
      <c r="I15" s="386">
        <f t="shared" si="1"/>
        <v>43466</v>
      </c>
      <c r="J15" s="387"/>
      <c r="K15" s="386">
        <f>IFERROR(IF(G15&gt;0,WORKDAY(I15,DaysDrawBlocks,Holidays!$B$2:$B$57),""),"NVT")</f>
        <v>43466</v>
      </c>
      <c r="L15" s="387"/>
      <c r="M15" s="386">
        <f>IFERROR(IF(G15&gt;0,WORKDAY(K15,DaysAdjustCoords,Holidays!$B$2:$B$57),""),"NVT")</f>
        <v>43467</v>
      </c>
      <c r="N15" s="387"/>
      <c r="O15" s="386">
        <f>IFERROR(IF(G15&gt;0,WORKDAY(M15,DaysExportFromIFH,Holidays!$B$2:$B$57),""),"NVT")</f>
        <v>43467</v>
      </c>
      <c r="P15" s="387"/>
      <c r="Q15" s="386">
        <f>IFERROR(IF(G15&gt;0,WORKDAY(O15,DaysDescProces,Holidays!$B$2:$B$57),""),"NVT")</f>
        <v>43474</v>
      </c>
      <c r="R15" s="387"/>
      <c r="S15" s="386">
        <f>IFERROR(IF(G15&gt;0,WORKDAY(Q15,DaysCreationOfNB,Holidays!$B$2:$B$57),""),"NVT")</f>
        <v>43474</v>
      </c>
      <c r="T15" s="387"/>
      <c r="U15" s="386">
        <f>IFERROR(IF(G15&gt;0,WORKDAY(S15,DaysImportNB,Holidays!$B$2:$B$57),""),"NVT")</f>
        <v>43474</v>
      </c>
      <c r="V15" s="387"/>
      <c r="W15" s="386">
        <f>IFERROR(IF(G15&gt;0,WORKDAY(U15,DaysImportDesc,Holidays!$B$2:$B$57),""),"NVT")</f>
        <v>43474</v>
      </c>
      <c r="X15" s="387"/>
      <c r="Y15" s="386">
        <f>IFERROR(IF(G15&gt;0,WORKDAY(W15,DaysSendToValidation,Holidays!$B$2:$B$57),""),"NVT")</f>
        <v>43474</v>
      </c>
      <c r="Z15" s="387"/>
      <c r="AA15" s="386">
        <f>IFERROR(IF(G15&gt;0,WORKDAY(Y15,DaysImportInIFH,Holidays!$B$2:$B$57),""),"NVT")</f>
        <v>43476</v>
      </c>
      <c r="AB15" s="387"/>
      <c r="AC15" s="386">
        <f>IFERROR(IF(G15&gt;0,WORKDAY(AA15,DaysImportResults,Holidays!$B$2:$B$57),""),"NVT")</f>
        <v>43479</v>
      </c>
      <c r="AD15" s="386"/>
      <c r="AE15" s="386">
        <f>IF(G15&gt;0,WORKDAY(AC15,DaysImportBlocks,Holidays!$B$2:$B$57),0)</f>
        <v>43479</v>
      </c>
      <c r="AF15" s="386" t="str">
        <f>Planning!S16</f>
        <v>OK</v>
      </c>
      <c r="AG15" s="386">
        <f>Planning!T16</f>
        <v>43480</v>
      </c>
      <c r="AH15" s="223"/>
      <c r="AI15" s="388" t="str">
        <f t="shared" si="2"/>
        <v/>
      </c>
      <c r="AJ15" s="389">
        <f t="shared" si="3"/>
        <v>14</v>
      </c>
      <c r="AK15" s="389">
        <f t="shared" si="4"/>
        <v>4</v>
      </c>
    </row>
    <row r="16" spans="2:37" hidden="1">
      <c r="B16" s="384" t="str">
        <f>Planning!D17</f>
        <v>Charleroi</v>
      </c>
      <c r="C16" s="384" t="str">
        <f>Planning!E17</f>
        <v>FH11</v>
      </c>
      <c r="D16" s="192" t="str">
        <f>Planning!F17</f>
        <v>VbI</v>
      </c>
      <c r="E16" s="193"/>
      <c r="F16" s="385" t="str">
        <f>Planning!Q17</f>
        <v>OK</v>
      </c>
      <c r="G16" s="386">
        <f>Planning!R17</f>
        <v>0</v>
      </c>
      <c r="H16" s="387"/>
      <c r="I16" s="386">
        <f t="shared" si="1"/>
        <v>0</v>
      </c>
      <c r="J16" s="387"/>
      <c r="K16" s="386" t="str">
        <f>IFERROR(IF(G16&gt;0,WORKDAY(I16,DaysDrawBlocks,Holidays!$B$2:$B$57),""),"NVT")</f>
        <v/>
      </c>
      <c r="L16" s="387"/>
      <c r="M16" s="386" t="str">
        <f>IFERROR(IF(G16&gt;0,WORKDAY(K16,DaysAdjustCoords,Holidays!$B$2:$B$57),""),"NVT")</f>
        <v/>
      </c>
      <c r="N16" s="387"/>
      <c r="O16" s="386" t="str">
        <f>IFERROR(IF(G16&gt;0,WORKDAY(M16,DaysExportFromIFH,Holidays!$B$2:$B$57),""),"NVT")</f>
        <v/>
      </c>
      <c r="P16" s="387"/>
      <c r="Q16" s="386" t="str">
        <f>IFERROR(IF(G16&gt;0,WORKDAY(O16,DaysDescProces,Holidays!$B$2:$B$57),""),"NVT")</f>
        <v/>
      </c>
      <c r="R16" s="387"/>
      <c r="S16" s="386" t="str">
        <f>IFERROR(IF(G16&gt;0,WORKDAY(Q16,DaysCreationOfNB,Holidays!$B$2:$B$57),""),"NVT")</f>
        <v/>
      </c>
      <c r="T16" s="387"/>
      <c r="U16" s="386" t="str">
        <f>IFERROR(IF(G16&gt;0,WORKDAY(S16,DaysImportNB,Holidays!$B$2:$B$57),""),"NVT")</f>
        <v/>
      </c>
      <c r="V16" s="387"/>
      <c r="W16" s="386" t="str">
        <f>IFERROR(IF(G16&gt;0,WORKDAY(U16,DaysImportDesc,Holidays!$B$2:$B$57),""),"NVT")</f>
        <v/>
      </c>
      <c r="X16" s="387"/>
      <c r="Y16" s="386" t="str">
        <f>IFERROR(IF(G16&gt;0,WORKDAY(W16,DaysSendToValidation,Holidays!$B$2:$B$57),""),"NVT")</f>
        <v/>
      </c>
      <c r="Z16" s="387"/>
      <c r="AA16" s="386" t="str">
        <f>IFERROR(IF(G16&gt;0,WORKDAY(Y16,DaysImportInIFH,Holidays!$B$2:$B$57),""),"NVT")</f>
        <v/>
      </c>
      <c r="AB16" s="387"/>
      <c r="AC16" s="386" t="str">
        <f>IFERROR(IF(G16&gt;0,WORKDAY(AA16,DaysImportResults,Holidays!$B$2:$B$57),""),"NVT")</f>
        <v/>
      </c>
      <c r="AD16" s="386"/>
      <c r="AE16" s="386">
        <f>IF(G16&gt;0,WORKDAY(AC16,DaysImportBlocks,Holidays!$B$2:$B$57),0)</f>
        <v>0</v>
      </c>
      <c r="AF16" s="386" t="str">
        <f>Planning!S17</f>
        <v>OK</v>
      </c>
      <c r="AG16" s="386">
        <f>Planning!T17</f>
        <v>0</v>
      </c>
      <c r="AH16" s="223"/>
      <c r="AI16" s="388" t="str">
        <f t="shared" si="2"/>
        <v/>
      </c>
      <c r="AJ16" s="389" t="str">
        <f t="shared" si="3"/>
        <v/>
      </c>
      <c r="AK16" s="389" t="str">
        <f t="shared" si="4"/>
        <v/>
      </c>
    </row>
    <row r="17" spans="2:37" hidden="1">
      <c r="B17" s="384" t="str">
        <f>Planning!D18</f>
        <v>Charleroi</v>
      </c>
      <c r="C17" s="384" t="str">
        <f>Planning!E18</f>
        <v>FH12</v>
      </c>
      <c r="D17" s="192" t="str">
        <f>Planning!F18</f>
        <v>VbI</v>
      </c>
      <c r="E17" s="193"/>
      <c r="F17" s="385" t="str">
        <f>Planning!Q18</f>
        <v>OK</v>
      </c>
      <c r="G17" s="386">
        <f>Planning!R18</f>
        <v>43678</v>
      </c>
      <c r="H17" s="387"/>
      <c r="I17" s="386">
        <f t="shared" si="1"/>
        <v>43678</v>
      </c>
      <c r="J17" s="387"/>
      <c r="K17" s="386">
        <f>IFERROR(IF(G17&gt;0,WORKDAY(I17,DaysDrawBlocks,Holidays!$B$2:$B$57),""),"NVT")</f>
        <v>43678</v>
      </c>
      <c r="L17" s="387"/>
      <c r="M17" s="386">
        <f>IFERROR(IF(G17&gt;0,WORKDAY(K17,DaysAdjustCoords,Holidays!$B$2:$B$57),""),"NVT")</f>
        <v>43679</v>
      </c>
      <c r="N17" s="387"/>
      <c r="O17" s="386">
        <f>IFERROR(IF(G17&gt;0,WORKDAY(M17,DaysExportFromIFH,Holidays!$B$2:$B$57),""),"NVT")</f>
        <v>43679</v>
      </c>
      <c r="P17" s="387"/>
      <c r="Q17" s="386">
        <f>IFERROR(IF(G17&gt;0,WORKDAY(O17,DaysDescProces,Holidays!$B$2:$B$57),""),"NVT")</f>
        <v>43686</v>
      </c>
      <c r="R17" s="387"/>
      <c r="S17" s="386">
        <f>IFERROR(IF(G17&gt;0,WORKDAY(Q17,DaysCreationOfNB,Holidays!$B$2:$B$57),""),"NVT")</f>
        <v>43686</v>
      </c>
      <c r="T17" s="387"/>
      <c r="U17" s="386">
        <f>IFERROR(IF(G17&gt;0,WORKDAY(S17,DaysImportNB,Holidays!$B$2:$B$57),""),"NVT")</f>
        <v>43686</v>
      </c>
      <c r="V17" s="387"/>
      <c r="W17" s="386">
        <f>IFERROR(IF(G17&gt;0,WORKDAY(U17,DaysImportDesc,Holidays!$B$2:$B$57),""),"NVT")</f>
        <v>43686</v>
      </c>
      <c r="X17" s="387"/>
      <c r="Y17" s="386">
        <f>IFERROR(IF(G17&gt;0,WORKDAY(W17,DaysSendToValidation,Holidays!$B$2:$B$57),""),"NVT")</f>
        <v>43686</v>
      </c>
      <c r="Z17" s="387"/>
      <c r="AA17" s="386">
        <f>IFERROR(IF(G17&gt;0,WORKDAY(Y17,DaysImportInIFH,Holidays!$B$2:$B$57),""),"NVT")</f>
        <v>43690</v>
      </c>
      <c r="AB17" s="387"/>
      <c r="AC17" s="386">
        <f>IFERROR(IF(G17&gt;0,WORKDAY(AA17,DaysImportResults,Holidays!$B$2:$B$57),""),"NVT")</f>
        <v>43691</v>
      </c>
      <c r="AD17" s="386"/>
      <c r="AE17" s="386">
        <f>IF(G17&gt;0,WORKDAY(AC17,DaysImportBlocks,Holidays!$B$2:$B$57),0)</f>
        <v>43691</v>
      </c>
      <c r="AF17" s="386" t="str">
        <f>Planning!S18</f>
        <v>OK</v>
      </c>
      <c r="AG17" s="386">
        <f>Planning!T18</f>
        <v>0</v>
      </c>
      <c r="AH17" s="223"/>
      <c r="AI17" s="388">
        <f t="shared" si="2"/>
        <v>43691</v>
      </c>
      <c r="AJ17" s="389">
        <f t="shared" si="3"/>
        <v>-43678</v>
      </c>
      <c r="AK17" s="389" t="str">
        <f t="shared" si="4"/>
        <v/>
      </c>
    </row>
    <row r="18" spans="2:37" hidden="1">
      <c r="B18" s="384" t="str">
        <f>Planning!D19</f>
        <v>Charleroi</v>
      </c>
      <c r="C18" s="384" t="str">
        <f>Planning!E19</f>
        <v>FH13</v>
      </c>
      <c r="D18" s="192" t="str">
        <f>Planning!F19</f>
        <v>VbI</v>
      </c>
      <c r="E18" s="193"/>
      <c r="F18" s="385" t="str">
        <f>Planning!Q19</f>
        <v>OK</v>
      </c>
      <c r="G18" s="386">
        <f>Planning!R19</f>
        <v>0</v>
      </c>
      <c r="H18" s="387"/>
      <c r="I18" s="386">
        <f t="shared" si="1"/>
        <v>0</v>
      </c>
      <c r="J18" s="387"/>
      <c r="K18" s="386" t="str">
        <f>IFERROR(IF(G18&gt;0,WORKDAY(I18,DaysDrawBlocks,Holidays!$B$2:$B$57),""),"NVT")</f>
        <v/>
      </c>
      <c r="L18" s="387"/>
      <c r="M18" s="386" t="str">
        <f>IFERROR(IF(G18&gt;0,WORKDAY(K18,DaysAdjustCoords,Holidays!$B$2:$B$57),""),"NVT")</f>
        <v/>
      </c>
      <c r="N18" s="387"/>
      <c r="O18" s="386" t="str">
        <f>IFERROR(IF(G18&gt;0,WORKDAY(M18,DaysExportFromIFH,Holidays!$B$2:$B$57),""),"NVT")</f>
        <v/>
      </c>
      <c r="P18" s="387"/>
      <c r="Q18" s="386" t="str">
        <f>IFERROR(IF(G18&gt;0,WORKDAY(O18,DaysDescProces,Holidays!$B$2:$B$57),""),"NVT")</f>
        <v/>
      </c>
      <c r="R18" s="387"/>
      <c r="S18" s="386" t="str">
        <f>IFERROR(IF(G18&gt;0,WORKDAY(Q18,DaysCreationOfNB,Holidays!$B$2:$B$57),""),"NVT")</f>
        <v/>
      </c>
      <c r="T18" s="387"/>
      <c r="U18" s="386" t="str">
        <f>IFERROR(IF(G18&gt;0,WORKDAY(S18,DaysImportNB,Holidays!$B$2:$B$57),""),"NVT")</f>
        <v/>
      </c>
      <c r="V18" s="387"/>
      <c r="W18" s="386" t="str">
        <f>IFERROR(IF(G18&gt;0,WORKDAY(U18,DaysImportDesc,Holidays!$B$2:$B$57),""),"NVT")</f>
        <v/>
      </c>
      <c r="X18" s="387"/>
      <c r="Y18" s="386" t="str">
        <f>IFERROR(IF(G18&gt;0,WORKDAY(W18,DaysSendToValidation,Holidays!$B$2:$B$57),""),"NVT")</f>
        <v/>
      </c>
      <c r="Z18" s="387"/>
      <c r="AA18" s="386" t="str">
        <f>IFERROR(IF(G18&gt;0,WORKDAY(Y18,DaysImportInIFH,Holidays!$B$2:$B$57),""),"NVT")</f>
        <v/>
      </c>
      <c r="AB18" s="387"/>
      <c r="AC18" s="386" t="str">
        <f>IFERROR(IF(G18&gt;0,WORKDAY(AA18,DaysImportResults,Holidays!$B$2:$B$57),""),"NVT")</f>
        <v/>
      </c>
      <c r="AD18" s="386"/>
      <c r="AE18" s="386">
        <f>IF(G18&gt;0,WORKDAY(AC18,DaysImportBlocks,Holidays!$B$2:$B$57),0)</f>
        <v>0</v>
      </c>
      <c r="AF18" s="386" t="str">
        <f>Planning!S19</f>
        <v>OK</v>
      </c>
      <c r="AG18" s="386">
        <f>Planning!T19</f>
        <v>0</v>
      </c>
      <c r="AH18" s="223"/>
      <c r="AI18" s="388" t="str">
        <f t="shared" si="2"/>
        <v/>
      </c>
      <c r="AJ18" s="389" t="str">
        <f t="shared" si="3"/>
        <v/>
      </c>
      <c r="AK18" s="389" t="str">
        <f t="shared" si="4"/>
        <v/>
      </c>
    </row>
    <row r="19" spans="2:37" hidden="1">
      <c r="B19" s="384" t="str">
        <f>Planning!D20</f>
        <v>Charleroi</v>
      </c>
      <c r="C19" s="384" t="str">
        <f>Planning!E20</f>
        <v>FH14</v>
      </c>
      <c r="D19" s="192" t="str">
        <f>Planning!F20</f>
        <v>VbI</v>
      </c>
      <c r="E19" s="193"/>
      <c r="F19" s="385" t="str">
        <f>Planning!Q20</f>
        <v>OK</v>
      </c>
      <c r="G19" s="386">
        <f>Planning!R20</f>
        <v>0</v>
      </c>
      <c r="H19" s="387"/>
      <c r="I19" s="386">
        <f t="shared" si="1"/>
        <v>0</v>
      </c>
      <c r="J19" s="387"/>
      <c r="K19" s="386" t="str">
        <f>IFERROR(IF(G19&gt;0,WORKDAY(I19,DaysDrawBlocks,Holidays!$B$2:$B$57),""),"NVT")</f>
        <v/>
      </c>
      <c r="L19" s="387"/>
      <c r="M19" s="386" t="str">
        <f>IFERROR(IF(G19&gt;0,WORKDAY(K19,DaysAdjustCoords,Holidays!$B$2:$B$57),""),"NVT")</f>
        <v/>
      </c>
      <c r="N19" s="387"/>
      <c r="O19" s="386" t="str">
        <f>IFERROR(IF(G19&gt;0,WORKDAY(M19,DaysExportFromIFH,Holidays!$B$2:$B$57),""),"NVT")</f>
        <v/>
      </c>
      <c r="P19" s="387"/>
      <c r="Q19" s="386" t="str">
        <f>IFERROR(IF(G19&gt;0,WORKDAY(O19,DaysDescProces,Holidays!$B$2:$B$57),""),"NVT")</f>
        <v/>
      </c>
      <c r="R19" s="387"/>
      <c r="S19" s="386" t="str">
        <f>IFERROR(IF(G19&gt;0,WORKDAY(Q19,DaysCreationOfNB,Holidays!$B$2:$B$57),""),"NVT")</f>
        <v/>
      </c>
      <c r="T19" s="387"/>
      <c r="U19" s="386" t="str">
        <f>IFERROR(IF(G19&gt;0,WORKDAY(S19,DaysImportNB,Holidays!$B$2:$B$57),""),"NVT")</f>
        <v/>
      </c>
      <c r="V19" s="387"/>
      <c r="W19" s="386" t="str">
        <f>IFERROR(IF(G19&gt;0,WORKDAY(U19,DaysImportDesc,Holidays!$B$2:$B$57),""),"NVT")</f>
        <v/>
      </c>
      <c r="X19" s="387"/>
      <c r="Y19" s="386" t="str">
        <f>IFERROR(IF(G19&gt;0,WORKDAY(W19,DaysSendToValidation,Holidays!$B$2:$B$57),""),"NVT")</f>
        <v/>
      </c>
      <c r="Z19" s="387"/>
      <c r="AA19" s="386" t="str">
        <f>IFERROR(IF(G19&gt;0,WORKDAY(Y19,DaysImportInIFH,Holidays!$B$2:$B$57),""),"NVT")</f>
        <v/>
      </c>
      <c r="AB19" s="387"/>
      <c r="AC19" s="386" t="str">
        <f>IFERROR(IF(G19&gt;0,WORKDAY(AA19,DaysImportResults,Holidays!$B$2:$B$57),""),"NVT")</f>
        <v/>
      </c>
      <c r="AD19" s="386"/>
      <c r="AE19" s="386">
        <f>IF(G19&gt;0,WORKDAY(AC19,DaysImportBlocks,Holidays!$B$2:$B$57),0)</f>
        <v>0</v>
      </c>
      <c r="AF19" s="386" t="str">
        <f>Planning!S20</f>
        <v>OK</v>
      </c>
      <c r="AG19" s="386">
        <f>Planning!T20</f>
        <v>0</v>
      </c>
      <c r="AH19" s="223"/>
      <c r="AI19" s="388" t="str">
        <f t="shared" si="2"/>
        <v/>
      </c>
      <c r="AJ19" s="389" t="str">
        <f t="shared" si="3"/>
        <v/>
      </c>
      <c r="AK19" s="389" t="str">
        <f t="shared" si="4"/>
        <v/>
      </c>
    </row>
    <row r="20" spans="2:37" hidden="1">
      <c r="B20" s="384" t="str">
        <f>Planning!D21</f>
        <v>Charleroi</v>
      </c>
      <c r="C20" s="384" t="str">
        <f>Planning!E21</f>
        <v>FH15</v>
      </c>
      <c r="D20" s="192" t="str">
        <f>Planning!F21</f>
        <v>VbI</v>
      </c>
      <c r="E20" s="193"/>
      <c r="F20" s="385" t="str">
        <f>Planning!Q21</f>
        <v>OK</v>
      </c>
      <c r="G20" s="386">
        <f>Planning!R21</f>
        <v>0</v>
      </c>
      <c r="H20" s="387"/>
      <c r="I20" s="386">
        <f t="shared" si="1"/>
        <v>0</v>
      </c>
      <c r="J20" s="387"/>
      <c r="K20" s="386" t="str">
        <f>IFERROR(IF(G20&gt;0,WORKDAY(I20,DaysDrawBlocks,Holidays!$B$2:$B$57),""),"NVT")</f>
        <v/>
      </c>
      <c r="L20" s="387"/>
      <c r="M20" s="386" t="str">
        <f>IFERROR(IF(G20&gt;0,WORKDAY(K20,DaysAdjustCoords,Holidays!$B$2:$B$57),""),"NVT")</f>
        <v/>
      </c>
      <c r="N20" s="387"/>
      <c r="O20" s="386" t="str">
        <f>IFERROR(IF(G20&gt;0,WORKDAY(M20,DaysExportFromIFH,Holidays!$B$2:$B$57),""),"NVT")</f>
        <v/>
      </c>
      <c r="P20" s="387"/>
      <c r="Q20" s="386" t="str">
        <f>IFERROR(IF(G20&gt;0,WORKDAY(O20,DaysDescProces,Holidays!$B$2:$B$57),""),"NVT")</f>
        <v/>
      </c>
      <c r="R20" s="387"/>
      <c r="S20" s="386" t="str">
        <f>IFERROR(IF(G20&gt;0,WORKDAY(Q20,DaysCreationOfNB,Holidays!$B$2:$B$57),""),"NVT")</f>
        <v/>
      </c>
      <c r="T20" s="387"/>
      <c r="U20" s="386" t="str">
        <f>IFERROR(IF(G20&gt;0,WORKDAY(S20,DaysImportNB,Holidays!$B$2:$B$57),""),"NVT")</f>
        <v/>
      </c>
      <c r="V20" s="387"/>
      <c r="W20" s="386" t="str">
        <f>IFERROR(IF(G20&gt;0,WORKDAY(U20,DaysImportDesc,Holidays!$B$2:$B$57),""),"NVT")</f>
        <v/>
      </c>
      <c r="X20" s="387"/>
      <c r="Y20" s="386" t="str">
        <f>IFERROR(IF(G20&gt;0,WORKDAY(W20,DaysSendToValidation,Holidays!$B$2:$B$57),""),"NVT")</f>
        <v/>
      </c>
      <c r="Z20" s="387"/>
      <c r="AA20" s="386" t="str">
        <f>IFERROR(IF(G20&gt;0,WORKDAY(Y20,DaysImportInIFH,Holidays!$B$2:$B$57),""),"NVT")</f>
        <v/>
      </c>
      <c r="AB20" s="387"/>
      <c r="AC20" s="386" t="str">
        <f>IFERROR(IF(G20&gt;0,WORKDAY(AA20,DaysImportResults,Holidays!$B$2:$B$57),""),"NVT")</f>
        <v/>
      </c>
      <c r="AD20" s="386"/>
      <c r="AE20" s="386">
        <f>IF(G20&gt;0,WORKDAY(AC20,DaysImportBlocks,Holidays!$B$2:$B$57),0)</f>
        <v>0</v>
      </c>
      <c r="AF20" s="386" t="str">
        <f>Planning!S21</f>
        <v>OK</v>
      </c>
      <c r="AG20" s="386">
        <f>Planning!T21</f>
        <v>0</v>
      </c>
      <c r="AH20" s="223"/>
      <c r="AI20" s="388" t="str">
        <f t="shared" si="2"/>
        <v/>
      </c>
      <c r="AJ20" s="389" t="str">
        <f t="shared" si="3"/>
        <v/>
      </c>
      <c r="AK20" s="389" t="str">
        <f t="shared" si="4"/>
        <v/>
      </c>
    </row>
    <row r="21" spans="2:37" hidden="1">
      <c r="B21" s="384" t="str">
        <f>Planning!D22</f>
        <v>Charleroi</v>
      </c>
      <c r="C21" s="384" t="str">
        <f>Planning!E22</f>
        <v>FH17</v>
      </c>
      <c r="D21" s="192" t="str">
        <f>Planning!F22</f>
        <v>VbI</v>
      </c>
      <c r="E21" s="193"/>
      <c r="F21" s="385" t="str">
        <f>Planning!Q22</f>
        <v>OK</v>
      </c>
      <c r="G21" s="386">
        <f>Planning!R22</f>
        <v>0</v>
      </c>
      <c r="H21" s="387"/>
      <c r="I21" s="386">
        <f t="shared" si="1"/>
        <v>0</v>
      </c>
      <c r="J21" s="387"/>
      <c r="K21" s="386" t="str">
        <f>IFERROR(IF(G21&gt;0,WORKDAY(I21,DaysDrawBlocks,Holidays!$B$2:$B$57),""),"NVT")</f>
        <v/>
      </c>
      <c r="L21" s="387"/>
      <c r="M21" s="386" t="str">
        <f>IFERROR(IF(G21&gt;0,WORKDAY(K21,DaysAdjustCoords,Holidays!$B$2:$B$57),""),"NVT")</f>
        <v/>
      </c>
      <c r="N21" s="387"/>
      <c r="O21" s="386" t="str">
        <f>IFERROR(IF(G21&gt;0,WORKDAY(M21,DaysExportFromIFH,Holidays!$B$2:$B$57),""),"NVT")</f>
        <v/>
      </c>
      <c r="P21" s="387"/>
      <c r="Q21" s="386" t="str">
        <f>IFERROR(IF(G21&gt;0,WORKDAY(O21,DaysDescProces,Holidays!$B$2:$B$57),""),"NVT")</f>
        <v/>
      </c>
      <c r="R21" s="387"/>
      <c r="S21" s="386" t="str">
        <f>IFERROR(IF(G21&gt;0,WORKDAY(Q21,DaysCreationOfNB,Holidays!$B$2:$B$57),""),"NVT")</f>
        <v/>
      </c>
      <c r="T21" s="387"/>
      <c r="U21" s="386" t="str">
        <f>IFERROR(IF(G21&gt;0,WORKDAY(S21,DaysImportNB,Holidays!$B$2:$B$57),""),"NVT")</f>
        <v/>
      </c>
      <c r="V21" s="387"/>
      <c r="W21" s="386" t="str">
        <f>IFERROR(IF(G21&gt;0,WORKDAY(U21,DaysImportDesc,Holidays!$B$2:$B$57),""),"NVT")</f>
        <v/>
      </c>
      <c r="X21" s="387"/>
      <c r="Y21" s="386" t="str">
        <f>IFERROR(IF(G21&gt;0,WORKDAY(W21,DaysSendToValidation,Holidays!$B$2:$B$57),""),"NVT")</f>
        <v/>
      </c>
      <c r="Z21" s="387"/>
      <c r="AA21" s="386" t="str">
        <f>IFERROR(IF(G21&gt;0,WORKDAY(Y21,DaysImportInIFH,Holidays!$B$2:$B$57),""),"NVT")</f>
        <v/>
      </c>
      <c r="AB21" s="387"/>
      <c r="AC21" s="386" t="str">
        <f>IFERROR(IF(G21&gt;0,WORKDAY(AA21,DaysImportResults,Holidays!$B$2:$B$57),""),"NVT")</f>
        <v/>
      </c>
      <c r="AD21" s="386"/>
      <c r="AE21" s="386">
        <f>IF(G21&gt;0,WORKDAY(AC21,DaysImportBlocks,Holidays!$B$2:$B$57),0)</f>
        <v>0</v>
      </c>
      <c r="AF21" s="386" t="str">
        <f>Planning!S22</f>
        <v>OK</v>
      </c>
      <c r="AG21" s="386">
        <f>Planning!T22</f>
        <v>0</v>
      </c>
      <c r="AH21" s="223"/>
      <c r="AI21" s="388" t="str">
        <f t="shared" si="2"/>
        <v/>
      </c>
      <c r="AJ21" s="389" t="str">
        <f t="shared" si="3"/>
        <v/>
      </c>
      <c r="AK21" s="389" t="str">
        <f t="shared" si="4"/>
        <v/>
      </c>
    </row>
    <row r="22" spans="2:37" hidden="1">
      <c r="B22" s="384" t="str">
        <f>Planning!D23</f>
        <v>Charleroi</v>
      </c>
      <c r="C22" s="384" t="str">
        <f>Planning!E23</f>
        <v>FH18</v>
      </c>
      <c r="D22" s="192" t="str">
        <f>Planning!F23</f>
        <v>VbI</v>
      </c>
      <c r="E22" s="193"/>
      <c r="F22" s="385" t="str">
        <f>Planning!Q23</f>
        <v>OK</v>
      </c>
      <c r="G22" s="386">
        <f>Planning!R23</f>
        <v>0</v>
      </c>
      <c r="H22" s="387"/>
      <c r="I22" s="386">
        <f t="shared" si="1"/>
        <v>0</v>
      </c>
      <c r="J22" s="387"/>
      <c r="K22" s="386" t="str">
        <f>IFERROR(IF(G22&gt;0,WORKDAY(I22,DaysDrawBlocks,Holidays!$B$2:$B$57),""),"NVT")</f>
        <v/>
      </c>
      <c r="L22" s="387"/>
      <c r="M22" s="386" t="str">
        <f>IFERROR(IF(G22&gt;0,WORKDAY(K22,DaysAdjustCoords,Holidays!$B$2:$B$57),""),"NVT")</f>
        <v/>
      </c>
      <c r="N22" s="387"/>
      <c r="O22" s="386" t="str">
        <f>IFERROR(IF(G22&gt;0,WORKDAY(M22,DaysExportFromIFH,Holidays!$B$2:$B$57),""),"NVT")</f>
        <v/>
      </c>
      <c r="P22" s="387"/>
      <c r="Q22" s="386" t="str">
        <f>IFERROR(IF(G22&gt;0,WORKDAY(O22,DaysDescProces,Holidays!$B$2:$B$57),""),"NVT")</f>
        <v/>
      </c>
      <c r="R22" s="387"/>
      <c r="S22" s="386" t="str">
        <f>IFERROR(IF(G22&gt;0,WORKDAY(Q22,DaysCreationOfNB,Holidays!$B$2:$B$57),""),"NVT")</f>
        <v/>
      </c>
      <c r="T22" s="387"/>
      <c r="U22" s="386" t="str">
        <f>IFERROR(IF(G22&gt;0,WORKDAY(S22,DaysImportNB,Holidays!$B$2:$B$57),""),"NVT")</f>
        <v/>
      </c>
      <c r="V22" s="387"/>
      <c r="W22" s="386" t="str">
        <f>IFERROR(IF(G22&gt;0,WORKDAY(U22,DaysImportDesc,Holidays!$B$2:$B$57),""),"NVT")</f>
        <v/>
      </c>
      <c r="X22" s="387"/>
      <c r="Y22" s="386" t="str">
        <f>IFERROR(IF(G22&gt;0,WORKDAY(W22,DaysSendToValidation,Holidays!$B$2:$B$57),""),"NVT")</f>
        <v/>
      </c>
      <c r="Z22" s="387"/>
      <c r="AA22" s="386" t="str">
        <f>IFERROR(IF(G22&gt;0,WORKDAY(Y22,DaysImportInIFH,Holidays!$B$2:$B$57),""),"NVT")</f>
        <v/>
      </c>
      <c r="AB22" s="387"/>
      <c r="AC22" s="386" t="str">
        <f>IFERROR(IF(G22&gt;0,WORKDAY(AA22,DaysImportResults,Holidays!$B$2:$B$57),""),"NVT")</f>
        <v/>
      </c>
      <c r="AD22" s="386"/>
      <c r="AE22" s="386">
        <f>IF(G22&gt;0,WORKDAY(AC22,DaysImportBlocks,Holidays!$B$2:$B$57),0)</f>
        <v>0</v>
      </c>
      <c r="AF22" s="386" t="str">
        <f>Planning!S23</f>
        <v>OK</v>
      </c>
      <c r="AG22" s="386">
        <f>Planning!T23</f>
        <v>0</v>
      </c>
      <c r="AH22" s="223"/>
      <c r="AI22" s="388" t="str">
        <f t="shared" si="2"/>
        <v/>
      </c>
      <c r="AJ22" s="389" t="str">
        <f t="shared" si="3"/>
        <v/>
      </c>
      <c r="AK22" s="389" t="str">
        <f t="shared" si="4"/>
        <v/>
      </c>
    </row>
    <row r="23" spans="2:37" hidden="1">
      <c r="B23" s="384" t="str">
        <f>Planning!D24</f>
        <v>Charleroi</v>
      </c>
      <c r="C23" s="384" t="str">
        <f>Planning!E24</f>
        <v>FH19</v>
      </c>
      <c r="D23" s="192" t="str">
        <f>Planning!F24</f>
        <v>VbI</v>
      </c>
      <c r="E23" s="193"/>
      <c r="F23" s="385" t="str">
        <f>Planning!Q24</f>
        <v>OK</v>
      </c>
      <c r="G23" s="386">
        <f>Planning!R24</f>
        <v>0</v>
      </c>
      <c r="H23" s="387"/>
      <c r="I23" s="386">
        <f t="shared" si="1"/>
        <v>0</v>
      </c>
      <c r="J23" s="387"/>
      <c r="K23" s="386" t="str">
        <f>IFERROR(IF(G23&gt;0,WORKDAY(I23,DaysDrawBlocks,Holidays!$B$2:$B$57),""),"NVT")</f>
        <v/>
      </c>
      <c r="L23" s="387"/>
      <c r="M23" s="386" t="str">
        <f>IFERROR(IF(G23&gt;0,WORKDAY(K23,DaysAdjustCoords,Holidays!$B$2:$B$57),""),"NVT")</f>
        <v/>
      </c>
      <c r="N23" s="387"/>
      <c r="O23" s="386" t="str">
        <f>IFERROR(IF(G23&gt;0,WORKDAY(M23,DaysExportFromIFH,Holidays!$B$2:$B$57),""),"NVT")</f>
        <v/>
      </c>
      <c r="P23" s="387"/>
      <c r="Q23" s="386" t="str">
        <f>IFERROR(IF(G23&gt;0,WORKDAY(O23,DaysDescProces,Holidays!$B$2:$B$57),""),"NVT")</f>
        <v/>
      </c>
      <c r="R23" s="387"/>
      <c r="S23" s="386" t="str">
        <f>IFERROR(IF(G23&gt;0,WORKDAY(Q23,DaysCreationOfNB,Holidays!$B$2:$B$57),""),"NVT")</f>
        <v/>
      </c>
      <c r="T23" s="387"/>
      <c r="U23" s="386" t="str">
        <f>IFERROR(IF(G23&gt;0,WORKDAY(S23,DaysImportNB,Holidays!$B$2:$B$57),""),"NVT")</f>
        <v/>
      </c>
      <c r="V23" s="387"/>
      <c r="W23" s="386" t="str">
        <f>IFERROR(IF(G23&gt;0,WORKDAY(U23,DaysImportDesc,Holidays!$B$2:$B$57),""),"NVT")</f>
        <v/>
      </c>
      <c r="X23" s="387"/>
      <c r="Y23" s="386" t="str">
        <f>IFERROR(IF(G23&gt;0,WORKDAY(W23,DaysSendToValidation,Holidays!$B$2:$B$57),""),"NVT")</f>
        <v/>
      </c>
      <c r="Z23" s="387"/>
      <c r="AA23" s="386" t="str">
        <f>IFERROR(IF(G23&gt;0,WORKDAY(Y23,DaysImportInIFH,Holidays!$B$2:$B$57),""),"NVT")</f>
        <v/>
      </c>
      <c r="AB23" s="387"/>
      <c r="AC23" s="386" t="str">
        <f>IFERROR(IF(G23&gt;0,WORKDAY(AA23,DaysImportResults,Holidays!$B$2:$B$57),""),"NVT")</f>
        <v/>
      </c>
      <c r="AD23" s="386"/>
      <c r="AE23" s="386">
        <f>IF(G23&gt;0,WORKDAY(AC23,DaysImportBlocks,Holidays!$B$2:$B$57),0)</f>
        <v>0</v>
      </c>
      <c r="AF23" s="386" t="str">
        <f>Planning!S24</f>
        <v>OK</v>
      </c>
      <c r="AG23" s="386">
        <f>Planning!T24</f>
        <v>0</v>
      </c>
      <c r="AH23" s="223"/>
      <c r="AI23" s="388" t="str">
        <f t="shared" si="2"/>
        <v/>
      </c>
      <c r="AJ23" s="389" t="str">
        <f t="shared" si="3"/>
        <v/>
      </c>
      <c r="AK23" s="389" t="str">
        <f t="shared" si="4"/>
        <v/>
      </c>
    </row>
    <row r="24" spans="2:37" hidden="1">
      <c r="B24" s="384" t="str">
        <f>Planning!D25</f>
        <v>Namur</v>
      </c>
      <c r="C24" s="384" t="str">
        <f>Planning!E25</f>
        <v>FH01</v>
      </c>
      <c r="D24" s="192" t="str">
        <f>Planning!F25</f>
        <v>VbI</v>
      </c>
      <c r="E24" s="193"/>
      <c r="F24" s="385" t="str">
        <f>Planning!Q25</f>
        <v>OK</v>
      </c>
      <c r="G24" s="386">
        <f>Planning!R25</f>
        <v>0</v>
      </c>
      <c r="H24" s="387"/>
      <c r="I24" s="386">
        <f t="shared" si="1"/>
        <v>0</v>
      </c>
      <c r="J24" s="387"/>
      <c r="K24" s="386" t="str">
        <f>IFERROR(IF(G24&gt;0,WORKDAY(I24,DaysDrawBlocks,Holidays!$B$2:$B$57),""),"NVT")</f>
        <v/>
      </c>
      <c r="L24" s="387"/>
      <c r="M24" s="386" t="str">
        <f>IFERROR(IF(G24&gt;0,WORKDAY(K24,DaysAdjustCoords,Holidays!$B$2:$B$57),""),"NVT")</f>
        <v/>
      </c>
      <c r="N24" s="387"/>
      <c r="O24" s="386" t="str">
        <f>IFERROR(IF(G24&gt;0,WORKDAY(M24,DaysExportFromIFH,Holidays!$B$2:$B$57),""),"NVT")</f>
        <v/>
      </c>
      <c r="P24" s="387"/>
      <c r="Q24" s="386" t="str">
        <f>IFERROR(IF(G24&gt;0,WORKDAY(O24,DaysDescProces,Holidays!$B$2:$B$57),""),"NVT")</f>
        <v/>
      </c>
      <c r="R24" s="387"/>
      <c r="S24" s="386" t="str">
        <f>IFERROR(IF(G24&gt;0,WORKDAY(Q24,DaysCreationOfNB,Holidays!$B$2:$B$57),""),"NVT")</f>
        <v/>
      </c>
      <c r="T24" s="387"/>
      <c r="U24" s="386" t="str">
        <f>IFERROR(IF(G24&gt;0,WORKDAY(S24,DaysImportNB,Holidays!$B$2:$B$57),""),"NVT")</f>
        <v/>
      </c>
      <c r="V24" s="387"/>
      <c r="W24" s="386" t="str">
        <f>IFERROR(IF(G24&gt;0,WORKDAY(U24,DaysImportDesc,Holidays!$B$2:$B$57),""),"NVT")</f>
        <v/>
      </c>
      <c r="X24" s="387"/>
      <c r="Y24" s="386" t="str">
        <f>IFERROR(IF(G24&gt;0,WORKDAY(W24,DaysSendToValidation,Holidays!$B$2:$B$57),""),"NVT")</f>
        <v/>
      </c>
      <c r="Z24" s="387"/>
      <c r="AA24" s="386" t="str">
        <f>IFERROR(IF(G24&gt;0,WORKDAY(Y24,DaysImportInIFH,Holidays!$B$2:$B$57),""),"NVT")</f>
        <v/>
      </c>
      <c r="AB24" s="387"/>
      <c r="AC24" s="386" t="str">
        <f>IFERROR(IF(G24&gt;0,WORKDAY(AA24,DaysImportResults,Holidays!$B$2:$B$57),""),"NVT")</f>
        <v/>
      </c>
      <c r="AD24" s="386"/>
      <c r="AE24" s="386">
        <f>IF(G24&gt;0,WORKDAY(AC24,DaysImportBlocks,Holidays!$B$2:$B$57),0)</f>
        <v>0</v>
      </c>
      <c r="AF24" s="386" t="str">
        <f>Planning!S25</f>
        <v>OK</v>
      </c>
      <c r="AG24" s="386">
        <f>Planning!T25</f>
        <v>0</v>
      </c>
      <c r="AH24" s="223"/>
      <c r="AI24" s="388" t="str">
        <f t="shared" si="2"/>
        <v/>
      </c>
      <c r="AJ24" s="389" t="str">
        <f t="shared" si="3"/>
        <v/>
      </c>
      <c r="AK24" s="389" t="str">
        <f t="shared" si="4"/>
        <v/>
      </c>
    </row>
    <row r="25" spans="2:37" hidden="1">
      <c r="B25" s="384" t="str">
        <f>Planning!D26</f>
        <v>Namur</v>
      </c>
      <c r="C25" s="384" t="str">
        <f>Planning!E26</f>
        <v>FH03</v>
      </c>
      <c r="D25" s="192" t="str">
        <f>Planning!F26</f>
        <v>VbI</v>
      </c>
      <c r="E25" s="193"/>
      <c r="F25" s="385" t="str">
        <f>Planning!Q26</f>
        <v>OK</v>
      </c>
      <c r="G25" s="386">
        <f>Planning!R26</f>
        <v>0</v>
      </c>
      <c r="H25" s="387"/>
      <c r="I25" s="386">
        <f t="shared" si="1"/>
        <v>0</v>
      </c>
      <c r="J25" s="387"/>
      <c r="K25" s="386" t="str">
        <f>IFERROR(IF(G25&gt;0,WORKDAY(I25,DaysDrawBlocks,Holidays!$B$2:$B$57),""),"NVT")</f>
        <v/>
      </c>
      <c r="L25" s="387"/>
      <c r="M25" s="386" t="str">
        <f>IFERROR(IF(G25&gt;0,WORKDAY(K25,DaysAdjustCoords,Holidays!$B$2:$B$57),""),"NVT")</f>
        <v/>
      </c>
      <c r="N25" s="387"/>
      <c r="O25" s="386" t="str">
        <f>IFERROR(IF(G25&gt;0,WORKDAY(M25,DaysExportFromIFH,Holidays!$B$2:$B$57),""),"NVT")</f>
        <v/>
      </c>
      <c r="P25" s="387"/>
      <c r="Q25" s="386" t="str">
        <f>IFERROR(IF(G25&gt;0,WORKDAY(O25,DaysDescProces,Holidays!$B$2:$B$57),""),"NVT")</f>
        <v/>
      </c>
      <c r="R25" s="387"/>
      <c r="S25" s="386" t="str">
        <f>IFERROR(IF(G25&gt;0,WORKDAY(Q25,DaysCreationOfNB,Holidays!$B$2:$B$57),""),"NVT")</f>
        <v/>
      </c>
      <c r="T25" s="387"/>
      <c r="U25" s="386" t="str">
        <f>IFERROR(IF(G25&gt;0,WORKDAY(S25,DaysImportNB,Holidays!$B$2:$B$57),""),"NVT")</f>
        <v/>
      </c>
      <c r="V25" s="387"/>
      <c r="W25" s="386" t="str">
        <f>IFERROR(IF(G25&gt;0,WORKDAY(U25,DaysImportDesc,Holidays!$B$2:$B$57),""),"NVT")</f>
        <v/>
      </c>
      <c r="X25" s="387"/>
      <c r="Y25" s="386" t="str">
        <f>IFERROR(IF(G25&gt;0,WORKDAY(W25,DaysSendToValidation,Holidays!$B$2:$B$57),""),"NVT")</f>
        <v/>
      </c>
      <c r="Z25" s="387"/>
      <c r="AA25" s="386" t="str">
        <f>IFERROR(IF(G25&gt;0,WORKDAY(Y25,DaysImportInIFH,Holidays!$B$2:$B$57),""),"NVT")</f>
        <v/>
      </c>
      <c r="AB25" s="387"/>
      <c r="AC25" s="386" t="str">
        <f>IFERROR(IF(G25&gt;0,WORKDAY(AA25,DaysImportResults,Holidays!$B$2:$B$57),""),"NVT")</f>
        <v/>
      </c>
      <c r="AD25" s="386"/>
      <c r="AE25" s="386">
        <f>IF(G25&gt;0,WORKDAY(AC25,DaysImportBlocks,Holidays!$B$2:$B$57),0)</f>
        <v>0</v>
      </c>
      <c r="AF25" s="386" t="str">
        <f>Planning!S26</f>
        <v>OK</v>
      </c>
      <c r="AG25" s="386">
        <f>Planning!T26</f>
        <v>0</v>
      </c>
      <c r="AH25" s="223"/>
      <c r="AI25" s="388" t="str">
        <f t="shared" si="2"/>
        <v/>
      </c>
      <c r="AJ25" s="389" t="str">
        <f t="shared" si="3"/>
        <v/>
      </c>
      <c r="AK25" s="389" t="str">
        <f t="shared" si="4"/>
        <v/>
      </c>
    </row>
    <row r="26" spans="2:37" hidden="1">
      <c r="B26" s="384" t="str">
        <f>Planning!D27</f>
        <v>Namur</v>
      </c>
      <c r="C26" s="384" t="str">
        <f>Planning!E27</f>
        <v>FH04</v>
      </c>
      <c r="D26" s="192" t="str">
        <f>Planning!F27</f>
        <v>VbI</v>
      </c>
      <c r="E26" s="193"/>
      <c r="F26" s="385" t="str">
        <f>Planning!Q27</f>
        <v>OK</v>
      </c>
      <c r="G26" s="386">
        <f>Planning!R27</f>
        <v>0</v>
      </c>
      <c r="H26" s="387"/>
      <c r="I26" s="386">
        <f t="shared" si="1"/>
        <v>0</v>
      </c>
      <c r="J26" s="387"/>
      <c r="K26" s="386" t="str">
        <f>IFERROR(IF(G26&gt;0,WORKDAY(I26,DaysDrawBlocks,Holidays!$B$2:$B$57),""),"NVT")</f>
        <v/>
      </c>
      <c r="L26" s="387"/>
      <c r="M26" s="386" t="str">
        <f>IFERROR(IF(G26&gt;0,WORKDAY(K26,DaysAdjustCoords,Holidays!$B$2:$B$57),""),"NVT")</f>
        <v/>
      </c>
      <c r="N26" s="387"/>
      <c r="O26" s="386" t="str">
        <f>IFERROR(IF(G26&gt;0,WORKDAY(M26,DaysExportFromIFH,Holidays!$B$2:$B$57),""),"NVT")</f>
        <v/>
      </c>
      <c r="P26" s="387"/>
      <c r="Q26" s="386" t="str">
        <f>IFERROR(IF(G26&gt;0,WORKDAY(O26,DaysDescProces,Holidays!$B$2:$B$57),""),"NVT")</f>
        <v/>
      </c>
      <c r="R26" s="387"/>
      <c r="S26" s="386" t="str">
        <f>IFERROR(IF(G26&gt;0,WORKDAY(Q26,DaysCreationOfNB,Holidays!$B$2:$B$57),""),"NVT")</f>
        <v/>
      </c>
      <c r="T26" s="387"/>
      <c r="U26" s="386" t="str">
        <f>IFERROR(IF(G26&gt;0,WORKDAY(S26,DaysImportNB,Holidays!$B$2:$B$57),""),"NVT")</f>
        <v/>
      </c>
      <c r="V26" s="387"/>
      <c r="W26" s="386" t="str">
        <f>IFERROR(IF(G26&gt;0,WORKDAY(U26,DaysImportDesc,Holidays!$B$2:$B$57),""),"NVT")</f>
        <v/>
      </c>
      <c r="X26" s="387"/>
      <c r="Y26" s="386" t="str">
        <f>IFERROR(IF(G26&gt;0,WORKDAY(W26,DaysSendToValidation,Holidays!$B$2:$B$57),""),"NVT")</f>
        <v/>
      </c>
      <c r="Z26" s="387"/>
      <c r="AA26" s="386" t="str">
        <f>IFERROR(IF(G26&gt;0,WORKDAY(Y26,DaysImportInIFH,Holidays!$B$2:$B$57),""),"NVT")</f>
        <v/>
      </c>
      <c r="AB26" s="387"/>
      <c r="AC26" s="386" t="str">
        <f>IFERROR(IF(G26&gt;0,WORKDAY(AA26,DaysImportResults,Holidays!$B$2:$B$57),""),"NVT")</f>
        <v/>
      </c>
      <c r="AD26" s="386"/>
      <c r="AE26" s="386">
        <f>IF(G26&gt;0,WORKDAY(AC26,DaysImportBlocks,Holidays!$B$2:$B$57),0)</f>
        <v>0</v>
      </c>
      <c r="AF26" s="386" t="str">
        <f>Planning!S27</f>
        <v>OK</v>
      </c>
      <c r="AG26" s="386">
        <f>Planning!T27</f>
        <v>0</v>
      </c>
      <c r="AH26" s="223"/>
      <c r="AI26" s="388" t="str">
        <f t="shared" si="2"/>
        <v/>
      </c>
      <c r="AJ26" s="389" t="str">
        <f t="shared" si="3"/>
        <v/>
      </c>
      <c r="AK26" s="389" t="str">
        <f t="shared" si="4"/>
        <v/>
      </c>
    </row>
    <row r="27" spans="2:37" hidden="1">
      <c r="B27" s="384" t="str">
        <f>Planning!D28</f>
        <v>Namur</v>
      </c>
      <c r="C27" s="384" t="str">
        <f>Planning!E28</f>
        <v>FH06</v>
      </c>
      <c r="D27" s="192" t="str">
        <f>Planning!F28</f>
        <v>VbI</v>
      </c>
      <c r="E27" s="193"/>
      <c r="F27" s="385" t="str">
        <f>Planning!Q28</f>
        <v>OK</v>
      </c>
      <c r="G27" s="386">
        <f>Planning!R28</f>
        <v>0</v>
      </c>
      <c r="H27" s="387"/>
      <c r="I27" s="386">
        <f t="shared" si="1"/>
        <v>0</v>
      </c>
      <c r="J27" s="387"/>
      <c r="K27" s="386" t="str">
        <f>IFERROR(IF(G27&gt;0,WORKDAY(I27,DaysDrawBlocks,Holidays!$B$2:$B$57),""),"NVT")</f>
        <v/>
      </c>
      <c r="L27" s="387"/>
      <c r="M27" s="386" t="str">
        <f>IFERROR(IF(G27&gt;0,WORKDAY(K27,DaysAdjustCoords,Holidays!$B$2:$B$57),""),"NVT")</f>
        <v/>
      </c>
      <c r="N27" s="387"/>
      <c r="O27" s="386" t="str">
        <f>IFERROR(IF(G27&gt;0,WORKDAY(M27,DaysExportFromIFH,Holidays!$B$2:$B$57),""),"NVT")</f>
        <v/>
      </c>
      <c r="P27" s="387"/>
      <c r="Q27" s="386" t="str">
        <f>IFERROR(IF(G27&gt;0,WORKDAY(O27,DaysDescProces,Holidays!$B$2:$B$57),""),"NVT")</f>
        <v/>
      </c>
      <c r="R27" s="387"/>
      <c r="S27" s="386" t="str">
        <f>IFERROR(IF(G27&gt;0,WORKDAY(Q27,DaysCreationOfNB,Holidays!$B$2:$B$57),""),"NVT")</f>
        <v/>
      </c>
      <c r="T27" s="387"/>
      <c r="U27" s="386" t="str">
        <f>IFERROR(IF(G27&gt;0,WORKDAY(S27,DaysImportNB,Holidays!$B$2:$B$57),""),"NVT")</f>
        <v/>
      </c>
      <c r="V27" s="387"/>
      <c r="W27" s="386" t="str">
        <f>IFERROR(IF(G27&gt;0,WORKDAY(U27,DaysImportDesc,Holidays!$B$2:$B$57),""),"NVT")</f>
        <v/>
      </c>
      <c r="X27" s="387"/>
      <c r="Y27" s="386" t="str">
        <f>IFERROR(IF(G27&gt;0,WORKDAY(W27,DaysSendToValidation,Holidays!$B$2:$B$57),""),"NVT")</f>
        <v/>
      </c>
      <c r="Z27" s="387"/>
      <c r="AA27" s="386" t="str">
        <f>IFERROR(IF(G27&gt;0,WORKDAY(Y27,DaysImportInIFH,Holidays!$B$2:$B$57),""),"NVT")</f>
        <v/>
      </c>
      <c r="AB27" s="387"/>
      <c r="AC27" s="386" t="str">
        <f>IFERROR(IF(G27&gt;0,WORKDAY(AA27,DaysImportResults,Holidays!$B$2:$B$57),""),"NVT")</f>
        <v/>
      </c>
      <c r="AD27" s="386"/>
      <c r="AE27" s="386">
        <f>IF(G27&gt;0,WORKDAY(AC27,DaysImportBlocks,Holidays!$B$2:$B$57),0)</f>
        <v>0</v>
      </c>
      <c r="AF27" s="386" t="str">
        <f>Planning!S28</f>
        <v>OK</v>
      </c>
      <c r="AG27" s="386">
        <f>Planning!T28</f>
        <v>0</v>
      </c>
      <c r="AH27" s="223"/>
      <c r="AI27" s="388" t="str">
        <f t="shared" si="2"/>
        <v/>
      </c>
      <c r="AJ27" s="389" t="str">
        <f t="shared" si="3"/>
        <v/>
      </c>
      <c r="AK27" s="389" t="str">
        <f t="shared" si="4"/>
        <v/>
      </c>
    </row>
    <row r="28" spans="2:37" hidden="1">
      <c r="B28" s="384" t="str">
        <f>Planning!D29</f>
        <v>Namur</v>
      </c>
      <c r="C28" s="384" t="str">
        <f>Planning!E29</f>
        <v>FH07</v>
      </c>
      <c r="D28" s="192" t="str">
        <f>Planning!F29</f>
        <v>VbI</v>
      </c>
      <c r="E28" s="193"/>
      <c r="F28" s="385" t="str">
        <f>Planning!Q29</f>
        <v>OK</v>
      </c>
      <c r="G28" s="386">
        <f>Planning!R29</f>
        <v>0</v>
      </c>
      <c r="H28" s="387"/>
      <c r="I28" s="386">
        <f t="shared" si="1"/>
        <v>0</v>
      </c>
      <c r="J28" s="387"/>
      <c r="K28" s="386" t="str">
        <f>IFERROR(IF(G28&gt;0,WORKDAY(I28,DaysDrawBlocks,Holidays!$B$2:$B$57),""),"NVT")</f>
        <v/>
      </c>
      <c r="L28" s="387"/>
      <c r="M28" s="386" t="str">
        <f>IFERROR(IF(G28&gt;0,WORKDAY(K28,DaysAdjustCoords,Holidays!$B$2:$B$57),""),"NVT")</f>
        <v/>
      </c>
      <c r="N28" s="387"/>
      <c r="O28" s="386" t="str">
        <f>IFERROR(IF(G28&gt;0,WORKDAY(M28,DaysExportFromIFH,Holidays!$B$2:$B$57),""),"NVT")</f>
        <v/>
      </c>
      <c r="P28" s="387"/>
      <c r="Q28" s="386" t="str">
        <f>IFERROR(IF(G28&gt;0,WORKDAY(O28,DaysDescProces,Holidays!$B$2:$B$57),""),"NVT")</f>
        <v/>
      </c>
      <c r="R28" s="387"/>
      <c r="S28" s="386" t="str">
        <f>IFERROR(IF(G28&gt;0,WORKDAY(Q28,DaysCreationOfNB,Holidays!$B$2:$B$57),""),"NVT")</f>
        <v/>
      </c>
      <c r="T28" s="387"/>
      <c r="U28" s="386" t="str">
        <f>IFERROR(IF(G28&gt;0,WORKDAY(S28,DaysImportNB,Holidays!$B$2:$B$57),""),"NVT")</f>
        <v/>
      </c>
      <c r="V28" s="387"/>
      <c r="W28" s="386" t="str">
        <f>IFERROR(IF(G28&gt;0,WORKDAY(U28,DaysImportDesc,Holidays!$B$2:$B$57),""),"NVT")</f>
        <v/>
      </c>
      <c r="X28" s="387"/>
      <c r="Y28" s="386" t="str">
        <f>IFERROR(IF(G28&gt;0,WORKDAY(W28,DaysSendToValidation,Holidays!$B$2:$B$57),""),"NVT")</f>
        <v/>
      </c>
      <c r="Z28" s="387"/>
      <c r="AA28" s="386" t="str">
        <f>IFERROR(IF(G28&gt;0,WORKDAY(Y28,DaysImportInIFH,Holidays!$B$2:$B$57),""),"NVT")</f>
        <v/>
      </c>
      <c r="AB28" s="387"/>
      <c r="AC28" s="386" t="str">
        <f>IFERROR(IF(G28&gt;0,WORKDAY(AA28,DaysImportResults,Holidays!$B$2:$B$57),""),"NVT")</f>
        <v/>
      </c>
      <c r="AD28" s="386"/>
      <c r="AE28" s="386">
        <f>IF(G28&gt;0,WORKDAY(AC28,DaysImportBlocks,Holidays!$B$2:$B$57),0)</f>
        <v>0</v>
      </c>
      <c r="AF28" s="386" t="str">
        <f>Planning!S29</f>
        <v>OK</v>
      </c>
      <c r="AG28" s="386">
        <f>Planning!T29</f>
        <v>0</v>
      </c>
      <c r="AH28" s="223"/>
      <c r="AI28" s="388" t="str">
        <f t="shared" si="2"/>
        <v/>
      </c>
      <c r="AJ28" s="389" t="str">
        <f t="shared" si="3"/>
        <v/>
      </c>
      <c r="AK28" s="389" t="str">
        <f t="shared" si="4"/>
        <v/>
      </c>
    </row>
    <row r="29" spans="2:37" hidden="1">
      <c r="B29" s="384" t="str">
        <f>Planning!D30</f>
        <v>Namur</v>
      </c>
      <c r="C29" s="384" t="str">
        <f>Planning!E30</f>
        <v>FH08</v>
      </c>
      <c r="D29" s="192" t="str">
        <f>Planning!F30</f>
        <v>VbI</v>
      </c>
      <c r="E29" s="193"/>
      <c r="F29" s="385" t="str">
        <f>Planning!Q30</f>
        <v>OK</v>
      </c>
      <c r="G29" s="386">
        <f>Planning!R30</f>
        <v>0</v>
      </c>
      <c r="H29" s="387"/>
      <c r="I29" s="386">
        <f t="shared" si="1"/>
        <v>0</v>
      </c>
      <c r="J29" s="387"/>
      <c r="K29" s="386" t="str">
        <f>IFERROR(IF(G29&gt;0,WORKDAY(I29,DaysDrawBlocks,Holidays!$B$2:$B$57),""),"NVT")</f>
        <v/>
      </c>
      <c r="L29" s="387"/>
      <c r="M29" s="386" t="str">
        <f>IFERROR(IF(G29&gt;0,WORKDAY(K29,DaysAdjustCoords,Holidays!$B$2:$B$57),""),"NVT")</f>
        <v/>
      </c>
      <c r="N29" s="387"/>
      <c r="O29" s="386" t="str">
        <f>IFERROR(IF(G29&gt;0,WORKDAY(M29,DaysExportFromIFH,Holidays!$B$2:$B$57),""),"NVT")</f>
        <v/>
      </c>
      <c r="P29" s="387"/>
      <c r="Q29" s="386" t="str">
        <f>IFERROR(IF(G29&gt;0,WORKDAY(O29,DaysDescProces,Holidays!$B$2:$B$57),""),"NVT")</f>
        <v/>
      </c>
      <c r="R29" s="387"/>
      <c r="S29" s="386" t="str">
        <f>IFERROR(IF(G29&gt;0,WORKDAY(Q29,DaysCreationOfNB,Holidays!$B$2:$B$57),""),"NVT")</f>
        <v/>
      </c>
      <c r="T29" s="387"/>
      <c r="U29" s="386" t="str">
        <f>IFERROR(IF(G29&gt;0,WORKDAY(S29,DaysImportNB,Holidays!$B$2:$B$57),""),"NVT")</f>
        <v/>
      </c>
      <c r="V29" s="387"/>
      <c r="W29" s="386" t="str">
        <f>IFERROR(IF(G29&gt;0,WORKDAY(U29,DaysImportDesc,Holidays!$B$2:$B$57),""),"NVT")</f>
        <v/>
      </c>
      <c r="X29" s="387"/>
      <c r="Y29" s="386" t="str">
        <f>IFERROR(IF(G29&gt;0,WORKDAY(W29,DaysSendToValidation,Holidays!$B$2:$B$57),""),"NVT")</f>
        <v/>
      </c>
      <c r="Z29" s="387"/>
      <c r="AA29" s="386" t="str">
        <f>IFERROR(IF(G29&gt;0,WORKDAY(Y29,DaysImportInIFH,Holidays!$B$2:$B$57),""),"NVT")</f>
        <v/>
      </c>
      <c r="AB29" s="387"/>
      <c r="AC29" s="386" t="str">
        <f>IFERROR(IF(G29&gt;0,WORKDAY(AA29,DaysImportResults,Holidays!$B$2:$B$57),""),"NVT")</f>
        <v/>
      </c>
      <c r="AD29" s="386"/>
      <c r="AE29" s="386">
        <f>IF(G29&gt;0,WORKDAY(AC29,DaysImportBlocks,Holidays!$B$2:$B$57),0)</f>
        <v>0</v>
      </c>
      <c r="AF29" s="386" t="str">
        <f>Planning!S30</f>
        <v>OK</v>
      </c>
      <c r="AG29" s="386">
        <f>Planning!T30</f>
        <v>0</v>
      </c>
      <c r="AH29" s="223"/>
      <c r="AI29" s="388" t="str">
        <f t="shared" si="2"/>
        <v/>
      </c>
      <c r="AJ29" s="389" t="str">
        <f t="shared" si="3"/>
        <v/>
      </c>
      <c r="AK29" s="389" t="str">
        <f t="shared" si="4"/>
        <v/>
      </c>
    </row>
    <row r="30" spans="2:37" hidden="1">
      <c r="B30" s="384" t="str">
        <f>Planning!D31</f>
        <v>Namur</v>
      </c>
      <c r="C30" s="384" t="str">
        <f>Planning!E31</f>
        <v>FH09</v>
      </c>
      <c r="D30" s="192" t="str">
        <f>Planning!F31</f>
        <v>VbI</v>
      </c>
      <c r="E30" s="193"/>
      <c r="F30" s="385" t="str">
        <f>Planning!Q31</f>
        <v>OK</v>
      </c>
      <c r="G30" s="386">
        <f>Planning!R31</f>
        <v>0</v>
      </c>
      <c r="H30" s="387"/>
      <c r="I30" s="386">
        <f t="shared" si="1"/>
        <v>0</v>
      </c>
      <c r="J30" s="387"/>
      <c r="K30" s="386" t="str">
        <f>IFERROR(IF(G30&gt;0,WORKDAY(I30,DaysDrawBlocks,Holidays!$B$2:$B$57),""),"NVT")</f>
        <v/>
      </c>
      <c r="L30" s="387"/>
      <c r="M30" s="386" t="str">
        <f>IFERROR(IF(G30&gt;0,WORKDAY(K30,DaysAdjustCoords,Holidays!$B$2:$B$57),""),"NVT")</f>
        <v/>
      </c>
      <c r="N30" s="387"/>
      <c r="O30" s="386" t="str">
        <f>IFERROR(IF(G30&gt;0,WORKDAY(M30,DaysExportFromIFH,Holidays!$B$2:$B$57),""),"NVT")</f>
        <v/>
      </c>
      <c r="P30" s="387"/>
      <c r="Q30" s="386" t="str">
        <f>IFERROR(IF(G30&gt;0,WORKDAY(O30,DaysDescProces,Holidays!$B$2:$B$57),""),"NVT")</f>
        <v/>
      </c>
      <c r="R30" s="387"/>
      <c r="S30" s="386" t="str">
        <f>IFERROR(IF(G30&gt;0,WORKDAY(Q30,DaysCreationOfNB,Holidays!$B$2:$B$57),""),"NVT")</f>
        <v/>
      </c>
      <c r="T30" s="387"/>
      <c r="U30" s="386" t="str">
        <f>IFERROR(IF(G30&gt;0,WORKDAY(S30,DaysImportNB,Holidays!$B$2:$B$57),""),"NVT")</f>
        <v/>
      </c>
      <c r="V30" s="387"/>
      <c r="W30" s="386" t="str">
        <f>IFERROR(IF(G30&gt;0,WORKDAY(U30,DaysImportDesc,Holidays!$B$2:$B$57),""),"NVT")</f>
        <v/>
      </c>
      <c r="X30" s="387"/>
      <c r="Y30" s="386" t="str">
        <f>IFERROR(IF(G30&gt;0,WORKDAY(W30,DaysSendToValidation,Holidays!$B$2:$B$57),""),"NVT")</f>
        <v/>
      </c>
      <c r="Z30" s="387"/>
      <c r="AA30" s="386" t="str">
        <f>IFERROR(IF(G30&gt;0,WORKDAY(Y30,DaysImportInIFH,Holidays!$B$2:$B$57),""),"NVT")</f>
        <v/>
      </c>
      <c r="AB30" s="387"/>
      <c r="AC30" s="386" t="str">
        <f>IFERROR(IF(G30&gt;0,WORKDAY(AA30,DaysImportResults,Holidays!$B$2:$B$57),""),"NVT")</f>
        <v/>
      </c>
      <c r="AD30" s="386"/>
      <c r="AE30" s="386">
        <f>IF(G30&gt;0,WORKDAY(AC30,DaysImportBlocks,Holidays!$B$2:$B$57),0)</f>
        <v>0</v>
      </c>
      <c r="AF30" s="386" t="str">
        <f>Planning!S31</f>
        <v>OK</v>
      </c>
      <c r="AG30" s="386">
        <f>Planning!T31</f>
        <v>0</v>
      </c>
      <c r="AH30" s="223"/>
      <c r="AI30" s="388" t="str">
        <f t="shared" si="2"/>
        <v/>
      </c>
      <c r="AJ30" s="389" t="str">
        <f t="shared" si="3"/>
        <v/>
      </c>
      <c r="AK30" s="389" t="str">
        <f t="shared" si="4"/>
        <v/>
      </c>
    </row>
    <row r="31" spans="2:37" hidden="1">
      <c r="B31" s="384" t="str">
        <f>Planning!D32</f>
        <v>Roeselare</v>
      </c>
      <c r="C31" s="384" t="str">
        <f>Planning!E32</f>
        <v>FH01</v>
      </c>
      <c r="D31" s="192" t="str">
        <f>Planning!F32</f>
        <v>EI</v>
      </c>
      <c r="E31" s="193"/>
      <c r="F31" s="385" t="str">
        <f>Planning!Q32</f>
        <v>OK</v>
      </c>
      <c r="G31" s="386">
        <f>Planning!R32</f>
        <v>43691</v>
      </c>
      <c r="H31" s="387"/>
      <c r="I31" s="386">
        <f t="shared" si="1"/>
        <v>43691</v>
      </c>
      <c r="J31" s="387"/>
      <c r="K31" s="386">
        <f>IFERROR(IF(G31&gt;0,WORKDAY(I31,DaysDrawBlocks,Holidays!$B$2:$B$57),""),"NVT")</f>
        <v>43691</v>
      </c>
      <c r="L31" s="387"/>
      <c r="M31" s="386">
        <f>IFERROR(IF(G31&gt;0,WORKDAY(K31,DaysAdjustCoords,Holidays!$B$2:$B$57),""),"NVT")</f>
        <v>43696</v>
      </c>
      <c r="N31" s="387"/>
      <c r="O31" s="386">
        <f>IFERROR(IF(G31&gt;0,WORKDAY(M31,DaysExportFromIFH,Holidays!$B$2:$B$57),""),"NVT")</f>
        <v>43696</v>
      </c>
      <c r="P31" s="387"/>
      <c r="Q31" s="386">
        <f>IFERROR(IF(G31&gt;0,WORKDAY(O31,DaysDescProces,Holidays!$B$2:$B$57),""),"NVT")</f>
        <v>43703</v>
      </c>
      <c r="R31" s="387"/>
      <c r="S31" s="386">
        <f>IFERROR(IF(G31&gt;0,WORKDAY(Q31,DaysCreationOfNB,Holidays!$B$2:$B$57),""),"NVT")</f>
        <v>43703</v>
      </c>
      <c r="T31" s="387"/>
      <c r="U31" s="386">
        <f>IFERROR(IF(G31&gt;0,WORKDAY(S31,DaysImportNB,Holidays!$B$2:$B$57),""),"NVT")</f>
        <v>43703</v>
      </c>
      <c r="V31" s="387"/>
      <c r="W31" s="386">
        <f>IFERROR(IF(G31&gt;0,WORKDAY(U31,DaysImportDesc,Holidays!$B$2:$B$57),""),"NVT")</f>
        <v>43703</v>
      </c>
      <c r="X31" s="387"/>
      <c r="Y31" s="386">
        <f>IFERROR(IF(G31&gt;0,WORKDAY(W31,DaysSendToValidation,Holidays!$B$2:$B$57),""),"NVT")</f>
        <v>43703</v>
      </c>
      <c r="Z31" s="387"/>
      <c r="AA31" s="386">
        <f>IFERROR(IF(G31&gt;0,WORKDAY(Y31,DaysImportInIFH,Holidays!$B$2:$B$57),""),"NVT")</f>
        <v>43705</v>
      </c>
      <c r="AB31" s="387"/>
      <c r="AC31" s="386">
        <f>IFERROR(IF(G31&gt;0,WORKDAY(AA31,DaysImportResults,Holidays!$B$2:$B$57),""),"NVT")</f>
        <v>43706</v>
      </c>
      <c r="AD31" s="386"/>
      <c r="AE31" s="386">
        <f>IF(G31&gt;0,WORKDAY(AC31,DaysImportBlocks,Holidays!$B$2:$B$57),0)</f>
        <v>43706</v>
      </c>
      <c r="AF31" s="386" t="str">
        <f>Planning!S32</f>
        <v>OK</v>
      </c>
      <c r="AG31" s="386">
        <f>Planning!T32</f>
        <v>43707</v>
      </c>
      <c r="AH31" s="223"/>
      <c r="AI31" s="388" t="str">
        <f t="shared" si="2"/>
        <v/>
      </c>
      <c r="AJ31" s="389">
        <f t="shared" si="3"/>
        <v>16</v>
      </c>
      <c r="AK31" s="389">
        <f t="shared" si="4"/>
        <v>6</v>
      </c>
    </row>
    <row r="32" spans="2:37" hidden="1">
      <c r="B32" s="384" t="str">
        <f>Planning!D33</f>
        <v>Roeselare</v>
      </c>
      <c r="C32" s="384" t="str">
        <f>Planning!E33</f>
        <v>FH02</v>
      </c>
      <c r="D32" s="192" t="str">
        <f>Planning!F33</f>
        <v>EI</v>
      </c>
      <c r="E32" s="193"/>
      <c r="F32" s="385" t="str">
        <f>Planning!Q33</f>
        <v>OK</v>
      </c>
      <c r="G32" s="386">
        <f>Planning!R33</f>
        <v>43830</v>
      </c>
      <c r="H32" s="387"/>
      <c r="I32" s="386">
        <f t="shared" si="1"/>
        <v>43830</v>
      </c>
      <c r="J32" s="387"/>
      <c r="K32" s="386">
        <f>IFERROR(IF(G32&gt;0,WORKDAY(I32,DaysDrawBlocks,Holidays!$B$2:$B$57),""),"NVT")</f>
        <v>43830</v>
      </c>
      <c r="L32" s="387"/>
      <c r="M32" s="386">
        <f>IFERROR(IF(G32&gt;0,WORKDAY(K32,DaysAdjustCoords,Holidays!$B$2:$B$57),""),"NVT")</f>
        <v>43836</v>
      </c>
      <c r="N32" s="387"/>
      <c r="O32" s="386">
        <f>IFERROR(IF(G32&gt;0,WORKDAY(M32,DaysExportFromIFH,Holidays!$B$2:$B$57),""),"NVT")</f>
        <v>43836</v>
      </c>
      <c r="P32" s="387"/>
      <c r="Q32" s="386">
        <f>IFERROR(IF(G32&gt;0,WORKDAY(O32,DaysDescProces,Holidays!$B$2:$B$57),""),"NVT")</f>
        <v>43843</v>
      </c>
      <c r="R32" s="387"/>
      <c r="S32" s="386">
        <f>IFERROR(IF(G32&gt;0,WORKDAY(Q32,DaysCreationOfNB,Holidays!$B$2:$B$57),""),"NVT")</f>
        <v>43843</v>
      </c>
      <c r="T32" s="387"/>
      <c r="U32" s="386">
        <f>IFERROR(IF(G32&gt;0,WORKDAY(S32,DaysImportNB,Holidays!$B$2:$B$57),""),"NVT")</f>
        <v>43843</v>
      </c>
      <c r="V32" s="387"/>
      <c r="W32" s="386">
        <f>IFERROR(IF(G32&gt;0,WORKDAY(U32,DaysImportDesc,Holidays!$B$2:$B$57),""),"NVT")</f>
        <v>43843</v>
      </c>
      <c r="X32" s="387"/>
      <c r="Y32" s="386">
        <f>IFERROR(IF(G32&gt;0,WORKDAY(W32,DaysSendToValidation,Holidays!$B$2:$B$57),""),"NVT")</f>
        <v>43843</v>
      </c>
      <c r="Z32" s="387"/>
      <c r="AA32" s="386">
        <f>IFERROR(IF(G32&gt;0,WORKDAY(Y32,DaysImportInIFH,Holidays!$B$2:$B$57),""),"NVT")</f>
        <v>43845</v>
      </c>
      <c r="AB32" s="387"/>
      <c r="AC32" s="386">
        <f>IFERROR(IF(G32&gt;0,WORKDAY(AA32,DaysImportResults,Holidays!$B$2:$B$57),""),"NVT")</f>
        <v>43846</v>
      </c>
      <c r="AD32" s="386"/>
      <c r="AE32" s="386">
        <f>IF(G32&gt;0,WORKDAY(AC32,DaysImportBlocks,Holidays!$B$2:$B$57),0)</f>
        <v>43846</v>
      </c>
      <c r="AF32" s="386" t="str">
        <f>Planning!S33</f>
        <v>OK</v>
      </c>
      <c r="AG32" s="386">
        <f>Planning!T33</f>
        <v>43830</v>
      </c>
      <c r="AH32" s="223"/>
      <c r="AI32" s="388">
        <f t="shared" si="2"/>
        <v>16</v>
      </c>
      <c r="AJ32" s="389">
        <f t="shared" si="3"/>
        <v>0</v>
      </c>
      <c r="AK32" s="389" t="str">
        <f t="shared" si="4"/>
        <v/>
      </c>
    </row>
    <row r="33" spans="2:37" hidden="1">
      <c r="B33" s="384" t="str">
        <f>Planning!D34</f>
        <v>Roeselare</v>
      </c>
      <c r="C33" s="384" t="str">
        <f>Planning!E34</f>
        <v>FH03</v>
      </c>
      <c r="D33" s="192" t="str">
        <f>Planning!F34</f>
        <v>EI</v>
      </c>
      <c r="E33" s="193"/>
      <c r="F33" s="385" t="str">
        <f>Planning!Q34</f>
        <v>OK</v>
      </c>
      <c r="G33" s="386">
        <f>Planning!R34</f>
        <v>43799</v>
      </c>
      <c r="H33" s="387"/>
      <c r="I33" s="386">
        <f t="shared" si="1"/>
        <v>43799</v>
      </c>
      <c r="J33" s="387"/>
      <c r="K33" s="386">
        <f>IFERROR(IF(G33&gt;0,WORKDAY(I33,DaysDrawBlocks,Holidays!$B$2:$B$57),""),"NVT")</f>
        <v>43799</v>
      </c>
      <c r="L33" s="387"/>
      <c r="M33" s="386">
        <f>IFERROR(IF(G33&gt;0,WORKDAY(K33,DaysAdjustCoords,Holidays!$B$2:$B$57),""),"NVT")</f>
        <v>43801</v>
      </c>
      <c r="N33" s="387"/>
      <c r="O33" s="386">
        <f>IFERROR(IF(G33&gt;0,WORKDAY(M33,DaysExportFromIFH,Holidays!$B$2:$B$57),""),"NVT")</f>
        <v>43801</v>
      </c>
      <c r="P33" s="387"/>
      <c r="Q33" s="386">
        <f>IFERROR(IF(G33&gt;0,WORKDAY(O33,DaysDescProces,Holidays!$B$2:$B$57),""),"NVT")</f>
        <v>43808</v>
      </c>
      <c r="R33" s="387"/>
      <c r="S33" s="386">
        <f>IFERROR(IF(G33&gt;0,WORKDAY(Q33,DaysCreationOfNB,Holidays!$B$2:$B$57),""),"NVT")</f>
        <v>43808</v>
      </c>
      <c r="T33" s="387"/>
      <c r="U33" s="386">
        <f>IFERROR(IF(G33&gt;0,WORKDAY(S33,DaysImportNB,Holidays!$B$2:$B$57),""),"NVT")</f>
        <v>43808</v>
      </c>
      <c r="V33" s="387"/>
      <c r="W33" s="386">
        <f>IFERROR(IF(G33&gt;0,WORKDAY(U33,DaysImportDesc,Holidays!$B$2:$B$57),""),"NVT")</f>
        <v>43808</v>
      </c>
      <c r="X33" s="387"/>
      <c r="Y33" s="386">
        <f>IFERROR(IF(G33&gt;0,WORKDAY(W33,DaysSendToValidation,Holidays!$B$2:$B$57),""),"NVT")</f>
        <v>43808</v>
      </c>
      <c r="Z33" s="387"/>
      <c r="AA33" s="386">
        <f>IFERROR(IF(G33&gt;0,WORKDAY(Y33,DaysImportInIFH,Holidays!$B$2:$B$57),""),"NVT")</f>
        <v>43810</v>
      </c>
      <c r="AB33" s="387"/>
      <c r="AC33" s="386">
        <f>IFERROR(IF(G33&gt;0,WORKDAY(AA33,DaysImportResults,Holidays!$B$2:$B$57),""),"NVT")</f>
        <v>43811</v>
      </c>
      <c r="AD33" s="386"/>
      <c r="AE33" s="386">
        <f>IF(G33&gt;0,WORKDAY(AC33,DaysImportBlocks,Holidays!$B$2:$B$57),0)</f>
        <v>43811</v>
      </c>
      <c r="AF33" s="386" t="str">
        <f>Planning!S34</f>
        <v>OK</v>
      </c>
      <c r="AG33" s="386">
        <f>Planning!T34</f>
        <v>43799</v>
      </c>
      <c r="AH33" s="223"/>
      <c r="AI33" s="388">
        <f t="shared" si="2"/>
        <v>12</v>
      </c>
      <c r="AJ33" s="389">
        <f t="shared" si="3"/>
        <v>0</v>
      </c>
      <c r="AK33" s="389" t="str">
        <f t="shared" si="4"/>
        <v/>
      </c>
    </row>
    <row r="34" spans="2:37" hidden="1">
      <c r="B34" s="384" t="str">
        <f>Planning!D35</f>
        <v>Roeselare</v>
      </c>
      <c r="C34" s="384" t="str">
        <f>Planning!E35</f>
        <v>FH04</v>
      </c>
      <c r="D34" s="192" t="str">
        <f>Planning!F35</f>
        <v>Vdb</v>
      </c>
      <c r="E34" s="193"/>
      <c r="F34" s="385" t="str">
        <f>Planning!Q35</f>
        <v>OK</v>
      </c>
      <c r="G34" s="386">
        <f>Planning!R35</f>
        <v>0</v>
      </c>
      <c r="H34" s="387"/>
      <c r="I34" s="386">
        <f t="shared" si="1"/>
        <v>0</v>
      </c>
      <c r="J34" s="387"/>
      <c r="K34" s="386" t="str">
        <f>IFERROR(IF(G34&gt;0,WORKDAY(I34,DaysDrawBlocks,Holidays!$B$2:$B$57),""),"NVT")</f>
        <v/>
      </c>
      <c r="L34" s="387"/>
      <c r="M34" s="386" t="str">
        <f>IFERROR(IF(G34&gt;0,WORKDAY(K34,DaysAdjustCoords,Holidays!$B$2:$B$57),""),"NVT")</f>
        <v/>
      </c>
      <c r="N34" s="387"/>
      <c r="O34" s="386" t="str">
        <f>IFERROR(IF(G34&gt;0,WORKDAY(M34,DaysExportFromIFH,Holidays!$B$2:$B$57),""),"NVT")</f>
        <v/>
      </c>
      <c r="P34" s="387"/>
      <c r="Q34" s="386" t="str">
        <f>IFERROR(IF(G34&gt;0,WORKDAY(O34,DaysDescProces,Holidays!$B$2:$B$57),""),"NVT")</f>
        <v/>
      </c>
      <c r="R34" s="387"/>
      <c r="S34" s="386" t="str">
        <f>IFERROR(IF(G34&gt;0,WORKDAY(Q34,DaysCreationOfNB,Holidays!$B$2:$B$57),""),"NVT")</f>
        <v/>
      </c>
      <c r="T34" s="387"/>
      <c r="U34" s="386" t="str">
        <f>IFERROR(IF(G34&gt;0,WORKDAY(S34,DaysImportNB,Holidays!$B$2:$B$57),""),"NVT")</f>
        <v/>
      </c>
      <c r="V34" s="387"/>
      <c r="W34" s="386" t="str">
        <f>IFERROR(IF(G34&gt;0,WORKDAY(U34,DaysImportDesc,Holidays!$B$2:$B$57),""),"NVT")</f>
        <v/>
      </c>
      <c r="X34" s="387"/>
      <c r="Y34" s="386" t="str">
        <f>IFERROR(IF(G34&gt;0,WORKDAY(W34,DaysSendToValidation,Holidays!$B$2:$B$57),""),"NVT")</f>
        <v/>
      </c>
      <c r="Z34" s="387"/>
      <c r="AA34" s="386" t="str">
        <f>IFERROR(IF(G34&gt;0,WORKDAY(Y34,DaysImportInIFH,Holidays!$B$2:$B$57),""),"NVT")</f>
        <v/>
      </c>
      <c r="AB34" s="387"/>
      <c r="AC34" s="386" t="str">
        <f>IFERROR(IF(G34&gt;0,WORKDAY(AA34,DaysImportResults,Holidays!$B$2:$B$57),""),"NVT")</f>
        <v/>
      </c>
      <c r="AD34" s="386"/>
      <c r="AE34" s="386">
        <f>IF(G34&gt;0,WORKDAY(AC34,DaysImportBlocks,Holidays!$B$2:$B$57),0)</f>
        <v>0</v>
      </c>
      <c r="AF34" s="386" t="str">
        <f>Planning!S35</f>
        <v>OK</v>
      </c>
      <c r="AG34" s="386">
        <f>Planning!T35</f>
        <v>0</v>
      </c>
      <c r="AH34" s="223"/>
      <c r="AI34" s="388" t="str">
        <f t="shared" si="2"/>
        <v/>
      </c>
      <c r="AJ34" s="389" t="str">
        <f t="shared" si="3"/>
        <v/>
      </c>
      <c r="AK34" s="389" t="str">
        <f t="shared" si="4"/>
        <v/>
      </c>
    </row>
    <row r="35" spans="2:37" hidden="1">
      <c r="B35" s="384" t="str">
        <f>Planning!D36</f>
        <v>Roeselare</v>
      </c>
      <c r="C35" s="384" t="str">
        <f>Planning!E36</f>
        <v>FH05</v>
      </c>
      <c r="D35" s="192" t="str">
        <f>Planning!F36</f>
        <v>EI</v>
      </c>
      <c r="E35" s="193"/>
      <c r="F35" s="385" t="str">
        <f>Planning!Q36</f>
        <v>OK</v>
      </c>
      <c r="G35" s="386">
        <f>Planning!R36</f>
        <v>43819</v>
      </c>
      <c r="H35" s="387"/>
      <c r="I35" s="386">
        <f t="shared" si="1"/>
        <v>43819</v>
      </c>
      <c r="J35" s="387"/>
      <c r="K35" s="386">
        <f>IFERROR(IF(G35&gt;0,WORKDAY(I35,DaysDrawBlocks,Holidays!$B$2:$B$57),""),"NVT")</f>
        <v>43819</v>
      </c>
      <c r="L35" s="387"/>
      <c r="M35" s="386">
        <f>IFERROR(IF(G35&gt;0,WORKDAY(K35,DaysAdjustCoords,Holidays!$B$2:$B$57),""),"NVT")</f>
        <v>43836</v>
      </c>
      <c r="N35" s="387"/>
      <c r="O35" s="386">
        <f>IFERROR(IF(G35&gt;0,WORKDAY(M35,DaysExportFromIFH,Holidays!$B$2:$B$57),""),"NVT")</f>
        <v>43836</v>
      </c>
      <c r="P35" s="387"/>
      <c r="Q35" s="386">
        <f>IFERROR(IF(G35&gt;0,WORKDAY(O35,DaysDescProces,Holidays!$B$2:$B$57),""),"NVT")</f>
        <v>43843</v>
      </c>
      <c r="R35" s="387"/>
      <c r="S35" s="386">
        <f>IFERROR(IF(G35&gt;0,WORKDAY(Q35,DaysCreationOfNB,Holidays!$B$2:$B$57),""),"NVT")</f>
        <v>43843</v>
      </c>
      <c r="T35" s="387"/>
      <c r="U35" s="386">
        <f>IFERROR(IF(G35&gt;0,WORKDAY(S35,DaysImportNB,Holidays!$B$2:$B$57),""),"NVT")</f>
        <v>43843</v>
      </c>
      <c r="V35" s="387"/>
      <c r="W35" s="386">
        <f>IFERROR(IF(G35&gt;0,WORKDAY(U35,DaysImportDesc,Holidays!$B$2:$B$57),""),"NVT")</f>
        <v>43843</v>
      </c>
      <c r="X35" s="387"/>
      <c r="Y35" s="386">
        <f>IFERROR(IF(G35&gt;0,WORKDAY(W35,DaysSendToValidation,Holidays!$B$2:$B$57),""),"NVT")</f>
        <v>43843</v>
      </c>
      <c r="Z35" s="387"/>
      <c r="AA35" s="386">
        <f>IFERROR(IF(G35&gt;0,WORKDAY(Y35,DaysImportInIFH,Holidays!$B$2:$B$57),""),"NVT")</f>
        <v>43845</v>
      </c>
      <c r="AB35" s="387"/>
      <c r="AC35" s="386">
        <f>IFERROR(IF(G35&gt;0,WORKDAY(AA35,DaysImportResults,Holidays!$B$2:$B$57),""),"NVT")</f>
        <v>43846</v>
      </c>
      <c r="AD35" s="386"/>
      <c r="AE35" s="386">
        <f>IF(G35&gt;0,WORKDAY(AC35,DaysImportBlocks,Holidays!$B$2:$B$57),0)</f>
        <v>43846</v>
      </c>
      <c r="AF35" s="386" t="str">
        <f>Planning!S36</f>
        <v>OK</v>
      </c>
      <c r="AG35" s="386">
        <f>Planning!T36</f>
        <v>43819</v>
      </c>
      <c r="AH35" s="223"/>
      <c r="AI35" s="388">
        <f t="shared" si="2"/>
        <v>27</v>
      </c>
      <c r="AJ35" s="389">
        <f t="shared" si="3"/>
        <v>0</v>
      </c>
      <c r="AK35" s="389" t="str">
        <f t="shared" si="4"/>
        <v/>
      </c>
    </row>
    <row r="36" spans="2:37" hidden="1">
      <c r="B36" s="384" t="str">
        <f>Planning!D37</f>
        <v>Evere</v>
      </c>
      <c r="C36" s="384" t="str">
        <f>Planning!E37</f>
        <v>FH01</v>
      </c>
      <c r="D36" s="192" t="str">
        <f>Planning!F37</f>
        <v>VdB</v>
      </c>
      <c r="E36" s="193"/>
      <c r="F36" s="385" t="str">
        <f>Planning!Q37</f>
        <v>OK</v>
      </c>
      <c r="G36" s="386">
        <f>Planning!R37</f>
        <v>43676</v>
      </c>
      <c r="H36" s="387"/>
      <c r="I36" s="386">
        <f t="shared" si="1"/>
        <v>43676</v>
      </c>
      <c r="J36" s="387"/>
      <c r="K36" s="386">
        <f>IFERROR(IF(G36&gt;0,WORKDAY(I36,DaysDrawBlocks,Holidays!$B$2:$B$57),""),"NVT")</f>
        <v>43676</v>
      </c>
      <c r="L36" s="387"/>
      <c r="M36" s="386">
        <f>IFERROR(IF(G36&gt;0,WORKDAY(K36,DaysAdjustCoords,Holidays!$B$2:$B$57),""),"NVT")</f>
        <v>43677</v>
      </c>
      <c r="N36" s="387"/>
      <c r="O36" s="386">
        <f>IFERROR(IF(G36&gt;0,WORKDAY(M36,DaysExportFromIFH,Holidays!$B$2:$B$57),""),"NVT")</f>
        <v>43677</v>
      </c>
      <c r="P36" s="387"/>
      <c r="Q36" s="386">
        <f>IFERROR(IF(G36&gt;0,WORKDAY(O36,DaysDescProces,Holidays!$B$2:$B$57),""),"NVT")</f>
        <v>43684</v>
      </c>
      <c r="R36" s="387"/>
      <c r="S36" s="386">
        <f>IFERROR(IF(G36&gt;0,WORKDAY(Q36,DaysCreationOfNB,Holidays!$B$2:$B$57),""),"NVT")</f>
        <v>43684</v>
      </c>
      <c r="T36" s="387"/>
      <c r="U36" s="386">
        <f>IFERROR(IF(G36&gt;0,WORKDAY(S36,DaysImportNB,Holidays!$B$2:$B$57),""),"NVT")</f>
        <v>43684</v>
      </c>
      <c r="V36" s="387"/>
      <c r="W36" s="386">
        <f>IFERROR(IF(G36&gt;0,WORKDAY(U36,DaysImportDesc,Holidays!$B$2:$B$57),""),"NVT")</f>
        <v>43684</v>
      </c>
      <c r="X36" s="387"/>
      <c r="Y36" s="386">
        <f>IFERROR(IF(G36&gt;0,WORKDAY(W36,DaysSendToValidation,Holidays!$B$2:$B$57),""),"NVT")</f>
        <v>43684</v>
      </c>
      <c r="Z36" s="387"/>
      <c r="AA36" s="386">
        <f>IFERROR(IF(G36&gt;0,WORKDAY(Y36,DaysImportInIFH,Holidays!$B$2:$B$57),""),"NVT")</f>
        <v>43686</v>
      </c>
      <c r="AB36" s="387"/>
      <c r="AC36" s="386">
        <f>IFERROR(IF(G36&gt;0,WORKDAY(AA36,DaysImportResults,Holidays!$B$2:$B$57),""),"NVT")</f>
        <v>43689</v>
      </c>
      <c r="AD36" s="386"/>
      <c r="AE36" s="386">
        <f>IF(G36&gt;0,WORKDAY(AC36,DaysImportBlocks,Holidays!$B$2:$B$57),0)</f>
        <v>43689</v>
      </c>
      <c r="AF36" s="386" t="str">
        <f>Planning!S37</f>
        <v>OK</v>
      </c>
      <c r="AG36" s="386">
        <f>Planning!T37</f>
        <v>43690</v>
      </c>
      <c r="AH36" s="223"/>
      <c r="AI36" s="388" t="str">
        <f t="shared" si="2"/>
        <v/>
      </c>
      <c r="AJ36" s="389">
        <f t="shared" si="3"/>
        <v>14</v>
      </c>
      <c r="AK36" s="389">
        <f t="shared" si="4"/>
        <v>4</v>
      </c>
    </row>
    <row r="37" spans="2:37" hidden="1">
      <c r="B37" s="384" t="str">
        <f>Planning!D38</f>
        <v>Evere</v>
      </c>
      <c r="C37" s="384" t="str">
        <f>Planning!E38</f>
        <v>FH02</v>
      </c>
      <c r="D37" s="192" t="str">
        <f>Planning!F38</f>
        <v>VdB</v>
      </c>
      <c r="E37" s="193"/>
      <c r="F37" s="385" t="str">
        <f>Planning!Q38</f>
        <v>OK</v>
      </c>
      <c r="G37" s="386">
        <f>Planning!R38</f>
        <v>43675</v>
      </c>
      <c r="H37" s="387"/>
      <c r="I37" s="386">
        <f t="shared" si="1"/>
        <v>43675</v>
      </c>
      <c r="J37" s="387"/>
      <c r="K37" s="386">
        <f>IFERROR(IF(G37&gt;0,WORKDAY(I37,DaysDrawBlocks,Holidays!$B$2:$B$57),""),"NVT")</f>
        <v>43675</v>
      </c>
      <c r="L37" s="387"/>
      <c r="M37" s="386">
        <f>IFERROR(IF(G37&gt;0,WORKDAY(K37,DaysAdjustCoords,Holidays!$B$2:$B$57),""),"NVT")</f>
        <v>43676</v>
      </c>
      <c r="N37" s="387"/>
      <c r="O37" s="386">
        <f>IFERROR(IF(G37&gt;0,WORKDAY(M37,DaysExportFromIFH,Holidays!$B$2:$B$57),""),"NVT")</f>
        <v>43676</v>
      </c>
      <c r="P37" s="387"/>
      <c r="Q37" s="386">
        <f>IFERROR(IF(G37&gt;0,WORKDAY(O37,DaysDescProces,Holidays!$B$2:$B$57),""),"NVT")</f>
        <v>43683</v>
      </c>
      <c r="R37" s="387"/>
      <c r="S37" s="386">
        <f>IFERROR(IF(G37&gt;0,WORKDAY(Q37,DaysCreationOfNB,Holidays!$B$2:$B$57),""),"NVT")</f>
        <v>43683</v>
      </c>
      <c r="T37" s="387"/>
      <c r="U37" s="386">
        <f>IFERROR(IF(G37&gt;0,WORKDAY(S37,DaysImportNB,Holidays!$B$2:$B$57),""),"NVT")</f>
        <v>43683</v>
      </c>
      <c r="V37" s="387"/>
      <c r="W37" s="386">
        <f>IFERROR(IF(G37&gt;0,WORKDAY(U37,DaysImportDesc,Holidays!$B$2:$B$57),""),"NVT")</f>
        <v>43683</v>
      </c>
      <c r="X37" s="387"/>
      <c r="Y37" s="386">
        <f>IFERROR(IF(G37&gt;0,WORKDAY(W37,DaysSendToValidation,Holidays!$B$2:$B$57),""),"NVT")</f>
        <v>43683</v>
      </c>
      <c r="Z37" s="387"/>
      <c r="AA37" s="386">
        <f>IFERROR(IF(G37&gt;0,WORKDAY(Y37,DaysImportInIFH,Holidays!$B$2:$B$57),""),"NVT")</f>
        <v>43685</v>
      </c>
      <c r="AB37" s="387"/>
      <c r="AC37" s="386">
        <f>IFERROR(IF(G37&gt;0,WORKDAY(AA37,DaysImportResults,Holidays!$B$2:$B$57),""),"NVT")</f>
        <v>43686</v>
      </c>
      <c r="AD37" s="386"/>
      <c r="AE37" s="386">
        <f>IF(G37&gt;0,WORKDAY(AC37,DaysImportBlocks,Holidays!$B$2:$B$57),0)</f>
        <v>43686</v>
      </c>
      <c r="AF37" s="386" t="str">
        <f>Planning!S38</f>
        <v>OK</v>
      </c>
      <c r="AG37" s="386">
        <f>Planning!T38</f>
        <v>43681</v>
      </c>
      <c r="AH37" s="223"/>
      <c r="AI37" s="388">
        <f t="shared" si="2"/>
        <v>5</v>
      </c>
      <c r="AJ37" s="389">
        <f t="shared" si="3"/>
        <v>6</v>
      </c>
      <c r="AK37" s="389">
        <f t="shared" si="4"/>
        <v>-4</v>
      </c>
    </row>
    <row r="38" spans="2:37" hidden="1">
      <c r="B38" s="384" t="str">
        <f>Planning!D39</f>
        <v>Evere</v>
      </c>
      <c r="C38" s="384" t="str">
        <f>Planning!E39</f>
        <v>FH03</v>
      </c>
      <c r="D38" s="192" t="str">
        <f>Planning!F39</f>
        <v>VdB</v>
      </c>
      <c r="E38" s="193"/>
      <c r="F38" s="385" t="str">
        <f>Planning!Q39</f>
        <v>OK</v>
      </c>
      <c r="G38" s="386">
        <f>Planning!R39</f>
        <v>43922</v>
      </c>
      <c r="H38" s="387"/>
      <c r="I38" s="386">
        <f t="shared" si="1"/>
        <v>43922</v>
      </c>
      <c r="J38" s="387"/>
      <c r="K38" s="386">
        <f>IFERROR(IF(G38&gt;0,WORKDAY(I38,DaysDrawBlocks,Holidays!$B$2:$B$57),""),"NVT")</f>
        <v>43922</v>
      </c>
      <c r="L38" s="387"/>
      <c r="M38" s="386">
        <f>IFERROR(IF(G38&gt;0,WORKDAY(K38,DaysAdjustCoords,Holidays!$B$2:$B$57),""),"NVT")</f>
        <v>43923</v>
      </c>
      <c r="N38" s="387"/>
      <c r="O38" s="386">
        <f>IFERROR(IF(G38&gt;0,WORKDAY(M38,DaysExportFromIFH,Holidays!$B$2:$B$57),""),"NVT")</f>
        <v>43923</v>
      </c>
      <c r="P38" s="387"/>
      <c r="Q38" s="386">
        <f>IFERROR(IF(G38&gt;0,WORKDAY(O38,DaysDescProces,Holidays!$B$2:$B$57),""),"NVT")</f>
        <v>43930</v>
      </c>
      <c r="R38" s="387"/>
      <c r="S38" s="386">
        <f>IFERROR(IF(G38&gt;0,WORKDAY(Q38,DaysCreationOfNB,Holidays!$B$2:$B$57),""),"NVT")</f>
        <v>43930</v>
      </c>
      <c r="T38" s="387"/>
      <c r="U38" s="386">
        <f>IFERROR(IF(G38&gt;0,WORKDAY(S38,DaysImportNB,Holidays!$B$2:$B$57),""),"NVT")</f>
        <v>43930</v>
      </c>
      <c r="V38" s="387"/>
      <c r="W38" s="386">
        <f>IFERROR(IF(G38&gt;0,WORKDAY(U38,DaysImportDesc,Holidays!$B$2:$B$57),""),"NVT")</f>
        <v>43930</v>
      </c>
      <c r="X38" s="387"/>
      <c r="Y38" s="386">
        <f>IFERROR(IF(G38&gt;0,WORKDAY(W38,DaysSendToValidation,Holidays!$B$2:$B$57),""),"NVT")</f>
        <v>43930</v>
      </c>
      <c r="Z38" s="387"/>
      <c r="AA38" s="386">
        <f>IFERROR(IF(G38&gt;0,WORKDAY(Y38,DaysImportInIFH,Holidays!$B$2:$B$57),""),"NVT")</f>
        <v>43941</v>
      </c>
      <c r="AB38" s="387"/>
      <c r="AC38" s="386">
        <f>IFERROR(IF(G38&gt;0,WORKDAY(AA38,DaysImportResults,Holidays!$B$2:$B$57),""),"NVT")</f>
        <v>43942</v>
      </c>
      <c r="AD38" s="386"/>
      <c r="AE38" s="386">
        <f>IF(G38&gt;0,WORKDAY(AC38,DaysImportBlocks,Holidays!$B$2:$B$57),0)</f>
        <v>43942</v>
      </c>
      <c r="AF38" s="386" t="str">
        <f>Planning!S39</f>
        <v>OK</v>
      </c>
      <c r="AG38" s="386">
        <f>Planning!T39</f>
        <v>43929</v>
      </c>
      <c r="AH38" s="223"/>
      <c r="AI38" s="388">
        <f t="shared" si="2"/>
        <v>13</v>
      </c>
      <c r="AJ38" s="389">
        <f t="shared" si="3"/>
        <v>7</v>
      </c>
      <c r="AK38" s="389">
        <f t="shared" si="4"/>
        <v>-3</v>
      </c>
    </row>
    <row r="39" spans="2:37" hidden="1">
      <c r="B39" s="384" t="str">
        <f>Planning!D40</f>
        <v>Evere</v>
      </c>
      <c r="C39" s="384" t="str">
        <f>Planning!E40</f>
        <v>FH04</v>
      </c>
      <c r="D39" s="192" t="str">
        <f>Planning!F40</f>
        <v>VdB</v>
      </c>
      <c r="E39" s="193"/>
      <c r="F39" s="385" t="str">
        <f>Planning!Q40</f>
        <v>OK</v>
      </c>
      <c r="G39" s="386">
        <f>Planning!R40</f>
        <v>43930</v>
      </c>
      <c r="H39" s="387"/>
      <c r="I39" s="386">
        <f t="shared" si="1"/>
        <v>43930</v>
      </c>
      <c r="J39" s="387"/>
      <c r="K39" s="386">
        <f>IFERROR(IF(G39&gt;0,WORKDAY(I39,DaysDrawBlocks,Holidays!$B$2:$B$57),""),"NVT")</f>
        <v>43930</v>
      </c>
      <c r="L39" s="387"/>
      <c r="M39" s="386">
        <f>IFERROR(IF(G39&gt;0,WORKDAY(K39,DaysAdjustCoords,Holidays!$B$2:$B$57),""),"NVT")</f>
        <v>43931</v>
      </c>
      <c r="N39" s="387"/>
      <c r="O39" s="386">
        <f>IFERROR(IF(G39&gt;0,WORKDAY(M39,DaysExportFromIFH,Holidays!$B$2:$B$57),""),"NVT")</f>
        <v>43931</v>
      </c>
      <c r="P39" s="387"/>
      <c r="Q39" s="386">
        <f>IFERROR(IF(G39&gt;0,WORKDAY(O39,DaysDescProces,Holidays!$B$2:$B$57),""),"NVT")</f>
        <v>43945</v>
      </c>
      <c r="R39" s="387"/>
      <c r="S39" s="386">
        <f>IFERROR(IF(G39&gt;0,WORKDAY(Q39,DaysCreationOfNB,Holidays!$B$2:$B$57),""),"NVT")</f>
        <v>43945</v>
      </c>
      <c r="T39" s="387"/>
      <c r="U39" s="386">
        <f>IFERROR(IF(G39&gt;0,WORKDAY(S39,DaysImportNB,Holidays!$B$2:$B$57),""),"NVT")</f>
        <v>43945</v>
      </c>
      <c r="V39" s="387"/>
      <c r="W39" s="386">
        <f>IFERROR(IF(G39&gt;0,WORKDAY(U39,DaysImportDesc,Holidays!$B$2:$B$57),""),"NVT")</f>
        <v>43945</v>
      </c>
      <c r="X39" s="387"/>
      <c r="Y39" s="386">
        <f>IFERROR(IF(G39&gt;0,WORKDAY(W39,DaysSendToValidation,Holidays!$B$2:$B$57),""),"NVT")</f>
        <v>43945</v>
      </c>
      <c r="Z39" s="387"/>
      <c r="AA39" s="386">
        <f>IFERROR(IF(G39&gt;0,WORKDAY(Y39,DaysImportInIFH,Holidays!$B$2:$B$57),""),"NVT")</f>
        <v>43949</v>
      </c>
      <c r="AB39" s="387"/>
      <c r="AC39" s="386">
        <f>IFERROR(IF(G39&gt;0,WORKDAY(AA39,DaysImportResults,Holidays!$B$2:$B$57),""),"NVT")</f>
        <v>43950</v>
      </c>
      <c r="AD39" s="386"/>
      <c r="AE39" s="386">
        <f>IF(G39&gt;0,WORKDAY(AC39,DaysImportBlocks,Holidays!$B$2:$B$57),0)</f>
        <v>43950</v>
      </c>
      <c r="AF39" s="386" t="str">
        <f>Planning!S40</f>
        <v>OK</v>
      </c>
      <c r="AG39" s="386">
        <f>Planning!T40</f>
        <v>43949</v>
      </c>
      <c r="AH39" s="223"/>
      <c r="AI39" s="388">
        <f t="shared" si="2"/>
        <v>1</v>
      </c>
      <c r="AJ39" s="389">
        <f t="shared" si="3"/>
        <v>19</v>
      </c>
      <c r="AK39" s="389">
        <f t="shared" si="4"/>
        <v>9</v>
      </c>
    </row>
    <row r="40" spans="2:37" hidden="1">
      <c r="B40" s="384" t="str">
        <f>Planning!D41</f>
        <v>Evere</v>
      </c>
      <c r="C40" s="384" t="str">
        <f>Planning!E41</f>
        <v>FH05</v>
      </c>
      <c r="D40" s="192" t="str">
        <f>Planning!F41</f>
        <v>VdB</v>
      </c>
      <c r="E40" s="193"/>
      <c r="F40" s="385" t="str">
        <f>Planning!Q41</f>
        <v>OK</v>
      </c>
      <c r="G40" s="386">
        <f>Planning!R41</f>
        <v>43949</v>
      </c>
      <c r="H40" s="387"/>
      <c r="I40" s="386">
        <f t="shared" si="1"/>
        <v>43949</v>
      </c>
      <c r="J40" s="387"/>
      <c r="K40" s="386">
        <f>IFERROR(IF(G40&gt;0,WORKDAY(I40,DaysDrawBlocks,Holidays!$B$2:$B$57),""),"NVT")</f>
        <v>43949</v>
      </c>
      <c r="L40" s="387"/>
      <c r="M40" s="386">
        <f>IFERROR(IF(G40&gt;0,WORKDAY(K40,DaysAdjustCoords,Holidays!$B$2:$B$57),""),"NVT")</f>
        <v>43950</v>
      </c>
      <c r="N40" s="387"/>
      <c r="O40" s="386">
        <f>IFERROR(IF(G40&gt;0,WORKDAY(M40,DaysExportFromIFH,Holidays!$B$2:$B$57),""),"NVT")</f>
        <v>43950</v>
      </c>
      <c r="P40" s="387"/>
      <c r="Q40" s="386">
        <f>IFERROR(IF(G40&gt;0,WORKDAY(O40,DaysDescProces,Holidays!$B$2:$B$57),""),"NVT")</f>
        <v>43958</v>
      </c>
      <c r="R40" s="387"/>
      <c r="S40" s="386">
        <f>IFERROR(IF(G40&gt;0,WORKDAY(Q40,DaysCreationOfNB,Holidays!$B$2:$B$57),""),"NVT")</f>
        <v>43958</v>
      </c>
      <c r="T40" s="387"/>
      <c r="U40" s="386">
        <f>IFERROR(IF(G40&gt;0,WORKDAY(S40,DaysImportNB,Holidays!$B$2:$B$57),""),"NVT")</f>
        <v>43958</v>
      </c>
      <c r="V40" s="387"/>
      <c r="W40" s="386">
        <f>IFERROR(IF(G40&gt;0,WORKDAY(U40,DaysImportDesc,Holidays!$B$2:$B$57),""),"NVT")</f>
        <v>43958</v>
      </c>
      <c r="X40" s="387"/>
      <c r="Y40" s="386">
        <f>IFERROR(IF(G40&gt;0,WORKDAY(W40,DaysSendToValidation,Holidays!$B$2:$B$57),""),"NVT")</f>
        <v>43958</v>
      </c>
      <c r="Z40" s="387"/>
      <c r="AA40" s="386">
        <f>IFERROR(IF(G40&gt;0,WORKDAY(Y40,DaysImportInIFH,Holidays!$B$2:$B$57),""),"NVT")</f>
        <v>43962</v>
      </c>
      <c r="AB40" s="387"/>
      <c r="AC40" s="386">
        <f>IFERROR(IF(G40&gt;0,WORKDAY(AA40,DaysImportResults,Holidays!$B$2:$B$57),""),"NVT")</f>
        <v>43963</v>
      </c>
      <c r="AD40" s="386"/>
      <c r="AE40" s="386">
        <f>IF(G40&gt;0,WORKDAY(AC40,DaysImportBlocks,Holidays!$B$2:$B$57),0)</f>
        <v>43963</v>
      </c>
      <c r="AF40" s="386" t="str">
        <f>Planning!S41</f>
        <v>OK</v>
      </c>
      <c r="AG40" s="386">
        <f>Planning!T41</f>
        <v>43963</v>
      </c>
      <c r="AH40" s="223"/>
      <c r="AI40" s="388" t="str">
        <f t="shared" si="2"/>
        <v/>
      </c>
      <c r="AJ40" s="389">
        <f t="shared" si="3"/>
        <v>14</v>
      </c>
      <c r="AK40" s="389">
        <f t="shared" si="4"/>
        <v>4</v>
      </c>
    </row>
    <row r="41" spans="2:37" hidden="1">
      <c r="B41" s="384" t="str">
        <f>Planning!D42</f>
        <v>Hasselt</v>
      </c>
      <c r="C41" s="384" t="str">
        <f>Planning!E42</f>
        <v>FH01</v>
      </c>
      <c r="D41" s="192" t="str">
        <f>Planning!F42</f>
        <v>VdB</v>
      </c>
      <c r="E41" s="193"/>
      <c r="F41" s="385" t="str">
        <f>Planning!Q42</f>
        <v>OK</v>
      </c>
      <c r="G41" s="386" t="str">
        <f>Planning!R42</f>
        <v>NVT</v>
      </c>
      <c r="H41" s="387"/>
      <c r="I41" s="386" t="str">
        <f t="shared" si="1"/>
        <v>NVT</v>
      </c>
      <c r="J41" s="387"/>
      <c r="K41" s="386" t="str">
        <f>IFERROR(IF(G41&gt;0,WORKDAY(I41,DaysDrawBlocks,Holidays!$B$2:$B$57),""),"NVT")</f>
        <v>NVT</v>
      </c>
      <c r="L41" s="387"/>
      <c r="M41" s="386" t="str">
        <f>IFERROR(IF(G41&gt;0,WORKDAY(K41,DaysAdjustCoords,Holidays!$B$2:$B$57),""),"NVT")</f>
        <v>NVT</v>
      </c>
      <c r="N41" s="387"/>
      <c r="O41" s="386" t="str">
        <f>IFERROR(IF(G41&gt;0,WORKDAY(M41,DaysExportFromIFH,Holidays!$B$2:$B$57),""),"NVT")</f>
        <v>NVT</v>
      </c>
      <c r="P41" s="387"/>
      <c r="Q41" s="386" t="str">
        <f>IFERROR(IF(G41&gt;0,WORKDAY(O41,DaysDescProces,Holidays!$B$2:$B$57),""),"NVT")</f>
        <v>NVT</v>
      </c>
      <c r="R41" s="387"/>
      <c r="S41" s="386" t="str">
        <f>IFERROR(IF(G41&gt;0,WORKDAY(Q41,DaysCreationOfNB,Holidays!$B$2:$B$57),""),"NVT")</f>
        <v>NVT</v>
      </c>
      <c r="T41" s="387"/>
      <c r="U41" s="386" t="str">
        <f>IFERROR(IF(G41&gt;0,WORKDAY(S41,DaysImportNB,Holidays!$B$2:$B$57),""),"NVT")</f>
        <v>NVT</v>
      </c>
      <c r="V41" s="387"/>
      <c r="W41" s="386" t="str">
        <f>IFERROR(IF(G41&gt;0,WORKDAY(U41,DaysImportDesc,Holidays!$B$2:$B$57),""),"NVT")</f>
        <v>NVT</v>
      </c>
      <c r="X41" s="387"/>
      <c r="Y41" s="386" t="str">
        <f>IFERROR(IF(G41&gt;0,WORKDAY(W41,DaysSendToValidation,Holidays!$B$2:$B$57),""),"NVT")</f>
        <v>NVT</v>
      </c>
      <c r="Z41" s="387"/>
      <c r="AA41" s="386" t="str">
        <f>IFERROR(IF(G41&gt;0,WORKDAY(Y41,DaysImportInIFH,Holidays!$B$2:$B$57),""),"NVT")</f>
        <v>NVT</v>
      </c>
      <c r="AB41" s="387"/>
      <c r="AC41" s="386" t="str">
        <f>IFERROR(IF(G41&gt;0,WORKDAY(AA41,DaysImportResults,Holidays!$B$2:$B$57),""),"NVT")</f>
        <v>NVT</v>
      </c>
      <c r="AD41" s="387"/>
      <c r="AE41" s="386" t="e">
        <f>IF(G41&gt;0,WORKDAY(AC41,DaysImportBlocks,Holidays!$B$2:$B$57),0)</f>
        <v>#VALUE!</v>
      </c>
      <c r="AF41" s="386" t="str">
        <f>Planning!S42</f>
        <v>OK</v>
      </c>
      <c r="AG41" s="386" t="str">
        <f>Planning!T42</f>
        <v>NVT</v>
      </c>
      <c r="AH41" s="223"/>
      <c r="AI41" s="388" t="e">
        <f t="shared" si="2"/>
        <v>#VALUE!</v>
      </c>
      <c r="AJ41" s="389" t="str">
        <f t="shared" si="3"/>
        <v>NVT</v>
      </c>
      <c r="AK41" s="389" t="str">
        <f t="shared" si="4"/>
        <v/>
      </c>
    </row>
    <row r="42" spans="2:37" hidden="1">
      <c r="B42" s="384" t="str">
        <f>Planning!D43</f>
        <v>Hasselt</v>
      </c>
      <c r="C42" s="384" t="str">
        <f>Planning!E43</f>
        <v>FH02</v>
      </c>
      <c r="D42" s="192" t="str">
        <f>Planning!F43</f>
        <v>VdB</v>
      </c>
      <c r="E42" s="193"/>
      <c r="F42" s="385" t="str">
        <f>Planning!Q43</f>
        <v>OK</v>
      </c>
      <c r="G42" s="386">
        <f>Planning!R43</f>
        <v>43581</v>
      </c>
      <c r="H42" s="387"/>
      <c r="I42" s="386">
        <f t="shared" si="1"/>
        <v>43581</v>
      </c>
      <c r="J42" s="387"/>
      <c r="K42" s="386">
        <f>IFERROR(IF(G42&gt;0,WORKDAY(I42,DaysDrawBlocks,Holidays!$B$2:$B$57),""),"NVT")</f>
        <v>43581</v>
      </c>
      <c r="L42" s="387"/>
      <c r="M42" s="386">
        <f>IFERROR(IF(G42&gt;0,WORKDAY(K42,DaysAdjustCoords,Holidays!$B$2:$B$57),""),"NVT")</f>
        <v>43584</v>
      </c>
      <c r="N42" s="387"/>
      <c r="O42" s="386">
        <f>IFERROR(IF(G42&gt;0,WORKDAY(M42,DaysExportFromIFH,Holidays!$B$2:$B$57),""),"NVT")</f>
        <v>43584</v>
      </c>
      <c r="P42" s="387"/>
      <c r="Q42" s="386">
        <f>IFERROR(IF(G42&gt;0,WORKDAY(O42,DaysDescProces,Holidays!$B$2:$B$57),""),"NVT")</f>
        <v>43591</v>
      </c>
      <c r="R42" s="387"/>
      <c r="S42" s="386">
        <f>IFERROR(IF(G42&gt;0,WORKDAY(Q42,DaysCreationOfNB,Holidays!$B$2:$B$57),""),"NVT")</f>
        <v>43591</v>
      </c>
      <c r="T42" s="387"/>
      <c r="U42" s="386">
        <f>IFERROR(IF(G42&gt;0,WORKDAY(S42,DaysImportNB,Holidays!$B$2:$B$57),""),"NVT")</f>
        <v>43591</v>
      </c>
      <c r="V42" s="387"/>
      <c r="W42" s="386">
        <f>IFERROR(IF(G42&gt;0,WORKDAY(U42,DaysImportDesc,Holidays!$B$2:$B$57),""),"NVT")</f>
        <v>43591</v>
      </c>
      <c r="X42" s="387"/>
      <c r="Y42" s="386">
        <f>IFERROR(IF(G42&gt;0,WORKDAY(W42,DaysSendToValidation,Holidays!$B$2:$B$57),""),"NVT")</f>
        <v>43591</v>
      </c>
      <c r="Z42" s="387"/>
      <c r="AA42" s="386">
        <f>IFERROR(IF(G42&gt;0,WORKDAY(Y42,DaysImportInIFH,Holidays!$B$2:$B$57),""),"NVT")</f>
        <v>43593</v>
      </c>
      <c r="AB42" s="387"/>
      <c r="AC42" s="386">
        <f>IFERROR(IF(G42&gt;0,WORKDAY(AA42,DaysImportResults,Holidays!$B$2:$B$57),""),"NVT")</f>
        <v>43594</v>
      </c>
      <c r="AD42" s="386"/>
      <c r="AE42" s="386">
        <f>IF(G42&gt;0,WORKDAY(AC42,DaysImportBlocks,Holidays!$B$2:$B$57),0)</f>
        <v>43594</v>
      </c>
      <c r="AF42" s="386" t="str">
        <f>Planning!S43</f>
        <v>OK</v>
      </c>
      <c r="AG42" s="386">
        <f>Planning!T43</f>
        <v>43585</v>
      </c>
      <c r="AH42" s="223"/>
      <c r="AI42" s="388">
        <f t="shared" si="2"/>
        <v>9</v>
      </c>
      <c r="AJ42" s="389">
        <f t="shared" si="3"/>
        <v>4</v>
      </c>
      <c r="AK42" s="389">
        <f t="shared" si="4"/>
        <v>-6</v>
      </c>
    </row>
    <row r="43" spans="2:37" hidden="1">
      <c r="B43" s="384" t="str">
        <f>Planning!D44</f>
        <v>Hasselt</v>
      </c>
      <c r="C43" s="384" t="str">
        <f>Planning!E44</f>
        <v>FH03</v>
      </c>
      <c r="D43" s="192" t="str">
        <f>Planning!F44</f>
        <v>VdB</v>
      </c>
      <c r="E43" s="193"/>
      <c r="F43" s="385" t="str">
        <f>Planning!Q44</f>
        <v>OK</v>
      </c>
      <c r="G43" s="386" t="str">
        <f>Planning!R44</f>
        <v>NVT</v>
      </c>
      <c r="H43" s="387"/>
      <c r="I43" s="386" t="str">
        <f t="shared" si="1"/>
        <v>NVT</v>
      </c>
      <c r="J43" s="387"/>
      <c r="K43" s="386" t="str">
        <f>IFERROR(IF(G43&gt;0,WORKDAY(I43,DaysDrawBlocks,Holidays!$B$2:$B$57),""),"NVT")</f>
        <v>NVT</v>
      </c>
      <c r="L43" s="387"/>
      <c r="M43" s="386" t="str">
        <f>IFERROR(IF(G43&gt;0,WORKDAY(K43,DaysAdjustCoords,Holidays!$B$2:$B$57),""),"NVT")</f>
        <v>NVT</v>
      </c>
      <c r="N43" s="387"/>
      <c r="O43" s="386" t="str">
        <f>IFERROR(IF(G43&gt;0,WORKDAY(M43,DaysExportFromIFH,Holidays!$B$2:$B$57),""),"NVT")</f>
        <v>NVT</v>
      </c>
      <c r="P43" s="387"/>
      <c r="Q43" s="386" t="str">
        <f>IFERROR(IF(G43&gt;0,WORKDAY(O43,DaysDescProces,Holidays!$B$2:$B$57),""),"NVT")</f>
        <v>NVT</v>
      </c>
      <c r="R43" s="387"/>
      <c r="S43" s="386" t="str">
        <f>IFERROR(IF(G43&gt;0,WORKDAY(Q43,DaysCreationOfNB,Holidays!$B$2:$B$57),""),"NVT")</f>
        <v>NVT</v>
      </c>
      <c r="T43" s="387"/>
      <c r="U43" s="386" t="str">
        <f>IFERROR(IF(G43&gt;0,WORKDAY(S43,DaysImportNB,Holidays!$B$2:$B$57),""),"NVT")</f>
        <v>NVT</v>
      </c>
      <c r="V43" s="387"/>
      <c r="W43" s="386" t="str">
        <f>IFERROR(IF(G43&gt;0,WORKDAY(U43,DaysImportDesc,Holidays!$B$2:$B$57),""),"NVT")</f>
        <v>NVT</v>
      </c>
      <c r="X43" s="387"/>
      <c r="Y43" s="386" t="str">
        <f>IFERROR(IF(G43&gt;0,WORKDAY(W43,DaysSendToValidation,Holidays!$B$2:$B$57),""),"NVT")</f>
        <v>NVT</v>
      </c>
      <c r="Z43" s="387"/>
      <c r="AA43" s="386" t="str">
        <f>IFERROR(IF(G43&gt;0,WORKDAY(Y43,DaysImportInIFH,Holidays!$B$2:$B$57),""),"NVT")</f>
        <v>NVT</v>
      </c>
      <c r="AB43" s="387"/>
      <c r="AC43" s="386" t="str">
        <f>IFERROR(IF(G43&gt;0,WORKDAY(AA43,DaysImportResults,Holidays!$B$2:$B$57),""),"NVT")</f>
        <v>NVT</v>
      </c>
      <c r="AD43" s="387"/>
      <c r="AE43" s="386" t="e">
        <f>IF(G43&gt;0,WORKDAY(AC43,DaysImportBlocks,Holidays!$B$2:$B$57),0)</f>
        <v>#VALUE!</v>
      </c>
      <c r="AF43" s="386" t="str">
        <f>Planning!S44</f>
        <v>OK</v>
      </c>
      <c r="AG43" s="386" t="str">
        <f>Planning!T44</f>
        <v>NVT</v>
      </c>
      <c r="AH43" s="223"/>
      <c r="AI43" s="388" t="e">
        <f t="shared" si="2"/>
        <v>#VALUE!</v>
      </c>
      <c r="AJ43" s="389" t="str">
        <f t="shared" si="3"/>
        <v>NVT</v>
      </c>
      <c r="AK43" s="389" t="str">
        <f t="shared" si="4"/>
        <v/>
      </c>
    </row>
    <row r="44" spans="2:37" hidden="1">
      <c r="B44" s="384" t="str">
        <f>Planning!D45</f>
        <v>Hasselt</v>
      </c>
      <c r="C44" s="384" t="str">
        <f>Planning!E45</f>
        <v>FH04</v>
      </c>
      <c r="D44" s="192" t="str">
        <f>Planning!F45</f>
        <v>VdB</v>
      </c>
      <c r="E44" s="193"/>
      <c r="F44" s="385" t="str">
        <f>Planning!Q45</f>
        <v>OK</v>
      </c>
      <c r="G44" s="386">
        <f>Planning!R45</f>
        <v>43588</v>
      </c>
      <c r="H44" s="387"/>
      <c r="I44" s="386">
        <f t="shared" si="1"/>
        <v>43588</v>
      </c>
      <c r="J44" s="387"/>
      <c r="K44" s="386">
        <f>IFERROR(IF(G44&gt;0,WORKDAY(I44,DaysDrawBlocks,Holidays!$B$2:$B$57),""),"NVT")</f>
        <v>43588</v>
      </c>
      <c r="L44" s="387"/>
      <c r="M44" s="386">
        <f>IFERROR(IF(G44&gt;0,WORKDAY(K44,DaysAdjustCoords,Holidays!$B$2:$B$57),""),"NVT")</f>
        <v>43591</v>
      </c>
      <c r="N44" s="387"/>
      <c r="O44" s="386">
        <f>IFERROR(IF(G44&gt;0,WORKDAY(M44,DaysExportFromIFH,Holidays!$B$2:$B$57),""),"NVT")</f>
        <v>43591</v>
      </c>
      <c r="P44" s="387"/>
      <c r="Q44" s="386">
        <f>IFERROR(IF(G44&gt;0,WORKDAY(O44,DaysDescProces,Holidays!$B$2:$B$57),""),"NVT")</f>
        <v>43598</v>
      </c>
      <c r="R44" s="387"/>
      <c r="S44" s="386">
        <f>IFERROR(IF(G44&gt;0,WORKDAY(Q44,DaysCreationOfNB,Holidays!$B$2:$B$57),""),"NVT")</f>
        <v>43598</v>
      </c>
      <c r="T44" s="387"/>
      <c r="U44" s="386">
        <f>IFERROR(IF(G44&gt;0,WORKDAY(S44,DaysImportNB,Holidays!$B$2:$B$57),""),"NVT")</f>
        <v>43598</v>
      </c>
      <c r="V44" s="387"/>
      <c r="W44" s="386">
        <f>IFERROR(IF(G44&gt;0,WORKDAY(U44,DaysImportDesc,Holidays!$B$2:$B$57),""),"NVT")</f>
        <v>43598</v>
      </c>
      <c r="X44" s="387"/>
      <c r="Y44" s="386">
        <f>IFERROR(IF(G44&gt;0,WORKDAY(W44,DaysSendToValidation,Holidays!$B$2:$B$57),""),"NVT")</f>
        <v>43598</v>
      </c>
      <c r="Z44" s="387"/>
      <c r="AA44" s="386">
        <f>IFERROR(IF(G44&gt;0,WORKDAY(Y44,DaysImportInIFH,Holidays!$B$2:$B$57),""),"NVT")</f>
        <v>43600</v>
      </c>
      <c r="AB44" s="387"/>
      <c r="AC44" s="386">
        <f>IFERROR(IF(G44&gt;0,WORKDAY(AA44,DaysImportResults,Holidays!$B$2:$B$57),""),"NVT")</f>
        <v>43601</v>
      </c>
      <c r="AD44" s="386"/>
      <c r="AE44" s="386">
        <f>IF(G44&gt;0,WORKDAY(AC44,DaysImportBlocks,Holidays!$B$2:$B$57),0)</f>
        <v>43601</v>
      </c>
      <c r="AF44" s="386" t="str">
        <f>Planning!S45</f>
        <v>OK</v>
      </c>
      <c r="AG44" s="386">
        <f>Planning!T45</f>
        <v>43591</v>
      </c>
      <c r="AH44" s="223"/>
      <c r="AI44" s="388">
        <f t="shared" si="2"/>
        <v>10</v>
      </c>
      <c r="AJ44" s="389">
        <f t="shared" si="3"/>
        <v>3</v>
      </c>
      <c r="AK44" s="389">
        <f t="shared" si="4"/>
        <v>-7</v>
      </c>
    </row>
    <row r="45" spans="2:37" hidden="1">
      <c r="B45" s="384" t="str">
        <f>Planning!D46</f>
        <v>Hasselt</v>
      </c>
      <c r="C45" s="384" t="str">
        <f>Planning!E46</f>
        <v>FH05</v>
      </c>
      <c r="D45" s="192" t="str">
        <f>Planning!F46</f>
        <v>VdB</v>
      </c>
      <c r="E45" s="193"/>
      <c r="F45" s="385" t="str">
        <f>Planning!Q46</f>
        <v>OK</v>
      </c>
      <c r="G45" s="386">
        <f>Planning!R46</f>
        <v>43593</v>
      </c>
      <c r="H45" s="387"/>
      <c r="I45" s="386">
        <f t="shared" si="1"/>
        <v>43593</v>
      </c>
      <c r="J45" s="387"/>
      <c r="K45" s="386">
        <f>IFERROR(IF(G45&gt;0,WORKDAY(I45,DaysDrawBlocks,Holidays!$B$2:$B$57),""),"NVT")</f>
        <v>43593</v>
      </c>
      <c r="L45" s="387"/>
      <c r="M45" s="386">
        <f>IFERROR(IF(G45&gt;0,WORKDAY(K45,DaysAdjustCoords,Holidays!$B$2:$B$57),""),"NVT")</f>
        <v>43594</v>
      </c>
      <c r="N45" s="387"/>
      <c r="O45" s="386">
        <f>IFERROR(IF(G45&gt;0,WORKDAY(M45,DaysExportFromIFH,Holidays!$B$2:$B$57),""),"NVT")</f>
        <v>43594</v>
      </c>
      <c r="P45" s="387"/>
      <c r="Q45" s="386">
        <f>IFERROR(IF(G45&gt;0,WORKDAY(O45,DaysDescProces,Holidays!$B$2:$B$57),""),"NVT")</f>
        <v>43601</v>
      </c>
      <c r="R45" s="387"/>
      <c r="S45" s="386">
        <f>IFERROR(IF(G45&gt;0,WORKDAY(Q45,DaysCreationOfNB,Holidays!$B$2:$B$57),""),"NVT")</f>
        <v>43601</v>
      </c>
      <c r="T45" s="387"/>
      <c r="U45" s="386">
        <f>IFERROR(IF(G45&gt;0,WORKDAY(S45,DaysImportNB,Holidays!$B$2:$B$57),""),"NVT")</f>
        <v>43601</v>
      </c>
      <c r="V45" s="387"/>
      <c r="W45" s="386">
        <f>IFERROR(IF(G45&gt;0,WORKDAY(U45,DaysImportDesc,Holidays!$B$2:$B$57),""),"NVT")</f>
        <v>43601</v>
      </c>
      <c r="X45" s="387"/>
      <c r="Y45" s="386">
        <f>IFERROR(IF(G45&gt;0,WORKDAY(W45,DaysSendToValidation,Holidays!$B$2:$B$57),""),"NVT")</f>
        <v>43601</v>
      </c>
      <c r="Z45" s="387"/>
      <c r="AA45" s="386">
        <f>IFERROR(IF(G45&gt;0,WORKDAY(Y45,DaysImportInIFH,Holidays!$B$2:$B$57),""),"NVT")</f>
        <v>43605</v>
      </c>
      <c r="AB45" s="387"/>
      <c r="AC45" s="386">
        <f>IFERROR(IF(G45&gt;0,WORKDAY(AA45,DaysImportResults,Holidays!$B$2:$B$57),""),"NVT")</f>
        <v>43606</v>
      </c>
      <c r="AD45" s="386"/>
      <c r="AE45" s="386">
        <f>IF(G45&gt;0,WORKDAY(AC45,DaysImportBlocks,Holidays!$B$2:$B$57),0)</f>
        <v>43606</v>
      </c>
      <c r="AF45" s="386" t="str">
        <f>Planning!S46</f>
        <v>OK</v>
      </c>
      <c r="AG45" s="386">
        <f>Planning!T46</f>
        <v>43595</v>
      </c>
      <c r="AH45" s="223"/>
      <c r="AI45" s="388">
        <f t="shared" si="2"/>
        <v>11</v>
      </c>
      <c r="AJ45" s="389">
        <f t="shared" si="3"/>
        <v>2</v>
      </c>
      <c r="AK45" s="389">
        <f t="shared" si="4"/>
        <v>-8</v>
      </c>
    </row>
    <row r="46" spans="2:37" hidden="1">
      <c r="B46" s="384" t="str">
        <f>Planning!D47</f>
        <v>Hasselt</v>
      </c>
      <c r="C46" s="384" t="str">
        <f>Planning!E47</f>
        <v>FH06</v>
      </c>
      <c r="D46" s="192" t="str">
        <f>Planning!F47</f>
        <v>VdB</v>
      </c>
      <c r="E46" s="193"/>
      <c r="F46" s="385" t="str">
        <f>Planning!Q47</f>
        <v>OK</v>
      </c>
      <c r="G46" s="386">
        <f>Planning!R47</f>
        <v>43605</v>
      </c>
      <c r="H46" s="387"/>
      <c r="I46" s="386">
        <f t="shared" si="1"/>
        <v>43605</v>
      </c>
      <c r="J46" s="387"/>
      <c r="K46" s="386">
        <f>IFERROR(IF(G46&gt;0,WORKDAY(I46,DaysDrawBlocks,Holidays!$B$2:$B$57),""),"NVT")</f>
        <v>43605</v>
      </c>
      <c r="L46" s="387"/>
      <c r="M46" s="386">
        <f>IFERROR(IF(G46&gt;0,WORKDAY(K46,DaysAdjustCoords,Holidays!$B$2:$B$57),""),"NVT")</f>
        <v>43606</v>
      </c>
      <c r="N46" s="387"/>
      <c r="O46" s="386">
        <f>IFERROR(IF(G46&gt;0,WORKDAY(M46,DaysExportFromIFH,Holidays!$B$2:$B$57),""),"NVT")</f>
        <v>43606</v>
      </c>
      <c r="P46" s="387"/>
      <c r="Q46" s="386">
        <f>IFERROR(IF(G46&gt;0,WORKDAY(O46,DaysDescProces,Holidays!$B$2:$B$57),""),"NVT")</f>
        <v>43613</v>
      </c>
      <c r="R46" s="387"/>
      <c r="S46" s="386">
        <f>IFERROR(IF(G46&gt;0,WORKDAY(Q46,DaysCreationOfNB,Holidays!$B$2:$B$57),""),"NVT")</f>
        <v>43613</v>
      </c>
      <c r="T46" s="387"/>
      <c r="U46" s="386">
        <f>IFERROR(IF(G46&gt;0,WORKDAY(S46,DaysImportNB,Holidays!$B$2:$B$57),""),"NVT")</f>
        <v>43613</v>
      </c>
      <c r="V46" s="387"/>
      <c r="W46" s="386">
        <f>IFERROR(IF(G46&gt;0,WORKDAY(U46,DaysImportDesc,Holidays!$B$2:$B$57),""),"NVT")</f>
        <v>43613</v>
      </c>
      <c r="X46" s="387"/>
      <c r="Y46" s="386">
        <f>IFERROR(IF(G46&gt;0,WORKDAY(W46,DaysSendToValidation,Holidays!$B$2:$B$57),""),"NVT")</f>
        <v>43613</v>
      </c>
      <c r="Z46" s="387"/>
      <c r="AA46" s="386">
        <f>IFERROR(IF(G46&gt;0,WORKDAY(Y46,DaysImportInIFH,Holidays!$B$2:$B$57),""),"NVT")</f>
        <v>43615</v>
      </c>
      <c r="AB46" s="387"/>
      <c r="AC46" s="386">
        <f>IFERROR(IF(G46&gt;0,WORKDAY(AA46,DaysImportResults,Holidays!$B$2:$B$57),""),"NVT")</f>
        <v>43616</v>
      </c>
      <c r="AD46" s="386"/>
      <c r="AE46" s="386">
        <f>IF(G46&gt;0,WORKDAY(AC46,DaysImportBlocks,Holidays!$B$2:$B$57),0)</f>
        <v>43616</v>
      </c>
      <c r="AF46" s="386" t="str">
        <f>Planning!S47</f>
        <v>OK</v>
      </c>
      <c r="AG46" s="386">
        <f>Planning!T47</f>
        <v>43614</v>
      </c>
      <c r="AH46" s="223"/>
      <c r="AI46" s="388">
        <f t="shared" si="2"/>
        <v>2</v>
      </c>
      <c r="AJ46" s="389">
        <f t="shared" si="3"/>
        <v>9</v>
      </c>
      <c r="AK46" s="389">
        <f t="shared" si="4"/>
        <v>-1</v>
      </c>
    </row>
    <row r="47" spans="2:37" hidden="1">
      <c r="B47" s="384" t="str">
        <f>Planning!D48</f>
        <v>Hasselt</v>
      </c>
      <c r="C47" s="384" t="str">
        <f>Planning!E48</f>
        <v>FH08</v>
      </c>
      <c r="D47" s="192" t="str">
        <f>Planning!F48</f>
        <v>VdB</v>
      </c>
      <c r="E47" s="193"/>
      <c r="F47" s="385" t="str">
        <f>Planning!Q48</f>
        <v>OK</v>
      </c>
      <c r="G47" s="386">
        <f>Planning!R48</f>
        <v>43931</v>
      </c>
      <c r="H47" s="387"/>
      <c r="I47" s="386">
        <f t="shared" si="1"/>
        <v>43931</v>
      </c>
      <c r="J47" s="387"/>
      <c r="K47" s="386">
        <f>IFERROR(IF(G47&gt;0,WORKDAY(I47,DaysDrawBlocks,Holidays!$B$2:$B$57),""),"NVT")</f>
        <v>43931</v>
      </c>
      <c r="L47" s="387"/>
      <c r="M47" s="386">
        <f>IFERROR(IF(G47&gt;0,WORKDAY(K47,DaysAdjustCoords,Holidays!$B$2:$B$57),""),"NVT")</f>
        <v>43941</v>
      </c>
      <c r="N47" s="387"/>
      <c r="O47" s="386">
        <f>IFERROR(IF(G47&gt;0,WORKDAY(M47,DaysExportFromIFH,Holidays!$B$2:$B$57),""),"NVT")</f>
        <v>43941</v>
      </c>
      <c r="P47" s="387"/>
      <c r="Q47" s="386">
        <f>IFERROR(IF(G47&gt;0,WORKDAY(O47,DaysDescProces,Holidays!$B$2:$B$57),""),"NVT")</f>
        <v>43948</v>
      </c>
      <c r="R47" s="387"/>
      <c r="S47" s="386">
        <f>IFERROR(IF(G47&gt;0,WORKDAY(Q47,DaysCreationOfNB,Holidays!$B$2:$B$57),""),"NVT")</f>
        <v>43948</v>
      </c>
      <c r="T47" s="387"/>
      <c r="U47" s="386">
        <f>IFERROR(IF(G47&gt;0,WORKDAY(S47,DaysImportNB,Holidays!$B$2:$B$57),""),"NVT")</f>
        <v>43948</v>
      </c>
      <c r="V47" s="387"/>
      <c r="W47" s="386">
        <f>IFERROR(IF(G47&gt;0,WORKDAY(U47,DaysImportDesc,Holidays!$B$2:$B$57),""),"NVT")</f>
        <v>43948</v>
      </c>
      <c r="X47" s="387"/>
      <c r="Y47" s="386">
        <f>IFERROR(IF(G47&gt;0,WORKDAY(W47,DaysSendToValidation,Holidays!$B$2:$B$57),""),"NVT")</f>
        <v>43948</v>
      </c>
      <c r="Z47" s="387"/>
      <c r="AA47" s="386">
        <f>IFERROR(IF(G47&gt;0,WORKDAY(Y47,DaysImportInIFH,Holidays!$B$2:$B$57),""),"NVT")</f>
        <v>43950</v>
      </c>
      <c r="AB47" s="387"/>
      <c r="AC47" s="386">
        <f>IFERROR(IF(G47&gt;0,WORKDAY(AA47,DaysImportResults,Holidays!$B$2:$B$57),""),"NVT")</f>
        <v>43951</v>
      </c>
      <c r="AD47" s="386"/>
      <c r="AE47" s="386">
        <f>IF(G47&gt;0,WORKDAY(AC47,DaysImportBlocks,Holidays!$B$2:$B$57),0)</f>
        <v>43951</v>
      </c>
      <c r="AF47" s="386" t="str">
        <f>Planning!S48</f>
        <v>OK</v>
      </c>
      <c r="AG47" s="386">
        <f>Planning!T48</f>
        <v>43944</v>
      </c>
      <c r="AH47" s="223"/>
      <c r="AI47" s="388">
        <f t="shared" si="2"/>
        <v>7</v>
      </c>
      <c r="AJ47" s="389">
        <f t="shared" si="3"/>
        <v>13</v>
      </c>
      <c r="AK47" s="389">
        <f t="shared" si="4"/>
        <v>3</v>
      </c>
    </row>
    <row r="48" spans="2:37" hidden="1">
      <c r="B48" s="384" t="str">
        <f>Planning!D49</f>
        <v>Leuven</v>
      </c>
      <c r="C48" s="384" t="str">
        <f>Planning!E49</f>
        <v>FH01</v>
      </c>
      <c r="D48" s="192" t="str">
        <f>Planning!F49</f>
        <v>EI</v>
      </c>
      <c r="E48" s="193"/>
      <c r="F48" s="385" t="str">
        <f>Planning!Q49</f>
        <v>OK</v>
      </c>
      <c r="G48" s="386">
        <f>Planning!R49</f>
        <v>43830</v>
      </c>
      <c r="H48" s="387"/>
      <c r="I48" s="386">
        <f t="shared" si="1"/>
        <v>43830</v>
      </c>
      <c r="J48" s="387"/>
      <c r="K48" s="386">
        <f>IFERROR(IF(G48&gt;0,WORKDAY(I48,DaysDrawBlocks,Holidays!$B$2:$B$57),""),"NVT")</f>
        <v>43830</v>
      </c>
      <c r="L48" s="387"/>
      <c r="M48" s="386">
        <f>IFERROR(IF(G48&gt;0,WORKDAY(K48,DaysAdjustCoords,Holidays!$B$2:$B$57),""),"NVT")</f>
        <v>43836</v>
      </c>
      <c r="N48" s="387"/>
      <c r="O48" s="386">
        <f>IFERROR(IF(G48&gt;0,WORKDAY(M48,DaysExportFromIFH,Holidays!$B$2:$B$57),""),"NVT")</f>
        <v>43836</v>
      </c>
      <c r="P48" s="387"/>
      <c r="Q48" s="386">
        <f>IFERROR(IF(G48&gt;0,WORKDAY(O48,DaysDescProces,Holidays!$B$2:$B$57),""),"NVT")</f>
        <v>43843</v>
      </c>
      <c r="R48" s="387"/>
      <c r="S48" s="386">
        <f>IFERROR(IF(G48&gt;0,WORKDAY(Q48,DaysCreationOfNB,Holidays!$B$2:$B$57),""),"NVT")</f>
        <v>43843</v>
      </c>
      <c r="T48" s="387"/>
      <c r="U48" s="386">
        <f>IFERROR(IF(G48&gt;0,WORKDAY(S48,DaysImportNB,Holidays!$B$2:$B$57),""),"NVT")</f>
        <v>43843</v>
      </c>
      <c r="V48" s="387"/>
      <c r="W48" s="386">
        <f>IFERROR(IF(G48&gt;0,WORKDAY(U48,DaysImportDesc,Holidays!$B$2:$B$57),""),"NVT")</f>
        <v>43843</v>
      </c>
      <c r="X48" s="387"/>
      <c r="Y48" s="386">
        <f>IFERROR(IF(G48&gt;0,WORKDAY(W48,DaysSendToValidation,Holidays!$B$2:$B$57),""),"NVT")</f>
        <v>43843</v>
      </c>
      <c r="Z48" s="387"/>
      <c r="AA48" s="386">
        <f>IFERROR(IF(G48&gt;0,WORKDAY(Y48,DaysImportInIFH,Holidays!$B$2:$B$57),""),"NVT")</f>
        <v>43845</v>
      </c>
      <c r="AB48" s="387"/>
      <c r="AC48" s="386">
        <f>IFERROR(IF(G48&gt;0,WORKDAY(AA48,DaysImportResults,Holidays!$B$2:$B$57),""),"NVT")</f>
        <v>43846</v>
      </c>
      <c r="AD48" s="386"/>
      <c r="AE48" s="386">
        <f>IF(G48&gt;0,WORKDAY(AC48,DaysImportBlocks,Holidays!$B$2:$B$57),0)</f>
        <v>43846</v>
      </c>
      <c r="AF48" s="386" t="str">
        <f>Planning!S49</f>
        <v>OK</v>
      </c>
      <c r="AG48" s="386">
        <f>Planning!T49</f>
        <v>43830</v>
      </c>
      <c r="AH48" s="223"/>
      <c r="AI48" s="388">
        <f t="shared" si="2"/>
        <v>16</v>
      </c>
      <c r="AJ48" s="389">
        <f t="shared" si="3"/>
        <v>0</v>
      </c>
      <c r="AK48" s="389" t="str">
        <f t="shared" si="4"/>
        <v/>
      </c>
    </row>
    <row r="49" spans="2:37" hidden="1">
      <c r="B49" s="384" t="str">
        <f>Planning!D50</f>
        <v>Leuven</v>
      </c>
      <c r="C49" s="384" t="str">
        <f>Planning!E50</f>
        <v>FH02</v>
      </c>
      <c r="D49" s="192" t="str">
        <f>Planning!F50</f>
        <v>EI</v>
      </c>
      <c r="E49" s="193"/>
      <c r="F49" s="385" t="str">
        <f>Planning!Q50</f>
        <v>OK</v>
      </c>
      <c r="G49" s="386">
        <f>Planning!R50</f>
        <v>43845</v>
      </c>
      <c r="H49" s="387"/>
      <c r="I49" s="386">
        <f t="shared" si="1"/>
        <v>43845</v>
      </c>
      <c r="J49" s="387"/>
      <c r="K49" s="386">
        <f>IFERROR(IF(G49&gt;0,WORKDAY(I49,DaysDrawBlocks,Holidays!$B$2:$B$57),""),"NVT")</f>
        <v>43845</v>
      </c>
      <c r="L49" s="387"/>
      <c r="M49" s="386">
        <f>IFERROR(IF(G49&gt;0,WORKDAY(K49,DaysAdjustCoords,Holidays!$B$2:$B$57),""),"NVT")</f>
        <v>43846</v>
      </c>
      <c r="N49" s="387"/>
      <c r="O49" s="386">
        <f>IFERROR(IF(G49&gt;0,WORKDAY(M49,DaysExportFromIFH,Holidays!$B$2:$B$57),""),"NVT")</f>
        <v>43846</v>
      </c>
      <c r="P49" s="387"/>
      <c r="Q49" s="386">
        <f>IFERROR(IF(G49&gt;0,WORKDAY(O49,DaysDescProces,Holidays!$B$2:$B$57),""),"NVT")</f>
        <v>43853</v>
      </c>
      <c r="R49" s="387"/>
      <c r="S49" s="386">
        <f>IFERROR(IF(G49&gt;0,WORKDAY(Q49,DaysCreationOfNB,Holidays!$B$2:$B$57),""),"NVT")</f>
        <v>43853</v>
      </c>
      <c r="T49" s="387"/>
      <c r="U49" s="386">
        <f>IFERROR(IF(G49&gt;0,WORKDAY(S49,DaysImportNB,Holidays!$B$2:$B$57),""),"NVT")</f>
        <v>43853</v>
      </c>
      <c r="V49" s="387"/>
      <c r="W49" s="386">
        <f>IFERROR(IF(G49&gt;0,WORKDAY(U49,DaysImportDesc,Holidays!$B$2:$B$57),""),"NVT")</f>
        <v>43853</v>
      </c>
      <c r="X49" s="387"/>
      <c r="Y49" s="386">
        <f>IFERROR(IF(G49&gt;0,WORKDAY(W49,DaysSendToValidation,Holidays!$B$2:$B$57),""),"NVT")</f>
        <v>43853</v>
      </c>
      <c r="Z49" s="387"/>
      <c r="AA49" s="386">
        <f>IFERROR(IF(G49&gt;0,WORKDAY(Y49,DaysImportInIFH,Holidays!$B$2:$B$57),""),"NVT")</f>
        <v>43857</v>
      </c>
      <c r="AB49" s="387"/>
      <c r="AC49" s="386">
        <f>IFERROR(IF(G49&gt;0,WORKDAY(AA49,DaysImportResults,Holidays!$B$2:$B$57),""),"NVT")</f>
        <v>43858</v>
      </c>
      <c r="AD49" s="386"/>
      <c r="AE49" s="386">
        <f>IF(G49&gt;0,WORKDAY(AC49,DaysImportBlocks,Holidays!$B$2:$B$57),0)</f>
        <v>43858</v>
      </c>
      <c r="AF49" s="386" t="str">
        <f>Planning!S50</f>
        <v>OK</v>
      </c>
      <c r="AG49" s="386">
        <f>Planning!T50</f>
        <v>43845</v>
      </c>
      <c r="AH49" s="223"/>
      <c r="AI49" s="388">
        <f t="shared" si="2"/>
        <v>13</v>
      </c>
      <c r="AJ49" s="389">
        <f t="shared" si="3"/>
        <v>0</v>
      </c>
      <c r="AK49" s="389" t="str">
        <f t="shared" si="4"/>
        <v/>
      </c>
    </row>
    <row r="50" spans="2:37" hidden="1">
      <c r="B50" s="384" t="str">
        <f>Planning!D51</f>
        <v>Leuven</v>
      </c>
      <c r="C50" s="384" t="str">
        <f>Planning!E51</f>
        <v>FH03</v>
      </c>
      <c r="D50" s="192" t="str">
        <f>Planning!F51</f>
        <v>VdB</v>
      </c>
      <c r="E50" s="193"/>
      <c r="F50" s="385" t="str">
        <f>Planning!Q51</f>
        <v>OK</v>
      </c>
      <c r="G50" s="386" t="str">
        <f>Planning!R51</f>
        <v>NVT</v>
      </c>
      <c r="H50" s="387"/>
      <c r="I50" s="386" t="str">
        <f t="shared" si="1"/>
        <v>NVT</v>
      </c>
      <c r="J50" s="387"/>
      <c r="K50" s="386" t="str">
        <f>IFERROR(IF(G50&gt;0,WORKDAY(I50,DaysDrawBlocks,Holidays!$B$2:$B$57),""),"NVT")</f>
        <v>NVT</v>
      </c>
      <c r="L50" s="387"/>
      <c r="M50" s="386" t="str">
        <f>IFERROR(IF(G50&gt;0,WORKDAY(K50,DaysAdjustCoords,Holidays!$B$2:$B$57),""),"NVT")</f>
        <v>NVT</v>
      </c>
      <c r="N50" s="387"/>
      <c r="O50" s="386" t="str">
        <f>IFERROR(IF(G50&gt;0,WORKDAY(M50,DaysExportFromIFH,Holidays!$B$2:$B$57),""),"NVT")</f>
        <v>NVT</v>
      </c>
      <c r="P50" s="387"/>
      <c r="Q50" s="386" t="str">
        <f>IFERROR(IF(G50&gt;0,WORKDAY(O50,DaysDescProces,Holidays!$B$2:$B$57),""),"NVT")</f>
        <v>NVT</v>
      </c>
      <c r="R50" s="387"/>
      <c r="S50" s="386" t="str">
        <f>IFERROR(IF(G50&gt;0,WORKDAY(Q50,DaysCreationOfNB,Holidays!$B$2:$B$57),""),"NVT")</f>
        <v>NVT</v>
      </c>
      <c r="T50" s="387"/>
      <c r="U50" s="386" t="str">
        <f>IFERROR(IF(G50&gt;0,WORKDAY(S50,DaysImportNB,Holidays!$B$2:$B$57),""),"NVT")</f>
        <v>NVT</v>
      </c>
      <c r="V50" s="387"/>
      <c r="W50" s="386" t="str">
        <f>IFERROR(IF(G50&gt;0,WORKDAY(U50,DaysImportDesc,Holidays!$B$2:$B$57),""),"NVT")</f>
        <v>NVT</v>
      </c>
      <c r="X50" s="387"/>
      <c r="Y50" s="386" t="str">
        <f>IFERROR(IF(G50&gt;0,WORKDAY(W50,DaysSendToValidation,Holidays!$B$2:$B$57),""),"NVT")</f>
        <v>NVT</v>
      </c>
      <c r="Z50" s="387"/>
      <c r="AA50" s="386" t="str">
        <f>IFERROR(IF(G50&gt;0,WORKDAY(Y50,DaysImportInIFH,Holidays!$B$2:$B$57),""),"NVT")</f>
        <v>NVT</v>
      </c>
      <c r="AB50" s="387"/>
      <c r="AC50" s="386" t="str">
        <f>IFERROR(IF(G50&gt;0,WORKDAY(AA50,DaysImportResults,Holidays!$B$2:$B$57),""),"NVT")</f>
        <v>NVT</v>
      </c>
      <c r="AD50" s="387"/>
      <c r="AE50" s="386" t="e">
        <f>IF(G50&gt;0,WORKDAY(AC50,DaysImportBlocks,Holidays!$B$2:$B$57),0)</f>
        <v>#VALUE!</v>
      </c>
      <c r="AF50" s="386" t="str">
        <f>Planning!S51</f>
        <v>OK</v>
      </c>
      <c r="AG50" s="386" t="str">
        <f>Planning!T51</f>
        <v>NVT</v>
      </c>
      <c r="AH50" s="223"/>
      <c r="AI50" s="388" t="e">
        <f t="shared" si="2"/>
        <v>#VALUE!</v>
      </c>
      <c r="AJ50" s="389" t="str">
        <f t="shared" si="3"/>
        <v>NVT</v>
      </c>
      <c r="AK50" s="389" t="str">
        <f t="shared" si="4"/>
        <v/>
      </c>
    </row>
    <row r="51" spans="2:37" hidden="1">
      <c r="B51" s="384" t="str">
        <f>Planning!D52</f>
        <v>Leuven</v>
      </c>
      <c r="C51" s="384" t="str">
        <f>Planning!E52</f>
        <v>FH04</v>
      </c>
      <c r="D51" s="192" t="str">
        <f>Planning!F52</f>
        <v>EI</v>
      </c>
      <c r="E51" s="193"/>
      <c r="F51" s="385" t="str">
        <f>Planning!Q52</f>
        <v>OK</v>
      </c>
      <c r="G51" s="386">
        <f>Planning!R52</f>
        <v>44229</v>
      </c>
      <c r="H51" s="387"/>
      <c r="I51" s="386">
        <f t="shared" si="1"/>
        <v>44229</v>
      </c>
      <c r="J51" s="387"/>
      <c r="K51" s="386">
        <f>IFERROR(IF(G51&gt;0,WORKDAY(I51,DaysDrawBlocks,Holidays!$B$2:$B$57),""),"NVT")</f>
        <v>44229</v>
      </c>
      <c r="L51" s="387"/>
      <c r="M51" s="386">
        <f>IFERROR(IF(G51&gt;0,WORKDAY(K51,DaysAdjustCoords,Holidays!$B$2:$B$57),""),"NVT")</f>
        <v>44230</v>
      </c>
      <c r="N51" s="387"/>
      <c r="O51" s="386">
        <f>IFERROR(IF(G51&gt;0,WORKDAY(M51,DaysExportFromIFH,Holidays!$B$2:$B$57),""),"NVT")</f>
        <v>44230</v>
      </c>
      <c r="P51" s="387"/>
      <c r="Q51" s="386">
        <f>IFERROR(IF(G51&gt;0,WORKDAY(O51,DaysDescProces,Holidays!$B$2:$B$57),""),"NVT")</f>
        <v>44237</v>
      </c>
      <c r="R51" s="387"/>
      <c r="S51" s="386">
        <f>IFERROR(IF(G51&gt;0,WORKDAY(Q51,DaysCreationOfNB,Holidays!$B$2:$B$57),""),"NVT")</f>
        <v>44237</v>
      </c>
      <c r="T51" s="387"/>
      <c r="U51" s="386">
        <f>IFERROR(IF(G51&gt;0,WORKDAY(S51,DaysImportNB,Holidays!$B$2:$B$57),""),"NVT")</f>
        <v>44237</v>
      </c>
      <c r="V51" s="387"/>
      <c r="W51" s="386">
        <f>IFERROR(IF(G51&gt;0,WORKDAY(U51,DaysImportDesc,Holidays!$B$2:$B$57),""),"NVT")</f>
        <v>44237</v>
      </c>
      <c r="X51" s="387"/>
      <c r="Y51" s="386">
        <f>IFERROR(IF(G51&gt;0,WORKDAY(W51,DaysSendToValidation,Holidays!$B$2:$B$57),""),"NVT")</f>
        <v>44237</v>
      </c>
      <c r="Z51" s="387"/>
      <c r="AA51" s="386">
        <f>IFERROR(IF(G51&gt;0,WORKDAY(Y51,DaysImportInIFH,Holidays!$B$2:$B$57),""),"NVT")</f>
        <v>44239</v>
      </c>
      <c r="AB51" s="387"/>
      <c r="AC51" s="386">
        <f>IFERROR(IF(G51&gt;0,WORKDAY(AA51,DaysImportResults,Holidays!$B$2:$B$57),""),"NVT")</f>
        <v>44242</v>
      </c>
      <c r="AD51" s="386"/>
      <c r="AE51" s="386">
        <f>IF(G51&gt;0,WORKDAY(AC51,DaysImportBlocks,Holidays!$B$2:$B$57),0)</f>
        <v>44242</v>
      </c>
      <c r="AF51" s="386" t="str">
        <f>Planning!S52</f>
        <v>OK</v>
      </c>
      <c r="AG51" s="386">
        <f>Planning!T52</f>
        <v>43946</v>
      </c>
      <c r="AH51" s="223"/>
      <c r="AI51" s="388">
        <f t="shared" si="2"/>
        <v>296</v>
      </c>
      <c r="AJ51" s="389">
        <f t="shared" si="3"/>
        <v>-283</v>
      </c>
      <c r="AK51" s="389" t="str">
        <f t="shared" si="4"/>
        <v/>
      </c>
    </row>
    <row r="52" spans="2:37" hidden="1">
      <c r="B52" s="384" t="str">
        <f>Planning!D53</f>
        <v>Leuven</v>
      </c>
      <c r="C52" s="384" t="str">
        <f>Planning!E53</f>
        <v>FH05</v>
      </c>
      <c r="D52" s="192" t="str">
        <f>Planning!F53</f>
        <v>EI</v>
      </c>
      <c r="E52" s="193"/>
      <c r="F52" s="385" t="str">
        <f>Planning!Q53</f>
        <v>OK</v>
      </c>
      <c r="G52" s="386">
        <f>Planning!R53</f>
        <v>44229</v>
      </c>
      <c r="H52" s="387"/>
      <c r="I52" s="386">
        <f t="shared" si="1"/>
        <v>44229</v>
      </c>
      <c r="J52" s="387"/>
      <c r="K52" s="386">
        <f>IFERROR(IF(G52&gt;0,WORKDAY(I52,DaysDrawBlocks,Holidays!$B$2:$B$57),""),"NVT")</f>
        <v>44229</v>
      </c>
      <c r="L52" s="387"/>
      <c r="M52" s="386">
        <f>IFERROR(IF(G52&gt;0,WORKDAY(K52,DaysAdjustCoords,Holidays!$B$2:$B$57),""),"NVT")</f>
        <v>44230</v>
      </c>
      <c r="N52" s="387"/>
      <c r="O52" s="386">
        <f>IFERROR(IF(G52&gt;0,WORKDAY(M52,DaysExportFromIFH,Holidays!$B$2:$B$57),""),"NVT")</f>
        <v>44230</v>
      </c>
      <c r="P52" s="387"/>
      <c r="Q52" s="386">
        <f>IFERROR(IF(G52&gt;0,WORKDAY(O52,DaysDescProces,Holidays!$B$2:$B$57),""),"NVT")</f>
        <v>44237</v>
      </c>
      <c r="R52" s="387"/>
      <c r="S52" s="386">
        <f>IFERROR(IF(G52&gt;0,WORKDAY(Q52,DaysCreationOfNB,Holidays!$B$2:$B$57),""),"NVT")</f>
        <v>44237</v>
      </c>
      <c r="T52" s="387"/>
      <c r="U52" s="386">
        <f>IFERROR(IF(G52&gt;0,WORKDAY(S52,DaysImportNB,Holidays!$B$2:$B$57),""),"NVT")</f>
        <v>44237</v>
      </c>
      <c r="V52" s="387" t="s">
        <v>171</v>
      </c>
      <c r="W52" s="386">
        <v>43991</v>
      </c>
      <c r="X52" s="387" t="s">
        <v>171</v>
      </c>
      <c r="Y52" s="386">
        <v>43996</v>
      </c>
      <c r="Z52" s="387"/>
      <c r="AA52" s="386">
        <v>43845</v>
      </c>
      <c r="AB52" s="387"/>
      <c r="AC52" s="386">
        <v>43846</v>
      </c>
      <c r="AD52" s="386"/>
      <c r="AE52" s="386">
        <v>43846</v>
      </c>
      <c r="AF52" s="386" t="str">
        <f>Planning!S53</f>
        <v>OK</v>
      </c>
      <c r="AG52" s="386">
        <f>Planning!T53</f>
        <v>43997</v>
      </c>
      <c r="AH52" s="223"/>
      <c r="AI52" s="388" t="str">
        <f t="shared" si="2"/>
        <v/>
      </c>
      <c r="AJ52" s="389">
        <f t="shared" si="3"/>
        <v>-232</v>
      </c>
      <c r="AK52" s="389" t="str">
        <f t="shared" si="4"/>
        <v/>
      </c>
    </row>
    <row r="53" spans="2:37" hidden="1">
      <c r="B53" s="384" t="str">
        <f>Planning!D54</f>
        <v>Liège</v>
      </c>
      <c r="C53" s="384" t="str">
        <f>Planning!E54</f>
        <v>FH01</v>
      </c>
      <c r="D53" s="192" t="str">
        <f>Planning!F54</f>
        <v>VbI</v>
      </c>
      <c r="E53" s="193"/>
      <c r="F53" s="385" t="str">
        <f>Planning!Q54</f>
        <v>OK</v>
      </c>
      <c r="G53" s="386">
        <f>Planning!R54</f>
        <v>0</v>
      </c>
      <c r="H53" s="387"/>
      <c r="I53" s="386">
        <f t="shared" ref="I53:I80" si="5">G53</f>
        <v>0</v>
      </c>
      <c r="J53" s="387"/>
      <c r="K53" s="386" t="str">
        <f>IFERROR(IF(G53&gt;0,WORKDAY(I53,DaysDrawBlocks,Holidays!$B$2:$B$57),""),"NVT")</f>
        <v/>
      </c>
      <c r="L53" s="387"/>
      <c r="M53" s="386" t="str">
        <f>IFERROR(IF(G53&gt;0,WORKDAY(K53,DaysAdjustCoords,Holidays!$B$2:$B$57),""),"NVT")</f>
        <v/>
      </c>
      <c r="N53" s="387"/>
      <c r="O53" s="386" t="str">
        <f>IFERROR(IF(G53&gt;0,WORKDAY(M53,DaysExportFromIFH,Holidays!$B$2:$B$57),""),"NVT")</f>
        <v/>
      </c>
      <c r="P53" s="387"/>
      <c r="Q53" s="386" t="str">
        <f>IFERROR(IF(G53&gt;0,WORKDAY(O53,DaysDescProces,Holidays!$B$2:$B$57),""),"NVT")</f>
        <v/>
      </c>
      <c r="R53" s="387"/>
      <c r="S53" s="386" t="str">
        <f>IFERROR(IF(G53&gt;0,WORKDAY(Q53,DaysCreationOfNB,Holidays!$B$2:$B$57),""),"NVT")</f>
        <v/>
      </c>
      <c r="T53" s="387"/>
      <c r="U53" s="386" t="str">
        <f>IFERROR(IF(G53&gt;0,WORKDAY(S53,DaysImportNB,Holidays!$B$2:$B$57),""),"NVT")</f>
        <v/>
      </c>
      <c r="V53" s="387"/>
      <c r="W53" s="386" t="str">
        <f>IFERROR(IF(G53&gt;0,WORKDAY(U53,DaysImportDesc,Holidays!$B$2:$B$57),""),"NVT")</f>
        <v/>
      </c>
      <c r="X53" s="387"/>
      <c r="Y53" s="386" t="str">
        <f>IFERROR(IF(G53&gt;0,WORKDAY(W53,DaysSendToValidation,Holidays!$B$2:$B$57),""),"NVT")</f>
        <v/>
      </c>
      <c r="Z53" s="387"/>
      <c r="AA53" s="386" t="str">
        <f>IFERROR(IF(G53&gt;0,WORKDAY(Y53,DaysImportInIFH,Holidays!$B$2:$B$57),""),"NVT")</f>
        <v/>
      </c>
      <c r="AB53" s="387"/>
      <c r="AC53" s="386" t="str">
        <f>IFERROR(IF(G53&gt;0,WORKDAY(AA53,DaysImportResults,Holidays!$B$2:$B$57),""),"NVT")</f>
        <v/>
      </c>
      <c r="AD53" s="386"/>
      <c r="AE53" s="386">
        <f>IF(G53&gt;0,WORKDAY(AC53,DaysImportBlocks,Holidays!$B$2:$B$57),0)</f>
        <v>0</v>
      </c>
      <c r="AF53" s="386" t="str">
        <f>Planning!S54</f>
        <v>OK</v>
      </c>
      <c r="AG53" s="386">
        <f>Planning!T54</f>
        <v>0</v>
      </c>
      <c r="AH53" s="223"/>
      <c r="AI53" s="388" t="str">
        <f t="shared" si="2"/>
        <v/>
      </c>
      <c r="AJ53" s="389" t="str">
        <f t="shared" si="3"/>
        <v/>
      </c>
      <c r="AK53" s="389" t="str">
        <f t="shared" si="4"/>
        <v/>
      </c>
    </row>
    <row r="54" spans="2:37" hidden="1">
      <c r="B54" s="384" t="str">
        <f>Planning!D55</f>
        <v>Liège</v>
      </c>
      <c r="C54" s="384" t="str">
        <f>Planning!E55</f>
        <v>FH02</v>
      </c>
      <c r="D54" s="192" t="str">
        <f>Planning!F55</f>
        <v>VbI</v>
      </c>
      <c r="E54" s="193"/>
      <c r="F54" s="385" t="str">
        <f>Planning!Q55</f>
        <v>OK</v>
      </c>
      <c r="G54" s="386">
        <f>Planning!R55</f>
        <v>0</v>
      </c>
      <c r="H54" s="387"/>
      <c r="I54" s="386">
        <f t="shared" si="5"/>
        <v>0</v>
      </c>
      <c r="J54" s="387"/>
      <c r="K54" s="386" t="str">
        <f>IFERROR(IF(G54&gt;0,WORKDAY(I54,DaysDrawBlocks,Holidays!$B$2:$B$57),""),"NVT")</f>
        <v/>
      </c>
      <c r="L54" s="387"/>
      <c r="M54" s="386" t="str">
        <f>IFERROR(IF(G54&gt;0,WORKDAY(K54,DaysAdjustCoords,Holidays!$B$2:$B$57),""),"NVT")</f>
        <v/>
      </c>
      <c r="N54" s="387"/>
      <c r="O54" s="386" t="str">
        <f>IFERROR(IF(G54&gt;0,WORKDAY(M54,DaysExportFromIFH,Holidays!$B$2:$B$57),""),"NVT")</f>
        <v/>
      </c>
      <c r="P54" s="387"/>
      <c r="Q54" s="386" t="str">
        <f>IFERROR(IF(G54&gt;0,WORKDAY(O54,DaysDescProces,Holidays!$B$2:$B$57),""),"NVT")</f>
        <v/>
      </c>
      <c r="R54" s="387"/>
      <c r="S54" s="386" t="str">
        <f>IFERROR(IF(G54&gt;0,WORKDAY(Q54,DaysCreationOfNB,Holidays!$B$2:$B$57),""),"NVT")</f>
        <v/>
      </c>
      <c r="T54" s="387"/>
      <c r="U54" s="386" t="str">
        <f>IFERROR(IF(G54&gt;0,WORKDAY(S54,DaysImportNB,Holidays!$B$2:$B$57),""),"NVT")</f>
        <v/>
      </c>
      <c r="V54" s="387"/>
      <c r="W54" s="386" t="str">
        <f>IFERROR(IF(G54&gt;0,WORKDAY(U54,DaysImportDesc,Holidays!$B$2:$B$57),""),"NVT")</f>
        <v/>
      </c>
      <c r="X54" s="387"/>
      <c r="Y54" s="386" t="str">
        <f>IFERROR(IF(G54&gt;0,WORKDAY(W54,DaysSendToValidation,Holidays!$B$2:$B$57),""),"NVT")</f>
        <v/>
      </c>
      <c r="Z54" s="387"/>
      <c r="AA54" s="386" t="str">
        <f>IFERROR(IF(G54&gt;0,WORKDAY(Y54,DaysImportInIFH,Holidays!$B$2:$B$57),""),"NVT")</f>
        <v/>
      </c>
      <c r="AB54" s="387"/>
      <c r="AC54" s="386" t="str">
        <f>IFERROR(IF(G54&gt;0,WORKDAY(AA54,DaysImportResults,Holidays!$B$2:$B$57),""),"NVT")</f>
        <v/>
      </c>
      <c r="AD54" s="386"/>
      <c r="AE54" s="386">
        <f>IF(G54&gt;0,WORKDAY(AC54,DaysImportBlocks,Holidays!$B$2:$B$57),0)</f>
        <v>0</v>
      </c>
      <c r="AF54" s="386" t="str">
        <f>Planning!S55</f>
        <v>OK</v>
      </c>
      <c r="AG54" s="386">
        <f>Planning!T55</f>
        <v>0</v>
      </c>
      <c r="AH54" s="223"/>
      <c r="AI54" s="388" t="str">
        <f t="shared" si="2"/>
        <v/>
      </c>
      <c r="AJ54" s="389" t="str">
        <f t="shared" si="3"/>
        <v/>
      </c>
      <c r="AK54" s="389" t="str">
        <f t="shared" si="4"/>
        <v/>
      </c>
    </row>
    <row r="55" spans="2:37" hidden="1">
      <c r="B55" s="384" t="str">
        <f>Planning!D56</f>
        <v>Liège</v>
      </c>
      <c r="C55" s="384" t="str">
        <f>Planning!E56</f>
        <v>FH03</v>
      </c>
      <c r="D55" s="192" t="str">
        <f>Planning!F56</f>
        <v>VbI</v>
      </c>
      <c r="E55" s="193"/>
      <c r="F55" s="385" t="str">
        <f>Planning!Q56</f>
        <v>OK</v>
      </c>
      <c r="G55" s="386">
        <f>Planning!R56</f>
        <v>0</v>
      </c>
      <c r="H55" s="387"/>
      <c r="I55" s="386">
        <f t="shared" si="5"/>
        <v>0</v>
      </c>
      <c r="J55" s="387"/>
      <c r="K55" s="386" t="str">
        <f>IFERROR(IF(G55&gt;0,WORKDAY(I55,DaysDrawBlocks,Holidays!$B$2:$B$57),""),"NVT")</f>
        <v/>
      </c>
      <c r="L55" s="387"/>
      <c r="M55" s="386" t="str">
        <f>IFERROR(IF(G55&gt;0,WORKDAY(K55,DaysAdjustCoords,Holidays!$B$2:$B$57),""),"NVT")</f>
        <v/>
      </c>
      <c r="N55" s="387"/>
      <c r="O55" s="386" t="str">
        <f>IFERROR(IF(G55&gt;0,WORKDAY(M55,DaysExportFromIFH,Holidays!$B$2:$B$57),""),"NVT")</f>
        <v/>
      </c>
      <c r="P55" s="387"/>
      <c r="Q55" s="386" t="str">
        <f>IFERROR(IF(G55&gt;0,WORKDAY(O55,DaysDescProces,Holidays!$B$2:$B$57),""),"NVT")</f>
        <v/>
      </c>
      <c r="R55" s="387"/>
      <c r="S55" s="386" t="str">
        <f>IFERROR(IF(G55&gt;0,WORKDAY(Q55,DaysCreationOfNB,Holidays!$B$2:$B$57),""),"NVT")</f>
        <v/>
      </c>
      <c r="T55" s="387"/>
      <c r="U55" s="386" t="str">
        <f>IFERROR(IF(G55&gt;0,WORKDAY(S55,DaysImportNB,Holidays!$B$2:$B$57),""),"NVT")</f>
        <v/>
      </c>
      <c r="V55" s="387"/>
      <c r="W55" s="386" t="str">
        <f>IFERROR(IF(G55&gt;0,WORKDAY(U55,DaysImportDesc,Holidays!$B$2:$B$57),""),"NVT")</f>
        <v/>
      </c>
      <c r="X55" s="387"/>
      <c r="Y55" s="386" t="str">
        <f>IFERROR(IF(G55&gt;0,WORKDAY(W55,DaysSendToValidation,Holidays!$B$2:$B$57),""),"NVT")</f>
        <v/>
      </c>
      <c r="Z55" s="387"/>
      <c r="AA55" s="386" t="str">
        <f>IFERROR(IF(G55&gt;0,WORKDAY(Y55,DaysImportInIFH,Holidays!$B$2:$B$57),""),"NVT")</f>
        <v/>
      </c>
      <c r="AB55" s="387"/>
      <c r="AC55" s="386" t="str">
        <f>IFERROR(IF(G55&gt;0,WORKDAY(AA55,DaysImportResults,Holidays!$B$2:$B$57),""),"NVT")</f>
        <v/>
      </c>
      <c r="AD55" s="386"/>
      <c r="AE55" s="386">
        <f>IF(G55&gt;0,WORKDAY(AC55,DaysImportBlocks,Holidays!$B$2:$B$57),0)</f>
        <v>0</v>
      </c>
      <c r="AF55" s="386" t="str">
        <f>Planning!S56</f>
        <v>OK</v>
      </c>
      <c r="AG55" s="386">
        <f>Planning!T56</f>
        <v>0</v>
      </c>
      <c r="AH55" s="223"/>
      <c r="AI55" s="388" t="str">
        <f t="shared" si="2"/>
        <v/>
      </c>
      <c r="AJ55" s="389" t="str">
        <f t="shared" si="3"/>
        <v/>
      </c>
      <c r="AK55" s="389" t="str">
        <f t="shared" si="4"/>
        <v/>
      </c>
    </row>
    <row r="56" spans="2:37" hidden="1">
      <c r="B56" s="384" t="str">
        <f>Planning!D57</f>
        <v>Liège</v>
      </c>
      <c r="C56" s="384" t="str">
        <f>Planning!E57</f>
        <v>FH04</v>
      </c>
      <c r="D56" s="192" t="str">
        <f>Planning!F57</f>
        <v>VbI</v>
      </c>
      <c r="E56" s="193"/>
      <c r="F56" s="385" t="str">
        <f>Planning!Q57</f>
        <v>OK</v>
      </c>
      <c r="G56" s="386">
        <f>Planning!R57</f>
        <v>0</v>
      </c>
      <c r="H56" s="387"/>
      <c r="I56" s="386">
        <f t="shared" si="5"/>
        <v>0</v>
      </c>
      <c r="J56" s="387"/>
      <c r="K56" s="386" t="str">
        <f>IFERROR(IF(G56&gt;0,WORKDAY(I56,DaysDrawBlocks,Holidays!$B$2:$B$57),""),"NVT")</f>
        <v/>
      </c>
      <c r="L56" s="387"/>
      <c r="M56" s="386" t="str">
        <f>IFERROR(IF(G56&gt;0,WORKDAY(K56,DaysAdjustCoords,Holidays!$B$2:$B$57),""),"NVT")</f>
        <v/>
      </c>
      <c r="N56" s="387"/>
      <c r="O56" s="386" t="str">
        <f>IFERROR(IF(G56&gt;0,WORKDAY(M56,DaysExportFromIFH,Holidays!$B$2:$B$57),""),"NVT")</f>
        <v/>
      </c>
      <c r="P56" s="387"/>
      <c r="Q56" s="386" t="str">
        <f>IFERROR(IF(G56&gt;0,WORKDAY(O56,DaysDescProces,Holidays!$B$2:$B$57),""),"NVT")</f>
        <v/>
      </c>
      <c r="R56" s="387"/>
      <c r="S56" s="386" t="str">
        <f>IFERROR(IF(G56&gt;0,WORKDAY(Q56,DaysCreationOfNB,Holidays!$B$2:$B$57),""),"NVT")</f>
        <v/>
      </c>
      <c r="T56" s="387"/>
      <c r="U56" s="386" t="str">
        <f>IFERROR(IF(G56&gt;0,WORKDAY(S56,DaysImportNB,Holidays!$B$2:$B$57),""),"NVT")</f>
        <v/>
      </c>
      <c r="V56" s="387"/>
      <c r="W56" s="386" t="str">
        <f>IFERROR(IF(G56&gt;0,WORKDAY(U56,DaysImportDesc,Holidays!$B$2:$B$57),""),"NVT")</f>
        <v/>
      </c>
      <c r="X56" s="387"/>
      <c r="Y56" s="386" t="str">
        <f>IFERROR(IF(G56&gt;0,WORKDAY(W56,DaysSendToValidation,Holidays!$B$2:$B$57),""),"NVT")</f>
        <v/>
      </c>
      <c r="Z56" s="387"/>
      <c r="AA56" s="386" t="str">
        <f>IFERROR(IF(G56&gt;0,WORKDAY(Y56,DaysImportInIFH,Holidays!$B$2:$B$57),""),"NVT")</f>
        <v/>
      </c>
      <c r="AB56" s="387"/>
      <c r="AC56" s="386" t="str">
        <f>IFERROR(IF(G56&gt;0,WORKDAY(AA56,DaysImportResults,Holidays!$B$2:$B$57),""),"NVT")</f>
        <v/>
      </c>
      <c r="AD56" s="386"/>
      <c r="AE56" s="386">
        <f>IF(G56&gt;0,WORKDAY(AC56,DaysImportBlocks,Holidays!$B$2:$B$57),0)</f>
        <v>0</v>
      </c>
      <c r="AF56" s="386" t="str">
        <f>Planning!S57</f>
        <v>OK</v>
      </c>
      <c r="AG56" s="386">
        <f>Planning!T57</f>
        <v>0</v>
      </c>
      <c r="AH56" s="223"/>
      <c r="AI56" s="388" t="str">
        <f t="shared" si="2"/>
        <v/>
      </c>
      <c r="AJ56" s="389" t="str">
        <f t="shared" si="3"/>
        <v/>
      </c>
      <c r="AK56" s="389" t="str">
        <f t="shared" si="4"/>
        <v/>
      </c>
    </row>
    <row r="57" spans="2:37" hidden="1">
      <c r="B57" s="384" t="str">
        <f>Planning!D58</f>
        <v>Liège</v>
      </c>
      <c r="C57" s="384" t="str">
        <f>Planning!E58</f>
        <v>FH05</v>
      </c>
      <c r="D57" s="192" t="str">
        <f>Planning!F58</f>
        <v>VbI</v>
      </c>
      <c r="E57" s="193"/>
      <c r="F57" s="385" t="str">
        <f>Planning!Q58</f>
        <v>OK</v>
      </c>
      <c r="G57" s="386">
        <f>Planning!R58</f>
        <v>0</v>
      </c>
      <c r="H57" s="387"/>
      <c r="I57" s="386">
        <f t="shared" si="5"/>
        <v>0</v>
      </c>
      <c r="J57" s="387"/>
      <c r="K57" s="386" t="str">
        <f>IFERROR(IF(G57&gt;0,WORKDAY(I57,DaysDrawBlocks,Holidays!$B$2:$B$57),""),"NVT")</f>
        <v/>
      </c>
      <c r="L57" s="387"/>
      <c r="M57" s="386" t="str">
        <f>IFERROR(IF(G57&gt;0,WORKDAY(K57,DaysAdjustCoords,Holidays!$B$2:$B$57),""),"NVT")</f>
        <v/>
      </c>
      <c r="N57" s="387"/>
      <c r="O57" s="386" t="str">
        <f>IFERROR(IF(G57&gt;0,WORKDAY(M57,DaysExportFromIFH,Holidays!$B$2:$B$57),""),"NVT")</f>
        <v/>
      </c>
      <c r="P57" s="387"/>
      <c r="Q57" s="386" t="str">
        <f>IFERROR(IF(G57&gt;0,WORKDAY(O57,DaysDescProces,Holidays!$B$2:$B$57),""),"NVT")</f>
        <v/>
      </c>
      <c r="R57" s="387"/>
      <c r="S57" s="386" t="str">
        <f>IFERROR(IF(G57&gt;0,WORKDAY(Q57,DaysCreationOfNB,Holidays!$B$2:$B$57),""),"NVT")</f>
        <v/>
      </c>
      <c r="T57" s="387"/>
      <c r="U57" s="386" t="str">
        <f>IFERROR(IF(G57&gt;0,WORKDAY(S57,DaysImportNB,Holidays!$B$2:$B$57),""),"NVT")</f>
        <v/>
      </c>
      <c r="V57" s="387"/>
      <c r="W57" s="386" t="str">
        <f>IFERROR(IF(G57&gt;0,WORKDAY(U57,DaysImportDesc,Holidays!$B$2:$B$57),""),"NVT")</f>
        <v/>
      </c>
      <c r="X57" s="387"/>
      <c r="Y57" s="386" t="str">
        <f>IFERROR(IF(G57&gt;0,WORKDAY(W57,DaysSendToValidation,Holidays!$B$2:$B$57),""),"NVT")</f>
        <v/>
      </c>
      <c r="Z57" s="387"/>
      <c r="AA57" s="386" t="str">
        <f>IFERROR(IF(G57&gt;0,WORKDAY(Y57,DaysImportInIFH,Holidays!$B$2:$B$57),""),"NVT")</f>
        <v/>
      </c>
      <c r="AB57" s="387"/>
      <c r="AC57" s="386" t="str">
        <f>IFERROR(IF(G57&gt;0,WORKDAY(AA57,DaysImportResults,Holidays!$B$2:$B$57),""),"NVT")</f>
        <v/>
      </c>
      <c r="AD57" s="386"/>
      <c r="AE57" s="386">
        <f>IF(G57&gt;0,WORKDAY(AC57,DaysImportBlocks,Holidays!$B$2:$B$57),0)</f>
        <v>0</v>
      </c>
      <c r="AF57" s="386" t="str">
        <f>Planning!S58</f>
        <v>OK</v>
      </c>
      <c r="AG57" s="386">
        <f>Planning!T58</f>
        <v>0</v>
      </c>
      <c r="AH57" s="223"/>
      <c r="AI57" s="388" t="str">
        <f t="shared" si="2"/>
        <v/>
      </c>
      <c r="AJ57" s="389" t="str">
        <f t="shared" si="3"/>
        <v/>
      </c>
      <c r="AK57" s="389" t="str">
        <f t="shared" si="4"/>
        <v/>
      </c>
    </row>
    <row r="58" spans="2:37" hidden="1">
      <c r="B58" s="384" t="str">
        <f>Planning!D59</f>
        <v>Liège</v>
      </c>
      <c r="C58" s="384" t="str">
        <f>Planning!E59</f>
        <v>FH06</v>
      </c>
      <c r="D58" s="192" t="str">
        <f>Planning!F59</f>
        <v>VbI</v>
      </c>
      <c r="E58" s="193"/>
      <c r="F58" s="385" t="str">
        <f>Planning!Q59</f>
        <v>OK</v>
      </c>
      <c r="G58" s="386">
        <f>Planning!R59</f>
        <v>0</v>
      </c>
      <c r="H58" s="387"/>
      <c r="I58" s="386">
        <f t="shared" si="5"/>
        <v>0</v>
      </c>
      <c r="J58" s="387"/>
      <c r="K58" s="386" t="str">
        <f>IFERROR(IF(G58&gt;0,WORKDAY(I58,DaysDrawBlocks,Holidays!$B$2:$B$57),""),"NVT")</f>
        <v/>
      </c>
      <c r="L58" s="387"/>
      <c r="M58" s="386" t="str">
        <f>IFERROR(IF(G58&gt;0,WORKDAY(K58,DaysAdjustCoords,Holidays!$B$2:$B$57),""),"NVT")</f>
        <v/>
      </c>
      <c r="N58" s="387"/>
      <c r="O58" s="386" t="str">
        <f>IFERROR(IF(G58&gt;0,WORKDAY(M58,DaysExportFromIFH,Holidays!$B$2:$B$57),""),"NVT")</f>
        <v/>
      </c>
      <c r="P58" s="387"/>
      <c r="Q58" s="386" t="str">
        <f>IFERROR(IF(G58&gt;0,WORKDAY(O58,DaysDescProces,Holidays!$B$2:$B$57),""),"NVT")</f>
        <v/>
      </c>
      <c r="R58" s="387"/>
      <c r="S58" s="386" t="str">
        <f>IFERROR(IF(G58&gt;0,WORKDAY(Q58,DaysCreationOfNB,Holidays!$B$2:$B$57),""),"NVT")</f>
        <v/>
      </c>
      <c r="T58" s="387"/>
      <c r="U58" s="386" t="str">
        <f>IFERROR(IF(G58&gt;0,WORKDAY(S58,DaysImportNB,Holidays!$B$2:$B$57),""),"NVT")</f>
        <v/>
      </c>
      <c r="V58" s="387"/>
      <c r="W58" s="386" t="str">
        <f>IFERROR(IF(G58&gt;0,WORKDAY(U58,DaysImportDesc,Holidays!$B$2:$B$57),""),"NVT")</f>
        <v/>
      </c>
      <c r="X58" s="387"/>
      <c r="Y58" s="386" t="str">
        <f>IFERROR(IF(G58&gt;0,WORKDAY(W58,DaysSendToValidation,Holidays!$B$2:$B$57),""),"NVT")</f>
        <v/>
      </c>
      <c r="Z58" s="387"/>
      <c r="AA58" s="386" t="str">
        <f>IFERROR(IF(G58&gt;0,WORKDAY(Y58,DaysImportInIFH,Holidays!$B$2:$B$57),""),"NVT")</f>
        <v/>
      </c>
      <c r="AB58" s="387"/>
      <c r="AC58" s="386" t="str">
        <f>IFERROR(IF(G58&gt;0,WORKDAY(AA58,DaysImportResults,Holidays!$B$2:$B$57),""),"NVT")</f>
        <v/>
      </c>
      <c r="AD58" s="386"/>
      <c r="AE58" s="386">
        <f>IF(G58&gt;0,WORKDAY(AC58,DaysImportBlocks,Holidays!$B$2:$B$57),0)</f>
        <v>0</v>
      </c>
      <c r="AF58" s="386" t="str">
        <f>Planning!S59</f>
        <v>OK</v>
      </c>
      <c r="AG58" s="386">
        <f>Planning!T59</f>
        <v>0</v>
      </c>
      <c r="AH58" s="223"/>
      <c r="AI58" s="388" t="str">
        <f t="shared" si="2"/>
        <v/>
      </c>
      <c r="AJ58" s="389" t="str">
        <f t="shared" si="3"/>
        <v/>
      </c>
      <c r="AK58" s="389" t="str">
        <f t="shared" si="4"/>
        <v/>
      </c>
    </row>
    <row r="59" spans="2:37" hidden="1">
      <c r="B59" s="384" t="str">
        <f>Planning!D60</f>
        <v>Liège</v>
      </c>
      <c r="C59" s="384" t="str">
        <f>Planning!E60</f>
        <v>FH07</v>
      </c>
      <c r="D59" s="192" t="str">
        <f>Planning!F60</f>
        <v>VbI</v>
      </c>
      <c r="E59" s="193"/>
      <c r="F59" s="385" t="str">
        <f>Planning!Q60</f>
        <v>OK</v>
      </c>
      <c r="G59" s="386">
        <f>Planning!R60</f>
        <v>0</v>
      </c>
      <c r="H59" s="387"/>
      <c r="I59" s="386">
        <f t="shared" si="5"/>
        <v>0</v>
      </c>
      <c r="J59" s="387"/>
      <c r="K59" s="386" t="str">
        <f>IFERROR(IF(G59&gt;0,WORKDAY(I59,DaysDrawBlocks,Holidays!$B$2:$B$57),""),"NVT")</f>
        <v/>
      </c>
      <c r="L59" s="387"/>
      <c r="M59" s="386" t="str">
        <f>IFERROR(IF(G59&gt;0,WORKDAY(K59,DaysAdjustCoords,Holidays!$B$2:$B$57),""),"NVT")</f>
        <v/>
      </c>
      <c r="N59" s="387"/>
      <c r="O59" s="386" t="str">
        <f>IFERROR(IF(G59&gt;0,WORKDAY(M59,DaysExportFromIFH,Holidays!$B$2:$B$57),""),"NVT")</f>
        <v/>
      </c>
      <c r="P59" s="387"/>
      <c r="Q59" s="386" t="str">
        <f>IFERROR(IF(G59&gt;0,WORKDAY(O59,DaysDescProces,Holidays!$B$2:$B$57),""),"NVT")</f>
        <v/>
      </c>
      <c r="R59" s="387"/>
      <c r="S59" s="386" t="str">
        <f>IFERROR(IF(G59&gt;0,WORKDAY(Q59,DaysCreationOfNB,Holidays!$B$2:$B$57),""),"NVT")</f>
        <v/>
      </c>
      <c r="T59" s="387"/>
      <c r="U59" s="386" t="str">
        <f>IFERROR(IF(G59&gt;0,WORKDAY(S59,DaysImportNB,Holidays!$B$2:$B$57),""),"NVT")</f>
        <v/>
      </c>
      <c r="V59" s="387"/>
      <c r="W59" s="386" t="str">
        <f>IFERROR(IF(G59&gt;0,WORKDAY(U59,DaysImportDesc,Holidays!$B$2:$B$57),""),"NVT")</f>
        <v/>
      </c>
      <c r="X59" s="387"/>
      <c r="Y59" s="386" t="str">
        <f>IFERROR(IF(G59&gt;0,WORKDAY(W59,DaysSendToValidation,Holidays!$B$2:$B$57),""),"NVT")</f>
        <v/>
      </c>
      <c r="Z59" s="387"/>
      <c r="AA59" s="386" t="str">
        <f>IFERROR(IF(G59&gt;0,WORKDAY(Y59,DaysImportInIFH,Holidays!$B$2:$B$57),""),"NVT")</f>
        <v/>
      </c>
      <c r="AB59" s="387"/>
      <c r="AC59" s="386" t="str">
        <f>IFERROR(IF(G59&gt;0,WORKDAY(AA59,DaysImportResults,Holidays!$B$2:$B$57),""),"NVT")</f>
        <v/>
      </c>
      <c r="AD59" s="386"/>
      <c r="AE59" s="386">
        <f>IF(G59&gt;0,WORKDAY(AC59,DaysImportBlocks,Holidays!$B$2:$B$57),0)</f>
        <v>0</v>
      </c>
      <c r="AF59" s="386" t="str">
        <f>Planning!S60</f>
        <v>OK</v>
      </c>
      <c r="AG59" s="386">
        <f>Planning!T60</f>
        <v>0</v>
      </c>
      <c r="AH59" s="223"/>
      <c r="AI59" s="388" t="str">
        <f t="shared" si="2"/>
        <v/>
      </c>
      <c r="AJ59" s="389" t="str">
        <f t="shared" si="3"/>
        <v/>
      </c>
      <c r="AK59" s="389" t="str">
        <f t="shared" si="4"/>
        <v/>
      </c>
    </row>
    <row r="60" spans="2:37" hidden="1">
      <c r="B60" s="384" t="str">
        <f>Planning!D61</f>
        <v>Liège</v>
      </c>
      <c r="C60" s="384" t="str">
        <f>Planning!E61</f>
        <v>FH08</v>
      </c>
      <c r="D60" s="192" t="str">
        <f>Planning!F61</f>
        <v>VbI</v>
      </c>
      <c r="E60" s="193"/>
      <c r="F60" s="385" t="str">
        <f>Planning!Q61</f>
        <v>OK</v>
      </c>
      <c r="G60" s="386">
        <f>Planning!R61</f>
        <v>0</v>
      </c>
      <c r="H60" s="387"/>
      <c r="I60" s="386">
        <f t="shared" si="5"/>
        <v>0</v>
      </c>
      <c r="J60" s="387"/>
      <c r="K60" s="386" t="str">
        <f>IFERROR(IF(G60&gt;0,WORKDAY(I60,DaysDrawBlocks,Holidays!$B$2:$B$57),""),"NVT")</f>
        <v/>
      </c>
      <c r="L60" s="387"/>
      <c r="M60" s="386" t="str">
        <f>IFERROR(IF(G60&gt;0,WORKDAY(K60,DaysAdjustCoords,Holidays!$B$2:$B$57),""),"NVT")</f>
        <v/>
      </c>
      <c r="N60" s="387"/>
      <c r="O60" s="386" t="str">
        <f>IFERROR(IF(G60&gt;0,WORKDAY(M60,DaysExportFromIFH,Holidays!$B$2:$B$57),""),"NVT")</f>
        <v/>
      </c>
      <c r="P60" s="387"/>
      <c r="Q60" s="386" t="str">
        <f>IFERROR(IF(G60&gt;0,WORKDAY(O60,DaysDescProces,Holidays!$B$2:$B$57),""),"NVT")</f>
        <v/>
      </c>
      <c r="R60" s="387"/>
      <c r="S60" s="386" t="str">
        <f>IFERROR(IF(G60&gt;0,WORKDAY(Q60,DaysCreationOfNB,Holidays!$B$2:$B$57),""),"NVT")</f>
        <v/>
      </c>
      <c r="T60" s="387"/>
      <c r="U60" s="386" t="str">
        <f>IFERROR(IF(G60&gt;0,WORKDAY(S60,DaysImportNB,Holidays!$B$2:$B$57),""),"NVT")</f>
        <v/>
      </c>
      <c r="V60" s="387"/>
      <c r="W60" s="386" t="str">
        <f>IFERROR(IF(G60&gt;0,WORKDAY(U60,DaysImportDesc,Holidays!$B$2:$B$57),""),"NVT")</f>
        <v/>
      </c>
      <c r="X60" s="387"/>
      <c r="Y60" s="386" t="str">
        <f>IFERROR(IF(G60&gt;0,WORKDAY(W60,DaysSendToValidation,Holidays!$B$2:$B$57),""),"NVT")</f>
        <v/>
      </c>
      <c r="Z60" s="387"/>
      <c r="AA60" s="386" t="str">
        <f>IFERROR(IF(G60&gt;0,WORKDAY(Y60,DaysImportInIFH,Holidays!$B$2:$B$57),""),"NVT")</f>
        <v/>
      </c>
      <c r="AB60" s="387"/>
      <c r="AC60" s="386" t="str">
        <f>IFERROR(IF(G60&gt;0,WORKDAY(AA60,DaysImportResults,Holidays!$B$2:$B$57),""),"NVT")</f>
        <v/>
      </c>
      <c r="AD60" s="386"/>
      <c r="AE60" s="386">
        <f>IF(G60&gt;0,WORKDAY(AC60,DaysImportBlocks,Holidays!$B$2:$B$57),0)</f>
        <v>0</v>
      </c>
      <c r="AF60" s="386" t="str">
        <f>Planning!S61</f>
        <v>OK</v>
      </c>
      <c r="AG60" s="386">
        <f>Planning!T61</f>
        <v>0</v>
      </c>
      <c r="AH60" s="223"/>
      <c r="AI60" s="388" t="str">
        <f t="shared" si="2"/>
        <v/>
      </c>
      <c r="AJ60" s="389" t="str">
        <f t="shared" si="3"/>
        <v/>
      </c>
      <c r="AK60" s="389" t="str">
        <f t="shared" si="4"/>
        <v/>
      </c>
    </row>
    <row r="61" spans="2:37" hidden="1">
      <c r="B61" s="384" t="str">
        <f>Planning!D62</f>
        <v>Liège</v>
      </c>
      <c r="C61" s="384" t="str">
        <f>Planning!E62</f>
        <v>FH09</v>
      </c>
      <c r="D61" s="192" t="str">
        <f>Planning!F62</f>
        <v>VbI</v>
      </c>
      <c r="E61" s="193"/>
      <c r="F61" s="385" t="str">
        <f>Planning!Q62</f>
        <v>OK</v>
      </c>
      <c r="G61" s="386">
        <f>Planning!R62</f>
        <v>0</v>
      </c>
      <c r="H61" s="387"/>
      <c r="I61" s="386">
        <f t="shared" si="5"/>
        <v>0</v>
      </c>
      <c r="J61" s="387"/>
      <c r="K61" s="386" t="str">
        <f>IFERROR(IF(G61&gt;0,WORKDAY(I61,DaysDrawBlocks,Holidays!$B$2:$B$57),""),"NVT")</f>
        <v/>
      </c>
      <c r="L61" s="387"/>
      <c r="M61" s="386" t="str">
        <f>IFERROR(IF(G61&gt;0,WORKDAY(K61,DaysAdjustCoords,Holidays!$B$2:$B$57),""),"NVT")</f>
        <v/>
      </c>
      <c r="N61" s="387"/>
      <c r="O61" s="386" t="str">
        <f>IFERROR(IF(G61&gt;0,WORKDAY(M61,DaysExportFromIFH,Holidays!$B$2:$B$57),""),"NVT")</f>
        <v/>
      </c>
      <c r="P61" s="387"/>
      <c r="Q61" s="386" t="str">
        <f>IFERROR(IF(G61&gt;0,WORKDAY(O61,DaysDescProces,Holidays!$B$2:$B$57),""),"NVT")</f>
        <v/>
      </c>
      <c r="R61" s="387"/>
      <c r="S61" s="386" t="str">
        <f>IFERROR(IF(G61&gt;0,WORKDAY(Q61,DaysCreationOfNB,Holidays!$B$2:$B$57),""),"NVT")</f>
        <v/>
      </c>
      <c r="T61" s="387"/>
      <c r="U61" s="386" t="str">
        <f>IFERROR(IF(G61&gt;0,WORKDAY(S61,DaysImportNB,Holidays!$B$2:$B$57),""),"NVT")</f>
        <v/>
      </c>
      <c r="V61" s="387"/>
      <c r="W61" s="386" t="str">
        <f>IFERROR(IF(G61&gt;0,WORKDAY(U61,DaysImportDesc,Holidays!$B$2:$B$57),""),"NVT")</f>
        <v/>
      </c>
      <c r="X61" s="387"/>
      <c r="Y61" s="386" t="str">
        <f>IFERROR(IF(G61&gt;0,WORKDAY(W61,DaysSendToValidation,Holidays!$B$2:$B$57),""),"NVT")</f>
        <v/>
      </c>
      <c r="Z61" s="387"/>
      <c r="AA61" s="386" t="str">
        <f>IFERROR(IF(G61&gt;0,WORKDAY(Y61,DaysImportInIFH,Holidays!$B$2:$B$57),""),"NVT")</f>
        <v/>
      </c>
      <c r="AB61" s="387"/>
      <c r="AC61" s="386" t="str">
        <f>IFERROR(IF(G61&gt;0,WORKDAY(AA61,DaysImportResults,Holidays!$B$2:$B$57),""),"NVT")</f>
        <v/>
      </c>
      <c r="AD61" s="386"/>
      <c r="AE61" s="386">
        <f>IF(G61&gt;0,WORKDAY(AC61,DaysImportBlocks,Holidays!$B$2:$B$57),0)</f>
        <v>0</v>
      </c>
      <c r="AF61" s="386" t="str">
        <f>Planning!S62</f>
        <v>OK</v>
      </c>
      <c r="AG61" s="386">
        <f>Planning!T62</f>
        <v>0</v>
      </c>
      <c r="AH61" s="223"/>
      <c r="AI61" s="388" t="str">
        <f t="shared" si="2"/>
        <v/>
      </c>
      <c r="AJ61" s="389" t="str">
        <f t="shared" si="3"/>
        <v/>
      </c>
      <c r="AK61" s="389" t="str">
        <f t="shared" si="4"/>
        <v/>
      </c>
    </row>
    <row r="62" spans="2:37" hidden="1">
      <c r="B62" s="384" t="str">
        <f>Planning!D63</f>
        <v>Liège</v>
      </c>
      <c r="C62" s="384" t="str">
        <f>Planning!E63</f>
        <v>FH10</v>
      </c>
      <c r="D62" s="192" t="str">
        <f>Planning!F63</f>
        <v>VbI</v>
      </c>
      <c r="E62" s="193"/>
      <c r="F62" s="385" t="str">
        <f>Planning!Q63</f>
        <v>OK</v>
      </c>
      <c r="G62" s="386">
        <f>Planning!R63</f>
        <v>0</v>
      </c>
      <c r="H62" s="387"/>
      <c r="I62" s="386">
        <f t="shared" si="5"/>
        <v>0</v>
      </c>
      <c r="J62" s="387"/>
      <c r="K62" s="386" t="str">
        <f>IFERROR(IF(G62&gt;0,WORKDAY(I62,DaysDrawBlocks,Holidays!$B$2:$B$57),""),"NVT")</f>
        <v/>
      </c>
      <c r="L62" s="387"/>
      <c r="M62" s="386" t="str">
        <f>IFERROR(IF(G62&gt;0,WORKDAY(K62,DaysAdjustCoords,Holidays!$B$2:$B$57),""),"NVT")</f>
        <v/>
      </c>
      <c r="N62" s="387"/>
      <c r="O62" s="386" t="str">
        <f>IFERROR(IF(G62&gt;0,WORKDAY(M62,DaysExportFromIFH,Holidays!$B$2:$B$57),""),"NVT")</f>
        <v/>
      </c>
      <c r="P62" s="387"/>
      <c r="Q62" s="386" t="str">
        <f>IFERROR(IF(G62&gt;0,WORKDAY(O62,DaysDescProces,Holidays!$B$2:$B$57),""),"NVT")</f>
        <v/>
      </c>
      <c r="R62" s="387"/>
      <c r="S62" s="386" t="str">
        <f>IFERROR(IF(G62&gt;0,WORKDAY(Q62,DaysCreationOfNB,Holidays!$B$2:$B$57),""),"NVT")</f>
        <v/>
      </c>
      <c r="T62" s="387"/>
      <c r="U62" s="386" t="str">
        <f>IFERROR(IF(G62&gt;0,WORKDAY(S62,DaysImportNB,Holidays!$B$2:$B$57),""),"NVT")</f>
        <v/>
      </c>
      <c r="V62" s="387"/>
      <c r="W62" s="386" t="str">
        <f>IFERROR(IF(G62&gt;0,WORKDAY(U62,DaysImportDesc,Holidays!$B$2:$B$57),""),"NVT")</f>
        <v/>
      </c>
      <c r="X62" s="387"/>
      <c r="Y62" s="386" t="str">
        <f>IFERROR(IF(G62&gt;0,WORKDAY(W62,DaysSendToValidation,Holidays!$B$2:$B$57),""),"NVT")</f>
        <v/>
      </c>
      <c r="Z62" s="387"/>
      <c r="AA62" s="386" t="str">
        <f>IFERROR(IF(G62&gt;0,WORKDAY(Y62,DaysImportInIFH,Holidays!$B$2:$B$57),""),"NVT")</f>
        <v/>
      </c>
      <c r="AB62" s="387"/>
      <c r="AC62" s="386" t="str">
        <f>IFERROR(IF(G62&gt;0,WORKDAY(AA62,DaysImportResults,Holidays!$B$2:$B$57),""),"NVT")</f>
        <v/>
      </c>
      <c r="AD62" s="386"/>
      <c r="AE62" s="386">
        <f>IF(G62&gt;0,WORKDAY(AC62,DaysImportBlocks,Holidays!$B$2:$B$57),0)</f>
        <v>0</v>
      </c>
      <c r="AF62" s="386" t="str">
        <f>Planning!S63</f>
        <v>OK</v>
      </c>
      <c r="AG62" s="386">
        <f>Planning!T63</f>
        <v>0</v>
      </c>
      <c r="AH62" s="223"/>
      <c r="AI62" s="388" t="str">
        <f t="shared" si="2"/>
        <v/>
      </c>
      <c r="AJ62" s="389" t="str">
        <f t="shared" si="3"/>
        <v/>
      </c>
      <c r="AK62" s="389" t="str">
        <f t="shared" si="4"/>
        <v/>
      </c>
    </row>
    <row r="63" spans="2:37" hidden="1">
      <c r="B63" s="384" t="str">
        <f>Planning!D64</f>
        <v>Liège</v>
      </c>
      <c r="C63" s="384" t="str">
        <f>Planning!E64</f>
        <v>FH11</v>
      </c>
      <c r="D63" s="192" t="str">
        <f>Planning!F64</f>
        <v>VbI</v>
      </c>
      <c r="E63" s="193"/>
      <c r="F63" s="385" t="str">
        <f>Planning!Q64</f>
        <v>OK</v>
      </c>
      <c r="G63" s="386">
        <f>Planning!R64</f>
        <v>0</v>
      </c>
      <c r="H63" s="387"/>
      <c r="I63" s="386">
        <f t="shared" si="5"/>
        <v>0</v>
      </c>
      <c r="J63" s="387"/>
      <c r="K63" s="386" t="str">
        <f>IFERROR(IF(G63&gt;0,WORKDAY(I63,DaysDrawBlocks,Holidays!$B$2:$B$57),""),"NVT")</f>
        <v/>
      </c>
      <c r="L63" s="387"/>
      <c r="M63" s="386" t="str">
        <f>IFERROR(IF(G63&gt;0,WORKDAY(K63,DaysAdjustCoords,Holidays!$B$2:$B$57),""),"NVT")</f>
        <v/>
      </c>
      <c r="N63" s="387"/>
      <c r="O63" s="386" t="str">
        <f>IFERROR(IF(G63&gt;0,WORKDAY(M63,DaysExportFromIFH,Holidays!$B$2:$B$57),""),"NVT")</f>
        <v/>
      </c>
      <c r="P63" s="387"/>
      <c r="Q63" s="386" t="str">
        <f>IFERROR(IF(G63&gt;0,WORKDAY(O63,DaysDescProces,Holidays!$B$2:$B$57),""),"NVT")</f>
        <v/>
      </c>
      <c r="R63" s="387"/>
      <c r="S63" s="386" t="str">
        <f>IFERROR(IF(G63&gt;0,WORKDAY(Q63,DaysCreationOfNB,Holidays!$B$2:$B$57),""),"NVT")</f>
        <v/>
      </c>
      <c r="T63" s="387"/>
      <c r="U63" s="386" t="str">
        <f>IFERROR(IF(G63&gt;0,WORKDAY(S63,DaysImportNB,Holidays!$B$2:$B$57),""),"NVT")</f>
        <v/>
      </c>
      <c r="V63" s="387"/>
      <c r="W63" s="386" t="str">
        <f>IFERROR(IF(G63&gt;0,WORKDAY(U63,DaysImportDesc,Holidays!$B$2:$B$57),""),"NVT")</f>
        <v/>
      </c>
      <c r="X63" s="387"/>
      <c r="Y63" s="386" t="str">
        <f>IFERROR(IF(G63&gt;0,WORKDAY(W63,DaysSendToValidation,Holidays!$B$2:$B$57),""),"NVT")</f>
        <v/>
      </c>
      <c r="Z63" s="387"/>
      <c r="AA63" s="386" t="str">
        <f>IFERROR(IF(G63&gt;0,WORKDAY(Y63,DaysImportInIFH,Holidays!$B$2:$B$57),""),"NVT")</f>
        <v/>
      </c>
      <c r="AB63" s="387"/>
      <c r="AC63" s="386" t="str">
        <f>IFERROR(IF(G63&gt;0,WORKDAY(AA63,DaysImportResults,Holidays!$B$2:$B$57),""),"NVT")</f>
        <v/>
      </c>
      <c r="AD63" s="386"/>
      <c r="AE63" s="386">
        <f>IF(G63&gt;0,WORKDAY(AC63,DaysImportBlocks,Holidays!$B$2:$B$57),0)</f>
        <v>0</v>
      </c>
      <c r="AF63" s="386" t="str">
        <f>Planning!S64</f>
        <v>OK</v>
      </c>
      <c r="AG63" s="386">
        <f>Planning!T64</f>
        <v>0</v>
      </c>
      <c r="AH63" s="223"/>
      <c r="AI63" s="388" t="str">
        <f t="shared" si="2"/>
        <v/>
      </c>
      <c r="AJ63" s="389" t="str">
        <f t="shared" si="3"/>
        <v/>
      </c>
      <c r="AK63" s="389" t="str">
        <f t="shared" si="4"/>
        <v/>
      </c>
    </row>
    <row r="64" spans="2:37" hidden="1">
      <c r="B64" s="384" t="str">
        <f>Planning!D65</f>
        <v>Liège</v>
      </c>
      <c r="C64" s="384" t="str">
        <f>Planning!E65</f>
        <v>FH12</v>
      </c>
      <c r="D64" s="192" t="str">
        <f>Planning!F65</f>
        <v>VbI</v>
      </c>
      <c r="E64" s="193"/>
      <c r="F64" s="385" t="str">
        <f>Planning!Q65</f>
        <v>OK</v>
      </c>
      <c r="G64" s="386">
        <f>Planning!R65</f>
        <v>0</v>
      </c>
      <c r="H64" s="387"/>
      <c r="I64" s="386">
        <f t="shared" si="5"/>
        <v>0</v>
      </c>
      <c r="J64" s="387"/>
      <c r="K64" s="386" t="str">
        <f>IFERROR(IF(G64&gt;0,WORKDAY(I64,DaysDrawBlocks,Holidays!$B$2:$B$57),""),"NVT")</f>
        <v/>
      </c>
      <c r="L64" s="387"/>
      <c r="M64" s="386" t="str">
        <f>IFERROR(IF(G64&gt;0,WORKDAY(K64,DaysAdjustCoords,Holidays!$B$2:$B$57),""),"NVT")</f>
        <v/>
      </c>
      <c r="N64" s="387"/>
      <c r="O64" s="386" t="str">
        <f>IFERROR(IF(G64&gt;0,WORKDAY(M64,DaysExportFromIFH,Holidays!$B$2:$B$57),""),"NVT")</f>
        <v/>
      </c>
      <c r="P64" s="387"/>
      <c r="Q64" s="386" t="str">
        <f>IFERROR(IF(G64&gt;0,WORKDAY(O64,DaysDescProces,Holidays!$B$2:$B$57),""),"NVT")</f>
        <v/>
      </c>
      <c r="R64" s="387"/>
      <c r="S64" s="386" t="str">
        <f>IFERROR(IF(G64&gt;0,WORKDAY(Q64,DaysCreationOfNB,Holidays!$B$2:$B$57),""),"NVT")</f>
        <v/>
      </c>
      <c r="T64" s="387"/>
      <c r="U64" s="386" t="str">
        <f>IFERROR(IF(G64&gt;0,WORKDAY(S64,DaysImportNB,Holidays!$B$2:$B$57),""),"NVT")</f>
        <v/>
      </c>
      <c r="V64" s="387"/>
      <c r="W64" s="386" t="str">
        <f>IFERROR(IF(G64&gt;0,WORKDAY(U64,DaysImportDesc,Holidays!$B$2:$B$57),""),"NVT")</f>
        <v/>
      </c>
      <c r="X64" s="387"/>
      <c r="Y64" s="386" t="str">
        <f>IFERROR(IF(G64&gt;0,WORKDAY(W64,DaysSendToValidation,Holidays!$B$2:$B$57),""),"NVT")</f>
        <v/>
      </c>
      <c r="Z64" s="387"/>
      <c r="AA64" s="386" t="str">
        <f>IFERROR(IF(G64&gt;0,WORKDAY(Y64,DaysImportInIFH,Holidays!$B$2:$B$57),""),"NVT")</f>
        <v/>
      </c>
      <c r="AB64" s="387"/>
      <c r="AC64" s="386" t="str">
        <f>IFERROR(IF(G64&gt;0,WORKDAY(AA64,DaysImportResults,Holidays!$B$2:$B$57),""),"NVT")</f>
        <v/>
      </c>
      <c r="AD64" s="386"/>
      <c r="AE64" s="386">
        <f>IF(G64&gt;0,WORKDAY(AC64,DaysImportBlocks,Holidays!$B$2:$B$57),0)</f>
        <v>0</v>
      </c>
      <c r="AF64" s="386" t="str">
        <f>Planning!S65</f>
        <v>OK</v>
      </c>
      <c r="AG64" s="386">
        <f>Planning!T65</f>
        <v>0</v>
      </c>
      <c r="AH64" s="223"/>
      <c r="AI64" s="388" t="str">
        <f t="shared" si="2"/>
        <v/>
      </c>
      <c r="AJ64" s="389" t="str">
        <f t="shared" si="3"/>
        <v/>
      </c>
      <c r="AK64" s="389" t="str">
        <f t="shared" si="4"/>
        <v/>
      </c>
    </row>
    <row r="65" spans="2:37" hidden="1">
      <c r="B65" s="384" t="str">
        <f>Planning!D66</f>
        <v>Liège</v>
      </c>
      <c r="C65" s="384" t="str">
        <f>Planning!E66</f>
        <v>FH13</v>
      </c>
      <c r="D65" s="192" t="str">
        <f>Planning!F66</f>
        <v>VbI</v>
      </c>
      <c r="E65" s="193"/>
      <c r="F65" s="385" t="str">
        <f>Planning!Q66</f>
        <v>OK</v>
      </c>
      <c r="G65" s="386">
        <f>Planning!R66</f>
        <v>0</v>
      </c>
      <c r="H65" s="387"/>
      <c r="I65" s="386">
        <f t="shared" si="5"/>
        <v>0</v>
      </c>
      <c r="J65" s="387"/>
      <c r="K65" s="386" t="str">
        <f>IFERROR(IF(G65&gt;0,WORKDAY(I65,DaysDrawBlocks,Holidays!$B$2:$B$57),""),"NVT")</f>
        <v/>
      </c>
      <c r="L65" s="387"/>
      <c r="M65" s="386" t="str">
        <f>IFERROR(IF(G65&gt;0,WORKDAY(K65,DaysAdjustCoords,Holidays!$B$2:$B$57),""),"NVT")</f>
        <v/>
      </c>
      <c r="N65" s="387"/>
      <c r="O65" s="386" t="str">
        <f>IFERROR(IF(G65&gt;0,WORKDAY(M65,DaysExportFromIFH,Holidays!$B$2:$B$57),""),"NVT")</f>
        <v/>
      </c>
      <c r="P65" s="387"/>
      <c r="Q65" s="386" t="str">
        <f>IFERROR(IF(G65&gt;0,WORKDAY(O65,DaysDescProces,Holidays!$B$2:$B$57),""),"NVT")</f>
        <v/>
      </c>
      <c r="R65" s="387"/>
      <c r="S65" s="386" t="str">
        <f>IFERROR(IF(G65&gt;0,WORKDAY(Q65,DaysCreationOfNB,Holidays!$B$2:$B$57),""),"NVT")</f>
        <v/>
      </c>
      <c r="T65" s="387"/>
      <c r="U65" s="386" t="str">
        <f>IFERROR(IF(G65&gt;0,WORKDAY(S65,DaysImportNB,Holidays!$B$2:$B$57),""),"NVT")</f>
        <v/>
      </c>
      <c r="V65" s="387"/>
      <c r="W65" s="386" t="str">
        <f>IFERROR(IF(G65&gt;0,WORKDAY(U65,DaysImportDesc,Holidays!$B$2:$B$57),""),"NVT")</f>
        <v/>
      </c>
      <c r="X65" s="387"/>
      <c r="Y65" s="386" t="str">
        <f>IFERROR(IF(G65&gt;0,WORKDAY(W65,DaysSendToValidation,Holidays!$B$2:$B$57),""),"NVT")</f>
        <v/>
      </c>
      <c r="Z65" s="387"/>
      <c r="AA65" s="386" t="str">
        <f>IFERROR(IF(G65&gt;0,WORKDAY(Y65,DaysImportInIFH,Holidays!$B$2:$B$57),""),"NVT")</f>
        <v/>
      </c>
      <c r="AB65" s="387"/>
      <c r="AC65" s="386" t="str">
        <f>IFERROR(IF(G65&gt;0,WORKDAY(AA65,DaysImportResults,Holidays!$B$2:$B$57),""),"NVT")</f>
        <v/>
      </c>
      <c r="AD65" s="386"/>
      <c r="AE65" s="386">
        <f>IF(G65&gt;0,WORKDAY(AC65,DaysImportBlocks,Holidays!$B$2:$B$57),0)</f>
        <v>0</v>
      </c>
      <c r="AF65" s="386" t="str">
        <f>Planning!S66</f>
        <v>OK</v>
      </c>
      <c r="AG65" s="386">
        <f>Planning!T66</f>
        <v>0</v>
      </c>
      <c r="AH65" s="223"/>
      <c r="AI65" s="388" t="str">
        <f t="shared" si="2"/>
        <v/>
      </c>
      <c r="AJ65" s="389" t="str">
        <f t="shared" si="3"/>
        <v/>
      </c>
      <c r="AK65" s="389" t="str">
        <f t="shared" si="4"/>
        <v/>
      </c>
    </row>
    <row r="66" spans="2:37" hidden="1">
      <c r="B66" s="384" t="str">
        <f>Planning!D67</f>
        <v>Liège</v>
      </c>
      <c r="C66" s="384" t="str">
        <f>Planning!E67</f>
        <v>FH14</v>
      </c>
      <c r="D66" s="192" t="str">
        <f>Planning!F67</f>
        <v>VbI</v>
      </c>
      <c r="E66" s="193"/>
      <c r="F66" s="385" t="str">
        <f>Planning!Q67</f>
        <v>OK</v>
      </c>
      <c r="G66" s="386">
        <f>Planning!R67</f>
        <v>0</v>
      </c>
      <c r="H66" s="387"/>
      <c r="I66" s="386">
        <f t="shared" si="5"/>
        <v>0</v>
      </c>
      <c r="J66" s="387"/>
      <c r="K66" s="386" t="str">
        <f>IFERROR(IF(G66&gt;0,WORKDAY(I66,DaysDrawBlocks,Holidays!$B$2:$B$57),""),"NVT")</f>
        <v/>
      </c>
      <c r="L66" s="387"/>
      <c r="M66" s="386" t="str">
        <f>IFERROR(IF(G66&gt;0,WORKDAY(K66,DaysAdjustCoords,Holidays!$B$2:$B$57),""),"NVT")</f>
        <v/>
      </c>
      <c r="N66" s="387"/>
      <c r="O66" s="386" t="str">
        <f>IFERROR(IF(G66&gt;0,WORKDAY(M66,DaysExportFromIFH,Holidays!$B$2:$B$57),""),"NVT")</f>
        <v/>
      </c>
      <c r="P66" s="387"/>
      <c r="Q66" s="386" t="str">
        <f>IFERROR(IF(G66&gt;0,WORKDAY(O66,DaysDescProces,Holidays!$B$2:$B$57),""),"NVT")</f>
        <v/>
      </c>
      <c r="R66" s="387"/>
      <c r="S66" s="386" t="str">
        <f>IFERROR(IF(G66&gt;0,WORKDAY(Q66,DaysCreationOfNB,Holidays!$B$2:$B$57),""),"NVT")</f>
        <v/>
      </c>
      <c r="T66" s="387"/>
      <c r="U66" s="386" t="str">
        <f>IFERROR(IF(G66&gt;0,WORKDAY(S66,DaysImportNB,Holidays!$B$2:$B$57),""),"NVT")</f>
        <v/>
      </c>
      <c r="V66" s="387"/>
      <c r="W66" s="386" t="str">
        <f>IFERROR(IF(G66&gt;0,WORKDAY(U66,DaysImportDesc,Holidays!$B$2:$B$57),""),"NVT")</f>
        <v/>
      </c>
      <c r="X66" s="387"/>
      <c r="Y66" s="386" t="str">
        <f>IFERROR(IF(G66&gt;0,WORKDAY(W66,DaysSendToValidation,Holidays!$B$2:$B$57),""),"NVT")</f>
        <v/>
      </c>
      <c r="Z66" s="387"/>
      <c r="AA66" s="386" t="str">
        <f>IFERROR(IF(G66&gt;0,WORKDAY(Y66,DaysImportInIFH,Holidays!$B$2:$B$57),""),"NVT")</f>
        <v/>
      </c>
      <c r="AB66" s="387"/>
      <c r="AC66" s="386" t="str">
        <f>IFERROR(IF(G66&gt;0,WORKDAY(AA66,DaysImportResults,Holidays!$B$2:$B$57),""),"NVT")</f>
        <v/>
      </c>
      <c r="AD66" s="386"/>
      <c r="AE66" s="386">
        <f>IF(G66&gt;0,WORKDAY(AC66,DaysImportBlocks,Holidays!$B$2:$B$57),0)</f>
        <v>0</v>
      </c>
      <c r="AF66" s="386" t="str">
        <f>Planning!S67</f>
        <v>OK</v>
      </c>
      <c r="AG66" s="386">
        <f>Planning!T67</f>
        <v>0</v>
      </c>
      <c r="AH66" s="223"/>
      <c r="AI66" s="388" t="str">
        <f t="shared" si="2"/>
        <v/>
      </c>
      <c r="AJ66" s="389" t="str">
        <f t="shared" si="3"/>
        <v/>
      </c>
      <c r="AK66" s="389" t="str">
        <f t="shared" si="4"/>
        <v/>
      </c>
    </row>
    <row r="67" spans="2:37" hidden="1">
      <c r="B67" s="384" t="str">
        <f>Planning!D68</f>
        <v>Liège</v>
      </c>
      <c r="C67" s="384" t="str">
        <f>Planning!E68</f>
        <v>FH15</v>
      </c>
      <c r="D67" s="192" t="str">
        <f>Planning!F68</f>
        <v>VbI</v>
      </c>
      <c r="E67" s="193"/>
      <c r="F67" s="385" t="str">
        <f>Planning!Q68</f>
        <v>OK</v>
      </c>
      <c r="G67" s="386">
        <f>Planning!R68</f>
        <v>0</v>
      </c>
      <c r="H67" s="387"/>
      <c r="I67" s="386">
        <f t="shared" ref="I67:I73" si="6">G67</f>
        <v>0</v>
      </c>
      <c r="J67" s="387"/>
      <c r="K67" s="386" t="str">
        <f>IFERROR(IF(G67&gt;0,WORKDAY(I67,DaysDrawBlocks,Holidays!$B$2:$B$57),""),"NVT")</f>
        <v/>
      </c>
      <c r="L67" s="387"/>
      <c r="M67" s="386" t="str">
        <f>IFERROR(IF(G67&gt;0,WORKDAY(K67,DaysAdjustCoords,Holidays!$B$2:$B$57),""),"NVT")</f>
        <v/>
      </c>
      <c r="N67" s="387"/>
      <c r="O67" s="386" t="str">
        <f>IFERROR(IF(G67&gt;0,WORKDAY(M67,DaysExportFromIFH,Holidays!$B$2:$B$57),""),"NVT")</f>
        <v/>
      </c>
      <c r="P67" s="387"/>
      <c r="Q67" s="386" t="str">
        <f>IFERROR(IF(G67&gt;0,WORKDAY(O67,DaysDescProces,Holidays!$B$2:$B$57),""),"NVT")</f>
        <v/>
      </c>
      <c r="R67" s="387"/>
      <c r="S67" s="386" t="str">
        <f>IFERROR(IF(G67&gt;0,WORKDAY(Q67,DaysCreationOfNB,Holidays!$B$2:$B$57),""),"NVT")</f>
        <v/>
      </c>
      <c r="T67" s="387"/>
      <c r="U67" s="386" t="str">
        <f>IFERROR(IF(G67&gt;0,WORKDAY(S67,DaysImportNB,Holidays!$B$2:$B$57),""),"NVT")</f>
        <v/>
      </c>
      <c r="V67" s="387"/>
      <c r="W67" s="386" t="str">
        <f>IFERROR(IF(G67&gt;0,WORKDAY(U67,DaysImportDesc,Holidays!$B$2:$B$57),""),"NVT")</f>
        <v/>
      </c>
      <c r="X67" s="387"/>
      <c r="Y67" s="386" t="str">
        <f>IFERROR(IF(G67&gt;0,WORKDAY(W67,DaysSendToValidation,Holidays!$B$2:$B$57),""),"NVT")</f>
        <v/>
      </c>
      <c r="Z67" s="387"/>
      <c r="AA67" s="386" t="str">
        <f>IFERROR(IF(G67&gt;0,WORKDAY(Y67,DaysImportInIFH,Holidays!$B$2:$B$57),""),"NVT")</f>
        <v/>
      </c>
      <c r="AB67" s="387"/>
      <c r="AC67" s="386" t="str">
        <f>IFERROR(IF(G67&gt;0,WORKDAY(AA67,DaysImportResults,Holidays!$B$2:$B$57),""),"NVT")</f>
        <v/>
      </c>
      <c r="AD67" s="386"/>
      <c r="AE67" s="386">
        <f>IF(G67&gt;0,WORKDAY(AC67,DaysImportBlocks,Holidays!$B$2:$B$57),0)</f>
        <v>0</v>
      </c>
      <c r="AF67" s="386" t="str">
        <f>Planning!S68</f>
        <v>OK</v>
      </c>
      <c r="AG67" s="386">
        <f>Planning!T68</f>
        <v>0</v>
      </c>
      <c r="AH67" s="223"/>
      <c r="AI67" s="388" t="str">
        <f t="shared" ref="AI67:AI73" si="7">IF(AE67&gt;AG67,AE67-AG67,"")</f>
        <v/>
      </c>
      <c r="AJ67" s="389" t="str">
        <f t="shared" ref="AJ67:AJ73" si="8">IFERROR(IF(G67&gt;0,AG67-G67,""),"NVT")</f>
        <v/>
      </c>
      <c r="AK67" s="389" t="str">
        <f t="shared" ref="AK67:AK73" si="9">IFERROR(IF(AJ67&gt;0,AJ67-DaysDeskproces,""),"")</f>
        <v/>
      </c>
    </row>
    <row r="68" spans="2:37" hidden="1">
      <c r="B68" s="384" t="str">
        <f>Planning!D69</f>
        <v>Liège</v>
      </c>
      <c r="C68" s="384" t="str">
        <f>Planning!E69</f>
        <v>FH16</v>
      </c>
      <c r="D68" s="192" t="str">
        <f>Planning!F69</f>
        <v>VbI</v>
      </c>
      <c r="E68" s="193"/>
      <c r="F68" s="385" t="s">
        <v>164</v>
      </c>
      <c r="G68" s="386">
        <f>Planning!R69</f>
        <v>44013</v>
      </c>
      <c r="H68" s="387" t="s">
        <v>164</v>
      </c>
      <c r="I68" s="386">
        <f t="shared" si="6"/>
        <v>44013</v>
      </c>
      <c r="J68" s="387" t="s">
        <v>164</v>
      </c>
      <c r="K68" s="386">
        <f>IFERROR(IF(G68&gt;0,WORKDAY(I68,DaysDrawBlocks,Holidays!$B$2:$B$57),""),"NVT")</f>
        <v>44013</v>
      </c>
      <c r="L68" s="387" t="s">
        <v>164</v>
      </c>
      <c r="M68" s="386">
        <f>IFERROR(IF(G68&gt;0,WORKDAY(K68,DaysAdjustCoords,Holidays!$B$2:$B$57),""),"NVT")</f>
        <v>44014</v>
      </c>
      <c r="N68" s="387" t="s">
        <v>164</v>
      </c>
      <c r="O68" s="386">
        <f>IFERROR(IF(G68&gt;0,WORKDAY(M68,DaysExportFromIFH,Holidays!$B$2:$B$57),""),"NVT")</f>
        <v>44014</v>
      </c>
      <c r="P68" s="387" t="s">
        <v>164</v>
      </c>
      <c r="Q68" s="386">
        <f>IFERROR(IF(G68&gt;0,WORKDAY(O68,DaysDescProces,Holidays!$B$2:$B$57),""),"NVT")</f>
        <v>44021</v>
      </c>
      <c r="R68" s="387" t="s">
        <v>164</v>
      </c>
      <c r="S68" s="386">
        <f>IFERROR(IF(G68&gt;0,WORKDAY(Q68,DaysCreationOfNB,Holidays!$B$2:$B$57),""),"NVT")</f>
        <v>44021</v>
      </c>
      <c r="T68" s="387" t="s">
        <v>164</v>
      </c>
      <c r="U68" s="386">
        <f>IFERROR(IF(G68&gt;0,WORKDAY(S68,DaysImportNB,Holidays!$B$2:$B$57),""),"NVT")</f>
        <v>44021</v>
      </c>
      <c r="V68" s="387" t="s">
        <v>164</v>
      </c>
      <c r="W68" s="386">
        <f>IFERROR(IF(G68&gt;0,WORKDAY(U68,DaysImportDesc,Holidays!$B$2:$B$57),""),"NVT")</f>
        <v>44021</v>
      </c>
      <c r="X68" s="387" t="s">
        <v>164</v>
      </c>
      <c r="Y68" s="386">
        <f>IFERROR(IF(G68&gt;0,WORKDAY(W68,DaysSendToValidation,Holidays!$B$2:$B$57),""),"NVT")</f>
        <v>44021</v>
      </c>
      <c r="Z68" s="387" t="s">
        <v>164</v>
      </c>
      <c r="AA68" s="386">
        <f>IFERROR(IF(G68&gt;0,WORKDAY(Y68,DaysImportInIFH,Holidays!$B$2:$B$57),""),"NVT")</f>
        <v>44039</v>
      </c>
      <c r="AB68" s="387" t="s">
        <v>164</v>
      </c>
      <c r="AC68" s="386">
        <f>IFERROR(IF(G68&gt;0,WORKDAY(AA68,DaysImportResults,Holidays!$B$2:$B$57),""),"NVT")</f>
        <v>44040</v>
      </c>
      <c r="AD68" s="390" t="s">
        <v>164</v>
      </c>
      <c r="AE68" s="386">
        <f>IF(G68&gt;0,WORKDAY(AC68,DaysImportBlocks,Holidays!$B$2:$B$57),0)</f>
        <v>44040</v>
      </c>
      <c r="AF68" s="386" t="s">
        <v>164</v>
      </c>
      <c r="AG68" s="386">
        <f>Planning!T69</f>
        <v>44041</v>
      </c>
      <c r="AH68" s="223"/>
      <c r="AI68" s="388" t="str">
        <f t="shared" si="7"/>
        <v/>
      </c>
      <c r="AJ68" s="389">
        <f t="shared" si="8"/>
        <v>28</v>
      </c>
      <c r="AK68" s="389">
        <f t="shared" si="9"/>
        <v>18</v>
      </c>
    </row>
    <row r="69" spans="2:37" hidden="1">
      <c r="B69" s="384" t="str">
        <f>Planning!D70</f>
        <v>Liège</v>
      </c>
      <c r="C69" s="384" t="str">
        <f>Planning!E70</f>
        <v>FH17</v>
      </c>
      <c r="D69" s="192" t="str">
        <f>Planning!F70</f>
        <v>VbI</v>
      </c>
      <c r="E69" s="193"/>
      <c r="F69" s="385" t="s">
        <v>164</v>
      </c>
      <c r="G69" s="386">
        <f>Planning!R70</f>
        <v>44013</v>
      </c>
      <c r="H69" s="387" t="s">
        <v>164</v>
      </c>
      <c r="I69" s="386">
        <f t="shared" si="6"/>
        <v>44013</v>
      </c>
      <c r="J69" s="387" t="s">
        <v>164</v>
      </c>
      <c r="K69" s="386">
        <f>IFERROR(IF(G69&gt;0,WORKDAY(I69,DaysDrawBlocks,Holidays!$B$2:$B$57),""),"NVT")</f>
        <v>44013</v>
      </c>
      <c r="L69" s="387" t="s">
        <v>164</v>
      </c>
      <c r="M69" s="386">
        <f>IFERROR(IF(G69&gt;0,WORKDAY(K69,DaysAdjustCoords,Holidays!$B$2:$B$57),""),"NVT")</f>
        <v>44014</v>
      </c>
      <c r="N69" s="387" t="s">
        <v>164</v>
      </c>
      <c r="O69" s="386">
        <f>IFERROR(IF(G69&gt;0,WORKDAY(M69,DaysExportFromIFH,Holidays!$B$2:$B$57),""),"NVT")</f>
        <v>44014</v>
      </c>
      <c r="P69" s="387" t="s">
        <v>164</v>
      </c>
      <c r="Q69" s="386">
        <f>IFERROR(IF(G69&gt;0,WORKDAY(O69,DaysDescProces,Holidays!$B$2:$B$57),""),"NVT")</f>
        <v>44021</v>
      </c>
      <c r="R69" s="387" t="s">
        <v>164</v>
      </c>
      <c r="S69" s="386">
        <f>IFERROR(IF(G69&gt;0,WORKDAY(Q69,DaysCreationOfNB,Holidays!$B$2:$B$57),""),"NVT")</f>
        <v>44021</v>
      </c>
      <c r="T69" s="387" t="s">
        <v>164</v>
      </c>
      <c r="U69" s="386">
        <f>IFERROR(IF(G69&gt;0,WORKDAY(S69,DaysImportNB,Holidays!$B$2:$B$57),""),"NVT")</f>
        <v>44021</v>
      </c>
      <c r="V69" s="387" t="s">
        <v>164</v>
      </c>
      <c r="W69" s="386">
        <f>IFERROR(IF(G69&gt;0,WORKDAY(U69,DaysImportDesc,Holidays!$B$2:$B$57),""),"NVT")</f>
        <v>44021</v>
      </c>
      <c r="X69" s="387" t="s">
        <v>164</v>
      </c>
      <c r="Y69" s="386">
        <f>IFERROR(IF(G69&gt;0,WORKDAY(W69,DaysSendToValidation,Holidays!$B$2:$B$57),""),"NVT")</f>
        <v>44021</v>
      </c>
      <c r="Z69" s="387" t="s">
        <v>164</v>
      </c>
      <c r="AA69" s="386">
        <f>IFERROR(IF(G69&gt;0,WORKDAY(Y69,DaysImportInIFH,Holidays!$B$2:$B$57),""),"NVT")</f>
        <v>44039</v>
      </c>
      <c r="AB69" s="387" t="s">
        <v>164</v>
      </c>
      <c r="AC69" s="386">
        <f>IFERROR(IF(G69&gt;0,WORKDAY(AA69,DaysImportResults,Holidays!$B$2:$B$57),""),"NVT")</f>
        <v>44040</v>
      </c>
      <c r="AD69" s="390" t="s">
        <v>164</v>
      </c>
      <c r="AE69" s="386">
        <f>IF(G69&gt;0,WORKDAY(AC69,DaysImportBlocks,Holidays!$B$2:$B$57),0)</f>
        <v>44040</v>
      </c>
      <c r="AF69" s="386" t="s">
        <v>164</v>
      </c>
      <c r="AG69" s="386">
        <f>Planning!T70</f>
        <v>44041</v>
      </c>
      <c r="AH69" s="223"/>
      <c r="AI69" s="388" t="str">
        <f t="shared" si="7"/>
        <v/>
      </c>
      <c r="AJ69" s="389">
        <f t="shared" si="8"/>
        <v>28</v>
      </c>
      <c r="AK69" s="389">
        <f t="shared" si="9"/>
        <v>18</v>
      </c>
    </row>
    <row r="70" spans="2:37" hidden="1">
      <c r="B70" s="384" t="str">
        <f>Planning!D71</f>
        <v>Liège</v>
      </c>
      <c r="C70" s="384" t="str">
        <f>Planning!E71</f>
        <v>FH18</v>
      </c>
      <c r="D70" s="192" t="str">
        <f>Planning!F71</f>
        <v>VbI</v>
      </c>
      <c r="E70" s="193"/>
      <c r="F70" s="385" t="s">
        <v>164</v>
      </c>
      <c r="G70" s="386">
        <f>Planning!R71</f>
        <v>44027</v>
      </c>
      <c r="H70" s="387" t="s">
        <v>164</v>
      </c>
      <c r="I70" s="386">
        <f t="shared" si="6"/>
        <v>44027</v>
      </c>
      <c r="J70" s="387" t="s">
        <v>164</v>
      </c>
      <c r="K70" s="386">
        <f>IFERROR(IF(G70&gt;0,WORKDAY(I70,DaysDrawBlocks,Holidays!$B$2:$B$57),""),"NVT")</f>
        <v>44027</v>
      </c>
      <c r="L70" s="387" t="s">
        <v>164</v>
      </c>
      <c r="M70" s="386">
        <f>IFERROR(IF(G70&gt;0,WORKDAY(K70,DaysAdjustCoords,Holidays!$B$2:$B$57),""),"NVT")</f>
        <v>44039</v>
      </c>
      <c r="N70" s="387" t="s">
        <v>164</v>
      </c>
      <c r="O70" s="386">
        <f>IFERROR(IF(G70&gt;0,WORKDAY(M70,DaysExportFromIFH,Holidays!$B$2:$B$57),""),"NVT")</f>
        <v>44039</v>
      </c>
      <c r="P70" s="387" t="s">
        <v>164</v>
      </c>
      <c r="Q70" s="386">
        <f>IFERROR(IF(G70&gt;0,WORKDAY(O70,DaysDescProces,Holidays!$B$2:$B$57),""),"NVT")</f>
        <v>44046</v>
      </c>
      <c r="R70" s="387" t="s">
        <v>164</v>
      </c>
      <c r="S70" s="386">
        <f>IFERROR(IF(G70&gt;0,WORKDAY(Q70,DaysCreationOfNB,Holidays!$B$2:$B$57),""),"NVT")</f>
        <v>44046</v>
      </c>
      <c r="T70" s="387" t="s">
        <v>164</v>
      </c>
      <c r="U70" s="386">
        <f>IFERROR(IF(G70&gt;0,WORKDAY(S70,DaysImportNB,Holidays!$B$2:$B$57),""),"NVT")</f>
        <v>44046</v>
      </c>
      <c r="V70" s="387" t="s">
        <v>164</v>
      </c>
      <c r="W70" s="386">
        <f>IFERROR(IF(G70&gt;0,WORKDAY(U70,DaysImportDesc,Holidays!$B$2:$B$57),""),"NVT")</f>
        <v>44046</v>
      </c>
      <c r="X70" s="387" t="s">
        <v>164</v>
      </c>
      <c r="Y70" s="386">
        <f>IFERROR(IF(G70&gt;0,WORKDAY(W70,DaysSendToValidation,Holidays!$B$2:$B$57),""),"NVT")</f>
        <v>44046</v>
      </c>
      <c r="Z70" s="387" t="s">
        <v>164</v>
      </c>
      <c r="AA70" s="386">
        <f>IFERROR(IF(G70&gt;0,WORKDAY(Y70,DaysImportInIFH,Holidays!$B$2:$B$57),""),"NVT")</f>
        <v>44048</v>
      </c>
      <c r="AB70" s="387" t="s">
        <v>164</v>
      </c>
      <c r="AC70" s="386">
        <f>IFERROR(IF(G70&gt;0,WORKDAY(AA70,DaysImportResults,Holidays!$B$2:$B$57),""),"NVT")</f>
        <v>44049</v>
      </c>
      <c r="AD70" s="390" t="s">
        <v>164</v>
      </c>
      <c r="AE70" s="386">
        <f>IF(G70&gt;0,WORKDAY(AC70,DaysImportBlocks,Holidays!$B$2:$B$57),0)</f>
        <v>44049</v>
      </c>
      <c r="AF70" s="386" t="s">
        <v>164</v>
      </c>
      <c r="AG70" s="386">
        <f>Planning!T71</f>
        <v>44050</v>
      </c>
      <c r="AH70" s="223"/>
      <c r="AI70" s="388" t="str">
        <f t="shared" si="7"/>
        <v/>
      </c>
      <c r="AJ70" s="389">
        <f t="shared" si="8"/>
        <v>23</v>
      </c>
      <c r="AK70" s="389">
        <f t="shared" si="9"/>
        <v>13</v>
      </c>
    </row>
    <row r="71" spans="2:37" hidden="1">
      <c r="B71" s="384" t="str">
        <f>Planning!D72</f>
        <v>Liège</v>
      </c>
      <c r="C71" s="384" t="str">
        <f>Planning!E72</f>
        <v>FH19</v>
      </c>
      <c r="D71" s="192" t="str">
        <f>Planning!F72</f>
        <v>VbI</v>
      </c>
      <c r="E71" s="193"/>
      <c r="F71" s="385" t="s">
        <v>164</v>
      </c>
      <c r="G71" s="386">
        <f>Planning!R72</f>
        <v>44034</v>
      </c>
      <c r="H71" s="387" t="s">
        <v>164</v>
      </c>
      <c r="I71" s="386">
        <f t="shared" si="6"/>
        <v>44034</v>
      </c>
      <c r="J71" s="387" t="s">
        <v>164</v>
      </c>
      <c r="K71" s="386">
        <f>IFERROR(IF(G71&gt;0,WORKDAY(I71,DaysDrawBlocks,Holidays!$B$2:$B$57),""),"NVT")</f>
        <v>44034</v>
      </c>
      <c r="L71" s="387" t="s">
        <v>164</v>
      </c>
      <c r="M71" s="386">
        <f>IFERROR(IF(G71&gt;0,WORKDAY(K71,DaysAdjustCoords,Holidays!$B$2:$B$57),""),"NVT")</f>
        <v>44039</v>
      </c>
      <c r="N71" s="387" t="s">
        <v>164</v>
      </c>
      <c r="O71" s="386">
        <f>IFERROR(IF(G71&gt;0,WORKDAY(M71,DaysExportFromIFH,Holidays!$B$2:$B$57),""),"NVT")</f>
        <v>44039</v>
      </c>
      <c r="P71" s="387" t="s">
        <v>164</v>
      </c>
      <c r="Q71" s="386">
        <f>IFERROR(IF(G71&gt;0,WORKDAY(O71,DaysDescProces,Holidays!$B$2:$B$57),""),"NVT")</f>
        <v>44046</v>
      </c>
      <c r="R71" s="387" t="s">
        <v>164</v>
      </c>
      <c r="S71" s="386">
        <f>IFERROR(IF(G71&gt;0,WORKDAY(Q71,DaysCreationOfNB,Holidays!$B$2:$B$57),""),"NVT")</f>
        <v>44046</v>
      </c>
      <c r="T71" s="387" t="s">
        <v>164</v>
      </c>
      <c r="U71" s="386">
        <f>IFERROR(IF(G71&gt;0,WORKDAY(S71,DaysImportNB,Holidays!$B$2:$B$57),""),"NVT")</f>
        <v>44046</v>
      </c>
      <c r="V71" s="387" t="s">
        <v>164</v>
      </c>
      <c r="W71" s="386">
        <f>IFERROR(IF(G71&gt;0,WORKDAY(U71,DaysImportDesc,Holidays!$B$2:$B$57),""),"NVT")</f>
        <v>44046</v>
      </c>
      <c r="X71" s="387" t="s">
        <v>164</v>
      </c>
      <c r="Y71" s="386">
        <f>IFERROR(IF(G71&gt;0,WORKDAY(W71,DaysSendToValidation,Holidays!$B$2:$B$57),""),"NVT")</f>
        <v>44046</v>
      </c>
      <c r="Z71" s="387" t="s">
        <v>164</v>
      </c>
      <c r="AA71" s="386">
        <f>IFERROR(IF(G71&gt;0,WORKDAY(Y71,DaysImportInIFH,Holidays!$B$2:$B$57),""),"NVT")</f>
        <v>44048</v>
      </c>
      <c r="AB71" s="387" t="s">
        <v>164</v>
      </c>
      <c r="AC71" s="386">
        <f>IFERROR(IF(G71&gt;0,WORKDAY(AA71,DaysImportResults,Holidays!$B$2:$B$57),""),"NVT")</f>
        <v>44049</v>
      </c>
      <c r="AD71" s="390" t="s">
        <v>164</v>
      </c>
      <c r="AE71" s="386">
        <f>IF(G71&gt;0,WORKDAY(AC71,DaysImportBlocks,Holidays!$B$2:$B$57),0)</f>
        <v>44049</v>
      </c>
      <c r="AF71" s="386" t="s">
        <v>164</v>
      </c>
      <c r="AG71" s="386">
        <f>Planning!T72</f>
        <v>44050</v>
      </c>
      <c r="AH71" s="223"/>
      <c r="AI71" s="388" t="str">
        <f t="shared" si="7"/>
        <v/>
      </c>
      <c r="AJ71" s="389">
        <f t="shared" si="8"/>
        <v>16</v>
      </c>
      <c r="AK71" s="389">
        <f t="shared" si="9"/>
        <v>6</v>
      </c>
    </row>
    <row r="72" spans="2:37" hidden="1">
      <c r="B72" s="384" t="str">
        <f>Planning!D73</f>
        <v>Liège</v>
      </c>
      <c r="C72" s="384" t="str">
        <f>Planning!E73</f>
        <v>FH20</v>
      </c>
      <c r="D72" s="192" t="str">
        <f>Planning!F73</f>
        <v>VbI</v>
      </c>
      <c r="E72" s="193"/>
      <c r="F72" s="385" t="s">
        <v>164</v>
      </c>
      <c r="G72" s="386">
        <f>Planning!R73</f>
        <v>44046</v>
      </c>
      <c r="H72" s="387" t="s">
        <v>164</v>
      </c>
      <c r="I72" s="386">
        <f t="shared" si="6"/>
        <v>44046</v>
      </c>
      <c r="J72" s="387" t="s">
        <v>164</v>
      </c>
      <c r="K72" s="386">
        <f>IFERROR(IF(G72&gt;0,WORKDAY(I72,DaysDrawBlocks,Holidays!$B$2:$B$57),""),"NVT")</f>
        <v>44046</v>
      </c>
      <c r="L72" s="387" t="s">
        <v>164</v>
      </c>
      <c r="M72" s="386">
        <f>IFERROR(IF(G72&gt;0,WORKDAY(K72,DaysAdjustCoords,Holidays!$B$2:$B$57),""),"NVT")</f>
        <v>44047</v>
      </c>
      <c r="N72" s="387" t="s">
        <v>164</v>
      </c>
      <c r="O72" s="386">
        <f>IFERROR(IF(G72&gt;0,WORKDAY(M72,DaysExportFromIFH,Holidays!$B$2:$B$57),""),"NVT")</f>
        <v>44047</v>
      </c>
      <c r="P72" s="387" t="s">
        <v>164</v>
      </c>
      <c r="Q72" s="386">
        <f>IFERROR(IF(G72&gt;0,WORKDAY(O72,DaysDescProces,Holidays!$B$2:$B$57),""),"NVT")</f>
        <v>44054</v>
      </c>
      <c r="R72" s="387" t="s">
        <v>164</v>
      </c>
      <c r="S72" s="386">
        <f>IFERROR(IF(G72&gt;0,WORKDAY(Q72,DaysCreationOfNB,Holidays!$B$2:$B$57),""),"NVT")</f>
        <v>44054</v>
      </c>
      <c r="T72" s="387" t="s">
        <v>164</v>
      </c>
      <c r="U72" s="386">
        <f>IFERROR(IF(G72&gt;0,WORKDAY(S72,DaysImportNB,Holidays!$B$2:$B$57),""),"NVT")</f>
        <v>44054</v>
      </c>
      <c r="V72" s="387" t="s">
        <v>164</v>
      </c>
      <c r="W72" s="386">
        <f>IFERROR(IF(G72&gt;0,WORKDAY(U72,DaysImportDesc,Holidays!$B$2:$B$57),""),"NVT")</f>
        <v>44054</v>
      </c>
      <c r="X72" s="387" t="s">
        <v>164</v>
      </c>
      <c r="Y72" s="386">
        <f>IFERROR(IF(G72&gt;0,WORKDAY(W72,DaysSendToValidation,Holidays!$B$2:$B$57),""),"NVT")</f>
        <v>44054</v>
      </c>
      <c r="Z72" s="387" t="s">
        <v>164</v>
      </c>
      <c r="AA72" s="386">
        <f>IFERROR(IF(G72&gt;0,WORKDAY(Y72,DaysImportInIFH,Holidays!$B$2:$B$57),""),"NVT")</f>
        <v>44056</v>
      </c>
      <c r="AB72" s="387" t="s">
        <v>164</v>
      </c>
      <c r="AC72" s="386">
        <f>IFERROR(IF(G72&gt;0,WORKDAY(AA72,DaysImportResults,Holidays!$B$2:$B$57),""),"NVT")</f>
        <v>44057</v>
      </c>
      <c r="AD72" s="390" t="s">
        <v>164</v>
      </c>
      <c r="AE72" s="386">
        <f>IF(G72&gt;0,WORKDAY(AC72,DaysImportBlocks,Holidays!$B$2:$B$57),0)</f>
        <v>44057</v>
      </c>
      <c r="AF72" s="386" t="s">
        <v>164</v>
      </c>
      <c r="AG72" s="386">
        <f>Planning!T73</f>
        <v>44060</v>
      </c>
      <c r="AH72" s="223"/>
      <c r="AI72" s="388" t="str">
        <f t="shared" si="7"/>
        <v/>
      </c>
      <c r="AJ72" s="389">
        <f t="shared" si="8"/>
        <v>14</v>
      </c>
      <c r="AK72" s="389">
        <f t="shared" si="9"/>
        <v>4</v>
      </c>
    </row>
    <row r="73" spans="2:37" hidden="1">
      <c r="B73" s="384" t="str">
        <f>Planning!D74</f>
        <v>Liège</v>
      </c>
      <c r="C73" s="384" t="str">
        <f>Planning!E74</f>
        <v>FH21</v>
      </c>
      <c r="D73" s="192" t="str">
        <f>Planning!F74</f>
        <v>VbI</v>
      </c>
      <c r="E73" s="193"/>
      <c r="F73" s="385" t="s">
        <v>164</v>
      </c>
      <c r="G73" s="386">
        <f>Planning!R74</f>
        <v>44059</v>
      </c>
      <c r="H73" s="387" t="s">
        <v>164</v>
      </c>
      <c r="I73" s="386">
        <f t="shared" si="6"/>
        <v>44059</v>
      </c>
      <c r="J73" s="387" t="s">
        <v>164</v>
      </c>
      <c r="K73" s="386">
        <f>IFERROR(IF(G73&gt;0,WORKDAY(I73,DaysDrawBlocks,Holidays!$B$2:$B$57),""),"NVT")</f>
        <v>44059</v>
      </c>
      <c r="L73" s="387" t="s">
        <v>164</v>
      </c>
      <c r="M73" s="386">
        <f>IFERROR(IF(G73&gt;0,WORKDAY(K73,DaysAdjustCoords,Holidays!$B$2:$B$57),""),"NVT")</f>
        <v>44060</v>
      </c>
      <c r="N73" s="387" t="s">
        <v>164</v>
      </c>
      <c r="O73" s="386">
        <f>IFERROR(IF(G73&gt;0,WORKDAY(M73,DaysExportFromIFH,Holidays!$B$2:$B$57),""),"NVT")</f>
        <v>44060</v>
      </c>
      <c r="P73" s="387" t="s">
        <v>164</v>
      </c>
      <c r="Q73" s="386">
        <f>IFERROR(IF(G73&gt;0,WORKDAY(O73,DaysDescProces,Holidays!$B$2:$B$57),""),"NVT")</f>
        <v>44067</v>
      </c>
      <c r="R73" s="387" t="s">
        <v>164</v>
      </c>
      <c r="S73" s="386">
        <f>IFERROR(IF(G73&gt;0,WORKDAY(Q73,DaysCreationOfNB,Holidays!$B$2:$B$57),""),"NVT")</f>
        <v>44067</v>
      </c>
      <c r="T73" s="387" t="s">
        <v>164</v>
      </c>
      <c r="U73" s="386">
        <f>IFERROR(IF(G73&gt;0,WORKDAY(S73,DaysImportNB,Holidays!$B$2:$B$57),""),"NVT")</f>
        <v>44067</v>
      </c>
      <c r="V73" s="387" t="s">
        <v>164</v>
      </c>
      <c r="W73" s="386">
        <f>IFERROR(IF(G73&gt;0,WORKDAY(U73,DaysImportDesc,Holidays!$B$2:$B$57),""),"NVT")</f>
        <v>44067</v>
      </c>
      <c r="X73" s="387" t="s">
        <v>164</v>
      </c>
      <c r="Y73" s="386">
        <f>IFERROR(IF(G73&gt;0,WORKDAY(W73,DaysSendToValidation,Holidays!$B$2:$B$57),""),"NVT")</f>
        <v>44067</v>
      </c>
      <c r="Z73" s="387" t="s">
        <v>164</v>
      </c>
      <c r="AA73" s="386">
        <f>IFERROR(IF(G73&gt;0,WORKDAY(Y73,DaysImportInIFH,Holidays!$B$2:$B$57),""),"NVT")</f>
        <v>44069</v>
      </c>
      <c r="AB73" s="387" t="s">
        <v>164</v>
      </c>
      <c r="AC73" s="386">
        <f>IFERROR(IF(G73&gt;0,WORKDAY(AA73,DaysImportResults,Holidays!$B$2:$B$57),""),"NVT")</f>
        <v>44070</v>
      </c>
      <c r="AD73" s="390" t="s">
        <v>164</v>
      </c>
      <c r="AE73" s="386">
        <f>IF(G73&gt;0,WORKDAY(AC73,DaysImportBlocks,Holidays!$B$2:$B$57),0)</f>
        <v>44070</v>
      </c>
      <c r="AF73" s="386" t="s">
        <v>164</v>
      </c>
      <c r="AG73" s="386">
        <f>Planning!T74</f>
        <v>44071</v>
      </c>
      <c r="AH73" s="223"/>
      <c r="AI73" s="388" t="str">
        <f t="shared" si="7"/>
        <v/>
      </c>
      <c r="AJ73" s="389">
        <f t="shared" si="8"/>
        <v>12</v>
      </c>
      <c r="AK73" s="389">
        <f t="shared" si="9"/>
        <v>2</v>
      </c>
    </row>
    <row r="74" spans="2:37" hidden="1">
      <c r="B74" s="384" t="str">
        <f>Planning!D75</f>
        <v>Uccle</v>
      </c>
      <c r="C74" s="384" t="str">
        <f>Planning!E75</f>
        <v>FH01</v>
      </c>
      <c r="D74" s="192" t="str">
        <f>Planning!F75</f>
        <v>VbI</v>
      </c>
      <c r="E74" s="193"/>
      <c r="F74" s="385" t="str">
        <f>Planning!Q75</f>
        <v>OK</v>
      </c>
      <c r="G74" s="386">
        <f>Planning!R75</f>
        <v>0</v>
      </c>
      <c r="H74" s="387"/>
      <c r="I74" s="386">
        <f t="shared" si="5"/>
        <v>0</v>
      </c>
      <c r="J74" s="387"/>
      <c r="K74" s="386" t="str">
        <f>IFERROR(IF(G74&gt;0,WORKDAY(I74,DaysDrawBlocks,Holidays!$B$2:$B$57),""),"NVT")</f>
        <v/>
      </c>
      <c r="L74" s="387"/>
      <c r="M74" s="386" t="str">
        <f>IFERROR(IF(G74&gt;0,WORKDAY(K74,DaysAdjustCoords,Holidays!$B$2:$B$57),""),"NVT")</f>
        <v/>
      </c>
      <c r="N74" s="387"/>
      <c r="O74" s="386" t="str">
        <f>IFERROR(IF(G74&gt;0,WORKDAY(M74,DaysExportFromIFH,Holidays!$B$2:$B$57),""),"NVT")</f>
        <v/>
      </c>
      <c r="P74" s="387"/>
      <c r="Q74" s="386" t="str">
        <f>IFERROR(IF(G74&gt;0,WORKDAY(O74,DaysDescProces,Holidays!$B$2:$B$57),""),"NVT")</f>
        <v/>
      </c>
      <c r="R74" s="387"/>
      <c r="S74" s="386" t="str">
        <f>IFERROR(IF(G74&gt;0,WORKDAY(Q74,DaysCreationOfNB,Holidays!$B$2:$B$57),""),"NVT")</f>
        <v/>
      </c>
      <c r="T74" s="387"/>
      <c r="U74" s="386" t="str">
        <f>IFERROR(IF(G74&gt;0,WORKDAY(S74,DaysImportNB,Holidays!$B$2:$B$57),""),"NVT")</f>
        <v/>
      </c>
      <c r="V74" s="387"/>
      <c r="W74" s="386" t="str">
        <f>IFERROR(IF(G74&gt;0,WORKDAY(U74,DaysImportDesc,Holidays!$B$2:$B$57),""),"NVT")</f>
        <v/>
      </c>
      <c r="X74" s="387"/>
      <c r="Y74" s="386" t="str">
        <f>IFERROR(IF(G74&gt;0,WORKDAY(W74,DaysSendToValidation,Holidays!$B$2:$B$57),""),"NVT")</f>
        <v/>
      </c>
      <c r="Z74" s="387"/>
      <c r="AA74" s="386" t="str">
        <f>IFERROR(IF(G74&gt;0,WORKDAY(Y74,DaysImportInIFH,Holidays!$B$2:$B$57),""),"NVT")</f>
        <v/>
      </c>
      <c r="AB74" s="387"/>
      <c r="AC74" s="386" t="str">
        <f>IFERROR(IF(G74&gt;0,WORKDAY(AA74,DaysImportResults,Holidays!$B$2:$B$57),""),"NVT")</f>
        <v/>
      </c>
      <c r="AD74" s="386"/>
      <c r="AE74" s="386">
        <f>IF(G74&gt;0,WORKDAY(AC74,DaysImportBlocks,Holidays!$B$2:$B$57),0)</f>
        <v>0</v>
      </c>
      <c r="AF74" s="386" t="str">
        <f>Planning!S75</f>
        <v>OK</v>
      </c>
      <c r="AG74" s="386">
        <f>Planning!T75</f>
        <v>0</v>
      </c>
      <c r="AH74" s="223"/>
      <c r="AI74" s="388" t="str">
        <f t="shared" si="2"/>
        <v/>
      </c>
      <c r="AJ74" s="389" t="str">
        <f t="shared" si="3"/>
        <v/>
      </c>
      <c r="AK74" s="389" t="str">
        <f t="shared" si="4"/>
        <v/>
      </c>
    </row>
    <row r="75" spans="2:37" hidden="1">
      <c r="B75" s="384" t="str">
        <f>Planning!D76</f>
        <v>Uccle</v>
      </c>
      <c r="C75" s="384" t="str">
        <f>Planning!E76</f>
        <v>FH02</v>
      </c>
      <c r="D75" s="192" t="str">
        <f>Planning!F76</f>
        <v>VbI</v>
      </c>
      <c r="E75" s="193"/>
      <c r="F75" s="385" t="str">
        <f>Planning!Q76</f>
        <v>OK</v>
      </c>
      <c r="G75" s="386">
        <f>Planning!R76</f>
        <v>0</v>
      </c>
      <c r="H75" s="387"/>
      <c r="I75" s="386">
        <f t="shared" si="5"/>
        <v>0</v>
      </c>
      <c r="J75" s="387"/>
      <c r="K75" s="386" t="str">
        <f>IFERROR(IF(G75&gt;0,WORKDAY(I75,DaysDrawBlocks,Holidays!$B$2:$B$57),""),"NVT")</f>
        <v/>
      </c>
      <c r="L75" s="387"/>
      <c r="M75" s="386" t="str">
        <f>IFERROR(IF(G75&gt;0,WORKDAY(K75,DaysAdjustCoords,Holidays!$B$2:$B$57),""),"NVT")</f>
        <v/>
      </c>
      <c r="N75" s="387"/>
      <c r="O75" s="386" t="str">
        <f>IFERROR(IF(G75&gt;0,WORKDAY(M75,DaysExportFromIFH,Holidays!$B$2:$B$57),""),"NVT")</f>
        <v/>
      </c>
      <c r="P75" s="387"/>
      <c r="Q75" s="386" t="str">
        <f>IFERROR(IF(G75&gt;0,WORKDAY(O75,DaysDescProces,Holidays!$B$2:$B$57),""),"NVT")</f>
        <v/>
      </c>
      <c r="R75" s="387"/>
      <c r="S75" s="386" t="str">
        <f>IFERROR(IF(G75&gt;0,WORKDAY(Q75,DaysCreationOfNB,Holidays!$B$2:$B$57),""),"NVT")</f>
        <v/>
      </c>
      <c r="T75" s="387"/>
      <c r="U75" s="386" t="str">
        <f>IFERROR(IF(G75&gt;0,WORKDAY(S75,DaysImportNB,Holidays!$B$2:$B$57),""),"NVT")</f>
        <v/>
      </c>
      <c r="V75" s="387"/>
      <c r="W75" s="386" t="str">
        <f>IFERROR(IF(G75&gt;0,WORKDAY(U75,DaysImportDesc,Holidays!$B$2:$B$57),""),"NVT")</f>
        <v/>
      </c>
      <c r="X75" s="387"/>
      <c r="Y75" s="386" t="str">
        <f>IFERROR(IF(G75&gt;0,WORKDAY(W75,DaysSendToValidation,Holidays!$B$2:$B$57),""),"NVT")</f>
        <v/>
      </c>
      <c r="Z75" s="387"/>
      <c r="AA75" s="386" t="str">
        <f>IFERROR(IF(G75&gt;0,WORKDAY(Y75,DaysImportInIFH,Holidays!$B$2:$B$57),""),"NVT")</f>
        <v/>
      </c>
      <c r="AB75" s="387"/>
      <c r="AC75" s="386" t="str">
        <f>IFERROR(IF(G75&gt;0,WORKDAY(AA75,DaysImportResults,Holidays!$B$2:$B$57),""),"NVT")</f>
        <v/>
      </c>
      <c r="AD75" s="386"/>
      <c r="AE75" s="386">
        <f>IF(G75&gt;0,WORKDAY(AC75,DaysImportBlocks,Holidays!$B$2:$B$57),0)</f>
        <v>0</v>
      </c>
      <c r="AF75" s="386" t="str">
        <f>Planning!S76</f>
        <v>OK</v>
      </c>
      <c r="AG75" s="386">
        <f>Planning!T76</f>
        <v>0</v>
      </c>
      <c r="AH75" s="223"/>
      <c r="AI75" s="388" t="str">
        <f t="shared" si="2"/>
        <v/>
      </c>
      <c r="AJ75" s="389" t="str">
        <f t="shared" si="3"/>
        <v/>
      </c>
      <c r="AK75" s="389" t="str">
        <f t="shared" si="4"/>
        <v/>
      </c>
    </row>
    <row r="76" spans="2:37" hidden="1">
      <c r="B76" s="384" t="str">
        <f>Planning!D77</f>
        <v>Uccle</v>
      </c>
      <c r="C76" s="384" t="str">
        <f>Planning!E77</f>
        <v>FH03</v>
      </c>
      <c r="D76" s="192" t="str">
        <f>Planning!F77</f>
        <v>VbI</v>
      </c>
      <c r="E76" s="193"/>
      <c r="F76" s="385" t="str">
        <f>Planning!Q77</f>
        <v>OK</v>
      </c>
      <c r="G76" s="386">
        <f>Planning!R77</f>
        <v>0</v>
      </c>
      <c r="H76" s="387"/>
      <c r="I76" s="386">
        <f t="shared" si="5"/>
        <v>0</v>
      </c>
      <c r="J76" s="387"/>
      <c r="K76" s="386" t="str">
        <f>IFERROR(IF(G76&gt;0,WORKDAY(I76,DaysDrawBlocks,Holidays!$B$2:$B$57),""),"NVT")</f>
        <v/>
      </c>
      <c r="L76" s="387"/>
      <c r="M76" s="386" t="str">
        <f>IFERROR(IF(G76&gt;0,WORKDAY(K76,DaysAdjustCoords,Holidays!$B$2:$B$57),""),"NVT")</f>
        <v/>
      </c>
      <c r="N76" s="387"/>
      <c r="O76" s="386" t="str">
        <f>IFERROR(IF(G76&gt;0,WORKDAY(M76,DaysExportFromIFH,Holidays!$B$2:$B$57),""),"NVT")</f>
        <v/>
      </c>
      <c r="P76" s="387"/>
      <c r="Q76" s="386" t="str">
        <f>IFERROR(IF(G76&gt;0,WORKDAY(O76,DaysDescProces,Holidays!$B$2:$B$57),""),"NVT")</f>
        <v/>
      </c>
      <c r="R76" s="387"/>
      <c r="S76" s="386" t="str">
        <f>IFERROR(IF(G76&gt;0,WORKDAY(Q76,DaysCreationOfNB,Holidays!$B$2:$B$57),""),"NVT")</f>
        <v/>
      </c>
      <c r="T76" s="387"/>
      <c r="U76" s="386" t="str">
        <f>IFERROR(IF(G76&gt;0,WORKDAY(S76,DaysImportNB,Holidays!$B$2:$B$57),""),"NVT")</f>
        <v/>
      </c>
      <c r="V76" s="387"/>
      <c r="W76" s="386" t="str">
        <f>IFERROR(IF(G76&gt;0,WORKDAY(U76,DaysImportDesc,Holidays!$B$2:$B$57),""),"NVT")</f>
        <v/>
      </c>
      <c r="X76" s="387"/>
      <c r="Y76" s="386" t="str">
        <f>IFERROR(IF(G76&gt;0,WORKDAY(W76,DaysSendToValidation,Holidays!$B$2:$B$57),""),"NVT")</f>
        <v/>
      </c>
      <c r="Z76" s="387"/>
      <c r="AA76" s="386" t="str">
        <f>IFERROR(IF(G76&gt;0,WORKDAY(Y76,DaysImportInIFH,Holidays!$B$2:$B$57),""),"NVT")</f>
        <v/>
      </c>
      <c r="AB76" s="387"/>
      <c r="AC76" s="386" t="str">
        <f>IFERROR(IF(G76&gt;0,WORKDAY(AA76,DaysImportResults,Holidays!$B$2:$B$57),""),"NVT")</f>
        <v/>
      </c>
      <c r="AD76" s="386"/>
      <c r="AE76" s="386">
        <f>IF(G76&gt;0,WORKDAY(AC76,DaysImportBlocks,Holidays!$B$2:$B$57),0)</f>
        <v>0</v>
      </c>
      <c r="AF76" s="386" t="str">
        <f>Planning!S77</f>
        <v>OK</v>
      </c>
      <c r="AG76" s="386">
        <f>Planning!T77</f>
        <v>0</v>
      </c>
      <c r="AH76" s="223"/>
      <c r="AI76" s="388" t="str">
        <f t="shared" si="2"/>
        <v/>
      </c>
      <c r="AJ76" s="389" t="str">
        <f t="shared" si="3"/>
        <v/>
      </c>
      <c r="AK76" s="389" t="str">
        <f t="shared" si="4"/>
        <v/>
      </c>
    </row>
    <row r="77" spans="2:37" hidden="1">
      <c r="B77" s="384" t="str">
        <f>Planning!D78</f>
        <v>Uccle</v>
      </c>
      <c r="C77" s="384" t="str">
        <f>Planning!E78</f>
        <v>FH04</v>
      </c>
      <c r="D77" s="192" t="str">
        <f>Planning!F78</f>
        <v>VbI</v>
      </c>
      <c r="E77" s="193"/>
      <c r="F77" s="385" t="str">
        <f>Planning!Q78</f>
        <v>OK</v>
      </c>
      <c r="G77" s="386">
        <f>Planning!R78</f>
        <v>0</v>
      </c>
      <c r="H77" s="387"/>
      <c r="I77" s="386">
        <f t="shared" si="5"/>
        <v>0</v>
      </c>
      <c r="J77" s="387"/>
      <c r="K77" s="386" t="str">
        <f>IFERROR(IF(G77&gt;0,WORKDAY(I77,DaysDrawBlocks,Holidays!$B$2:$B$57),""),"NVT")</f>
        <v/>
      </c>
      <c r="L77" s="387"/>
      <c r="M77" s="386" t="str">
        <f>IFERROR(IF(G77&gt;0,WORKDAY(K77,DaysAdjustCoords,Holidays!$B$2:$B$57),""),"NVT")</f>
        <v/>
      </c>
      <c r="N77" s="387"/>
      <c r="O77" s="386" t="str">
        <f>IFERROR(IF(G77&gt;0,WORKDAY(M77,DaysExportFromIFH,Holidays!$B$2:$B$57),""),"NVT")</f>
        <v/>
      </c>
      <c r="P77" s="387"/>
      <c r="Q77" s="386" t="str">
        <f>IFERROR(IF(G77&gt;0,WORKDAY(O77,DaysDescProces,Holidays!$B$2:$B$57),""),"NVT")</f>
        <v/>
      </c>
      <c r="R77" s="387"/>
      <c r="S77" s="386" t="str">
        <f>IFERROR(IF(G77&gt;0,WORKDAY(Q77,DaysCreationOfNB,Holidays!$B$2:$B$57),""),"NVT")</f>
        <v/>
      </c>
      <c r="T77" s="387"/>
      <c r="U77" s="386" t="str">
        <f>IFERROR(IF(G77&gt;0,WORKDAY(S77,DaysImportNB,Holidays!$B$2:$B$57),""),"NVT")</f>
        <v/>
      </c>
      <c r="V77" s="387"/>
      <c r="W77" s="386" t="str">
        <f>IFERROR(IF(G77&gt;0,WORKDAY(U77,DaysImportDesc,Holidays!$B$2:$B$57),""),"NVT")</f>
        <v/>
      </c>
      <c r="X77" s="387"/>
      <c r="Y77" s="386" t="str">
        <f>IFERROR(IF(G77&gt;0,WORKDAY(W77,DaysSendToValidation,Holidays!$B$2:$B$57),""),"NVT")</f>
        <v/>
      </c>
      <c r="Z77" s="387"/>
      <c r="AA77" s="386" t="str">
        <f>IFERROR(IF(G77&gt;0,WORKDAY(Y77,DaysImportInIFH,Holidays!$B$2:$B$57),""),"NVT")</f>
        <v/>
      </c>
      <c r="AB77" s="387"/>
      <c r="AC77" s="386" t="str">
        <f>IFERROR(IF(G77&gt;0,WORKDAY(AA77,DaysImportResults,Holidays!$B$2:$B$57),""),"NVT")</f>
        <v/>
      </c>
      <c r="AD77" s="386"/>
      <c r="AE77" s="386">
        <f>IF(G77&gt;0,WORKDAY(AC77,DaysImportBlocks,Holidays!$B$2:$B$57),0)</f>
        <v>0</v>
      </c>
      <c r="AF77" s="386" t="str">
        <f>Planning!S78</f>
        <v>OK</v>
      </c>
      <c r="AG77" s="386">
        <f>Planning!T78</f>
        <v>0</v>
      </c>
      <c r="AH77" s="223"/>
      <c r="AI77" s="388" t="str">
        <f t="shared" ref="AI77:AI126" si="10">IF(AE77&gt;AG77,AE77-AG77,"")</f>
        <v/>
      </c>
      <c r="AJ77" s="389" t="str">
        <f t="shared" ref="AJ77:AJ126" si="11">IFERROR(IF(G77&gt;0,AG77-G77,""),"NVT")</f>
        <v/>
      </c>
      <c r="AK77" s="389" t="str">
        <f t="shared" ref="AK77:AK126" si="12">IFERROR(IF(AJ77&gt;0,AJ77-DaysDeskproces,""),"")</f>
        <v/>
      </c>
    </row>
    <row r="78" spans="2:37" hidden="1">
      <c r="B78" s="384" t="str">
        <f>Planning!D79</f>
        <v>Uccle</v>
      </c>
      <c r="C78" s="384" t="str">
        <f>Planning!E79</f>
        <v>FH05</v>
      </c>
      <c r="D78" s="192" t="str">
        <f>Planning!F79</f>
        <v>VbI</v>
      </c>
      <c r="E78" s="193"/>
      <c r="F78" s="385" t="str">
        <f>Planning!Q79</f>
        <v>OK</v>
      </c>
      <c r="G78" s="386">
        <f>Planning!R79</f>
        <v>0</v>
      </c>
      <c r="H78" s="387"/>
      <c r="I78" s="386">
        <f t="shared" si="5"/>
        <v>0</v>
      </c>
      <c r="J78" s="387"/>
      <c r="K78" s="386" t="str">
        <f>IFERROR(IF(G78&gt;0,WORKDAY(I78,DaysDrawBlocks,Holidays!$B$2:$B$57),""),"NVT")</f>
        <v/>
      </c>
      <c r="L78" s="387"/>
      <c r="M78" s="386" t="str">
        <f>IFERROR(IF(G78&gt;0,WORKDAY(K78,DaysAdjustCoords,Holidays!$B$2:$B$57),""),"NVT")</f>
        <v/>
      </c>
      <c r="N78" s="387"/>
      <c r="O78" s="386" t="str">
        <f>IFERROR(IF(G78&gt;0,WORKDAY(M78,DaysExportFromIFH,Holidays!$B$2:$B$57),""),"NVT")</f>
        <v/>
      </c>
      <c r="P78" s="387"/>
      <c r="Q78" s="386" t="str">
        <f>IFERROR(IF(G78&gt;0,WORKDAY(O78,DaysDescProces,Holidays!$B$2:$B$57),""),"NVT")</f>
        <v/>
      </c>
      <c r="R78" s="387"/>
      <c r="S78" s="386" t="str">
        <f>IFERROR(IF(G78&gt;0,WORKDAY(Q78,DaysCreationOfNB,Holidays!$B$2:$B$57),""),"NVT")</f>
        <v/>
      </c>
      <c r="T78" s="387"/>
      <c r="U78" s="386" t="str">
        <f>IFERROR(IF(G78&gt;0,WORKDAY(S78,DaysImportNB,Holidays!$B$2:$B$57),""),"NVT")</f>
        <v/>
      </c>
      <c r="V78" s="387"/>
      <c r="W78" s="386" t="str">
        <f>IFERROR(IF(G78&gt;0,WORKDAY(U78,DaysImportDesc,Holidays!$B$2:$B$57),""),"NVT")</f>
        <v/>
      </c>
      <c r="X78" s="387"/>
      <c r="Y78" s="386" t="str">
        <f>IFERROR(IF(G78&gt;0,WORKDAY(W78,DaysSendToValidation,Holidays!$B$2:$B$57),""),"NVT")</f>
        <v/>
      </c>
      <c r="Z78" s="387"/>
      <c r="AA78" s="386" t="str">
        <f>IFERROR(IF(G78&gt;0,WORKDAY(Y78,DaysImportInIFH,Holidays!$B$2:$B$57),""),"NVT")</f>
        <v/>
      </c>
      <c r="AB78" s="387"/>
      <c r="AC78" s="386" t="str">
        <f>IFERROR(IF(G78&gt;0,WORKDAY(AA78,DaysImportResults,Holidays!$B$2:$B$57),""),"NVT")</f>
        <v/>
      </c>
      <c r="AD78" s="386"/>
      <c r="AE78" s="386">
        <f>IF(G78&gt;0,WORKDAY(AC78,DaysImportBlocks,Holidays!$B$2:$B$57),0)</f>
        <v>0</v>
      </c>
      <c r="AF78" s="386" t="str">
        <f>Planning!S79</f>
        <v>OK</v>
      </c>
      <c r="AG78" s="386">
        <f>Planning!T79</f>
        <v>0</v>
      </c>
      <c r="AH78" s="223"/>
      <c r="AI78" s="388" t="str">
        <f t="shared" si="10"/>
        <v/>
      </c>
      <c r="AJ78" s="389" t="str">
        <f t="shared" si="11"/>
        <v/>
      </c>
      <c r="AK78" s="389" t="str">
        <f t="shared" si="12"/>
        <v/>
      </c>
    </row>
    <row r="79" spans="2:37" hidden="1">
      <c r="B79" s="384" t="str">
        <f>Planning!D80</f>
        <v>Uccle</v>
      </c>
      <c r="C79" s="384" t="str">
        <f>Planning!E80</f>
        <v>FH07</v>
      </c>
      <c r="D79" s="192" t="str">
        <f>Planning!F80</f>
        <v>VbI</v>
      </c>
      <c r="E79" s="193"/>
      <c r="F79" s="385" t="str">
        <f>Planning!Q80</f>
        <v>OK</v>
      </c>
      <c r="G79" s="391">
        <f>Planning!R80</f>
        <v>0</v>
      </c>
      <c r="H79" s="387"/>
      <c r="I79" s="386">
        <f t="shared" si="5"/>
        <v>0</v>
      </c>
      <c r="J79" s="387"/>
      <c r="K79" s="386" t="str">
        <f>IFERROR(IF(G79&gt;0,WORKDAY(I79,DaysDrawBlocks,Holidays!$B$2:$B$57),""),"NVT")</f>
        <v/>
      </c>
      <c r="L79" s="387"/>
      <c r="M79" s="386" t="str">
        <f>IFERROR(IF(G79&gt;0,WORKDAY(K79,DaysAdjustCoords,Holidays!$B$2:$B$57),""),"NVT")</f>
        <v/>
      </c>
      <c r="N79" s="387"/>
      <c r="O79" s="386" t="str">
        <f>IFERROR(IF(G79&gt;0,WORKDAY(M79,DaysExportFromIFH,Holidays!$B$2:$B$57),""),"NVT")</f>
        <v/>
      </c>
      <c r="P79" s="387"/>
      <c r="Q79" s="386" t="str">
        <f>IFERROR(IF(G79&gt;0,WORKDAY(O79,DaysDescProces,Holidays!$B$2:$B$57),""),"NVT")</f>
        <v/>
      </c>
      <c r="R79" s="387"/>
      <c r="S79" s="386" t="str">
        <f>IFERROR(IF(G79&gt;0,WORKDAY(Q79,DaysCreationOfNB,Holidays!$B$2:$B$57),""),"NVT")</f>
        <v/>
      </c>
      <c r="T79" s="387"/>
      <c r="U79" s="386" t="str">
        <f>IFERROR(IF(G79&gt;0,WORKDAY(S79,DaysImportNB,Holidays!$B$2:$B$57),""),"NVT")</f>
        <v/>
      </c>
      <c r="V79" s="387"/>
      <c r="W79" s="386" t="str">
        <f>IFERROR(IF(G79&gt;0,WORKDAY(U79,DaysImportDesc,Holidays!$B$2:$B$57),""),"NVT")</f>
        <v/>
      </c>
      <c r="X79" s="387"/>
      <c r="Y79" s="386" t="str">
        <f>IFERROR(IF(G79&gt;0,WORKDAY(W79,DaysSendToValidation,Holidays!$B$2:$B$57),""),"NVT")</f>
        <v/>
      </c>
      <c r="Z79" s="387"/>
      <c r="AA79" s="386" t="str">
        <f>IFERROR(IF(G79&gt;0,WORKDAY(Y79,DaysImportInIFH,Holidays!$B$2:$B$57),""),"NVT")</f>
        <v/>
      </c>
      <c r="AB79" s="387"/>
      <c r="AC79" s="386" t="str">
        <f>IFERROR(IF(G79&gt;0,WORKDAY(AA79,DaysImportResults,Holidays!$B$2:$B$57),""),"NVT")</f>
        <v/>
      </c>
      <c r="AD79" s="386"/>
      <c r="AE79" s="386">
        <f>IF(G79&gt;0,WORKDAY(AC79,DaysImportBlocks,Holidays!$B$2:$B$57),0)</f>
        <v>0</v>
      </c>
      <c r="AF79" s="386" t="str">
        <f>Planning!S80</f>
        <v>OK</v>
      </c>
      <c r="AG79" s="386">
        <f>Planning!T80</f>
        <v>44007</v>
      </c>
      <c r="AH79" s="223"/>
      <c r="AI79" s="388" t="str">
        <f t="shared" si="10"/>
        <v/>
      </c>
      <c r="AJ79" s="389" t="str">
        <f t="shared" si="11"/>
        <v/>
      </c>
      <c r="AK79" s="389" t="str">
        <f t="shared" si="12"/>
        <v/>
      </c>
    </row>
    <row r="80" spans="2:37" hidden="1">
      <c r="B80" s="384" t="str">
        <f>Planning!D81</f>
        <v>Uccle</v>
      </c>
      <c r="C80" s="384" t="str">
        <f>Planning!E81</f>
        <v>FH08</v>
      </c>
      <c r="D80" s="192" t="str">
        <f>Planning!F81</f>
        <v>VbI</v>
      </c>
      <c r="E80" s="193"/>
      <c r="F80" s="385" t="str">
        <f>Planning!Q81</f>
        <v>OK</v>
      </c>
      <c r="G80" s="391">
        <f>Planning!R81</f>
        <v>44011</v>
      </c>
      <c r="H80" s="387"/>
      <c r="I80" s="386">
        <f t="shared" si="5"/>
        <v>44011</v>
      </c>
      <c r="J80" s="387"/>
      <c r="K80" s="386">
        <f>IFERROR(IF(G80&gt;0,WORKDAY(I80,DaysDrawBlocks,Holidays!$B$2:$B$57),""),"NVT")</f>
        <v>44011</v>
      </c>
      <c r="L80" s="387"/>
      <c r="M80" s="386">
        <f>IFERROR(IF(G80&gt;0,WORKDAY(K80,DaysAdjustCoords,Holidays!$B$2:$B$57),""),"NVT")</f>
        <v>44012</v>
      </c>
      <c r="N80" s="387"/>
      <c r="O80" s="386">
        <f>IFERROR(IF(G80&gt;0,WORKDAY(M80,DaysExportFromIFH,Holidays!$B$2:$B$57),""),"NVT")</f>
        <v>44012</v>
      </c>
      <c r="P80" s="387"/>
      <c r="Q80" s="386">
        <f>IFERROR(IF(G80&gt;0,WORKDAY(O80,DaysDescProces,Holidays!$B$2:$B$57),""),"NVT")</f>
        <v>44019</v>
      </c>
      <c r="R80" s="387"/>
      <c r="S80" s="386">
        <f>IFERROR(IF(G80&gt;0,WORKDAY(Q80,DaysCreationOfNB,Holidays!$B$2:$B$57),""),"NVT")</f>
        <v>44019</v>
      </c>
      <c r="T80" s="387"/>
      <c r="U80" s="386">
        <f>IFERROR(IF(G80&gt;0,WORKDAY(S80,DaysImportNB,Holidays!$B$2:$B$57),""),"NVT")</f>
        <v>44019</v>
      </c>
      <c r="V80" s="387"/>
      <c r="W80" s="386">
        <f>IFERROR(IF(G80&gt;0,WORKDAY(U80,DaysImportDesc,Holidays!$B$2:$B$57),""),"NVT")</f>
        <v>44019</v>
      </c>
      <c r="X80" s="387"/>
      <c r="Y80" s="386">
        <f>IFERROR(IF(G80&gt;0,WORKDAY(W80,DaysSendToValidation,Holidays!$B$2:$B$57),""),"NVT")</f>
        <v>44019</v>
      </c>
      <c r="Z80" s="387"/>
      <c r="AA80" s="386">
        <f>IFERROR(IF(G80&gt;0,WORKDAY(Y80,DaysImportInIFH,Holidays!$B$2:$B$57),""),"NVT")</f>
        <v>44021</v>
      </c>
      <c r="AB80" s="387"/>
      <c r="AC80" s="386">
        <f>IFERROR(IF(G80&gt;0,WORKDAY(AA80,DaysImportResults,Holidays!$B$2:$B$57),""),"NVT")</f>
        <v>44022</v>
      </c>
      <c r="AD80" s="386"/>
      <c r="AE80" s="386">
        <f>IF(G80&gt;0,WORKDAY(AC80,DaysImportBlocks,Holidays!$B$2:$B$57),0)</f>
        <v>44022</v>
      </c>
      <c r="AF80" s="386" t="str">
        <f>Planning!S81</f>
        <v>P</v>
      </c>
      <c r="AG80" s="386">
        <f>Planning!T81</f>
        <v>44039</v>
      </c>
      <c r="AH80" s="223"/>
      <c r="AI80" s="388" t="str">
        <f t="shared" si="10"/>
        <v/>
      </c>
      <c r="AJ80" s="389">
        <f t="shared" si="11"/>
        <v>28</v>
      </c>
      <c r="AK80" s="389">
        <f t="shared" si="12"/>
        <v>18</v>
      </c>
    </row>
    <row r="81" spans="2:37" hidden="1">
      <c r="B81" s="384" t="str">
        <f>Planning!D82</f>
        <v>Antwerpen-West</v>
      </c>
      <c r="C81" s="384" t="str">
        <f>Planning!E82</f>
        <v>FH01</v>
      </c>
      <c r="D81" s="192" t="str">
        <f>Planning!F82</f>
        <v>VdB</v>
      </c>
      <c r="E81" s="193"/>
      <c r="F81" s="385" t="str">
        <f>Planning!Q82</f>
        <v>OK</v>
      </c>
      <c r="G81" s="386">
        <f>Planning!R82</f>
        <v>43591</v>
      </c>
      <c r="H81" s="387"/>
      <c r="I81" s="386">
        <f t="shared" ref="I81:I85" si="13">G81</f>
        <v>43591</v>
      </c>
      <c r="J81" s="387"/>
      <c r="K81" s="386">
        <f>IFERROR(IF(G81&gt;0,WORKDAY(I81,DaysDrawBlocks,Holidays!$B$2:$B$57),""),"NVT")</f>
        <v>43591</v>
      </c>
      <c r="L81" s="387"/>
      <c r="M81" s="386">
        <f>IFERROR(IF(G81&gt;0,WORKDAY(K81,DaysAdjustCoords,Holidays!$B$2:$B$57),""),"NVT")</f>
        <v>43592</v>
      </c>
      <c r="N81" s="387"/>
      <c r="O81" s="386">
        <f>IFERROR(IF(G81&gt;0,WORKDAY(M81,DaysExportFromIFH,Holidays!$B$2:$B$57),""),"NVT")</f>
        <v>43592</v>
      </c>
      <c r="P81" s="387"/>
      <c r="Q81" s="386">
        <f>IFERROR(IF(G81&gt;0,WORKDAY(O81,DaysDescProces,Holidays!$B$2:$B$57),""),"NVT")</f>
        <v>43599</v>
      </c>
      <c r="R81" s="387"/>
      <c r="S81" s="386">
        <f>IFERROR(IF(G81&gt;0,WORKDAY(Q81,DaysCreationOfNB,Holidays!$B$2:$B$57),""),"NVT")</f>
        <v>43599</v>
      </c>
      <c r="T81" s="387"/>
      <c r="U81" s="386">
        <f>IFERROR(IF(G81&gt;0,WORKDAY(S81,DaysImportNB,Holidays!$B$2:$B$57),""),"NVT")</f>
        <v>43599</v>
      </c>
      <c r="V81" s="387"/>
      <c r="W81" s="386">
        <f>IFERROR(IF(G81&gt;0,WORKDAY(U81,DaysImportDesc,Holidays!$B$2:$B$57),""),"NVT")</f>
        <v>43599</v>
      </c>
      <c r="X81" s="387"/>
      <c r="Y81" s="386">
        <f>IFERROR(IF(G81&gt;0,WORKDAY(W81,DaysSendToValidation,Holidays!$B$2:$B$57),""),"NVT")</f>
        <v>43599</v>
      </c>
      <c r="Z81" s="387"/>
      <c r="AA81" s="386">
        <f>IFERROR(IF(G81&gt;0,WORKDAY(Y81,DaysImportInIFH,Holidays!$B$2:$B$57),""),"NVT")</f>
        <v>43601</v>
      </c>
      <c r="AB81" s="387"/>
      <c r="AC81" s="386">
        <f>IFERROR(IF(G81&gt;0,WORKDAY(AA81,DaysImportResults,Holidays!$B$2:$B$57),""),"NVT")</f>
        <v>43602</v>
      </c>
      <c r="AD81" s="386"/>
      <c r="AE81" s="386">
        <f>IF(G81&gt;0,WORKDAY(AC81,DaysImportBlocks,Holidays!$B$2:$B$57),0)</f>
        <v>43602</v>
      </c>
      <c r="AF81" s="386" t="str">
        <f>Planning!S82</f>
        <v>OK</v>
      </c>
      <c r="AG81" s="386">
        <f>Planning!T82</f>
        <v>43607</v>
      </c>
      <c r="AH81" s="223"/>
      <c r="AI81" s="388" t="str">
        <f t="shared" si="10"/>
        <v/>
      </c>
      <c r="AJ81" s="389">
        <f t="shared" si="11"/>
        <v>16</v>
      </c>
      <c r="AK81" s="389">
        <f t="shared" si="12"/>
        <v>6</v>
      </c>
    </row>
    <row r="82" spans="2:37" hidden="1">
      <c r="B82" s="384" t="str">
        <f>Planning!D83</f>
        <v>Antwerpen-West</v>
      </c>
      <c r="C82" s="384" t="str">
        <f>Planning!E83</f>
        <v>FH02</v>
      </c>
      <c r="D82" s="192" t="str">
        <f>Planning!F83</f>
        <v>VdB</v>
      </c>
      <c r="E82" s="193"/>
      <c r="F82" s="385" t="str">
        <f>Planning!Q83</f>
        <v>OK</v>
      </c>
      <c r="G82" s="386">
        <f>Planning!R83</f>
        <v>43782</v>
      </c>
      <c r="H82" s="387"/>
      <c r="I82" s="386">
        <f t="shared" si="13"/>
        <v>43782</v>
      </c>
      <c r="J82" s="387"/>
      <c r="K82" s="386">
        <f>IFERROR(IF(G82&gt;0,WORKDAY(I82,DaysDrawBlocks,Holidays!$B$2:$B$57),""),"NVT")</f>
        <v>43782</v>
      </c>
      <c r="L82" s="387"/>
      <c r="M82" s="386">
        <f>IFERROR(IF(G82&gt;0,WORKDAY(K82,DaysAdjustCoords,Holidays!$B$2:$B$57),""),"NVT")</f>
        <v>43783</v>
      </c>
      <c r="N82" s="387"/>
      <c r="O82" s="386">
        <f>IFERROR(IF(G82&gt;0,WORKDAY(M82,DaysExportFromIFH,Holidays!$B$2:$B$57),""),"NVT")</f>
        <v>43783</v>
      </c>
      <c r="P82" s="387"/>
      <c r="Q82" s="386">
        <f>IFERROR(IF(G82&gt;0,WORKDAY(O82,DaysDescProces,Holidays!$B$2:$B$57),""),"NVT")</f>
        <v>43790</v>
      </c>
      <c r="R82" s="387"/>
      <c r="S82" s="386">
        <f>IFERROR(IF(G82&gt;0,WORKDAY(Q82,DaysCreationOfNB,Holidays!$B$2:$B$57),""),"NVT")</f>
        <v>43790</v>
      </c>
      <c r="T82" s="387"/>
      <c r="U82" s="386">
        <f>IFERROR(IF(G82&gt;0,WORKDAY(S82,DaysImportNB,Holidays!$B$2:$B$57),""),"NVT")</f>
        <v>43790</v>
      </c>
      <c r="V82" s="387"/>
      <c r="W82" s="386">
        <f>IFERROR(IF(G82&gt;0,WORKDAY(U82,DaysImportDesc,Holidays!$B$2:$B$57),""),"NVT")</f>
        <v>43790</v>
      </c>
      <c r="X82" s="387"/>
      <c r="Y82" s="386">
        <f>IFERROR(IF(G82&gt;0,WORKDAY(W82,DaysSendToValidation,Holidays!$B$2:$B$57),""),"NVT")</f>
        <v>43790</v>
      </c>
      <c r="Z82" s="387"/>
      <c r="AA82" s="386">
        <f>IFERROR(IF(G82&gt;0,WORKDAY(Y82,DaysImportInIFH,Holidays!$B$2:$B$57),""),"NVT")</f>
        <v>43794</v>
      </c>
      <c r="AB82" s="387"/>
      <c r="AC82" s="386">
        <f>IFERROR(IF(G82&gt;0,WORKDAY(AA82,DaysImportResults,Holidays!$B$2:$B$57),""),"NVT")</f>
        <v>43795</v>
      </c>
      <c r="AD82" s="386"/>
      <c r="AE82" s="386">
        <f>IF(G82&gt;0,WORKDAY(AC82,DaysImportBlocks,Holidays!$B$2:$B$57),0)</f>
        <v>43795</v>
      </c>
      <c r="AF82" s="386" t="str">
        <f>Planning!S83</f>
        <v>OK</v>
      </c>
      <c r="AG82" s="386">
        <f>Planning!T83</f>
        <v>43787</v>
      </c>
      <c r="AH82" s="223"/>
      <c r="AI82" s="388">
        <f t="shared" si="10"/>
        <v>8</v>
      </c>
      <c r="AJ82" s="389">
        <f t="shared" si="11"/>
        <v>5</v>
      </c>
      <c r="AK82" s="389">
        <f t="shared" si="12"/>
        <v>-5</v>
      </c>
    </row>
    <row r="83" spans="2:37" hidden="1">
      <c r="B83" s="384" t="str">
        <f>Planning!D84</f>
        <v>Antwerpen-West</v>
      </c>
      <c r="C83" s="384" t="str">
        <f>Planning!E84</f>
        <v>FH03</v>
      </c>
      <c r="D83" s="192" t="str">
        <f>Planning!F84</f>
        <v>VdB</v>
      </c>
      <c r="E83" s="193"/>
      <c r="F83" s="385" t="str">
        <f>Planning!Q84</f>
        <v>OK</v>
      </c>
      <c r="G83" s="386">
        <f>Planning!R84</f>
        <v>43766</v>
      </c>
      <c r="H83" s="387"/>
      <c r="I83" s="386">
        <f t="shared" si="13"/>
        <v>43766</v>
      </c>
      <c r="J83" s="387"/>
      <c r="K83" s="386">
        <f>IFERROR(IF(G83&gt;0,WORKDAY(I83,DaysDrawBlocks,Holidays!$B$2:$B$57),""),"NVT")</f>
        <v>43766</v>
      </c>
      <c r="L83" s="387"/>
      <c r="M83" s="386">
        <f>IFERROR(IF(G83&gt;0,WORKDAY(K83,DaysAdjustCoords,Holidays!$B$2:$B$57),""),"NVT")</f>
        <v>43767</v>
      </c>
      <c r="N83" s="387"/>
      <c r="O83" s="386">
        <f>IFERROR(IF(G83&gt;0,WORKDAY(M83,DaysExportFromIFH,Holidays!$B$2:$B$57),""),"NVT")</f>
        <v>43767</v>
      </c>
      <c r="P83" s="387"/>
      <c r="Q83" s="386">
        <f>IFERROR(IF(G83&gt;0,WORKDAY(O83,DaysDescProces,Holidays!$B$2:$B$57),""),"NVT")</f>
        <v>43775</v>
      </c>
      <c r="R83" s="387"/>
      <c r="S83" s="386">
        <f>IFERROR(IF(G83&gt;0,WORKDAY(Q83,DaysCreationOfNB,Holidays!$B$2:$B$57),""),"NVT")</f>
        <v>43775</v>
      </c>
      <c r="T83" s="387"/>
      <c r="U83" s="386">
        <f>IFERROR(IF(G83&gt;0,WORKDAY(S83,DaysImportNB,Holidays!$B$2:$B$57),""),"NVT")</f>
        <v>43775</v>
      </c>
      <c r="V83" s="387"/>
      <c r="W83" s="386">
        <f>IFERROR(IF(G83&gt;0,WORKDAY(U83,DaysImportDesc,Holidays!$B$2:$B$57),""),"NVT")</f>
        <v>43775</v>
      </c>
      <c r="X83" s="387"/>
      <c r="Y83" s="386">
        <f>IFERROR(IF(G83&gt;0,WORKDAY(W83,DaysSendToValidation,Holidays!$B$2:$B$57),""),"NVT")</f>
        <v>43775</v>
      </c>
      <c r="Z83" s="387"/>
      <c r="AA83" s="386">
        <f>IFERROR(IF(G83&gt;0,WORKDAY(Y83,DaysImportInIFH,Holidays!$B$2:$B$57),""),"NVT")</f>
        <v>43777</v>
      </c>
      <c r="AB83" s="387"/>
      <c r="AC83" s="386">
        <f>IFERROR(IF(G83&gt;0,WORKDAY(AA83,DaysImportResults,Holidays!$B$2:$B$57),""),"NVT")</f>
        <v>43781</v>
      </c>
      <c r="AD83" s="386"/>
      <c r="AE83" s="386">
        <f>IF(G83&gt;0,WORKDAY(AC83,DaysImportBlocks,Holidays!$B$2:$B$57),0)</f>
        <v>43781</v>
      </c>
      <c r="AF83" s="386" t="str">
        <f>Planning!S84</f>
        <v>OK</v>
      </c>
      <c r="AG83" s="386">
        <f>Planning!T84</f>
        <v>43773</v>
      </c>
      <c r="AH83" s="223"/>
      <c r="AI83" s="388">
        <f t="shared" si="10"/>
        <v>8</v>
      </c>
      <c r="AJ83" s="389">
        <f t="shared" si="11"/>
        <v>7</v>
      </c>
      <c r="AK83" s="389">
        <f t="shared" si="12"/>
        <v>-3</v>
      </c>
    </row>
    <row r="84" spans="2:37" hidden="1">
      <c r="B84" s="384" t="str">
        <f>Planning!D85</f>
        <v>Antwerpen-West</v>
      </c>
      <c r="C84" s="384" t="str">
        <f>Planning!E85</f>
        <v>FH04</v>
      </c>
      <c r="D84" s="192" t="str">
        <f>Planning!F85</f>
        <v>VdB</v>
      </c>
      <c r="E84" s="193"/>
      <c r="F84" s="385" t="str">
        <f>Planning!Q85</f>
        <v>OK</v>
      </c>
      <c r="G84" s="386">
        <f>Planning!R85</f>
        <v>43600</v>
      </c>
      <c r="H84" s="387"/>
      <c r="I84" s="386">
        <f t="shared" si="13"/>
        <v>43600</v>
      </c>
      <c r="J84" s="387"/>
      <c r="K84" s="386">
        <f>IFERROR(IF(G84&gt;0,WORKDAY(I84,DaysDrawBlocks,Holidays!$B$2:$B$57),""),"NVT")</f>
        <v>43600</v>
      </c>
      <c r="L84" s="387"/>
      <c r="M84" s="386">
        <f>IFERROR(IF(G84&gt;0,WORKDAY(K84,DaysAdjustCoords,Holidays!$B$2:$B$57),""),"NVT")</f>
        <v>43601</v>
      </c>
      <c r="N84" s="387"/>
      <c r="O84" s="386">
        <f>IFERROR(IF(G84&gt;0,WORKDAY(M84,DaysExportFromIFH,Holidays!$B$2:$B$57),""),"NVT")</f>
        <v>43601</v>
      </c>
      <c r="P84" s="387"/>
      <c r="Q84" s="386">
        <f>IFERROR(IF(G84&gt;0,WORKDAY(O84,DaysDescProces,Holidays!$B$2:$B$57),""),"NVT")</f>
        <v>43608</v>
      </c>
      <c r="R84" s="387"/>
      <c r="S84" s="386">
        <f>IFERROR(IF(G84&gt;0,WORKDAY(Q84,DaysCreationOfNB,Holidays!$B$2:$B$57),""),"NVT")</f>
        <v>43608</v>
      </c>
      <c r="T84" s="387"/>
      <c r="U84" s="386">
        <f>IFERROR(IF(G84&gt;0,WORKDAY(S84,DaysImportNB,Holidays!$B$2:$B$57),""),"NVT")</f>
        <v>43608</v>
      </c>
      <c r="V84" s="387"/>
      <c r="W84" s="386">
        <f>IFERROR(IF(G84&gt;0,WORKDAY(U84,DaysImportDesc,Holidays!$B$2:$B$57),""),"NVT")</f>
        <v>43608</v>
      </c>
      <c r="X84" s="387"/>
      <c r="Y84" s="386">
        <f>IFERROR(IF(G84&gt;0,WORKDAY(W84,DaysSendToValidation,Holidays!$B$2:$B$57),""),"NVT")</f>
        <v>43608</v>
      </c>
      <c r="Z84" s="387"/>
      <c r="AA84" s="386">
        <f>IFERROR(IF(G84&gt;0,WORKDAY(Y84,DaysImportInIFH,Holidays!$B$2:$B$57),""),"NVT")</f>
        <v>43612</v>
      </c>
      <c r="AB84" s="387"/>
      <c r="AC84" s="386">
        <f>IFERROR(IF(G84&gt;0,WORKDAY(AA84,DaysImportResults,Holidays!$B$2:$B$57),""),"NVT")</f>
        <v>43613</v>
      </c>
      <c r="AD84" s="386"/>
      <c r="AE84" s="386">
        <f>IF(G84&gt;0,WORKDAY(AC84,DaysImportBlocks,Holidays!$B$2:$B$57),0)</f>
        <v>43613</v>
      </c>
      <c r="AF84" s="386" t="str">
        <f>Planning!S85</f>
        <v>OK</v>
      </c>
      <c r="AG84" s="386">
        <f>Planning!T85</f>
        <v>43602</v>
      </c>
      <c r="AH84" s="223"/>
      <c r="AI84" s="388">
        <f t="shared" si="10"/>
        <v>11</v>
      </c>
      <c r="AJ84" s="389">
        <f t="shared" si="11"/>
        <v>2</v>
      </c>
      <c r="AK84" s="389">
        <f t="shared" si="12"/>
        <v>-8</v>
      </c>
    </row>
    <row r="85" spans="2:37">
      <c r="B85" s="384" t="str">
        <f>Planning!D86</f>
        <v>Antwerpen-West</v>
      </c>
      <c r="C85" s="384" t="str">
        <f>Planning!E86</f>
        <v>FH05</v>
      </c>
      <c r="D85" s="192" t="str">
        <f>Planning!F86</f>
        <v>VdB</v>
      </c>
      <c r="E85" s="193"/>
      <c r="F85" s="385" t="str">
        <f>Planning!Q86</f>
        <v>OK</v>
      </c>
      <c r="G85" s="386">
        <f>Planning!R86</f>
        <v>43779</v>
      </c>
      <c r="H85" s="387" t="s">
        <v>171</v>
      </c>
      <c r="I85" s="386">
        <f t="shared" si="13"/>
        <v>43779</v>
      </c>
      <c r="J85" s="387" t="s">
        <v>171</v>
      </c>
      <c r="K85" s="386">
        <f>IFERROR(IF(G85&gt;0,WORKDAY(I85,DaysDrawBlocks,Holidays!$B$2:$B$57),""),"NVT")</f>
        <v>43779</v>
      </c>
      <c r="L85" s="387" t="s">
        <v>171</v>
      </c>
      <c r="M85" s="386">
        <v>43997</v>
      </c>
      <c r="N85" s="387" t="s">
        <v>171</v>
      </c>
      <c r="O85" s="386">
        <f>IFERROR(IF(G85&gt;0,WORKDAY(M85,DaysExportFromIFH,Holidays!$B$2:$B$57),""),"NVT")</f>
        <v>43997</v>
      </c>
      <c r="P85" s="387" t="s">
        <v>171</v>
      </c>
      <c r="Q85" s="386">
        <v>43999</v>
      </c>
      <c r="R85" s="387" t="s">
        <v>171</v>
      </c>
      <c r="S85" s="386">
        <v>44000</v>
      </c>
      <c r="T85" s="387" t="s">
        <v>171</v>
      </c>
      <c r="U85" s="386">
        <f>IFERROR(IF(G85&gt;0,WORKDAY(S85,DaysImportNB,Holidays!$B$2:$B$57),""),"NVT")</f>
        <v>44000</v>
      </c>
      <c r="V85" s="387" t="s">
        <v>171</v>
      </c>
      <c r="W85" s="386">
        <f>IFERROR(IF(G85&gt;0,WORKDAY(U85,DaysImportDesc,Holidays!$B$2:$B$57),""),"NVT")</f>
        <v>44000</v>
      </c>
      <c r="X85" s="387" t="s">
        <v>171</v>
      </c>
      <c r="Y85" s="386">
        <v>44005</v>
      </c>
      <c r="Z85" s="387" t="s">
        <v>171</v>
      </c>
      <c r="AA85" s="386">
        <f>IFERROR(IF(G85&gt;0,WORKDAY(Y85,DaysImportInIFH,Holidays!$B$2:$B$57),""),"NVT")</f>
        <v>44007</v>
      </c>
      <c r="AB85" s="387" t="s">
        <v>171</v>
      </c>
      <c r="AC85" s="386">
        <f>IFERROR(IF(G85&gt;0,WORKDAY(AA85,DaysImportResults,Holidays!$B$2:$B$57),""),"NVT")</f>
        <v>44008</v>
      </c>
      <c r="AD85" s="387" t="s">
        <v>164</v>
      </c>
      <c r="AE85" s="386">
        <f>IF(G85&gt;0,WORKDAY(AC85,DaysImportBlocks,Holidays!$B$2:$B$57),0)</f>
        <v>44008</v>
      </c>
      <c r="AF85" s="386" t="str">
        <f>Planning!S86</f>
        <v>P</v>
      </c>
      <c r="AG85" s="386">
        <f>Planning!T86</f>
        <v>44006</v>
      </c>
      <c r="AH85" s="223"/>
      <c r="AI85" s="388">
        <f t="shared" si="10"/>
        <v>2</v>
      </c>
      <c r="AJ85" s="389">
        <f t="shared" si="11"/>
        <v>227</v>
      </c>
      <c r="AK85" s="389">
        <f t="shared" si="12"/>
        <v>217</v>
      </c>
    </row>
    <row r="86" spans="2:37" hidden="1">
      <c r="B86" s="384" t="str">
        <f>Planning!D87</f>
        <v>Antwerpen-West</v>
      </c>
      <c r="C86" s="384" t="str">
        <f>Planning!E87</f>
        <v>FH06</v>
      </c>
      <c r="D86" s="192" t="str">
        <f>Planning!F87</f>
        <v>VdB</v>
      </c>
      <c r="E86" s="193"/>
      <c r="F86" s="385" t="str">
        <f>Planning!Q87</f>
        <v>OK</v>
      </c>
      <c r="G86" s="386">
        <f>Planning!R87</f>
        <v>43640</v>
      </c>
      <c r="H86" s="387"/>
      <c r="I86" s="386">
        <f t="shared" ref="I86:I89" si="14">G86</f>
        <v>43640</v>
      </c>
      <c r="J86" s="387"/>
      <c r="K86" s="386">
        <f>IFERROR(IF(G86&gt;0,WORKDAY(I86,DaysDrawBlocks,Holidays!$B$2:$B$57),""),"NVT")</f>
        <v>43640</v>
      </c>
      <c r="L86" s="387"/>
      <c r="M86" s="386">
        <f>IFERROR(IF(G86&gt;0,WORKDAY(K86,DaysAdjustCoords,Holidays!$B$2:$B$57),""),"NVT")</f>
        <v>43641</v>
      </c>
      <c r="N86" s="387"/>
      <c r="O86" s="386">
        <f>IFERROR(IF(G86&gt;0,WORKDAY(M86,DaysExportFromIFH,Holidays!$B$2:$B$57),""),"NVT")</f>
        <v>43641</v>
      </c>
      <c r="P86" s="387"/>
      <c r="Q86" s="386">
        <f>IFERROR(IF(G86&gt;0,WORKDAY(O86,DaysDescProces,Holidays!$B$2:$B$57),""),"NVT")</f>
        <v>43648</v>
      </c>
      <c r="R86" s="387"/>
      <c r="S86" s="386">
        <f>IFERROR(IF(G86&gt;0,WORKDAY(Q86,DaysCreationOfNB,Holidays!$B$2:$B$57),""),"NVT")</f>
        <v>43648</v>
      </c>
      <c r="T86" s="387"/>
      <c r="U86" s="386">
        <f>IFERROR(IF(G86&gt;0,WORKDAY(S86,DaysImportNB,Holidays!$B$2:$B$57),""),"NVT")</f>
        <v>43648</v>
      </c>
      <c r="V86" s="387"/>
      <c r="W86" s="386">
        <f>IFERROR(IF(G86&gt;0,WORKDAY(U86,DaysImportDesc,Holidays!$B$2:$B$57),""),"NVT")</f>
        <v>43648</v>
      </c>
      <c r="X86" s="387"/>
      <c r="Y86" s="386">
        <f>IFERROR(IF(G86&gt;0,WORKDAY(W86,DaysSendToValidation,Holidays!$B$2:$B$57),""),"NVT")</f>
        <v>43648</v>
      </c>
      <c r="Z86" s="387"/>
      <c r="AA86" s="386">
        <f>IFERROR(IF(G86&gt;0,WORKDAY(Y86,DaysImportInIFH,Holidays!$B$2:$B$57),""),"NVT")</f>
        <v>43650</v>
      </c>
      <c r="AB86" s="387"/>
      <c r="AC86" s="386">
        <f>IFERROR(IF(G86&gt;0,WORKDAY(AA86,DaysImportResults,Holidays!$B$2:$B$57),""),"NVT")</f>
        <v>43651</v>
      </c>
      <c r="AD86" s="386"/>
      <c r="AE86" s="386">
        <f>IF(G86&gt;0,WORKDAY(AC86,DaysImportBlocks,Holidays!$B$2:$B$57),0)</f>
        <v>43651</v>
      </c>
      <c r="AF86" s="386" t="str">
        <f>Planning!S87</f>
        <v>OK</v>
      </c>
      <c r="AG86" s="386">
        <f>Planning!T87</f>
        <v>43651</v>
      </c>
      <c r="AH86" s="223"/>
      <c r="AI86" s="388" t="str">
        <f t="shared" si="10"/>
        <v/>
      </c>
      <c r="AJ86" s="389">
        <f t="shared" si="11"/>
        <v>11</v>
      </c>
      <c r="AK86" s="389">
        <f t="shared" si="12"/>
        <v>1</v>
      </c>
    </row>
    <row r="87" spans="2:37" hidden="1">
      <c r="B87" s="384" t="str">
        <f>Planning!D88</f>
        <v>Antwerpen-West</v>
      </c>
      <c r="C87" s="384" t="str">
        <f>Planning!E88</f>
        <v>FH07</v>
      </c>
      <c r="D87" s="192" t="str">
        <f>Planning!F88</f>
        <v>VdB</v>
      </c>
      <c r="E87" s="193"/>
      <c r="F87" s="385" t="str">
        <f>Planning!Q88</f>
        <v>OK</v>
      </c>
      <c r="G87" s="386">
        <f>Planning!R88</f>
        <v>43597</v>
      </c>
      <c r="H87" s="387"/>
      <c r="I87" s="386">
        <f t="shared" si="14"/>
        <v>43597</v>
      </c>
      <c r="J87" s="387"/>
      <c r="K87" s="386">
        <f>IFERROR(IF(G87&gt;0,WORKDAY(I87,DaysDrawBlocks,Holidays!$B$2:$B$57),""),"NVT")</f>
        <v>43597</v>
      </c>
      <c r="L87" s="387"/>
      <c r="M87" s="386">
        <f>IFERROR(IF(G87&gt;0,WORKDAY(K87,DaysAdjustCoords,Holidays!$B$2:$B$57),""),"NVT")</f>
        <v>43598</v>
      </c>
      <c r="N87" s="387"/>
      <c r="O87" s="386">
        <f>IFERROR(IF(G87&gt;0,WORKDAY(M87,DaysExportFromIFH,Holidays!$B$2:$B$57),""),"NVT")</f>
        <v>43598</v>
      </c>
      <c r="P87" s="387"/>
      <c r="Q87" s="386">
        <f>IFERROR(IF(G87&gt;0,WORKDAY(O87,DaysDescProces,Holidays!$B$2:$B$57),""),"NVT")</f>
        <v>43605</v>
      </c>
      <c r="R87" s="387"/>
      <c r="S87" s="386">
        <f>IFERROR(IF(G87&gt;0,WORKDAY(Q87,DaysCreationOfNB,Holidays!$B$2:$B$57),""),"NVT")</f>
        <v>43605</v>
      </c>
      <c r="T87" s="387"/>
      <c r="U87" s="386">
        <f>IFERROR(IF(G87&gt;0,WORKDAY(S87,DaysImportNB,Holidays!$B$2:$B$57),""),"NVT")</f>
        <v>43605</v>
      </c>
      <c r="V87" s="387"/>
      <c r="W87" s="386">
        <f>IFERROR(IF(G87&gt;0,WORKDAY(U87,DaysImportDesc,Holidays!$B$2:$B$57),""),"NVT")</f>
        <v>43605</v>
      </c>
      <c r="X87" s="387"/>
      <c r="Y87" s="386">
        <f>IFERROR(IF(G87&gt;0,WORKDAY(W87,DaysSendToValidation,Holidays!$B$2:$B$57),""),"NVT")</f>
        <v>43605</v>
      </c>
      <c r="Z87" s="387"/>
      <c r="AA87" s="386">
        <f>IFERROR(IF(G87&gt;0,WORKDAY(Y87,DaysImportInIFH,Holidays!$B$2:$B$57),""),"NVT")</f>
        <v>43607</v>
      </c>
      <c r="AB87" s="387"/>
      <c r="AC87" s="386">
        <f>IFERROR(IF(G87&gt;0,WORKDAY(AA87,DaysImportResults,Holidays!$B$2:$B$57),""),"NVT")</f>
        <v>43608</v>
      </c>
      <c r="AD87" s="386"/>
      <c r="AE87" s="386">
        <f>IF(G87&gt;0,WORKDAY(AC87,DaysImportBlocks,Holidays!$B$2:$B$57),0)</f>
        <v>43608</v>
      </c>
      <c r="AF87" s="386" t="str">
        <f>Planning!S88</f>
        <v>OK</v>
      </c>
      <c r="AG87" s="386">
        <f>Planning!T88</f>
        <v>43605</v>
      </c>
      <c r="AH87" s="223"/>
      <c r="AI87" s="388">
        <f t="shared" si="10"/>
        <v>3</v>
      </c>
      <c r="AJ87" s="389">
        <f t="shared" si="11"/>
        <v>8</v>
      </c>
      <c r="AK87" s="389">
        <f t="shared" si="12"/>
        <v>-2</v>
      </c>
    </row>
    <row r="88" spans="2:37" hidden="1">
      <c r="B88" s="384" t="str">
        <f>Planning!D89</f>
        <v>Antwerpen-West</v>
      </c>
      <c r="C88" s="384" t="str">
        <f>Planning!E89</f>
        <v>FH08</v>
      </c>
      <c r="D88" s="192" t="str">
        <f>Planning!F89</f>
        <v>VdB</v>
      </c>
      <c r="E88" s="193"/>
      <c r="F88" s="385" t="str">
        <f>Planning!Q89</f>
        <v>OK</v>
      </c>
      <c r="G88" s="386">
        <f>Planning!R89</f>
        <v>43915</v>
      </c>
      <c r="H88" s="387"/>
      <c r="I88" s="386">
        <f t="shared" si="14"/>
        <v>43915</v>
      </c>
      <c r="J88" s="387"/>
      <c r="K88" s="386">
        <f>IFERROR(IF(G88&gt;0,WORKDAY(I88,DaysDrawBlocks,Holidays!$B$2:$B$57),""),"NVT")</f>
        <v>43915</v>
      </c>
      <c r="L88" s="387"/>
      <c r="M88" s="386">
        <f>IFERROR(IF(G88&gt;0,WORKDAY(K88,DaysAdjustCoords,Holidays!$B$2:$B$57),""),"NVT")</f>
        <v>43916</v>
      </c>
      <c r="N88" s="387"/>
      <c r="O88" s="386">
        <f>IFERROR(IF(G88&gt;0,WORKDAY(M88,DaysExportFromIFH,Holidays!$B$2:$B$57),""),"NVT")</f>
        <v>43916</v>
      </c>
      <c r="P88" s="387"/>
      <c r="Q88" s="386">
        <f>IFERROR(IF(G88&gt;0,WORKDAY(O88,DaysDescProces,Holidays!$B$2:$B$57),""),"NVT")</f>
        <v>43923</v>
      </c>
      <c r="R88" s="387"/>
      <c r="S88" s="386">
        <f>IFERROR(IF(G88&gt;0,WORKDAY(Q88,DaysCreationOfNB,Holidays!$B$2:$B$57),""),"NVT")</f>
        <v>43923</v>
      </c>
      <c r="T88" s="387"/>
      <c r="U88" s="386">
        <f>IFERROR(IF(G88&gt;0,WORKDAY(S88,DaysImportNB,Holidays!$B$2:$B$57),""),"NVT")</f>
        <v>43923</v>
      </c>
      <c r="V88" s="387"/>
      <c r="W88" s="386">
        <f>IFERROR(IF(G88&gt;0,WORKDAY(U88,DaysImportDesc,Holidays!$B$2:$B$57),""),"NVT")</f>
        <v>43923</v>
      </c>
      <c r="X88" s="387"/>
      <c r="Y88" s="386">
        <f>IFERROR(IF(G88&gt;0,WORKDAY(W88,DaysSendToValidation,Holidays!$B$2:$B$57),""),"NVT")</f>
        <v>43923</v>
      </c>
      <c r="Z88" s="387"/>
      <c r="AA88" s="386">
        <f>IFERROR(IF(G88&gt;0,WORKDAY(Y88,DaysImportInIFH,Holidays!$B$2:$B$57),""),"NVT")</f>
        <v>43927</v>
      </c>
      <c r="AB88" s="387"/>
      <c r="AC88" s="386">
        <f>IFERROR(IF(G88&gt;0,WORKDAY(AA88,DaysImportResults,Holidays!$B$2:$B$57),""),"NVT")</f>
        <v>43928</v>
      </c>
      <c r="AD88" s="386"/>
      <c r="AE88" s="386">
        <f>IF(G88&gt;0,WORKDAY(AC88,DaysImportBlocks,Holidays!$B$2:$B$57),0)</f>
        <v>43928</v>
      </c>
      <c r="AF88" s="386" t="str">
        <f>Planning!S89</f>
        <v>OK</v>
      </c>
      <c r="AG88" s="386">
        <f>Planning!T89</f>
        <v>43917</v>
      </c>
      <c r="AH88" s="223"/>
      <c r="AI88" s="388">
        <f t="shared" si="10"/>
        <v>11</v>
      </c>
      <c r="AJ88" s="389">
        <f t="shared" si="11"/>
        <v>2</v>
      </c>
      <c r="AK88" s="389">
        <f t="shared" si="12"/>
        <v>-8</v>
      </c>
    </row>
    <row r="89" spans="2:37" hidden="1">
      <c r="B89" s="384" t="str">
        <f>Planning!D90</f>
        <v>Antwerpen-West</v>
      </c>
      <c r="C89" s="384" t="str">
        <f>Planning!E90</f>
        <v>FH09</v>
      </c>
      <c r="D89" s="192" t="str">
        <f>Planning!F90</f>
        <v>VdB</v>
      </c>
      <c r="E89" s="193"/>
      <c r="F89" s="385" t="str">
        <f>Planning!Q90</f>
        <v>OK</v>
      </c>
      <c r="G89" s="386">
        <f>Planning!R90</f>
        <v>43920</v>
      </c>
      <c r="H89" s="387"/>
      <c r="I89" s="386">
        <f t="shared" si="14"/>
        <v>43920</v>
      </c>
      <c r="J89" s="387"/>
      <c r="K89" s="386">
        <f>IFERROR(IF(G89&gt;0,WORKDAY(I89,DaysDrawBlocks,Holidays!$B$2:$B$57),""),"NVT")</f>
        <v>43920</v>
      </c>
      <c r="L89" s="387"/>
      <c r="M89" s="386">
        <f>IFERROR(IF(G89&gt;0,WORKDAY(K89,DaysAdjustCoords,Holidays!$B$2:$B$57),""),"NVT")</f>
        <v>43921</v>
      </c>
      <c r="N89" s="387"/>
      <c r="O89" s="386">
        <f>IFERROR(IF(G89&gt;0,WORKDAY(M89,DaysExportFromIFH,Holidays!$B$2:$B$57),""),"NVT")</f>
        <v>43921</v>
      </c>
      <c r="P89" s="387"/>
      <c r="Q89" s="386">
        <f>IFERROR(IF(G89&gt;0,WORKDAY(O89,DaysDescProces,Holidays!$B$2:$B$57),""),"NVT")</f>
        <v>43928</v>
      </c>
      <c r="R89" s="387"/>
      <c r="S89" s="386">
        <f>IFERROR(IF(G89&gt;0,WORKDAY(Q89,DaysCreationOfNB,Holidays!$B$2:$B$57),""),"NVT")</f>
        <v>43928</v>
      </c>
      <c r="T89" s="387"/>
      <c r="U89" s="386">
        <f>IFERROR(IF(G89&gt;0,WORKDAY(S89,DaysImportNB,Holidays!$B$2:$B$57),""),"NVT")</f>
        <v>43928</v>
      </c>
      <c r="V89" s="387"/>
      <c r="W89" s="386">
        <f>IFERROR(IF(G89&gt;0,WORKDAY(U89,DaysImportDesc,Holidays!$B$2:$B$57),""),"NVT")</f>
        <v>43928</v>
      </c>
      <c r="X89" s="387"/>
      <c r="Y89" s="386">
        <f>IFERROR(IF(G89&gt;0,WORKDAY(W89,DaysSendToValidation,Holidays!$B$2:$B$57),""),"NVT")</f>
        <v>43928</v>
      </c>
      <c r="Z89" s="387"/>
      <c r="AA89" s="386">
        <f>IFERROR(IF(G89&gt;0,WORKDAY(Y89,DaysImportInIFH,Holidays!$B$2:$B$57),""),"NVT")</f>
        <v>43930</v>
      </c>
      <c r="AB89" s="387"/>
      <c r="AC89" s="386">
        <f>IFERROR(IF(G89&gt;0,WORKDAY(AA89,DaysImportResults,Holidays!$B$2:$B$57),""),"NVT")</f>
        <v>43931</v>
      </c>
      <c r="AD89" s="386"/>
      <c r="AE89" s="386">
        <f>IF(G89&gt;0,WORKDAY(AC89,DaysImportBlocks,Holidays!$B$2:$B$57),0)</f>
        <v>43931</v>
      </c>
      <c r="AF89" s="386" t="str">
        <f>Planning!S90</f>
        <v>OK</v>
      </c>
      <c r="AG89" s="386">
        <f>Planning!T90</f>
        <v>43921</v>
      </c>
      <c r="AH89" s="223"/>
      <c r="AI89" s="388">
        <f t="shared" si="10"/>
        <v>10</v>
      </c>
      <c r="AJ89" s="389">
        <f t="shared" si="11"/>
        <v>1</v>
      </c>
      <c r="AK89" s="389">
        <f t="shared" si="12"/>
        <v>-9</v>
      </c>
    </row>
    <row r="90" spans="2:37" hidden="1">
      <c r="B90" s="384" t="str">
        <f>Planning!D91</f>
        <v>Antwerpen-West</v>
      </c>
      <c r="C90" s="384" t="str">
        <f>Planning!E91</f>
        <v>FH10</v>
      </c>
      <c r="D90" s="192" t="str">
        <f>Planning!F91</f>
        <v>VdB</v>
      </c>
      <c r="E90" s="193"/>
      <c r="F90" s="385" t="str">
        <f>Planning!Q91</f>
        <v>OK</v>
      </c>
      <c r="G90" s="386">
        <f>Planning!R91</f>
        <v>43958</v>
      </c>
      <c r="H90" s="387" t="s">
        <v>171</v>
      </c>
      <c r="I90" s="386">
        <f t="shared" ref="I90" si="15">G91</f>
        <v>43944</v>
      </c>
      <c r="J90" s="387" t="s">
        <v>171</v>
      </c>
      <c r="K90" s="386">
        <f>IFERROR(IF(G91&gt;0,WORKDAY(I90,DaysDrawBlocks,Holidays!$B$2:$B$57),""),"NVT")</f>
        <v>43944</v>
      </c>
      <c r="L90" s="387" t="s">
        <v>171</v>
      </c>
      <c r="M90" s="386">
        <f>IFERROR(IF(G91&gt;0,WORKDAY(K90,DaysAdjustCoords,Holidays!$B$2:$B$57),""),"NVT")</f>
        <v>43945</v>
      </c>
      <c r="N90" s="387" t="s">
        <v>171</v>
      </c>
      <c r="O90" s="386">
        <f>IFERROR(IF(G91&gt;0,WORKDAY(M90,DaysExportFromIFH,Holidays!$B$2:$B$57),""),"NVT")</f>
        <v>43945</v>
      </c>
      <c r="P90" s="387" t="s">
        <v>171</v>
      </c>
      <c r="Q90" s="386">
        <f>IFERROR(IF(G91&gt;0,WORKDAY(O90,DaysDescProces,Holidays!$B$2:$B$57),""),"NVT")</f>
        <v>43955</v>
      </c>
      <c r="R90" s="387" t="s">
        <v>171</v>
      </c>
      <c r="S90" s="386">
        <f>IFERROR(IF(G91&gt;0,WORKDAY(Q90,DaysCreationOfNB,Holidays!$B$2:$B$57),""),"NVT")</f>
        <v>43955</v>
      </c>
      <c r="T90" s="387" t="s">
        <v>171</v>
      </c>
      <c r="U90" s="386">
        <f>IFERROR(IF(G91&gt;0,WORKDAY(S90,DaysImportNB,Holidays!$B$2:$B$57),""),"NVT")</f>
        <v>43955</v>
      </c>
      <c r="V90" s="387" t="s">
        <v>171</v>
      </c>
      <c r="W90" s="386">
        <v>43969</v>
      </c>
      <c r="X90" s="387" t="s">
        <v>171</v>
      </c>
      <c r="Y90" s="386">
        <v>43970</v>
      </c>
      <c r="Z90" s="387" t="s">
        <v>171</v>
      </c>
      <c r="AA90" s="386">
        <v>43979</v>
      </c>
      <c r="AB90" s="387" t="s">
        <v>171</v>
      </c>
      <c r="AC90" s="386">
        <f>IFERROR(IF(G91&gt;0,WORKDAY(AA90,DaysImportResults,Holidays!$B$2:$B$57),""),"NVT")</f>
        <v>43980</v>
      </c>
      <c r="AD90" s="387" t="s">
        <v>171</v>
      </c>
      <c r="AE90" s="386">
        <v>43984</v>
      </c>
      <c r="AF90" s="386" t="str">
        <f>Planning!S91</f>
        <v>OK</v>
      </c>
      <c r="AG90" s="386">
        <f>Planning!T91</f>
        <v>43984</v>
      </c>
      <c r="AH90" s="223"/>
      <c r="AI90" s="388" t="str">
        <f t="shared" si="10"/>
        <v/>
      </c>
      <c r="AJ90" s="389">
        <f t="shared" si="11"/>
        <v>26</v>
      </c>
      <c r="AK90" s="389">
        <f t="shared" si="12"/>
        <v>16</v>
      </c>
    </row>
    <row r="91" spans="2:37" hidden="1">
      <c r="B91" s="384" t="str">
        <f>Planning!D92</f>
        <v>Antwerpen-West</v>
      </c>
      <c r="C91" s="384" t="str">
        <f>Planning!E92</f>
        <v>FH11</v>
      </c>
      <c r="D91" s="192" t="str">
        <f>Planning!F92</f>
        <v>VdB</v>
      </c>
      <c r="E91" s="193"/>
      <c r="F91" s="385" t="str">
        <f>Planning!Q92</f>
        <v>OK</v>
      </c>
      <c r="G91" s="386">
        <f>Planning!R92</f>
        <v>43944</v>
      </c>
      <c r="H91" s="387"/>
      <c r="I91" s="386">
        <f t="shared" ref="I91:I94" si="16">G91</f>
        <v>43944</v>
      </c>
      <c r="J91" s="387"/>
      <c r="K91" s="386">
        <f>IFERROR(IF(G91&gt;0,WORKDAY(I91,DaysDrawBlocks,Holidays!$B$2:$B$57),""),"NVT")</f>
        <v>43944</v>
      </c>
      <c r="L91" s="387"/>
      <c r="M91" s="386">
        <f>IFERROR(IF(G91&gt;0,WORKDAY(K91,DaysAdjustCoords,Holidays!$B$2:$B$57),""),"NVT")</f>
        <v>43945</v>
      </c>
      <c r="N91" s="387"/>
      <c r="O91" s="386">
        <f>IFERROR(IF(G91&gt;0,WORKDAY(M91,DaysExportFromIFH,Holidays!$B$2:$B$57),""),"NVT")</f>
        <v>43945</v>
      </c>
      <c r="P91" s="387"/>
      <c r="Q91" s="386">
        <f>IFERROR(IF(G91&gt;0,WORKDAY(O91,DaysDescProces,Holidays!$B$2:$B$57),""),"NVT")</f>
        <v>43955</v>
      </c>
      <c r="R91" s="387"/>
      <c r="S91" s="386">
        <f>IFERROR(IF(G91&gt;0,WORKDAY(Q91,DaysCreationOfNB,Holidays!$B$2:$B$57),""),"NVT")</f>
        <v>43955</v>
      </c>
      <c r="T91" s="387"/>
      <c r="U91" s="386">
        <f>IFERROR(IF(G91&gt;0,WORKDAY(S91,DaysImportNB,Holidays!$B$2:$B$57),""),"NVT")</f>
        <v>43955</v>
      </c>
      <c r="V91" s="387"/>
      <c r="W91" s="386">
        <f>IFERROR(IF(G91&gt;0,WORKDAY(U91,DaysImportDesc,Holidays!$B$2:$B$57),""),"NVT")</f>
        <v>43955</v>
      </c>
      <c r="X91" s="387"/>
      <c r="Y91" s="386">
        <f>IFERROR(IF(G91&gt;0,WORKDAY(W91,DaysSendToValidation,Holidays!$B$2:$B$57),""),"NVT")</f>
        <v>43955</v>
      </c>
      <c r="Z91" s="387"/>
      <c r="AA91" s="386">
        <f>IFERROR(IF(G91&gt;0,WORKDAY(Y91,DaysImportInIFH,Holidays!$B$2:$B$57),""),"NVT")</f>
        <v>43957</v>
      </c>
      <c r="AB91" s="387"/>
      <c r="AC91" s="386">
        <f>IFERROR(IF(G91&gt;0,WORKDAY(AA91,DaysImportResults,Holidays!$B$2:$B$57),""),"NVT")</f>
        <v>43958</v>
      </c>
      <c r="AD91" s="387"/>
      <c r="AE91" s="386">
        <f>IF(G91&gt;0,WORKDAY(AC91,DaysImportBlocks,Holidays!$B$2:$B$57),0)</f>
        <v>43958</v>
      </c>
      <c r="AF91" s="386" t="str">
        <f>Planning!S92</f>
        <v>OK</v>
      </c>
      <c r="AG91" s="386">
        <f>Planning!T92</f>
        <v>43951</v>
      </c>
      <c r="AH91" s="223"/>
      <c r="AI91" s="388">
        <f t="shared" si="10"/>
        <v>7</v>
      </c>
      <c r="AJ91" s="389">
        <f t="shared" si="11"/>
        <v>7</v>
      </c>
      <c r="AK91" s="389">
        <f t="shared" si="12"/>
        <v>-3</v>
      </c>
    </row>
    <row r="92" spans="2:37" hidden="1">
      <c r="B92" s="384" t="str">
        <f>Planning!D93</f>
        <v>Brugge</v>
      </c>
      <c r="C92" s="384" t="str">
        <f>Planning!E93</f>
        <v>FH01</v>
      </c>
      <c r="D92" s="192" t="str">
        <f>Planning!F93</f>
        <v>VbI</v>
      </c>
      <c r="E92" s="193"/>
      <c r="F92" s="385" t="str">
        <f>Planning!Q93</f>
        <v>OK</v>
      </c>
      <c r="G92" s="386">
        <f>Planning!R93</f>
        <v>43976</v>
      </c>
      <c r="H92" s="387"/>
      <c r="I92" s="386">
        <f t="shared" si="16"/>
        <v>43976</v>
      </c>
      <c r="J92" s="387"/>
      <c r="K92" s="386">
        <f>IFERROR(IF(G92&gt;0,WORKDAY(I92,DaysDrawBlocks,Holidays!$B$2:$B$57),""),"NVT")</f>
        <v>43976</v>
      </c>
      <c r="L92" s="387"/>
      <c r="M92" s="386">
        <f>IFERROR(IF(G92&gt;0,WORKDAY(K92,DaysAdjustCoords,Holidays!$B$2:$B$57),""),"NVT")</f>
        <v>43977</v>
      </c>
      <c r="N92" s="387"/>
      <c r="O92" s="386">
        <f>IFERROR(IF(G92&gt;0,WORKDAY(M92,DaysExportFromIFH,Holidays!$B$2:$B$57),""),"NVT")</f>
        <v>43977</v>
      </c>
      <c r="P92" s="387"/>
      <c r="Q92" s="386">
        <f>IFERROR(IF(G92&gt;0,WORKDAY(O92,DaysDescProces,Holidays!$B$2:$B$57),""),"NVT")</f>
        <v>43985</v>
      </c>
      <c r="R92" s="387"/>
      <c r="S92" s="386">
        <f>IFERROR(IF(G92&gt;0,WORKDAY(Q92,DaysCreationOfNB,Holidays!$B$2:$B$57),""),"NVT")</f>
        <v>43985</v>
      </c>
      <c r="T92" s="387"/>
      <c r="U92" s="386">
        <f>IFERROR(IF(G92&gt;0,WORKDAY(S92,DaysImportNB,Holidays!$B$2:$B$57),""),"NVT")</f>
        <v>43985</v>
      </c>
      <c r="V92" s="387"/>
      <c r="W92" s="386">
        <f>IFERROR(IF(G92&gt;0,WORKDAY(U92,DaysImportDesc,Holidays!$B$2:$B$57),""),"NVT")</f>
        <v>43985</v>
      </c>
      <c r="X92" s="387"/>
      <c r="Y92" s="386">
        <f>IFERROR(IF(G92&gt;0,WORKDAY(W92,DaysSendToValidation,Holidays!$B$2:$B$57),""),"NVT")</f>
        <v>43985</v>
      </c>
      <c r="Z92" s="387"/>
      <c r="AA92" s="386">
        <f>IFERROR(IF(G92&gt;0,WORKDAY(Y92,DaysImportInIFH,Holidays!$B$2:$B$57),""),"NVT")</f>
        <v>43987</v>
      </c>
      <c r="AB92" s="387"/>
      <c r="AC92" s="386">
        <f>IFERROR(IF(G92&gt;0,WORKDAY(AA92,DaysImportResults,Holidays!$B$2:$B$57),""),"NVT")</f>
        <v>43990</v>
      </c>
      <c r="AD92" s="387"/>
      <c r="AE92" s="386">
        <f>IF(G92&gt;0,WORKDAY(AC92,DaysImportBlocks,Holidays!$B$2:$B$57),0)</f>
        <v>43990</v>
      </c>
      <c r="AF92" s="386" t="str">
        <f>Planning!S93</f>
        <v>OK</v>
      </c>
      <c r="AG92" s="386">
        <f>Planning!T93</f>
        <v>43991</v>
      </c>
      <c r="AH92" s="223"/>
      <c r="AI92" s="388" t="str">
        <f t="shared" si="10"/>
        <v/>
      </c>
      <c r="AJ92" s="389">
        <f t="shared" si="11"/>
        <v>15</v>
      </c>
      <c r="AK92" s="389">
        <f t="shared" si="12"/>
        <v>5</v>
      </c>
    </row>
    <row r="93" spans="2:37" hidden="1">
      <c r="B93" s="384" t="str">
        <f>Planning!D94</f>
        <v>Brugge</v>
      </c>
      <c r="C93" s="384" t="str">
        <f>Planning!E94</f>
        <v>FH02</v>
      </c>
      <c r="D93" s="192" t="str">
        <f>Planning!F94</f>
        <v>VbI</v>
      </c>
      <c r="E93" s="193"/>
      <c r="F93" s="385" t="str">
        <f>Planning!Q94</f>
        <v>OK</v>
      </c>
      <c r="G93" s="386">
        <f>Planning!R94</f>
        <v>44003</v>
      </c>
      <c r="H93" s="387"/>
      <c r="I93" s="386">
        <f t="shared" si="16"/>
        <v>44003</v>
      </c>
      <c r="J93" s="387"/>
      <c r="K93" s="386">
        <f>IFERROR(IF(G93&gt;0,WORKDAY(I93,DaysDrawBlocks,Holidays!$B$2:$B$57),""),"NVT")</f>
        <v>44003</v>
      </c>
      <c r="L93" s="387"/>
      <c r="M93" s="386">
        <f>IFERROR(IF(G93&gt;0,WORKDAY(K93,DaysAdjustCoords,Holidays!$B$2:$B$57),""),"NVT")</f>
        <v>44004</v>
      </c>
      <c r="N93" s="387"/>
      <c r="O93" s="386">
        <f>IFERROR(IF(G93&gt;0,WORKDAY(M93,DaysExportFromIFH,Holidays!$B$2:$B$57),""),"NVT")</f>
        <v>44004</v>
      </c>
      <c r="P93" s="387"/>
      <c r="Q93" s="386">
        <f>IFERROR(IF(G93&gt;0,WORKDAY(O93,DaysDescProces,Holidays!$B$2:$B$57),""),"NVT")</f>
        <v>44011</v>
      </c>
      <c r="R93" s="387"/>
      <c r="S93" s="386">
        <f>IFERROR(IF(G93&gt;0,WORKDAY(Q93,DaysCreationOfNB,Holidays!$B$2:$B$57),""),"NVT")</f>
        <v>44011</v>
      </c>
      <c r="T93" s="387"/>
      <c r="U93" s="386">
        <f>IFERROR(IF(G93&gt;0,WORKDAY(S93,DaysImportNB,Holidays!$B$2:$B$57),""),"NVT")</f>
        <v>44011</v>
      </c>
      <c r="V93" s="387"/>
      <c r="W93" s="386">
        <f>IFERROR(IF(G93&gt;0,WORKDAY(U93,DaysImportDesc,Holidays!$B$2:$B$57),""),"NVT")</f>
        <v>44011</v>
      </c>
      <c r="X93" s="387"/>
      <c r="Y93" s="386">
        <f>IFERROR(IF(G93&gt;0,WORKDAY(W93,DaysSendToValidation,Holidays!$B$2:$B$57),""),"NVT")</f>
        <v>44011</v>
      </c>
      <c r="Z93" s="387"/>
      <c r="AA93" s="386">
        <f>IFERROR(IF(G93&gt;0,WORKDAY(Y93,DaysImportInIFH,Holidays!$B$2:$B$57),""),"NVT")</f>
        <v>44013</v>
      </c>
      <c r="AB93" s="387"/>
      <c r="AC93" s="386">
        <f>IFERROR(IF(G93&gt;0,WORKDAY(AA93,DaysImportResults,Holidays!$B$2:$B$57),""),"NVT")</f>
        <v>44014</v>
      </c>
      <c r="AD93" s="387"/>
      <c r="AE93" s="386">
        <f>IF(G93&gt;0,WORKDAY(AC93,DaysImportBlocks,Holidays!$B$2:$B$57),0)</f>
        <v>44014</v>
      </c>
      <c r="AF93" s="386" t="str">
        <f>Planning!S94</f>
        <v>P</v>
      </c>
      <c r="AG93" s="386">
        <f>Planning!T94</f>
        <v>44018</v>
      </c>
      <c r="AH93" s="223"/>
      <c r="AI93" s="388" t="str">
        <f t="shared" si="10"/>
        <v/>
      </c>
      <c r="AJ93" s="389">
        <f t="shared" si="11"/>
        <v>15</v>
      </c>
      <c r="AK93" s="389">
        <f t="shared" si="12"/>
        <v>5</v>
      </c>
    </row>
    <row r="94" spans="2:37" hidden="1">
      <c r="B94" s="384" t="str">
        <f>Planning!D95</f>
        <v>Knokke-Heist</v>
      </c>
      <c r="C94" s="384" t="str">
        <f>Planning!E95</f>
        <v>FH01</v>
      </c>
      <c r="D94" s="192" t="str">
        <f>Planning!F95</f>
        <v>VdB</v>
      </c>
      <c r="E94" s="193"/>
      <c r="F94" s="385" t="str">
        <f>Planning!Q95</f>
        <v>OK</v>
      </c>
      <c r="G94" s="386">
        <f>Planning!R95</f>
        <v>43651</v>
      </c>
      <c r="H94" s="387"/>
      <c r="I94" s="386">
        <f t="shared" si="16"/>
        <v>43651</v>
      </c>
      <c r="J94" s="387"/>
      <c r="K94" s="386">
        <f>IFERROR(IF(G94&gt;0,WORKDAY(I94,DaysDrawBlocks,Holidays!$B$2:$B$57),""),"NVT")</f>
        <v>43651</v>
      </c>
      <c r="L94" s="387"/>
      <c r="M94" s="386">
        <f>IFERROR(IF(G94&gt;0,WORKDAY(K94,DaysAdjustCoords,Holidays!$B$2:$B$57),""),"NVT")</f>
        <v>43654</v>
      </c>
      <c r="N94" s="387"/>
      <c r="O94" s="386">
        <f>IFERROR(IF(G94&gt;0,WORKDAY(M94,DaysExportFromIFH,Holidays!$B$2:$B$57),""),"NVT")</f>
        <v>43654</v>
      </c>
      <c r="P94" s="387"/>
      <c r="Q94" s="386">
        <f>IFERROR(IF(G94&gt;0,WORKDAY(O94,DaysDescProces,Holidays!$B$2:$B$57),""),"NVT")</f>
        <v>43675</v>
      </c>
      <c r="R94" s="387"/>
      <c r="S94" s="386">
        <f>IFERROR(IF(G94&gt;0,WORKDAY(Q94,DaysCreationOfNB,Holidays!$B$2:$B$57),""),"NVT")</f>
        <v>43675</v>
      </c>
      <c r="T94" s="387"/>
      <c r="U94" s="386">
        <f>IFERROR(IF(G94&gt;0,WORKDAY(S94,DaysImportNB,Holidays!$B$2:$B$57),""),"NVT")</f>
        <v>43675</v>
      </c>
      <c r="V94" s="387"/>
      <c r="W94" s="386">
        <f>IFERROR(IF(G94&gt;0,WORKDAY(U94,DaysImportDesc,Holidays!$B$2:$B$57),""),"NVT")</f>
        <v>43675</v>
      </c>
      <c r="X94" s="387"/>
      <c r="Y94" s="386">
        <f>IFERROR(IF(G94&gt;0,WORKDAY(W94,DaysSendToValidation,Holidays!$B$2:$B$57),""),"NVT")</f>
        <v>43675</v>
      </c>
      <c r="Z94" s="387"/>
      <c r="AA94" s="386">
        <f>IFERROR(IF(G94&gt;0,WORKDAY(Y94,DaysImportInIFH,Holidays!$B$2:$B$57),""),"NVT")</f>
        <v>43677</v>
      </c>
      <c r="AB94" s="387"/>
      <c r="AC94" s="386">
        <f>IFERROR(IF(G94&gt;0,WORKDAY(AA94,DaysImportResults,Holidays!$B$2:$B$57),""),"NVT")</f>
        <v>43678</v>
      </c>
      <c r="AD94" s="387"/>
      <c r="AE94" s="386">
        <f>IF(G94&gt;0,WORKDAY(AC94,DaysImportBlocks,Holidays!$B$2:$B$57),0)</f>
        <v>43678</v>
      </c>
      <c r="AF94" s="386" t="str">
        <f>Planning!S95</f>
        <v>OK</v>
      </c>
      <c r="AG94" s="386">
        <f>Planning!T95</f>
        <v>43658</v>
      </c>
      <c r="AH94" s="223"/>
      <c r="AI94" s="388">
        <f t="shared" si="10"/>
        <v>20</v>
      </c>
      <c r="AJ94" s="389">
        <f t="shared" si="11"/>
        <v>7</v>
      </c>
      <c r="AK94" s="389">
        <f t="shared" si="12"/>
        <v>-3</v>
      </c>
    </row>
    <row r="95" spans="2:37">
      <c r="B95" s="384" t="str">
        <f>Planning!D96</f>
        <v>Knokke-Heist</v>
      </c>
      <c r="C95" s="384" t="str">
        <f>Planning!E96</f>
        <v>FH02</v>
      </c>
      <c r="D95" s="192" t="str">
        <f>Planning!F96</f>
        <v>VdB</v>
      </c>
      <c r="E95" s="193"/>
      <c r="F95" s="385" t="str">
        <f>Planning!Q96</f>
        <v>P</v>
      </c>
      <c r="G95" s="386">
        <f>Planning!R96</f>
        <v>44197</v>
      </c>
      <c r="H95" s="387" t="s">
        <v>164</v>
      </c>
      <c r="I95" s="386">
        <f t="shared" ref="I95" si="17">G95</f>
        <v>44197</v>
      </c>
      <c r="J95" s="387" t="s">
        <v>164</v>
      </c>
      <c r="K95" s="386">
        <f>IFERROR(IF(G95&gt;0,WORKDAY(I95,DaysDrawBlocks,Holidays!$B$2:$B$57),""),"NVT")</f>
        <v>44197</v>
      </c>
      <c r="L95" s="387" t="s">
        <v>164</v>
      </c>
      <c r="M95" s="386">
        <f>IFERROR(IF(G95&gt;0,WORKDAY(K95,DaysAdjustCoords,Holidays!$B$2:$B$57),""),"NVT")</f>
        <v>44200</v>
      </c>
      <c r="N95" s="387" t="s">
        <v>164</v>
      </c>
      <c r="O95" s="386">
        <f>IFERROR(IF(G95&gt;0,WORKDAY(M95,DaysExportFromIFH,Holidays!$B$2:$B$57),""),"NVT")</f>
        <v>44200</v>
      </c>
      <c r="P95" s="387" t="s">
        <v>164</v>
      </c>
      <c r="Q95" s="386">
        <f>IFERROR(IF(G95&gt;0,WORKDAY(O95,DaysDescProces,Holidays!$B$2:$B$57),""),"NVT")</f>
        <v>44207</v>
      </c>
      <c r="R95" s="387" t="s">
        <v>164</v>
      </c>
      <c r="S95" s="386">
        <f>IFERROR(IF(G95&gt;0,WORKDAY(Q95,DaysCreationOfNB,Holidays!$B$2:$B$57),""),"NVT")</f>
        <v>44207</v>
      </c>
      <c r="T95" s="387" t="s">
        <v>164</v>
      </c>
      <c r="U95" s="386">
        <f>IFERROR(IF(G95&gt;0,WORKDAY(S95,DaysImportNB,Holidays!$B$2:$B$57),""),"NVT")</f>
        <v>44207</v>
      </c>
      <c r="V95" s="387" t="s">
        <v>164</v>
      </c>
      <c r="W95" s="386">
        <f>IFERROR(IF(G95&gt;0,WORKDAY(U95,DaysImportDesc,Holidays!$B$2:$B$57),""),"NVT")</f>
        <v>44207</v>
      </c>
      <c r="X95" s="387" t="s">
        <v>164</v>
      </c>
      <c r="Y95" s="386">
        <f>IFERROR(IF(G95&gt;0,WORKDAY(W95,DaysSendToValidation,Holidays!$B$2:$B$57),""),"NVT")</f>
        <v>44207</v>
      </c>
      <c r="Z95" s="387" t="s">
        <v>164</v>
      </c>
      <c r="AA95" s="386">
        <f>IFERROR(IF(G95&gt;0,WORKDAY(Y95,DaysImportInIFH,Holidays!$B$2:$B$57),""),"NVT")</f>
        <v>44209</v>
      </c>
      <c r="AB95" s="387" t="s">
        <v>164</v>
      </c>
      <c r="AC95" s="386">
        <f>IFERROR(IF(G95&gt;0,WORKDAY(AA95,DaysImportResults,Holidays!$B$2:$B$57),""),"NVT")</f>
        <v>44210</v>
      </c>
      <c r="AD95" s="387" t="s">
        <v>164</v>
      </c>
      <c r="AE95" s="386">
        <f>IF(G95&gt;0,WORKDAY(AC95,DaysImportBlocks,Holidays!$B$2:$B$57),0)</f>
        <v>44210</v>
      </c>
      <c r="AF95" s="386" t="str">
        <f>Planning!S96</f>
        <v>P</v>
      </c>
      <c r="AG95" s="386">
        <f>Planning!T96</f>
        <v>44211</v>
      </c>
      <c r="AH95" s="223"/>
      <c r="AI95" s="388" t="str">
        <f t="shared" si="10"/>
        <v/>
      </c>
      <c r="AJ95" s="389">
        <f t="shared" si="11"/>
        <v>14</v>
      </c>
      <c r="AK95" s="389">
        <f t="shared" si="12"/>
        <v>4</v>
      </c>
    </row>
    <row r="96" spans="2:37" hidden="1">
      <c r="B96" s="384" t="str">
        <f>Planning!D97</f>
        <v>Knokke-Heist</v>
      </c>
      <c r="C96" s="384" t="str">
        <f>Planning!E97</f>
        <v>FH03</v>
      </c>
      <c r="D96" s="192" t="str">
        <f>Planning!F97</f>
        <v>VdB</v>
      </c>
      <c r="E96" s="193"/>
      <c r="F96" s="385" t="str">
        <f>Planning!Q97</f>
        <v>OK</v>
      </c>
      <c r="G96" s="386">
        <f>Planning!R97</f>
        <v>43927</v>
      </c>
      <c r="H96" s="387"/>
      <c r="I96" s="386">
        <f t="shared" ref="I96:I103" si="18">G96</f>
        <v>43927</v>
      </c>
      <c r="J96" s="387"/>
      <c r="K96" s="386">
        <f>IFERROR(IF(G96&gt;0,WORKDAY(I96,DaysDrawBlocks,Holidays!$B$2:$B$57),""),"NVT")</f>
        <v>43927</v>
      </c>
      <c r="L96" s="387"/>
      <c r="M96" s="386">
        <f>IFERROR(IF(G96&gt;0,WORKDAY(K96,DaysAdjustCoords,Holidays!$B$2:$B$57),""),"NVT")</f>
        <v>43928</v>
      </c>
      <c r="N96" s="387"/>
      <c r="O96" s="386">
        <f>IFERROR(IF(G96&gt;0,WORKDAY(M96,DaysExportFromIFH,Holidays!$B$2:$B$57),""),"NVT")</f>
        <v>43928</v>
      </c>
      <c r="P96" s="387"/>
      <c r="Q96" s="386">
        <f>IFERROR(IF(G96&gt;0,WORKDAY(O96,DaysDescProces,Holidays!$B$2:$B$57),""),"NVT")</f>
        <v>43942</v>
      </c>
      <c r="R96" s="387"/>
      <c r="S96" s="386">
        <f>IFERROR(IF(G96&gt;0,WORKDAY(Q96,DaysCreationOfNB,Holidays!$B$2:$B$57),""),"NVT")</f>
        <v>43942</v>
      </c>
      <c r="T96" s="387"/>
      <c r="U96" s="386">
        <f>IFERROR(IF(G96&gt;0,WORKDAY(S96,DaysImportNB,Holidays!$B$2:$B$57),""),"NVT")</f>
        <v>43942</v>
      </c>
      <c r="V96" s="387"/>
      <c r="W96" s="386">
        <f>IFERROR(IF(G96&gt;0,WORKDAY(U96,DaysImportDesc,Holidays!$B$2:$B$57),""),"NVT")</f>
        <v>43942</v>
      </c>
      <c r="X96" s="387"/>
      <c r="Y96" s="386">
        <f>IFERROR(IF(G96&gt;0,WORKDAY(W96,DaysSendToValidation,Holidays!$B$2:$B$57),""),"NVT")</f>
        <v>43942</v>
      </c>
      <c r="Z96" s="387"/>
      <c r="AA96" s="386">
        <f>IFERROR(IF(G96&gt;0,WORKDAY(Y96,DaysImportInIFH,Holidays!$B$2:$B$57),""),"NVT")</f>
        <v>43944</v>
      </c>
      <c r="AB96" s="387"/>
      <c r="AC96" s="386">
        <f>IFERROR(IF(G96&gt;0,WORKDAY(AA96,DaysImportResults,Holidays!$B$2:$B$57),""),"NVT")</f>
        <v>43945</v>
      </c>
      <c r="AD96" s="387"/>
      <c r="AE96" s="386">
        <f>IF(G96&gt;0,WORKDAY(AC96,DaysImportBlocks,Holidays!$B$2:$B$57),0)</f>
        <v>43945</v>
      </c>
      <c r="AF96" s="386" t="str">
        <f>Planning!S97</f>
        <v>OK</v>
      </c>
      <c r="AG96" s="386">
        <f>Planning!T97</f>
        <v>43930</v>
      </c>
      <c r="AH96" s="223"/>
      <c r="AI96" s="388">
        <f t="shared" si="10"/>
        <v>15</v>
      </c>
      <c r="AJ96" s="389">
        <f t="shared" si="11"/>
        <v>3</v>
      </c>
      <c r="AK96" s="389">
        <f t="shared" si="12"/>
        <v>-7</v>
      </c>
    </row>
    <row r="97" spans="2:37" hidden="1">
      <c r="B97" s="384" t="str">
        <f>Planning!D98</f>
        <v>Knokke-Heist</v>
      </c>
      <c r="C97" s="384" t="str">
        <f>Planning!E98</f>
        <v>FH04</v>
      </c>
      <c r="D97" s="192" t="str">
        <f>Planning!F98</f>
        <v>VdB</v>
      </c>
      <c r="E97" s="193"/>
      <c r="F97" s="385" t="str">
        <f>Planning!Q98</f>
        <v>OK</v>
      </c>
      <c r="G97" s="386">
        <f>Planning!R98</f>
        <v>43836</v>
      </c>
      <c r="H97" s="387"/>
      <c r="I97" s="386">
        <f t="shared" si="18"/>
        <v>43836</v>
      </c>
      <c r="J97" s="387"/>
      <c r="K97" s="386">
        <f>IFERROR(IF(G97&gt;0,WORKDAY(I97,DaysDrawBlocks,Holidays!$B$2:$B$57),""),"NVT")</f>
        <v>43836</v>
      </c>
      <c r="L97" s="387"/>
      <c r="M97" s="386">
        <f>IFERROR(IF(G97&gt;0,WORKDAY(K97,DaysAdjustCoords,Holidays!$B$2:$B$57),""),"NVT")</f>
        <v>43837</v>
      </c>
      <c r="N97" s="387"/>
      <c r="O97" s="386">
        <f>IFERROR(IF(G97&gt;0,WORKDAY(M97,DaysExportFromIFH,Holidays!$B$2:$B$57),""),"NVT")</f>
        <v>43837</v>
      </c>
      <c r="P97" s="387"/>
      <c r="Q97" s="386">
        <f>IFERROR(IF(G97&gt;0,WORKDAY(O97,DaysDescProces,Holidays!$B$2:$B$57),""),"NVT")</f>
        <v>43844</v>
      </c>
      <c r="R97" s="387"/>
      <c r="S97" s="386">
        <f>IFERROR(IF(G97&gt;0,WORKDAY(Q97,DaysCreationOfNB,Holidays!$B$2:$B$57),""),"NVT")</f>
        <v>43844</v>
      </c>
      <c r="T97" s="387"/>
      <c r="U97" s="386">
        <f>IFERROR(IF(G97&gt;0,WORKDAY(S97,DaysImportNB,Holidays!$B$2:$B$57),""),"NVT")</f>
        <v>43844</v>
      </c>
      <c r="V97" s="387"/>
      <c r="W97" s="386">
        <f>IFERROR(IF(G97&gt;0,WORKDAY(U97,DaysImportDesc,Holidays!$B$2:$B$57),""),"NVT")</f>
        <v>43844</v>
      </c>
      <c r="X97" s="387"/>
      <c r="Y97" s="386">
        <f>IFERROR(IF(G97&gt;0,WORKDAY(W97,DaysSendToValidation,Holidays!$B$2:$B$57),""),"NVT")</f>
        <v>43844</v>
      </c>
      <c r="Z97" s="387"/>
      <c r="AA97" s="386">
        <f>IFERROR(IF(G97&gt;0,WORKDAY(Y97,DaysImportInIFH,Holidays!$B$2:$B$57),""),"NVT")</f>
        <v>43846</v>
      </c>
      <c r="AB97" s="387"/>
      <c r="AC97" s="386">
        <f>IFERROR(IF(G97&gt;0,WORKDAY(AA97,DaysImportResults,Holidays!$B$2:$B$57),""),"NVT")</f>
        <v>43847</v>
      </c>
      <c r="AD97" s="387"/>
      <c r="AE97" s="386">
        <f>IF(G97&gt;0,WORKDAY(AC97,DaysImportBlocks,Holidays!$B$2:$B$57),0)</f>
        <v>43847</v>
      </c>
      <c r="AF97" s="386" t="str">
        <f>Planning!S98</f>
        <v>OK</v>
      </c>
      <c r="AG97" s="386">
        <f>Planning!T98</f>
        <v>0</v>
      </c>
      <c r="AH97" s="223"/>
      <c r="AI97" s="388">
        <f t="shared" si="10"/>
        <v>43847</v>
      </c>
      <c r="AJ97" s="389">
        <f t="shared" si="11"/>
        <v>-43836</v>
      </c>
      <c r="AK97" s="389" t="str">
        <f t="shared" si="12"/>
        <v/>
      </c>
    </row>
    <row r="98" spans="2:37" hidden="1">
      <c r="B98" s="384" t="str">
        <f>Planning!D99</f>
        <v>Knokke-Heist</v>
      </c>
      <c r="C98" s="384" t="str">
        <f>Planning!E99</f>
        <v>FH05</v>
      </c>
      <c r="D98" s="192" t="str">
        <f>Planning!F99</f>
        <v>VdB</v>
      </c>
      <c r="E98" s="193"/>
      <c r="F98" s="385" t="str">
        <f>Planning!Q99</f>
        <v>OK</v>
      </c>
      <c r="G98" s="386">
        <f>Planning!R99</f>
        <v>43913</v>
      </c>
      <c r="H98" s="387"/>
      <c r="I98" s="386">
        <f t="shared" si="18"/>
        <v>43913</v>
      </c>
      <c r="J98" s="387"/>
      <c r="K98" s="386">
        <f>IFERROR(IF(G98&gt;0,WORKDAY(I98,DaysDrawBlocks,Holidays!$B$2:$B$57),""),"NVT")</f>
        <v>43913</v>
      </c>
      <c r="L98" s="387"/>
      <c r="M98" s="386">
        <f>IFERROR(IF(G98&gt;0,WORKDAY(K98,DaysAdjustCoords,Holidays!$B$2:$B$57),""),"NVT")</f>
        <v>43914</v>
      </c>
      <c r="N98" s="387"/>
      <c r="O98" s="386">
        <f>IFERROR(IF(G98&gt;0,WORKDAY(M98,DaysExportFromIFH,Holidays!$B$2:$B$57),""),"NVT")</f>
        <v>43914</v>
      </c>
      <c r="P98" s="387"/>
      <c r="Q98" s="386">
        <f>IFERROR(IF(G98&gt;0,WORKDAY(O98,DaysDescProces,Holidays!$B$2:$B$57),""),"NVT")</f>
        <v>43921</v>
      </c>
      <c r="R98" s="387"/>
      <c r="S98" s="386">
        <f>IFERROR(IF(G98&gt;0,WORKDAY(Q98,DaysCreationOfNB,Holidays!$B$2:$B$57),""),"NVT")</f>
        <v>43921</v>
      </c>
      <c r="T98" s="387"/>
      <c r="U98" s="386">
        <f>IFERROR(IF(G98&gt;0,WORKDAY(S98,DaysImportNB,Holidays!$B$2:$B$57),""),"NVT")</f>
        <v>43921</v>
      </c>
      <c r="V98" s="387"/>
      <c r="W98" s="386">
        <f>IFERROR(IF(G98&gt;0,WORKDAY(U98,DaysImportDesc,Holidays!$B$2:$B$57),""),"NVT")</f>
        <v>43921</v>
      </c>
      <c r="X98" s="387"/>
      <c r="Y98" s="386">
        <f>IFERROR(IF(G98&gt;0,WORKDAY(W98,DaysSendToValidation,Holidays!$B$2:$B$57),""),"NVT")</f>
        <v>43921</v>
      </c>
      <c r="Z98" s="387"/>
      <c r="AA98" s="386">
        <f>IFERROR(IF(G98&gt;0,WORKDAY(Y98,DaysImportInIFH,Holidays!$B$2:$B$57),""),"NVT")</f>
        <v>43923</v>
      </c>
      <c r="AB98" s="387"/>
      <c r="AC98" s="386">
        <f>IFERROR(IF(G98&gt;0,WORKDAY(AA98,DaysImportResults,Holidays!$B$2:$B$57),""),"NVT")</f>
        <v>43924</v>
      </c>
      <c r="AD98" s="387"/>
      <c r="AE98" s="386">
        <f>IF(G98&gt;0,WORKDAY(AC98,DaysImportBlocks,Holidays!$B$2:$B$57),0)</f>
        <v>43924</v>
      </c>
      <c r="AF98" s="386" t="str">
        <f>Planning!S99</f>
        <v>OK</v>
      </c>
      <c r="AG98" s="386">
        <f>Planning!T99</f>
        <v>43915</v>
      </c>
      <c r="AH98" s="223"/>
      <c r="AI98" s="388">
        <f t="shared" si="10"/>
        <v>9</v>
      </c>
      <c r="AJ98" s="389">
        <f t="shared" si="11"/>
        <v>2</v>
      </c>
      <c r="AK98" s="389">
        <f t="shared" si="12"/>
        <v>-8</v>
      </c>
    </row>
    <row r="99" spans="2:37" hidden="1">
      <c r="B99" s="384" t="str">
        <f>Planning!D100</f>
        <v>Knokke-Heist</v>
      </c>
      <c r="C99" s="384" t="str">
        <f>Planning!E100</f>
        <v>FH06</v>
      </c>
      <c r="D99" s="192" t="str">
        <f>Planning!F100</f>
        <v>VdB</v>
      </c>
      <c r="E99" s="193"/>
      <c r="F99" s="385" t="str">
        <f>Planning!Q100</f>
        <v>OK</v>
      </c>
      <c r="G99" s="386">
        <f>Planning!R100</f>
        <v>43894</v>
      </c>
      <c r="H99" s="387"/>
      <c r="I99" s="386">
        <f t="shared" si="18"/>
        <v>43894</v>
      </c>
      <c r="J99" s="387"/>
      <c r="K99" s="386">
        <f>IFERROR(IF(G99&gt;0,WORKDAY(I99,DaysDrawBlocks,Holidays!$B$2:$B$57),""),"NVT")</f>
        <v>43894</v>
      </c>
      <c r="L99" s="387"/>
      <c r="M99" s="386">
        <f>IFERROR(IF(G99&gt;0,WORKDAY(K99,DaysAdjustCoords,Holidays!$B$2:$B$57),""),"NVT")</f>
        <v>43895</v>
      </c>
      <c r="N99" s="387"/>
      <c r="O99" s="386">
        <f>IFERROR(IF(G99&gt;0,WORKDAY(M99,DaysExportFromIFH,Holidays!$B$2:$B$57),""),"NVT")</f>
        <v>43895</v>
      </c>
      <c r="P99" s="387"/>
      <c r="Q99" s="386">
        <f>IFERROR(IF(G99&gt;0,WORKDAY(O99,DaysDescProces,Holidays!$B$2:$B$57),""),"NVT")</f>
        <v>43902</v>
      </c>
      <c r="R99" s="387"/>
      <c r="S99" s="386">
        <f>IFERROR(IF(G99&gt;0,WORKDAY(Q99,DaysCreationOfNB,Holidays!$B$2:$B$57),""),"NVT")</f>
        <v>43902</v>
      </c>
      <c r="T99" s="387"/>
      <c r="U99" s="386">
        <f>IFERROR(IF(G99&gt;0,WORKDAY(S99,DaysImportNB,Holidays!$B$2:$B$57),""),"NVT")</f>
        <v>43902</v>
      </c>
      <c r="V99" s="387"/>
      <c r="W99" s="386">
        <f>IFERROR(IF(G99&gt;0,WORKDAY(U99,DaysImportDesc,Holidays!$B$2:$B$57),""),"NVT")</f>
        <v>43902</v>
      </c>
      <c r="X99" s="387"/>
      <c r="Y99" s="386">
        <f>IFERROR(IF(G99&gt;0,WORKDAY(W99,DaysSendToValidation,Holidays!$B$2:$B$57),""),"NVT")</f>
        <v>43902</v>
      </c>
      <c r="Z99" s="387"/>
      <c r="AA99" s="386">
        <f>IFERROR(IF(G99&gt;0,WORKDAY(Y99,DaysImportInIFH,Holidays!$B$2:$B$57),""),"NVT")</f>
        <v>43906</v>
      </c>
      <c r="AB99" s="387"/>
      <c r="AC99" s="386">
        <f>IFERROR(IF(G99&gt;0,WORKDAY(AA99,DaysImportResults,Holidays!$B$2:$B$57),""),"NVT")</f>
        <v>43907</v>
      </c>
      <c r="AD99" s="387"/>
      <c r="AE99" s="386">
        <f>IF(G99&gt;0,WORKDAY(AC99,DaysImportBlocks,Holidays!$B$2:$B$57),0)</f>
        <v>43907</v>
      </c>
      <c r="AF99" s="386" t="str">
        <f>Planning!S100</f>
        <v>OK</v>
      </c>
      <c r="AG99" s="386">
        <f>Planning!T100</f>
        <v>43899</v>
      </c>
      <c r="AH99" s="223"/>
      <c r="AI99" s="388">
        <f t="shared" si="10"/>
        <v>8</v>
      </c>
      <c r="AJ99" s="389">
        <f t="shared" si="11"/>
        <v>5</v>
      </c>
      <c r="AK99" s="389">
        <f t="shared" si="12"/>
        <v>-5</v>
      </c>
    </row>
    <row r="100" spans="2:37" hidden="1">
      <c r="B100" s="384" t="str">
        <f>Planning!D101</f>
        <v>Knokke-Heist</v>
      </c>
      <c r="C100" s="384" t="str">
        <f>Planning!E101</f>
        <v>FH08</v>
      </c>
      <c r="D100" s="192" t="str">
        <f>Planning!F101</f>
        <v>VdB</v>
      </c>
      <c r="E100" s="193"/>
      <c r="F100" s="385" t="str">
        <f>Planning!Q101</f>
        <v>OK</v>
      </c>
      <c r="G100" s="386">
        <f>Planning!R101</f>
        <v>43955</v>
      </c>
      <c r="H100" s="387"/>
      <c r="I100" s="386">
        <f t="shared" si="18"/>
        <v>43955</v>
      </c>
      <c r="J100" s="387"/>
      <c r="K100" s="386">
        <f>IFERROR(IF(G100&gt;0,WORKDAY(I100,DaysDrawBlocks,Holidays!$B$2:$B$57),""),"NVT")</f>
        <v>43955</v>
      </c>
      <c r="L100" s="387"/>
      <c r="M100" s="386">
        <f>IFERROR(IF(G100&gt;0,WORKDAY(K100,DaysAdjustCoords,Holidays!$B$2:$B$57),""),"NVT")</f>
        <v>43956</v>
      </c>
      <c r="N100" s="387"/>
      <c r="O100" s="386">
        <f>IFERROR(IF(G100&gt;0,WORKDAY(M100,DaysExportFromIFH,Holidays!$B$2:$B$57),""),"NVT")</f>
        <v>43956</v>
      </c>
      <c r="P100" s="387"/>
      <c r="Q100" s="386">
        <f>IFERROR(IF(G100&gt;0,WORKDAY(O100,DaysDescProces,Holidays!$B$2:$B$57),""),"NVT")</f>
        <v>43963</v>
      </c>
      <c r="R100" s="387"/>
      <c r="S100" s="386">
        <f>IFERROR(IF(G100&gt;0,WORKDAY(Q100,DaysCreationOfNB,Holidays!$B$2:$B$57),""),"NVT")</f>
        <v>43963</v>
      </c>
      <c r="T100" s="387"/>
      <c r="U100" s="386">
        <f>IFERROR(IF(G100&gt;0,WORKDAY(S100,DaysImportNB,Holidays!$B$2:$B$57),""),"NVT")</f>
        <v>43963</v>
      </c>
      <c r="V100" s="387"/>
      <c r="W100" s="386">
        <f>IFERROR(IF(G100&gt;0,WORKDAY(U100,DaysImportDesc,Holidays!$B$2:$B$57),""),"NVT")</f>
        <v>43963</v>
      </c>
      <c r="X100" s="387"/>
      <c r="Y100" s="386">
        <f>IFERROR(IF(G100&gt;0,WORKDAY(W100,DaysSendToValidation,Holidays!$B$2:$B$57),""),"NVT")</f>
        <v>43963</v>
      </c>
      <c r="Z100" s="387"/>
      <c r="AA100" s="386">
        <f>IFERROR(IF(G100&gt;0,WORKDAY(Y100,DaysImportInIFH,Holidays!$B$2:$B$57),""),"NVT")</f>
        <v>43965</v>
      </c>
      <c r="AB100" s="387"/>
      <c r="AC100" s="386">
        <f>IFERROR(IF(G100&gt;0,WORKDAY(AA100,DaysImportResults,Holidays!$B$2:$B$57),""),"NVT")</f>
        <v>43966</v>
      </c>
      <c r="AD100" s="387"/>
      <c r="AE100" s="386">
        <f>IF(G100&gt;0,WORKDAY(AC100,DaysImportBlocks,Holidays!$B$2:$B$57),0)</f>
        <v>43966</v>
      </c>
      <c r="AF100" s="386" t="str">
        <f>Planning!S101</f>
        <v>OK</v>
      </c>
      <c r="AG100" s="386">
        <f>Planning!T101</f>
        <v>43959</v>
      </c>
      <c r="AH100" s="223"/>
      <c r="AI100" s="388">
        <f t="shared" si="10"/>
        <v>7</v>
      </c>
      <c r="AJ100" s="389">
        <f t="shared" si="11"/>
        <v>4</v>
      </c>
      <c r="AK100" s="389">
        <f t="shared" si="12"/>
        <v>-6</v>
      </c>
    </row>
    <row r="101" spans="2:37" hidden="1">
      <c r="B101" s="384" t="str">
        <f>Planning!D102</f>
        <v>Knokke-Heist</v>
      </c>
      <c r="C101" s="384" t="str">
        <f>Planning!E102</f>
        <v>FH09</v>
      </c>
      <c r="D101" s="192" t="str">
        <f>Planning!F102</f>
        <v>VdB</v>
      </c>
      <c r="E101" s="193"/>
      <c r="F101" s="385" t="str">
        <f>Planning!Q102</f>
        <v>OK</v>
      </c>
      <c r="G101" s="386">
        <f>Planning!R102</f>
        <v>43760</v>
      </c>
      <c r="H101" s="387"/>
      <c r="I101" s="386">
        <f t="shared" si="18"/>
        <v>43760</v>
      </c>
      <c r="J101" s="387"/>
      <c r="K101" s="386">
        <f>IFERROR(IF(G101&gt;0,WORKDAY(I101,DaysDrawBlocks,Holidays!$B$2:$B$57),""),"NVT")</f>
        <v>43760</v>
      </c>
      <c r="L101" s="387"/>
      <c r="M101" s="386">
        <f>IFERROR(IF(G101&gt;0,WORKDAY(K101,DaysAdjustCoords,Holidays!$B$2:$B$57),""),"NVT")</f>
        <v>43761</v>
      </c>
      <c r="N101" s="387"/>
      <c r="O101" s="386">
        <f>IFERROR(IF(G101&gt;0,WORKDAY(M101,DaysExportFromIFH,Holidays!$B$2:$B$57),""),"NVT")</f>
        <v>43761</v>
      </c>
      <c r="P101" s="387"/>
      <c r="Q101" s="386">
        <f>IFERROR(IF(G101&gt;0,WORKDAY(O101,DaysDescProces,Holidays!$B$2:$B$57),""),"NVT")</f>
        <v>43768</v>
      </c>
      <c r="R101" s="387"/>
      <c r="S101" s="386">
        <f>IFERROR(IF(G101&gt;0,WORKDAY(Q101,DaysCreationOfNB,Holidays!$B$2:$B$57),""),"NVT")</f>
        <v>43768</v>
      </c>
      <c r="T101" s="387"/>
      <c r="U101" s="386">
        <f>IFERROR(IF(G101&gt;0,WORKDAY(S101,DaysImportNB,Holidays!$B$2:$B$57),""),"NVT")</f>
        <v>43768</v>
      </c>
      <c r="V101" s="387"/>
      <c r="W101" s="386">
        <f>IFERROR(IF(G101&gt;0,WORKDAY(U101,DaysImportDesc,Holidays!$B$2:$B$57),""),"NVT")</f>
        <v>43768</v>
      </c>
      <c r="X101" s="387"/>
      <c r="Y101" s="386">
        <f>IFERROR(IF(G101&gt;0,WORKDAY(W101,DaysSendToValidation,Holidays!$B$2:$B$57),""),"NVT")</f>
        <v>43768</v>
      </c>
      <c r="Z101" s="387"/>
      <c r="AA101" s="386">
        <f>IFERROR(IF(G101&gt;0,WORKDAY(Y101,DaysImportInIFH,Holidays!$B$2:$B$57),""),"NVT")</f>
        <v>43773</v>
      </c>
      <c r="AB101" s="387"/>
      <c r="AC101" s="386">
        <f>IFERROR(IF(G101&gt;0,WORKDAY(AA101,DaysImportResults,Holidays!$B$2:$B$57),""),"NVT")</f>
        <v>43774</v>
      </c>
      <c r="AD101" s="387"/>
      <c r="AE101" s="386">
        <f>IF(G101&gt;0,WORKDAY(AC101,DaysImportBlocks,Holidays!$B$2:$B$57),0)</f>
        <v>43774</v>
      </c>
      <c r="AF101" s="386" t="str">
        <f>Planning!S102</f>
        <v>OK</v>
      </c>
      <c r="AG101" s="386">
        <f>Planning!T102</f>
        <v>43773</v>
      </c>
      <c r="AH101" s="223"/>
      <c r="AI101" s="388">
        <f t="shared" si="10"/>
        <v>1</v>
      </c>
      <c r="AJ101" s="389">
        <f t="shared" si="11"/>
        <v>13</v>
      </c>
      <c r="AK101" s="389">
        <f t="shared" si="12"/>
        <v>3</v>
      </c>
    </row>
    <row r="102" spans="2:37" hidden="1">
      <c r="B102" s="384" t="str">
        <f>Planning!D103</f>
        <v>Knokke-Heist</v>
      </c>
      <c r="C102" s="384" t="str">
        <f>Planning!E103</f>
        <v>FH10</v>
      </c>
      <c r="D102" s="192" t="str">
        <f>Planning!F103</f>
        <v>VdB</v>
      </c>
      <c r="E102" s="193"/>
      <c r="F102" s="385" t="str">
        <f>Planning!Q103</f>
        <v>OK</v>
      </c>
      <c r="G102" s="386">
        <f>Planning!R103</f>
        <v>43948</v>
      </c>
      <c r="H102" s="387"/>
      <c r="I102" s="386">
        <f t="shared" si="18"/>
        <v>43948</v>
      </c>
      <c r="J102" s="387"/>
      <c r="K102" s="386">
        <f>IFERROR(IF(G102&gt;0,WORKDAY(I102,DaysDrawBlocks,Holidays!$B$2:$B$57),""),"NVT")</f>
        <v>43948</v>
      </c>
      <c r="L102" s="387"/>
      <c r="M102" s="386">
        <f>IFERROR(IF(G102&gt;0,WORKDAY(K102,DaysAdjustCoords,Holidays!$B$2:$B$57),""),"NVT")</f>
        <v>43949</v>
      </c>
      <c r="N102" s="387"/>
      <c r="O102" s="386">
        <f>IFERROR(IF(G102&gt;0,WORKDAY(M102,DaysExportFromIFH,Holidays!$B$2:$B$57),""),"NVT")</f>
        <v>43949</v>
      </c>
      <c r="P102" s="387"/>
      <c r="Q102" s="386">
        <f>IFERROR(IF(G102&gt;0,WORKDAY(O102,DaysDescProces,Holidays!$B$2:$B$57),""),"NVT")</f>
        <v>43957</v>
      </c>
      <c r="R102" s="387"/>
      <c r="S102" s="386">
        <f>IFERROR(IF(G102&gt;0,WORKDAY(Q102,DaysCreationOfNB,Holidays!$B$2:$B$57),""),"NVT")</f>
        <v>43957</v>
      </c>
      <c r="T102" s="387"/>
      <c r="U102" s="386">
        <f>IFERROR(IF(G102&gt;0,WORKDAY(S102,DaysImportNB,Holidays!$B$2:$B$57),""),"NVT")</f>
        <v>43957</v>
      </c>
      <c r="V102" s="387"/>
      <c r="W102" s="386">
        <f>IFERROR(IF(G102&gt;0,WORKDAY(U102,DaysImportDesc,Holidays!$B$2:$B$57),""),"NVT")</f>
        <v>43957</v>
      </c>
      <c r="X102" s="387"/>
      <c r="Y102" s="386">
        <f>IFERROR(IF(G102&gt;0,WORKDAY(W102,DaysSendToValidation,Holidays!$B$2:$B$57),""),"NVT")</f>
        <v>43957</v>
      </c>
      <c r="Z102" s="387"/>
      <c r="AA102" s="386">
        <f>IFERROR(IF(G102&gt;0,WORKDAY(Y102,DaysImportInIFH,Holidays!$B$2:$B$57),""),"NVT")</f>
        <v>43959</v>
      </c>
      <c r="AB102" s="387"/>
      <c r="AC102" s="386">
        <f>IFERROR(IF(G102&gt;0,WORKDAY(AA102,DaysImportResults,Holidays!$B$2:$B$57),""),"NVT")</f>
        <v>43962</v>
      </c>
      <c r="AD102" s="387"/>
      <c r="AE102" s="386">
        <f>IF(G102&gt;0,WORKDAY(AC102,DaysImportBlocks,Holidays!$B$2:$B$57),0)</f>
        <v>43962</v>
      </c>
      <c r="AF102" s="386" t="str">
        <f>Planning!S103</f>
        <v>OK</v>
      </c>
      <c r="AG102" s="386">
        <f>Planning!T103</f>
        <v>43959</v>
      </c>
      <c r="AH102" s="223"/>
      <c r="AI102" s="388">
        <f t="shared" si="10"/>
        <v>3</v>
      </c>
      <c r="AJ102" s="389">
        <f t="shared" si="11"/>
        <v>11</v>
      </c>
      <c r="AK102" s="389">
        <f t="shared" si="12"/>
        <v>1</v>
      </c>
    </row>
    <row r="103" spans="2:37" hidden="1">
      <c r="B103" s="384" t="str">
        <f>Planning!D104</f>
        <v>Knokke-Heist</v>
      </c>
      <c r="C103" s="384" t="str">
        <f>Planning!E104</f>
        <v>FH11</v>
      </c>
      <c r="D103" s="192" t="str">
        <f>Planning!F104</f>
        <v>VdB</v>
      </c>
      <c r="E103" s="193"/>
      <c r="F103" s="385" t="str">
        <f>Planning!Q104</f>
        <v>OK</v>
      </c>
      <c r="G103" s="386">
        <f>Planning!R104</f>
        <v>43767</v>
      </c>
      <c r="H103" s="387"/>
      <c r="I103" s="386">
        <f t="shared" si="18"/>
        <v>43767</v>
      </c>
      <c r="J103" s="387"/>
      <c r="K103" s="386">
        <f>IFERROR(IF(G103&gt;0,WORKDAY(I103,DaysDrawBlocks,Holidays!$B$2:$B$57),""),"NVT")</f>
        <v>43767</v>
      </c>
      <c r="L103" s="387"/>
      <c r="M103" s="386">
        <f>IFERROR(IF(G103&gt;0,WORKDAY(K103,DaysAdjustCoords,Holidays!$B$2:$B$57),""),"NVT")</f>
        <v>43768</v>
      </c>
      <c r="N103" s="387"/>
      <c r="O103" s="386">
        <f>IFERROR(IF(G103&gt;0,WORKDAY(M103,DaysExportFromIFH,Holidays!$B$2:$B$57),""),"NVT")</f>
        <v>43768</v>
      </c>
      <c r="P103" s="387"/>
      <c r="Q103" s="386">
        <f>IFERROR(IF(G103&gt;0,WORKDAY(O103,DaysDescProces,Holidays!$B$2:$B$57),""),"NVT")</f>
        <v>43776</v>
      </c>
      <c r="R103" s="387"/>
      <c r="S103" s="386">
        <f>IFERROR(IF(G103&gt;0,WORKDAY(Q103,DaysCreationOfNB,Holidays!$B$2:$B$57),""),"NVT")</f>
        <v>43776</v>
      </c>
      <c r="T103" s="387"/>
      <c r="U103" s="386">
        <f>IFERROR(IF(G103&gt;0,WORKDAY(S103,DaysImportNB,Holidays!$B$2:$B$57),""),"NVT")</f>
        <v>43776</v>
      </c>
      <c r="V103" s="387"/>
      <c r="W103" s="386">
        <f>IFERROR(IF(G103&gt;0,WORKDAY(U103,DaysImportDesc,Holidays!$B$2:$B$57),""),"NVT")</f>
        <v>43776</v>
      </c>
      <c r="X103" s="387"/>
      <c r="Y103" s="386">
        <f>IFERROR(IF(G103&gt;0,WORKDAY(W103,DaysSendToValidation,Holidays!$B$2:$B$57),""),"NVT")</f>
        <v>43776</v>
      </c>
      <c r="Z103" s="387"/>
      <c r="AA103" s="386">
        <f>IFERROR(IF(G103&gt;0,WORKDAY(Y103,DaysImportInIFH,Holidays!$B$2:$B$57),""),"NVT")</f>
        <v>43781</v>
      </c>
      <c r="AB103" s="387"/>
      <c r="AC103" s="386">
        <f>IFERROR(IF(G103&gt;0,WORKDAY(AA103,DaysImportResults,Holidays!$B$2:$B$57),""),"NVT")</f>
        <v>43782</v>
      </c>
      <c r="AD103" s="387"/>
      <c r="AE103" s="386">
        <f>IF(G103&gt;0,WORKDAY(AC103,DaysImportBlocks,Holidays!$B$2:$B$57),0)</f>
        <v>43782</v>
      </c>
      <c r="AF103" s="386" t="str">
        <f>Planning!S104</f>
        <v>OK</v>
      </c>
      <c r="AG103" s="386">
        <f>Planning!T104</f>
        <v>43784</v>
      </c>
      <c r="AH103" s="223"/>
      <c r="AI103" s="388" t="str">
        <f t="shared" si="10"/>
        <v/>
      </c>
      <c r="AJ103" s="389">
        <f t="shared" si="11"/>
        <v>17</v>
      </c>
      <c r="AK103" s="389">
        <f t="shared" si="12"/>
        <v>7</v>
      </c>
    </row>
    <row r="104" spans="2:37" hidden="1">
      <c r="B104" s="384" t="str">
        <f>Planning!D105</f>
        <v>Knokke-Heist</v>
      </c>
      <c r="C104" s="384" t="str">
        <f>Planning!E105</f>
        <v>FH12</v>
      </c>
      <c r="D104" s="192" t="str">
        <f>Planning!F105</f>
        <v>VdB</v>
      </c>
      <c r="E104" s="193"/>
      <c r="F104" s="385" t="str">
        <f>Planning!Q105</f>
        <v>OK</v>
      </c>
      <c r="G104" s="386">
        <f>Planning!R105</f>
        <v>43964</v>
      </c>
      <c r="H104" s="387" t="s">
        <v>171</v>
      </c>
      <c r="I104" s="386">
        <f t="shared" ref="I104" si="19">G104</f>
        <v>43964</v>
      </c>
      <c r="J104" s="387" t="s">
        <v>171</v>
      </c>
      <c r="K104" s="386">
        <f>IFERROR(IF(G104&gt;0,WORKDAY(I104,DaysDrawBlocks,Holidays!$B$2:$B$57),""),"NVT")</f>
        <v>43964</v>
      </c>
      <c r="L104" s="387" t="s">
        <v>171</v>
      </c>
      <c r="M104" s="386">
        <f>IFERROR(IF(G104&gt;0,WORKDAY(K104,DaysAdjustCoords,Holidays!$B$2:$B$57),""),"NVT")</f>
        <v>43965</v>
      </c>
      <c r="N104" s="387" t="s">
        <v>171</v>
      </c>
      <c r="O104" s="386">
        <f>IFERROR(IF(G104&gt;0,WORKDAY(M104,DaysExportFromIFH,Holidays!$B$2:$B$57),""),"NVT")</f>
        <v>43965</v>
      </c>
      <c r="P104" s="387" t="s">
        <v>171</v>
      </c>
      <c r="Q104" s="386">
        <f>IFERROR(IF(G104&gt;0,WORKDAY(O104,DaysDescProces,Holidays!$B$2:$B$57),""),"NVT")</f>
        <v>43976</v>
      </c>
      <c r="R104" s="387" t="s">
        <v>171</v>
      </c>
      <c r="S104" s="386">
        <f>IFERROR(IF(G104&gt;0,WORKDAY(Q104,DaysCreationOfNB,Holidays!$B$2:$B$57),""),"NVT")</f>
        <v>43976</v>
      </c>
      <c r="T104" s="387" t="s">
        <v>171</v>
      </c>
      <c r="U104" s="386">
        <f>IFERROR(IF(G104&gt;0,WORKDAY(S104,DaysImportNB,Holidays!$B$2:$B$57),""),"NVT")</f>
        <v>43976</v>
      </c>
      <c r="V104" s="387" t="s">
        <v>171</v>
      </c>
      <c r="W104" s="386">
        <v>43969</v>
      </c>
      <c r="X104" s="387" t="s">
        <v>171</v>
      </c>
      <c r="Y104" s="386">
        <f>IFERROR(IF(G104&gt;0,WORKDAY(W104,DaysSendToValidation,Holidays!$B$2:$B$57),""),"NVT")</f>
        <v>43969</v>
      </c>
      <c r="Z104" s="387" t="s">
        <v>171</v>
      </c>
      <c r="AA104" s="386">
        <v>43979</v>
      </c>
      <c r="AB104" s="387" t="s">
        <v>171</v>
      </c>
      <c r="AC104" s="386">
        <f>IFERROR(IF(G104&gt;0,WORKDAY(AA104,DaysImportResults,Holidays!$B$2:$B$57),""),"NVT")</f>
        <v>43980</v>
      </c>
      <c r="AD104" s="387" t="s">
        <v>171</v>
      </c>
      <c r="AE104" s="386">
        <v>43984</v>
      </c>
      <c r="AF104" s="386" t="str">
        <f>Planning!S105</f>
        <v>OK</v>
      </c>
      <c r="AG104" s="386">
        <f>Planning!T105</f>
        <v>43984</v>
      </c>
      <c r="AH104" s="223"/>
      <c r="AI104" s="388" t="str">
        <f t="shared" si="10"/>
        <v/>
      </c>
      <c r="AJ104" s="389">
        <f t="shared" si="11"/>
        <v>20</v>
      </c>
      <c r="AK104" s="389">
        <f t="shared" si="12"/>
        <v>10</v>
      </c>
    </row>
    <row r="105" spans="2:37" hidden="1">
      <c r="B105" s="384" t="str">
        <f>Planning!D106</f>
        <v>Mechelen</v>
      </c>
      <c r="C105" s="384" t="str">
        <f>Planning!E106</f>
        <v>FH01</v>
      </c>
      <c r="D105" s="192" t="str">
        <f>Planning!F106</f>
        <v>VdB</v>
      </c>
      <c r="E105" s="193"/>
      <c r="F105" s="385" t="str">
        <f>Planning!Q106</f>
        <v>OK</v>
      </c>
      <c r="G105" s="386">
        <f>Planning!R106</f>
        <v>0</v>
      </c>
      <c r="H105" s="387"/>
      <c r="I105" s="386">
        <f t="shared" ref="I105:I116" si="20">G105</f>
        <v>0</v>
      </c>
      <c r="J105" s="387"/>
      <c r="K105" s="386" t="str">
        <f>IFERROR(IF(G105&gt;0,WORKDAY(I105,DaysDrawBlocks,Holidays!$B$2:$B$57),""),"NVT")</f>
        <v/>
      </c>
      <c r="L105" s="387"/>
      <c r="M105" s="386" t="str">
        <f>IFERROR(IF(G105&gt;0,WORKDAY(K105,DaysAdjustCoords,Holidays!$B$2:$B$57),""),"NVT")</f>
        <v/>
      </c>
      <c r="N105" s="387"/>
      <c r="O105" s="386" t="str">
        <f>IFERROR(IF(G105&gt;0,WORKDAY(M105,DaysExportFromIFH,Holidays!$B$2:$B$57),""),"NVT")</f>
        <v/>
      </c>
      <c r="P105" s="387"/>
      <c r="Q105" s="386" t="str">
        <f>IFERROR(IF(G105&gt;0,WORKDAY(O105,DaysDescProces,Holidays!$B$2:$B$57),""),"NVT")</f>
        <v/>
      </c>
      <c r="R105" s="387"/>
      <c r="S105" s="386" t="str">
        <f>IFERROR(IF(G105&gt;0,WORKDAY(Q105,DaysCreationOfNB,Holidays!$B$2:$B$57),""),"NVT")</f>
        <v/>
      </c>
      <c r="T105" s="387"/>
      <c r="U105" s="386" t="str">
        <f>IFERROR(IF(G105&gt;0,WORKDAY(S105,DaysImportNB,Holidays!$B$2:$B$57),""),"NVT")</f>
        <v/>
      </c>
      <c r="V105" s="387"/>
      <c r="W105" s="386" t="str">
        <f>IFERROR(IF(G105&gt;0,WORKDAY(U105,DaysImportDesc,Holidays!$B$2:$B$57),""),"NVT")</f>
        <v/>
      </c>
      <c r="X105" s="387"/>
      <c r="Y105" s="386" t="str">
        <f>IFERROR(IF(G105&gt;0,WORKDAY(W105,DaysSendToValidation,Holidays!$B$2:$B$57),""),"NVT")</f>
        <v/>
      </c>
      <c r="Z105" s="387"/>
      <c r="AA105" s="386" t="str">
        <f>IFERROR(IF(G105&gt;0,WORKDAY(Y105,DaysImportInIFH,Holidays!$B$2:$B$57),""),"NVT")</f>
        <v/>
      </c>
      <c r="AB105" s="387"/>
      <c r="AC105" s="386" t="str">
        <f>IFERROR(IF(G105&gt;0,WORKDAY(AA105,DaysImportResults,Holidays!$B$2:$B$57),""),"NVT")</f>
        <v/>
      </c>
      <c r="AD105" s="386"/>
      <c r="AE105" s="386">
        <f>IF(G105&gt;0,WORKDAY(AC105,DaysImportBlocks,Holidays!$B$2:$B$57),0)</f>
        <v>0</v>
      </c>
      <c r="AF105" s="386" t="str">
        <f>Planning!S106</f>
        <v>OK</v>
      </c>
      <c r="AG105" s="386" t="str">
        <f>Planning!T106</f>
        <v>ESAS</v>
      </c>
      <c r="AH105" s="223"/>
      <c r="AI105" s="388" t="str">
        <f t="shared" si="10"/>
        <v/>
      </c>
      <c r="AJ105" s="389" t="str">
        <f t="shared" si="11"/>
        <v/>
      </c>
      <c r="AK105" s="389" t="str">
        <f t="shared" si="12"/>
        <v/>
      </c>
    </row>
    <row r="106" spans="2:37" hidden="1">
      <c r="B106" s="384" t="str">
        <f>Planning!D107</f>
        <v>Mechelen</v>
      </c>
      <c r="C106" s="384" t="str">
        <f>Planning!E107</f>
        <v>FH02</v>
      </c>
      <c r="D106" s="192" t="str">
        <f>Planning!F107</f>
        <v>VdB</v>
      </c>
      <c r="E106" s="193"/>
      <c r="F106" s="385" t="str">
        <f>Planning!Q107</f>
        <v>OK</v>
      </c>
      <c r="G106" s="386">
        <f>Planning!R107</f>
        <v>0</v>
      </c>
      <c r="H106" s="387"/>
      <c r="I106" s="386">
        <f t="shared" si="20"/>
        <v>0</v>
      </c>
      <c r="J106" s="387"/>
      <c r="K106" s="386" t="str">
        <f>IFERROR(IF(G106&gt;0,WORKDAY(I106,DaysDrawBlocks,Holidays!$B$2:$B$57),""),"NVT")</f>
        <v/>
      </c>
      <c r="L106" s="387"/>
      <c r="M106" s="386" t="str">
        <f>IFERROR(IF(G106&gt;0,WORKDAY(K106,DaysAdjustCoords,Holidays!$B$2:$B$57),""),"NVT")</f>
        <v/>
      </c>
      <c r="N106" s="387"/>
      <c r="O106" s="386" t="str">
        <f>IFERROR(IF(G106&gt;0,WORKDAY(M106,DaysExportFromIFH,Holidays!$B$2:$B$57),""),"NVT")</f>
        <v/>
      </c>
      <c r="P106" s="387"/>
      <c r="Q106" s="386" t="str">
        <f>IFERROR(IF(G106&gt;0,WORKDAY(O106,DaysDescProces,Holidays!$B$2:$B$57),""),"NVT")</f>
        <v/>
      </c>
      <c r="R106" s="387"/>
      <c r="S106" s="386" t="str">
        <f>IFERROR(IF(G106&gt;0,WORKDAY(Q106,DaysCreationOfNB,Holidays!$B$2:$B$57),""),"NVT")</f>
        <v/>
      </c>
      <c r="T106" s="387"/>
      <c r="U106" s="386" t="str">
        <f>IFERROR(IF(G106&gt;0,WORKDAY(S106,DaysImportNB,Holidays!$B$2:$B$57),""),"NVT")</f>
        <v/>
      </c>
      <c r="V106" s="387"/>
      <c r="W106" s="386" t="str">
        <f>IFERROR(IF(G106&gt;0,WORKDAY(U106,DaysImportDesc,Holidays!$B$2:$B$57),""),"NVT")</f>
        <v/>
      </c>
      <c r="X106" s="387"/>
      <c r="Y106" s="386" t="str">
        <f>IFERROR(IF(G106&gt;0,WORKDAY(W106,DaysSendToValidation,Holidays!$B$2:$B$57),""),"NVT")</f>
        <v/>
      </c>
      <c r="Z106" s="387"/>
      <c r="AA106" s="386" t="str">
        <f>IFERROR(IF(G106&gt;0,WORKDAY(Y106,DaysImportInIFH,Holidays!$B$2:$B$57),""),"NVT")</f>
        <v/>
      </c>
      <c r="AB106" s="387"/>
      <c r="AC106" s="386" t="str">
        <f>IFERROR(IF(G106&gt;0,WORKDAY(AA106,DaysImportResults,Holidays!$B$2:$B$57),""),"NVT")</f>
        <v/>
      </c>
      <c r="AD106" s="386"/>
      <c r="AE106" s="386">
        <f>IF(G106&gt;0,WORKDAY(AC106,DaysImportBlocks,Holidays!$B$2:$B$57),0)</f>
        <v>0</v>
      </c>
      <c r="AF106" s="386" t="str">
        <f>Planning!S107</f>
        <v>OK</v>
      </c>
      <c r="AG106" s="386" t="str">
        <f>Planning!T107</f>
        <v>ESAS</v>
      </c>
      <c r="AH106" s="223"/>
      <c r="AI106" s="388" t="str">
        <f t="shared" si="10"/>
        <v/>
      </c>
      <c r="AJ106" s="389" t="str">
        <f t="shared" si="11"/>
        <v/>
      </c>
      <c r="AK106" s="389" t="str">
        <f t="shared" si="12"/>
        <v/>
      </c>
    </row>
    <row r="107" spans="2:37" hidden="1">
      <c r="B107" s="384" t="str">
        <f>Planning!D108</f>
        <v>Mechelen</v>
      </c>
      <c r="C107" s="384" t="str">
        <f>Planning!E108</f>
        <v>FH03</v>
      </c>
      <c r="D107" s="192" t="str">
        <f>Planning!F108</f>
        <v>EI</v>
      </c>
      <c r="E107" s="193"/>
      <c r="F107" s="385" t="str">
        <f>Planning!Q108</f>
        <v>OK</v>
      </c>
      <c r="G107" s="386">
        <f>Planning!R108</f>
        <v>0</v>
      </c>
      <c r="H107" s="387"/>
      <c r="I107" s="386">
        <f t="shared" si="20"/>
        <v>0</v>
      </c>
      <c r="J107" s="387"/>
      <c r="K107" s="386" t="str">
        <f>IFERROR(IF(G107&gt;0,WORKDAY(I107,DaysDrawBlocks,Holidays!$B$2:$B$57),""),"NVT")</f>
        <v/>
      </c>
      <c r="L107" s="387"/>
      <c r="M107" s="386" t="str">
        <f>IFERROR(IF(G107&gt;0,WORKDAY(K107,DaysAdjustCoords,Holidays!$B$2:$B$57),""),"NVT")</f>
        <v/>
      </c>
      <c r="N107" s="387"/>
      <c r="O107" s="386" t="str">
        <f>IFERROR(IF(G107&gt;0,WORKDAY(M107,DaysExportFromIFH,Holidays!$B$2:$B$57),""),"NVT")</f>
        <v/>
      </c>
      <c r="P107" s="387"/>
      <c r="Q107" s="386" t="str">
        <f>IFERROR(IF(G107&gt;0,WORKDAY(O107,DaysDescProces,Holidays!$B$2:$B$57),""),"NVT")</f>
        <v/>
      </c>
      <c r="R107" s="387"/>
      <c r="S107" s="386" t="str">
        <f>IFERROR(IF(G107&gt;0,WORKDAY(Q107,DaysCreationOfNB,Holidays!$B$2:$B$57),""),"NVT")</f>
        <v/>
      </c>
      <c r="T107" s="387"/>
      <c r="U107" s="386" t="str">
        <f>IFERROR(IF(G107&gt;0,WORKDAY(S107,DaysImportNB,Holidays!$B$2:$B$57),""),"NVT")</f>
        <v/>
      </c>
      <c r="V107" s="387"/>
      <c r="W107" s="386" t="str">
        <f>IFERROR(IF(G107&gt;0,WORKDAY(U107,DaysImportDesc,Holidays!$B$2:$B$57),""),"NVT")</f>
        <v/>
      </c>
      <c r="X107" s="387"/>
      <c r="Y107" s="386" t="str">
        <f>IFERROR(IF(G107&gt;0,WORKDAY(W107,DaysSendToValidation,Holidays!$B$2:$B$57),""),"NVT")</f>
        <v/>
      </c>
      <c r="Z107" s="387"/>
      <c r="AA107" s="386" t="str">
        <f>IFERROR(IF(G107&gt;0,WORKDAY(Y107,DaysImportInIFH,Holidays!$B$2:$B$57),""),"NVT")</f>
        <v/>
      </c>
      <c r="AB107" s="387"/>
      <c r="AC107" s="386" t="str">
        <f>IFERROR(IF(G107&gt;0,WORKDAY(AA107,DaysImportResults,Holidays!$B$2:$B$57),""),"NVT")</f>
        <v/>
      </c>
      <c r="AD107" s="386"/>
      <c r="AE107" s="386">
        <f>IF(G107&gt;0,WORKDAY(AC107,DaysImportBlocks,Holidays!$B$2:$B$57),0)</f>
        <v>0</v>
      </c>
      <c r="AF107" s="386" t="str">
        <f>Planning!S108</f>
        <v>OK</v>
      </c>
      <c r="AG107" s="386">
        <f>Planning!T108</f>
        <v>0</v>
      </c>
      <c r="AH107" s="223"/>
      <c r="AI107" s="388" t="str">
        <f t="shared" si="10"/>
        <v/>
      </c>
      <c r="AJ107" s="389" t="str">
        <f t="shared" si="11"/>
        <v/>
      </c>
      <c r="AK107" s="389" t="str">
        <f t="shared" si="12"/>
        <v/>
      </c>
    </row>
    <row r="108" spans="2:37" hidden="1">
      <c r="B108" s="384" t="str">
        <f>Planning!D109</f>
        <v>Sint-Niklaas</v>
      </c>
      <c r="C108" s="384" t="str">
        <f>Planning!E109</f>
        <v>FH01</v>
      </c>
      <c r="D108" s="192" t="str">
        <f>Planning!F109</f>
        <v>VdB</v>
      </c>
      <c r="E108" s="193"/>
      <c r="F108" s="385" t="str">
        <f>Planning!Q109</f>
        <v>OK</v>
      </c>
      <c r="G108" s="386">
        <f>Planning!R109</f>
        <v>0</v>
      </c>
      <c r="H108" s="387"/>
      <c r="I108" s="386">
        <f t="shared" si="20"/>
        <v>0</v>
      </c>
      <c r="J108" s="387"/>
      <c r="K108" s="386" t="str">
        <f>IFERROR(IF(G108&gt;0,WORKDAY(I108,DaysDrawBlocks,Holidays!$B$2:$B$57),""),"NVT")</f>
        <v/>
      </c>
      <c r="L108" s="387"/>
      <c r="M108" s="386" t="str">
        <f>IFERROR(IF(G108&gt;0,WORKDAY(K108,DaysAdjustCoords,Holidays!$B$2:$B$57),""),"NVT")</f>
        <v/>
      </c>
      <c r="N108" s="387"/>
      <c r="O108" s="386" t="str">
        <f>IFERROR(IF(G108&gt;0,WORKDAY(M108,DaysExportFromIFH,Holidays!$B$2:$B$57),""),"NVT")</f>
        <v/>
      </c>
      <c r="P108" s="387"/>
      <c r="Q108" s="386" t="str">
        <f>IFERROR(IF(G108&gt;0,WORKDAY(O108,DaysDescProces,Holidays!$B$2:$B$57),""),"NVT")</f>
        <v/>
      </c>
      <c r="R108" s="387"/>
      <c r="S108" s="386" t="str">
        <f>IFERROR(IF(G108&gt;0,WORKDAY(Q108,DaysCreationOfNB,Holidays!$B$2:$B$57),""),"NVT")</f>
        <v/>
      </c>
      <c r="T108" s="387"/>
      <c r="U108" s="386" t="str">
        <f>IFERROR(IF(G108&gt;0,WORKDAY(S108,DaysImportNB,Holidays!$B$2:$B$57),""),"NVT")</f>
        <v/>
      </c>
      <c r="V108" s="387"/>
      <c r="W108" s="386" t="str">
        <f>IFERROR(IF(G108&gt;0,WORKDAY(U108,DaysImportDesc,Holidays!$B$2:$B$57),""),"NVT")</f>
        <v/>
      </c>
      <c r="X108" s="387"/>
      <c r="Y108" s="386" t="str">
        <f>IFERROR(IF(G108&gt;0,WORKDAY(W108,DaysSendToValidation,Holidays!$B$2:$B$57),""),"NVT")</f>
        <v/>
      </c>
      <c r="Z108" s="387"/>
      <c r="AA108" s="386" t="str">
        <f>IFERROR(IF(G108&gt;0,WORKDAY(Y108,DaysImportInIFH,Holidays!$B$2:$B$57),""),"NVT")</f>
        <v/>
      </c>
      <c r="AB108" s="387"/>
      <c r="AC108" s="386" t="str">
        <f>IFERROR(IF(G108&gt;0,WORKDAY(AA108,DaysImportResults,Holidays!$B$2:$B$57),""),"NVT")</f>
        <v/>
      </c>
      <c r="AD108" s="386"/>
      <c r="AE108" s="386">
        <f>IF(G108&gt;0,WORKDAY(AC108,DaysImportBlocks,Holidays!$B$2:$B$57),0)</f>
        <v>0</v>
      </c>
      <c r="AF108" s="386" t="str">
        <f>Planning!S109</f>
        <v>OK</v>
      </c>
      <c r="AG108" s="386" t="str">
        <f>Planning!T109</f>
        <v>ESAS</v>
      </c>
      <c r="AH108" s="223"/>
      <c r="AI108" s="388" t="str">
        <f t="shared" si="10"/>
        <v/>
      </c>
      <c r="AJ108" s="389" t="str">
        <f t="shared" si="11"/>
        <v/>
      </c>
      <c r="AK108" s="389" t="str">
        <f t="shared" si="12"/>
        <v/>
      </c>
    </row>
    <row r="109" spans="2:37" hidden="1">
      <c r="B109" s="384" t="str">
        <f>Planning!D110</f>
        <v>Sint-Niklaas</v>
      </c>
      <c r="C109" s="384" t="str">
        <f>Planning!E110</f>
        <v>FH02</v>
      </c>
      <c r="D109" s="192" t="str">
        <f>Planning!F110</f>
        <v>VdB</v>
      </c>
      <c r="E109" s="193"/>
      <c r="F109" s="385" t="str">
        <f>Planning!Q110</f>
        <v>OK</v>
      </c>
      <c r="G109" s="386">
        <f>Planning!R110</f>
        <v>0</v>
      </c>
      <c r="H109" s="387"/>
      <c r="I109" s="386">
        <f t="shared" si="20"/>
        <v>0</v>
      </c>
      <c r="J109" s="387"/>
      <c r="K109" s="386" t="str">
        <f>IFERROR(IF(G109&gt;0,WORKDAY(I109,DaysDrawBlocks,Holidays!$B$2:$B$57),""),"NVT")</f>
        <v/>
      </c>
      <c r="L109" s="387"/>
      <c r="M109" s="386" t="str">
        <f>IFERROR(IF(G109&gt;0,WORKDAY(K109,DaysAdjustCoords,Holidays!$B$2:$B$57),""),"NVT")</f>
        <v/>
      </c>
      <c r="N109" s="387"/>
      <c r="O109" s="386" t="str">
        <f>IFERROR(IF(G109&gt;0,WORKDAY(M109,DaysExportFromIFH,Holidays!$B$2:$B$57),""),"NVT")</f>
        <v/>
      </c>
      <c r="P109" s="387"/>
      <c r="Q109" s="386" t="str">
        <f>IFERROR(IF(G109&gt;0,WORKDAY(O109,DaysDescProces,Holidays!$B$2:$B$57),""),"NVT")</f>
        <v/>
      </c>
      <c r="R109" s="387"/>
      <c r="S109" s="386" t="str">
        <f>IFERROR(IF(G109&gt;0,WORKDAY(Q109,DaysCreationOfNB,Holidays!$B$2:$B$57),""),"NVT")</f>
        <v/>
      </c>
      <c r="T109" s="387"/>
      <c r="U109" s="386" t="str">
        <f>IFERROR(IF(G109&gt;0,WORKDAY(S109,DaysImportNB,Holidays!$B$2:$B$57),""),"NVT")</f>
        <v/>
      </c>
      <c r="V109" s="387"/>
      <c r="W109" s="386" t="str">
        <f>IFERROR(IF(G109&gt;0,WORKDAY(U109,DaysImportDesc,Holidays!$B$2:$B$57),""),"NVT")</f>
        <v/>
      </c>
      <c r="X109" s="387"/>
      <c r="Y109" s="386" t="str">
        <f>IFERROR(IF(G109&gt;0,WORKDAY(W109,DaysSendToValidation,Holidays!$B$2:$B$57),""),"NVT")</f>
        <v/>
      </c>
      <c r="Z109" s="387"/>
      <c r="AA109" s="386" t="str">
        <f>IFERROR(IF(G109&gt;0,WORKDAY(Y109,DaysImportInIFH,Holidays!$B$2:$B$57),""),"NVT")</f>
        <v/>
      </c>
      <c r="AB109" s="387"/>
      <c r="AC109" s="386" t="str">
        <f>IFERROR(IF(G109&gt;0,WORKDAY(AA109,DaysImportResults,Holidays!$B$2:$B$57),""),"NVT")</f>
        <v/>
      </c>
      <c r="AD109" s="386"/>
      <c r="AE109" s="386">
        <f>IF(G109&gt;0,WORKDAY(AC109,DaysImportBlocks,Holidays!$B$2:$B$57),0)</f>
        <v>0</v>
      </c>
      <c r="AF109" s="386" t="str">
        <f>Planning!S110</f>
        <v>OK</v>
      </c>
      <c r="AG109" s="386" t="str">
        <f>Planning!T110</f>
        <v>ESAS</v>
      </c>
      <c r="AH109" s="223"/>
      <c r="AI109" s="388" t="str">
        <f t="shared" si="10"/>
        <v/>
      </c>
      <c r="AJ109" s="389" t="str">
        <f t="shared" si="11"/>
        <v/>
      </c>
      <c r="AK109" s="389" t="str">
        <f t="shared" si="12"/>
        <v/>
      </c>
    </row>
    <row r="110" spans="2:37" hidden="1">
      <c r="B110" s="384" t="str">
        <f>Planning!D111</f>
        <v>Mons</v>
      </c>
      <c r="C110" s="384" t="str">
        <f>Planning!E111</f>
        <v>FH01</v>
      </c>
      <c r="D110" s="192" t="str">
        <f>Planning!F111</f>
        <v>VbI</v>
      </c>
      <c r="E110" s="193"/>
      <c r="F110" s="385" t="str">
        <f>Planning!Q111</f>
        <v>OK</v>
      </c>
      <c r="G110" s="386">
        <f>Planning!R111</f>
        <v>0</v>
      </c>
      <c r="H110" s="387"/>
      <c r="I110" s="386">
        <f t="shared" si="20"/>
        <v>0</v>
      </c>
      <c r="J110" s="387"/>
      <c r="K110" s="386" t="str">
        <f>IFERROR(IF(G110&gt;0,WORKDAY(I110,DaysDrawBlocks,Holidays!$B$2:$B$57),""),"NVT")</f>
        <v/>
      </c>
      <c r="L110" s="387"/>
      <c r="M110" s="386" t="str">
        <f>IFERROR(IF(G110&gt;0,WORKDAY(K110,DaysAdjustCoords,Holidays!$B$2:$B$57),""),"NVT")</f>
        <v/>
      </c>
      <c r="N110" s="387"/>
      <c r="O110" s="386" t="str">
        <f>IFERROR(IF(G110&gt;0,WORKDAY(M110,DaysExportFromIFH,Holidays!$B$2:$B$57),""),"NVT")</f>
        <v/>
      </c>
      <c r="P110" s="387"/>
      <c r="Q110" s="386" t="str">
        <f>IFERROR(IF(G110&gt;0,WORKDAY(O110,DaysDescProces,Holidays!$B$2:$B$57),""),"NVT")</f>
        <v/>
      </c>
      <c r="R110" s="387"/>
      <c r="S110" s="386" t="str">
        <f>IFERROR(IF(G110&gt;0,WORKDAY(Q110,DaysCreationOfNB,Holidays!$B$2:$B$57),""),"NVT")</f>
        <v/>
      </c>
      <c r="T110" s="387"/>
      <c r="U110" s="386" t="str">
        <f>IFERROR(IF(G110&gt;0,WORKDAY(S110,DaysImportNB,Holidays!$B$2:$B$57),""),"NVT")</f>
        <v/>
      </c>
      <c r="V110" s="387"/>
      <c r="W110" s="386" t="str">
        <f>IFERROR(IF(G110&gt;0,WORKDAY(U110,DaysImportDesc,Holidays!$B$2:$B$57),""),"NVT")</f>
        <v/>
      </c>
      <c r="X110" s="387"/>
      <c r="Y110" s="386" t="str">
        <f>IFERROR(IF(G110&gt;0,WORKDAY(W110,DaysSendToValidation,Holidays!$B$2:$B$57),""),"NVT")</f>
        <v/>
      </c>
      <c r="Z110" s="387"/>
      <c r="AA110" s="386" t="str">
        <f>IFERROR(IF(G110&gt;0,WORKDAY(Y110,DaysImportInIFH,Holidays!$B$2:$B$57),""),"NVT")</f>
        <v/>
      </c>
      <c r="AB110" s="386"/>
      <c r="AC110" s="386" t="str">
        <f>IFERROR(IF(G110&gt;0,WORKDAY(AA110,DaysImportResults,Holidays!$B$2:$B$57),""),"NVT")</f>
        <v/>
      </c>
      <c r="AD110" s="386"/>
      <c r="AE110" s="386">
        <f>IF(G110&gt;0,WORKDAY(AC110,DaysImportBlocks,Holidays!$B$2:$B$57),0)</f>
        <v>0</v>
      </c>
      <c r="AF110" s="386" t="str">
        <f>Planning!S111</f>
        <v>OK</v>
      </c>
      <c r="AG110" s="386">
        <f>Planning!T111</f>
        <v>0</v>
      </c>
      <c r="AH110" s="223"/>
      <c r="AI110" s="388" t="str">
        <f t="shared" si="10"/>
        <v/>
      </c>
      <c r="AJ110" s="389" t="str">
        <f t="shared" si="11"/>
        <v/>
      </c>
      <c r="AK110" s="389" t="str">
        <f t="shared" si="12"/>
        <v/>
      </c>
    </row>
    <row r="111" spans="2:37" hidden="1">
      <c r="B111" s="384" t="str">
        <f>Planning!D112</f>
        <v>Mons</v>
      </c>
      <c r="C111" s="384" t="str">
        <f>Planning!E112</f>
        <v>FH02</v>
      </c>
      <c r="D111" s="192" t="str">
        <f>Planning!F112</f>
        <v>VbI</v>
      </c>
      <c r="E111" s="193"/>
      <c r="F111" s="385" t="str">
        <f>Planning!Q112</f>
        <v>OK</v>
      </c>
      <c r="G111" s="386">
        <f>Planning!R112</f>
        <v>0</v>
      </c>
      <c r="H111" s="387"/>
      <c r="I111" s="386">
        <f t="shared" si="20"/>
        <v>0</v>
      </c>
      <c r="J111" s="387"/>
      <c r="K111" s="386" t="str">
        <f>IFERROR(IF(G111&gt;0,WORKDAY(I111,DaysDrawBlocks,Holidays!$B$2:$B$57),""),"NVT")</f>
        <v/>
      </c>
      <c r="L111" s="387"/>
      <c r="M111" s="386" t="str">
        <f>IFERROR(IF(G111&gt;0,WORKDAY(K111,DaysAdjustCoords,Holidays!$B$2:$B$57),""),"NVT")</f>
        <v/>
      </c>
      <c r="N111" s="387"/>
      <c r="O111" s="386" t="str">
        <f>IFERROR(IF(G111&gt;0,WORKDAY(M111,DaysExportFromIFH,Holidays!$B$2:$B$57),""),"NVT")</f>
        <v/>
      </c>
      <c r="P111" s="387"/>
      <c r="Q111" s="386" t="str">
        <f>IFERROR(IF(G111&gt;0,WORKDAY(O111,DaysDescProces,Holidays!$B$2:$B$57),""),"NVT")</f>
        <v/>
      </c>
      <c r="R111" s="387"/>
      <c r="S111" s="386" t="str">
        <f>IFERROR(IF(G111&gt;0,WORKDAY(Q111,DaysCreationOfNB,Holidays!$B$2:$B$57),""),"NVT")</f>
        <v/>
      </c>
      <c r="T111" s="387"/>
      <c r="U111" s="386" t="str">
        <f>IFERROR(IF(G111&gt;0,WORKDAY(S111,DaysImportNB,Holidays!$B$2:$B$57),""),"NVT")</f>
        <v/>
      </c>
      <c r="V111" s="387"/>
      <c r="W111" s="386" t="str">
        <f>IFERROR(IF(G111&gt;0,WORKDAY(U111,DaysImportDesc,Holidays!$B$2:$B$57),""),"NVT")</f>
        <v/>
      </c>
      <c r="X111" s="387"/>
      <c r="Y111" s="386" t="str">
        <f>IFERROR(IF(G111&gt;0,WORKDAY(W111,DaysSendToValidation,Holidays!$B$2:$B$57),""),"NVT")</f>
        <v/>
      </c>
      <c r="Z111" s="387"/>
      <c r="AA111" s="386" t="str">
        <f>IFERROR(IF(G111&gt;0,WORKDAY(Y111,DaysImportInIFH,Holidays!$B$2:$B$57),""),"NVT")</f>
        <v/>
      </c>
      <c r="AB111" s="386"/>
      <c r="AC111" s="386" t="str">
        <f>IFERROR(IF(G111&gt;0,WORKDAY(AA111,DaysImportResults,Holidays!$B$2:$B$57),""),"NVT")</f>
        <v/>
      </c>
      <c r="AD111" s="386"/>
      <c r="AE111" s="386">
        <f>IF(G111&gt;0,WORKDAY(AC111,DaysImportBlocks,Holidays!$B$2:$B$57),0)</f>
        <v>0</v>
      </c>
      <c r="AF111" s="386" t="str">
        <f>Planning!S112</f>
        <v>OK</v>
      </c>
      <c r="AG111" s="386">
        <f>Planning!T112</f>
        <v>0</v>
      </c>
      <c r="AH111" s="223"/>
      <c r="AI111" s="388" t="str">
        <f t="shared" si="10"/>
        <v/>
      </c>
      <c r="AJ111" s="389" t="str">
        <f t="shared" si="11"/>
        <v/>
      </c>
      <c r="AK111" s="389" t="str">
        <f t="shared" si="12"/>
        <v/>
      </c>
    </row>
    <row r="112" spans="2:37" hidden="1">
      <c r="B112" s="384" t="str">
        <f>Planning!D113</f>
        <v>Mons</v>
      </c>
      <c r="C112" s="384" t="str">
        <f>Planning!E113</f>
        <v>FH03</v>
      </c>
      <c r="D112" s="192" t="str">
        <f>Planning!F113</f>
        <v>VbI</v>
      </c>
      <c r="E112" s="193"/>
      <c r="F112" s="385" t="str">
        <f>Planning!Q113</f>
        <v>OK</v>
      </c>
      <c r="G112" s="386">
        <f>Planning!R113</f>
        <v>0</v>
      </c>
      <c r="H112" s="387"/>
      <c r="I112" s="386">
        <f t="shared" si="20"/>
        <v>0</v>
      </c>
      <c r="J112" s="387"/>
      <c r="K112" s="386" t="str">
        <f>IFERROR(IF(G112&gt;0,WORKDAY(I112,DaysDrawBlocks,Holidays!$B$2:$B$57),""),"NVT")</f>
        <v/>
      </c>
      <c r="L112" s="387"/>
      <c r="M112" s="386" t="str">
        <f>IFERROR(IF(G112&gt;0,WORKDAY(K112,DaysAdjustCoords,Holidays!$B$2:$B$57),""),"NVT")</f>
        <v/>
      </c>
      <c r="N112" s="387"/>
      <c r="O112" s="386" t="str">
        <f>IFERROR(IF(G112&gt;0,WORKDAY(M112,DaysExportFromIFH,Holidays!$B$2:$B$57),""),"NVT")</f>
        <v/>
      </c>
      <c r="P112" s="387"/>
      <c r="Q112" s="386" t="str">
        <f>IFERROR(IF(G112&gt;0,WORKDAY(O112,DaysDescProces,Holidays!$B$2:$B$57),""),"NVT")</f>
        <v/>
      </c>
      <c r="R112" s="387"/>
      <c r="S112" s="386" t="str">
        <f>IFERROR(IF(G112&gt;0,WORKDAY(Q112,DaysCreationOfNB,Holidays!$B$2:$B$57),""),"NVT")</f>
        <v/>
      </c>
      <c r="T112" s="387"/>
      <c r="U112" s="386" t="str">
        <f>IFERROR(IF(G112&gt;0,WORKDAY(S112,DaysImportNB,Holidays!$B$2:$B$57),""),"NVT")</f>
        <v/>
      </c>
      <c r="V112" s="387"/>
      <c r="W112" s="386" t="str">
        <f>IFERROR(IF(G112&gt;0,WORKDAY(U112,DaysImportDesc,Holidays!$B$2:$B$57),""),"NVT")</f>
        <v/>
      </c>
      <c r="X112" s="387"/>
      <c r="Y112" s="386" t="str">
        <f>IFERROR(IF(G112&gt;0,WORKDAY(W112,DaysSendToValidation,Holidays!$B$2:$B$57),""),"NVT")</f>
        <v/>
      </c>
      <c r="Z112" s="387"/>
      <c r="AA112" s="386" t="str">
        <f>IFERROR(IF(G112&gt;0,WORKDAY(Y112,DaysImportInIFH,Holidays!$B$2:$B$57),""),"NVT")</f>
        <v/>
      </c>
      <c r="AB112" s="386"/>
      <c r="AC112" s="386" t="str">
        <f>IFERROR(IF(G112&gt;0,WORKDAY(AA112,DaysImportResults,Holidays!$B$2:$B$57),""),"NVT")</f>
        <v/>
      </c>
      <c r="AD112" s="386"/>
      <c r="AE112" s="386">
        <f>IF(G112&gt;0,WORKDAY(AC112,DaysImportBlocks,Holidays!$B$2:$B$57),0)</f>
        <v>0</v>
      </c>
      <c r="AF112" s="386" t="str">
        <f>Planning!S113</f>
        <v>OK</v>
      </c>
      <c r="AG112" s="386">
        <f>Planning!T113</f>
        <v>0</v>
      </c>
      <c r="AH112" s="223"/>
      <c r="AI112" s="388" t="str">
        <f t="shared" si="10"/>
        <v/>
      </c>
      <c r="AJ112" s="389" t="str">
        <f t="shared" si="11"/>
        <v/>
      </c>
      <c r="AK112" s="389" t="str">
        <f t="shared" si="12"/>
        <v/>
      </c>
    </row>
    <row r="113" spans="2:37" hidden="1">
      <c r="B113" s="384" t="str">
        <f>Planning!D114</f>
        <v>Mons</v>
      </c>
      <c r="C113" s="384" t="str">
        <f>Planning!E114</f>
        <v>FH04</v>
      </c>
      <c r="D113" s="192" t="str">
        <f>Planning!F114</f>
        <v>VbI</v>
      </c>
      <c r="E113" s="193"/>
      <c r="F113" s="385" t="str">
        <f>Planning!Q114</f>
        <v>OK</v>
      </c>
      <c r="G113" s="386">
        <f>Planning!R114</f>
        <v>0</v>
      </c>
      <c r="H113" s="387"/>
      <c r="I113" s="386">
        <f t="shared" si="20"/>
        <v>0</v>
      </c>
      <c r="J113" s="387"/>
      <c r="K113" s="386" t="str">
        <f>IFERROR(IF(G113&gt;0,WORKDAY(I113,DaysDrawBlocks,Holidays!$B$2:$B$57),""),"NVT")</f>
        <v/>
      </c>
      <c r="L113" s="387"/>
      <c r="M113" s="386" t="str">
        <f>IFERROR(IF(G113&gt;0,WORKDAY(K113,DaysAdjustCoords,Holidays!$B$2:$B$57),""),"NVT")</f>
        <v/>
      </c>
      <c r="N113" s="387"/>
      <c r="O113" s="386" t="str">
        <f>IFERROR(IF(G113&gt;0,WORKDAY(M113,DaysExportFromIFH,Holidays!$B$2:$B$57),""),"NVT")</f>
        <v/>
      </c>
      <c r="P113" s="387"/>
      <c r="Q113" s="386" t="str">
        <f>IFERROR(IF(G113&gt;0,WORKDAY(O113,DaysDescProces,Holidays!$B$2:$B$57),""),"NVT")</f>
        <v/>
      </c>
      <c r="R113" s="387"/>
      <c r="S113" s="386" t="str">
        <f>IFERROR(IF(G113&gt;0,WORKDAY(Q113,DaysCreationOfNB,Holidays!$B$2:$B$57),""),"NVT")</f>
        <v/>
      </c>
      <c r="T113" s="387"/>
      <c r="U113" s="386" t="str">
        <f>IFERROR(IF(G113&gt;0,WORKDAY(S113,DaysImportNB,Holidays!$B$2:$B$57),""),"NVT")</f>
        <v/>
      </c>
      <c r="V113" s="387"/>
      <c r="W113" s="386" t="str">
        <f>IFERROR(IF(G113&gt;0,WORKDAY(U113,DaysImportDesc,Holidays!$B$2:$B$57),""),"NVT")</f>
        <v/>
      </c>
      <c r="X113" s="387"/>
      <c r="Y113" s="386" t="str">
        <f>IFERROR(IF(G113&gt;0,WORKDAY(W113,DaysSendToValidation,Holidays!$B$2:$B$57),""),"NVT")</f>
        <v/>
      </c>
      <c r="Z113" s="387"/>
      <c r="AA113" s="386" t="str">
        <f>IFERROR(IF(G113&gt;0,WORKDAY(Y113,DaysImportInIFH,Holidays!$B$2:$B$57),""),"NVT")</f>
        <v/>
      </c>
      <c r="AB113" s="386"/>
      <c r="AC113" s="386" t="str">
        <f>IFERROR(IF(G113&gt;0,WORKDAY(AA113,DaysImportResults,Holidays!$B$2:$B$57),""),"NVT")</f>
        <v/>
      </c>
      <c r="AD113" s="386"/>
      <c r="AE113" s="386">
        <f>IF(G113&gt;0,WORKDAY(AC113,DaysImportBlocks,Holidays!$B$2:$B$57),0)</f>
        <v>0</v>
      </c>
      <c r="AF113" s="386" t="str">
        <f>Planning!S114</f>
        <v>OK</v>
      </c>
      <c r="AG113" s="386">
        <f>Planning!T114</f>
        <v>0</v>
      </c>
      <c r="AH113" s="223"/>
      <c r="AI113" s="388" t="str">
        <f t="shared" si="10"/>
        <v/>
      </c>
      <c r="AJ113" s="389" t="str">
        <f t="shared" si="11"/>
        <v/>
      </c>
      <c r="AK113" s="389" t="str">
        <f t="shared" si="12"/>
        <v/>
      </c>
    </row>
    <row r="114" spans="2:37" hidden="1">
      <c r="B114" s="384" t="str">
        <f>Planning!D115</f>
        <v>Mons</v>
      </c>
      <c r="C114" s="384" t="str">
        <f>Planning!E115</f>
        <v>FH05</v>
      </c>
      <c r="D114" s="192" t="str">
        <f>Planning!F115</f>
        <v>VbI</v>
      </c>
      <c r="E114" s="193"/>
      <c r="F114" s="385" t="str">
        <f>Planning!Q115</f>
        <v>OK</v>
      </c>
      <c r="G114" s="386">
        <f>Planning!R115</f>
        <v>0</v>
      </c>
      <c r="H114" s="387"/>
      <c r="I114" s="386">
        <f t="shared" si="20"/>
        <v>0</v>
      </c>
      <c r="J114" s="387"/>
      <c r="K114" s="386" t="str">
        <f>IFERROR(IF(G114&gt;0,WORKDAY(I114,DaysDrawBlocks,Holidays!$B$2:$B$57),""),"NVT")</f>
        <v/>
      </c>
      <c r="L114" s="387"/>
      <c r="M114" s="386" t="str">
        <f>IFERROR(IF(G114&gt;0,WORKDAY(K114,DaysAdjustCoords,Holidays!$B$2:$B$57),""),"NVT")</f>
        <v/>
      </c>
      <c r="N114" s="387"/>
      <c r="O114" s="386" t="str">
        <f>IFERROR(IF(G114&gt;0,WORKDAY(M114,DaysExportFromIFH,Holidays!$B$2:$B$57),""),"NVT")</f>
        <v/>
      </c>
      <c r="P114" s="387"/>
      <c r="Q114" s="386" t="str">
        <f>IFERROR(IF(G114&gt;0,WORKDAY(O114,DaysDescProces,Holidays!$B$2:$B$57),""),"NVT")</f>
        <v/>
      </c>
      <c r="R114" s="387"/>
      <c r="S114" s="386" t="str">
        <f>IFERROR(IF(G114&gt;0,WORKDAY(Q114,DaysCreationOfNB,Holidays!$B$2:$B$57),""),"NVT")</f>
        <v/>
      </c>
      <c r="T114" s="387"/>
      <c r="U114" s="386" t="str">
        <f>IFERROR(IF(G114&gt;0,WORKDAY(S114,DaysImportNB,Holidays!$B$2:$B$57),""),"NVT")</f>
        <v/>
      </c>
      <c r="V114" s="387"/>
      <c r="W114" s="386" t="str">
        <f>IFERROR(IF(G114&gt;0,WORKDAY(U114,DaysImportDesc,Holidays!$B$2:$B$57),""),"NVT")</f>
        <v/>
      </c>
      <c r="X114" s="387"/>
      <c r="Y114" s="386" t="str">
        <f>IFERROR(IF(G114&gt;0,WORKDAY(W114,DaysSendToValidation,Holidays!$B$2:$B$57),""),"NVT")</f>
        <v/>
      </c>
      <c r="Z114" s="387"/>
      <c r="AA114" s="386" t="str">
        <f>IFERROR(IF(G114&gt;0,WORKDAY(Y114,DaysImportInIFH,Holidays!$B$2:$B$57),""),"NVT")</f>
        <v/>
      </c>
      <c r="AB114" s="386"/>
      <c r="AC114" s="386" t="str">
        <f>IFERROR(IF(G114&gt;0,WORKDAY(AA114,DaysImportResults,Holidays!$B$2:$B$57),""),"NVT")</f>
        <v/>
      </c>
      <c r="AD114" s="386"/>
      <c r="AE114" s="386">
        <f>IF(G114&gt;0,WORKDAY(AC114,DaysImportBlocks,Holidays!$B$2:$B$57),0)</f>
        <v>0</v>
      </c>
      <c r="AF114" s="386" t="str">
        <f>Planning!S115</f>
        <v>OK</v>
      </c>
      <c r="AG114" s="386">
        <f>Planning!T115</f>
        <v>0</v>
      </c>
      <c r="AH114" s="223"/>
      <c r="AI114" s="388" t="str">
        <f t="shared" si="10"/>
        <v/>
      </c>
      <c r="AJ114" s="389" t="str">
        <f t="shared" si="11"/>
        <v/>
      </c>
      <c r="AK114" s="389" t="str">
        <f t="shared" si="12"/>
        <v/>
      </c>
    </row>
    <row r="115" spans="2:37" hidden="1">
      <c r="B115" s="384" t="str">
        <f>Planning!D116</f>
        <v>Mons</v>
      </c>
      <c r="C115" s="384" t="str">
        <f>Planning!E116</f>
        <v>FH06</v>
      </c>
      <c r="D115" s="192" t="str">
        <f>Planning!F116</f>
        <v>VbI</v>
      </c>
      <c r="E115" s="193"/>
      <c r="F115" s="385" t="str">
        <f>Planning!Q116</f>
        <v>OK</v>
      </c>
      <c r="G115" s="386">
        <f>Planning!R116</f>
        <v>0</v>
      </c>
      <c r="H115" s="387"/>
      <c r="I115" s="386">
        <f t="shared" si="20"/>
        <v>0</v>
      </c>
      <c r="J115" s="387"/>
      <c r="K115" s="386" t="str">
        <f>IFERROR(IF(G115&gt;0,WORKDAY(I115,DaysDrawBlocks,Holidays!$B$2:$B$57),""),"NVT")</f>
        <v/>
      </c>
      <c r="L115" s="387"/>
      <c r="M115" s="386" t="str">
        <f>IFERROR(IF(G115&gt;0,WORKDAY(K115,DaysAdjustCoords,Holidays!$B$2:$B$57),""),"NVT")</f>
        <v/>
      </c>
      <c r="N115" s="387"/>
      <c r="O115" s="386" t="str">
        <f>IFERROR(IF(G115&gt;0,WORKDAY(M115,DaysExportFromIFH,Holidays!$B$2:$B$57),""),"NVT")</f>
        <v/>
      </c>
      <c r="P115" s="387"/>
      <c r="Q115" s="386" t="str">
        <f>IFERROR(IF(G115&gt;0,WORKDAY(O115,DaysDescProces,Holidays!$B$2:$B$57),""),"NVT")</f>
        <v/>
      </c>
      <c r="R115" s="387"/>
      <c r="S115" s="386" t="str">
        <f>IFERROR(IF(G115&gt;0,WORKDAY(Q115,DaysCreationOfNB,Holidays!$B$2:$B$57),""),"NVT")</f>
        <v/>
      </c>
      <c r="T115" s="387"/>
      <c r="U115" s="386" t="str">
        <f>IFERROR(IF(G115&gt;0,WORKDAY(S115,DaysImportNB,Holidays!$B$2:$B$57),""),"NVT")</f>
        <v/>
      </c>
      <c r="V115" s="387"/>
      <c r="W115" s="386" t="str">
        <f>IFERROR(IF(G115&gt;0,WORKDAY(U115,DaysImportDesc,Holidays!$B$2:$B$57),""),"NVT")</f>
        <v/>
      </c>
      <c r="X115" s="387"/>
      <c r="Y115" s="386" t="str">
        <f>IFERROR(IF(G115&gt;0,WORKDAY(W115,DaysSendToValidation,Holidays!$B$2:$B$57),""),"NVT")</f>
        <v/>
      </c>
      <c r="Z115" s="387"/>
      <c r="AA115" s="386" t="str">
        <f>IFERROR(IF(G115&gt;0,WORKDAY(Y115,DaysImportInIFH,Holidays!$B$2:$B$57),""),"NVT")</f>
        <v/>
      </c>
      <c r="AB115" s="386"/>
      <c r="AC115" s="386" t="str">
        <f>IFERROR(IF(G115&gt;0,WORKDAY(AA115,DaysImportResults,Holidays!$B$2:$B$57),""),"NVT")</f>
        <v/>
      </c>
      <c r="AD115" s="386"/>
      <c r="AE115" s="386">
        <f>IF(G115&gt;0,WORKDAY(AC115,DaysImportBlocks,Holidays!$B$2:$B$57),0)</f>
        <v>0</v>
      </c>
      <c r="AF115" s="386" t="str">
        <f>Planning!S116</f>
        <v>OK</v>
      </c>
      <c r="AG115" s="386">
        <f>Planning!T116</f>
        <v>0</v>
      </c>
      <c r="AH115" s="223"/>
      <c r="AI115" s="388" t="str">
        <f t="shared" si="10"/>
        <v/>
      </c>
      <c r="AJ115" s="389" t="str">
        <f t="shared" si="11"/>
        <v/>
      </c>
      <c r="AK115" s="389" t="str">
        <f t="shared" si="12"/>
        <v/>
      </c>
    </row>
    <row r="116" spans="2:37" hidden="1">
      <c r="B116" s="384" t="str">
        <f>Planning!D117</f>
        <v>Mons</v>
      </c>
      <c r="C116" s="384" t="str">
        <f>Planning!E117</f>
        <v>FH07</v>
      </c>
      <c r="D116" s="192" t="str">
        <f>Planning!F117</f>
        <v>VbI</v>
      </c>
      <c r="E116" s="193"/>
      <c r="F116" s="385" t="str">
        <f>Planning!Q117</f>
        <v>OK</v>
      </c>
      <c r="G116" s="386">
        <f>Planning!R117</f>
        <v>0</v>
      </c>
      <c r="H116" s="387"/>
      <c r="I116" s="386">
        <f t="shared" si="20"/>
        <v>0</v>
      </c>
      <c r="J116" s="387"/>
      <c r="K116" s="386" t="str">
        <f>IFERROR(IF(G116&gt;0,WORKDAY(I116,DaysDrawBlocks,Holidays!$B$2:$B$57),""),"NVT")</f>
        <v/>
      </c>
      <c r="L116" s="387"/>
      <c r="M116" s="386" t="str">
        <f>IFERROR(IF(G116&gt;0,WORKDAY(K116,DaysAdjustCoords,Holidays!$B$2:$B$57),""),"NVT")</f>
        <v/>
      </c>
      <c r="N116" s="387"/>
      <c r="O116" s="386" t="str">
        <f>IFERROR(IF(G116&gt;0,WORKDAY(M116,DaysExportFromIFH,Holidays!$B$2:$B$57),""),"NVT")</f>
        <v/>
      </c>
      <c r="P116" s="387"/>
      <c r="Q116" s="386" t="str">
        <f>IFERROR(IF(G116&gt;0,WORKDAY(O116,DaysDescProces,Holidays!$B$2:$B$57),""),"NVT")</f>
        <v/>
      </c>
      <c r="R116" s="387"/>
      <c r="S116" s="386" t="str">
        <f>IFERROR(IF(G116&gt;0,WORKDAY(Q116,DaysCreationOfNB,Holidays!$B$2:$B$57),""),"NVT")</f>
        <v/>
      </c>
      <c r="T116" s="387"/>
      <c r="U116" s="386" t="str">
        <f>IFERROR(IF(G116&gt;0,WORKDAY(S116,DaysImportNB,Holidays!$B$2:$B$57),""),"NVT")</f>
        <v/>
      </c>
      <c r="V116" s="387"/>
      <c r="W116" s="386" t="str">
        <f>IFERROR(IF(G116&gt;0,WORKDAY(U116,DaysImportDesc,Holidays!$B$2:$B$57),""),"NVT")</f>
        <v/>
      </c>
      <c r="X116" s="387"/>
      <c r="Y116" s="386" t="str">
        <f>IFERROR(IF(G116&gt;0,WORKDAY(W116,DaysSendToValidation,Holidays!$B$2:$B$57),""),"NVT")</f>
        <v/>
      </c>
      <c r="Z116" s="387"/>
      <c r="AA116" s="386" t="str">
        <f>IFERROR(IF(G116&gt;0,WORKDAY(Y116,DaysImportInIFH,Holidays!$B$2:$B$57),""),"NVT")</f>
        <v/>
      </c>
      <c r="AB116" s="386"/>
      <c r="AC116" s="386" t="str">
        <f>IFERROR(IF(G116&gt;0,WORKDAY(AA116,DaysImportResults,Holidays!$B$2:$B$57),""),"NVT")</f>
        <v/>
      </c>
      <c r="AD116" s="386"/>
      <c r="AE116" s="386">
        <f>IF(G116&gt;0,WORKDAY(AC116,DaysImportBlocks,Holidays!$B$2:$B$57),0)</f>
        <v>0</v>
      </c>
      <c r="AF116" s="386" t="str">
        <f>Planning!S117</f>
        <v>OK</v>
      </c>
      <c r="AG116" s="386">
        <f>Planning!T117</f>
        <v>0</v>
      </c>
      <c r="AH116" s="223"/>
      <c r="AI116" s="388" t="str">
        <f t="shared" si="10"/>
        <v/>
      </c>
      <c r="AJ116" s="389" t="str">
        <f t="shared" si="11"/>
        <v/>
      </c>
      <c r="AK116" s="389" t="str">
        <f t="shared" si="12"/>
        <v/>
      </c>
    </row>
    <row r="117" spans="2:37">
      <c r="B117" s="384" t="str">
        <f>Planning!D118</f>
        <v>Schaerbeek</v>
      </c>
      <c r="C117" s="384" t="str">
        <f>Planning!E118</f>
        <v>FH01</v>
      </c>
      <c r="D117" s="192" t="str">
        <f>Planning!F118</f>
        <v>EI</v>
      </c>
      <c r="E117" s="193"/>
      <c r="F117" s="385" t="s">
        <v>164</v>
      </c>
      <c r="G117" s="386">
        <f>Planning!R118</f>
        <v>44258</v>
      </c>
      <c r="H117" s="387" t="s">
        <v>164</v>
      </c>
      <c r="I117" s="386">
        <f t="shared" ref="I117:I131" si="21">G117</f>
        <v>44258</v>
      </c>
      <c r="J117" s="387" t="s">
        <v>164</v>
      </c>
      <c r="K117" s="386">
        <f>IFERROR(IF(G117&gt;0,WORKDAY(I117,DaysDrawBlocks,Holidays!$B$2:$B$57),""),"NVT")</f>
        <v>44258</v>
      </c>
      <c r="L117" s="387" t="s">
        <v>164</v>
      </c>
      <c r="M117" s="386">
        <f>IFERROR(IF(G117&gt;0,WORKDAY(K117,DaysAdjustCoords,Holidays!$B$2:$B$57),""),"NVT")</f>
        <v>44259</v>
      </c>
      <c r="N117" s="387" t="s">
        <v>164</v>
      </c>
      <c r="O117" s="386">
        <f>IFERROR(IF(G117&gt;0,WORKDAY(M117,DaysExportFromIFH,Holidays!$B$2:$B$57),""),"NVT")</f>
        <v>44259</v>
      </c>
      <c r="P117" s="387" t="s">
        <v>164</v>
      </c>
      <c r="Q117" s="386">
        <f>IFERROR(IF(G117&gt;0,WORKDAY(O117,DaysDescProces,Holidays!$B$2:$B$57),""),"NVT")</f>
        <v>44266</v>
      </c>
      <c r="R117" s="387" t="s">
        <v>164</v>
      </c>
      <c r="S117" s="386">
        <f>IFERROR(IF(G117&gt;0,WORKDAY(Q117,DaysCreationOfNB,Holidays!$B$2:$B$57),""),"NVT")</f>
        <v>44266</v>
      </c>
      <c r="T117" s="387" t="s">
        <v>164</v>
      </c>
      <c r="U117" s="386">
        <f>IFERROR(IF(G117&gt;0,WORKDAY(S117,DaysImportNB,Holidays!$B$2:$B$57),""),"NVT")</f>
        <v>44266</v>
      </c>
      <c r="V117" s="387" t="s">
        <v>164</v>
      </c>
      <c r="W117" s="386">
        <f>IFERROR(IF(G117&gt;0,WORKDAY(U117,DaysImportDesc,Holidays!$B$2:$B$57),""),"NVT")</f>
        <v>44266</v>
      </c>
      <c r="X117" s="387" t="s">
        <v>164</v>
      </c>
      <c r="Y117" s="386">
        <f>IFERROR(IF(G117&gt;0,WORKDAY(W117,DaysSendToValidation,Holidays!$B$2:$B$57),""),"NVT")</f>
        <v>44266</v>
      </c>
      <c r="Z117" s="387" t="s">
        <v>164</v>
      </c>
      <c r="AA117" s="386">
        <f>IFERROR(IF(G117&gt;0,WORKDAY(Y117,DaysImportInIFH,Holidays!$B$2:$B$57),""),"NVT")</f>
        <v>44270</v>
      </c>
      <c r="AB117" s="390" t="s">
        <v>164</v>
      </c>
      <c r="AC117" s="386">
        <f>IFERROR(IF(G117&gt;0,WORKDAY(AA117,DaysImportResults,Holidays!$B$2:$B$57),""),"NVT")</f>
        <v>44271</v>
      </c>
      <c r="AD117" s="390" t="s">
        <v>164</v>
      </c>
      <c r="AE117" s="386">
        <f>IF(G117&gt;0,WORKDAY(AC117,DaysImportBlocks,Holidays!$B$2:$B$57),0)</f>
        <v>44271</v>
      </c>
      <c r="AF117" s="386" t="s">
        <v>164</v>
      </c>
      <c r="AG117" s="386">
        <f>Planning!T118</f>
        <v>44272</v>
      </c>
      <c r="AH117" s="223"/>
      <c r="AI117" s="388" t="str">
        <f>IF(AE117&gt;AG117,AE117-AG117,"")</f>
        <v/>
      </c>
      <c r="AJ117" s="389">
        <f>IFERROR(IF(G117&gt;0,AG117-G117,""),"NVT")</f>
        <v>14</v>
      </c>
      <c r="AK117" s="389">
        <f>IFERROR(IF(AJ117&gt;0,AJ117-DaysDeskproces,""),"")</f>
        <v>4</v>
      </c>
    </row>
    <row r="118" spans="2:37">
      <c r="B118" s="384" t="str">
        <f>Planning!D119</f>
        <v>Schaerbeek</v>
      </c>
      <c r="C118" s="384" t="str">
        <f>Planning!E119</f>
        <v>FH02</v>
      </c>
      <c r="D118" s="192" t="str">
        <f>Planning!F119</f>
        <v>EI</v>
      </c>
      <c r="E118" s="193"/>
      <c r="F118" s="385" t="s">
        <v>164</v>
      </c>
      <c r="G118" s="386">
        <f>Planning!R119</f>
        <v>44286</v>
      </c>
      <c r="H118" s="387" t="s">
        <v>164</v>
      </c>
      <c r="I118" s="386">
        <f t="shared" si="21"/>
        <v>44286</v>
      </c>
      <c r="J118" s="387" t="s">
        <v>164</v>
      </c>
      <c r="K118" s="386">
        <f>IFERROR(IF(G118&gt;0,WORKDAY(I118,DaysDrawBlocks,Holidays!$B$2:$B$57),""),"NVT")</f>
        <v>44286</v>
      </c>
      <c r="L118" s="387" t="s">
        <v>164</v>
      </c>
      <c r="M118" s="386">
        <f>IFERROR(IF(G118&gt;0,WORKDAY(K118,DaysAdjustCoords,Holidays!$B$2:$B$57),""),"NVT")</f>
        <v>44287</v>
      </c>
      <c r="N118" s="387" t="s">
        <v>164</v>
      </c>
      <c r="O118" s="386">
        <f>IFERROR(IF(G118&gt;0,WORKDAY(M118,DaysExportFromIFH,Holidays!$B$2:$B$57),""),"NVT")</f>
        <v>44287</v>
      </c>
      <c r="P118" s="387" t="s">
        <v>164</v>
      </c>
      <c r="Q118" s="386">
        <f>IFERROR(IF(G118&gt;0,WORKDAY(O118,DaysDescProces,Holidays!$B$2:$B$57),""),"NVT")</f>
        <v>44294</v>
      </c>
      <c r="R118" s="387" t="s">
        <v>164</v>
      </c>
      <c r="S118" s="386">
        <f>IFERROR(IF(G118&gt;0,WORKDAY(Q118,DaysCreationOfNB,Holidays!$B$2:$B$57),""),"NVT")</f>
        <v>44294</v>
      </c>
      <c r="T118" s="387" t="s">
        <v>164</v>
      </c>
      <c r="U118" s="386">
        <f>IFERROR(IF(G118&gt;0,WORKDAY(S118,DaysImportNB,Holidays!$B$2:$B$57),""),"NVT")</f>
        <v>44294</v>
      </c>
      <c r="V118" s="387" t="s">
        <v>164</v>
      </c>
      <c r="W118" s="386">
        <f>IFERROR(IF(G118&gt;0,WORKDAY(U118,DaysImportDesc,Holidays!$B$2:$B$57),""),"NVT")</f>
        <v>44294</v>
      </c>
      <c r="X118" s="387" t="s">
        <v>164</v>
      </c>
      <c r="Y118" s="386">
        <f>IFERROR(IF(G118&gt;0,WORKDAY(W118,DaysSendToValidation,Holidays!$B$2:$B$57),""),"NVT")</f>
        <v>44294</v>
      </c>
      <c r="Z118" s="387" t="s">
        <v>164</v>
      </c>
      <c r="AA118" s="386">
        <f>IFERROR(IF(G118&gt;0,WORKDAY(Y118,DaysImportInIFH,Holidays!$B$2:$B$57),""),"NVT")</f>
        <v>44298</v>
      </c>
      <c r="AB118" s="390" t="s">
        <v>164</v>
      </c>
      <c r="AC118" s="386">
        <f>IFERROR(IF(G118&gt;0,WORKDAY(AA118,DaysImportResults,Holidays!$B$2:$B$57),""),"NVT")</f>
        <v>44299</v>
      </c>
      <c r="AD118" s="390" t="s">
        <v>164</v>
      </c>
      <c r="AE118" s="386">
        <f>IF(G118&gt;0,WORKDAY(AC118,DaysImportBlocks,Holidays!$B$2:$B$57),0)</f>
        <v>44299</v>
      </c>
      <c r="AF118" s="386" t="s">
        <v>164</v>
      </c>
      <c r="AG118" s="386">
        <f>Planning!T119</f>
        <v>44300</v>
      </c>
      <c r="AH118" s="223"/>
      <c r="AI118" s="388" t="str">
        <f>IF(AE118&gt;AG118,AE118-AG118,"")</f>
        <v/>
      </c>
      <c r="AJ118" s="389">
        <f>IFERROR(IF(G118&gt;0,AG118-G118,""),"NVT")</f>
        <v>14</v>
      </c>
      <c r="AK118" s="389">
        <f>IFERROR(IF(AJ118&gt;0,AJ118-DaysDeskproces,""),"")</f>
        <v>4</v>
      </c>
    </row>
    <row r="119" spans="2:37">
      <c r="B119" s="384" t="str">
        <f>Planning!D120</f>
        <v>Schaerbeek</v>
      </c>
      <c r="C119" s="384" t="str">
        <f>Planning!E120</f>
        <v>FH03</v>
      </c>
      <c r="D119" s="192" t="str">
        <f>Planning!F120</f>
        <v>EI</v>
      </c>
      <c r="E119" s="193"/>
      <c r="F119" s="385" t="s">
        <v>171</v>
      </c>
      <c r="G119" s="386">
        <f>Planning!R120</f>
        <v>44047</v>
      </c>
      <c r="H119" s="387" t="s">
        <v>164</v>
      </c>
      <c r="I119" s="386">
        <f t="shared" si="21"/>
        <v>44047</v>
      </c>
      <c r="J119" s="387" t="s">
        <v>164</v>
      </c>
      <c r="K119" s="386">
        <f>IFERROR(IF(G119&gt;0,WORKDAY(I119,DaysDrawBlocks,Holidays!$B$2:$B$57),""),"NVT")</f>
        <v>44047</v>
      </c>
      <c r="L119" s="387" t="s">
        <v>164</v>
      </c>
      <c r="M119" s="386">
        <f>IFERROR(IF(G119&gt;0,WORKDAY(K119,DaysAdjustCoords,Holidays!$B$2:$B$57),""),"NVT")</f>
        <v>44048</v>
      </c>
      <c r="N119" s="387" t="s">
        <v>164</v>
      </c>
      <c r="O119" s="386">
        <f>IFERROR(IF(G119&gt;0,WORKDAY(M119,DaysExportFromIFH,Holidays!$B$2:$B$57),""),"NVT")</f>
        <v>44048</v>
      </c>
      <c r="P119" s="387" t="s">
        <v>164</v>
      </c>
      <c r="Q119" s="386">
        <f>IFERROR(IF(G119&gt;0,WORKDAY(O119,DaysDescProces,Holidays!$B$2:$B$57),""),"NVT")</f>
        <v>44055</v>
      </c>
      <c r="R119" s="387" t="s">
        <v>164</v>
      </c>
      <c r="S119" s="386">
        <f>IFERROR(IF(G119&gt;0,WORKDAY(Q119,DaysCreationOfNB,Holidays!$B$2:$B$57),""),"NVT")</f>
        <v>44055</v>
      </c>
      <c r="T119" s="387" t="s">
        <v>164</v>
      </c>
      <c r="U119" s="386">
        <f>IFERROR(IF(G119&gt;0,WORKDAY(S119,DaysImportNB,Holidays!$B$2:$B$57),""),"NVT")</f>
        <v>44055</v>
      </c>
      <c r="V119" s="387" t="s">
        <v>164</v>
      </c>
      <c r="W119" s="386">
        <f>IFERROR(IF(G119&gt;0,WORKDAY(U119,DaysImportDesc,Holidays!$B$2:$B$57),""),"NVT")</f>
        <v>44055</v>
      </c>
      <c r="X119" s="387" t="s">
        <v>164</v>
      </c>
      <c r="Y119" s="386">
        <f>IFERROR(IF(G119&gt;0,WORKDAY(W119,DaysSendToValidation,Holidays!$B$2:$B$57),""),"NVT")</f>
        <v>44055</v>
      </c>
      <c r="Z119" s="387" t="s">
        <v>164</v>
      </c>
      <c r="AA119" s="386">
        <f>IFERROR(IF(G119&gt;0,WORKDAY(Y119,DaysImportInIFH,Holidays!$B$2:$B$57),""),"NVT")</f>
        <v>44057</v>
      </c>
      <c r="AB119" s="390" t="s">
        <v>164</v>
      </c>
      <c r="AC119" s="386">
        <f>IFERROR(IF(G119&gt;0,WORKDAY(AA119,DaysImportResults,Holidays!$B$2:$B$57),""),"NVT")</f>
        <v>44060</v>
      </c>
      <c r="AD119" s="390" t="s">
        <v>164</v>
      </c>
      <c r="AE119" s="386">
        <f>IF(G119&gt;0,WORKDAY(AC119,DaysImportBlocks,Holidays!$B$2:$B$57),0)</f>
        <v>44060</v>
      </c>
      <c r="AF119" s="386" t="s">
        <v>164</v>
      </c>
      <c r="AG119" s="386">
        <f>Planning!T120</f>
        <v>44484</v>
      </c>
      <c r="AH119" s="223"/>
      <c r="AI119" s="388" t="str">
        <f>IF(AE119&gt;AG119,AE119-AG119,"")</f>
        <v/>
      </c>
      <c r="AJ119" s="389">
        <f>IFERROR(IF(G119&gt;0,AG119-G119,""),"NVT")</f>
        <v>437</v>
      </c>
      <c r="AK119" s="389">
        <f>IFERROR(IF(AJ119&gt;0,AJ119-DaysDeskproces,""),"")</f>
        <v>427</v>
      </c>
    </row>
    <row r="120" spans="2:37" hidden="1">
      <c r="B120" s="384" t="str">
        <f>Planning!D121</f>
        <v>Schaerbeek</v>
      </c>
      <c r="C120" s="384" t="str">
        <f>Planning!E121</f>
        <v>FH04</v>
      </c>
      <c r="D120" s="192" t="str">
        <f>Planning!F121</f>
        <v>EI</v>
      </c>
      <c r="E120" s="193"/>
      <c r="F120" s="385" t="str">
        <f>Planning!Q121</f>
        <v>OK</v>
      </c>
      <c r="G120" s="386">
        <f>Planning!R121</f>
        <v>43931</v>
      </c>
      <c r="H120" s="387" t="s">
        <v>164</v>
      </c>
      <c r="I120" s="386">
        <f t="shared" si="21"/>
        <v>43931</v>
      </c>
      <c r="J120" s="387" t="s">
        <v>164</v>
      </c>
      <c r="K120" s="386">
        <f>IFERROR(IF(G120&gt;0,WORKDAY(I120,DaysDrawBlocks,Holidays!$B$2:$B$57),""),"NVT")</f>
        <v>43931</v>
      </c>
      <c r="L120" s="387" t="s">
        <v>164</v>
      </c>
      <c r="M120" s="386">
        <f>IFERROR(IF(G120&gt;0,WORKDAY(K120,DaysAdjustCoords,Holidays!$B$2:$B$57),""),"NVT")</f>
        <v>43941</v>
      </c>
      <c r="N120" s="387" t="s">
        <v>164</v>
      </c>
      <c r="O120" s="386">
        <f>IFERROR(IF(G120&gt;0,WORKDAY(M120,DaysExportFromIFH,Holidays!$B$2:$B$57),""),"NVT")</f>
        <v>43941</v>
      </c>
      <c r="P120" s="387" t="s">
        <v>164</v>
      </c>
      <c r="Q120" s="386">
        <f>IFERROR(IF(G120&gt;0,WORKDAY(O120,DaysDescProces,Holidays!$B$2:$B$57),""),"NVT")</f>
        <v>43948</v>
      </c>
      <c r="R120" s="387" t="s">
        <v>164</v>
      </c>
      <c r="S120" s="386">
        <f>IFERROR(IF(G120&gt;0,WORKDAY(Q120,DaysCreationOfNB,Holidays!$B$2:$B$57),""),"NVT")</f>
        <v>43948</v>
      </c>
      <c r="T120" s="387" t="s">
        <v>164</v>
      </c>
      <c r="U120" s="386">
        <f>IFERROR(IF(G120&gt;0,WORKDAY(S120,DaysImportNB,Holidays!$B$2:$B$57),""),"NVT")</f>
        <v>43948</v>
      </c>
      <c r="V120" s="387" t="s">
        <v>164</v>
      </c>
      <c r="W120" s="386">
        <f>IFERROR(IF(G120&gt;0,WORKDAY(U120,DaysImportDesc,Holidays!$B$2:$B$57),""),"NVT")</f>
        <v>43948</v>
      </c>
      <c r="X120" s="387" t="s">
        <v>164</v>
      </c>
      <c r="Y120" s="386">
        <f>IFERROR(IF(G120&gt;0,WORKDAY(W120,DaysSendToValidation,Holidays!$B$2:$B$57),""),"NVT")</f>
        <v>43948</v>
      </c>
      <c r="Z120" s="387" t="s">
        <v>164</v>
      </c>
      <c r="AA120" s="386">
        <f>IFERROR(IF(G120&gt;0,WORKDAY(Y120,DaysImportInIFH,Holidays!$B$2:$B$57),""),"NVT")</f>
        <v>43950</v>
      </c>
      <c r="AB120" s="390" t="s">
        <v>164</v>
      </c>
      <c r="AC120" s="386">
        <f>IFERROR(IF(G120&gt;0,WORKDAY(AA120,DaysImportResults,Holidays!$B$2:$B$57),""),"NVT")</f>
        <v>43951</v>
      </c>
      <c r="AD120" s="390" t="s">
        <v>164</v>
      </c>
      <c r="AE120" s="386">
        <f>IF(G120&gt;0,WORKDAY(AC120,DaysImportBlocks,Holidays!$B$2:$B$57),0)</f>
        <v>43951</v>
      </c>
      <c r="AF120" s="386" t="str">
        <f>Planning!S121</f>
        <v>OK</v>
      </c>
      <c r="AG120" s="386">
        <f>Planning!T121</f>
        <v>43941</v>
      </c>
      <c r="AH120" s="223"/>
      <c r="AI120" s="388">
        <f t="shared" si="10"/>
        <v>10</v>
      </c>
      <c r="AJ120" s="389">
        <f t="shared" si="11"/>
        <v>10</v>
      </c>
      <c r="AK120" s="389">
        <f t="shared" si="12"/>
        <v>0</v>
      </c>
    </row>
    <row r="121" spans="2:37">
      <c r="B121" s="384" t="str">
        <f>Planning!D122</f>
        <v>Schaerbeek</v>
      </c>
      <c r="C121" s="384" t="str">
        <f>Planning!E122</f>
        <v>FH05</v>
      </c>
      <c r="D121" s="192" t="str">
        <f>Planning!F122</f>
        <v>EI</v>
      </c>
      <c r="E121" s="193"/>
      <c r="F121" s="385" t="s">
        <v>164</v>
      </c>
      <c r="G121" s="386">
        <f>Planning!R122</f>
        <v>44502</v>
      </c>
      <c r="H121" s="387" t="s">
        <v>164</v>
      </c>
      <c r="I121" s="386">
        <f t="shared" si="21"/>
        <v>44502</v>
      </c>
      <c r="J121" s="387" t="s">
        <v>164</v>
      </c>
      <c r="K121" s="386">
        <f>IFERROR(IF(G121&gt;0,WORKDAY(I121,DaysDrawBlocks,Holidays!$B$2:$B$57),""),"NVT")</f>
        <v>44502</v>
      </c>
      <c r="L121" s="387" t="s">
        <v>164</v>
      </c>
      <c r="M121" s="386">
        <f>IFERROR(IF(G121&gt;0,WORKDAY(K121,DaysAdjustCoords,Holidays!$B$2:$B$57),""),"NVT")</f>
        <v>44503</v>
      </c>
      <c r="N121" s="387" t="s">
        <v>164</v>
      </c>
      <c r="O121" s="386">
        <f>IFERROR(IF(G121&gt;0,WORKDAY(M121,DaysExportFromIFH,Holidays!$B$2:$B$57),""),"NVT")</f>
        <v>44503</v>
      </c>
      <c r="P121" s="387" t="s">
        <v>164</v>
      </c>
      <c r="Q121" s="386">
        <f>IFERROR(IF(G121&gt;0,WORKDAY(O121,DaysDescProces,Holidays!$B$2:$B$57),""),"NVT")</f>
        <v>44510</v>
      </c>
      <c r="R121" s="387" t="s">
        <v>164</v>
      </c>
      <c r="S121" s="386">
        <f>IFERROR(IF(G121&gt;0,WORKDAY(Q121,DaysCreationOfNB,Holidays!$B$2:$B$57),""),"NVT")</f>
        <v>44510</v>
      </c>
      <c r="T121" s="387" t="s">
        <v>164</v>
      </c>
      <c r="U121" s="386">
        <f>IFERROR(IF(G121&gt;0,WORKDAY(S121,DaysImportNB,Holidays!$B$2:$B$57),""),"NVT")</f>
        <v>44510</v>
      </c>
      <c r="V121" s="387" t="s">
        <v>164</v>
      </c>
      <c r="W121" s="386">
        <f>IFERROR(IF(G121&gt;0,WORKDAY(U121,DaysImportDesc,Holidays!$B$2:$B$57),""),"NVT")</f>
        <v>44510</v>
      </c>
      <c r="X121" s="387" t="s">
        <v>164</v>
      </c>
      <c r="Y121" s="386">
        <f>IFERROR(IF(G121&gt;0,WORKDAY(W121,DaysSendToValidation,Holidays!$B$2:$B$57),""),"NVT")</f>
        <v>44510</v>
      </c>
      <c r="Z121" s="387" t="s">
        <v>164</v>
      </c>
      <c r="AA121" s="386">
        <f>IFERROR(IF(G121&gt;0,WORKDAY(Y121,DaysImportInIFH,Holidays!$B$2:$B$57),""),"NVT")</f>
        <v>44512</v>
      </c>
      <c r="AB121" s="390" t="s">
        <v>164</v>
      </c>
      <c r="AC121" s="386">
        <f>IFERROR(IF(G121&gt;0,WORKDAY(AA121,DaysImportResults,Holidays!$B$2:$B$57),""),"NVT")</f>
        <v>44515</v>
      </c>
      <c r="AD121" s="390" t="s">
        <v>164</v>
      </c>
      <c r="AE121" s="386">
        <f>IF(G121&gt;0,WORKDAY(AC121,DaysImportBlocks,Holidays!$B$2:$B$57),0)</f>
        <v>44515</v>
      </c>
      <c r="AF121" s="386" t="s">
        <v>164</v>
      </c>
      <c r="AG121" s="386">
        <f>Planning!T122</f>
        <v>44516</v>
      </c>
      <c r="AH121" s="223"/>
      <c r="AI121" s="388" t="str">
        <f>IF(AE121&gt;AG121,AE121-AG121,"")</f>
        <v/>
      </c>
      <c r="AJ121" s="389">
        <f>IFERROR(IF(G121&gt;0,AG121-G121,""),"NVT")</f>
        <v>14</v>
      </c>
      <c r="AK121" s="389">
        <f>IFERROR(IF(AJ121&gt;0,AJ121-DaysDeskproces,""),"")</f>
        <v>4</v>
      </c>
    </row>
    <row r="122" spans="2:37">
      <c r="B122" s="384" t="str">
        <f>Planning!D123</f>
        <v>Schaerbeek</v>
      </c>
      <c r="C122" s="384" t="str">
        <f>Planning!E123</f>
        <v>FH06</v>
      </c>
      <c r="D122" s="192" t="str">
        <f>Planning!F123</f>
        <v>EI</v>
      </c>
      <c r="E122" s="193"/>
      <c r="F122" s="385" t="s">
        <v>164</v>
      </c>
      <c r="G122" s="386">
        <f>Planning!R123</f>
        <v>44651</v>
      </c>
      <c r="H122" s="387" t="s">
        <v>164</v>
      </c>
      <c r="I122" s="386">
        <f t="shared" si="21"/>
        <v>44651</v>
      </c>
      <c r="J122" s="387" t="s">
        <v>164</v>
      </c>
      <c r="K122" s="386">
        <f>IFERROR(IF(G122&gt;0,WORKDAY(I122,DaysDrawBlocks,Holidays!$B$2:$B$57),""),"NVT")</f>
        <v>44651</v>
      </c>
      <c r="L122" s="387" t="s">
        <v>164</v>
      </c>
      <c r="M122" s="386">
        <f>IFERROR(IF(G122&gt;0,WORKDAY(K122,DaysAdjustCoords,Holidays!$B$2:$B$57),""),"NVT")</f>
        <v>44652</v>
      </c>
      <c r="N122" s="387" t="s">
        <v>164</v>
      </c>
      <c r="O122" s="386">
        <f>IFERROR(IF(G122&gt;0,WORKDAY(M122,DaysExportFromIFH,Holidays!$B$2:$B$57),""),"NVT")</f>
        <v>44652</v>
      </c>
      <c r="P122" s="387" t="s">
        <v>164</v>
      </c>
      <c r="Q122" s="386">
        <f>IFERROR(IF(G122&gt;0,WORKDAY(O122,DaysDescProces,Holidays!$B$2:$B$57),""),"NVT")</f>
        <v>44659</v>
      </c>
      <c r="R122" s="387" t="s">
        <v>164</v>
      </c>
      <c r="S122" s="386">
        <f>IFERROR(IF(G122&gt;0,WORKDAY(Q122,DaysCreationOfNB,Holidays!$B$2:$B$57),""),"NVT")</f>
        <v>44659</v>
      </c>
      <c r="T122" s="387" t="s">
        <v>164</v>
      </c>
      <c r="U122" s="386">
        <f>IFERROR(IF(G122&gt;0,WORKDAY(S122,DaysImportNB,Holidays!$B$2:$B$57),""),"NVT")</f>
        <v>44659</v>
      </c>
      <c r="V122" s="387" t="s">
        <v>164</v>
      </c>
      <c r="W122" s="386">
        <f>IFERROR(IF(G122&gt;0,WORKDAY(U122,DaysImportDesc,Holidays!$B$2:$B$57),""),"NVT")</f>
        <v>44659</v>
      </c>
      <c r="X122" s="387" t="s">
        <v>164</v>
      </c>
      <c r="Y122" s="386">
        <f>IFERROR(IF(G122&gt;0,WORKDAY(W122,DaysSendToValidation,Holidays!$B$2:$B$57),""),"NVT")</f>
        <v>44659</v>
      </c>
      <c r="Z122" s="387" t="s">
        <v>164</v>
      </c>
      <c r="AA122" s="386">
        <f>IFERROR(IF(G122&gt;0,WORKDAY(Y122,DaysImportInIFH,Holidays!$B$2:$B$57),""),"NVT")</f>
        <v>44663</v>
      </c>
      <c r="AB122" s="390" t="s">
        <v>164</v>
      </c>
      <c r="AC122" s="386">
        <f>IFERROR(IF(G122&gt;0,WORKDAY(AA122,DaysImportResults,Holidays!$B$2:$B$57),""),"NVT")</f>
        <v>44664</v>
      </c>
      <c r="AD122" s="390" t="s">
        <v>164</v>
      </c>
      <c r="AE122" s="386">
        <f>IF(G122&gt;0,WORKDAY(AC122,DaysImportBlocks,Holidays!$B$2:$B$57),0)</f>
        <v>44664</v>
      </c>
      <c r="AF122" s="386" t="s">
        <v>164</v>
      </c>
      <c r="AG122" s="386">
        <f>Planning!T123</f>
        <v>44665</v>
      </c>
      <c r="AH122" s="223"/>
      <c r="AI122" s="388" t="str">
        <f>IF(AE122&gt;AG122,AE122-AG122,"")</f>
        <v/>
      </c>
      <c r="AJ122" s="389">
        <f>IFERROR(IF(G122&gt;0,AG122-G122,""),"NVT")</f>
        <v>14</v>
      </c>
      <c r="AK122" s="389">
        <f>IFERROR(IF(AJ122&gt;0,AJ122-DaysDeskproces,""),"")</f>
        <v>4</v>
      </c>
    </row>
    <row r="123" spans="2:37">
      <c r="B123" s="384" t="str">
        <f>Planning!D124</f>
        <v>Schaerbeek</v>
      </c>
      <c r="C123" s="384" t="str">
        <f>Planning!E124</f>
        <v>FH07</v>
      </c>
      <c r="D123" s="192" t="str">
        <f>Planning!F124</f>
        <v>EI</v>
      </c>
      <c r="E123" s="193"/>
      <c r="F123" s="385" t="s">
        <v>164</v>
      </c>
      <c r="G123" s="386">
        <f>Planning!R124</f>
        <v>45202</v>
      </c>
      <c r="H123" s="387" t="s">
        <v>164</v>
      </c>
      <c r="I123" s="386">
        <f t="shared" si="21"/>
        <v>45202</v>
      </c>
      <c r="J123" s="387" t="s">
        <v>164</v>
      </c>
      <c r="K123" s="386">
        <f>IFERROR(IF(G123&gt;0,WORKDAY(I123,DaysDrawBlocks,Holidays!$B$2:$B$57),""),"NVT")</f>
        <v>45202</v>
      </c>
      <c r="L123" s="387" t="s">
        <v>164</v>
      </c>
      <c r="M123" s="386">
        <f>IFERROR(IF(G123&gt;0,WORKDAY(K123,DaysAdjustCoords,Holidays!$B$2:$B$57),""),"NVT")</f>
        <v>45203</v>
      </c>
      <c r="N123" s="387" t="s">
        <v>164</v>
      </c>
      <c r="O123" s="386">
        <f>IFERROR(IF(G123&gt;0,WORKDAY(M123,DaysExportFromIFH,Holidays!$B$2:$B$57),""),"NVT")</f>
        <v>45203</v>
      </c>
      <c r="P123" s="387" t="s">
        <v>164</v>
      </c>
      <c r="Q123" s="386">
        <f>IFERROR(IF(G123&gt;0,WORKDAY(O123,DaysDescProces,Holidays!$B$2:$B$57),""),"NVT")</f>
        <v>45210</v>
      </c>
      <c r="R123" s="387" t="s">
        <v>164</v>
      </c>
      <c r="S123" s="386">
        <f>IFERROR(IF(G123&gt;0,WORKDAY(Q123,DaysCreationOfNB,Holidays!$B$2:$B$57),""),"NVT")</f>
        <v>45210</v>
      </c>
      <c r="T123" s="387" t="s">
        <v>164</v>
      </c>
      <c r="U123" s="386">
        <f>IFERROR(IF(G123&gt;0,WORKDAY(S123,DaysImportNB,Holidays!$B$2:$B$57),""),"NVT")</f>
        <v>45210</v>
      </c>
      <c r="V123" s="387" t="s">
        <v>164</v>
      </c>
      <c r="W123" s="386">
        <f>IFERROR(IF(G123&gt;0,WORKDAY(U123,DaysImportDesc,Holidays!$B$2:$B$57),""),"NVT")</f>
        <v>45210</v>
      </c>
      <c r="X123" s="387" t="s">
        <v>164</v>
      </c>
      <c r="Y123" s="386">
        <f>IFERROR(IF(G123&gt;0,WORKDAY(W123,DaysSendToValidation,Holidays!$B$2:$B$57),""),"NVT")</f>
        <v>45210</v>
      </c>
      <c r="Z123" s="387" t="s">
        <v>164</v>
      </c>
      <c r="AA123" s="386">
        <f>IFERROR(IF(G123&gt;0,WORKDAY(Y123,DaysImportInIFH,Holidays!$B$2:$B$57),""),"NVT")</f>
        <v>45212</v>
      </c>
      <c r="AB123" s="390" t="s">
        <v>164</v>
      </c>
      <c r="AC123" s="386">
        <f>IFERROR(IF(G123&gt;0,WORKDAY(AA123,DaysImportResults,Holidays!$B$2:$B$57),""),"NVT")</f>
        <v>45215</v>
      </c>
      <c r="AD123" s="390" t="s">
        <v>164</v>
      </c>
      <c r="AE123" s="386">
        <f>IF(G123&gt;0,WORKDAY(AC123,DaysImportBlocks,Holidays!$B$2:$B$57),0)</f>
        <v>45215</v>
      </c>
      <c r="AF123" s="386" t="s">
        <v>164</v>
      </c>
      <c r="AG123" s="386">
        <f>Planning!T124</f>
        <v>45216</v>
      </c>
      <c r="AH123" s="223"/>
      <c r="AI123" s="388" t="str">
        <f>IF(AE123&gt;AG123,AE123-AG123,"")</f>
        <v/>
      </c>
      <c r="AJ123" s="389">
        <f>IFERROR(IF(G123&gt;0,AG123-G123,""),"NVT")</f>
        <v>14</v>
      </c>
      <c r="AK123" s="389">
        <f>IFERROR(IF(AJ123&gt;0,AJ123-DaysDeskproces,""),"")</f>
        <v>4</v>
      </c>
    </row>
    <row r="124" spans="2:37">
      <c r="B124" s="384" t="str">
        <f>Planning!D125</f>
        <v>Schaerbeek</v>
      </c>
      <c r="C124" s="384" t="str">
        <f>Planning!E125</f>
        <v>FH08</v>
      </c>
      <c r="D124" s="192" t="str">
        <f>Planning!F125</f>
        <v>EI</v>
      </c>
      <c r="E124" s="193"/>
      <c r="F124" s="385" t="s">
        <v>164</v>
      </c>
      <c r="G124" s="386">
        <f>Planning!R125</f>
        <v>44866</v>
      </c>
      <c r="H124" s="387" t="s">
        <v>164</v>
      </c>
      <c r="I124" s="386">
        <f t="shared" si="21"/>
        <v>44866</v>
      </c>
      <c r="J124" s="387" t="s">
        <v>164</v>
      </c>
      <c r="K124" s="386">
        <f>IFERROR(IF(G124&gt;0,WORKDAY(I124,DaysDrawBlocks,Holidays!$B$2:$B$57),""),"NVT")</f>
        <v>44866</v>
      </c>
      <c r="L124" s="387" t="s">
        <v>164</v>
      </c>
      <c r="M124" s="386">
        <f>IFERROR(IF(G124&gt;0,WORKDAY(K124,DaysAdjustCoords,Holidays!$B$2:$B$57),""),"NVT")</f>
        <v>44867</v>
      </c>
      <c r="N124" s="387" t="s">
        <v>164</v>
      </c>
      <c r="O124" s="386">
        <f>IFERROR(IF(G124&gt;0,WORKDAY(M124,DaysExportFromIFH,Holidays!$B$2:$B$57),""),"NVT")</f>
        <v>44867</v>
      </c>
      <c r="P124" s="387" t="s">
        <v>164</v>
      </c>
      <c r="Q124" s="386">
        <f>IFERROR(IF(G124&gt;0,WORKDAY(O124,DaysDescProces,Holidays!$B$2:$B$57),""),"NVT")</f>
        <v>44874</v>
      </c>
      <c r="R124" s="387" t="s">
        <v>164</v>
      </c>
      <c r="S124" s="386">
        <f>IFERROR(IF(G124&gt;0,WORKDAY(Q124,DaysCreationOfNB,Holidays!$B$2:$B$57),""),"NVT")</f>
        <v>44874</v>
      </c>
      <c r="T124" s="387" t="s">
        <v>164</v>
      </c>
      <c r="U124" s="386">
        <f>IFERROR(IF(G124&gt;0,WORKDAY(S124,DaysImportNB,Holidays!$B$2:$B$57),""),"NVT")</f>
        <v>44874</v>
      </c>
      <c r="V124" s="387" t="s">
        <v>164</v>
      </c>
      <c r="W124" s="386">
        <f>IFERROR(IF(G124&gt;0,WORKDAY(U124,DaysImportDesc,Holidays!$B$2:$B$57),""),"NVT")</f>
        <v>44874</v>
      </c>
      <c r="X124" s="387" t="s">
        <v>164</v>
      </c>
      <c r="Y124" s="386">
        <f>IFERROR(IF(G124&gt;0,WORKDAY(W124,DaysSendToValidation,Holidays!$B$2:$B$57),""),"NVT")</f>
        <v>44874</v>
      </c>
      <c r="Z124" s="387" t="s">
        <v>164</v>
      </c>
      <c r="AA124" s="386">
        <f>IFERROR(IF(G124&gt;0,WORKDAY(Y124,DaysImportInIFH,Holidays!$B$2:$B$57),""),"NVT")</f>
        <v>44876</v>
      </c>
      <c r="AB124" s="390" t="s">
        <v>164</v>
      </c>
      <c r="AC124" s="386">
        <f>IFERROR(IF(G124&gt;0,WORKDAY(AA124,DaysImportResults,Holidays!$B$2:$B$57),""),"NVT")</f>
        <v>44879</v>
      </c>
      <c r="AD124" s="390" t="s">
        <v>164</v>
      </c>
      <c r="AE124" s="386">
        <f>IF(G124&gt;0,WORKDAY(AC124,DaysImportBlocks,Holidays!$B$2:$B$57),0)</f>
        <v>44879</v>
      </c>
      <c r="AF124" s="386" t="s">
        <v>164</v>
      </c>
      <c r="AG124" s="386">
        <f>Planning!T125</f>
        <v>44880</v>
      </c>
      <c r="AH124" s="223"/>
      <c r="AI124" s="388" t="str">
        <f>IF(AE124&gt;AG124,AE124-AG124,"")</f>
        <v/>
      </c>
      <c r="AJ124" s="389">
        <f>IFERROR(IF(G124&gt;0,AG124-G124,""),"NVT")</f>
        <v>14</v>
      </c>
      <c r="AK124" s="389">
        <f>IFERROR(IF(AJ124&gt;0,AJ124-DaysDeskproces,""),"")</f>
        <v>4</v>
      </c>
    </row>
    <row r="125" spans="2:37">
      <c r="B125" s="384" t="str">
        <f>Planning!D126</f>
        <v>Schaerbeek</v>
      </c>
      <c r="C125" s="384" t="str">
        <f>Planning!E126</f>
        <v>FH09</v>
      </c>
      <c r="D125" s="192" t="str">
        <f>Planning!F126</f>
        <v>EI</v>
      </c>
      <c r="E125" s="193"/>
      <c r="F125" s="385" t="s">
        <v>164</v>
      </c>
      <c r="G125" s="386">
        <f>Planning!R126</f>
        <v>45048</v>
      </c>
      <c r="H125" s="387" t="s">
        <v>164</v>
      </c>
      <c r="I125" s="386">
        <f t="shared" si="21"/>
        <v>45048</v>
      </c>
      <c r="J125" s="387" t="s">
        <v>164</v>
      </c>
      <c r="K125" s="386">
        <f>IFERROR(IF(G125&gt;0,WORKDAY(I125,DaysDrawBlocks,Holidays!$B$2:$B$57),""),"NVT")</f>
        <v>45048</v>
      </c>
      <c r="L125" s="387" t="s">
        <v>164</v>
      </c>
      <c r="M125" s="386">
        <f>IFERROR(IF(G125&gt;0,WORKDAY(K125,DaysAdjustCoords,Holidays!$B$2:$B$57),""),"NVT")</f>
        <v>45049</v>
      </c>
      <c r="N125" s="387" t="s">
        <v>164</v>
      </c>
      <c r="O125" s="386">
        <f>IFERROR(IF(G125&gt;0,WORKDAY(M125,DaysExportFromIFH,Holidays!$B$2:$B$57),""),"NVT")</f>
        <v>45049</v>
      </c>
      <c r="P125" s="387" t="s">
        <v>164</v>
      </c>
      <c r="Q125" s="386">
        <f>IFERROR(IF(G125&gt;0,WORKDAY(O125,DaysDescProces,Holidays!$B$2:$B$57),""),"NVT")</f>
        <v>45056</v>
      </c>
      <c r="R125" s="387" t="s">
        <v>164</v>
      </c>
      <c r="S125" s="386">
        <f>IFERROR(IF(G125&gt;0,WORKDAY(Q125,DaysCreationOfNB,Holidays!$B$2:$B$57),""),"NVT")</f>
        <v>45056</v>
      </c>
      <c r="T125" s="387" t="s">
        <v>164</v>
      </c>
      <c r="U125" s="386">
        <f>IFERROR(IF(G125&gt;0,WORKDAY(S125,DaysImportNB,Holidays!$B$2:$B$57),""),"NVT")</f>
        <v>45056</v>
      </c>
      <c r="V125" s="387" t="s">
        <v>164</v>
      </c>
      <c r="W125" s="386">
        <f>IFERROR(IF(G125&gt;0,WORKDAY(U125,DaysImportDesc,Holidays!$B$2:$B$57),""),"NVT")</f>
        <v>45056</v>
      </c>
      <c r="X125" s="387" t="s">
        <v>164</v>
      </c>
      <c r="Y125" s="386">
        <f>IFERROR(IF(G125&gt;0,WORKDAY(W125,DaysSendToValidation,Holidays!$B$2:$B$57),""),"NVT")</f>
        <v>45056</v>
      </c>
      <c r="Z125" s="387" t="s">
        <v>164</v>
      </c>
      <c r="AA125" s="386">
        <f>IFERROR(IF(G125&gt;0,WORKDAY(Y125,DaysImportInIFH,Holidays!$B$2:$B$57),""),"NVT")</f>
        <v>45058</v>
      </c>
      <c r="AB125" s="390" t="s">
        <v>164</v>
      </c>
      <c r="AC125" s="386">
        <f>IFERROR(IF(G125&gt;0,WORKDAY(AA125,DaysImportResults,Holidays!$B$2:$B$57),""),"NVT")</f>
        <v>45061</v>
      </c>
      <c r="AD125" s="390" t="s">
        <v>164</v>
      </c>
      <c r="AE125" s="386">
        <f>IF(G125&gt;0,WORKDAY(AC125,DaysImportBlocks,Holidays!$B$2:$B$57),0)</f>
        <v>45061</v>
      </c>
      <c r="AF125" s="386" t="s">
        <v>164</v>
      </c>
      <c r="AG125" s="386">
        <f>Planning!T126</f>
        <v>45062</v>
      </c>
      <c r="AH125" s="223"/>
      <c r="AI125" s="388" t="str">
        <f>IF(AE125&gt;AG125,AE125-AG125,"")</f>
        <v/>
      </c>
      <c r="AJ125" s="389">
        <f>IFERROR(IF(G125&gt;0,AG125-G125,""),"NVT")</f>
        <v>14</v>
      </c>
      <c r="AK125" s="389">
        <f>IFERROR(IF(AJ125&gt;0,AJ125-DaysDeskproces,""),"")</f>
        <v>4</v>
      </c>
    </row>
    <row r="126" spans="2:37" hidden="1">
      <c r="B126" s="384" t="str">
        <f>Planning!D127</f>
        <v>Schaerbeek</v>
      </c>
      <c r="C126" s="384" t="str">
        <f>Planning!E127</f>
        <v>FH10</v>
      </c>
      <c r="D126" s="192" t="str">
        <f>Planning!F127</f>
        <v>EI</v>
      </c>
      <c r="E126" s="193"/>
      <c r="F126" s="385" t="str">
        <f>Planning!Q127</f>
        <v>OK</v>
      </c>
      <c r="G126" s="386">
        <f>Planning!R127</f>
        <v>43863</v>
      </c>
      <c r="H126" s="387" t="s">
        <v>164</v>
      </c>
      <c r="I126" s="386">
        <f t="shared" si="21"/>
        <v>43863</v>
      </c>
      <c r="J126" s="387" t="s">
        <v>164</v>
      </c>
      <c r="K126" s="386">
        <f>IFERROR(IF(G126&gt;0,WORKDAY(I126,DaysDrawBlocks,Holidays!$B$2:$B$57),""),"NVT")</f>
        <v>43863</v>
      </c>
      <c r="L126" s="387" t="s">
        <v>164</v>
      </c>
      <c r="M126" s="386">
        <f>IFERROR(IF(G126&gt;0,WORKDAY(K126,DaysAdjustCoords,Holidays!$B$2:$B$57),""),"NVT")</f>
        <v>43864</v>
      </c>
      <c r="N126" s="387" t="s">
        <v>164</v>
      </c>
      <c r="O126" s="386">
        <f>IFERROR(IF(G126&gt;0,WORKDAY(M126,DaysExportFromIFH,Holidays!$B$2:$B$57),""),"NVT")</f>
        <v>43864</v>
      </c>
      <c r="P126" s="387" t="s">
        <v>164</v>
      </c>
      <c r="Q126" s="386">
        <f>IFERROR(IF(G126&gt;0,WORKDAY(O126,DaysDescProces,Holidays!$B$2:$B$57),""),"NVT")</f>
        <v>43871</v>
      </c>
      <c r="R126" s="387" t="s">
        <v>164</v>
      </c>
      <c r="S126" s="386">
        <f>IFERROR(IF(G126&gt;0,WORKDAY(Q126,DaysCreationOfNB,Holidays!$B$2:$B$57),""),"NVT")</f>
        <v>43871</v>
      </c>
      <c r="T126" s="387" t="s">
        <v>164</v>
      </c>
      <c r="U126" s="386">
        <f>IFERROR(IF(G126&gt;0,WORKDAY(S126,DaysImportNB,Holidays!$B$2:$B$57),""),"NVT")</f>
        <v>43871</v>
      </c>
      <c r="V126" s="387" t="s">
        <v>164</v>
      </c>
      <c r="W126" s="386">
        <f>IFERROR(IF(G126&gt;0,WORKDAY(U126,DaysImportDesc,Holidays!$B$2:$B$57),""),"NVT")</f>
        <v>43871</v>
      </c>
      <c r="X126" s="387" t="s">
        <v>164</v>
      </c>
      <c r="Y126" s="386">
        <f>IFERROR(IF(G126&gt;0,WORKDAY(W126,DaysSendToValidation,Holidays!$B$2:$B$57),""),"NVT")</f>
        <v>43871</v>
      </c>
      <c r="Z126" s="387" t="s">
        <v>164</v>
      </c>
      <c r="AA126" s="386">
        <f>IFERROR(IF(G126&gt;0,WORKDAY(Y126,DaysImportInIFH,Holidays!$B$2:$B$57),""),"NVT")</f>
        <v>43873</v>
      </c>
      <c r="AB126" s="390" t="s">
        <v>164</v>
      </c>
      <c r="AC126" s="386">
        <f>IFERROR(IF(G126&gt;0,WORKDAY(AA126,DaysImportResults,Holidays!$B$2:$B$57),""),"NVT")</f>
        <v>43874</v>
      </c>
      <c r="AD126" s="390" t="s">
        <v>164</v>
      </c>
      <c r="AE126" s="386">
        <f>IF(G126&gt;0,WORKDAY(AC126,DaysImportBlocks,Holidays!$B$2:$B$57),0)</f>
        <v>43874</v>
      </c>
      <c r="AF126" s="386" t="str">
        <f>Planning!S127</f>
        <v>OK</v>
      </c>
      <c r="AG126" s="386">
        <f>Planning!T127</f>
        <v>43875</v>
      </c>
      <c r="AH126" s="223"/>
      <c r="AI126" s="388" t="str">
        <f t="shared" si="10"/>
        <v/>
      </c>
      <c r="AJ126" s="389">
        <f t="shared" si="11"/>
        <v>12</v>
      </c>
      <c r="AK126" s="389">
        <f t="shared" si="12"/>
        <v>2</v>
      </c>
    </row>
    <row r="127" spans="2:37">
      <c r="B127" s="384" t="str">
        <f>Planning!D128</f>
        <v>Schaerbeek</v>
      </c>
      <c r="C127" s="384" t="str">
        <f>Planning!E128</f>
        <v>FH11</v>
      </c>
      <c r="D127" s="192" t="str">
        <f>Planning!F128</f>
        <v>EI</v>
      </c>
      <c r="E127" s="193"/>
      <c r="F127" s="385" t="s">
        <v>164</v>
      </c>
      <c r="G127" s="386">
        <f>Planning!R128</f>
        <v>44837</v>
      </c>
      <c r="H127" s="387" t="s">
        <v>164</v>
      </c>
      <c r="I127" s="386">
        <f t="shared" si="21"/>
        <v>44837</v>
      </c>
      <c r="J127" s="387" t="s">
        <v>164</v>
      </c>
      <c r="K127" s="386">
        <f>IFERROR(IF(G127&gt;0,WORKDAY(I127,DaysDrawBlocks,Holidays!$B$2:$B$57),""),"NVT")</f>
        <v>44837</v>
      </c>
      <c r="L127" s="387" t="s">
        <v>164</v>
      </c>
      <c r="M127" s="386">
        <f>IFERROR(IF(G127&gt;0,WORKDAY(K127,DaysAdjustCoords,Holidays!$B$2:$B$57),""),"NVT")</f>
        <v>44838</v>
      </c>
      <c r="N127" s="387" t="s">
        <v>164</v>
      </c>
      <c r="O127" s="386">
        <f>IFERROR(IF(G127&gt;0,WORKDAY(M127,DaysExportFromIFH,Holidays!$B$2:$B$57),""),"NVT")</f>
        <v>44838</v>
      </c>
      <c r="P127" s="387" t="s">
        <v>164</v>
      </c>
      <c r="Q127" s="386">
        <f>IFERROR(IF(G127&gt;0,WORKDAY(O127,DaysDescProces,Holidays!$B$2:$B$57),""),"NVT")</f>
        <v>44845</v>
      </c>
      <c r="R127" s="387" t="s">
        <v>164</v>
      </c>
      <c r="S127" s="386">
        <f>IFERROR(IF(G127&gt;0,WORKDAY(Q127,DaysCreationOfNB,Holidays!$B$2:$B$57),""),"NVT")</f>
        <v>44845</v>
      </c>
      <c r="T127" s="387" t="s">
        <v>164</v>
      </c>
      <c r="U127" s="386">
        <f>IFERROR(IF(G127&gt;0,WORKDAY(S127,DaysImportNB,Holidays!$B$2:$B$57),""),"NVT")</f>
        <v>44845</v>
      </c>
      <c r="V127" s="387" t="s">
        <v>164</v>
      </c>
      <c r="W127" s="386">
        <f>IFERROR(IF(G127&gt;0,WORKDAY(U127,DaysImportDesc,Holidays!$B$2:$B$57),""),"NVT")</f>
        <v>44845</v>
      </c>
      <c r="X127" s="387" t="s">
        <v>164</v>
      </c>
      <c r="Y127" s="386">
        <f>IFERROR(IF(G127&gt;0,WORKDAY(W127,DaysSendToValidation,Holidays!$B$2:$B$57),""),"NVT")</f>
        <v>44845</v>
      </c>
      <c r="Z127" s="387" t="s">
        <v>164</v>
      </c>
      <c r="AA127" s="386">
        <f>IFERROR(IF(G127&gt;0,WORKDAY(Y127,DaysImportInIFH,Holidays!$B$2:$B$57),""),"NVT")</f>
        <v>44847</v>
      </c>
      <c r="AB127" s="390" t="s">
        <v>164</v>
      </c>
      <c r="AC127" s="386">
        <f>IFERROR(IF(G127&gt;0,WORKDAY(AA127,DaysImportResults,Holidays!$B$2:$B$57),""),"NVT")</f>
        <v>44848</v>
      </c>
      <c r="AD127" s="390" t="s">
        <v>164</v>
      </c>
      <c r="AE127" s="386">
        <f>IF(G127&gt;0,WORKDAY(AC127,DaysImportBlocks,Holidays!$B$2:$B$57),0)</f>
        <v>44848</v>
      </c>
      <c r="AF127" s="386" t="s">
        <v>164</v>
      </c>
      <c r="AG127" s="386">
        <f>Planning!T128</f>
        <v>44851</v>
      </c>
      <c r="AH127" s="223"/>
      <c r="AI127" s="388" t="str">
        <f>IF(AE127&gt;AG127,AE127-AG127,"")</f>
        <v/>
      </c>
      <c r="AJ127" s="389">
        <f>IFERROR(IF(G127&gt;0,AG127-G127,""),"NVT")</f>
        <v>14</v>
      </c>
      <c r="AK127" s="389">
        <f>IFERROR(IF(AJ127&gt;0,AJ127-DaysDeskproces,""),"")</f>
        <v>4</v>
      </c>
    </row>
    <row r="128" spans="2:37">
      <c r="B128" s="384" t="str">
        <f>Planning!D129</f>
        <v>Schaerbeek</v>
      </c>
      <c r="C128" s="384" t="str">
        <f>Planning!E129</f>
        <v>FH12</v>
      </c>
      <c r="D128" s="192" t="str">
        <f>Planning!F129</f>
        <v>EI</v>
      </c>
      <c r="E128" s="193"/>
      <c r="F128" s="385" t="s">
        <v>164</v>
      </c>
      <c r="G128" s="386">
        <f>Planning!R129</f>
        <v>44684</v>
      </c>
      <c r="H128" s="387" t="s">
        <v>164</v>
      </c>
      <c r="I128" s="386">
        <f t="shared" si="21"/>
        <v>44684</v>
      </c>
      <c r="J128" s="387" t="s">
        <v>164</v>
      </c>
      <c r="K128" s="386">
        <f>IFERROR(IF(G128&gt;0,WORKDAY(I128,DaysDrawBlocks,Holidays!$B$2:$B$57),""),"NVT")</f>
        <v>44684</v>
      </c>
      <c r="L128" s="387" t="s">
        <v>164</v>
      </c>
      <c r="M128" s="386">
        <f>IFERROR(IF(G128&gt;0,WORKDAY(K128,DaysAdjustCoords,Holidays!$B$2:$B$57),""),"NVT")</f>
        <v>44685</v>
      </c>
      <c r="N128" s="387" t="s">
        <v>164</v>
      </c>
      <c r="O128" s="386">
        <f>IFERROR(IF(G128&gt;0,WORKDAY(M128,DaysExportFromIFH,Holidays!$B$2:$B$57),""),"NVT")</f>
        <v>44685</v>
      </c>
      <c r="P128" s="387" t="s">
        <v>164</v>
      </c>
      <c r="Q128" s="386">
        <f>IFERROR(IF(G128&gt;0,WORKDAY(O128,DaysDescProces,Holidays!$B$2:$B$57),""),"NVT")</f>
        <v>44692</v>
      </c>
      <c r="R128" s="387" t="s">
        <v>164</v>
      </c>
      <c r="S128" s="386">
        <f>IFERROR(IF(G128&gt;0,WORKDAY(Q128,DaysCreationOfNB,Holidays!$B$2:$B$57),""),"NVT")</f>
        <v>44692</v>
      </c>
      <c r="T128" s="387" t="s">
        <v>164</v>
      </c>
      <c r="U128" s="386">
        <f>IFERROR(IF(G128&gt;0,WORKDAY(S128,DaysImportNB,Holidays!$B$2:$B$57),""),"NVT")</f>
        <v>44692</v>
      </c>
      <c r="V128" s="387" t="s">
        <v>164</v>
      </c>
      <c r="W128" s="386">
        <f>IFERROR(IF(G128&gt;0,WORKDAY(U128,DaysImportDesc,Holidays!$B$2:$B$57),""),"NVT")</f>
        <v>44692</v>
      </c>
      <c r="X128" s="387" t="s">
        <v>164</v>
      </c>
      <c r="Y128" s="386">
        <f>IFERROR(IF(G128&gt;0,WORKDAY(W128,DaysSendToValidation,Holidays!$B$2:$B$57),""),"NVT")</f>
        <v>44692</v>
      </c>
      <c r="Z128" s="387" t="s">
        <v>164</v>
      </c>
      <c r="AA128" s="386">
        <f>IFERROR(IF(G128&gt;0,WORKDAY(Y128,DaysImportInIFH,Holidays!$B$2:$B$57),""),"NVT")</f>
        <v>44694</v>
      </c>
      <c r="AB128" s="390" t="s">
        <v>164</v>
      </c>
      <c r="AC128" s="386">
        <f>IFERROR(IF(G128&gt;0,WORKDAY(AA128,DaysImportResults,Holidays!$B$2:$B$57),""),"NVT")</f>
        <v>44697</v>
      </c>
      <c r="AD128" s="390" t="s">
        <v>164</v>
      </c>
      <c r="AE128" s="386">
        <f>IF(G128&gt;0,WORKDAY(AC128,DaysImportBlocks,Holidays!$B$2:$B$57),0)</f>
        <v>44697</v>
      </c>
      <c r="AF128" s="386" t="s">
        <v>164</v>
      </c>
      <c r="AG128" s="386">
        <f>Planning!T129</f>
        <v>44698</v>
      </c>
      <c r="AH128" s="223"/>
      <c r="AI128" s="388" t="str">
        <f>IF(AE128&gt;AG128,AE128-AG128,"")</f>
        <v/>
      </c>
      <c r="AJ128" s="389">
        <f>IFERROR(IF(G128&gt;0,AG128-G128,""),"NVT")</f>
        <v>14</v>
      </c>
      <c r="AK128" s="389">
        <f>IFERROR(IF(AJ128&gt;0,AJ128-DaysDeskproces,""),"")</f>
        <v>4</v>
      </c>
    </row>
    <row r="129" spans="2:37">
      <c r="B129" s="384" t="str">
        <f>Planning!D130</f>
        <v>Schaerbeek</v>
      </c>
      <c r="C129" s="384" t="str">
        <f>Planning!E130</f>
        <v>FH13</v>
      </c>
      <c r="D129" s="192" t="str">
        <f>Planning!F130</f>
        <v>EI</v>
      </c>
      <c r="E129" s="193"/>
      <c r="F129" s="385" t="s">
        <v>164</v>
      </c>
      <c r="G129" s="386">
        <f>Planning!R130</f>
        <v>45048</v>
      </c>
      <c r="H129" s="387" t="s">
        <v>164</v>
      </c>
      <c r="I129" s="386">
        <f t="shared" si="21"/>
        <v>45048</v>
      </c>
      <c r="J129" s="387" t="s">
        <v>164</v>
      </c>
      <c r="K129" s="386">
        <f>IFERROR(IF(G129&gt;0,WORKDAY(I129,DaysDrawBlocks,Holidays!$B$2:$B$57),""),"NVT")</f>
        <v>45048</v>
      </c>
      <c r="L129" s="387" t="s">
        <v>164</v>
      </c>
      <c r="M129" s="386">
        <f>IFERROR(IF(G129&gt;0,WORKDAY(K129,DaysAdjustCoords,Holidays!$B$2:$B$57),""),"NVT")</f>
        <v>45049</v>
      </c>
      <c r="N129" s="387" t="s">
        <v>164</v>
      </c>
      <c r="O129" s="386">
        <f>IFERROR(IF(G129&gt;0,WORKDAY(M129,DaysExportFromIFH,Holidays!$B$2:$B$57),""),"NVT")</f>
        <v>45049</v>
      </c>
      <c r="P129" s="387" t="s">
        <v>164</v>
      </c>
      <c r="Q129" s="386">
        <f>IFERROR(IF(G129&gt;0,WORKDAY(O129,DaysDescProces,Holidays!$B$2:$B$57),""),"NVT")</f>
        <v>45056</v>
      </c>
      <c r="R129" s="387" t="s">
        <v>164</v>
      </c>
      <c r="S129" s="386">
        <f>IFERROR(IF(G129&gt;0,WORKDAY(Q129,DaysCreationOfNB,Holidays!$B$2:$B$57),""),"NVT")</f>
        <v>45056</v>
      </c>
      <c r="T129" s="387" t="s">
        <v>164</v>
      </c>
      <c r="U129" s="386">
        <f>IFERROR(IF(G129&gt;0,WORKDAY(S129,DaysImportNB,Holidays!$B$2:$B$57),""),"NVT")</f>
        <v>45056</v>
      </c>
      <c r="V129" s="387" t="s">
        <v>164</v>
      </c>
      <c r="W129" s="386">
        <f>IFERROR(IF(G129&gt;0,WORKDAY(U129,DaysImportDesc,Holidays!$B$2:$B$57),""),"NVT")</f>
        <v>45056</v>
      </c>
      <c r="X129" s="387" t="s">
        <v>164</v>
      </c>
      <c r="Y129" s="386">
        <f>IFERROR(IF(G129&gt;0,WORKDAY(W129,DaysSendToValidation,Holidays!$B$2:$B$57),""),"NVT")</f>
        <v>45056</v>
      </c>
      <c r="Z129" s="387" t="s">
        <v>164</v>
      </c>
      <c r="AA129" s="386">
        <f>IFERROR(IF(G129&gt;0,WORKDAY(Y129,DaysImportInIFH,Holidays!$B$2:$B$57),""),"NVT")</f>
        <v>45058</v>
      </c>
      <c r="AB129" s="390" t="s">
        <v>164</v>
      </c>
      <c r="AC129" s="386">
        <f>IFERROR(IF(G129&gt;0,WORKDAY(AA129,DaysImportResults,Holidays!$B$2:$B$57),""),"NVT")</f>
        <v>45061</v>
      </c>
      <c r="AD129" s="390" t="s">
        <v>164</v>
      </c>
      <c r="AE129" s="386">
        <f>IF(G129&gt;0,WORKDAY(AC129,DaysImportBlocks,Holidays!$B$2:$B$57),0)</f>
        <v>45061</v>
      </c>
      <c r="AF129" s="386" t="s">
        <v>164</v>
      </c>
      <c r="AG129" s="386">
        <f>Planning!T130</f>
        <v>45062</v>
      </c>
      <c r="AH129" s="223"/>
      <c r="AI129" s="388" t="str">
        <f>IF(AE129&gt;AG129,AE129-AG129,"")</f>
        <v/>
      </c>
      <c r="AJ129" s="389">
        <f>IFERROR(IF(G129&gt;0,AG129-G129,""),"NVT")</f>
        <v>14</v>
      </c>
      <c r="AK129" s="389">
        <f>IFERROR(IF(AJ129&gt;0,AJ129-DaysDeskproces,""),"")</f>
        <v>4</v>
      </c>
    </row>
    <row r="130" spans="2:37" hidden="1">
      <c r="B130" s="384" t="str">
        <f>Planning!D131</f>
        <v>Oudenaerde</v>
      </c>
      <c r="C130" s="384" t="str">
        <f>Planning!E131</f>
        <v>FH01</v>
      </c>
      <c r="D130" s="192">
        <f>Planning!F131</f>
        <v>0</v>
      </c>
      <c r="E130" s="193"/>
      <c r="F130" s="385" t="s">
        <v>164</v>
      </c>
      <c r="G130" s="386">
        <f>Planning!R131</f>
        <v>44104</v>
      </c>
      <c r="H130" s="387" t="s">
        <v>164</v>
      </c>
      <c r="I130" s="386">
        <f t="shared" si="21"/>
        <v>44104</v>
      </c>
      <c r="J130" s="387" t="s">
        <v>164</v>
      </c>
      <c r="K130" s="386">
        <f>IFERROR(IF(G130&gt;0,WORKDAY(I130,DaysDrawBlocks,Holidays!$B$2:$B$57),""),"NVT")</f>
        <v>44104</v>
      </c>
      <c r="L130" s="387" t="s">
        <v>164</v>
      </c>
      <c r="M130" s="386">
        <f>IFERROR(IF(G130&gt;0,WORKDAY(K130,DaysAdjustCoords,Holidays!$B$2:$B$57),""),"NVT")</f>
        <v>44105</v>
      </c>
      <c r="N130" s="387" t="s">
        <v>164</v>
      </c>
      <c r="O130" s="386">
        <f>IFERROR(IF(G130&gt;0,WORKDAY(M130,DaysExportFromIFH,Holidays!$B$2:$B$57),""),"NVT")</f>
        <v>44105</v>
      </c>
      <c r="P130" s="387" t="s">
        <v>164</v>
      </c>
      <c r="Q130" s="386">
        <f>IFERROR(IF(G130&gt;0,WORKDAY(O130,DaysDescProces,Holidays!$B$2:$B$57),""),"NVT")</f>
        <v>44112</v>
      </c>
      <c r="R130" s="387" t="s">
        <v>164</v>
      </c>
      <c r="S130" s="386">
        <f>IFERROR(IF(G130&gt;0,WORKDAY(Q130,DaysCreationOfNB,Holidays!$B$2:$B$57),""),"NVT")</f>
        <v>44112</v>
      </c>
      <c r="T130" s="387" t="s">
        <v>164</v>
      </c>
      <c r="U130" s="386">
        <f>IFERROR(IF(G130&gt;0,WORKDAY(S130,DaysImportNB,Holidays!$B$2:$B$57),""),"NVT")</f>
        <v>44112</v>
      </c>
      <c r="V130" s="387" t="s">
        <v>164</v>
      </c>
      <c r="W130" s="386">
        <f>IFERROR(IF(G130&gt;0,WORKDAY(U130,DaysImportDesc,Holidays!$B$2:$B$57),""),"NVT")</f>
        <v>44112</v>
      </c>
      <c r="X130" s="387" t="s">
        <v>164</v>
      </c>
      <c r="Y130" s="386">
        <f>IFERROR(IF(G130&gt;0,WORKDAY(W130,DaysSendToValidation,Holidays!$B$2:$B$57),""),"NVT")</f>
        <v>44112</v>
      </c>
      <c r="Z130" s="387" t="s">
        <v>164</v>
      </c>
      <c r="AA130" s="386">
        <f>IFERROR(IF(G130&gt;0,WORKDAY(Y130,DaysImportInIFH,Holidays!$B$2:$B$57),""),"NVT")</f>
        <v>44116</v>
      </c>
      <c r="AB130" s="390" t="s">
        <v>164</v>
      </c>
      <c r="AC130" s="386">
        <f>IFERROR(IF(G130&gt;0,WORKDAY(AA130,DaysImportResults,Holidays!$B$2:$B$57),""),"NVT")</f>
        <v>44117</v>
      </c>
      <c r="AD130" s="390" t="s">
        <v>164</v>
      </c>
      <c r="AE130" s="386">
        <f>IF(G130&gt;0,WORKDAY(AC130,DaysImportBlocks,Holidays!$B$2:$B$57),0)</f>
        <v>44117</v>
      </c>
      <c r="AF130" s="386" t="s">
        <v>164</v>
      </c>
      <c r="AG130" s="386">
        <f>Planning!T131</f>
        <v>44118</v>
      </c>
      <c r="AH130" s="223"/>
      <c r="AI130" s="388" t="str">
        <f>IF(AE130&gt;AG130,AE130-AG130,"")</f>
        <v/>
      </c>
      <c r="AJ130" s="389">
        <f>IFERROR(IF(G130&gt;0,AG130-G130,""),"NVT")</f>
        <v>14</v>
      </c>
      <c r="AK130" s="389">
        <f>IFERROR(IF(AJ130&gt;0,AJ130-DaysDeskproces,""),"")</f>
        <v>4</v>
      </c>
    </row>
    <row r="131" spans="2:37" hidden="1">
      <c r="B131" s="384" t="str">
        <f>Planning!D132</f>
        <v>Oudenaerde</v>
      </c>
      <c r="C131" s="384" t="str">
        <f>Planning!E132</f>
        <v>FH02</v>
      </c>
      <c r="D131" s="192">
        <f>Planning!F132</f>
        <v>0</v>
      </c>
      <c r="E131" s="193"/>
      <c r="F131" s="385" t="s">
        <v>164</v>
      </c>
      <c r="G131" s="386">
        <f>Planning!R132</f>
        <v>44104</v>
      </c>
      <c r="H131" s="387" t="s">
        <v>164</v>
      </c>
      <c r="I131" s="386">
        <f t="shared" si="21"/>
        <v>44104</v>
      </c>
      <c r="J131" s="387" t="s">
        <v>164</v>
      </c>
      <c r="K131" s="386">
        <f>IFERROR(IF(G131&gt;0,WORKDAY(I131,DaysDrawBlocks,Holidays!$B$2:$B$57),""),"NVT")</f>
        <v>44104</v>
      </c>
      <c r="L131" s="387" t="s">
        <v>164</v>
      </c>
      <c r="M131" s="386">
        <f>IFERROR(IF(G131&gt;0,WORKDAY(K131,DaysAdjustCoords,Holidays!$B$2:$B$57),""),"NVT")</f>
        <v>44105</v>
      </c>
      <c r="N131" s="387" t="s">
        <v>164</v>
      </c>
      <c r="O131" s="386">
        <f>IFERROR(IF(G131&gt;0,WORKDAY(M131,DaysExportFromIFH,Holidays!$B$2:$B$57),""),"NVT")</f>
        <v>44105</v>
      </c>
      <c r="P131" s="387" t="s">
        <v>164</v>
      </c>
      <c r="Q131" s="386">
        <f>IFERROR(IF(G131&gt;0,WORKDAY(O131,DaysDescProces,Holidays!$B$2:$B$57),""),"NVT")</f>
        <v>44112</v>
      </c>
      <c r="R131" s="387" t="s">
        <v>164</v>
      </c>
      <c r="S131" s="386">
        <f>IFERROR(IF(G131&gt;0,WORKDAY(Q131,DaysCreationOfNB,Holidays!$B$2:$B$57),""),"NVT")</f>
        <v>44112</v>
      </c>
      <c r="T131" s="387" t="s">
        <v>164</v>
      </c>
      <c r="U131" s="386">
        <f>IFERROR(IF(G131&gt;0,WORKDAY(S131,DaysImportNB,Holidays!$B$2:$B$57),""),"NVT")</f>
        <v>44112</v>
      </c>
      <c r="V131" s="387" t="s">
        <v>164</v>
      </c>
      <c r="W131" s="386">
        <f>IFERROR(IF(G131&gt;0,WORKDAY(U131,DaysImportDesc,Holidays!$B$2:$B$57),""),"NVT")</f>
        <v>44112</v>
      </c>
      <c r="X131" s="387" t="s">
        <v>164</v>
      </c>
      <c r="Y131" s="386">
        <f>IFERROR(IF(G131&gt;0,WORKDAY(W131,DaysSendToValidation,Holidays!$B$2:$B$57),""),"NVT")</f>
        <v>44112</v>
      </c>
      <c r="Z131" s="387" t="s">
        <v>164</v>
      </c>
      <c r="AA131" s="386">
        <f>IFERROR(IF(G131&gt;0,WORKDAY(Y131,DaysImportInIFH,Holidays!$B$2:$B$57),""),"NVT")</f>
        <v>44116</v>
      </c>
      <c r="AB131" s="390" t="s">
        <v>164</v>
      </c>
      <c r="AC131" s="386">
        <f>IFERROR(IF(G131&gt;0,WORKDAY(AA131,DaysImportResults,Holidays!$B$2:$B$57),""),"NVT")</f>
        <v>44117</v>
      </c>
      <c r="AD131" s="390" t="s">
        <v>164</v>
      </c>
      <c r="AE131" s="386">
        <f>IF(G131&gt;0,WORKDAY(AC131,DaysImportBlocks,Holidays!$B$2:$B$57),0)</f>
        <v>44117</v>
      </c>
      <c r="AF131" s="386" t="s">
        <v>164</v>
      </c>
      <c r="AG131" s="386">
        <f>Planning!T132</f>
        <v>44118</v>
      </c>
      <c r="AH131" s="223"/>
      <c r="AI131" s="388" t="str">
        <f>IF(AE131&gt;AG131,AE131-AG131,"")</f>
        <v/>
      </c>
      <c r="AJ131" s="389">
        <f>IFERROR(IF(G131&gt;0,AG131-G131,""),"NVT")</f>
        <v>14</v>
      </c>
      <c r="AK131" s="389">
        <f>IFERROR(IF(AJ131&gt;0,AJ131-DaysDeskproces,""),"")</f>
        <v>4</v>
      </c>
    </row>
    <row r="132" spans="2:37">
      <c r="G132"/>
    </row>
  </sheetData>
  <autoFilter ref="B5:AK131" xr:uid="{EC640404-4E17-4B3B-9E5E-0356283C6E4C}">
    <filterColumn colId="2">
      <filters>
        <filter val="EI"/>
        <filter val="Vdb"/>
      </filters>
    </filterColumn>
    <filterColumn colId="30">
      <filters>
        <filter val="P"/>
      </filters>
    </filterColumn>
  </autoFilter>
  <mergeCells count="15">
    <mergeCell ref="AF4:AG4"/>
    <mergeCell ref="F2:AG2"/>
    <mergeCell ref="H4:I4"/>
    <mergeCell ref="F4:G4"/>
    <mergeCell ref="J4:K4"/>
    <mergeCell ref="L4:M4"/>
    <mergeCell ref="N4:O4"/>
    <mergeCell ref="P4:Q4"/>
    <mergeCell ref="V4:W4"/>
    <mergeCell ref="X4:Y4"/>
    <mergeCell ref="Z4:AA4"/>
    <mergeCell ref="AB4:AC4"/>
    <mergeCell ref="AD4:AE4"/>
    <mergeCell ref="R4:S4"/>
    <mergeCell ref="T4:U4"/>
  </mergeCells>
  <conditionalFormatting sqref="Z7:Z40 Z104:Z130 Z51:Z102 Z44:Z49 Z42">
    <cfRule type="containsText" dxfId="2196" priority="643" operator="containsText" text="P">
      <formula>NOT(ISERROR(SEARCH("P",Z7)))</formula>
    </cfRule>
    <cfRule type="containsText" dxfId="2195" priority="644" operator="containsText" text="OK">
      <formula>NOT(ISERROR(SEARCH("OK",Z7)))</formula>
    </cfRule>
  </conditionalFormatting>
  <conditionalFormatting sqref="K6:K40 K42 G45:G77 M42 O42 Q42 S42 U42 W44:W102 W42 AD6:AE40 AD86:AE89 AE85 AD105:AE116 AE90:AE102 AD51:AE67 AE50 AD44:AE49 Y44:Y102 Y42 AC44:AC102 AC42:AE42 AA44:AA102 AA42 G82:G131 AG7:AG131 AA104:AA130 AC104:AC130 Y104:Y130 AE104 W104:W130 U104:U130 S104:S130 Q104:Q130 O104:O130 M104:M130 I104:I130 K104:K130 I44:I102 K44:K102 M44:M102 O44:O102 Q44:Q102 S44:S102 U44:U102 AD74:AE84 AE68:AE73 AE117:AE130">
    <cfRule type="expression" dxfId="2194" priority="629">
      <formula>AND(+F6="P",G6&lt;=$B$1)</formula>
    </cfRule>
    <cfRule type="expression" dxfId="2193" priority="630">
      <formula>AND(+F6="P",G6&gt;$B$1)</formula>
    </cfRule>
    <cfRule type="expression" dxfId="2192" priority="631">
      <formula>+F6="OK"</formula>
    </cfRule>
  </conditionalFormatting>
  <conditionalFormatting sqref="J6">
    <cfRule type="containsText" dxfId="2191" priority="716" operator="containsText" text="P">
      <formula>NOT(ISERROR(SEARCH("P",J6)))</formula>
    </cfRule>
    <cfRule type="containsText" dxfId="2190" priority="717" operator="containsText" text="OK">
      <formula>NOT(ISERROR(SEARCH("OK",J6)))</formula>
    </cfRule>
  </conditionalFormatting>
  <conditionalFormatting sqref="J6">
    <cfRule type="containsText" dxfId="2189" priority="714" operator="containsText" text="P">
      <formula>NOT(ISERROR(SEARCH("P",J6)))</formula>
    </cfRule>
    <cfRule type="containsText" dxfId="2188" priority="715" operator="containsText" text="OK">
      <formula>NOT(ISERROR(SEARCH("OK",J6)))</formula>
    </cfRule>
  </conditionalFormatting>
  <conditionalFormatting sqref="J7:J40 J105:J130 J51:J102 J44:J49 J42">
    <cfRule type="containsText" dxfId="2187" priority="709" operator="containsText" text="P">
      <formula>NOT(ISERROR(SEARCH("P",J7)))</formula>
    </cfRule>
    <cfRule type="containsText" dxfId="2186" priority="710" operator="containsText" text="OK">
      <formula>NOT(ISERROR(SEARCH("OK",J7)))</formula>
    </cfRule>
  </conditionalFormatting>
  <conditionalFormatting sqref="J7:J40 J105:J130 J51:J102 J44:J49 J42">
    <cfRule type="containsText" dxfId="2185" priority="707" operator="containsText" text="P">
      <formula>NOT(ISERROR(SEARCH("P",J7)))</formula>
    </cfRule>
    <cfRule type="containsText" dxfId="2184" priority="708" operator="containsText" text="OK">
      <formula>NOT(ISERROR(SEARCH("OK",J7)))</formula>
    </cfRule>
  </conditionalFormatting>
  <conditionalFormatting sqref="L6">
    <cfRule type="containsText" dxfId="2183" priority="705" operator="containsText" text="P">
      <formula>NOT(ISERROR(SEARCH("P",L6)))</formula>
    </cfRule>
    <cfRule type="containsText" dxfId="2182" priority="706" operator="containsText" text="OK">
      <formula>NOT(ISERROR(SEARCH("OK",L6)))</formula>
    </cfRule>
  </conditionalFormatting>
  <conditionalFormatting sqref="L6">
    <cfRule type="containsText" dxfId="2181" priority="703" operator="containsText" text="P">
      <formula>NOT(ISERROR(SEARCH("P",L6)))</formula>
    </cfRule>
    <cfRule type="containsText" dxfId="2180" priority="704" operator="containsText" text="OK">
      <formula>NOT(ISERROR(SEARCH("OK",L6)))</formula>
    </cfRule>
  </conditionalFormatting>
  <conditionalFormatting sqref="L7:L40 L105:L130 L51:L102 L44:L49 L42">
    <cfRule type="containsText" dxfId="2179" priority="701" operator="containsText" text="P">
      <formula>NOT(ISERROR(SEARCH("P",L7)))</formula>
    </cfRule>
    <cfRule type="containsText" dxfId="2178" priority="702" operator="containsText" text="OK">
      <formula>NOT(ISERROR(SEARCH("OK",L7)))</formula>
    </cfRule>
  </conditionalFormatting>
  <conditionalFormatting sqref="L7:L40 L105:L130 L51:L102 L44:L49 L42">
    <cfRule type="containsText" dxfId="2177" priority="699" operator="containsText" text="P">
      <formula>NOT(ISERROR(SEARCH("P",L7)))</formula>
    </cfRule>
    <cfRule type="containsText" dxfId="2176" priority="700" operator="containsText" text="OK">
      <formula>NOT(ISERROR(SEARCH("OK",L7)))</formula>
    </cfRule>
  </conditionalFormatting>
  <conditionalFormatting sqref="N6">
    <cfRule type="containsText" dxfId="2175" priority="697" operator="containsText" text="P">
      <formula>NOT(ISERROR(SEARCH("P",N6)))</formula>
    </cfRule>
    <cfRule type="containsText" dxfId="2174" priority="698" operator="containsText" text="OK">
      <formula>NOT(ISERROR(SEARCH("OK",N6)))</formula>
    </cfRule>
  </conditionalFormatting>
  <conditionalFormatting sqref="N6">
    <cfRule type="containsText" dxfId="2173" priority="695" operator="containsText" text="P">
      <formula>NOT(ISERROR(SEARCH("P",N6)))</formula>
    </cfRule>
    <cfRule type="containsText" dxfId="2172" priority="696" operator="containsText" text="OK">
      <formula>NOT(ISERROR(SEARCH("OK",N6)))</formula>
    </cfRule>
  </conditionalFormatting>
  <conditionalFormatting sqref="N7:N40 N105:N130 N44:N49 N42 N51:N102">
    <cfRule type="containsText" dxfId="2171" priority="693" operator="containsText" text="P">
      <formula>NOT(ISERROR(SEARCH("P",N7)))</formula>
    </cfRule>
    <cfRule type="containsText" dxfId="2170" priority="694" operator="containsText" text="OK">
      <formula>NOT(ISERROR(SEARCH("OK",N7)))</formula>
    </cfRule>
  </conditionalFormatting>
  <conditionalFormatting sqref="N7:N40 N105:N130 N44:N49 N42 N51:N102">
    <cfRule type="containsText" dxfId="2169" priority="691" operator="containsText" text="P">
      <formula>NOT(ISERROR(SEARCH("P",N7)))</formula>
    </cfRule>
    <cfRule type="containsText" dxfId="2168" priority="692" operator="containsText" text="OK">
      <formula>NOT(ISERROR(SEARCH("OK",N7)))</formula>
    </cfRule>
  </conditionalFormatting>
  <conditionalFormatting sqref="P6">
    <cfRule type="containsText" dxfId="2167" priority="689" operator="containsText" text="P">
      <formula>NOT(ISERROR(SEARCH("P",P6)))</formula>
    </cfRule>
    <cfRule type="containsText" dxfId="2166" priority="690" operator="containsText" text="OK">
      <formula>NOT(ISERROR(SEARCH("OK",P6)))</formula>
    </cfRule>
  </conditionalFormatting>
  <conditionalFormatting sqref="P6">
    <cfRule type="containsText" dxfId="2165" priority="687" operator="containsText" text="P">
      <formula>NOT(ISERROR(SEARCH("P",P6)))</formula>
    </cfRule>
    <cfRule type="containsText" dxfId="2164" priority="688" operator="containsText" text="OK">
      <formula>NOT(ISERROR(SEARCH("OK",P6)))</formula>
    </cfRule>
  </conditionalFormatting>
  <conditionalFormatting sqref="P7:P40 P105:P130 P44:P49 P42 P51:P102">
    <cfRule type="containsText" dxfId="2163" priority="685" operator="containsText" text="P">
      <formula>NOT(ISERROR(SEARCH("P",P7)))</formula>
    </cfRule>
    <cfRule type="containsText" dxfId="2162" priority="686" operator="containsText" text="OK">
      <formula>NOT(ISERROR(SEARCH("OK",P7)))</formula>
    </cfRule>
  </conditionalFormatting>
  <conditionalFormatting sqref="P7:P40 P105:P130 P44:P49 P42 P51:P102">
    <cfRule type="containsText" dxfId="2161" priority="683" operator="containsText" text="P">
      <formula>NOT(ISERROR(SEARCH("P",P7)))</formula>
    </cfRule>
    <cfRule type="containsText" dxfId="2160" priority="684" operator="containsText" text="OK">
      <formula>NOT(ISERROR(SEARCH("OK",P7)))</formula>
    </cfRule>
  </conditionalFormatting>
  <conditionalFormatting sqref="R6">
    <cfRule type="containsText" dxfId="2159" priority="681" operator="containsText" text="P">
      <formula>NOT(ISERROR(SEARCH("P",R6)))</formula>
    </cfRule>
    <cfRule type="containsText" dxfId="2158" priority="682" operator="containsText" text="OK">
      <formula>NOT(ISERROR(SEARCH("OK",R6)))</formula>
    </cfRule>
  </conditionalFormatting>
  <conditionalFormatting sqref="R6">
    <cfRule type="containsText" dxfId="2157" priority="679" operator="containsText" text="P">
      <formula>NOT(ISERROR(SEARCH("P",R6)))</formula>
    </cfRule>
    <cfRule type="containsText" dxfId="2156" priority="680" operator="containsText" text="OK">
      <formula>NOT(ISERROR(SEARCH("OK",R6)))</formula>
    </cfRule>
  </conditionalFormatting>
  <conditionalFormatting sqref="R7:R40 R105:R130 R44:R49 R42 R51:R102">
    <cfRule type="containsText" dxfId="2155" priority="677" operator="containsText" text="P">
      <formula>NOT(ISERROR(SEARCH("P",R7)))</formula>
    </cfRule>
    <cfRule type="containsText" dxfId="2154" priority="678" operator="containsText" text="OK">
      <formula>NOT(ISERROR(SEARCH("OK",R7)))</formula>
    </cfRule>
  </conditionalFormatting>
  <conditionalFormatting sqref="R7:R40 R105:R130 R44:R49 R42 R51:R102">
    <cfRule type="containsText" dxfId="2153" priority="675" operator="containsText" text="P">
      <formula>NOT(ISERROR(SEARCH("P",R7)))</formula>
    </cfRule>
    <cfRule type="containsText" dxfId="2152" priority="676" operator="containsText" text="OK">
      <formula>NOT(ISERROR(SEARCH("OK",R7)))</formula>
    </cfRule>
  </conditionalFormatting>
  <conditionalFormatting sqref="T6">
    <cfRule type="containsText" dxfId="2151" priority="673" operator="containsText" text="P">
      <formula>NOT(ISERROR(SEARCH("P",T6)))</formula>
    </cfRule>
    <cfRule type="containsText" dxfId="2150" priority="674" operator="containsText" text="OK">
      <formula>NOT(ISERROR(SEARCH("OK",T6)))</formula>
    </cfRule>
  </conditionalFormatting>
  <conditionalFormatting sqref="T6">
    <cfRule type="containsText" dxfId="2149" priority="671" operator="containsText" text="P">
      <formula>NOT(ISERROR(SEARCH("P",T6)))</formula>
    </cfRule>
    <cfRule type="containsText" dxfId="2148" priority="672" operator="containsText" text="OK">
      <formula>NOT(ISERROR(SEARCH("OK",T6)))</formula>
    </cfRule>
  </conditionalFormatting>
  <conditionalFormatting sqref="T7:T40 T105:T130 T44:T49 T42 T51:T102">
    <cfRule type="containsText" dxfId="2147" priority="669" operator="containsText" text="P">
      <formula>NOT(ISERROR(SEARCH("P",T7)))</formula>
    </cfRule>
    <cfRule type="containsText" dxfId="2146" priority="670" operator="containsText" text="OK">
      <formula>NOT(ISERROR(SEARCH("OK",T7)))</formula>
    </cfRule>
  </conditionalFormatting>
  <conditionalFormatting sqref="T7:T40 T105:T130 T44:T49 T42 T51:T102">
    <cfRule type="containsText" dxfId="2145" priority="667" operator="containsText" text="P">
      <formula>NOT(ISERROR(SEARCH("P",T7)))</formula>
    </cfRule>
    <cfRule type="containsText" dxfId="2144" priority="668" operator="containsText" text="OK">
      <formula>NOT(ISERROR(SEARCH("OK",T7)))</formula>
    </cfRule>
  </conditionalFormatting>
  <conditionalFormatting sqref="V6">
    <cfRule type="containsText" dxfId="2143" priority="665" operator="containsText" text="P">
      <formula>NOT(ISERROR(SEARCH("P",V6)))</formula>
    </cfRule>
    <cfRule type="containsText" dxfId="2142" priority="666" operator="containsText" text="OK">
      <formula>NOT(ISERROR(SEARCH("OK",V6)))</formula>
    </cfRule>
  </conditionalFormatting>
  <conditionalFormatting sqref="V6">
    <cfRule type="containsText" dxfId="2141" priority="663" operator="containsText" text="P">
      <formula>NOT(ISERROR(SEARCH("P",V6)))</formula>
    </cfRule>
    <cfRule type="containsText" dxfId="2140" priority="664" operator="containsText" text="OK">
      <formula>NOT(ISERROR(SEARCH("OK",V6)))</formula>
    </cfRule>
  </conditionalFormatting>
  <conditionalFormatting sqref="V7:V40 V104:V130 V51:V102 V44:V49 V42">
    <cfRule type="containsText" dxfId="2139" priority="661" operator="containsText" text="P">
      <formula>NOT(ISERROR(SEARCH("P",V7)))</formula>
    </cfRule>
    <cfRule type="containsText" dxfId="2138" priority="662" operator="containsText" text="OK">
      <formula>NOT(ISERROR(SEARCH("OK",V7)))</formula>
    </cfRule>
  </conditionalFormatting>
  <conditionalFormatting sqref="V7:V40 V104:V130 V51:V102 V44:V49 V42">
    <cfRule type="containsText" dxfId="2137" priority="659" operator="containsText" text="P">
      <formula>NOT(ISERROR(SEARCH("P",V7)))</formula>
    </cfRule>
    <cfRule type="containsText" dxfId="2136" priority="660" operator="containsText" text="OK">
      <formula>NOT(ISERROR(SEARCH("OK",V7)))</formula>
    </cfRule>
  </conditionalFormatting>
  <conditionalFormatting sqref="X6">
    <cfRule type="containsText" dxfId="2135" priority="657" operator="containsText" text="P">
      <formula>NOT(ISERROR(SEARCH("P",X6)))</formula>
    </cfRule>
    <cfRule type="containsText" dxfId="2134" priority="658" operator="containsText" text="OK">
      <formula>NOT(ISERROR(SEARCH("OK",X6)))</formula>
    </cfRule>
  </conditionalFormatting>
  <conditionalFormatting sqref="X6">
    <cfRule type="containsText" dxfId="2133" priority="655" operator="containsText" text="P">
      <formula>NOT(ISERROR(SEARCH("P",X6)))</formula>
    </cfRule>
    <cfRule type="containsText" dxfId="2132" priority="656" operator="containsText" text="OK">
      <formula>NOT(ISERROR(SEARCH("OK",X6)))</formula>
    </cfRule>
  </conditionalFormatting>
  <conditionalFormatting sqref="X7:X40 X104:X130 X51:X102 X44:X49 X42">
    <cfRule type="containsText" dxfId="2131" priority="653" operator="containsText" text="P">
      <formula>NOT(ISERROR(SEARCH("P",X7)))</formula>
    </cfRule>
    <cfRule type="containsText" dxfId="2130" priority="654" operator="containsText" text="OK">
      <formula>NOT(ISERROR(SEARCH("OK",X7)))</formula>
    </cfRule>
  </conditionalFormatting>
  <conditionalFormatting sqref="X7:X40 X104:X130 X51:X102 X44:X49 X42">
    <cfRule type="containsText" dxfId="2129" priority="651" operator="containsText" text="P">
      <formula>NOT(ISERROR(SEARCH("P",X7)))</formula>
    </cfRule>
    <cfRule type="containsText" dxfId="2128" priority="652" operator="containsText" text="OK">
      <formula>NOT(ISERROR(SEARCH("OK",X7)))</formula>
    </cfRule>
  </conditionalFormatting>
  <conditionalFormatting sqref="Z6">
    <cfRule type="containsText" dxfId="2127" priority="649" operator="containsText" text="P">
      <formula>NOT(ISERROR(SEARCH("P",Z6)))</formula>
    </cfRule>
    <cfRule type="containsText" dxfId="2126" priority="650" operator="containsText" text="OK">
      <formula>NOT(ISERROR(SEARCH("OK",Z6)))</formula>
    </cfRule>
  </conditionalFormatting>
  <conditionalFormatting sqref="Z6">
    <cfRule type="containsText" dxfId="2125" priority="647" operator="containsText" text="P">
      <formula>NOT(ISERROR(SEARCH("P",Z6)))</formula>
    </cfRule>
    <cfRule type="containsText" dxfId="2124" priority="648" operator="containsText" text="OK">
      <formula>NOT(ISERROR(SEARCH("OK",Z6)))</formula>
    </cfRule>
  </conditionalFormatting>
  <conditionalFormatting sqref="Z7:Z40 Z104:Z130 Z51:Z102 Z44:Z49 Z42">
    <cfRule type="containsText" dxfId="2123" priority="645" operator="containsText" text="P">
      <formula>NOT(ISERROR(SEARCH("P",Z7)))</formula>
    </cfRule>
    <cfRule type="containsText" dxfId="2122" priority="646" operator="containsText" text="OK">
      <formula>NOT(ISERROR(SEARCH("OK",Z7)))</formula>
    </cfRule>
  </conditionalFormatting>
  <conditionalFormatting sqref="H43">
    <cfRule type="containsText" dxfId="2121" priority="385" operator="containsText" text="P">
      <formula>NOT(ISERROR(SEARCH("P",H43)))</formula>
    </cfRule>
    <cfRule type="containsText" dxfId="2120" priority="386" operator="containsText" text="OK">
      <formula>NOT(ISERROR(SEARCH("OK",H43)))</formula>
    </cfRule>
  </conditionalFormatting>
  <conditionalFormatting sqref="H43">
    <cfRule type="containsText" dxfId="2119" priority="387" operator="containsText" text="P">
      <formula>NOT(ISERROR(SEARCH("P",H43)))</formula>
    </cfRule>
    <cfRule type="containsText" dxfId="2118" priority="388" operator="containsText" text="OK">
      <formula>NOT(ISERROR(SEARCH("OK",H43)))</formula>
    </cfRule>
  </conditionalFormatting>
  <conditionalFormatting sqref="I6:I42">
    <cfRule type="expression" dxfId="2117" priority="606">
      <formula>AND(+H6="P",I6&lt;=$B$1)</formula>
    </cfRule>
    <cfRule type="expression" dxfId="2116" priority="607">
      <formula>AND(+H6="P",I6&gt;$B$1)</formula>
    </cfRule>
    <cfRule type="expression" dxfId="2115" priority="608">
      <formula>+H6="OK"</formula>
    </cfRule>
  </conditionalFormatting>
  <conditionalFormatting sqref="AC43">
    <cfRule type="expression" dxfId="2114" priority="351">
      <formula>AND(+AB43="P",AC43&lt;=$B$1)</formula>
    </cfRule>
    <cfRule type="expression" dxfId="2113" priority="352">
      <formula>AND(+AB43="P",AC43&gt;$B$1)</formula>
    </cfRule>
    <cfRule type="expression" dxfId="2112" priority="353">
      <formula>+AB43="OK"</formula>
    </cfRule>
  </conditionalFormatting>
  <conditionalFormatting sqref="G8:G43">
    <cfRule type="expression" dxfId="2111" priority="597">
      <formula>AND(+F8="P",G8&lt;=$B$1)</formula>
    </cfRule>
    <cfRule type="expression" dxfId="2110" priority="598">
      <formula>AND(+F8="P",G8&gt;$B$1)</formula>
    </cfRule>
    <cfRule type="expression" dxfId="2109" priority="599">
      <formula>+F8="OK"</formula>
    </cfRule>
  </conditionalFormatting>
  <conditionalFormatting sqref="H6">
    <cfRule type="containsText" dxfId="2108" priority="595" operator="containsText" text="P">
      <formula>NOT(ISERROR(SEARCH("P",H6)))</formula>
    </cfRule>
    <cfRule type="containsText" dxfId="2107" priority="596" operator="containsText" text="OK">
      <formula>NOT(ISERROR(SEARCH("OK",H6)))</formula>
    </cfRule>
  </conditionalFormatting>
  <conditionalFormatting sqref="H6">
    <cfRule type="containsText" dxfId="2106" priority="593" operator="containsText" text="P">
      <formula>NOT(ISERROR(SEARCH("P",H6)))</formula>
    </cfRule>
    <cfRule type="containsText" dxfId="2105" priority="594" operator="containsText" text="OK">
      <formula>NOT(ISERROR(SEARCH("OK",H6)))</formula>
    </cfRule>
  </conditionalFormatting>
  <conditionalFormatting sqref="H7:H42 H107:H130 H44:H95">
    <cfRule type="containsText" dxfId="2104" priority="591" operator="containsText" text="P">
      <formula>NOT(ISERROR(SEARCH("P",H7)))</formula>
    </cfRule>
    <cfRule type="containsText" dxfId="2103" priority="592" operator="containsText" text="OK">
      <formula>NOT(ISERROR(SEARCH("OK",H7)))</formula>
    </cfRule>
  </conditionalFormatting>
  <conditionalFormatting sqref="H7:H42 H107:H130 H44:H95">
    <cfRule type="containsText" dxfId="2102" priority="589" operator="containsText" text="P">
      <formula>NOT(ISERROR(SEARCH("P",H7)))</formula>
    </cfRule>
    <cfRule type="containsText" dxfId="2101" priority="590" operator="containsText" text="OK">
      <formula>NOT(ISERROR(SEARCH("OK",H7)))</formula>
    </cfRule>
  </conditionalFormatting>
  <conditionalFormatting sqref="M6:M40">
    <cfRule type="expression" dxfId="2100" priority="586">
      <formula>AND(+L6="P",M6&lt;=$B$1)</formula>
    </cfRule>
    <cfRule type="expression" dxfId="2099" priority="587">
      <formula>AND(+L6="P",M6&gt;$B$1)</formula>
    </cfRule>
    <cfRule type="expression" dxfId="2098" priority="588">
      <formula>+L6="OK"</formula>
    </cfRule>
  </conditionalFormatting>
  <conditionalFormatting sqref="O6:O40">
    <cfRule type="expression" dxfId="2097" priority="580">
      <formula>AND(+N6="P",O6&lt;=$B$1)</formula>
    </cfRule>
    <cfRule type="expression" dxfId="2096" priority="581">
      <formula>AND(+N6="P",O6&gt;$B$1)</formula>
    </cfRule>
    <cfRule type="expression" dxfId="2095" priority="582">
      <formula>+N6="OK"</formula>
    </cfRule>
  </conditionalFormatting>
  <conditionalFormatting sqref="Q6:Q40">
    <cfRule type="expression" dxfId="2094" priority="577">
      <formula>AND(+P6="P",Q6&lt;=$B$1)</formula>
    </cfRule>
    <cfRule type="expression" dxfId="2093" priority="578">
      <formula>AND(+P6="P",Q6&gt;$B$1)</formula>
    </cfRule>
    <cfRule type="expression" dxfId="2092" priority="579">
      <formula>+P6="OK"</formula>
    </cfRule>
  </conditionalFormatting>
  <conditionalFormatting sqref="S6:S40">
    <cfRule type="expression" dxfId="2091" priority="574">
      <formula>AND(+R6="P",S6&lt;=$B$1)</formula>
    </cfRule>
    <cfRule type="expression" dxfId="2090" priority="575">
      <formula>AND(+R6="P",S6&gt;$B$1)</formula>
    </cfRule>
    <cfRule type="expression" dxfId="2089" priority="576">
      <formula>+R6="OK"</formula>
    </cfRule>
  </conditionalFormatting>
  <conditionalFormatting sqref="U6:U40">
    <cfRule type="expression" dxfId="2088" priority="571">
      <formula>AND(+T6="P",U6&lt;=$B$1)</formula>
    </cfRule>
    <cfRule type="expression" dxfId="2087" priority="572">
      <formula>AND(+T6="P",U6&gt;$B$1)</formula>
    </cfRule>
    <cfRule type="expression" dxfId="2086" priority="573">
      <formula>+T6="OK"</formula>
    </cfRule>
  </conditionalFormatting>
  <conditionalFormatting sqref="W6:W40">
    <cfRule type="expression" dxfId="2085" priority="568">
      <formula>AND(+V6="P",W6&lt;=$B$1)</formula>
    </cfRule>
    <cfRule type="expression" dxfId="2084" priority="569">
      <formula>AND(+V6="P",W6&gt;$B$1)</formula>
    </cfRule>
    <cfRule type="expression" dxfId="2083" priority="570">
      <formula>+V6="OK"</formula>
    </cfRule>
  </conditionalFormatting>
  <conditionalFormatting sqref="AI7:AI85">
    <cfRule type="expression" dxfId="2082" priority="559">
      <formula>AND(+AG7="P",AI7&lt;=$B$1)</formula>
    </cfRule>
    <cfRule type="expression" dxfId="2081" priority="560">
      <formula>AND(+AG7="P",AI7&gt;$B$1)</formula>
    </cfRule>
    <cfRule type="expression" dxfId="2080" priority="561">
      <formula>+AG7="OK"</formula>
    </cfRule>
  </conditionalFormatting>
  <conditionalFormatting sqref="F6:F43 F45:F131">
    <cfRule type="containsText" dxfId="2079" priority="554" operator="containsText" text="P">
      <formula>NOT(ISERROR(SEARCH("P",F6)))</formula>
    </cfRule>
    <cfRule type="containsText" dxfId="2078" priority="555" operator="containsText" text="OK">
      <formula>NOT(ISERROR(SEARCH("OK",F6)))</formula>
    </cfRule>
  </conditionalFormatting>
  <conditionalFormatting sqref="F6:F43 F45:F131">
    <cfRule type="containsText" dxfId="2077" priority="552" operator="containsText" text="P">
      <formula>NOT(ISERROR(SEARCH("P",F6)))</formula>
    </cfRule>
    <cfRule type="containsText" dxfId="2076" priority="553" operator="containsText" text="OK">
      <formula>NOT(ISERROR(SEARCH("OK",F6)))</formula>
    </cfRule>
  </conditionalFormatting>
  <conditionalFormatting sqref="T104">
    <cfRule type="containsText" dxfId="2075" priority="544" operator="containsText" text="P">
      <formula>NOT(ISERROR(SEARCH("P",T104)))</formula>
    </cfRule>
    <cfRule type="containsText" dxfId="2074" priority="545" operator="containsText" text="OK">
      <formula>NOT(ISERROR(SEARCH("OK",T104)))</formula>
    </cfRule>
  </conditionalFormatting>
  <conditionalFormatting sqref="T104">
    <cfRule type="containsText" dxfId="2073" priority="542" operator="containsText" text="P">
      <formula>NOT(ISERROR(SEARCH("P",T104)))</formula>
    </cfRule>
    <cfRule type="containsText" dxfId="2072" priority="543" operator="containsText" text="OK">
      <formula>NOT(ISERROR(SEARCH("OK",T104)))</formula>
    </cfRule>
  </conditionalFormatting>
  <conditionalFormatting sqref="R104">
    <cfRule type="containsText" dxfId="2071" priority="540" operator="containsText" text="P">
      <formula>NOT(ISERROR(SEARCH("P",R104)))</formula>
    </cfRule>
    <cfRule type="containsText" dxfId="2070" priority="541" operator="containsText" text="OK">
      <formula>NOT(ISERROR(SEARCH("OK",R104)))</formula>
    </cfRule>
  </conditionalFormatting>
  <conditionalFormatting sqref="R104">
    <cfRule type="containsText" dxfId="2069" priority="538" operator="containsText" text="P">
      <formula>NOT(ISERROR(SEARCH("P",R104)))</formula>
    </cfRule>
    <cfRule type="containsText" dxfId="2068" priority="539" operator="containsText" text="OK">
      <formula>NOT(ISERROR(SEARCH("OK",R104)))</formula>
    </cfRule>
  </conditionalFormatting>
  <conditionalFormatting sqref="P104">
    <cfRule type="containsText" dxfId="2067" priority="536" operator="containsText" text="P">
      <formula>NOT(ISERROR(SEARCH("P",P104)))</formula>
    </cfRule>
    <cfRule type="containsText" dxfId="2066" priority="537" operator="containsText" text="OK">
      <formula>NOT(ISERROR(SEARCH("OK",P104)))</formula>
    </cfRule>
  </conditionalFormatting>
  <conditionalFormatting sqref="P104">
    <cfRule type="containsText" dxfId="2065" priority="534" operator="containsText" text="P">
      <formula>NOT(ISERROR(SEARCH("P",P104)))</formula>
    </cfRule>
    <cfRule type="containsText" dxfId="2064" priority="535" operator="containsText" text="OK">
      <formula>NOT(ISERROR(SEARCH("OK",P104)))</formula>
    </cfRule>
  </conditionalFormatting>
  <conditionalFormatting sqref="N104">
    <cfRule type="containsText" dxfId="2063" priority="532" operator="containsText" text="P">
      <formula>NOT(ISERROR(SEARCH("P",N104)))</formula>
    </cfRule>
    <cfRule type="containsText" dxfId="2062" priority="533" operator="containsText" text="OK">
      <formula>NOT(ISERROR(SEARCH("OK",N104)))</formula>
    </cfRule>
  </conditionalFormatting>
  <conditionalFormatting sqref="N104">
    <cfRule type="containsText" dxfId="2061" priority="530" operator="containsText" text="P">
      <formula>NOT(ISERROR(SEARCH("P",N104)))</formula>
    </cfRule>
    <cfRule type="containsText" dxfId="2060" priority="531" operator="containsText" text="OK">
      <formula>NOT(ISERROR(SEARCH("OK",N104)))</formula>
    </cfRule>
  </conditionalFormatting>
  <conditionalFormatting sqref="L104">
    <cfRule type="containsText" dxfId="2059" priority="524" operator="containsText" text="P">
      <formula>NOT(ISERROR(SEARCH("P",L104)))</formula>
    </cfRule>
    <cfRule type="containsText" dxfId="2058" priority="525" operator="containsText" text="OK">
      <formula>NOT(ISERROR(SEARCH("OK",L104)))</formula>
    </cfRule>
  </conditionalFormatting>
  <conditionalFormatting sqref="L104">
    <cfRule type="containsText" dxfId="2057" priority="522" operator="containsText" text="P">
      <formula>NOT(ISERROR(SEARCH("P",L104)))</formula>
    </cfRule>
    <cfRule type="containsText" dxfId="2056" priority="523" operator="containsText" text="OK">
      <formula>NOT(ISERROR(SEARCH("OK",L104)))</formula>
    </cfRule>
  </conditionalFormatting>
  <conditionalFormatting sqref="J104">
    <cfRule type="containsText" dxfId="2055" priority="520" operator="containsText" text="P">
      <formula>NOT(ISERROR(SEARCH("P",J104)))</formula>
    </cfRule>
    <cfRule type="containsText" dxfId="2054" priority="521" operator="containsText" text="OK">
      <formula>NOT(ISERROR(SEARCH("OK",J104)))</formula>
    </cfRule>
  </conditionalFormatting>
  <conditionalFormatting sqref="J104">
    <cfRule type="containsText" dxfId="2053" priority="518" operator="containsText" text="P">
      <formula>NOT(ISERROR(SEARCH("P",J104)))</formula>
    </cfRule>
    <cfRule type="containsText" dxfId="2052" priority="519" operator="containsText" text="OK">
      <formula>NOT(ISERROR(SEARCH("OK",J104)))</formula>
    </cfRule>
  </conditionalFormatting>
  <conditionalFormatting sqref="AB105:AB109">
    <cfRule type="containsText" dxfId="2051" priority="508" operator="containsText" text="P">
      <formula>NOT(ISERROR(SEARCH("P",AB105)))</formula>
    </cfRule>
    <cfRule type="containsText" dxfId="2050" priority="509" operator="containsText" text="OK">
      <formula>NOT(ISERROR(SEARCH("OK",AB105)))</formula>
    </cfRule>
  </conditionalFormatting>
  <conditionalFormatting sqref="AB110:AB116">
    <cfRule type="expression" dxfId="2049" priority="497">
      <formula>AND(+AA110="P",AB110&lt;=$B$1)</formula>
    </cfRule>
    <cfRule type="expression" dxfId="2048" priority="498">
      <formula>AND(+AA110="P",AB110&gt;$B$1)</formula>
    </cfRule>
    <cfRule type="expression" dxfId="2047" priority="499">
      <formula>+AA110="OK"</formula>
    </cfRule>
  </conditionalFormatting>
  <conditionalFormatting sqref="AB6">
    <cfRule type="containsText" dxfId="2046" priority="506" operator="containsText" text="P">
      <formula>NOT(ISERROR(SEARCH("P",AB6)))</formula>
    </cfRule>
    <cfRule type="containsText" dxfId="2045" priority="507" operator="containsText" text="OK">
      <formula>NOT(ISERROR(SEARCH("OK",AB6)))</formula>
    </cfRule>
  </conditionalFormatting>
  <conditionalFormatting sqref="AB6">
    <cfRule type="containsText" dxfId="2044" priority="504" operator="containsText" text="P">
      <formula>NOT(ISERROR(SEARCH("P",AB6)))</formula>
    </cfRule>
    <cfRule type="containsText" dxfId="2043" priority="505" operator="containsText" text="OK">
      <formula>NOT(ISERROR(SEARCH("OK",AB6)))</formula>
    </cfRule>
  </conditionalFormatting>
  <conditionalFormatting sqref="AB7:AB40 AB51:AB102 AB44:AB49 AB42">
    <cfRule type="containsText" dxfId="2042" priority="502" operator="containsText" text="P">
      <formula>NOT(ISERROR(SEARCH("P",AB7)))</formula>
    </cfRule>
    <cfRule type="containsText" dxfId="2041" priority="503" operator="containsText" text="OK">
      <formula>NOT(ISERROR(SEARCH("OK",AB7)))</formula>
    </cfRule>
  </conditionalFormatting>
  <conditionalFormatting sqref="AB7:AB40 AB51:AB102 AB44:AB49 AB42">
    <cfRule type="containsText" dxfId="2040" priority="500" operator="containsText" text="P">
      <formula>NOT(ISERROR(SEARCH("P",AB7)))</formula>
    </cfRule>
    <cfRule type="containsText" dxfId="2039" priority="501" operator="containsText" text="OK">
      <formula>NOT(ISERROR(SEARCH("OK",AB7)))</formula>
    </cfRule>
  </conditionalFormatting>
  <conditionalFormatting sqref="AB104">
    <cfRule type="containsText" dxfId="2038" priority="495" operator="containsText" text="P">
      <formula>NOT(ISERROR(SEARCH("P",AB104)))</formula>
    </cfRule>
    <cfRule type="containsText" dxfId="2037" priority="496" operator="containsText" text="OK">
      <formula>NOT(ISERROR(SEARCH("OK",AB104)))</formula>
    </cfRule>
  </conditionalFormatting>
  <conditionalFormatting sqref="AB104">
    <cfRule type="containsText" dxfId="2036" priority="493" operator="containsText" text="P">
      <formula>NOT(ISERROR(SEARCH("P",AB104)))</formula>
    </cfRule>
    <cfRule type="containsText" dxfId="2035" priority="494" operator="containsText" text="OK">
      <formula>NOT(ISERROR(SEARCH("OK",AB104)))</formula>
    </cfRule>
  </conditionalFormatting>
  <conditionalFormatting sqref="P50">
    <cfRule type="containsText" dxfId="2034" priority="428" operator="containsText" text="P">
      <formula>NOT(ISERROR(SEARCH("P",P50)))</formula>
    </cfRule>
    <cfRule type="containsText" dxfId="2033" priority="429" operator="containsText" text="OK">
      <formula>NOT(ISERROR(SEARCH("OK",P50)))</formula>
    </cfRule>
  </conditionalFormatting>
  <conditionalFormatting sqref="P50">
    <cfRule type="containsText" dxfId="2032" priority="426" operator="containsText" text="P">
      <formula>NOT(ISERROR(SEARCH("P",P50)))</formula>
    </cfRule>
    <cfRule type="containsText" dxfId="2031" priority="427" operator="containsText" text="OK">
      <formula>NOT(ISERROR(SEARCH("OK",P50)))</formula>
    </cfRule>
  </conditionalFormatting>
  <conditionalFormatting sqref="Y6:Y40">
    <cfRule type="expression" dxfId="2030" priority="486">
      <formula>AND(+X6="P",Y6&lt;=$B$1)</formula>
    </cfRule>
    <cfRule type="expression" dxfId="2029" priority="487">
      <formula>AND(+X6="P",Y6&gt;$B$1)</formula>
    </cfRule>
    <cfRule type="expression" dxfId="2028" priority="488">
      <formula>+X6="OK"</formula>
    </cfRule>
  </conditionalFormatting>
  <conditionalFormatting sqref="AC6:AC40">
    <cfRule type="expression" dxfId="2027" priority="483">
      <formula>AND(+AB6="P",AC6&lt;=$B$1)</formula>
    </cfRule>
    <cfRule type="expression" dxfId="2026" priority="484">
      <formula>AND(+AB6="P",AC6&gt;$B$1)</formula>
    </cfRule>
    <cfRule type="expression" dxfId="2025" priority="485">
      <formula>+AB6="OK"</formula>
    </cfRule>
  </conditionalFormatting>
  <conditionalFormatting sqref="AA6:AA40">
    <cfRule type="expression" dxfId="2024" priority="480">
      <formula>AND(+Z6="P",AA6&lt;=$B$1)</formula>
    </cfRule>
    <cfRule type="expression" dxfId="2023" priority="481">
      <formula>AND(+Z6="P",AA6&gt;$B$1)</formula>
    </cfRule>
    <cfRule type="expression" dxfId="2022" priority="482">
      <formula>+Z6="OK"</formula>
    </cfRule>
  </conditionalFormatting>
  <conditionalFormatting sqref="AD85">
    <cfRule type="containsText" dxfId="2021" priority="478" operator="containsText" text="P">
      <formula>NOT(ISERROR(SEARCH("P",AD85)))</formula>
    </cfRule>
    <cfRule type="containsText" dxfId="2020" priority="479" operator="containsText" text="OK">
      <formula>NOT(ISERROR(SEARCH("OK",AD85)))</formula>
    </cfRule>
  </conditionalFormatting>
  <conditionalFormatting sqref="AD85">
    <cfRule type="containsText" dxfId="2019" priority="476" operator="containsText" text="P">
      <formula>NOT(ISERROR(SEARCH("P",AD85)))</formula>
    </cfRule>
    <cfRule type="containsText" dxfId="2018" priority="477" operator="containsText" text="OK">
      <formula>NOT(ISERROR(SEARCH("OK",AD85)))</formula>
    </cfRule>
  </conditionalFormatting>
  <conditionalFormatting sqref="AD90:AD102 AD104">
    <cfRule type="containsText" dxfId="2017" priority="474" operator="containsText" text="P">
      <formula>NOT(ISERROR(SEARCH("P",AD90)))</formula>
    </cfRule>
    <cfRule type="containsText" dxfId="2016" priority="475" operator="containsText" text="OK">
      <formula>NOT(ISERROR(SEARCH("OK",AD90)))</formula>
    </cfRule>
  </conditionalFormatting>
  <conditionalFormatting sqref="AD90:AD102 AD104">
    <cfRule type="containsText" dxfId="2015" priority="472" operator="containsText" text="P">
      <formula>NOT(ISERROR(SEARCH("P",AD90)))</formula>
    </cfRule>
    <cfRule type="containsText" dxfId="2014" priority="473" operator="containsText" text="OK">
      <formula>NOT(ISERROR(SEARCH("OK",AD90)))</formula>
    </cfRule>
  </conditionalFormatting>
  <conditionalFormatting sqref="G6:G7">
    <cfRule type="expression" dxfId="2013" priority="469">
      <formula>AND(+F6="P",G6&lt;=$B$1)</formula>
    </cfRule>
    <cfRule type="expression" dxfId="2012" priority="470">
      <formula>AND(+F6="P",G6&gt;$B$1)</formula>
    </cfRule>
    <cfRule type="expression" dxfId="2011" priority="471">
      <formula>+F6="OK"</formula>
    </cfRule>
  </conditionalFormatting>
  <conditionalFormatting sqref="AF7">
    <cfRule type="containsText" dxfId="2010" priority="459" operator="containsText" text="P">
      <formula>NOT(ISERROR(SEARCH("P",AF7)))</formula>
    </cfRule>
    <cfRule type="containsText" dxfId="2009" priority="460" operator="containsText" text="OK">
      <formula>NOT(ISERROR(SEARCH("OK",AF7)))</formula>
    </cfRule>
  </conditionalFormatting>
  <conditionalFormatting sqref="AF7">
    <cfRule type="containsText" dxfId="2008" priority="461" operator="containsText" text="P">
      <formula>NOT(ISERROR(SEARCH("P",AF7)))</formula>
    </cfRule>
    <cfRule type="containsText" dxfId="2007" priority="462" operator="containsText" text="OK">
      <formula>NOT(ISERROR(SEARCH("OK",AF7)))</formula>
    </cfRule>
  </conditionalFormatting>
  <conditionalFormatting sqref="AF8:AF43 AF45:AF131">
    <cfRule type="containsText" dxfId="2006" priority="455" operator="containsText" text="P">
      <formula>NOT(ISERROR(SEARCH("P",AF8)))</formula>
    </cfRule>
    <cfRule type="containsText" dxfId="2005" priority="456" operator="containsText" text="OK">
      <formula>NOT(ISERROR(SEARCH("OK",AF8)))</formula>
    </cfRule>
  </conditionalFormatting>
  <conditionalFormatting sqref="AF8:AF43 AF45:AF131">
    <cfRule type="containsText" dxfId="2004" priority="457" operator="containsText" text="P">
      <formula>NOT(ISERROR(SEARCH("P",AF8)))</formula>
    </cfRule>
    <cfRule type="containsText" dxfId="2003" priority="458" operator="containsText" text="OK">
      <formula>NOT(ISERROR(SEARCH("OK",AF8)))</formula>
    </cfRule>
  </conditionalFormatting>
  <conditionalFormatting sqref="AJ7:AJ131">
    <cfRule type="expression" dxfId="2002" priority="449">
      <formula>AND(+AI7="P",AJ7&lt;=$B$1)</formula>
    </cfRule>
    <cfRule type="expression" dxfId="2001" priority="450">
      <formula>AND(+AI7="P",AJ7&gt;$B$1)</formula>
    </cfRule>
    <cfRule type="expression" dxfId="2000" priority="451">
      <formula>+AI7="OK"</formula>
    </cfRule>
  </conditionalFormatting>
  <conditionalFormatting sqref="AK7:AK131">
    <cfRule type="expression" dxfId="1999" priority="446">
      <formula>AND(+AJ7="P",AK7&lt;=$B$1)</formula>
    </cfRule>
    <cfRule type="expression" dxfId="1998" priority="447">
      <formula>AND(+AJ7="P",AK7&gt;$B$1)</formula>
    </cfRule>
    <cfRule type="expression" dxfId="1997" priority="448">
      <formula>+AJ7="OK"</formula>
    </cfRule>
  </conditionalFormatting>
  <conditionalFormatting sqref="H96:H102 H104:H106">
    <cfRule type="containsText" dxfId="1996" priority="444" operator="containsText" text="P">
      <formula>NOT(ISERROR(SEARCH("P",H96)))</formula>
    </cfRule>
    <cfRule type="containsText" dxfId="1995" priority="445" operator="containsText" text="OK">
      <formula>NOT(ISERROR(SEARCH("OK",H96)))</formula>
    </cfRule>
  </conditionalFormatting>
  <conditionalFormatting sqref="H96:H102 H104:H106">
    <cfRule type="containsText" dxfId="1994" priority="442" operator="containsText" text="P">
      <formula>NOT(ISERROR(SEARCH("P",H96)))</formula>
    </cfRule>
    <cfRule type="containsText" dxfId="1993" priority="443" operator="containsText" text="OK">
      <formula>NOT(ISERROR(SEARCH("OK",H96)))</formula>
    </cfRule>
  </conditionalFormatting>
  <conditionalFormatting sqref="J50">
    <cfRule type="containsText" dxfId="1992" priority="440" operator="containsText" text="P">
      <formula>NOT(ISERROR(SEARCH("P",J50)))</formula>
    </cfRule>
    <cfRule type="containsText" dxfId="1991" priority="441" operator="containsText" text="OK">
      <formula>NOT(ISERROR(SEARCH("OK",J50)))</formula>
    </cfRule>
  </conditionalFormatting>
  <conditionalFormatting sqref="J50">
    <cfRule type="containsText" dxfId="1990" priority="438" operator="containsText" text="P">
      <formula>NOT(ISERROR(SEARCH("P",J50)))</formula>
    </cfRule>
    <cfRule type="containsText" dxfId="1989" priority="439" operator="containsText" text="OK">
      <formula>NOT(ISERROR(SEARCH("OK",J50)))</formula>
    </cfRule>
  </conditionalFormatting>
  <conditionalFormatting sqref="L50">
    <cfRule type="containsText" dxfId="1988" priority="436" operator="containsText" text="P">
      <formula>NOT(ISERROR(SEARCH("P",L50)))</formula>
    </cfRule>
    <cfRule type="containsText" dxfId="1987" priority="437" operator="containsText" text="OK">
      <formula>NOT(ISERROR(SEARCH("OK",L50)))</formula>
    </cfRule>
  </conditionalFormatting>
  <conditionalFormatting sqref="L50">
    <cfRule type="containsText" dxfId="1986" priority="434" operator="containsText" text="P">
      <formula>NOT(ISERROR(SEARCH("P",L50)))</formula>
    </cfRule>
    <cfRule type="containsText" dxfId="1985" priority="435" operator="containsText" text="OK">
      <formula>NOT(ISERROR(SEARCH("OK",L50)))</formula>
    </cfRule>
  </conditionalFormatting>
  <conditionalFormatting sqref="N50">
    <cfRule type="containsText" dxfId="1984" priority="432" operator="containsText" text="P">
      <formula>NOT(ISERROR(SEARCH("P",N50)))</formula>
    </cfRule>
    <cfRule type="containsText" dxfId="1983" priority="433" operator="containsText" text="OK">
      <formula>NOT(ISERROR(SEARCH("OK",N50)))</formula>
    </cfRule>
  </conditionalFormatting>
  <conditionalFormatting sqref="N50">
    <cfRule type="containsText" dxfId="1982" priority="430" operator="containsText" text="P">
      <formula>NOT(ISERROR(SEARCH("P",N50)))</formula>
    </cfRule>
    <cfRule type="containsText" dxfId="1981" priority="431" operator="containsText" text="OK">
      <formula>NOT(ISERROR(SEARCH("OK",N50)))</formula>
    </cfRule>
  </conditionalFormatting>
  <conditionalFormatting sqref="R50">
    <cfRule type="containsText" dxfId="1980" priority="424" operator="containsText" text="P">
      <formula>NOT(ISERROR(SEARCH("P",R50)))</formula>
    </cfRule>
    <cfRule type="containsText" dxfId="1979" priority="425" operator="containsText" text="OK">
      <formula>NOT(ISERROR(SEARCH("OK",R50)))</formula>
    </cfRule>
  </conditionalFormatting>
  <conditionalFormatting sqref="R50">
    <cfRule type="containsText" dxfId="1978" priority="422" operator="containsText" text="P">
      <formula>NOT(ISERROR(SEARCH("P",R50)))</formula>
    </cfRule>
    <cfRule type="containsText" dxfId="1977" priority="423" operator="containsText" text="OK">
      <formula>NOT(ISERROR(SEARCH("OK",R50)))</formula>
    </cfRule>
  </conditionalFormatting>
  <conditionalFormatting sqref="T50">
    <cfRule type="containsText" dxfId="1976" priority="420" operator="containsText" text="P">
      <formula>NOT(ISERROR(SEARCH("P",T50)))</formula>
    </cfRule>
    <cfRule type="containsText" dxfId="1975" priority="421" operator="containsText" text="OK">
      <formula>NOT(ISERROR(SEARCH("OK",T50)))</formula>
    </cfRule>
  </conditionalFormatting>
  <conditionalFormatting sqref="T50">
    <cfRule type="containsText" dxfId="1974" priority="418" operator="containsText" text="P">
      <formula>NOT(ISERROR(SEARCH("P",T50)))</formula>
    </cfRule>
    <cfRule type="containsText" dxfId="1973" priority="419" operator="containsText" text="OK">
      <formula>NOT(ISERROR(SEARCH("OK",T50)))</formula>
    </cfRule>
  </conditionalFormatting>
  <conditionalFormatting sqref="V50">
    <cfRule type="containsText" dxfId="1972" priority="416" operator="containsText" text="P">
      <formula>NOT(ISERROR(SEARCH("P",V50)))</formula>
    </cfRule>
    <cfRule type="containsText" dxfId="1971" priority="417" operator="containsText" text="OK">
      <formula>NOT(ISERROR(SEARCH("OK",V50)))</formula>
    </cfRule>
  </conditionalFormatting>
  <conditionalFormatting sqref="V50">
    <cfRule type="containsText" dxfId="1970" priority="414" operator="containsText" text="P">
      <formula>NOT(ISERROR(SEARCH("P",V50)))</formula>
    </cfRule>
    <cfRule type="containsText" dxfId="1969" priority="415" operator="containsText" text="OK">
      <formula>NOT(ISERROR(SEARCH("OK",V50)))</formula>
    </cfRule>
  </conditionalFormatting>
  <conditionalFormatting sqref="X50">
    <cfRule type="containsText" dxfId="1968" priority="412" operator="containsText" text="P">
      <formula>NOT(ISERROR(SEARCH("P",X50)))</formula>
    </cfRule>
    <cfRule type="containsText" dxfId="1967" priority="413" operator="containsText" text="OK">
      <formula>NOT(ISERROR(SEARCH("OK",X50)))</formula>
    </cfRule>
  </conditionalFormatting>
  <conditionalFormatting sqref="X50">
    <cfRule type="containsText" dxfId="1966" priority="410" operator="containsText" text="P">
      <formula>NOT(ISERROR(SEARCH("P",X50)))</formula>
    </cfRule>
    <cfRule type="containsText" dxfId="1965" priority="411" operator="containsText" text="OK">
      <formula>NOT(ISERROR(SEARCH("OK",X50)))</formula>
    </cfRule>
  </conditionalFormatting>
  <conditionalFormatting sqref="Z50">
    <cfRule type="containsText" dxfId="1964" priority="408" operator="containsText" text="P">
      <formula>NOT(ISERROR(SEARCH("P",Z50)))</formula>
    </cfRule>
    <cfRule type="containsText" dxfId="1963" priority="409" operator="containsText" text="OK">
      <formula>NOT(ISERROR(SEARCH("OK",Z50)))</formula>
    </cfRule>
  </conditionalFormatting>
  <conditionalFormatting sqref="Z50">
    <cfRule type="containsText" dxfId="1962" priority="406" operator="containsText" text="P">
      <formula>NOT(ISERROR(SEARCH("P",Z50)))</formula>
    </cfRule>
    <cfRule type="containsText" dxfId="1961" priority="407" operator="containsText" text="OK">
      <formula>NOT(ISERROR(SEARCH("OK",Z50)))</formula>
    </cfRule>
  </conditionalFormatting>
  <conditionalFormatting sqref="AB50">
    <cfRule type="containsText" dxfId="1960" priority="404" operator="containsText" text="P">
      <formula>NOT(ISERROR(SEARCH("P",AB50)))</formula>
    </cfRule>
    <cfRule type="containsText" dxfId="1959" priority="405" operator="containsText" text="OK">
      <formula>NOT(ISERROR(SEARCH("OK",AB50)))</formula>
    </cfRule>
  </conditionalFormatting>
  <conditionalFormatting sqref="AB50">
    <cfRule type="containsText" dxfId="1958" priority="402" operator="containsText" text="P">
      <formula>NOT(ISERROR(SEARCH("P",AB50)))</formula>
    </cfRule>
    <cfRule type="containsText" dxfId="1957" priority="403" operator="containsText" text="OK">
      <formula>NOT(ISERROR(SEARCH("OK",AB50)))</formula>
    </cfRule>
  </conditionalFormatting>
  <conditionalFormatting sqref="AD50">
    <cfRule type="containsText" dxfId="1956" priority="400" operator="containsText" text="P">
      <formula>NOT(ISERROR(SEARCH("P",AD50)))</formula>
    </cfRule>
    <cfRule type="containsText" dxfId="1955" priority="401" operator="containsText" text="OK">
      <formula>NOT(ISERROR(SEARCH("OK",AD50)))</formula>
    </cfRule>
  </conditionalFormatting>
  <conditionalFormatting sqref="AD50">
    <cfRule type="containsText" dxfId="1954" priority="398" operator="containsText" text="P">
      <formula>NOT(ISERROR(SEARCH("P",AD50)))</formula>
    </cfRule>
    <cfRule type="containsText" dxfId="1953" priority="399" operator="containsText" text="OK">
      <formula>NOT(ISERROR(SEARCH("OK",AD50)))</formula>
    </cfRule>
  </conditionalFormatting>
  <conditionalFormatting sqref="K43">
    <cfRule type="expression" dxfId="1952" priority="395">
      <formula>AND(+J43="P",K43&lt;=$B$1)</formula>
    </cfRule>
    <cfRule type="expression" dxfId="1951" priority="396">
      <formula>AND(+J43="P",K43&gt;$B$1)</formula>
    </cfRule>
    <cfRule type="expression" dxfId="1950" priority="397">
      <formula>+J43="OK"</formula>
    </cfRule>
  </conditionalFormatting>
  <conditionalFormatting sqref="I43">
    <cfRule type="expression" dxfId="1949" priority="392">
      <formula>AND(+H43="P",I43&lt;=$B$1)</formula>
    </cfRule>
    <cfRule type="expression" dxfId="1948" priority="393">
      <formula>AND(+H43="P",I43&gt;$B$1)</formula>
    </cfRule>
    <cfRule type="expression" dxfId="1947" priority="394">
      <formula>+H43="OK"</formula>
    </cfRule>
  </conditionalFormatting>
  <conditionalFormatting sqref="G44">
    <cfRule type="expression" dxfId="1946" priority="389">
      <formula>AND(+F44="P",G44&lt;=$B$1)</formula>
    </cfRule>
    <cfRule type="expression" dxfId="1945" priority="390">
      <formula>AND(+F44="P",G44&gt;$B$1)</formula>
    </cfRule>
    <cfRule type="expression" dxfId="1944" priority="391">
      <formula>+F44="OK"</formula>
    </cfRule>
  </conditionalFormatting>
  <conditionalFormatting sqref="M43">
    <cfRule type="expression" dxfId="1943" priority="382">
      <formula>AND(+L43="P",M43&lt;=$B$1)</formula>
    </cfRule>
    <cfRule type="expression" dxfId="1942" priority="383">
      <formula>AND(+L43="P",M43&gt;$B$1)</formula>
    </cfRule>
    <cfRule type="expression" dxfId="1941" priority="384">
      <formula>+L43="OK"</formula>
    </cfRule>
  </conditionalFormatting>
  <conditionalFormatting sqref="O43">
    <cfRule type="expression" dxfId="1940" priority="379">
      <formula>AND(+N43="P",O43&lt;=$B$1)</formula>
    </cfRule>
    <cfRule type="expression" dxfId="1939" priority="380">
      <formula>AND(+N43="P",O43&gt;$B$1)</formula>
    </cfRule>
    <cfRule type="expression" dxfId="1938" priority="381">
      <formula>+N43="OK"</formula>
    </cfRule>
  </conditionalFormatting>
  <conditionalFormatting sqref="Q43">
    <cfRule type="expression" dxfId="1937" priority="376">
      <formula>AND(+P43="P",Q43&lt;=$B$1)</formula>
    </cfRule>
    <cfRule type="expression" dxfId="1936" priority="377">
      <formula>AND(+P43="P",Q43&gt;$B$1)</formula>
    </cfRule>
    <cfRule type="expression" dxfId="1935" priority="378">
      <formula>+P43="OK"</formula>
    </cfRule>
  </conditionalFormatting>
  <conditionalFormatting sqref="S43">
    <cfRule type="expression" dxfId="1934" priority="373">
      <formula>AND(+R43="P",S43&lt;=$B$1)</formula>
    </cfRule>
    <cfRule type="expression" dxfId="1933" priority="374">
      <formula>AND(+R43="P",S43&gt;$B$1)</formula>
    </cfRule>
    <cfRule type="expression" dxfId="1932" priority="375">
      <formula>+R43="OK"</formula>
    </cfRule>
  </conditionalFormatting>
  <conditionalFormatting sqref="U43">
    <cfRule type="expression" dxfId="1931" priority="370">
      <formula>AND(+T43="P",U43&lt;=$B$1)</formula>
    </cfRule>
    <cfRule type="expression" dxfId="1930" priority="371">
      <formula>AND(+T43="P",U43&gt;$B$1)</formula>
    </cfRule>
    <cfRule type="expression" dxfId="1929" priority="372">
      <formula>+T43="OK"</formula>
    </cfRule>
  </conditionalFormatting>
  <conditionalFormatting sqref="W43">
    <cfRule type="expression" dxfId="1928" priority="367">
      <formula>AND(+V43="P",W43&lt;=$B$1)</formula>
    </cfRule>
    <cfRule type="expression" dxfId="1927" priority="368">
      <formula>AND(+V43="P",W43&gt;$B$1)</formula>
    </cfRule>
    <cfRule type="expression" dxfId="1926" priority="369">
      <formula>+V43="OK"</formula>
    </cfRule>
  </conditionalFormatting>
  <conditionalFormatting sqref="F44">
    <cfRule type="containsText" dxfId="1925" priority="362" operator="containsText" text="P">
      <formula>NOT(ISERROR(SEARCH("P",F44)))</formula>
    </cfRule>
    <cfRule type="containsText" dxfId="1924" priority="363" operator="containsText" text="OK">
      <formula>NOT(ISERROR(SEARCH("OK",F44)))</formula>
    </cfRule>
  </conditionalFormatting>
  <conditionalFormatting sqref="F44">
    <cfRule type="containsText" dxfId="1923" priority="360" operator="containsText" text="P">
      <formula>NOT(ISERROR(SEARCH("P",F44)))</formula>
    </cfRule>
    <cfRule type="containsText" dxfId="1922" priority="361" operator="containsText" text="OK">
      <formula>NOT(ISERROR(SEARCH("OK",F44)))</formula>
    </cfRule>
  </conditionalFormatting>
  <conditionalFormatting sqref="AE43">
    <cfRule type="expression" dxfId="1921" priority="357">
      <formula>AND(+AD43="P",AE43&lt;=$B$1)</formula>
    </cfRule>
    <cfRule type="expression" dxfId="1920" priority="358">
      <formula>AND(+AD43="P",AE43&gt;$B$1)</formula>
    </cfRule>
    <cfRule type="expression" dxfId="1919" priority="359">
      <formula>+AD43="OK"</formula>
    </cfRule>
  </conditionalFormatting>
  <conditionalFormatting sqref="Y43">
    <cfRule type="expression" dxfId="1918" priority="354">
      <formula>AND(+X43="P",Y43&lt;=$B$1)</formula>
    </cfRule>
    <cfRule type="expression" dxfId="1917" priority="355">
      <formula>AND(+X43="P",Y43&gt;$B$1)</formula>
    </cfRule>
    <cfRule type="expression" dxfId="1916" priority="356">
      <formula>+X43="OK"</formula>
    </cfRule>
  </conditionalFormatting>
  <conditionalFormatting sqref="AA43">
    <cfRule type="expression" dxfId="1915" priority="348">
      <formula>AND(+Z43="P",AA43&lt;=$B$1)</formula>
    </cfRule>
    <cfRule type="expression" dxfId="1914" priority="349">
      <formula>AND(+Z43="P",AA43&gt;$B$1)</formula>
    </cfRule>
    <cfRule type="expression" dxfId="1913" priority="350">
      <formula>+Z43="OK"</formula>
    </cfRule>
  </conditionalFormatting>
  <conditionalFormatting sqref="AF44">
    <cfRule type="containsText" dxfId="1912" priority="344" operator="containsText" text="P">
      <formula>NOT(ISERROR(SEARCH("P",AF44)))</formula>
    </cfRule>
    <cfRule type="containsText" dxfId="1911" priority="345" operator="containsText" text="OK">
      <formula>NOT(ISERROR(SEARCH("OK",AF44)))</formula>
    </cfRule>
  </conditionalFormatting>
  <conditionalFormatting sqref="AF44">
    <cfRule type="containsText" dxfId="1910" priority="346" operator="containsText" text="P">
      <formula>NOT(ISERROR(SEARCH("P",AF44)))</formula>
    </cfRule>
    <cfRule type="containsText" dxfId="1909" priority="347" operator="containsText" text="OK">
      <formula>NOT(ISERROR(SEARCH("OK",AF44)))</formula>
    </cfRule>
  </conditionalFormatting>
  <conditionalFormatting sqref="J43">
    <cfRule type="containsText" dxfId="1908" priority="342" operator="containsText" text="P">
      <formula>NOT(ISERROR(SEARCH("P",J43)))</formula>
    </cfRule>
    <cfRule type="containsText" dxfId="1907" priority="343" operator="containsText" text="OK">
      <formula>NOT(ISERROR(SEARCH("OK",J43)))</formula>
    </cfRule>
  </conditionalFormatting>
  <conditionalFormatting sqref="J43">
    <cfRule type="containsText" dxfId="1906" priority="340" operator="containsText" text="P">
      <formula>NOT(ISERROR(SEARCH("P",J43)))</formula>
    </cfRule>
    <cfRule type="containsText" dxfId="1905" priority="341" operator="containsText" text="OK">
      <formula>NOT(ISERROR(SEARCH("OK",J43)))</formula>
    </cfRule>
  </conditionalFormatting>
  <conditionalFormatting sqref="L43">
    <cfRule type="containsText" dxfId="1904" priority="338" operator="containsText" text="P">
      <formula>NOT(ISERROR(SEARCH("P",L43)))</formula>
    </cfRule>
    <cfRule type="containsText" dxfId="1903" priority="339" operator="containsText" text="OK">
      <formula>NOT(ISERROR(SEARCH("OK",L43)))</formula>
    </cfRule>
  </conditionalFormatting>
  <conditionalFormatting sqref="L43">
    <cfRule type="containsText" dxfId="1902" priority="336" operator="containsText" text="P">
      <formula>NOT(ISERROR(SEARCH("P",L43)))</formula>
    </cfRule>
    <cfRule type="containsText" dxfId="1901" priority="337" operator="containsText" text="OK">
      <formula>NOT(ISERROR(SEARCH("OK",L43)))</formula>
    </cfRule>
  </conditionalFormatting>
  <conditionalFormatting sqref="N43">
    <cfRule type="containsText" dxfId="1900" priority="334" operator="containsText" text="P">
      <formula>NOT(ISERROR(SEARCH("P",N43)))</formula>
    </cfRule>
    <cfRule type="containsText" dxfId="1899" priority="335" operator="containsText" text="OK">
      <formula>NOT(ISERROR(SEARCH("OK",N43)))</formula>
    </cfRule>
  </conditionalFormatting>
  <conditionalFormatting sqref="N43">
    <cfRule type="containsText" dxfId="1898" priority="332" operator="containsText" text="P">
      <formula>NOT(ISERROR(SEARCH("P",N43)))</formula>
    </cfRule>
    <cfRule type="containsText" dxfId="1897" priority="333" operator="containsText" text="OK">
      <formula>NOT(ISERROR(SEARCH("OK",N43)))</formula>
    </cfRule>
  </conditionalFormatting>
  <conditionalFormatting sqref="P43">
    <cfRule type="containsText" dxfId="1896" priority="330" operator="containsText" text="P">
      <formula>NOT(ISERROR(SEARCH("P",P43)))</formula>
    </cfRule>
    <cfRule type="containsText" dxfId="1895" priority="331" operator="containsText" text="OK">
      <formula>NOT(ISERROR(SEARCH("OK",P43)))</formula>
    </cfRule>
  </conditionalFormatting>
  <conditionalFormatting sqref="P43">
    <cfRule type="containsText" dxfId="1894" priority="328" operator="containsText" text="P">
      <formula>NOT(ISERROR(SEARCH("P",P43)))</formula>
    </cfRule>
    <cfRule type="containsText" dxfId="1893" priority="329" operator="containsText" text="OK">
      <formula>NOT(ISERROR(SEARCH("OK",P43)))</formula>
    </cfRule>
  </conditionalFormatting>
  <conditionalFormatting sqref="R43">
    <cfRule type="containsText" dxfId="1892" priority="326" operator="containsText" text="P">
      <formula>NOT(ISERROR(SEARCH("P",R43)))</formula>
    </cfRule>
    <cfRule type="containsText" dxfId="1891" priority="327" operator="containsText" text="OK">
      <formula>NOT(ISERROR(SEARCH("OK",R43)))</formula>
    </cfRule>
  </conditionalFormatting>
  <conditionalFormatting sqref="R43">
    <cfRule type="containsText" dxfId="1890" priority="324" operator="containsText" text="P">
      <formula>NOT(ISERROR(SEARCH("P",R43)))</formula>
    </cfRule>
    <cfRule type="containsText" dxfId="1889" priority="325" operator="containsText" text="OK">
      <formula>NOT(ISERROR(SEARCH("OK",R43)))</formula>
    </cfRule>
  </conditionalFormatting>
  <conditionalFormatting sqref="T43">
    <cfRule type="containsText" dxfId="1888" priority="322" operator="containsText" text="P">
      <formula>NOT(ISERROR(SEARCH("P",T43)))</formula>
    </cfRule>
    <cfRule type="containsText" dxfId="1887" priority="323" operator="containsText" text="OK">
      <formula>NOT(ISERROR(SEARCH("OK",T43)))</formula>
    </cfRule>
  </conditionalFormatting>
  <conditionalFormatting sqref="T43">
    <cfRule type="containsText" dxfId="1886" priority="320" operator="containsText" text="P">
      <formula>NOT(ISERROR(SEARCH("P",T43)))</formula>
    </cfRule>
    <cfRule type="containsText" dxfId="1885" priority="321" operator="containsText" text="OK">
      <formula>NOT(ISERROR(SEARCH("OK",T43)))</formula>
    </cfRule>
  </conditionalFormatting>
  <conditionalFormatting sqref="V43">
    <cfRule type="containsText" dxfId="1884" priority="318" operator="containsText" text="P">
      <formula>NOT(ISERROR(SEARCH("P",V43)))</formula>
    </cfRule>
    <cfRule type="containsText" dxfId="1883" priority="319" operator="containsText" text="OK">
      <formula>NOT(ISERROR(SEARCH("OK",V43)))</formula>
    </cfRule>
  </conditionalFormatting>
  <conditionalFormatting sqref="V43">
    <cfRule type="containsText" dxfId="1882" priority="316" operator="containsText" text="P">
      <formula>NOT(ISERROR(SEARCH("P",V43)))</formula>
    </cfRule>
    <cfRule type="containsText" dxfId="1881" priority="317" operator="containsText" text="OK">
      <formula>NOT(ISERROR(SEARCH("OK",V43)))</formula>
    </cfRule>
  </conditionalFormatting>
  <conditionalFormatting sqref="X43">
    <cfRule type="containsText" dxfId="1880" priority="314" operator="containsText" text="P">
      <formula>NOT(ISERROR(SEARCH("P",X43)))</formula>
    </cfRule>
    <cfRule type="containsText" dxfId="1879" priority="315" operator="containsText" text="OK">
      <formula>NOT(ISERROR(SEARCH("OK",X43)))</formula>
    </cfRule>
  </conditionalFormatting>
  <conditionalFormatting sqref="X43">
    <cfRule type="containsText" dxfId="1878" priority="312" operator="containsText" text="P">
      <formula>NOT(ISERROR(SEARCH("P",X43)))</formula>
    </cfRule>
    <cfRule type="containsText" dxfId="1877" priority="313" operator="containsText" text="OK">
      <formula>NOT(ISERROR(SEARCH("OK",X43)))</formula>
    </cfRule>
  </conditionalFormatting>
  <conditionalFormatting sqref="Z43">
    <cfRule type="containsText" dxfId="1876" priority="310" operator="containsText" text="P">
      <formula>NOT(ISERROR(SEARCH("P",Z43)))</formula>
    </cfRule>
    <cfRule type="containsText" dxfId="1875" priority="311" operator="containsText" text="OK">
      <formula>NOT(ISERROR(SEARCH("OK",Z43)))</formula>
    </cfRule>
  </conditionalFormatting>
  <conditionalFormatting sqref="Z43">
    <cfRule type="containsText" dxfId="1874" priority="308" operator="containsText" text="P">
      <formula>NOT(ISERROR(SEARCH("P",Z43)))</formula>
    </cfRule>
    <cfRule type="containsText" dxfId="1873" priority="309" operator="containsText" text="OK">
      <formula>NOT(ISERROR(SEARCH("OK",Z43)))</formula>
    </cfRule>
  </conditionalFormatting>
  <conditionalFormatting sqref="AB43">
    <cfRule type="containsText" dxfId="1872" priority="306" operator="containsText" text="P">
      <formula>NOT(ISERROR(SEARCH("P",AB43)))</formula>
    </cfRule>
    <cfRule type="containsText" dxfId="1871" priority="307" operator="containsText" text="OK">
      <formula>NOT(ISERROR(SEARCH("OK",AB43)))</formula>
    </cfRule>
  </conditionalFormatting>
  <conditionalFormatting sqref="AB43">
    <cfRule type="containsText" dxfId="1870" priority="304" operator="containsText" text="P">
      <formula>NOT(ISERROR(SEARCH("P",AB43)))</formula>
    </cfRule>
    <cfRule type="containsText" dxfId="1869" priority="305" operator="containsText" text="OK">
      <formula>NOT(ISERROR(SEARCH("OK",AB43)))</formula>
    </cfRule>
  </conditionalFormatting>
  <conditionalFormatting sqref="AD43">
    <cfRule type="containsText" dxfId="1868" priority="302" operator="containsText" text="P">
      <formula>NOT(ISERROR(SEARCH("P",AD43)))</formula>
    </cfRule>
    <cfRule type="containsText" dxfId="1867" priority="303" operator="containsText" text="OK">
      <formula>NOT(ISERROR(SEARCH("OK",AD43)))</formula>
    </cfRule>
  </conditionalFormatting>
  <conditionalFormatting sqref="AD43">
    <cfRule type="containsText" dxfId="1866" priority="300" operator="containsText" text="P">
      <formula>NOT(ISERROR(SEARCH("P",AD43)))</formula>
    </cfRule>
    <cfRule type="containsText" dxfId="1865" priority="301" operator="containsText" text="OK">
      <formula>NOT(ISERROR(SEARCH("OK",AD43)))</formula>
    </cfRule>
  </conditionalFormatting>
  <conditionalFormatting sqref="K41">
    <cfRule type="expression" dxfId="1864" priority="297">
      <formula>AND(+J41="P",K41&lt;=$B$1)</formula>
    </cfRule>
    <cfRule type="expression" dxfId="1863" priority="298">
      <formula>AND(+J41="P",K41&gt;$B$1)</formula>
    </cfRule>
    <cfRule type="expression" dxfId="1862" priority="299">
      <formula>+J41="OK"</formula>
    </cfRule>
  </conditionalFormatting>
  <conditionalFormatting sqref="M41">
    <cfRule type="expression" dxfId="1861" priority="294">
      <formula>AND(+L41="P",M41&lt;=$B$1)</formula>
    </cfRule>
    <cfRule type="expression" dxfId="1860" priority="295">
      <formula>AND(+L41="P",M41&gt;$B$1)</formula>
    </cfRule>
    <cfRule type="expression" dxfId="1859" priority="296">
      <formula>+L41="OK"</formula>
    </cfRule>
  </conditionalFormatting>
  <conditionalFormatting sqref="O41">
    <cfRule type="expression" dxfId="1858" priority="291">
      <formula>AND(+N41="P",O41&lt;=$B$1)</formula>
    </cfRule>
    <cfRule type="expression" dxfId="1857" priority="292">
      <formula>AND(+N41="P",O41&gt;$B$1)</formula>
    </cfRule>
    <cfRule type="expression" dxfId="1856" priority="293">
      <formula>+N41="OK"</formula>
    </cfRule>
  </conditionalFormatting>
  <conditionalFormatting sqref="Q41">
    <cfRule type="expression" dxfId="1855" priority="288">
      <formula>AND(+P41="P",Q41&lt;=$B$1)</formula>
    </cfRule>
    <cfRule type="expression" dxfId="1854" priority="289">
      <formula>AND(+P41="P",Q41&gt;$B$1)</formula>
    </cfRule>
    <cfRule type="expression" dxfId="1853" priority="290">
      <formula>+P41="OK"</formula>
    </cfRule>
  </conditionalFormatting>
  <conditionalFormatting sqref="S41">
    <cfRule type="expression" dxfId="1852" priority="285">
      <formula>AND(+R41="P",S41&lt;=$B$1)</formula>
    </cfRule>
    <cfRule type="expression" dxfId="1851" priority="286">
      <formula>AND(+R41="P",S41&gt;$B$1)</formula>
    </cfRule>
    <cfRule type="expression" dxfId="1850" priority="287">
      <formula>+R41="OK"</formula>
    </cfRule>
  </conditionalFormatting>
  <conditionalFormatting sqref="U41">
    <cfRule type="expression" dxfId="1849" priority="282">
      <formula>AND(+T41="P",U41&lt;=$B$1)</formula>
    </cfRule>
    <cfRule type="expression" dxfId="1848" priority="283">
      <formula>AND(+T41="P",U41&gt;$B$1)</formula>
    </cfRule>
    <cfRule type="expression" dxfId="1847" priority="284">
      <formula>+T41="OK"</formula>
    </cfRule>
  </conditionalFormatting>
  <conditionalFormatting sqref="W41">
    <cfRule type="expression" dxfId="1846" priority="279">
      <formula>AND(+V41="P",W41&lt;=$B$1)</formula>
    </cfRule>
    <cfRule type="expression" dxfId="1845" priority="280">
      <formula>AND(+V41="P",W41&gt;$B$1)</formula>
    </cfRule>
    <cfRule type="expression" dxfId="1844" priority="281">
      <formula>+V41="OK"</formula>
    </cfRule>
  </conditionalFormatting>
  <conditionalFormatting sqref="AE41">
    <cfRule type="expression" dxfId="1843" priority="276">
      <formula>AND(+AD41="P",AE41&lt;=$B$1)</formula>
    </cfRule>
    <cfRule type="expression" dxfId="1842" priority="277">
      <formula>AND(+AD41="P",AE41&gt;$B$1)</formula>
    </cfRule>
    <cfRule type="expression" dxfId="1841" priority="278">
      <formula>+AD41="OK"</formula>
    </cfRule>
  </conditionalFormatting>
  <conditionalFormatting sqref="Y41">
    <cfRule type="expression" dxfId="1840" priority="273">
      <formula>AND(+X41="P",Y41&lt;=$B$1)</formula>
    </cfRule>
    <cfRule type="expression" dxfId="1839" priority="274">
      <formula>AND(+X41="P",Y41&gt;$B$1)</formula>
    </cfRule>
    <cfRule type="expression" dxfId="1838" priority="275">
      <formula>+X41="OK"</formula>
    </cfRule>
  </conditionalFormatting>
  <conditionalFormatting sqref="AC41">
    <cfRule type="expression" dxfId="1837" priority="270">
      <formula>AND(+AB41="P",AC41&lt;=$B$1)</formula>
    </cfRule>
    <cfRule type="expression" dxfId="1836" priority="271">
      <formula>AND(+AB41="P",AC41&gt;$B$1)</formula>
    </cfRule>
    <cfRule type="expression" dxfId="1835" priority="272">
      <formula>+AB41="OK"</formula>
    </cfRule>
  </conditionalFormatting>
  <conditionalFormatting sqref="AA41">
    <cfRule type="expression" dxfId="1834" priority="267">
      <formula>AND(+Z41="P",AA41&lt;=$B$1)</formula>
    </cfRule>
    <cfRule type="expression" dxfId="1833" priority="268">
      <formula>AND(+Z41="P",AA41&gt;$B$1)</formula>
    </cfRule>
    <cfRule type="expression" dxfId="1832" priority="269">
      <formula>+Z41="OK"</formula>
    </cfRule>
  </conditionalFormatting>
  <conditionalFormatting sqref="J41">
    <cfRule type="containsText" dxfId="1831" priority="265" operator="containsText" text="P">
      <formula>NOT(ISERROR(SEARCH("P",J41)))</formula>
    </cfRule>
    <cfRule type="containsText" dxfId="1830" priority="266" operator="containsText" text="OK">
      <formula>NOT(ISERROR(SEARCH("OK",J41)))</formula>
    </cfRule>
  </conditionalFormatting>
  <conditionalFormatting sqref="J41">
    <cfRule type="containsText" dxfId="1829" priority="263" operator="containsText" text="P">
      <formula>NOT(ISERROR(SEARCH("P",J41)))</formula>
    </cfRule>
    <cfRule type="containsText" dxfId="1828" priority="264" operator="containsText" text="OK">
      <formula>NOT(ISERROR(SEARCH("OK",J41)))</formula>
    </cfRule>
  </conditionalFormatting>
  <conditionalFormatting sqref="L41">
    <cfRule type="containsText" dxfId="1827" priority="261" operator="containsText" text="P">
      <formula>NOT(ISERROR(SEARCH("P",L41)))</formula>
    </cfRule>
    <cfRule type="containsText" dxfId="1826" priority="262" operator="containsText" text="OK">
      <formula>NOT(ISERROR(SEARCH("OK",L41)))</formula>
    </cfRule>
  </conditionalFormatting>
  <conditionalFormatting sqref="L41">
    <cfRule type="containsText" dxfId="1825" priority="259" operator="containsText" text="P">
      <formula>NOT(ISERROR(SEARCH("P",L41)))</formula>
    </cfRule>
    <cfRule type="containsText" dxfId="1824" priority="260" operator="containsText" text="OK">
      <formula>NOT(ISERROR(SEARCH("OK",L41)))</formula>
    </cfRule>
  </conditionalFormatting>
  <conditionalFormatting sqref="N41">
    <cfRule type="containsText" dxfId="1823" priority="257" operator="containsText" text="P">
      <formula>NOT(ISERROR(SEARCH("P",N41)))</formula>
    </cfRule>
    <cfRule type="containsText" dxfId="1822" priority="258" operator="containsText" text="OK">
      <formula>NOT(ISERROR(SEARCH("OK",N41)))</formula>
    </cfRule>
  </conditionalFormatting>
  <conditionalFormatting sqref="N41">
    <cfRule type="containsText" dxfId="1821" priority="255" operator="containsText" text="P">
      <formula>NOT(ISERROR(SEARCH("P",N41)))</formula>
    </cfRule>
    <cfRule type="containsText" dxfId="1820" priority="256" operator="containsText" text="OK">
      <formula>NOT(ISERROR(SEARCH("OK",N41)))</formula>
    </cfRule>
  </conditionalFormatting>
  <conditionalFormatting sqref="P41">
    <cfRule type="containsText" dxfId="1819" priority="253" operator="containsText" text="P">
      <formula>NOT(ISERROR(SEARCH("P",P41)))</formula>
    </cfRule>
    <cfRule type="containsText" dxfId="1818" priority="254" operator="containsText" text="OK">
      <formula>NOT(ISERROR(SEARCH("OK",P41)))</formula>
    </cfRule>
  </conditionalFormatting>
  <conditionalFormatting sqref="P41">
    <cfRule type="containsText" dxfId="1817" priority="251" operator="containsText" text="P">
      <formula>NOT(ISERROR(SEARCH("P",P41)))</formula>
    </cfRule>
    <cfRule type="containsText" dxfId="1816" priority="252" operator="containsText" text="OK">
      <formula>NOT(ISERROR(SEARCH("OK",P41)))</formula>
    </cfRule>
  </conditionalFormatting>
  <conditionalFormatting sqref="R41">
    <cfRule type="containsText" dxfId="1815" priority="249" operator="containsText" text="P">
      <formula>NOT(ISERROR(SEARCH("P",R41)))</formula>
    </cfRule>
    <cfRule type="containsText" dxfId="1814" priority="250" operator="containsText" text="OK">
      <formula>NOT(ISERROR(SEARCH("OK",R41)))</formula>
    </cfRule>
  </conditionalFormatting>
  <conditionalFormatting sqref="R41">
    <cfRule type="containsText" dxfId="1813" priority="247" operator="containsText" text="P">
      <formula>NOT(ISERROR(SEARCH("P",R41)))</formula>
    </cfRule>
    <cfRule type="containsText" dxfId="1812" priority="248" operator="containsText" text="OK">
      <formula>NOT(ISERROR(SEARCH("OK",R41)))</formula>
    </cfRule>
  </conditionalFormatting>
  <conditionalFormatting sqref="T41">
    <cfRule type="containsText" dxfId="1811" priority="245" operator="containsText" text="P">
      <formula>NOT(ISERROR(SEARCH("P",T41)))</formula>
    </cfRule>
    <cfRule type="containsText" dxfId="1810" priority="246" operator="containsText" text="OK">
      <formula>NOT(ISERROR(SEARCH("OK",T41)))</formula>
    </cfRule>
  </conditionalFormatting>
  <conditionalFormatting sqref="T41">
    <cfRule type="containsText" dxfId="1809" priority="243" operator="containsText" text="P">
      <formula>NOT(ISERROR(SEARCH("P",T41)))</formula>
    </cfRule>
    <cfRule type="containsText" dxfId="1808" priority="244" operator="containsText" text="OK">
      <formula>NOT(ISERROR(SEARCH("OK",T41)))</formula>
    </cfRule>
  </conditionalFormatting>
  <conditionalFormatting sqref="V41">
    <cfRule type="containsText" dxfId="1807" priority="241" operator="containsText" text="P">
      <formula>NOT(ISERROR(SEARCH("P",V41)))</formula>
    </cfRule>
    <cfRule type="containsText" dxfId="1806" priority="242" operator="containsText" text="OK">
      <formula>NOT(ISERROR(SEARCH("OK",V41)))</formula>
    </cfRule>
  </conditionalFormatting>
  <conditionalFormatting sqref="V41">
    <cfRule type="containsText" dxfId="1805" priority="239" operator="containsText" text="P">
      <formula>NOT(ISERROR(SEARCH("P",V41)))</formula>
    </cfRule>
    <cfRule type="containsText" dxfId="1804" priority="240" operator="containsText" text="OK">
      <formula>NOT(ISERROR(SEARCH("OK",V41)))</formula>
    </cfRule>
  </conditionalFormatting>
  <conditionalFormatting sqref="X41">
    <cfRule type="containsText" dxfId="1803" priority="237" operator="containsText" text="P">
      <formula>NOT(ISERROR(SEARCH("P",X41)))</formula>
    </cfRule>
    <cfRule type="containsText" dxfId="1802" priority="238" operator="containsText" text="OK">
      <formula>NOT(ISERROR(SEARCH("OK",X41)))</formula>
    </cfRule>
  </conditionalFormatting>
  <conditionalFormatting sqref="X41">
    <cfRule type="containsText" dxfId="1801" priority="235" operator="containsText" text="P">
      <formula>NOT(ISERROR(SEARCH("P",X41)))</formula>
    </cfRule>
    <cfRule type="containsText" dxfId="1800" priority="236" operator="containsText" text="OK">
      <formula>NOT(ISERROR(SEARCH("OK",X41)))</formula>
    </cfRule>
  </conditionalFormatting>
  <conditionalFormatting sqref="Z41">
    <cfRule type="containsText" dxfId="1799" priority="233" operator="containsText" text="P">
      <formula>NOT(ISERROR(SEARCH("P",Z41)))</formula>
    </cfRule>
    <cfRule type="containsText" dxfId="1798" priority="234" operator="containsText" text="OK">
      <formula>NOT(ISERROR(SEARCH("OK",Z41)))</formula>
    </cfRule>
  </conditionalFormatting>
  <conditionalFormatting sqref="Z41">
    <cfRule type="containsText" dxfId="1797" priority="231" operator="containsText" text="P">
      <formula>NOT(ISERROR(SEARCH("P",Z41)))</formula>
    </cfRule>
    <cfRule type="containsText" dxfId="1796" priority="232" operator="containsText" text="OK">
      <formula>NOT(ISERROR(SEARCH("OK",Z41)))</formula>
    </cfRule>
  </conditionalFormatting>
  <conditionalFormatting sqref="AB41">
    <cfRule type="containsText" dxfId="1795" priority="229" operator="containsText" text="P">
      <formula>NOT(ISERROR(SEARCH("P",AB41)))</formula>
    </cfRule>
    <cfRule type="containsText" dxfId="1794" priority="230" operator="containsText" text="OK">
      <formula>NOT(ISERROR(SEARCH("OK",AB41)))</formula>
    </cfRule>
  </conditionalFormatting>
  <conditionalFormatting sqref="AB41">
    <cfRule type="containsText" dxfId="1793" priority="227" operator="containsText" text="P">
      <formula>NOT(ISERROR(SEARCH("P",AB41)))</formula>
    </cfRule>
    <cfRule type="containsText" dxfId="1792" priority="228" operator="containsText" text="OK">
      <formula>NOT(ISERROR(SEARCH("OK",AB41)))</formula>
    </cfRule>
  </conditionalFormatting>
  <conditionalFormatting sqref="AD41">
    <cfRule type="containsText" dxfId="1791" priority="225" operator="containsText" text="P">
      <formula>NOT(ISERROR(SEARCH("P",AD41)))</formula>
    </cfRule>
    <cfRule type="containsText" dxfId="1790" priority="226" operator="containsText" text="OK">
      <formula>NOT(ISERROR(SEARCH("OK",AD41)))</formula>
    </cfRule>
  </conditionalFormatting>
  <conditionalFormatting sqref="AD41">
    <cfRule type="containsText" dxfId="1789" priority="223" operator="containsText" text="P">
      <formula>NOT(ISERROR(SEARCH("P",AD41)))</formula>
    </cfRule>
    <cfRule type="containsText" dxfId="1788" priority="224" operator="containsText" text="OK">
      <formula>NOT(ISERROR(SEARCH("OK",AD41)))</formula>
    </cfRule>
  </conditionalFormatting>
  <conditionalFormatting sqref="AI86:AI91 AI7:AI68">
    <cfRule type="expression" dxfId="1787" priority="220">
      <formula>AND(+AH6="P",AI7&lt;=$B$1)</formula>
    </cfRule>
    <cfRule type="expression" dxfId="1786" priority="221">
      <formula>AND(+AH6="P",AI7&gt;$B$1)</formula>
    </cfRule>
    <cfRule type="expression" dxfId="1785" priority="222">
      <formula>+AH6="OK"</formula>
    </cfRule>
  </conditionalFormatting>
  <conditionalFormatting sqref="AH6:AH131">
    <cfRule type="expression" dxfId="1784" priority="2779">
      <formula>AND(+AG7="P",AH6&lt;=$B$1)</formula>
    </cfRule>
    <cfRule type="expression" dxfId="1783" priority="2780">
      <formula>AND(+AG7="P",AH6&gt;$B$1)</formula>
    </cfRule>
    <cfRule type="expression" dxfId="1782" priority="2781">
      <formula>+AG7="OK"</formula>
    </cfRule>
  </conditionalFormatting>
  <conditionalFormatting sqref="AF6">
    <cfRule type="containsText" dxfId="1781" priority="133" operator="containsText" text="P">
      <formula>NOT(ISERROR(SEARCH("P",AF6)))</formula>
    </cfRule>
    <cfRule type="containsText" dxfId="1780" priority="134" operator="containsText" text="OK">
      <formula>NOT(ISERROR(SEARCH("OK",AF6)))</formula>
    </cfRule>
  </conditionalFormatting>
  <conditionalFormatting sqref="AG6">
    <cfRule type="expression" dxfId="1779" priority="175">
      <formula>AND(+AF6="P",AG6&lt;=$B$1)</formula>
    </cfRule>
    <cfRule type="expression" dxfId="1778" priority="176">
      <formula>AND(+AF6="P",AG6&gt;$B$1)</formula>
    </cfRule>
    <cfRule type="expression" dxfId="1777" priority="177">
      <formula>+AF6="OK"</formula>
    </cfRule>
  </conditionalFormatting>
  <conditionalFormatting sqref="X131">
    <cfRule type="containsText" dxfId="1776" priority="103" operator="containsText" text="P">
      <formula>NOT(ISERROR(SEARCH("P",X131)))</formula>
    </cfRule>
    <cfRule type="containsText" dxfId="1775" priority="104" operator="containsText" text="OK">
      <formula>NOT(ISERROR(SEARCH("OK",X131)))</formula>
    </cfRule>
  </conditionalFormatting>
  <conditionalFormatting sqref="X131">
    <cfRule type="containsText" dxfId="1774" priority="101" operator="containsText" text="P">
      <formula>NOT(ISERROR(SEARCH("P",X131)))</formula>
    </cfRule>
    <cfRule type="containsText" dxfId="1773" priority="102" operator="containsText" text="OK">
      <formula>NOT(ISERROR(SEARCH("OK",X131)))</formula>
    </cfRule>
  </conditionalFormatting>
  <conditionalFormatting sqref="Z131">
    <cfRule type="containsText" dxfId="1772" priority="99" operator="containsText" text="P">
      <formula>NOT(ISERROR(SEARCH("P",Z131)))</formula>
    </cfRule>
    <cfRule type="containsText" dxfId="1771" priority="100" operator="containsText" text="OK">
      <formula>NOT(ISERROR(SEARCH("OK",Z131)))</formula>
    </cfRule>
  </conditionalFormatting>
  <conditionalFormatting sqref="Z131">
    <cfRule type="containsText" dxfId="1770" priority="97" operator="containsText" text="P">
      <formula>NOT(ISERROR(SEARCH("P",Z131)))</formula>
    </cfRule>
    <cfRule type="containsText" dxfId="1769" priority="98" operator="containsText" text="OK">
      <formula>NOT(ISERROR(SEARCH("OK",Z131)))</formula>
    </cfRule>
  </conditionalFormatting>
  <conditionalFormatting sqref="J103">
    <cfRule type="containsText" dxfId="1768" priority="85" operator="containsText" text="P">
      <formula>NOT(ISERROR(SEARCH("P",J103)))</formula>
    </cfRule>
    <cfRule type="containsText" dxfId="1767" priority="86" operator="containsText" text="OK">
      <formula>NOT(ISERROR(SEARCH("OK",J103)))</formula>
    </cfRule>
  </conditionalFormatting>
  <conditionalFormatting sqref="J103">
    <cfRule type="containsText" dxfId="1766" priority="83" operator="containsText" text="P">
      <formula>NOT(ISERROR(SEARCH("P",J103)))</formula>
    </cfRule>
    <cfRule type="containsText" dxfId="1765" priority="84" operator="containsText" text="OK">
      <formula>NOT(ISERROR(SEARCH("OK",J103)))</formula>
    </cfRule>
  </conditionalFormatting>
  <conditionalFormatting sqref="L103">
    <cfRule type="containsText" dxfId="1764" priority="81" operator="containsText" text="P">
      <formula>NOT(ISERROR(SEARCH("P",L103)))</formula>
    </cfRule>
    <cfRule type="containsText" dxfId="1763" priority="82" operator="containsText" text="OK">
      <formula>NOT(ISERROR(SEARCH("OK",L103)))</formula>
    </cfRule>
  </conditionalFormatting>
  <conditionalFormatting sqref="L103">
    <cfRule type="containsText" dxfId="1762" priority="79" operator="containsText" text="P">
      <formula>NOT(ISERROR(SEARCH("P",L103)))</formula>
    </cfRule>
    <cfRule type="containsText" dxfId="1761" priority="80" operator="containsText" text="OK">
      <formula>NOT(ISERROR(SEARCH("OK",L103)))</formula>
    </cfRule>
  </conditionalFormatting>
  <conditionalFormatting sqref="N103">
    <cfRule type="containsText" dxfId="1760" priority="77" operator="containsText" text="P">
      <formula>NOT(ISERROR(SEARCH("P",N103)))</formula>
    </cfRule>
    <cfRule type="containsText" dxfId="1759" priority="78" operator="containsText" text="OK">
      <formula>NOT(ISERROR(SEARCH("OK",N103)))</formula>
    </cfRule>
  </conditionalFormatting>
  <conditionalFormatting sqref="N103">
    <cfRule type="containsText" dxfId="1758" priority="75" operator="containsText" text="P">
      <formula>NOT(ISERROR(SEARCH("P",N103)))</formula>
    </cfRule>
    <cfRule type="containsText" dxfId="1757" priority="76" operator="containsText" text="OK">
      <formula>NOT(ISERROR(SEARCH("OK",N103)))</formula>
    </cfRule>
  </conditionalFormatting>
  <conditionalFormatting sqref="P103">
    <cfRule type="containsText" dxfId="1756" priority="73" operator="containsText" text="P">
      <formula>NOT(ISERROR(SEARCH("P",P103)))</formula>
    </cfRule>
    <cfRule type="containsText" dxfId="1755" priority="74" operator="containsText" text="OK">
      <formula>NOT(ISERROR(SEARCH("OK",P103)))</formula>
    </cfRule>
  </conditionalFormatting>
  <conditionalFormatting sqref="P103">
    <cfRule type="containsText" dxfId="1754" priority="71" operator="containsText" text="P">
      <formula>NOT(ISERROR(SEARCH("P",P103)))</formula>
    </cfRule>
    <cfRule type="containsText" dxfId="1753" priority="72" operator="containsText" text="OK">
      <formula>NOT(ISERROR(SEARCH("OK",P103)))</formula>
    </cfRule>
  </conditionalFormatting>
  <conditionalFormatting sqref="R103">
    <cfRule type="containsText" dxfId="1752" priority="69" operator="containsText" text="P">
      <formula>NOT(ISERROR(SEARCH("P",R103)))</formula>
    </cfRule>
    <cfRule type="containsText" dxfId="1751" priority="70" operator="containsText" text="OK">
      <formula>NOT(ISERROR(SEARCH("OK",R103)))</formula>
    </cfRule>
  </conditionalFormatting>
  <conditionalFormatting sqref="V103">
    <cfRule type="containsText" dxfId="1750" priority="61" operator="containsText" text="P">
      <formula>NOT(ISERROR(SEARCH("P",V103)))</formula>
    </cfRule>
    <cfRule type="containsText" dxfId="1749" priority="62" operator="containsText" text="OK">
      <formula>NOT(ISERROR(SEARCH("OK",V103)))</formula>
    </cfRule>
  </conditionalFormatting>
  <conditionalFormatting sqref="V103">
    <cfRule type="containsText" dxfId="1748" priority="59" operator="containsText" text="P">
      <formula>NOT(ISERROR(SEARCH("P",V103)))</formula>
    </cfRule>
    <cfRule type="containsText" dxfId="1747" priority="60" operator="containsText" text="OK">
      <formula>NOT(ISERROR(SEARCH("OK",V103)))</formula>
    </cfRule>
  </conditionalFormatting>
  <conditionalFormatting sqref="AF6">
    <cfRule type="containsText" dxfId="1746" priority="135" operator="containsText" text="P">
      <formula>NOT(ISERROR(SEARCH("P",AF6)))</formula>
    </cfRule>
    <cfRule type="containsText" dxfId="1745" priority="136" operator="containsText" text="OK">
      <formula>NOT(ISERROR(SEARCH("OK",AF6)))</formula>
    </cfRule>
  </conditionalFormatting>
  <conditionalFormatting sqref="K131 I131 M131 O131 Q131 S131 U131 W131 Y131 AC131 AA131 AE131">
    <cfRule type="expression" dxfId="1744" priority="94">
      <formula>AND(+H131="P",I131&lt;=$B$1)</formula>
    </cfRule>
    <cfRule type="expression" dxfId="1743" priority="95">
      <formula>AND(+H131="P",I131&gt;$B$1)</formula>
    </cfRule>
    <cfRule type="expression" dxfId="1742" priority="96">
      <formula>+H131="OK"</formula>
    </cfRule>
  </conditionalFormatting>
  <conditionalFormatting sqref="J131">
    <cfRule type="containsText" dxfId="1741" priority="131" operator="containsText" text="P">
      <formula>NOT(ISERROR(SEARCH("P",J131)))</formula>
    </cfRule>
    <cfRule type="containsText" dxfId="1740" priority="132" operator="containsText" text="OK">
      <formula>NOT(ISERROR(SEARCH("OK",J131)))</formula>
    </cfRule>
  </conditionalFormatting>
  <conditionalFormatting sqref="J131">
    <cfRule type="containsText" dxfId="1739" priority="129" operator="containsText" text="P">
      <formula>NOT(ISERROR(SEARCH("P",J131)))</formula>
    </cfRule>
    <cfRule type="containsText" dxfId="1738" priority="130" operator="containsText" text="OK">
      <formula>NOT(ISERROR(SEARCH("OK",J131)))</formula>
    </cfRule>
  </conditionalFormatting>
  <conditionalFormatting sqref="L131">
    <cfRule type="containsText" dxfId="1737" priority="127" operator="containsText" text="P">
      <formula>NOT(ISERROR(SEARCH("P",L131)))</formula>
    </cfRule>
    <cfRule type="containsText" dxfId="1736" priority="128" operator="containsText" text="OK">
      <formula>NOT(ISERROR(SEARCH("OK",L131)))</formula>
    </cfRule>
  </conditionalFormatting>
  <conditionalFormatting sqref="L131">
    <cfRule type="containsText" dxfId="1735" priority="125" operator="containsText" text="P">
      <formula>NOT(ISERROR(SEARCH("P",L131)))</formula>
    </cfRule>
    <cfRule type="containsText" dxfId="1734" priority="126" operator="containsText" text="OK">
      <formula>NOT(ISERROR(SEARCH("OK",L131)))</formula>
    </cfRule>
  </conditionalFormatting>
  <conditionalFormatting sqref="N131">
    <cfRule type="containsText" dxfId="1733" priority="123" operator="containsText" text="P">
      <formula>NOT(ISERROR(SEARCH("P",N131)))</formula>
    </cfRule>
    <cfRule type="containsText" dxfId="1732" priority="124" operator="containsText" text="OK">
      <formula>NOT(ISERROR(SEARCH("OK",N131)))</formula>
    </cfRule>
  </conditionalFormatting>
  <conditionalFormatting sqref="N131">
    <cfRule type="containsText" dxfId="1731" priority="121" operator="containsText" text="P">
      <formula>NOT(ISERROR(SEARCH("P",N131)))</formula>
    </cfRule>
    <cfRule type="containsText" dxfId="1730" priority="122" operator="containsText" text="OK">
      <formula>NOT(ISERROR(SEARCH("OK",N131)))</formula>
    </cfRule>
  </conditionalFormatting>
  <conditionalFormatting sqref="P131">
    <cfRule type="containsText" dxfId="1729" priority="119" operator="containsText" text="P">
      <formula>NOT(ISERROR(SEARCH("P",P131)))</formula>
    </cfRule>
    <cfRule type="containsText" dxfId="1728" priority="120" operator="containsText" text="OK">
      <formula>NOT(ISERROR(SEARCH("OK",P131)))</formula>
    </cfRule>
  </conditionalFormatting>
  <conditionalFormatting sqref="P131">
    <cfRule type="containsText" dxfId="1727" priority="117" operator="containsText" text="P">
      <formula>NOT(ISERROR(SEARCH("P",P131)))</formula>
    </cfRule>
    <cfRule type="containsText" dxfId="1726" priority="118" operator="containsText" text="OK">
      <formula>NOT(ISERROR(SEARCH("OK",P131)))</formula>
    </cfRule>
  </conditionalFormatting>
  <conditionalFormatting sqref="R131">
    <cfRule type="containsText" dxfId="1725" priority="115" operator="containsText" text="P">
      <formula>NOT(ISERROR(SEARCH("P",R131)))</formula>
    </cfRule>
    <cfRule type="containsText" dxfId="1724" priority="116" operator="containsText" text="OK">
      <formula>NOT(ISERROR(SEARCH("OK",R131)))</formula>
    </cfRule>
  </conditionalFormatting>
  <conditionalFormatting sqref="R131">
    <cfRule type="containsText" dxfId="1723" priority="113" operator="containsText" text="P">
      <formula>NOT(ISERROR(SEARCH("P",R131)))</formula>
    </cfRule>
    <cfRule type="containsText" dxfId="1722" priority="114" operator="containsText" text="OK">
      <formula>NOT(ISERROR(SEARCH("OK",R131)))</formula>
    </cfRule>
  </conditionalFormatting>
  <conditionalFormatting sqref="T131">
    <cfRule type="containsText" dxfId="1721" priority="111" operator="containsText" text="P">
      <formula>NOT(ISERROR(SEARCH("P",T131)))</formula>
    </cfRule>
    <cfRule type="containsText" dxfId="1720" priority="112" operator="containsText" text="OK">
      <formula>NOT(ISERROR(SEARCH("OK",T131)))</formula>
    </cfRule>
  </conditionalFormatting>
  <conditionalFormatting sqref="T131">
    <cfRule type="containsText" dxfId="1719" priority="109" operator="containsText" text="P">
      <formula>NOT(ISERROR(SEARCH("P",T131)))</formula>
    </cfRule>
    <cfRule type="containsText" dxfId="1718" priority="110" operator="containsText" text="OK">
      <formula>NOT(ISERROR(SEARCH("OK",T131)))</formula>
    </cfRule>
  </conditionalFormatting>
  <conditionalFormatting sqref="V131">
    <cfRule type="containsText" dxfId="1717" priority="107" operator="containsText" text="P">
      <formula>NOT(ISERROR(SEARCH("P",V131)))</formula>
    </cfRule>
    <cfRule type="containsText" dxfId="1716" priority="108" operator="containsText" text="OK">
      <formula>NOT(ISERROR(SEARCH("OK",V131)))</formula>
    </cfRule>
  </conditionalFormatting>
  <conditionalFormatting sqref="V131">
    <cfRule type="containsText" dxfId="1715" priority="105" operator="containsText" text="P">
      <formula>NOT(ISERROR(SEARCH("P",V131)))</formula>
    </cfRule>
    <cfRule type="containsText" dxfId="1714" priority="106" operator="containsText" text="OK">
      <formula>NOT(ISERROR(SEARCH("OK",V131)))</formula>
    </cfRule>
  </conditionalFormatting>
  <conditionalFormatting sqref="H131">
    <cfRule type="containsText" dxfId="1713" priority="92" operator="containsText" text="P">
      <formula>NOT(ISERROR(SEARCH("P",H131)))</formula>
    </cfRule>
    <cfRule type="containsText" dxfId="1712" priority="93" operator="containsText" text="OK">
      <formula>NOT(ISERROR(SEARCH("OK",H131)))</formula>
    </cfRule>
  </conditionalFormatting>
  <conditionalFormatting sqref="H131">
    <cfRule type="containsText" dxfId="1711" priority="90" operator="containsText" text="P">
      <formula>NOT(ISERROR(SEARCH("P",H131)))</formula>
    </cfRule>
    <cfRule type="containsText" dxfId="1710" priority="91" operator="containsText" text="OK">
      <formula>NOT(ISERROR(SEARCH("OK",H131)))</formula>
    </cfRule>
  </conditionalFormatting>
  <conditionalFormatting sqref="Z103">
    <cfRule type="containsText" dxfId="1709" priority="51" operator="containsText" text="P">
      <formula>NOT(ISERROR(SEARCH("P",Z103)))</formula>
    </cfRule>
    <cfRule type="containsText" dxfId="1708" priority="52" operator="containsText" text="OK">
      <formula>NOT(ISERROR(SEARCH("OK",Z103)))</formula>
    </cfRule>
  </conditionalFormatting>
  <conditionalFormatting sqref="K103 I103 M103 O103 Q103 S103 U103 W103 AE103 Y103 AC103 AA103">
    <cfRule type="expression" dxfId="1707" priority="48">
      <formula>AND(+H103="P",I103&lt;=$B$1)</formula>
    </cfRule>
    <cfRule type="expression" dxfId="1706" priority="49">
      <formula>AND(+H103="P",I103&gt;$B$1)</formula>
    </cfRule>
    <cfRule type="expression" dxfId="1705" priority="50">
      <formula>+H103="OK"</formula>
    </cfRule>
  </conditionalFormatting>
  <conditionalFormatting sqref="R103">
    <cfRule type="containsText" dxfId="1704" priority="67" operator="containsText" text="P">
      <formula>NOT(ISERROR(SEARCH("P",R103)))</formula>
    </cfRule>
    <cfRule type="containsText" dxfId="1703" priority="68" operator="containsText" text="OK">
      <formula>NOT(ISERROR(SEARCH("OK",R103)))</formula>
    </cfRule>
  </conditionalFormatting>
  <conditionalFormatting sqref="T103">
    <cfRule type="containsText" dxfId="1702" priority="65" operator="containsText" text="P">
      <formula>NOT(ISERROR(SEARCH("P",T103)))</formula>
    </cfRule>
    <cfRule type="containsText" dxfId="1701" priority="66" operator="containsText" text="OK">
      <formula>NOT(ISERROR(SEARCH("OK",T103)))</formula>
    </cfRule>
  </conditionalFormatting>
  <conditionalFormatting sqref="T103">
    <cfRule type="containsText" dxfId="1700" priority="63" operator="containsText" text="P">
      <formula>NOT(ISERROR(SEARCH("P",T103)))</formula>
    </cfRule>
    <cfRule type="containsText" dxfId="1699" priority="64" operator="containsText" text="OK">
      <formula>NOT(ISERROR(SEARCH("OK",T103)))</formula>
    </cfRule>
  </conditionalFormatting>
  <conditionalFormatting sqref="X103">
    <cfRule type="containsText" dxfId="1698" priority="57" operator="containsText" text="P">
      <formula>NOT(ISERROR(SEARCH("P",X103)))</formula>
    </cfRule>
    <cfRule type="containsText" dxfId="1697" priority="58" operator="containsText" text="OK">
      <formula>NOT(ISERROR(SEARCH("OK",X103)))</formula>
    </cfRule>
  </conditionalFormatting>
  <conditionalFormatting sqref="X103">
    <cfRule type="containsText" dxfId="1696" priority="55" operator="containsText" text="P">
      <formula>NOT(ISERROR(SEARCH("P",X103)))</formula>
    </cfRule>
    <cfRule type="containsText" dxfId="1695" priority="56" operator="containsText" text="OK">
      <formula>NOT(ISERROR(SEARCH("OK",X103)))</formula>
    </cfRule>
  </conditionalFormatting>
  <conditionalFormatting sqref="Z103">
    <cfRule type="containsText" dxfId="1694" priority="53" operator="containsText" text="P">
      <formula>NOT(ISERROR(SEARCH("P",Z103)))</formula>
    </cfRule>
    <cfRule type="containsText" dxfId="1693" priority="54" operator="containsText" text="OK">
      <formula>NOT(ISERROR(SEARCH("OK",Z103)))</formula>
    </cfRule>
  </conditionalFormatting>
  <conditionalFormatting sqref="AB103">
    <cfRule type="containsText" dxfId="1692" priority="46" operator="containsText" text="P">
      <formula>NOT(ISERROR(SEARCH("P",AB103)))</formula>
    </cfRule>
    <cfRule type="containsText" dxfId="1691" priority="47" operator="containsText" text="OK">
      <formula>NOT(ISERROR(SEARCH("OK",AB103)))</formula>
    </cfRule>
  </conditionalFormatting>
  <conditionalFormatting sqref="AB103">
    <cfRule type="containsText" dxfId="1690" priority="44" operator="containsText" text="P">
      <formula>NOT(ISERROR(SEARCH("P",AB103)))</formula>
    </cfRule>
    <cfRule type="containsText" dxfId="1689" priority="45" operator="containsText" text="OK">
      <formula>NOT(ISERROR(SEARCH("OK",AB103)))</formula>
    </cfRule>
  </conditionalFormatting>
  <conditionalFormatting sqref="AD103">
    <cfRule type="containsText" dxfId="1688" priority="42" operator="containsText" text="P">
      <formula>NOT(ISERROR(SEARCH("P",AD103)))</formula>
    </cfRule>
    <cfRule type="containsText" dxfId="1687" priority="43" operator="containsText" text="OK">
      <formula>NOT(ISERROR(SEARCH("OK",AD103)))</formula>
    </cfRule>
  </conditionalFormatting>
  <conditionalFormatting sqref="AD103">
    <cfRule type="containsText" dxfId="1686" priority="40" operator="containsText" text="P">
      <formula>NOT(ISERROR(SEARCH("P",AD103)))</formula>
    </cfRule>
    <cfRule type="containsText" dxfId="1685" priority="41" operator="containsText" text="OK">
      <formula>NOT(ISERROR(SEARCH("OK",AD103)))</formula>
    </cfRule>
  </conditionalFormatting>
  <conditionalFormatting sqref="H103">
    <cfRule type="containsText" dxfId="1684" priority="38" operator="containsText" text="P">
      <formula>NOT(ISERROR(SEARCH("P",H103)))</formula>
    </cfRule>
    <cfRule type="containsText" dxfId="1683" priority="39" operator="containsText" text="OK">
      <formula>NOT(ISERROR(SEARCH("OK",H103)))</formula>
    </cfRule>
  </conditionalFormatting>
  <conditionalFormatting sqref="H103">
    <cfRule type="containsText" dxfId="1682" priority="36" operator="containsText" text="P">
      <formula>NOT(ISERROR(SEARCH("P",H103)))</formula>
    </cfRule>
    <cfRule type="containsText" dxfId="1681" priority="37" operator="containsText" text="OK">
      <formula>NOT(ISERROR(SEARCH("OK",H103)))</formula>
    </cfRule>
  </conditionalFormatting>
  <conditionalFormatting sqref="AI6">
    <cfRule type="expression" dxfId="1680" priority="33">
      <formula>AND(+AG6="P",AI6&lt;=$B$1)</formula>
    </cfRule>
    <cfRule type="expression" dxfId="1679" priority="34">
      <formula>AND(+AG6="P",AI6&gt;$B$1)</formula>
    </cfRule>
    <cfRule type="expression" dxfId="1678" priority="35">
      <formula>+AG6="OK"</formula>
    </cfRule>
  </conditionalFormatting>
  <conditionalFormatting sqref="AJ6">
    <cfRule type="expression" dxfId="1677" priority="30">
      <formula>AND(+AI6="P",AJ6&lt;=$B$1)</formula>
    </cfRule>
    <cfRule type="expression" dxfId="1676" priority="31">
      <formula>AND(+AI6="P",AJ6&gt;$B$1)</formula>
    </cfRule>
    <cfRule type="expression" dxfId="1675" priority="32">
      <formula>+AI6="OK"</formula>
    </cfRule>
  </conditionalFormatting>
  <conditionalFormatting sqref="AK6">
    <cfRule type="expression" dxfId="1674" priority="27">
      <formula>AND(+AJ6="P",AK6&lt;=$B$1)</formula>
    </cfRule>
    <cfRule type="expression" dxfId="1673" priority="28">
      <formula>AND(+AJ6="P",AK6&gt;$B$1)</formula>
    </cfRule>
    <cfRule type="expression" dxfId="1672" priority="29">
      <formula>+AJ6="OK"</formula>
    </cfRule>
  </conditionalFormatting>
  <conditionalFormatting sqref="AI6">
    <cfRule type="expression" dxfId="1671" priority="24">
      <formula>AND(+AH5="P",AI6&lt;=$B$1)</formula>
    </cfRule>
    <cfRule type="expression" dxfId="1670" priority="25">
      <formula>AND(+AH5="P",AI6&gt;$B$1)</formula>
    </cfRule>
    <cfRule type="expression" dxfId="1669" priority="26">
      <formula>+AH5="OK"</formula>
    </cfRule>
  </conditionalFormatting>
  <conditionalFormatting sqref="AI72">
    <cfRule type="expression" dxfId="1668" priority="2864">
      <formula>AND(+AH66="P",AI72&lt;=$B$1)</formula>
    </cfRule>
    <cfRule type="expression" dxfId="1667" priority="2865">
      <formula>AND(+AH66="P",AI72&gt;$B$1)</formula>
    </cfRule>
    <cfRule type="expression" dxfId="1666" priority="2866">
      <formula>+AH66="OK"</formula>
    </cfRule>
  </conditionalFormatting>
  <conditionalFormatting sqref="AI71">
    <cfRule type="expression" dxfId="1665" priority="2885">
      <formula>AND(+AH66="P",AI71&lt;=$B$1)</formula>
    </cfRule>
    <cfRule type="expression" dxfId="1664" priority="2886">
      <formula>AND(+AH66="P",AI71&gt;$B$1)</formula>
    </cfRule>
    <cfRule type="expression" dxfId="1663" priority="2887">
      <formula>+AH66="OK"</formula>
    </cfRule>
  </conditionalFormatting>
  <conditionalFormatting sqref="AI70">
    <cfRule type="expression" dxfId="1662" priority="2900">
      <formula>AND(+AH66="P",AI70&lt;=$B$1)</formula>
    </cfRule>
    <cfRule type="expression" dxfId="1661" priority="2901">
      <formula>AND(+AH66="P",AI70&gt;$B$1)</formula>
    </cfRule>
    <cfRule type="expression" dxfId="1660" priority="2902">
      <formula>+AH66="OK"</formula>
    </cfRule>
  </conditionalFormatting>
  <conditionalFormatting sqref="G78:G81">
    <cfRule type="expression" dxfId="1659" priority="21">
      <formula>AND(+F78="P",G78&lt;=$B$1)</formula>
    </cfRule>
    <cfRule type="expression" dxfId="1658" priority="22">
      <formula>AND(+F78="P",G78&gt;$B$1)</formula>
    </cfRule>
    <cfRule type="expression" dxfId="1657" priority="23">
      <formula>+F78="OK"</formula>
    </cfRule>
  </conditionalFormatting>
  <conditionalFormatting sqref="AI69">
    <cfRule type="expression" dxfId="1656" priority="2924">
      <formula>AND(+AH67="P",AI69&lt;=$B$1)</formula>
    </cfRule>
    <cfRule type="expression" dxfId="1655" priority="2925">
      <formula>AND(+AH67="P",AI69&gt;$B$1)</formula>
    </cfRule>
    <cfRule type="expression" dxfId="1654" priority="2926">
      <formula>+AH67="OK"</formula>
    </cfRule>
  </conditionalFormatting>
  <conditionalFormatting sqref="AI73:AI131">
    <cfRule type="expression" dxfId="1653" priority="2933">
      <formula>AND(+AH66="P",AI73&lt;=$B$1)</formula>
    </cfRule>
    <cfRule type="expression" dxfId="1652" priority="2934">
      <formula>AND(+AH66="P",AI73&gt;$B$1)</formula>
    </cfRule>
    <cfRule type="expression" dxfId="1651" priority="2935">
      <formula>+AH66="OK"</formula>
    </cfRule>
  </conditionalFormatting>
  <conditionalFormatting sqref="AD68:AD73">
    <cfRule type="containsText" dxfId="1650" priority="19" operator="containsText" text="P">
      <formula>NOT(ISERROR(SEARCH("P",AD68)))</formula>
    </cfRule>
    <cfRule type="containsText" dxfId="1649" priority="20" operator="containsText" text="OK">
      <formula>NOT(ISERROR(SEARCH("OK",AD68)))</formula>
    </cfRule>
  </conditionalFormatting>
  <conditionalFormatting sqref="AD68:AD73">
    <cfRule type="containsText" dxfId="1648" priority="17" operator="containsText" text="P">
      <formula>NOT(ISERROR(SEARCH("P",AD68)))</formula>
    </cfRule>
    <cfRule type="containsText" dxfId="1647" priority="18" operator="containsText" text="OK">
      <formula>NOT(ISERROR(SEARCH("OK",AD68)))</formula>
    </cfRule>
  </conditionalFormatting>
  <conditionalFormatting sqref="AB117:AB130">
    <cfRule type="containsText" dxfId="1646" priority="13" operator="containsText" text="P">
      <formula>NOT(ISERROR(SEARCH("P",AB117)))</formula>
    </cfRule>
    <cfRule type="containsText" dxfId="1645" priority="14" operator="containsText" text="OK">
      <formula>NOT(ISERROR(SEARCH("OK",AB117)))</formula>
    </cfRule>
  </conditionalFormatting>
  <conditionalFormatting sqref="AB117:AB130">
    <cfRule type="containsText" dxfId="1644" priority="15" operator="containsText" text="P">
      <formula>NOT(ISERROR(SEARCH("P",AB117)))</formula>
    </cfRule>
    <cfRule type="containsText" dxfId="1643" priority="16" operator="containsText" text="OK">
      <formula>NOT(ISERROR(SEARCH("OK",AB117)))</formula>
    </cfRule>
  </conditionalFormatting>
  <conditionalFormatting sqref="AB131">
    <cfRule type="containsText" dxfId="1642" priority="11" operator="containsText" text="P">
      <formula>NOT(ISERROR(SEARCH("P",AB131)))</formula>
    </cfRule>
    <cfRule type="containsText" dxfId="1641" priority="12" operator="containsText" text="OK">
      <formula>NOT(ISERROR(SEARCH("OK",AB131)))</formula>
    </cfRule>
  </conditionalFormatting>
  <conditionalFormatting sqref="AB131">
    <cfRule type="containsText" dxfId="1640" priority="9" operator="containsText" text="P">
      <formula>NOT(ISERROR(SEARCH("P",AB131)))</formula>
    </cfRule>
    <cfRule type="containsText" dxfId="1639" priority="10" operator="containsText" text="OK">
      <formula>NOT(ISERROR(SEARCH("OK",AB131)))</formula>
    </cfRule>
  </conditionalFormatting>
  <conditionalFormatting sqref="AD117:AD130">
    <cfRule type="containsText" dxfId="1638" priority="5" operator="containsText" text="P">
      <formula>NOT(ISERROR(SEARCH("P",AD117)))</formula>
    </cfRule>
    <cfRule type="containsText" dxfId="1637" priority="6" operator="containsText" text="OK">
      <formula>NOT(ISERROR(SEARCH("OK",AD117)))</formula>
    </cfRule>
  </conditionalFormatting>
  <conditionalFormatting sqref="AD117:AD130">
    <cfRule type="containsText" dxfId="1636" priority="7" operator="containsText" text="P">
      <formula>NOT(ISERROR(SEARCH("P",AD117)))</formula>
    </cfRule>
    <cfRule type="containsText" dxfId="1635" priority="8" operator="containsText" text="OK">
      <formula>NOT(ISERROR(SEARCH("OK",AD117)))</formula>
    </cfRule>
  </conditionalFormatting>
  <conditionalFormatting sqref="AD131">
    <cfRule type="containsText" dxfId="1634" priority="3" operator="containsText" text="P">
      <formula>NOT(ISERROR(SEARCH("P",AD131)))</formula>
    </cfRule>
    <cfRule type="containsText" dxfId="1633" priority="4" operator="containsText" text="OK">
      <formula>NOT(ISERROR(SEARCH("OK",AD131)))</formula>
    </cfRule>
  </conditionalFormatting>
  <conditionalFormatting sqref="AD131">
    <cfRule type="containsText" dxfId="1632" priority="1" operator="containsText" text="P">
      <formula>NOT(ISERROR(SEARCH("P",AD131)))</formula>
    </cfRule>
    <cfRule type="containsText" dxfId="1631" priority="2" operator="containsText" text="OK">
      <formula>NOT(ISERROR(SEARCH("OK",AD131)))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D432-EA6F-497D-92C9-7148459497D9}">
  <sheetPr filterMode="1">
    <tabColor theme="9" tint="0.59999389629810485"/>
  </sheetPr>
  <dimension ref="B1:AG132"/>
  <sheetViews>
    <sheetView workbookViewId="0">
      <pane ySplit="4" topLeftCell="A5" activePane="bottomLeft" state="frozen"/>
      <selection pane="bottomLeft" activeCell="Y31" sqref="Y31"/>
    </sheetView>
  </sheetViews>
  <sheetFormatPr defaultRowHeight="15"/>
  <cols>
    <col min="1" max="1" width="4" customWidth="1"/>
    <col min="2" max="2" width="17.28515625" customWidth="1"/>
    <col min="4" max="4" width="4.5703125" bestFit="1" customWidth="1"/>
    <col min="6" max="6" width="4" customWidth="1"/>
    <col min="8" max="8" width="4" customWidth="1"/>
    <col min="10" max="10" width="4" customWidth="1"/>
    <col min="12" max="12" width="4" customWidth="1"/>
    <col min="13" max="13" width="11.28515625" customWidth="1"/>
    <col min="14" max="14" width="4" customWidth="1"/>
    <col min="16" max="16" width="4" customWidth="1"/>
    <col min="18" max="18" width="4" customWidth="1"/>
    <col min="20" max="20" width="4" customWidth="1"/>
    <col min="22" max="22" width="4" customWidth="1"/>
    <col min="24" max="24" width="4" customWidth="1"/>
    <col min="26" max="26" width="4" customWidth="1"/>
    <col min="28" max="28" width="4" customWidth="1"/>
    <col min="31" max="31" width="3.5703125" customWidth="1"/>
  </cols>
  <sheetData>
    <row r="1" spans="2:33">
      <c r="G1" s="188"/>
      <c r="H1" s="188"/>
      <c r="I1" s="188"/>
    </row>
    <row r="2" spans="2:33" ht="42.75" customHeight="1">
      <c r="F2" s="349" t="s">
        <v>401</v>
      </c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B2" s="349"/>
      <c r="AC2" s="349"/>
    </row>
    <row r="3" spans="2:33" ht="32.25" customHeight="1">
      <c r="F3" s="203"/>
      <c r="G3" s="203" t="s">
        <v>379</v>
      </c>
      <c r="H3" s="203"/>
      <c r="I3" s="203" t="s">
        <v>380</v>
      </c>
      <c r="J3" s="203"/>
      <c r="K3" s="203" t="s">
        <v>380</v>
      </c>
      <c r="L3" s="203"/>
      <c r="M3" s="203" t="s">
        <v>381</v>
      </c>
      <c r="N3" s="203"/>
      <c r="O3" s="203" t="s">
        <v>381</v>
      </c>
      <c r="P3" s="203"/>
      <c r="Q3" s="203" t="s">
        <v>381</v>
      </c>
      <c r="R3" s="203"/>
      <c r="S3" s="203" t="s">
        <v>381</v>
      </c>
      <c r="T3" s="203"/>
      <c r="U3" s="203" t="s">
        <v>381</v>
      </c>
      <c r="V3" s="203"/>
      <c r="W3" s="203" t="s">
        <v>381</v>
      </c>
      <c r="X3" s="203"/>
      <c r="Y3" s="203" t="s">
        <v>381</v>
      </c>
      <c r="Z3" s="203"/>
      <c r="AA3" s="203" t="s">
        <v>381</v>
      </c>
      <c r="AB3" s="203"/>
      <c r="AC3" s="203"/>
    </row>
    <row r="4" spans="2:33" ht="89.25" customHeight="1">
      <c r="B4" s="218" t="s">
        <v>369</v>
      </c>
      <c r="C4" s="219" t="s">
        <v>125</v>
      </c>
      <c r="D4" s="207"/>
      <c r="E4" s="207"/>
      <c r="F4" s="347" t="s">
        <v>402</v>
      </c>
      <c r="G4" s="348"/>
      <c r="H4" s="347" t="s">
        <v>403</v>
      </c>
      <c r="I4" s="348"/>
      <c r="J4" s="347" t="s">
        <v>404</v>
      </c>
      <c r="K4" s="348"/>
      <c r="L4" s="347" t="s">
        <v>390</v>
      </c>
      <c r="M4" s="348"/>
      <c r="N4" s="335" t="s">
        <v>405</v>
      </c>
      <c r="O4" s="336"/>
      <c r="P4" s="335" t="s">
        <v>406</v>
      </c>
      <c r="Q4" s="336"/>
      <c r="R4" s="347" t="s">
        <v>392</v>
      </c>
      <c r="S4" s="348" t="s">
        <v>393</v>
      </c>
      <c r="T4" s="347" t="s">
        <v>394</v>
      </c>
      <c r="U4" s="348"/>
      <c r="V4" s="347" t="s">
        <v>395</v>
      </c>
      <c r="W4" s="348" t="s">
        <v>15</v>
      </c>
      <c r="X4" s="347" t="s">
        <v>396</v>
      </c>
      <c r="Y4" s="348"/>
      <c r="Z4" s="347" t="s">
        <v>407</v>
      </c>
      <c r="AA4" s="348"/>
      <c r="AB4" s="347" t="s">
        <v>408</v>
      </c>
      <c r="AC4" s="348"/>
      <c r="AE4" s="226"/>
      <c r="AF4" s="327" t="s">
        <v>409</v>
      </c>
      <c r="AG4" s="328" t="s">
        <v>400</v>
      </c>
    </row>
    <row r="5" spans="2:33">
      <c r="B5" s="208"/>
      <c r="C5" s="209">
        <f>G5+I5+K5+M5+O5+Q5+S5+U5+W5+Y5+AA5</f>
        <v>20</v>
      </c>
      <c r="D5" s="210"/>
      <c r="E5" s="210"/>
      <c r="F5" s="204"/>
      <c r="G5" s="205">
        <v>0</v>
      </c>
      <c r="H5" s="205"/>
      <c r="I5" s="205">
        <v>0.5</v>
      </c>
      <c r="J5" s="205"/>
      <c r="K5" s="205">
        <v>0.5</v>
      </c>
      <c r="L5" s="206"/>
      <c r="M5" s="205">
        <v>0</v>
      </c>
      <c r="N5" s="205"/>
      <c r="O5" s="205">
        <v>14</v>
      </c>
      <c r="P5" s="205"/>
      <c r="Q5" s="205">
        <v>1</v>
      </c>
      <c r="R5" s="205"/>
      <c r="S5" s="205">
        <v>0.5</v>
      </c>
      <c r="T5" s="205"/>
      <c r="U5" s="205">
        <v>2</v>
      </c>
      <c r="V5" s="205"/>
      <c r="W5" s="205">
        <v>1</v>
      </c>
      <c r="X5" s="205"/>
      <c r="Y5" s="205">
        <v>0</v>
      </c>
      <c r="Z5" s="205"/>
      <c r="AA5" s="205">
        <v>0.5</v>
      </c>
      <c r="AB5" s="205"/>
      <c r="AC5" s="205"/>
      <c r="AE5" s="227"/>
      <c r="AF5" s="227">
        <f>SUBTOTAL(1,AF7:AF132)</f>
        <v>27.875</v>
      </c>
      <c r="AG5" s="227">
        <f>SUBTOTAL(1,AG7:AG132)</f>
        <v>7.875</v>
      </c>
    </row>
    <row r="6" spans="2:33" hidden="1">
      <c r="B6" s="162" t="str">
        <f>Planning!D7</f>
        <v>Charleroi</v>
      </c>
      <c r="C6" s="162" t="str">
        <f>Planning!E7</f>
        <v>FH01</v>
      </c>
      <c r="D6" s="192" t="str">
        <f>Planning!F7</f>
        <v>VbI</v>
      </c>
      <c r="E6" s="192"/>
      <c r="F6" s="385" t="str">
        <f>Planning!Z7</f>
        <v>OK</v>
      </c>
      <c r="G6" s="386">
        <f>Planning!AA7</f>
        <v>43496</v>
      </c>
      <c r="H6" s="387"/>
      <c r="I6" s="386">
        <f>G6</f>
        <v>43496</v>
      </c>
      <c r="J6" s="387"/>
      <c r="K6" s="386">
        <f>IFERROR(IF(I6&gt;0,WORKDAY(I6,$I$5,Holidays!$B$2:$B$57),""),"")</f>
        <v>43496</v>
      </c>
      <c r="L6" s="387"/>
      <c r="M6" s="386">
        <f>IFERROR(IF(K6&gt;0,WORKDAY(K6,$K$5,Holidays!$B$2:$B$57),""),"")</f>
        <v>43496</v>
      </c>
      <c r="N6" s="387"/>
      <c r="O6" s="386">
        <f>IFERROR(IF(M6&gt;0,WORKDAY(M6,$M$5,Holidays!$B$2:$B$57),""),"")</f>
        <v>43496</v>
      </c>
      <c r="P6" s="387"/>
      <c r="Q6" s="386">
        <f>IFERROR(IF(O6&gt;0,WORKDAY(O6,$O$5,Holidays!$B$2:$B$57),""),"")</f>
        <v>43516</v>
      </c>
      <c r="R6" s="387"/>
      <c r="S6" s="386">
        <f>IFERROR(IF(Q6&gt;0,WORKDAY(Q6,$Q$5,Holidays!$B$2:$B$57),""),"")</f>
        <v>43517</v>
      </c>
      <c r="T6" s="387"/>
      <c r="U6" s="386">
        <f>IFERROR(IF(S6&gt;0,WORKDAY(S6,$S$5,Holidays!$B$2:$B$57),""),"")</f>
        <v>43517</v>
      </c>
      <c r="V6" s="387"/>
      <c r="W6" s="386">
        <f>IFERROR(IF(U6&gt;0,WORKDAY(U6,$U$5,Holidays!$B$2:$B$57),""),"")</f>
        <v>43521</v>
      </c>
      <c r="X6" s="387"/>
      <c r="Y6" s="386">
        <f>IFERROR(IF(W6&gt;0,WORKDAY(W6,$W$5,Holidays!$B$2:$B$57),""),"")</f>
        <v>43522</v>
      </c>
      <c r="Z6" s="387"/>
      <c r="AA6" s="386">
        <v>0</v>
      </c>
      <c r="AB6" s="386" t="str">
        <f>Planning!AF7</f>
        <v>OK</v>
      </c>
      <c r="AC6" s="386">
        <f>Planning!AG7</f>
        <v>43525</v>
      </c>
      <c r="AE6" s="388" t="str">
        <f t="shared" ref="AE6:AE37" si="0">IF(AND(G6&gt;0,AA6&gt;AC6,AA6&lt;&gt;""),AA6-AC6,"")</f>
        <v/>
      </c>
      <c r="AF6" s="389">
        <f t="shared" ref="AF6:AF37" si="1">IFERROR(IF(G6&gt;0,AC6-G6,""),"NVT")</f>
        <v>29</v>
      </c>
      <c r="AG6" s="389">
        <f t="shared" ref="AG6:AG37" si="2">IFERROR(IF(AF6&gt;0,AF6-DaysHLD2Aprep,""),"")</f>
        <v>9</v>
      </c>
    </row>
    <row r="7" spans="2:33" hidden="1">
      <c r="B7" s="384" t="str">
        <f>Planning!D8</f>
        <v>Charleroi</v>
      </c>
      <c r="C7" s="384" t="str">
        <f>Planning!E8</f>
        <v>FH02</v>
      </c>
      <c r="D7" s="192" t="str">
        <f>Planning!F8</f>
        <v>VbI</v>
      </c>
      <c r="E7" s="193"/>
      <c r="F7" s="385" t="str">
        <f>Planning!Z8</f>
        <v>OK</v>
      </c>
      <c r="G7" s="386">
        <f>Planning!AA8</f>
        <v>43496</v>
      </c>
      <c r="H7" s="387"/>
      <c r="I7" s="386">
        <f t="shared" ref="I7:I30" si="3">G7</f>
        <v>43496</v>
      </c>
      <c r="J7" s="387"/>
      <c r="K7" s="386">
        <f>IFERROR(IF(I7&gt;0,WORKDAY(I7,$I$5,Holidays!$B$2:$B$57),""),"")</f>
        <v>43496</v>
      </c>
      <c r="L7" s="387"/>
      <c r="M7" s="386">
        <f>IFERROR(IF(K7&gt;0,WORKDAY(K7,$K$5,Holidays!$B$2:$B$57),""),"")</f>
        <v>43496</v>
      </c>
      <c r="N7" s="387"/>
      <c r="O7" s="386">
        <f>IFERROR(IF(M7&gt;0,WORKDAY(M7,$M$5,Holidays!$B$2:$B$57),""),"")</f>
        <v>43496</v>
      </c>
      <c r="P7" s="387"/>
      <c r="Q7" s="386">
        <f>IFERROR(IF(O7&gt;0,WORKDAY(O7,$O$5,Holidays!$B$2:$B$57),""),"")</f>
        <v>43516</v>
      </c>
      <c r="R7" s="387"/>
      <c r="S7" s="386">
        <f>IFERROR(IF(Q7&gt;0,WORKDAY(Q7,$Q$5,Holidays!$B$2:$B$57),""),"")</f>
        <v>43517</v>
      </c>
      <c r="T7" s="387"/>
      <c r="U7" s="386">
        <f>IFERROR(IF(S7&gt;0,WORKDAY(S7,$S$5,Holidays!$B$2:$B$57),""),"")</f>
        <v>43517</v>
      </c>
      <c r="V7" s="387"/>
      <c r="W7" s="386">
        <f>IFERROR(IF(U7&gt;0,WORKDAY(U7,$U$5,Holidays!$B$2:$B$57),""),"")</f>
        <v>43521</v>
      </c>
      <c r="X7" s="387"/>
      <c r="Y7" s="386">
        <f>IFERROR(IF(W7&gt;0,WORKDAY(W7,$W$5,Holidays!$B$2:$B$57),""),"")</f>
        <v>43522</v>
      </c>
      <c r="Z7" s="387"/>
      <c r="AA7" s="386">
        <v>0</v>
      </c>
      <c r="AB7" s="386" t="str">
        <f>Planning!AF8</f>
        <v>OK</v>
      </c>
      <c r="AC7" s="386">
        <f>Planning!AG8</f>
        <v>43525</v>
      </c>
      <c r="AE7" s="388" t="str">
        <f t="shared" si="0"/>
        <v/>
      </c>
      <c r="AF7" s="389">
        <f t="shared" si="1"/>
        <v>29</v>
      </c>
      <c r="AG7" s="389">
        <f t="shared" si="2"/>
        <v>9</v>
      </c>
    </row>
    <row r="8" spans="2:33" hidden="1">
      <c r="B8" s="384" t="str">
        <f>Planning!D9</f>
        <v>Charleroi</v>
      </c>
      <c r="C8" s="384" t="str">
        <f>Planning!E9</f>
        <v>FH03</v>
      </c>
      <c r="D8" s="192" t="str">
        <f>Planning!F9</f>
        <v>VbI</v>
      </c>
      <c r="E8" s="193"/>
      <c r="F8" s="385" t="str">
        <f>Planning!Z9</f>
        <v>OK</v>
      </c>
      <c r="G8" s="386">
        <f>Planning!AA9</f>
        <v>43496</v>
      </c>
      <c r="H8" s="387"/>
      <c r="I8" s="386">
        <f t="shared" si="3"/>
        <v>43496</v>
      </c>
      <c r="J8" s="387"/>
      <c r="K8" s="386">
        <f>IFERROR(IF(I8&gt;0,WORKDAY(I8,$I$5,Holidays!$B$2:$B$57),""),"")</f>
        <v>43496</v>
      </c>
      <c r="L8" s="387"/>
      <c r="M8" s="386">
        <f>IFERROR(IF(K8&gt;0,WORKDAY(K8,$K$5,Holidays!$B$2:$B$57),""),"")</f>
        <v>43496</v>
      </c>
      <c r="N8" s="387"/>
      <c r="O8" s="386">
        <f>IFERROR(IF(M8&gt;0,WORKDAY(M8,$M$5,Holidays!$B$2:$B$57),""),"")</f>
        <v>43496</v>
      </c>
      <c r="P8" s="387"/>
      <c r="Q8" s="386">
        <f>IFERROR(IF(O8&gt;0,WORKDAY(O8,$O$5,Holidays!$B$2:$B$57),""),"")</f>
        <v>43516</v>
      </c>
      <c r="R8" s="387"/>
      <c r="S8" s="386">
        <f>IFERROR(IF(Q8&gt;0,WORKDAY(Q8,$Q$5,Holidays!$B$2:$B$57),""),"")</f>
        <v>43517</v>
      </c>
      <c r="T8" s="387"/>
      <c r="U8" s="386">
        <f>IFERROR(IF(S8&gt;0,WORKDAY(S8,$S$5,Holidays!$B$2:$B$57),""),"")</f>
        <v>43517</v>
      </c>
      <c r="V8" s="387"/>
      <c r="W8" s="386">
        <f>IFERROR(IF(U8&gt;0,WORKDAY(U8,$U$5,Holidays!$B$2:$B$57),""),"")</f>
        <v>43521</v>
      </c>
      <c r="X8" s="387"/>
      <c r="Y8" s="386">
        <f>IFERROR(IF(W8&gt;0,WORKDAY(W8,$W$5,Holidays!$B$2:$B$57),""),"")</f>
        <v>43522</v>
      </c>
      <c r="Z8" s="387"/>
      <c r="AA8" s="386">
        <v>0</v>
      </c>
      <c r="AB8" s="386" t="str">
        <f>Planning!AF9</f>
        <v>OK</v>
      </c>
      <c r="AC8" s="386">
        <f>Planning!AG9</f>
        <v>43525</v>
      </c>
      <c r="AE8" s="388" t="str">
        <f t="shared" si="0"/>
        <v/>
      </c>
      <c r="AF8" s="389">
        <f t="shared" si="1"/>
        <v>29</v>
      </c>
      <c r="AG8" s="389">
        <f t="shared" si="2"/>
        <v>9</v>
      </c>
    </row>
    <row r="9" spans="2:33" hidden="1">
      <c r="B9" s="384" t="str">
        <f>Planning!D10</f>
        <v>Charleroi</v>
      </c>
      <c r="C9" s="384" t="str">
        <f>Planning!E10</f>
        <v>FH04</v>
      </c>
      <c r="D9" s="192" t="str">
        <f>Planning!F10</f>
        <v>VbI</v>
      </c>
      <c r="E9" s="193"/>
      <c r="F9" s="385" t="str">
        <f>Planning!Z10</f>
        <v>OK</v>
      </c>
      <c r="G9" s="386">
        <f>Planning!AA10</f>
        <v>43496</v>
      </c>
      <c r="H9" s="387"/>
      <c r="I9" s="386">
        <f t="shared" si="3"/>
        <v>43496</v>
      </c>
      <c r="J9" s="387"/>
      <c r="K9" s="386">
        <f>IFERROR(IF(I9&gt;0,WORKDAY(I9,$I$5,Holidays!$B$2:$B$57),""),"")</f>
        <v>43496</v>
      </c>
      <c r="L9" s="387"/>
      <c r="M9" s="386">
        <f>IFERROR(IF(K9&gt;0,WORKDAY(K9,$K$5,Holidays!$B$2:$B$57),""),"")</f>
        <v>43496</v>
      </c>
      <c r="N9" s="387"/>
      <c r="O9" s="386">
        <f>IFERROR(IF(M9&gt;0,WORKDAY(M9,$M$5,Holidays!$B$2:$B$57),""),"")</f>
        <v>43496</v>
      </c>
      <c r="P9" s="387"/>
      <c r="Q9" s="386">
        <f>IFERROR(IF(O9&gt;0,WORKDAY(O9,$O$5,Holidays!$B$2:$B$57),""),"")</f>
        <v>43516</v>
      </c>
      <c r="R9" s="387"/>
      <c r="S9" s="386">
        <f>IFERROR(IF(Q9&gt;0,WORKDAY(Q9,$Q$5,Holidays!$B$2:$B$57),""),"")</f>
        <v>43517</v>
      </c>
      <c r="T9" s="387"/>
      <c r="U9" s="386">
        <f>IFERROR(IF(S9&gt;0,WORKDAY(S9,$S$5,Holidays!$B$2:$B$57),""),"")</f>
        <v>43517</v>
      </c>
      <c r="V9" s="387"/>
      <c r="W9" s="386">
        <f>IFERROR(IF(U9&gt;0,WORKDAY(U9,$U$5,Holidays!$B$2:$B$57),""),"")</f>
        <v>43521</v>
      </c>
      <c r="X9" s="387"/>
      <c r="Y9" s="386">
        <f>IFERROR(IF(W9&gt;0,WORKDAY(W9,$W$5,Holidays!$B$2:$B$57),""),"")</f>
        <v>43522</v>
      </c>
      <c r="Z9" s="387"/>
      <c r="AA9" s="386">
        <v>0</v>
      </c>
      <c r="AB9" s="386" t="str">
        <f>Planning!AF10</f>
        <v>OK</v>
      </c>
      <c r="AC9" s="386">
        <f>Planning!AG10</f>
        <v>43525</v>
      </c>
      <c r="AE9" s="388" t="str">
        <f t="shared" si="0"/>
        <v/>
      </c>
      <c r="AF9" s="389">
        <f t="shared" si="1"/>
        <v>29</v>
      </c>
      <c r="AG9" s="389">
        <f t="shared" si="2"/>
        <v>9</v>
      </c>
    </row>
    <row r="10" spans="2:33" hidden="1">
      <c r="B10" s="384" t="str">
        <f>Planning!D11</f>
        <v>Charleroi</v>
      </c>
      <c r="C10" s="384" t="str">
        <f>Planning!E11</f>
        <v>FH05</v>
      </c>
      <c r="D10" s="192" t="str">
        <f>Planning!F11</f>
        <v>VbI</v>
      </c>
      <c r="E10" s="193"/>
      <c r="F10" s="385" t="str">
        <f>Planning!Z11</f>
        <v>OK</v>
      </c>
      <c r="G10" s="386">
        <f>Planning!AA11</f>
        <v>43496</v>
      </c>
      <c r="H10" s="387"/>
      <c r="I10" s="386">
        <f t="shared" si="3"/>
        <v>43496</v>
      </c>
      <c r="J10" s="387"/>
      <c r="K10" s="386">
        <f>IFERROR(IF(I10&gt;0,WORKDAY(I10,$I$5,Holidays!$B$2:$B$57),""),"")</f>
        <v>43496</v>
      </c>
      <c r="L10" s="387"/>
      <c r="M10" s="386">
        <f>IFERROR(IF(K10&gt;0,WORKDAY(K10,$K$5,Holidays!$B$2:$B$57),""),"")</f>
        <v>43496</v>
      </c>
      <c r="N10" s="387"/>
      <c r="O10" s="386">
        <f>IFERROR(IF(M10&gt;0,WORKDAY(M10,$M$5,Holidays!$B$2:$B$57),""),"")</f>
        <v>43496</v>
      </c>
      <c r="P10" s="387"/>
      <c r="Q10" s="386">
        <f>IFERROR(IF(O10&gt;0,WORKDAY(O10,$O$5,Holidays!$B$2:$B$57),""),"")</f>
        <v>43516</v>
      </c>
      <c r="R10" s="387"/>
      <c r="S10" s="386">
        <f>IFERROR(IF(Q10&gt;0,WORKDAY(Q10,$Q$5,Holidays!$B$2:$B$57),""),"")</f>
        <v>43517</v>
      </c>
      <c r="T10" s="387"/>
      <c r="U10" s="386">
        <f>IFERROR(IF(S10&gt;0,WORKDAY(S10,$S$5,Holidays!$B$2:$B$57),""),"")</f>
        <v>43517</v>
      </c>
      <c r="V10" s="387"/>
      <c r="W10" s="386">
        <f>IFERROR(IF(U10&gt;0,WORKDAY(U10,$U$5,Holidays!$B$2:$B$57),""),"")</f>
        <v>43521</v>
      </c>
      <c r="X10" s="387"/>
      <c r="Y10" s="386">
        <f>IFERROR(IF(W10&gt;0,WORKDAY(W10,$W$5,Holidays!$B$2:$B$57),""),"")</f>
        <v>43522</v>
      </c>
      <c r="Z10" s="387"/>
      <c r="AA10" s="386">
        <v>0</v>
      </c>
      <c r="AB10" s="386" t="str">
        <f>Planning!AF11</f>
        <v>OK</v>
      </c>
      <c r="AC10" s="386">
        <f>Planning!AG11</f>
        <v>43525</v>
      </c>
      <c r="AE10" s="388" t="str">
        <f t="shared" si="0"/>
        <v/>
      </c>
      <c r="AF10" s="389">
        <f t="shared" si="1"/>
        <v>29</v>
      </c>
      <c r="AG10" s="389">
        <f t="shared" si="2"/>
        <v>9</v>
      </c>
    </row>
    <row r="11" spans="2:33" hidden="1">
      <c r="B11" s="384" t="str">
        <f>Planning!D12</f>
        <v>Charleroi</v>
      </c>
      <c r="C11" s="384" t="str">
        <f>Planning!E12</f>
        <v>FH06</v>
      </c>
      <c r="D11" s="192" t="str">
        <f>Planning!F12</f>
        <v>VbI</v>
      </c>
      <c r="E11" s="193"/>
      <c r="F11" s="385" t="str">
        <f>Planning!Z12</f>
        <v>P</v>
      </c>
      <c r="G11" s="386">
        <f>Planning!AA12</f>
        <v>43993</v>
      </c>
      <c r="H11" s="387"/>
      <c r="I11" s="386">
        <f t="shared" si="3"/>
        <v>43993</v>
      </c>
      <c r="J11" s="387"/>
      <c r="K11" s="386">
        <f>IFERROR(IF(I11&gt;0,WORKDAY(I11,$I$5,Holidays!$B$2:$B$57),""),"")</f>
        <v>43993</v>
      </c>
      <c r="L11" s="387"/>
      <c r="M11" s="386">
        <f>IFERROR(IF(K11&gt;0,WORKDAY(K11,$K$5,Holidays!$B$2:$B$57),""),"")</f>
        <v>43993</v>
      </c>
      <c r="N11" s="387"/>
      <c r="O11" s="386">
        <f>IFERROR(IF(M11&gt;0,WORKDAY(M11,$M$5,Holidays!$B$2:$B$57),""),"")</f>
        <v>43993</v>
      </c>
      <c r="P11" s="387"/>
      <c r="Q11" s="386">
        <f>IFERROR(IF(O11&gt;0,WORKDAY(O11,$O$5,Holidays!$B$2:$B$57),""),"")</f>
        <v>44013</v>
      </c>
      <c r="R11" s="387"/>
      <c r="S11" s="386">
        <f>IFERROR(IF(Q11&gt;0,WORKDAY(Q11,$Q$5,Holidays!$B$2:$B$57),""),"")</f>
        <v>44014</v>
      </c>
      <c r="T11" s="387"/>
      <c r="U11" s="386">
        <f>IFERROR(IF(S11&gt;0,WORKDAY(S11,$S$5,Holidays!$B$2:$B$57),""),"")</f>
        <v>44014</v>
      </c>
      <c r="V11" s="387"/>
      <c r="W11" s="386">
        <f>IFERROR(IF(U11&gt;0,WORKDAY(U11,$U$5,Holidays!$B$2:$B$57),""),"")</f>
        <v>44018</v>
      </c>
      <c r="X11" s="387"/>
      <c r="Y11" s="386">
        <f>IFERROR(IF(W11&gt;0,WORKDAY(W11,$W$5,Holidays!$B$2:$B$57),""),"")</f>
        <v>44019</v>
      </c>
      <c r="Z11" s="387"/>
      <c r="AA11" s="386">
        <v>0</v>
      </c>
      <c r="AB11" s="386" t="str">
        <f>Planning!AF12</f>
        <v>P</v>
      </c>
      <c r="AC11" s="386">
        <f>Planning!AG12</f>
        <v>44022</v>
      </c>
      <c r="AE11" s="388" t="str">
        <f t="shared" si="0"/>
        <v/>
      </c>
      <c r="AF11" s="389">
        <f t="shared" si="1"/>
        <v>29</v>
      </c>
      <c r="AG11" s="389">
        <f t="shared" si="2"/>
        <v>9</v>
      </c>
    </row>
    <row r="12" spans="2:33" hidden="1">
      <c r="B12" s="384" t="str">
        <f>Planning!D13</f>
        <v>Charleroi</v>
      </c>
      <c r="C12" s="384" t="str">
        <f>Planning!E13</f>
        <v>FH07</v>
      </c>
      <c r="D12" s="192" t="str">
        <f>Planning!F13</f>
        <v>VbI</v>
      </c>
      <c r="E12" s="193"/>
      <c r="F12" s="385" t="str">
        <f>Planning!Z13</f>
        <v>P</v>
      </c>
      <c r="G12" s="386">
        <f>Planning!AA13</f>
        <v>43977</v>
      </c>
      <c r="H12" s="387"/>
      <c r="I12" s="386">
        <f t="shared" si="3"/>
        <v>43977</v>
      </c>
      <c r="J12" s="387"/>
      <c r="K12" s="386">
        <f>IFERROR(IF(I12&gt;0,WORKDAY(I12,$I$5,Holidays!$B$2:$B$57),""),"")</f>
        <v>43977</v>
      </c>
      <c r="L12" s="387"/>
      <c r="M12" s="386">
        <f>IFERROR(IF(K12&gt;0,WORKDAY(K12,$K$5,Holidays!$B$2:$B$57),""),"")</f>
        <v>43977</v>
      </c>
      <c r="N12" s="387"/>
      <c r="O12" s="386">
        <f>IFERROR(IF(M12&gt;0,WORKDAY(M12,$M$5,Holidays!$B$2:$B$57),""),"")</f>
        <v>43977</v>
      </c>
      <c r="P12" s="387"/>
      <c r="Q12" s="386">
        <f>IFERROR(IF(O12&gt;0,WORKDAY(O12,$O$5,Holidays!$B$2:$B$57),""),"")</f>
        <v>43998</v>
      </c>
      <c r="R12" s="387"/>
      <c r="S12" s="386">
        <f>IFERROR(IF(Q12&gt;0,WORKDAY(Q12,$Q$5,Holidays!$B$2:$B$57),""),"")</f>
        <v>43999</v>
      </c>
      <c r="T12" s="387"/>
      <c r="U12" s="386">
        <f>IFERROR(IF(S12&gt;0,WORKDAY(S12,$S$5,Holidays!$B$2:$B$57),""),"")</f>
        <v>43999</v>
      </c>
      <c r="V12" s="387"/>
      <c r="W12" s="386">
        <f>IFERROR(IF(U12&gt;0,WORKDAY(U12,$U$5,Holidays!$B$2:$B$57),""),"")</f>
        <v>44001</v>
      </c>
      <c r="X12" s="387"/>
      <c r="Y12" s="386">
        <f>IFERROR(IF(W12&gt;0,WORKDAY(W12,$W$5,Holidays!$B$2:$B$57),""),"")</f>
        <v>44004</v>
      </c>
      <c r="Z12" s="387"/>
      <c r="AA12" s="386">
        <v>0</v>
      </c>
      <c r="AB12" s="386" t="str">
        <f>Planning!AF13</f>
        <v>P</v>
      </c>
      <c r="AC12" s="386">
        <f>Planning!AG13</f>
        <v>44050</v>
      </c>
      <c r="AE12" s="388" t="str">
        <f t="shared" si="0"/>
        <v/>
      </c>
      <c r="AF12" s="389">
        <f t="shared" si="1"/>
        <v>73</v>
      </c>
      <c r="AG12" s="389">
        <f t="shared" si="2"/>
        <v>53</v>
      </c>
    </row>
    <row r="13" spans="2:33" hidden="1">
      <c r="B13" s="384" t="str">
        <f>Planning!D14</f>
        <v>Charleroi</v>
      </c>
      <c r="C13" s="384" t="str">
        <f>Planning!E14</f>
        <v>FH08</v>
      </c>
      <c r="D13" s="192" t="str">
        <f>Planning!F14</f>
        <v>VbI</v>
      </c>
      <c r="E13" s="193"/>
      <c r="F13" s="385" t="str">
        <f>Planning!Z14</f>
        <v>P</v>
      </c>
      <c r="G13" s="386">
        <f>Planning!AA14</f>
        <v>43984</v>
      </c>
      <c r="H13" s="387"/>
      <c r="I13" s="386">
        <f t="shared" si="3"/>
        <v>43984</v>
      </c>
      <c r="J13" s="387"/>
      <c r="K13" s="386">
        <f>IFERROR(IF(I13&gt;0,WORKDAY(I13,$I$5,Holidays!$B$2:$B$57),""),"")</f>
        <v>43984</v>
      </c>
      <c r="L13" s="387"/>
      <c r="M13" s="386">
        <f>IFERROR(IF(K13&gt;0,WORKDAY(K13,$K$5,Holidays!$B$2:$B$57),""),"")</f>
        <v>43984</v>
      </c>
      <c r="N13" s="387"/>
      <c r="O13" s="386">
        <f>IFERROR(IF(M13&gt;0,WORKDAY(M13,$M$5,Holidays!$B$2:$B$57),""),"")</f>
        <v>43984</v>
      </c>
      <c r="P13" s="387"/>
      <c r="Q13" s="386">
        <f>IFERROR(IF(O13&gt;0,WORKDAY(O13,$O$5,Holidays!$B$2:$B$57),""),"")</f>
        <v>44004</v>
      </c>
      <c r="R13" s="387"/>
      <c r="S13" s="386">
        <f>IFERROR(IF(Q13&gt;0,WORKDAY(Q13,$Q$5,Holidays!$B$2:$B$57),""),"")</f>
        <v>44005</v>
      </c>
      <c r="T13" s="387"/>
      <c r="U13" s="386">
        <f>IFERROR(IF(S13&gt;0,WORKDAY(S13,$S$5,Holidays!$B$2:$B$57),""),"")</f>
        <v>44005</v>
      </c>
      <c r="V13" s="387"/>
      <c r="W13" s="386">
        <f>IFERROR(IF(U13&gt;0,WORKDAY(U13,$U$5,Holidays!$B$2:$B$57),""),"")</f>
        <v>44007</v>
      </c>
      <c r="X13" s="387"/>
      <c r="Y13" s="386">
        <f>IFERROR(IF(W13&gt;0,WORKDAY(W13,$W$5,Holidays!$B$2:$B$57),""),"")</f>
        <v>44008</v>
      </c>
      <c r="Z13" s="387"/>
      <c r="AA13" s="386">
        <v>0</v>
      </c>
      <c r="AB13" s="386" t="str">
        <f>Planning!AF14</f>
        <v>P</v>
      </c>
      <c r="AC13" s="386">
        <f>Planning!AG14</f>
        <v>44050</v>
      </c>
      <c r="AE13" s="388" t="str">
        <f t="shared" si="0"/>
        <v/>
      </c>
      <c r="AF13" s="389">
        <f t="shared" si="1"/>
        <v>66</v>
      </c>
      <c r="AG13" s="389">
        <f t="shared" si="2"/>
        <v>46</v>
      </c>
    </row>
    <row r="14" spans="2:33" hidden="1">
      <c r="B14" s="384" t="str">
        <f>Planning!D15</f>
        <v>Charleroi</v>
      </c>
      <c r="C14" s="384" t="str">
        <f>Planning!E15</f>
        <v>FH09</v>
      </c>
      <c r="D14" s="192" t="str">
        <f>Planning!F15</f>
        <v>VbI</v>
      </c>
      <c r="E14" s="193"/>
      <c r="F14" s="385" t="str">
        <f>Planning!Z15</f>
        <v>P</v>
      </c>
      <c r="G14" s="386">
        <f>Planning!AA15</f>
        <v>44004</v>
      </c>
      <c r="H14" s="387"/>
      <c r="I14" s="386">
        <f t="shared" si="3"/>
        <v>44004</v>
      </c>
      <c r="J14" s="387"/>
      <c r="K14" s="386">
        <f>IFERROR(IF(I14&gt;0,WORKDAY(I14,$I$5,Holidays!$B$2:$B$57),""),"")</f>
        <v>44004</v>
      </c>
      <c r="L14" s="387"/>
      <c r="M14" s="386">
        <f>IFERROR(IF(K14&gt;0,WORKDAY(K14,$K$5,Holidays!$B$2:$B$57),""),"")</f>
        <v>44004</v>
      </c>
      <c r="N14" s="387"/>
      <c r="O14" s="386">
        <f>IFERROR(IF(M14&gt;0,WORKDAY(M14,$M$5,Holidays!$B$2:$B$57),""),"")</f>
        <v>44004</v>
      </c>
      <c r="P14" s="387"/>
      <c r="Q14" s="386">
        <f>IFERROR(IF(O14&gt;0,WORKDAY(O14,$O$5,Holidays!$B$2:$B$57),""),"")</f>
        <v>44022</v>
      </c>
      <c r="R14" s="387"/>
      <c r="S14" s="386">
        <f>IFERROR(IF(Q14&gt;0,WORKDAY(Q14,$Q$5,Holidays!$B$2:$B$57),""),"")</f>
        <v>44039</v>
      </c>
      <c r="T14" s="387"/>
      <c r="U14" s="386">
        <f>IFERROR(IF(S14&gt;0,WORKDAY(S14,$S$5,Holidays!$B$2:$B$57),""),"")</f>
        <v>44039</v>
      </c>
      <c r="V14" s="387"/>
      <c r="W14" s="386">
        <f>IFERROR(IF(U14&gt;0,WORKDAY(U14,$U$5,Holidays!$B$2:$B$57),""),"")</f>
        <v>44041</v>
      </c>
      <c r="X14" s="387"/>
      <c r="Y14" s="386">
        <f>IFERROR(IF(W14&gt;0,WORKDAY(W14,$W$5,Holidays!$B$2:$B$57),""),"")</f>
        <v>44042</v>
      </c>
      <c r="Z14" s="387"/>
      <c r="AA14" s="386">
        <v>0</v>
      </c>
      <c r="AB14" s="386" t="str">
        <f>Planning!AF15</f>
        <v>P</v>
      </c>
      <c r="AC14" s="386">
        <f>Planning!AG15</f>
        <v>44047</v>
      </c>
      <c r="AE14" s="388" t="str">
        <f t="shared" si="0"/>
        <v/>
      </c>
      <c r="AF14" s="389">
        <f t="shared" si="1"/>
        <v>43</v>
      </c>
      <c r="AG14" s="389">
        <f t="shared" si="2"/>
        <v>23</v>
      </c>
    </row>
    <row r="15" spans="2:33" hidden="1">
      <c r="B15" s="384" t="str">
        <f>Planning!D16</f>
        <v>Charleroi</v>
      </c>
      <c r="C15" s="384" t="str">
        <f>Planning!E16</f>
        <v>FH10</v>
      </c>
      <c r="D15" s="192" t="str">
        <f>Planning!F16</f>
        <v>VbI</v>
      </c>
      <c r="E15" s="193"/>
      <c r="F15" s="385" t="str">
        <f>Planning!Z16</f>
        <v>OK</v>
      </c>
      <c r="G15" s="386">
        <f>Planning!AA16</f>
        <v>43496</v>
      </c>
      <c r="H15" s="387"/>
      <c r="I15" s="386">
        <f t="shared" si="3"/>
        <v>43496</v>
      </c>
      <c r="J15" s="387"/>
      <c r="K15" s="386">
        <f>IFERROR(IF(I15&gt;0,WORKDAY(I15,$I$5,Holidays!$B$2:$B$57),""),"")</f>
        <v>43496</v>
      </c>
      <c r="L15" s="387"/>
      <c r="M15" s="386">
        <f>IFERROR(IF(K15&gt;0,WORKDAY(K15,$K$5,Holidays!$B$2:$B$57),""),"")</f>
        <v>43496</v>
      </c>
      <c r="N15" s="387"/>
      <c r="O15" s="386">
        <f>IFERROR(IF(M15&gt;0,WORKDAY(M15,$M$5,Holidays!$B$2:$B$57),""),"")</f>
        <v>43496</v>
      </c>
      <c r="P15" s="387"/>
      <c r="Q15" s="386">
        <f>IFERROR(IF(O15&gt;0,WORKDAY(O15,$O$5,Holidays!$B$2:$B$57),""),"")</f>
        <v>43516</v>
      </c>
      <c r="R15" s="387"/>
      <c r="S15" s="386">
        <f>IFERROR(IF(Q15&gt;0,WORKDAY(Q15,$Q$5,Holidays!$B$2:$B$57),""),"")</f>
        <v>43517</v>
      </c>
      <c r="T15" s="387"/>
      <c r="U15" s="386">
        <f>IFERROR(IF(S15&gt;0,WORKDAY(S15,$S$5,Holidays!$B$2:$B$57),""),"")</f>
        <v>43517</v>
      </c>
      <c r="V15" s="387"/>
      <c r="W15" s="386">
        <f>IFERROR(IF(U15&gt;0,WORKDAY(U15,$U$5,Holidays!$B$2:$B$57),""),"")</f>
        <v>43521</v>
      </c>
      <c r="X15" s="387"/>
      <c r="Y15" s="386">
        <f>IFERROR(IF(W15&gt;0,WORKDAY(W15,$W$5,Holidays!$B$2:$B$57),""),"")</f>
        <v>43522</v>
      </c>
      <c r="Z15" s="387"/>
      <c r="AA15" s="386">
        <v>0</v>
      </c>
      <c r="AB15" s="386" t="str">
        <f>Planning!AF16</f>
        <v>OK</v>
      </c>
      <c r="AC15" s="386">
        <f>Planning!AG16</f>
        <v>43525</v>
      </c>
      <c r="AE15" s="388" t="str">
        <f t="shared" si="0"/>
        <v/>
      </c>
      <c r="AF15" s="389">
        <f t="shared" si="1"/>
        <v>29</v>
      </c>
      <c r="AG15" s="389">
        <f t="shared" si="2"/>
        <v>9</v>
      </c>
    </row>
    <row r="16" spans="2:33" hidden="1">
      <c r="B16" s="384" t="str">
        <f>Planning!D17</f>
        <v>Charleroi</v>
      </c>
      <c r="C16" s="384" t="str">
        <f>Planning!E17</f>
        <v>FH11</v>
      </c>
      <c r="D16" s="192" t="str">
        <f>Planning!F17</f>
        <v>VbI</v>
      </c>
      <c r="E16" s="193"/>
      <c r="F16" s="385" t="str">
        <f>Planning!Z17</f>
        <v>OK</v>
      </c>
      <c r="G16" s="386">
        <f>Planning!AA17</f>
        <v>0</v>
      </c>
      <c r="H16" s="387"/>
      <c r="I16" s="386">
        <f t="shared" si="3"/>
        <v>0</v>
      </c>
      <c r="J16" s="387"/>
      <c r="K16" s="386" t="str">
        <f>IFERROR(IF(I16&gt;0,WORKDAY(I16,$I$5,Holidays!$B$2:$B$57),""),"")</f>
        <v/>
      </c>
      <c r="L16" s="387"/>
      <c r="M16" s="386" t="str">
        <f>IFERROR(IF(K16&gt;0,WORKDAY(K16,$K$5,Holidays!$B$2:$B$57),""),"")</f>
        <v/>
      </c>
      <c r="N16" s="387"/>
      <c r="O16" s="386" t="str">
        <f>IFERROR(IF(M16&gt;0,WORKDAY(M16,$M$5,Holidays!$B$2:$B$57),""),"")</f>
        <v/>
      </c>
      <c r="P16" s="387"/>
      <c r="Q16" s="386" t="str">
        <f>IFERROR(IF(O16&gt;0,WORKDAY(O16,$O$5,Holidays!$B$2:$B$57),""),"")</f>
        <v/>
      </c>
      <c r="R16" s="387"/>
      <c r="S16" s="386" t="str">
        <f>IFERROR(IF(Q16&gt;0,WORKDAY(Q16,$Q$5,Holidays!$B$2:$B$57),""),"")</f>
        <v/>
      </c>
      <c r="T16" s="387"/>
      <c r="U16" s="386" t="str">
        <f>IFERROR(IF(S16&gt;0,WORKDAY(S16,$S$5,Holidays!$B$2:$B$57),""),"")</f>
        <v/>
      </c>
      <c r="V16" s="387"/>
      <c r="W16" s="386" t="str">
        <f>IFERROR(IF(U16&gt;0,WORKDAY(U16,$U$5,Holidays!$B$2:$B$57),""),"")</f>
        <v/>
      </c>
      <c r="X16" s="387"/>
      <c r="Y16" s="386" t="str">
        <f>IFERROR(IF(W16&gt;0,WORKDAY(W16,$W$5,Holidays!$B$2:$B$57),""),"")</f>
        <v/>
      </c>
      <c r="Z16" s="387"/>
      <c r="AA16" s="386">
        <v>0</v>
      </c>
      <c r="AB16" s="386" t="str">
        <f>Planning!AF17</f>
        <v>OK</v>
      </c>
      <c r="AC16" s="386">
        <f>Planning!AG17</f>
        <v>0</v>
      </c>
      <c r="AE16" s="388" t="str">
        <f t="shared" si="0"/>
        <v/>
      </c>
      <c r="AF16" s="389" t="str">
        <f t="shared" si="1"/>
        <v/>
      </c>
      <c r="AG16" s="389" t="str">
        <f t="shared" si="2"/>
        <v/>
      </c>
    </row>
    <row r="17" spans="2:33" hidden="1">
      <c r="B17" s="384" t="str">
        <f>Planning!D18</f>
        <v>Charleroi</v>
      </c>
      <c r="C17" s="384" t="str">
        <f>Planning!E18</f>
        <v>FH12</v>
      </c>
      <c r="D17" s="192" t="str">
        <f>Planning!F18</f>
        <v>VbI</v>
      </c>
      <c r="E17" s="193"/>
      <c r="F17" s="385" t="str">
        <f>Planning!Z18</f>
        <v>OK</v>
      </c>
      <c r="G17" s="386">
        <f>Planning!AA18</f>
        <v>43731</v>
      </c>
      <c r="H17" s="387"/>
      <c r="I17" s="386">
        <f t="shared" si="3"/>
        <v>43731</v>
      </c>
      <c r="J17" s="387"/>
      <c r="K17" s="386">
        <f>IFERROR(IF(I17&gt;0,WORKDAY(I17,$I$5,Holidays!$B$2:$B$57),""),"")</f>
        <v>43731</v>
      </c>
      <c r="L17" s="387"/>
      <c r="M17" s="386">
        <f>IFERROR(IF(K17&gt;0,WORKDAY(K17,$K$5,Holidays!$B$2:$B$57),""),"")</f>
        <v>43731</v>
      </c>
      <c r="N17" s="387"/>
      <c r="O17" s="386">
        <f>IFERROR(IF(M17&gt;0,WORKDAY(M17,$M$5,Holidays!$B$2:$B$57),""),"")</f>
        <v>43731</v>
      </c>
      <c r="P17" s="387"/>
      <c r="Q17" s="386">
        <f>IFERROR(IF(O17&gt;0,WORKDAY(O17,$O$5,Holidays!$B$2:$B$57),""),"")</f>
        <v>43749</v>
      </c>
      <c r="R17" s="387"/>
      <c r="S17" s="386">
        <f>IFERROR(IF(Q17&gt;0,WORKDAY(Q17,$Q$5,Holidays!$B$2:$B$57),""),"")</f>
        <v>43752</v>
      </c>
      <c r="T17" s="387"/>
      <c r="U17" s="386">
        <f>IFERROR(IF(S17&gt;0,WORKDAY(S17,$S$5,Holidays!$B$2:$B$57),""),"")</f>
        <v>43752</v>
      </c>
      <c r="V17" s="387"/>
      <c r="W17" s="386">
        <f>IFERROR(IF(U17&gt;0,WORKDAY(U17,$U$5,Holidays!$B$2:$B$57),""),"")</f>
        <v>43754</v>
      </c>
      <c r="X17" s="387"/>
      <c r="Y17" s="386">
        <f>IFERROR(IF(W17&gt;0,WORKDAY(W17,$W$5,Holidays!$B$2:$B$57),""),"")</f>
        <v>43755</v>
      </c>
      <c r="Z17" s="387"/>
      <c r="AA17" s="386">
        <v>0</v>
      </c>
      <c r="AB17" s="386" t="str">
        <f>Planning!AF18</f>
        <v>OK</v>
      </c>
      <c r="AC17" s="386">
        <f>Planning!AG18</f>
        <v>43728</v>
      </c>
      <c r="AE17" s="388" t="str">
        <f t="shared" si="0"/>
        <v/>
      </c>
      <c r="AF17" s="389">
        <f t="shared" si="1"/>
        <v>-3</v>
      </c>
      <c r="AG17" s="389" t="str">
        <f t="shared" si="2"/>
        <v/>
      </c>
    </row>
    <row r="18" spans="2:33" hidden="1">
      <c r="B18" s="384" t="str">
        <f>Planning!D19</f>
        <v>Charleroi</v>
      </c>
      <c r="C18" s="384" t="str">
        <f>Planning!E19</f>
        <v>FH13</v>
      </c>
      <c r="D18" s="192" t="str">
        <f>Planning!F19</f>
        <v>VbI</v>
      </c>
      <c r="E18" s="193"/>
      <c r="F18" s="385" t="str">
        <f>Planning!Z19</f>
        <v>P</v>
      </c>
      <c r="G18" s="386">
        <f>Planning!AA19</f>
        <v>43991</v>
      </c>
      <c r="H18" s="387"/>
      <c r="I18" s="386">
        <f t="shared" si="3"/>
        <v>43991</v>
      </c>
      <c r="J18" s="387"/>
      <c r="K18" s="386">
        <f>IFERROR(IF(I18&gt;0,WORKDAY(I18,$I$5,Holidays!$B$2:$B$57),""),"")</f>
        <v>43991</v>
      </c>
      <c r="L18" s="387"/>
      <c r="M18" s="386">
        <f>IFERROR(IF(K18&gt;0,WORKDAY(K18,$K$5,Holidays!$B$2:$B$57),""),"")</f>
        <v>43991</v>
      </c>
      <c r="N18" s="387"/>
      <c r="O18" s="386">
        <f>IFERROR(IF(M18&gt;0,WORKDAY(M18,$M$5,Holidays!$B$2:$B$57),""),"")</f>
        <v>43991</v>
      </c>
      <c r="P18" s="387"/>
      <c r="Q18" s="386">
        <f>IFERROR(IF(O18&gt;0,WORKDAY(O18,$O$5,Holidays!$B$2:$B$57),""),"")</f>
        <v>44011</v>
      </c>
      <c r="R18" s="387"/>
      <c r="S18" s="386">
        <f>IFERROR(IF(Q18&gt;0,WORKDAY(Q18,$Q$5,Holidays!$B$2:$B$57),""),"")</f>
        <v>44012</v>
      </c>
      <c r="T18" s="387"/>
      <c r="U18" s="386">
        <f>IFERROR(IF(S18&gt;0,WORKDAY(S18,$S$5,Holidays!$B$2:$B$57),""),"")</f>
        <v>44012</v>
      </c>
      <c r="V18" s="387"/>
      <c r="W18" s="386">
        <f>IFERROR(IF(U18&gt;0,WORKDAY(U18,$U$5,Holidays!$B$2:$B$57),""),"")</f>
        <v>44014</v>
      </c>
      <c r="X18" s="387"/>
      <c r="Y18" s="386">
        <f>IFERROR(IF(W18&gt;0,WORKDAY(W18,$W$5,Holidays!$B$2:$B$57),""),"")</f>
        <v>44015</v>
      </c>
      <c r="Z18" s="387"/>
      <c r="AA18" s="386">
        <v>0</v>
      </c>
      <c r="AB18" s="386" t="str">
        <f>Planning!AF19</f>
        <v>P</v>
      </c>
      <c r="AC18" s="386">
        <f>Planning!AG19</f>
        <v>44020</v>
      </c>
      <c r="AE18" s="388" t="str">
        <f t="shared" si="0"/>
        <v/>
      </c>
      <c r="AF18" s="389">
        <f t="shared" si="1"/>
        <v>29</v>
      </c>
      <c r="AG18" s="389">
        <f t="shared" si="2"/>
        <v>9</v>
      </c>
    </row>
    <row r="19" spans="2:33" hidden="1">
      <c r="B19" s="384" t="str">
        <f>Planning!D20</f>
        <v>Charleroi</v>
      </c>
      <c r="C19" s="384" t="str">
        <f>Planning!E20</f>
        <v>FH14</v>
      </c>
      <c r="D19" s="192" t="str">
        <f>Planning!F20</f>
        <v>VbI</v>
      </c>
      <c r="E19" s="193"/>
      <c r="F19" s="385" t="str">
        <f>Planning!Z20</f>
        <v>OK</v>
      </c>
      <c r="G19" s="386">
        <f>Planning!AA20</f>
        <v>44000</v>
      </c>
      <c r="H19" s="387"/>
      <c r="I19" s="386">
        <f t="shared" si="3"/>
        <v>44000</v>
      </c>
      <c r="J19" s="387"/>
      <c r="K19" s="386">
        <f>IFERROR(IF(I19&gt;0,WORKDAY(I19,$I$5,Holidays!$B$2:$B$57),""),"")</f>
        <v>44000</v>
      </c>
      <c r="L19" s="387"/>
      <c r="M19" s="386">
        <f>IFERROR(IF(K19&gt;0,WORKDAY(K19,$K$5,Holidays!$B$2:$B$57),""),"")</f>
        <v>44000</v>
      </c>
      <c r="N19" s="387"/>
      <c r="O19" s="386">
        <f>IFERROR(IF(M19&gt;0,WORKDAY(M19,$M$5,Holidays!$B$2:$B$57),""),"")</f>
        <v>44000</v>
      </c>
      <c r="P19" s="387"/>
      <c r="Q19" s="386">
        <f>IFERROR(IF(O19&gt;0,WORKDAY(O19,$O$5,Holidays!$B$2:$B$57),""),"")</f>
        <v>44020</v>
      </c>
      <c r="R19" s="387"/>
      <c r="S19" s="386">
        <f>IFERROR(IF(Q19&gt;0,WORKDAY(Q19,$Q$5,Holidays!$B$2:$B$57),""),"")</f>
        <v>44021</v>
      </c>
      <c r="T19" s="387"/>
      <c r="U19" s="386">
        <f>IFERROR(IF(S19&gt;0,WORKDAY(S19,$S$5,Holidays!$B$2:$B$57),""),"")</f>
        <v>44021</v>
      </c>
      <c r="V19" s="387"/>
      <c r="W19" s="386">
        <f>IFERROR(IF(U19&gt;0,WORKDAY(U19,$U$5,Holidays!$B$2:$B$57),""),"")</f>
        <v>44039</v>
      </c>
      <c r="X19" s="387"/>
      <c r="Y19" s="386">
        <f>IFERROR(IF(W19&gt;0,WORKDAY(W19,$W$5,Holidays!$B$2:$B$57),""),"")</f>
        <v>44040</v>
      </c>
      <c r="Z19" s="387"/>
      <c r="AA19" s="386">
        <v>0</v>
      </c>
      <c r="AB19" s="386" t="str">
        <f>Planning!AF20</f>
        <v>P</v>
      </c>
      <c r="AC19" s="386">
        <f>Planning!AG20</f>
        <v>44053</v>
      </c>
      <c r="AE19" s="388" t="str">
        <f t="shared" si="0"/>
        <v/>
      </c>
      <c r="AF19" s="389">
        <f t="shared" si="1"/>
        <v>53</v>
      </c>
      <c r="AG19" s="389">
        <f t="shared" si="2"/>
        <v>33</v>
      </c>
    </row>
    <row r="20" spans="2:33" hidden="1">
      <c r="B20" s="384" t="str">
        <f>Planning!D21</f>
        <v>Charleroi</v>
      </c>
      <c r="C20" s="384" t="str">
        <f>Planning!E21</f>
        <v>FH15</v>
      </c>
      <c r="D20" s="192" t="str">
        <f>Planning!F21</f>
        <v>VbI</v>
      </c>
      <c r="E20" s="193"/>
      <c r="F20" s="385" t="str">
        <f>Planning!Z21</f>
        <v>P</v>
      </c>
      <c r="G20" s="386">
        <f>Planning!AA21</f>
        <v>44001</v>
      </c>
      <c r="H20" s="387"/>
      <c r="I20" s="386">
        <f t="shared" si="3"/>
        <v>44001</v>
      </c>
      <c r="J20" s="387"/>
      <c r="K20" s="386">
        <f>IFERROR(IF(I20&gt;0,WORKDAY(I20,$I$5,Holidays!$B$2:$B$57),""),"")</f>
        <v>44001</v>
      </c>
      <c r="L20" s="387"/>
      <c r="M20" s="386">
        <f>IFERROR(IF(K20&gt;0,WORKDAY(K20,$K$5,Holidays!$B$2:$B$57),""),"")</f>
        <v>44001</v>
      </c>
      <c r="N20" s="387"/>
      <c r="O20" s="386">
        <f>IFERROR(IF(M20&gt;0,WORKDAY(M20,$M$5,Holidays!$B$2:$B$57),""),"")</f>
        <v>44001</v>
      </c>
      <c r="P20" s="387"/>
      <c r="Q20" s="386">
        <f>IFERROR(IF(O20&gt;0,WORKDAY(O20,$O$5,Holidays!$B$2:$B$57),""),"")</f>
        <v>44021</v>
      </c>
      <c r="R20" s="387"/>
      <c r="S20" s="386">
        <f>IFERROR(IF(Q20&gt;0,WORKDAY(Q20,$Q$5,Holidays!$B$2:$B$57),""),"")</f>
        <v>44022</v>
      </c>
      <c r="T20" s="387"/>
      <c r="U20" s="386">
        <f>IFERROR(IF(S20&gt;0,WORKDAY(S20,$S$5,Holidays!$B$2:$B$57),""),"")</f>
        <v>44022</v>
      </c>
      <c r="V20" s="387"/>
      <c r="W20" s="386">
        <f>IFERROR(IF(U20&gt;0,WORKDAY(U20,$U$5,Holidays!$B$2:$B$57),""),"")</f>
        <v>44040</v>
      </c>
      <c r="X20" s="387"/>
      <c r="Y20" s="386">
        <f>IFERROR(IF(W20&gt;0,WORKDAY(W20,$W$5,Holidays!$B$2:$B$57),""),"")</f>
        <v>44041</v>
      </c>
      <c r="Z20" s="387"/>
      <c r="AA20" s="386">
        <v>0</v>
      </c>
      <c r="AB20" s="386" t="str">
        <f>Planning!AF21</f>
        <v>P</v>
      </c>
      <c r="AC20" s="386">
        <f>Planning!AG21</f>
        <v>44046</v>
      </c>
      <c r="AE20" s="388" t="str">
        <f t="shared" si="0"/>
        <v/>
      </c>
      <c r="AF20" s="389">
        <f t="shared" si="1"/>
        <v>45</v>
      </c>
      <c r="AG20" s="389">
        <f t="shared" si="2"/>
        <v>25</v>
      </c>
    </row>
    <row r="21" spans="2:33" hidden="1">
      <c r="B21" s="384" t="str">
        <f>Planning!D22</f>
        <v>Charleroi</v>
      </c>
      <c r="C21" s="384" t="str">
        <f>Planning!E22</f>
        <v>FH17</v>
      </c>
      <c r="D21" s="192" t="str">
        <f>Planning!F22</f>
        <v>VbI</v>
      </c>
      <c r="E21" s="193"/>
      <c r="F21" s="385" t="str">
        <f>Planning!Z22</f>
        <v>P</v>
      </c>
      <c r="G21" s="386">
        <f>Planning!AA22</f>
        <v>44008</v>
      </c>
      <c r="H21" s="387"/>
      <c r="I21" s="386">
        <f t="shared" si="3"/>
        <v>44008</v>
      </c>
      <c r="J21" s="387"/>
      <c r="K21" s="386">
        <f>IFERROR(IF(I21&gt;0,WORKDAY(I21,$I$5,Holidays!$B$2:$B$57),""),"")</f>
        <v>44008</v>
      </c>
      <c r="L21" s="387"/>
      <c r="M21" s="386">
        <f>IFERROR(IF(K21&gt;0,WORKDAY(K21,$K$5,Holidays!$B$2:$B$57),""),"")</f>
        <v>44008</v>
      </c>
      <c r="N21" s="387"/>
      <c r="O21" s="386">
        <f>IFERROR(IF(M21&gt;0,WORKDAY(M21,$M$5,Holidays!$B$2:$B$57),""),"")</f>
        <v>44008</v>
      </c>
      <c r="P21" s="387"/>
      <c r="Q21" s="386">
        <f>IFERROR(IF(O21&gt;0,WORKDAY(O21,$O$5,Holidays!$B$2:$B$57),""),"")</f>
        <v>44042</v>
      </c>
      <c r="R21" s="387"/>
      <c r="S21" s="386">
        <f>IFERROR(IF(Q21&gt;0,WORKDAY(Q21,$Q$5,Holidays!$B$2:$B$57),""),"")</f>
        <v>44043</v>
      </c>
      <c r="T21" s="387"/>
      <c r="U21" s="386">
        <f>IFERROR(IF(S21&gt;0,WORKDAY(S21,$S$5,Holidays!$B$2:$B$57),""),"")</f>
        <v>44043</v>
      </c>
      <c r="V21" s="387"/>
      <c r="W21" s="386">
        <f>IFERROR(IF(U21&gt;0,WORKDAY(U21,$U$5,Holidays!$B$2:$B$57),""),"")</f>
        <v>44047</v>
      </c>
      <c r="X21" s="387"/>
      <c r="Y21" s="386">
        <f>IFERROR(IF(W21&gt;0,WORKDAY(W21,$W$5,Holidays!$B$2:$B$57),""),"")</f>
        <v>44048</v>
      </c>
      <c r="Z21" s="387"/>
      <c r="AA21" s="386">
        <v>0</v>
      </c>
      <c r="AB21" s="386" t="str">
        <f>Planning!AF22</f>
        <v>P</v>
      </c>
      <c r="AC21" s="386">
        <f>Planning!AG22</f>
        <v>44053</v>
      </c>
      <c r="AE21" s="388" t="str">
        <f t="shared" si="0"/>
        <v/>
      </c>
      <c r="AF21" s="389">
        <f t="shared" si="1"/>
        <v>45</v>
      </c>
      <c r="AG21" s="389">
        <f t="shared" si="2"/>
        <v>25</v>
      </c>
    </row>
    <row r="22" spans="2:33" hidden="1">
      <c r="B22" s="384" t="str">
        <f>Planning!D23</f>
        <v>Charleroi</v>
      </c>
      <c r="C22" s="384" t="str">
        <f>Planning!E23</f>
        <v>FH18</v>
      </c>
      <c r="D22" s="192" t="str">
        <f>Planning!F23</f>
        <v>VbI</v>
      </c>
      <c r="E22" s="193"/>
      <c r="F22" s="385" t="str">
        <f>Planning!Z23</f>
        <v>OK</v>
      </c>
      <c r="G22" s="386">
        <f>Planning!AA23</f>
        <v>43964</v>
      </c>
      <c r="H22" s="387"/>
      <c r="I22" s="386">
        <f t="shared" si="3"/>
        <v>43964</v>
      </c>
      <c r="J22" s="387"/>
      <c r="K22" s="386">
        <f>IFERROR(IF(I22&gt;0,WORKDAY(I22,$I$5,Holidays!$B$2:$B$57),""),"")</f>
        <v>43964</v>
      </c>
      <c r="L22" s="387"/>
      <c r="M22" s="386">
        <f>IFERROR(IF(K22&gt;0,WORKDAY(K22,$K$5,Holidays!$B$2:$B$57),""),"")</f>
        <v>43964</v>
      </c>
      <c r="N22" s="387"/>
      <c r="O22" s="386">
        <f>IFERROR(IF(M22&gt;0,WORKDAY(M22,$M$5,Holidays!$B$2:$B$57),""),"")</f>
        <v>43964</v>
      </c>
      <c r="P22" s="387"/>
      <c r="Q22" s="386">
        <f>IFERROR(IF(O22&gt;0,WORKDAY(O22,$O$5,Holidays!$B$2:$B$57),""),"")</f>
        <v>43987</v>
      </c>
      <c r="R22" s="387"/>
      <c r="S22" s="386">
        <f>IFERROR(IF(Q22&gt;0,WORKDAY(Q22,$Q$5,Holidays!$B$2:$B$57),""),"")</f>
        <v>43990</v>
      </c>
      <c r="T22" s="387"/>
      <c r="U22" s="386">
        <f>IFERROR(IF(S22&gt;0,WORKDAY(S22,$S$5,Holidays!$B$2:$B$57),""),"")</f>
        <v>43990</v>
      </c>
      <c r="V22" s="387"/>
      <c r="W22" s="386">
        <f>IFERROR(IF(U22&gt;0,WORKDAY(U22,$U$5,Holidays!$B$2:$B$57),""),"")</f>
        <v>43992</v>
      </c>
      <c r="X22" s="387"/>
      <c r="Y22" s="386">
        <f>IFERROR(IF(W22&gt;0,WORKDAY(W22,$W$5,Holidays!$B$2:$B$57),""),"")</f>
        <v>43993</v>
      </c>
      <c r="Z22" s="387"/>
      <c r="AA22" s="386">
        <v>0</v>
      </c>
      <c r="AB22" s="386" t="str">
        <f>Planning!AF23</f>
        <v>OK</v>
      </c>
      <c r="AC22" s="386">
        <f>Planning!AG23</f>
        <v>43998</v>
      </c>
      <c r="AE22" s="388" t="str">
        <f t="shared" si="0"/>
        <v/>
      </c>
      <c r="AF22" s="389">
        <f t="shared" si="1"/>
        <v>34</v>
      </c>
      <c r="AG22" s="389">
        <f t="shared" si="2"/>
        <v>14</v>
      </c>
    </row>
    <row r="23" spans="2:33" hidden="1">
      <c r="B23" s="384" t="str">
        <f>Planning!D24</f>
        <v>Charleroi</v>
      </c>
      <c r="C23" s="384" t="str">
        <f>Planning!E24</f>
        <v>FH19</v>
      </c>
      <c r="D23" s="192" t="str">
        <f>Planning!F24</f>
        <v>VbI</v>
      </c>
      <c r="E23" s="193"/>
      <c r="F23" s="385" t="str">
        <f>Planning!Z24</f>
        <v>OK</v>
      </c>
      <c r="G23" s="386" t="str">
        <f>Planning!AA24</f>
        <v/>
      </c>
      <c r="H23" s="387"/>
      <c r="I23" s="386" t="str">
        <f t="shared" si="3"/>
        <v/>
      </c>
      <c r="J23" s="387"/>
      <c r="K23" s="386" t="str">
        <f>IFERROR(IF(I23&gt;0,WORKDAY(I23,$I$5,Holidays!$B$2:$B$57),""),"")</f>
        <v/>
      </c>
      <c r="L23" s="387"/>
      <c r="M23" s="386" t="str">
        <f>IFERROR(IF(K23&gt;0,WORKDAY(K23,$K$5,Holidays!$B$2:$B$57),""),"")</f>
        <v/>
      </c>
      <c r="N23" s="387"/>
      <c r="O23" s="386" t="str">
        <f>IFERROR(IF(M23&gt;0,WORKDAY(M23,$M$5,Holidays!$B$2:$B$57),""),"")</f>
        <v/>
      </c>
      <c r="P23" s="387"/>
      <c r="Q23" s="386" t="str">
        <f>IFERROR(IF(O23&gt;0,WORKDAY(O23,$O$5,Holidays!$B$2:$B$57),""),"")</f>
        <v/>
      </c>
      <c r="R23" s="387"/>
      <c r="S23" s="386" t="str">
        <f>IFERROR(IF(Q23&gt;0,WORKDAY(Q23,$Q$5,Holidays!$B$2:$B$57),""),"")</f>
        <v/>
      </c>
      <c r="T23" s="387"/>
      <c r="U23" s="386" t="str">
        <f>IFERROR(IF(S23&gt;0,WORKDAY(S23,$S$5,Holidays!$B$2:$B$57),""),"")</f>
        <v/>
      </c>
      <c r="V23" s="387"/>
      <c r="W23" s="386" t="str">
        <f>IFERROR(IF(U23&gt;0,WORKDAY(U23,$U$5,Holidays!$B$2:$B$57),""),"")</f>
        <v/>
      </c>
      <c r="X23" s="387"/>
      <c r="Y23" s="386" t="str">
        <f>IFERROR(IF(W23&gt;0,WORKDAY(W23,$W$5,Holidays!$B$2:$B$57),""),"")</f>
        <v/>
      </c>
      <c r="Z23" s="387"/>
      <c r="AA23" s="386">
        <v>0</v>
      </c>
      <c r="AB23" s="386" t="str">
        <f>Planning!AF24</f>
        <v>OK</v>
      </c>
      <c r="AC23" s="386" t="str">
        <f>Planning!AG24</f>
        <v/>
      </c>
      <c r="AE23" s="388" t="str">
        <f t="shared" si="0"/>
        <v/>
      </c>
      <c r="AF23" s="389" t="str">
        <f t="shared" si="1"/>
        <v>NVT</v>
      </c>
      <c r="AG23" s="389" t="str">
        <f t="shared" si="2"/>
        <v/>
      </c>
    </row>
    <row r="24" spans="2:33" hidden="1">
      <c r="B24" s="384" t="str">
        <f>Planning!D25</f>
        <v>Namur</v>
      </c>
      <c r="C24" s="384" t="str">
        <f>Planning!E25</f>
        <v>FH01</v>
      </c>
      <c r="D24" s="192" t="str">
        <f>Planning!F25</f>
        <v>VbI</v>
      </c>
      <c r="E24" s="193"/>
      <c r="F24" s="385" t="str">
        <f>Planning!Z25</f>
        <v>OK</v>
      </c>
      <c r="G24" s="386" t="str">
        <f>Planning!AA25</f>
        <v/>
      </c>
      <c r="H24" s="387"/>
      <c r="I24" s="386" t="str">
        <f t="shared" si="3"/>
        <v/>
      </c>
      <c r="J24" s="387"/>
      <c r="K24" s="386" t="str">
        <f>IFERROR(IF(I24&gt;0,WORKDAY(I24,$I$5,Holidays!$B$2:$B$57),""),"")</f>
        <v/>
      </c>
      <c r="L24" s="387"/>
      <c r="M24" s="386" t="str">
        <f>IFERROR(IF(K24&gt;0,WORKDAY(K24,$K$5,Holidays!$B$2:$B$57),""),"")</f>
        <v/>
      </c>
      <c r="N24" s="387"/>
      <c r="O24" s="386" t="str">
        <f>IFERROR(IF(M24&gt;0,WORKDAY(M24,$M$5,Holidays!$B$2:$B$57),""),"")</f>
        <v/>
      </c>
      <c r="P24" s="387"/>
      <c r="Q24" s="386" t="str">
        <f>IFERROR(IF(O24&gt;0,WORKDAY(O24,$O$5,Holidays!$B$2:$B$57),""),"")</f>
        <v/>
      </c>
      <c r="R24" s="387"/>
      <c r="S24" s="386" t="str">
        <f>IFERROR(IF(Q24&gt;0,WORKDAY(Q24,$Q$5,Holidays!$B$2:$B$57),""),"")</f>
        <v/>
      </c>
      <c r="T24" s="387"/>
      <c r="U24" s="386" t="str">
        <f>IFERROR(IF(S24&gt;0,WORKDAY(S24,$S$5,Holidays!$B$2:$B$57),""),"")</f>
        <v/>
      </c>
      <c r="V24" s="387"/>
      <c r="W24" s="386" t="str">
        <f>IFERROR(IF(U24&gt;0,WORKDAY(U24,$U$5,Holidays!$B$2:$B$57),""),"")</f>
        <v/>
      </c>
      <c r="X24" s="387"/>
      <c r="Y24" s="386" t="str">
        <f>IFERROR(IF(W24&gt;0,WORKDAY(W24,$W$5,Holidays!$B$2:$B$57),""),"")</f>
        <v/>
      </c>
      <c r="Z24" s="387"/>
      <c r="AA24" s="386">
        <v>0</v>
      </c>
      <c r="AB24" s="386" t="str">
        <f>Planning!AF25</f>
        <v>OK</v>
      </c>
      <c r="AC24" s="386" t="str">
        <f>Planning!AG25</f>
        <v/>
      </c>
      <c r="AE24" s="388" t="str">
        <f t="shared" si="0"/>
        <v/>
      </c>
      <c r="AF24" s="389" t="str">
        <f t="shared" si="1"/>
        <v>NVT</v>
      </c>
      <c r="AG24" s="389" t="str">
        <f t="shared" si="2"/>
        <v/>
      </c>
    </row>
    <row r="25" spans="2:33" hidden="1">
      <c r="B25" s="384" t="str">
        <f>Planning!D26</f>
        <v>Namur</v>
      </c>
      <c r="C25" s="384" t="str">
        <f>Planning!E26</f>
        <v>FH03</v>
      </c>
      <c r="D25" s="192" t="str">
        <f>Planning!F26</f>
        <v>VbI</v>
      </c>
      <c r="E25" s="193"/>
      <c r="F25" s="385" t="str">
        <f>Planning!Z26</f>
        <v>OK</v>
      </c>
      <c r="G25" s="386" t="str">
        <f>Planning!AA26</f>
        <v/>
      </c>
      <c r="H25" s="387"/>
      <c r="I25" s="386" t="str">
        <f t="shared" si="3"/>
        <v/>
      </c>
      <c r="J25" s="387"/>
      <c r="K25" s="386" t="str">
        <f>IFERROR(IF(I25&gt;0,WORKDAY(I25,$I$5,Holidays!$B$2:$B$57),""),"")</f>
        <v/>
      </c>
      <c r="L25" s="387"/>
      <c r="M25" s="386" t="str">
        <f>IFERROR(IF(K25&gt;0,WORKDAY(K25,$K$5,Holidays!$B$2:$B$57),""),"")</f>
        <v/>
      </c>
      <c r="N25" s="387"/>
      <c r="O25" s="386" t="str">
        <f>IFERROR(IF(M25&gt;0,WORKDAY(M25,$M$5,Holidays!$B$2:$B$57),""),"")</f>
        <v/>
      </c>
      <c r="P25" s="387"/>
      <c r="Q25" s="386" t="str">
        <f>IFERROR(IF(O25&gt;0,WORKDAY(O25,$O$5,Holidays!$B$2:$B$57),""),"")</f>
        <v/>
      </c>
      <c r="R25" s="387"/>
      <c r="S25" s="386" t="str">
        <f>IFERROR(IF(Q25&gt;0,WORKDAY(Q25,$Q$5,Holidays!$B$2:$B$57),""),"")</f>
        <v/>
      </c>
      <c r="T25" s="387"/>
      <c r="U25" s="386" t="str">
        <f>IFERROR(IF(S25&gt;0,WORKDAY(S25,$S$5,Holidays!$B$2:$B$57),""),"")</f>
        <v/>
      </c>
      <c r="V25" s="387"/>
      <c r="W25" s="386" t="str">
        <f>IFERROR(IF(U25&gt;0,WORKDAY(U25,$U$5,Holidays!$B$2:$B$57),""),"")</f>
        <v/>
      </c>
      <c r="X25" s="387"/>
      <c r="Y25" s="386" t="str">
        <f>IFERROR(IF(W25&gt;0,WORKDAY(W25,$W$5,Holidays!$B$2:$B$57),""),"")</f>
        <v/>
      </c>
      <c r="Z25" s="387"/>
      <c r="AA25" s="386">
        <v>0</v>
      </c>
      <c r="AB25" s="386" t="str">
        <f>Planning!AF26</f>
        <v>OK</v>
      </c>
      <c r="AC25" s="386" t="str">
        <f>Planning!AG26</f>
        <v/>
      </c>
      <c r="AE25" s="388" t="str">
        <f t="shared" si="0"/>
        <v/>
      </c>
      <c r="AF25" s="389" t="str">
        <f t="shared" si="1"/>
        <v>NVT</v>
      </c>
      <c r="AG25" s="389" t="str">
        <f t="shared" si="2"/>
        <v/>
      </c>
    </row>
    <row r="26" spans="2:33" hidden="1">
      <c r="B26" s="384" t="str">
        <f>Planning!D27</f>
        <v>Namur</v>
      </c>
      <c r="C26" s="384" t="str">
        <f>Planning!E27</f>
        <v>FH04</v>
      </c>
      <c r="D26" s="192" t="str">
        <f>Planning!F27</f>
        <v>VbI</v>
      </c>
      <c r="E26" s="193"/>
      <c r="F26" s="385" t="str">
        <f>Planning!Z27</f>
        <v>OK</v>
      </c>
      <c r="G26" s="386" t="str">
        <f>Planning!AA27</f>
        <v/>
      </c>
      <c r="H26" s="387"/>
      <c r="I26" s="386" t="str">
        <f t="shared" si="3"/>
        <v/>
      </c>
      <c r="J26" s="387"/>
      <c r="K26" s="386" t="str">
        <f>IFERROR(IF(I26&gt;0,WORKDAY(I26,$I$5,Holidays!$B$2:$B$57),""),"")</f>
        <v/>
      </c>
      <c r="L26" s="387"/>
      <c r="M26" s="386" t="str">
        <f>IFERROR(IF(K26&gt;0,WORKDAY(K26,$K$5,Holidays!$B$2:$B$57),""),"")</f>
        <v/>
      </c>
      <c r="N26" s="387"/>
      <c r="O26" s="386" t="str">
        <f>IFERROR(IF(M26&gt;0,WORKDAY(M26,$M$5,Holidays!$B$2:$B$57),""),"")</f>
        <v/>
      </c>
      <c r="P26" s="387"/>
      <c r="Q26" s="386" t="str">
        <f>IFERROR(IF(O26&gt;0,WORKDAY(O26,$O$5,Holidays!$B$2:$B$57),""),"")</f>
        <v/>
      </c>
      <c r="R26" s="387"/>
      <c r="S26" s="386" t="str">
        <f>IFERROR(IF(Q26&gt;0,WORKDAY(Q26,$Q$5,Holidays!$B$2:$B$57),""),"")</f>
        <v/>
      </c>
      <c r="T26" s="387"/>
      <c r="U26" s="386" t="str">
        <f>IFERROR(IF(S26&gt;0,WORKDAY(S26,$S$5,Holidays!$B$2:$B$57),""),"")</f>
        <v/>
      </c>
      <c r="V26" s="387"/>
      <c r="W26" s="386" t="str">
        <f>IFERROR(IF(U26&gt;0,WORKDAY(U26,$U$5,Holidays!$B$2:$B$57),""),"")</f>
        <v/>
      </c>
      <c r="X26" s="387"/>
      <c r="Y26" s="386" t="str">
        <f>IFERROR(IF(W26&gt;0,WORKDAY(W26,$W$5,Holidays!$B$2:$B$57),""),"")</f>
        <v/>
      </c>
      <c r="Z26" s="387"/>
      <c r="AA26" s="386">
        <v>0</v>
      </c>
      <c r="AB26" s="386" t="str">
        <f>Planning!AF27</f>
        <v>OK</v>
      </c>
      <c r="AC26" s="386" t="str">
        <f>Planning!AG27</f>
        <v/>
      </c>
      <c r="AE26" s="388" t="str">
        <f t="shared" si="0"/>
        <v/>
      </c>
      <c r="AF26" s="389" t="str">
        <f t="shared" si="1"/>
        <v>NVT</v>
      </c>
      <c r="AG26" s="389" t="str">
        <f t="shared" si="2"/>
        <v/>
      </c>
    </row>
    <row r="27" spans="2:33" hidden="1">
      <c r="B27" s="384" t="str">
        <f>Planning!D28</f>
        <v>Namur</v>
      </c>
      <c r="C27" s="384" t="str">
        <f>Planning!E28</f>
        <v>FH06</v>
      </c>
      <c r="D27" s="192" t="str">
        <f>Planning!F28</f>
        <v>VbI</v>
      </c>
      <c r="E27" s="193"/>
      <c r="F27" s="385" t="str">
        <f>Planning!Z28</f>
        <v>OK</v>
      </c>
      <c r="G27" s="386" t="str">
        <f>Planning!AA28</f>
        <v/>
      </c>
      <c r="H27" s="387"/>
      <c r="I27" s="386" t="str">
        <f t="shared" si="3"/>
        <v/>
      </c>
      <c r="J27" s="387"/>
      <c r="K27" s="386" t="str">
        <f>IFERROR(IF(I27&gt;0,WORKDAY(I27,$I$5,Holidays!$B$2:$B$57),""),"")</f>
        <v/>
      </c>
      <c r="L27" s="387"/>
      <c r="M27" s="386" t="str">
        <f>IFERROR(IF(K27&gt;0,WORKDAY(K27,$K$5,Holidays!$B$2:$B$57),""),"")</f>
        <v/>
      </c>
      <c r="N27" s="387"/>
      <c r="O27" s="386" t="str">
        <f>IFERROR(IF(M27&gt;0,WORKDAY(M27,$M$5,Holidays!$B$2:$B$57),""),"")</f>
        <v/>
      </c>
      <c r="P27" s="387"/>
      <c r="Q27" s="386" t="str">
        <f>IFERROR(IF(O27&gt;0,WORKDAY(O27,$O$5,Holidays!$B$2:$B$57),""),"")</f>
        <v/>
      </c>
      <c r="R27" s="387"/>
      <c r="S27" s="386" t="str">
        <f>IFERROR(IF(Q27&gt;0,WORKDAY(Q27,$Q$5,Holidays!$B$2:$B$57),""),"")</f>
        <v/>
      </c>
      <c r="T27" s="387"/>
      <c r="U27" s="386" t="str">
        <f>IFERROR(IF(S27&gt;0,WORKDAY(S27,$S$5,Holidays!$B$2:$B$57),""),"")</f>
        <v/>
      </c>
      <c r="V27" s="387"/>
      <c r="W27" s="386" t="str">
        <f>IFERROR(IF(U27&gt;0,WORKDAY(U27,$U$5,Holidays!$B$2:$B$57),""),"")</f>
        <v/>
      </c>
      <c r="X27" s="387"/>
      <c r="Y27" s="386" t="str">
        <f>IFERROR(IF(W27&gt;0,WORKDAY(W27,$W$5,Holidays!$B$2:$B$57),""),"")</f>
        <v/>
      </c>
      <c r="Z27" s="387"/>
      <c r="AA27" s="386">
        <v>0</v>
      </c>
      <c r="AB27" s="386" t="str">
        <f>Planning!AF28</f>
        <v>OK</v>
      </c>
      <c r="AC27" s="386" t="str">
        <f>Planning!AG28</f>
        <v/>
      </c>
      <c r="AE27" s="388" t="str">
        <f t="shared" si="0"/>
        <v/>
      </c>
      <c r="AF27" s="389" t="str">
        <f t="shared" si="1"/>
        <v>NVT</v>
      </c>
      <c r="AG27" s="389" t="str">
        <f t="shared" si="2"/>
        <v/>
      </c>
    </row>
    <row r="28" spans="2:33" hidden="1">
      <c r="B28" s="384" t="str">
        <f>Planning!D29</f>
        <v>Namur</v>
      </c>
      <c r="C28" s="384" t="str">
        <f>Planning!E29</f>
        <v>FH07</v>
      </c>
      <c r="D28" s="192" t="str">
        <f>Planning!F29</f>
        <v>VbI</v>
      </c>
      <c r="E28" s="193"/>
      <c r="F28" s="385" t="str">
        <f>Planning!Z29</f>
        <v>OK</v>
      </c>
      <c r="G28" s="386" t="str">
        <f>Planning!AA29</f>
        <v/>
      </c>
      <c r="H28" s="387"/>
      <c r="I28" s="386" t="str">
        <f t="shared" si="3"/>
        <v/>
      </c>
      <c r="J28" s="387"/>
      <c r="K28" s="386" t="str">
        <f>IFERROR(IF(I28&gt;0,WORKDAY(I28,$I$5,Holidays!$B$2:$B$57),""),"")</f>
        <v/>
      </c>
      <c r="L28" s="387"/>
      <c r="M28" s="386" t="str">
        <f>IFERROR(IF(K28&gt;0,WORKDAY(K28,$K$5,Holidays!$B$2:$B$57),""),"")</f>
        <v/>
      </c>
      <c r="N28" s="387"/>
      <c r="O28" s="386" t="str">
        <f>IFERROR(IF(M28&gt;0,WORKDAY(M28,$M$5,Holidays!$B$2:$B$57),""),"")</f>
        <v/>
      </c>
      <c r="P28" s="387"/>
      <c r="Q28" s="386" t="str">
        <f>IFERROR(IF(O28&gt;0,WORKDAY(O28,$O$5,Holidays!$B$2:$B$57),""),"")</f>
        <v/>
      </c>
      <c r="R28" s="387"/>
      <c r="S28" s="386" t="str">
        <f>IFERROR(IF(Q28&gt;0,WORKDAY(Q28,$Q$5,Holidays!$B$2:$B$57),""),"")</f>
        <v/>
      </c>
      <c r="T28" s="387"/>
      <c r="U28" s="386" t="str">
        <f>IFERROR(IF(S28&gt;0,WORKDAY(S28,$S$5,Holidays!$B$2:$B$57),""),"")</f>
        <v/>
      </c>
      <c r="V28" s="387"/>
      <c r="W28" s="386" t="str">
        <f>IFERROR(IF(U28&gt;0,WORKDAY(U28,$U$5,Holidays!$B$2:$B$57),""),"")</f>
        <v/>
      </c>
      <c r="X28" s="387"/>
      <c r="Y28" s="386" t="str">
        <f>IFERROR(IF(W28&gt;0,WORKDAY(W28,$W$5,Holidays!$B$2:$B$57),""),"")</f>
        <v/>
      </c>
      <c r="Z28" s="387"/>
      <c r="AA28" s="386">
        <v>0</v>
      </c>
      <c r="AB28" s="386" t="str">
        <f>Planning!AF29</f>
        <v>OK</v>
      </c>
      <c r="AC28" s="386" t="str">
        <f>Planning!AG29</f>
        <v/>
      </c>
      <c r="AE28" s="388" t="str">
        <f t="shared" si="0"/>
        <v/>
      </c>
      <c r="AF28" s="389" t="str">
        <f t="shared" si="1"/>
        <v>NVT</v>
      </c>
      <c r="AG28" s="389" t="str">
        <f t="shared" si="2"/>
        <v/>
      </c>
    </row>
    <row r="29" spans="2:33" hidden="1">
      <c r="B29" s="384" t="str">
        <f>Planning!D30</f>
        <v>Namur</v>
      </c>
      <c r="C29" s="384" t="str">
        <f>Planning!E30</f>
        <v>FH08</v>
      </c>
      <c r="D29" s="192" t="str">
        <f>Planning!F30</f>
        <v>VbI</v>
      </c>
      <c r="E29" s="193"/>
      <c r="F29" s="385" t="str">
        <f>Planning!Z30</f>
        <v>OK</v>
      </c>
      <c r="G29" s="386" t="str">
        <f>Planning!AA30</f>
        <v/>
      </c>
      <c r="H29" s="387"/>
      <c r="I29" s="386" t="str">
        <f t="shared" si="3"/>
        <v/>
      </c>
      <c r="J29" s="387"/>
      <c r="K29" s="386" t="str">
        <f>IFERROR(IF(I29&gt;0,WORKDAY(I29,$I$5,Holidays!$B$2:$B$57),""),"")</f>
        <v/>
      </c>
      <c r="L29" s="387"/>
      <c r="M29" s="386" t="str">
        <f>IFERROR(IF(K29&gt;0,WORKDAY(K29,$K$5,Holidays!$B$2:$B$57),""),"")</f>
        <v/>
      </c>
      <c r="N29" s="387"/>
      <c r="O29" s="386" t="str">
        <f>IFERROR(IF(M29&gt;0,WORKDAY(M29,$M$5,Holidays!$B$2:$B$57),""),"")</f>
        <v/>
      </c>
      <c r="P29" s="387"/>
      <c r="Q29" s="386" t="str">
        <f>IFERROR(IF(O29&gt;0,WORKDAY(O29,$O$5,Holidays!$B$2:$B$57),""),"")</f>
        <v/>
      </c>
      <c r="R29" s="387"/>
      <c r="S29" s="386" t="str">
        <f>IFERROR(IF(Q29&gt;0,WORKDAY(Q29,$Q$5,Holidays!$B$2:$B$57),""),"")</f>
        <v/>
      </c>
      <c r="T29" s="387"/>
      <c r="U29" s="386" t="str">
        <f>IFERROR(IF(S29&gt;0,WORKDAY(S29,$S$5,Holidays!$B$2:$B$57),""),"")</f>
        <v/>
      </c>
      <c r="V29" s="387"/>
      <c r="W29" s="386" t="str">
        <f>IFERROR(IF(U29&gt;0,WORKDAY(U29,$U$5,Holidays!$B$2:$B$57),""),"")</f>
        <v/>
      </c>
      <c r="X29" s="387"/>
      <c r="Y29" s="386" t="str">
        <f>IFERROR(IF(W29&gt;0,WORKDAY(W29,$W$5,Holidays!$B$2:$B$57),""),"")</f>
        <v/>
      </c>
      <c r="Z29" s="387"/>
      <c r="AA29" s="386">
        <v>0</v>
      </c>
      <c r="AB29" s="386" t="str">
        <f>Planning!AF30</f>
        <v>OK</v>
      </c>
      <c r="AC29" s="386">
        <f>Planning!AG30</f>
        <v>0</v>
      </c>
      <c r="AE29" s="388" t="str">
        <f t="shared" si="0"/>
        <v/>
      </c>
      <c r="AF29" s="389" t="str">
        <f t="shared" si="1"/>
        <v>NVT</v>
      </c>
      <c r="AG29" s="389" t="str">
        <f t="shared" si="2"/>
        <v/>
      </c>
    </row>
    <row r="30" spans="2:33" hidden="1">
      <c r="B30" s="384" t="str">
        <f>Planning!D31</f>
        <v>Namur</v>
      </c>
      <c r="C30" s="384" t="str">
        <f>Planning!E31</f>
        <v>FH09</v>
      </c>
      <c r="D30" s="192" t="str">
        <f>Planning!F31</f>
        <v>VbI</v>
      </c>
      <c r="E30" s="193"/>
      <c r="F30" s="385" t="str">
        <f>Planning!Z31</f>
        <v>OK</v>
      </c>
      <c r="G30" s="386">
        <f>Planning!AA31</f>
        <v>43963</v>
      </c>
      <c r="H30" s="387"/>
      <c r="I30" s="386">
        <f t="shared" si="3"/>
        <v>43963</v>
      </c>
      <c r="J30" s="387"/>
      <c r="K30" s="386">
        <f>IFERROR(IF(I30&gt;0,WORKDAY(I30,$I$5,Holidays!$B$2:$B$57),""),"")</f>
        <v>43963</v>
      </c>
      <c r="L30" s="387"/>
      <c r="M30" s="386">
        <f>IFERROR(IF(K30&gt;0,WORKDAY(K30,$K$5,Holidays!$B$2:$B$57),""),"")</f>
        <v>43963</v>
      </c>
      <c r="N30" s="387"/>
      <c r="O30" s="386">
        <f>IFERROR(IF(M30&gt;0,WORKDAY(M30,$M$5,Holidays!$B$2:$B$57),""),"")</f>
        <v>43963</v>
      </c>
      <c r="P30" s="387"/>
      <c r="Q30" s="386">
        <f>IFERROR(IF(O30&gt;0,WORKDAY(O30,$O$5,Holidays!$B$2:$B$57),""),"")</f>
        <v>43986</v>
      </c>
      <c r="R30" s="387"/>
      <c r="S30" s="386">
        <f>IFERROR(IF(Q30&gt;0,WORKDAY(Q30,$Q$5,Holidays!$B$2:$B$57),""),"")</f>
        <v>43987</v>
      </c>
      <c r="T30" s="387"/>
      <c r="U30" s="386">
        <f>IFERROR(IF(S30&gt;0,WORKDAY(S30,$S$5,Holidays!$B$2:$B$57),""),"")</f>
        <v>43987</v>
      </c>
      <c r="V30" s="387"/>
      <c r="W30" s="386">
        <f>IFERROR(IF(U30&gt;0,WORKDAY(U30,$U$5,Holidays!$B$2:$B$57),""),"")</f>
        <v>43991</v>
      </c>
      <c r="X30" s="387"/>
      <c r="Y30" s="386">
        <f>IFERROR(IF(W30&gt;0,WORKDAY(W30,$W$5,Holidays!$B$2:$B$57),""),"")</f>
        <v>43992</v>
      </c>
      <c r="Z30" s="387"/>
      <c r="AA30" s="386">
        <v>0</v>
      </c>
      <c r="AB30" s="386" t="str">
        <f>Planning!AF31</f>
        <v>P</v>
      </c>
      <c r="AC30" s="386">
        <f>Planning!AG31</f>
        <v>44050</v>
      </c>
      <c r="AE30" s="388" t="str">
        <f t="shared" si="0"/>
        <v/>
      </c>
      <c r="AF30" s="389">
        <f t="shared" si="1"/>
        <v>87</v>
      </c>
      <c r="AG30" s="389">
        <f t="shared" si="2"/>
        <v>67</v>
      </c>
    </row>
    <row r="31" spans="2:33">
      <c r="B31" s="384" t="str">
        <f>Planning!D32</f>
        <v>Roeselare</v>
      </c>
      <c r="C31" s="384" t="str">
        <f>Planning!E32</f>
        <v>FH01</v>
      </c>
      <c r="D31" s="192" t="str">
        <f>Planning!F32</f>
        <v>EI</v>
      </c>
      <c r="E31" s="193"/>
      <c r="F31" s="385" t="str">
        <f>Planning!Z32</f>
        <v>P</v>
      </c>
      <c r="G31" s="386">
        <f>Planning!AA32</f>
        <v>44014</v>
      </c>
      <c r="H31" s="387" t="s">
        <v>164</v>
      </c>
      <c r="I31" s="386">
        <f>G31</f>
        <v>44014</v>
      </c>
      <c r="J31" s="387" t="s">
        <v>164</v>
      </c>
      <c r="K31" s="386">
        <f>IFERROR(IF(I31&gt;0,WORKDAY(I31,$I$5,Holidays!$B$2:$B$57),""),"")</f>
        <v>44014</v>
      </c>
      <c r="L31" s="387" t="s">
        <v>164</v>
      </c>
      <c r="M31" s="386">
        <f>IFERROR(IF(K31&gt;0,WORKDAY(K31,$K$5,Holidays!$B$2:$B$57),""),"")</f>
        <v>44014</v>
      </c>
      <c r="N31" s="387" t="s">
        <v>164</v>
      </c>
      <c r="O31" s="386">
        <f>IFERROR(IF(M31&gt;0,WORKDAY(M31,$M$5,Holidays!$B$2:$B$57),""),"")</f>
        <v>44014</v>
      </c>
      <c r="P31" s="387" t="s">
        <v>164</v>
      </c>
      <c r="Q31" s="386">
        <f>IFERROR(IF(O31&gt;0,WORKDAY(O31,$O$5,Holidays!$B$2:$B$57),""),"")</f>
        <v>44048</v>
      </c>
      <c r="R31" s="387" t="s">
        <v>164</v>
      </c>
      <c r="S31" s="386">
        <f>IFERROR(IF(Q31&gt;0,WORKDAY(Q31,$Q$5,Holidays!$B$2:$B$57),""),"")</f>
        <v>44049</v>
      </c>
      <c r="T31" s="387" t="s">
        <v>164</v>
      </c>
      <c r="U31" s="386">
        <f>IFERROR(IF(S31&gt;0,WORKDAY(S31,$S$5,Holidays!$B$2:$B$57),""),"")</f>
        <v>44049</v>
      </c>
      <c r="V31" s="387" t="s">
        <v>164</v>
      </c>
      <c r="W31" s="386">
        <f>IFERROR(IF(U31&gt;0,WORKDAY(U31,$U$5,Holidays!$B$2:$B$57),""),"")</f>
        <v>44053</v>
      </c>
      <c r="X31" s="387" t="s">
        <v>164</v>
      </c>
      <c r="Y31" s="386">
        <f>IFERROR(IF(W31&gt;0,WORKDAY(W31,$W$5,Holidays!$B$2:$B$57),""),"")</f>
        <v>44054</v>
      </c>
      <c r="Z31" s="387" t="s">
        <v>164</v>
      </c>
      <c r="AA31" s="386">
        <f>IFERROR(IF(W31&gt;0,WORKDAY(W31,$W$5,Holidays!$B$2:$B$57),""),"")</f>
        <v>44054</v>
      </c>
      <c r="AB31" s="386" t="str">
        <f>Planning!AF32</f>
        <v>P</v>
      </c>
      <c r="AC31" s="386">
        <f>Planning!AG32</f>
        <v>44022</v>
      </c>
      <c r="AE31" s="388">
        <f t="shared" si="0"/>
        <v>32</v>
      </c>
      <c r="AF31" s="389">
        <f t="shared" si="1"/>
        <v>8</v>
      </c>
      <c r="AG31" s="389">
        <f t="shared" si="2"/>
        <v>-12</v>
      </c>
    </row>
    <row r="32" spans="2:33" hidden="1">
      <c r="B32" s="384" t="str">
        <f>Planning!D33</f>
        <v>Roeselare</v>
      </c>
      <c r="C32" s="384" t="str">
        <f>Planning!E33</f>
        <v>FH02</v>
      </c>
      <c r="D32" s="192" t="str">
        <f>Planning!F33</f>
        <v>EI</v>
      </c>
      <c r="E32" s="193"/>
      <c r="F32" s="385" t="str">
        <f>Planning!Z33</f>
        <v>OK</v>
      </c>
      <c r="G32" s="386">
        <f>Planning!AA33</f>
        <v>43851</v>
      </c>
      <c r="H32" s="387"/>
      <c r="I32" s="386">
        <f t="shared" ref="I32:I35" si="4">G32</f>
        <v>43851</v>
      </c>
      <c r="J32" s="387"/>
      <c r="K32" s="386">
        <f>IFERROR(IF(I32&gt;0,WORKDAY(I32,$I$5,Holidays!$B$2:$B$57),""),"")</f>
        <v>43851</v>
      </c>
      <c r="L32" s="387"/>
      <c r="M32" s="386">
        <f>IFERROR(IF(K32&gt;0,WORKDAY(K32,$K$5,Holidays!$B$2:$B$57),""),"")</f>
        <v>43851</v>
      </c>
      <c r="N32" s="387"/>
      <c r="O32" s="386">
        <f>IFERROR(IF(M32&gt;0,WORKDAY(M32,$M$5,Holidays!$B$2:$B$57),""),"")</f>
        <v>43851</v>
      </c>
      <c r="P32" s="387"/>
      <c r="Q32" s="386">
        <f>IFERROR(IF(O32&gt;0,WORKDAY(O32,$O$5,Holidays!$B$2:$B$57),""),"")</f>
        <v>43871</v>
      </c>
      <c r="R32" s="387"/>
      <c r="S32" s="386">
        <f>IFERROR(IF(Q32&gt;0,WORKDAY(Q32,$Q$5,Holidays!$B$2:$B$57),""),"")</f>
        <v>43872</v>
      </c>
      <c r="T32" s="387"/>
      <c r="U32" s="386">
        <f>IFERROR(IF(S32&gt;0,WORKDAY(S32,$S$5,Holidays!$B$2:$B$57),""),"")</f>
        <v>43872</v>
      </c>
      <c r="V32" s="387"/>
      <c r="W32" s="386">
        <f>IFERROR(IF(U32&gt;0,WORKDAY(U32,$U$5,Holidays!$B$2:$B$57),""),"")</f>
        <v>43874</v>
      </c>
      <c r="X32" s="387"/>
      <c r="Y32" s="386">
        <f>IFERROR(IF(W32&gt;0,WORKDAY(W32,$W$5,Holidays!$B$2:$B$57),""),"")</f>
        <v>43875</v>
      </c>
      <c r="Z32" s="387"/>
      <c r="AA32" s="386">
        <f>IFERROR(IF(W32&gt;0,WORKDAY(W32,$W$5,Holidays!$B$2:$B$57),""),"")</f>
        <v>43875</v>
      </c>
      <c r="AB32" s="386" t="str">
        <f>Planning!AF33</f>
        <v>OK</v>
      </c>
      <c r="AC32" s="386">
        <f>Planning!AG33</f>
        <v>43880</v>
      </c>
      <c r="AE32" s="388" t="str">
        <f t="shared" si="0"/>
        <v/>
      </c>
      <c r="AF32" s="389">
        <f t="shared" si="1"/>
        <v>29</v>
      </c>
      <c r="AG32" s="389">
        <f t="shared" si="2"/>
        <v>9</v>
      </c>
    </row>
    <row r="33" spans="2:33" hidden="1">
      <c r="B33" s="384" t="str">
        <f>Planning!D34</f>
        <v>Roeselare</v>
      </c>
      <c r="C33" s="384" t="str">
        <f>Planning!E34</f>
        <v>FH03</v>
      </c>
      <c r="D33" s="192" t="str">
        <f>Planning!F34</f>
        <v>EI</v>
      </c>
      <c r="E33" s="193"/>
      <c r="F33" s="385" t="str">
        <f>Planning!Z34</f>
        <v>OK</v>
      </c>
      <c r="G33" s="386">
        <f>Planning!AA34</f>
        <v>43816</v>
      </c>
      <c r="H33" s="387"/>
      <c r="I33" s="386">
        <f t="shared" si="4"/>
        <v>43816</v>
      </c>
      <c r="J33" s="387"/>
      <c r="K33" s="386">
        <f>IFERROR(IF(I33&gt;0,WORKDAY(I33,$I$5,Holidays!$B$2:$B$57),""),"")</f>
        <v>43816</v>
      </c>
      <c r="L33" s="387"/>
      <c r="M33" s="386">
        <f>IFERROR(IF(K33&gt;0,WORKDAY(K33,$K$5,Holidays!$B$2:$B$57),""),"")</f>
        <v>43816</v>
      </c>
      <c r="N33" s="387"/>
      <c r="O33" s="386">
        <f>IFERROR(IF(M33&gt;0,WORKDAY(M33,$M$5,Holidays!$B$2:$B$57),""),"")</f>
        <v>43816</v>
      </c>
      <c r="P33" s="387"/>
      <c r="Q33" s="386">
        <f>IFERROR(IF(O33&gt;0,WORKDAY(O33,$O$5,Holidays!$B$2:$B$57),""),"")</f>
        <v>43850</v>
      </c>
      <c r="R33" s="387"/>
      <c r="S33" s="386">
        <f>IFERROR(IF(Q33&gt;0,WORKDAY(Q33,$Q$5,Holidays!$B$2:$B$57),""),"")</f>
        <v>43851</v>
      </c>
      <c r="T33" s="387"/>
      <c r="U33" s="386">
        <f>IFERROR(IF(S33&gt;0,WORKDAY(S33,$S$5,Holidays!$B$2:$B$57),""),"")</f>
        <v>43851</v>
      </c>
      <c r="V33" s="387"/>
      <c r="W33" s="386">
        <f>IFERROR(IF(U33&gt;0,WORKDAY(U33,$U$5,Holidays!$B$2:$B$57),""),"")</f>
        <v>43853</v>
      </c>
      <c r="X33" s="387"/>
      <c r="Y33" s="386">
        <f>IFERROR(IF(W33&gt;0,WORKDAY(W33,$W$5,Holidays!$B$2:$B$57),""),"")</f>
        <v>43854</v>
      </c>
      <c r="Z33" s="387"/>
      <c r="AA33" s="386">
        <f>IFERROR(IF(W33&gt;0,WORKDAY(W33,$W$5,Holidays!$B$2:$B$57),""),"")</f>
        <v>43854</v>
      </c>
      <c r="AB33" s="386" t="str">
        <f>Planning!AF34</f>
        <v>OK</v>
      </c>
      <c r="AC33" s="386">
        <f>Planning!AG34</f>
        <v>43859</v>
      </c>
      <c r="AE33" s="388" t="str">
        <f t="shared" si="0"/>
        <v/>
      </c>
      <c r="AF33" s="389">
        <f t="shared" si="1"/>
        <v>43</v>
      </c>
      <c r="AG33" s="389">
        <f t="shared" si="2"/>
        <v>23</v>
      </c>
    </row>
    <row r="34" spans="2:33" hidden="1">
      <c r="B34" s="384" t="str">
        <f>Planning!D35</f>
        <v>Roeselare</v>
      </c>
      <c r="C34" s="384" t="str">
        <f>Planning!E35</f>
        <v>FH04</v>
      </c>
      <c r="D34" s="192" t="str">
        <f>Planning!F35</f>
        <v>Vdb</v>
      </c>
      <c r="E34" s="193"/>
      <c r="F34" s="385" t="str">
        <f>Planning!Z35</f>
        <v>OK</v>
      </c>
      <c r="G34" s="386" t="str">
        <f>Planning!AA35</f>
        <v/>
      </c>
      <c r="H34" s="387"/>
      <c r="I34" s="386" t="str">
        <f t="shared" si="4"/>
        <v/>
      </c>
      <c r="J34" s="387"/>
      <c r="K34" s="386" t="str">
        <f>IFERROR(IF(I34&gt;0,WORKDAY(I34,$I$5,Holidays!$B$2:$B$57),""),"")</f>
        <v/>
      </c>
      <c r="L34" s="387"/>
      <c r="M34" s="386" t="str">
        <f>IFERROR(IF(K34&gt;0,WORKDAY(K34,$K$5,Holidays!$B$2:$B$57),""),"")</f>
        <v/>
      </c>
      <c r="N34" s="387"/>
      <c r="O34" s="386" t="str">
        <f>IFERROR(IF(M34&gt;0,WORKDAY(M34,$M$5,Holidays!$B$2:$B$57),""),"")</f>
        <v/>
      </c>
      <c r="P34" s="387"/>
      <c r="Q34" s="386" t="str">
        <f>IFERROR(IF(O34&gt;0,WORKDAY(O34,$O$5,Holidays!$B$2:$B$57),""),"")</f>
        <v/>
      </c>
      <c r="R34" s="387"/>
      <c r="S34" s="386" t="str">
        <f>IFERROR(IF(Q34&gt;0,WORKDAY(Q34,$Q$5,Holidays!$B$2:$B$57),""),"")</f>
        <v/>
      </c>
      <c r="T34" s="387"/>
      <c r="U34" s="386" t="str">
        <f>IFERROR(IF(S34&gt;0,WORKDAY(S34,$S$5,Holidays!$B$2:$B$57),""),"")</f>
        <v/>
      </c>
      <c r="V34" s="387"/>
      <c r="W34" s="386" t="str">
        <f>IFERROR(IF(U34&gt;0,WORKDAY(U34,$U$5,Holidays!$B$2:$B$57),""),"")</f>
        <v/>
      </c>
      <c r="X34" s="387"/>
      <c r="Y34" s="386" t="str">
        <f>IFERROR(IF(W34&gt;0,WORKDAY(W34,$W$5,Holidays!$B$2:$B$57),""),"")</f>
        <v/>
      </c>
      <c r="Z34" s="387"/>
      <c r="AA34" s="386" t="str">
        <f>IFERROR(IF(W34&gt;0,WORKDAY(W34,$W$5,Holidays!$B$2:$B$57),""),"")</f>
        <v/>
      </c>
      <c r="AB34" s="386" t="str">
        <f>Planning!AF35</f>
        <v>OK</v>
      </c>
      <c r="AC34" s="386" t="str">
        <f>Planning!AG35</f>
        <v/>
      </c>
      <c r="AE34" s="388" t="str">
        <f t="shared" si="0"/>
        <v/>
      </c>
      <c r="AF34" s="389" t="str">
        <f t="shared" si="1"/>
        <v>NVT</v>
      </c>
      <c r="AG34" s="389" t="str">
        <f t="shared" si="2"/>
        <v/>
      </c>
    </row>
    <row r="35" spans="2:33" hidden="1">
      <c r="B35" s="384" t="str">
        <f>Planning!D36</f>
        <v>Roeselare</v>
      </c>
      <c r="C35" s="384" t="str">
        <f>Planning!E36</f>
        <v>FH05</v>
      </c>
      <c r="D35" s="192" t="str">
        <f>Planning!F36</f>
        <v>EI</v>
      </c>
      <c r="E35" s="193"/>
      <c r="F35" s="385" t="str">
        <f>Planning!Z36</f>
        <v>OK</v>
      </c>
      <c r="G35" s="386">
        <f>Planning!AA36</f>
        <v>43851</v>
      </c>
      <c r="H35" s="387"/>
      <c r="I35" s="386">
        <f t="shared" si="4"/>
        <v>43851</v>
      </c>
      <c r="J35" s="387"/>
      <c r="K35" s="386">
        <f>IFERROR(IF(I35&gt;0,WORKDAY(I35,$I$5,Holidays!$B$2:$B$57),""),"")</f>
        <v>43851</v>
      </c>
      <c r="L35" s="387"/>
      <c r="M35" s="386">
        <f>IFERROR(IF(K35&gt;0,WORKDAY(K35,$K$5,Holidays!$B$2:$B$57),""),"")</f>
        <v>43851</v>
      </c>
      <c r="N35" s="387"/>
      <c r="O35" s="386">
        <f>IFERROR(IF(M35&gt;0,WORKDAY(M35,$M$5,Holidays!$B$2:$B$57),""),"")</f>
        <v>43851</v>
      </c>
      <c r="P35" s="387"/>
      <c r="Q35" s="386">
        <f>IFERROR(IF(O35&gt;0,WORKDAY(O35,$O$5,Holidays!$B$2:$B$57),""),"")</f>
        <v>43871</v>
      </c>
      <c r="R35" s="387"/>
      <c r="S35" s="386">
        <f>IFERROR(IF(Q35&gt;0,WORKDAY(Q35,$Q$5,Holidays!$B$2:$B$57),""),"")</f>
        <v>43872</v>
      </c>
      <c r="T35" s="387"/>
      <c r="U35" s="386">
        <f>IFERROR(IF(S35&gt;0,WORKDAY(S35,$S$5,Holidays!$B$2:$B$57),""),"")</f>
        <v>43872</v>
      </c>
      <c r="V35" s="387"/>
      <c r="W35" s="386">
        <f>IFERROR(IF(U35&gt;0,WORKDAY(U35,$U$5,Holidays!$B$2:$B$57),""),"")</f>
        <v>43874</v>
      </c>
      <c r="X35" s="387"/>
      <c r="Y35" s="386">
        <f>IFERROR(IF(W35&gt;0,WORKDAY(W35,$W$5,Holidays!$B$2:$B$57),""),"")</f>
        <v>43875</v>
      </c>
      <c r="Z35" s="387"/>
      <c r="AA35" s="386">
        <f>IFERROR(IF(W35&gt;0,WORKDAY(W35,$W$5,Holidays!$B$2:$B$57),""),"")</f>
        <v>43875</v>
      </c>
      <c r="AB35" s="386" t="str">
        <f>Planning!AF36</f>
        <v>OK</v>
      </c>
      <c r="AC35" s="386">
        <f>Planning!AG36</f>
        <v>43880</v>
      </c>
      <c r="AE35" s="388" t="str">
        <f t="shared" si="0"/>
        <v/>
      </c>
      <c r="AF35" s="389">
        <f t="shared" si="1"/>
        <v>29</v>
      </c>
      <c r="AG35" s="389">
        <f t="shared" si="2"/>
        <v>9</v>
      </c>
    </row>
    <row r="36" spans="2:33" hidden="1">
      <c r="B36" s="384" t="str">
        <f>Planning!D37</f>
        <v>Evere</v>
      </c>
      <c r="C36" s="384" t="str">
        <f>Planning!E37</f>
        <v>FH01</v>
      </c>
      <c r="D36" s="192" t="str">
        <f>Planning!F37</f>
        <v>VdB</v>
      </c>
      <c r="E36" s="193"/>
      <c r="F36" s="385" t="str">
        <f>Planning!Z37</f>
        <v>OK</v>
      </c>
      <c r="G36" s="386">
        <f>Planning!AA37</f>
        <v>43689</v>
      </c>
      <c r="H36" s="387"/>
      <c r="I36" s="386">
        <f t="shared" ref="I36:I47" si="5">G36</f>
        <v>43689</v>
      </c>
      <c r="J36" s="387"/>
      <c r="K36" s="386">
        <f>IFERROR(IF(I36&gt;0,WORKDAY(I36,$I$5,Holidays!$B$2:$B$57),""),"")</f>
        <v>43689</v>
      </c>
      <c r="L36" s="387"/>
      <c r="M36" s="386">
        <f>IFERROR(IF(K36&gt;0,WORKDAY(K36,$K$5,Holidays!$B$2:$B$57),""),"")</f>
        <v>43689</v>
      </c>
      <c r="N36" s="387"/>
      <c r="O36" s="386">
        <f>IFERROR(IF(M36&gt;0,WORKDAY(M36,$M$5,Holidays!$B$2:$B$57),""),"")</f>
        <v>43689</v>
      </c>
      <c r="P36" s="387"/>
      <c r="Q36" s="386">
        <f>IFERROR(IF(O36&gt;0,WORKDAY(O36,$O$5,Holidays!$B$2:$B$57),""),"")</f>
        <v>43711</v>
      </c>
      <c r="R36" s="387"/>
      <c r="S36" s="386">
        <f>IFERROR(IF(Q36&gt;0,WORKDAY(Q36,$Q$5,Holidays!$B$2:$B$57),""),"")</f>
        <v>43712</v>
      </c>
      <c r="T36" s="387"/>
      <c r="U36" s="386">
        <f>IFERROR(IF(S36&gt;0,WORKDAY(S36,$S$5,Holidays!$B$2:$B$57),""),"")</f>
        <v>43712</v>
      </c>
      <c r="V36" s="387"/>
      <c r="W36" s="386">
        <f>IFERROR(IF(U36&gt;0,WORKDAY(U36,$U$5,Holidays!$B$2:$B$57),""),"")</f>
        <v>43714</v>
      </c>
      <c r="X36" s="387"/>
      <c r="Y36" s="386">
        <f>IFERROR(IF(W36&gt;0,WORKDAY(W36,$W$5,Holidays!$B$2:$B$57),""),"")</f>
        <v>43717</v>
      </c>
      <c r="Z36" s="387"/>
      <c r="AA36" s="386">
        <f>IFERROR(IF(W36&gt;0,WORKDAY(W36,$W$5,Holidays!$B$2:$B$57),""),"")</f>
        <v>43717</v>
      </c>
      <c r="AB36" s="386" t="str">
        <f>Planning!AF37</f>
        <v>OK</v>
      </c>
      <c r="AC36" s="386">
        <f>Planning!AG37</f>
        <v>43691</v>
      </c>
      <c r="AE36" s="388">
        <f t="shared" si="0"/>
        <v>26</v>
      </c>
      <c r="AF36" s="389">
        <f t="shared" si="1"/>
        <v>2</v>
      </c>
      <c r="AG36" s="389">
        <f t="shared" si="2"/>
        <v>-18</v>
      </c>
    </row>
    <row r="37" spans="2:33" hidden="1">
      <c r="B37" s="384" t="str">
        <f>Planning!D38</f>
        <v>Evere</v>
      </c>
      <c r="C37" s="384" t="str">
        <f>Planning!E38</f>
        <v>FH02</v>
      </c>
      <c r="D37" s="192" t="str">
        <f>Planning!F38</f>
        <v>VdB</v>
      </c>
      <c r="E37" s="193"/>
      <c r="F37" s="385" t="str">
        <f>Planning!Z38</f>
        <v>OK</v>
      </c>
      <c r="G37" s="386" t="str">
        <f>Planning!AA38</f>
        <v>NVT</v>
      </c>
      <c r="H37" s="387"/>
      <c r="I37" s="386" t="str">
        <f t="shared" si="5"/>
        <v>NVT</v>
      </c>
      <c r="J37" s="387"/>
      <c r="K37" s="386" t="str">
        <f t="shared" ref="K37:AA37" si="6">I37</f>
        <v>NVT</v>
      </c>
      <c r="L37" s="387"/>
      <c r="M37" s="386" t="str">
        <f t="shared" si="6"/>
        <v>NVT</v>
      </c>
      <c r="N37" s="387"/>
      <c r="O37" s="386" t="str">
        <f t="shared" si="6"/>
        <v>NVT</v>
      </c>
      <c r="P37" s="387"/>
      <c r="Q37" s="386" t="str">
        <f t="shared" si="6"/>
        <v>NVT</v>
      </c>
      <c r="R37" s="387"/>
      <c r="S37" s="386" t="str">
        <f t="shared" si="6"/>
        <v>NVT</v>
      </c>
      <c r="T37" s="387"/>
      <c r="U37" s="386" t="str">
        <f t="shared" si="6"/>
        <v>NVT</v>
      </c>
      <c r="V37" s="387"/>
      <c r="W37" s="386" t="str">
        <f t="shared" si="6"/>
        <v>NVT</v>
      </c>
      <c r="X37" s="387"/>
      <c r="Y37" s="386" t="str">
        <f t="shared" si="6"/>
        <v>NVT</v>
      </c>
      <c r="Z37" s="387"/>
      <c r="AA37" s="386" t="str">
        <f t="shared" si="6"/>
        <v>NVT</v>
      </c>
      <c r="AB37" s="386" t="str">
        <f>Planning!AF38</f>
        <v>OK</v>
      </c>
      <c r="AC37" s="386" t="str">
        <f>Planning!AG38</f>
        <v>NVT</v>
      </c>
      <c r="AE37" s="388" t="str">
        <f t="shared" si="0"/>
        <v/>
      </c>
      <c r="AF37" s="389" t="str">
        <f t="shared" si="1"/>
        <v>NVT</v>
      </c>
      <c r="AG37" s="389" t="str">
        <f t="shared" si="2"/>
        <v/>
      </c>
    </row>
    <row r="38" spans="2:33" hidden="1">
      <c r="B38" s="384" t="str">
        <f>Planning!D39</f>
        <v>Evere</v>
      </c>
      <c r="C38" s="384" t="str">
        <f>Planning!E39</f>
        <v>FH03</v>
      </c>
      <c r="D38" s="192" t="str">
        <f>Planning!F39</f>
        <v>VdB</v>
      </c>
      <c r="E38" s="193"/>
      <c r="F38" s="385" t="str">
        <f>Planning!Z39</f>
        <v>OK</v>
      </c>
      <c r="G38" s="386">
        <f>Planning!AA39</f>
        <v>43974</v>
      </c>
      <c r="H38" s="387" t="s">
        <v>171</v>
      </c>
      <c r="I38" s="386">
        <f t="shared" si="5"/>
        <v>43974</v>
      </c>
      <c r="J38" s="387" t="s">
        <v>171</v>
      </c>
      <c r="K38" s="386">
        <f>IFERROR(IF(I38&gt;0,WORKDAY(I38,$I$5,Holidays!$B$2:$B$57),""),"")</f>
        <v>43974</v>
      </c>
      <c r="L38" s="387" t="s">
        <v>171</v>
      </c>
      <c r="M38" s="386">
        <f>IFERROR(IF(K38&gt;0,WORKDAY(K38,$K$5,Holidays!$B$2:$B$57),""),"")</f>
        <v>43974</v>
      </c>
      <c r="N38" s="387" t="s">
        <v>171</v>
      </c>
      <c r="O38" s="386">
        <f>IFERROR(IF(M38&gt;0,WORKDAY(M38,$M$5,Holidays!$B$2:$B$57),""),"")</f>
        <v>43974</v>
      </c>
      <c r="P38" s="387" t="s">
        <v>171</v>
      </c>
      <c r="Q38" s="386">
        <v>43977</v>
      </c>
      <c r="R38" s="387" t="s">
        <v>171</v>
      </c>
      <c r="S38" s="386">
        <f>IFERROR(IF(Q38&gt;0,WORKDAY(Q38,$Q$5,Holidays!$B$2:$B$57),""),"")</f>
        <v>43978</v>
      </c>
      <c r="T38" s="387" t="s">
        <v>171</v>
      </c>
      <c r="U38" s="386">
        <v>43981</v>
      </c>
      <c r="V38" s="387" t="s">
        <v>171</v>
      </c>
      <c r="W38" s="386">
        <v>43986</v>
      </c>
      <c r="X38" s="387" t="s">
        <v>171</v>
      </c>
      <c r="Y38" s="386">
        <f>IFERROR(IF(W38&gt;0,WORKDAY(W38,$W$5,Holidays!$B$2:$B$57),""),"")</f>
        <v>43987</v>
      </c>
      <c r="Z38" s="387" t="s">
        <v>171</v>
      </c>
      <c r="AA38" s="386">
        <f>IFERROR(IF(W38&gt;0,WORKDAY(W38,$W$5,Holidays!$B$2:$B$57),""),"")</f>
        <v>43987</v>
      </c>
      <c r="AB38" s="386" t="str">
        <f>Planning!AF39</f>
        <v>OK</v>
      </c>
      <c r="AC38" s="386">
        <f>Planning!AG39</f>
        <v>43987</v>
      </c>
      <c r="AE38" s="388" t="str">
        <f t="shared" ref="AE38:AE75" si="7">IF(AND(G38&gt;0,AA38&gt;AC38,AA38&lt;&gt;""),AA38-AC38,"")</f>
        <v/>
      </c>
      <c r="AF38" s="389">
        <f t="shared" ref="AF38:AF75" si="8">IFERROR(IF(G38&gt;0,AC38-G38,""),"NVT")</f>
        <v>13</v>
      </c>
      <c r="AG38" s="389">
        <f t="shared" ref="AG38:AG75" si="9">IFERROR(IF(AF38&gt;0,AF38-DaysHLD2Aprep,""),"")</f>
        <v>-7</v>
      </c>
    </row>
    <row r="39" spans="2:33">
      <c r="B39" s="384" t="str">
        <f>Planning!D40</f>
        <v>Evere</v>
      </c>
      <c r="C39" s="384" t="str">
        <f>Planning!E40</f>
        <v>FH04</v>
      </c>
      <c r="D39" s="192" t="str">
        <f>Planning!F40</f>
        <v>VdB</v>
      </c>
      <c r="E39" s="193"/>
      <c r="F39" s="385" t="str">
        <f>Planning!Z40</f>
        <v>OK</v>
      </c>
      <c r="G39" s="386">
        <f>Planning!AA40</f>
        <v>44014</v>
      </c>
      <c r="H39" s="387" t="s">
        <v>171</v>
      </c>
      <c r="I39" s="386">
        <f t="shared" si="5"/>
        <v>44014</v>
      </c>
      <c r="J39" s="387" t="s">
        <v>171</v>
      </c>
      <c r="K39" s="386">
        <f>IFERROR(IF(I39&gt;0,WORKDAY(I39,$I$5,Holidays!$B$2:$B$57),""),"")</f>
        <v>44014</v>
      </c>
      <c r="L39" s="387" t="s">
        <v>171</v>
      </c>
      <c r="M39" s="386">
        <f>IFERROR(IF(K39&gt;0,WORKDAY(K39,$K$5,Holidays!$B$2:$B$57),""),"")</f>
        <v>44014</v>
      </c>
      <c r="N39" s="387" t="s">
        <v>171</v>
      </c>
      <c r="O39" s="386">
        <f>IFERROR(IF(M39&gt;0,WORKDAY(M39,$M$5,Holidays!$B$2:$B$57),""),"")</f>
        <v>44014</v>
      </c>
      <c r="P39" s="387" t="s">
        <v>171</v>
      </c>
      <c r="Q39" s="386">
        <v>44018</v>
      </c>
      <c r="R39" s="387" t="s">
        <v>171</v>
      </c>
      <c r="S39" s="386">
        <f>IFERROR(IF(Q39&gt;0,WORKDAY(Q39,$Q$5,Holidays!$B$2:$B$57),""),"")</f>
        <v>44019</v>
      </c>
      <c r="T39" s="387" t="s">
        <v>171</v>
      </c>
      <c r="U39" s="386">
        <v>44021</v>
      </c>
      <c r="V39" s="387" t="s">
        <v>171</v>
      </c>
      <c r="W39" s="386">
        <v>44021</v>
      </c>
      <c r="X39" s="387" t="s">
        <v>164</v>
      </c>
      <c r="Y39" s="386">
        <f>IFERROR(IF(W39&gt;0,WORKDAY(W39,$W$5,Holidays!$B$2:$B$57),""),"")</f>
        <v>44022</v>
      </c>
      <c r="Z39" s="387" t="s">
        <v>164</v>
      </c>
      <c r="AA39" s="386">
        <f>IFERROR(IF(W39&gt;0,WORKDAY(W39,$W$5,Holidays!$B$2:$B$57),""),"")</f>
        <v>44022</v>
      </c>
      <c r="AB39" s="386" t="str">
        <f>Planning!AF40</f>
        <v>OK</v>
      </c>
      <c r="AC39" s="386">
        <f>Planning!AG40</f>
        <v>44025</v>
      </c>
      <c r="AE39" s="388" t="str">
        <f t="shared" si="7"/>
        <v/>
      </c>
      <c r="AF39" s="389">
        <f t="shared" si="8"/>
        <v>11</v>
      </c>
      <c r="AG39" s="389">
        <f t="shared" si="9"/>
        <v>-9</v>
      </c>
    </row>
    <row r="40" spans="2:33">
      <c r="B40" s="384" t="str">
        <f>Planning!D41</f>
        <v>Evere</v>
      </c>
      <c r="C40" s="384" t="str">
        <f>Planning!E41</f>
        <v>FH05</v>
      </c>
      <c r="D40" s="192" t="str">
        <f>Planning!F41</f>
        <v>VdB</v>
      </c>
      <c r="E40" s="193"/>
      <c r="F40" s="385" t="str">
        <f>Planning!Z41</f>
        <v>OK</v>
      </c>
      <c r="G40" s="386">
        <f>Planning!AA41</f>
        <v>44021</v>
      </c>
      <c r="H40" s="387" t="s">
        <v>171</v>
      </c>
      <c r="I40" s="386">
        <f t="shared" si="5"/>
        <v>44021</v>
      </c>
      <c r="J40" s="387" t="s">
        <v>171</v>
      </c>
      <c r="K40" s="386">
        <f>IFERROR(IF(I40&gt;0,WORKDAY(I40,$I$5,Holidays!$B$2:$B$57),""),"")</f>
        <v>44021</v>
      </c>
      <c r="L40" s="387" t="s">
        <v>171</v>
      </c>
      <c r="M40" s="386">
        <f>IFERROR(IF(K40&gt;0,WORKDAY(K40,$K$5,Holidays!$B$2:$B$57),""),"")</f>
        <v>44021</v>
      </c>
      <c r="N40" s="387" t="s">
        <v>171</v>
      </c>
      <c r="O40" s="386">
        <v>44025</v>
      </c>
      <c r="P40" s="387" t="s">
        <v>171</v>
      </c>
      <c r="Q40" s="386">
        <v>44027</v>
      </c>
      <c r="R40" s="387" t="s">
        <v>171</v>
      </c>
      <c r="S40" s="386">
        <v>44027</v>
      </c>
      <c r="T40" s="387" t="s">
        <v>171</v>
      </c>
      <c r="U40" s="386">
        <f>IFERROR(IF(S40&gt;0,WORKDAY(S40,$S$5,Holidays!$B$2:$B$57),""),"")</f>
        <v>44027</v>
      </c>
      <c r="V40" s="387" t="s">
        <v>171</v>
      </c>
      <c r="W40" s="386">
        <v>44029</v>
      </c>
      <c r="X40" s="387" t="s">
        <v>171</v>
      </c>
      <c r="Y40" s="386">
        <v>44029</v>
      </c>
      <c r="Z40" s="387" t="s">
        <v>164</v>
      </c>
      <c r="AA40" s="386">
        <f>IFERROR(IF(W40&gt;0,WORKDAY(W40,$W$5,Holidays!$B$2:$B$57),""),"")</f>
        <v>44039</v>
      </c>
      <c r="AB40" s="386" t="str">
        <f>Planning!AF41</f>
        <v>OK</v>
      </c>
      <c r="AC40" s="386">
        <f>Planning!AG41</f>
        <v>44029</v>
      </c>
      <c r="AE40" s="388">
        <f t="shared" si="7"/>
        <v>10</v>
      </c>
      <c r="AF40" s="389">
        <f t="shared" si="8"/>
        <v>8</v>
      </c>
      <c r="AG40" s="389">
        <f t="shared" si="9"/>
        <v>-12</v>
      </c>
    </row>
    <row r="41" spans="2:33" hidden="1">
      <c r="B41" s="384" t="str">
        <f>Planning!D42</f>
        <v>Hasselt</v>
      </c>
      <c r="C41" s="384" t="str">
        <f>Planning!E42</f>
        <v>FH01</v>
      </c>
      <c r="D41" s="192" t="str">
        <f>Planning!F42</f>
        <v>VdB</v>
      </c>
      <c r="E41" s="193"/>
      <c r="F41" s="385" t="str">
        <f>Planning!Z42</f>
        <v>OK</v>
      </c>
      <c r="G41" s="386" t="str">
        <f>Planning!AA42</f>
        <v>NVT</v>
      </c>
      <c r="H41" s="387"/>
      <c r="I41" s="386" t="str">
        <f t="shared" si="5"/>
        <v>NVT</v>
      </c>
      <c r="J41" s="387"/>
      <c r="K41" s="386" t="s">
        <v>172</v>
      </c>
      <c r="L41" s="387"/>
      <c r="M41" s="386" t="s">
        <v>172</v>
      </c>
      <c r="N41" s="387"/>
      <c r="O41" s="386" t="s">
        <v>172</v>
      </c>
      <c r="P41" s="387"/>
      <c r="Q41" s="386" t="s">
        <v>172</v>
      </c>
      <c r="R41" s="387"/>
      <c r="S41" s="386" t="s">
        <v>172</v>
      </c>
      <c r="T41" s="387"/>
      <c r="U41" s="386" t="s">
        <v>172</v>
      </c>
      <c r="V41" s="387"/>
      <c r="W41" s="386" t="s">
        <v>172</v>
      </c>
      <c r="X41" s="387"/>
      <c r="Y41" s="386" t="s">
        <v>172</v>
      </c>
      <c r="Z41" s="387"/>
      <c r="AA41" s="386" t="s">
        <v>172</v>
      </c>
      <c r="AB41" s="386" t="str">
        <f>Planning!AF42</f>
        <v>OK</v>
      </c>
      <c r="AC41" s="386" t="str">
        <f>Planning!AG42</f>
        <v>NVT</v>
      </c>
      <c r="AE41" s="388" t="str">
        <f t="shared" si="7"/>
        <v/>
      </c>
      <c r="AF41" s="389" t="str">
        <f t="shared" si="8"/>
        <v>NVT</v>
      </c>
      <c r="AG41" s="389" t="str">
        <f t="shared" si="9"/>
        <v/>
      </c>
    </row>
    <row r="42" spans="2:33" hidden="1">
      <c r="B42" s="384" t="str">
        <f>Planning!D43</f>
        <v>Hasselt</v>
      </c>
      <c r="C42" s="384" t="str">
        <f>Planning!E43</f>
        <v>FH02</v>
      </c>
      <c r="D42" s="192" t="str">
        <f>Planning!F43</f>
        <v>VdB</v>
      </c>
      <c r="E42" s="193"/>
      <c r="F42" s="385" t="str">
        <f>Planning!Z43</f>
        <v>OK</v>
      </c>
      <c r="G42" s="386">
        <f>Planning!AA43</f>
        <v>16</v>
      </c>
      <c r="H42" s="387" t="s">
        <v>171</v>
      </c>
      <c r="I42" s="386">
        <f t="shared" si="5"/>
        <v>16</v>
      </c>
      <c r="J42" s="387" t="s">
        <v>171</v>
      </c>
      <c r="K42" s="386" t="s">
        <v>172</v>
      </c>
      <c r="L42" s="387" t="s">
        <v>171</v>
      </c>
      <c r="M42" s="386" t="s">
        <v>172</v>
      </c>
      <c r="N42" s="387" t="s">
        <v>171</v>
      </c>
      <c r="O42" s="386" t="s">
        <v>172</v>
      </c>
      <c r="P42" s="387" t="s">
        <v>171</v>
      </c>
      <c r="Q42" s="386" t="s">
        <v>172</v>
      </c>
      <c r="R42" s="387" t="s">
        <v>171</v>
      </c>
      <c r="S42" s="386" t="s">
        <v>172</v>
      </c>
      <c r="T42" s="387" t="s">
        <v>171</v>
      </c>
      <c r="U42" s="386" t="s">
        <v>172</v>
      </c>
      <c r="V42" s="387" t="s">
        <v>171</v>
      </c>
      <c r="W42" s="386" t="s">
        <v>172</v>
      </c>
      <c r="X42" s="387" t="s">
        <v>171</v>
      </c>
      <c r="Y42" s="386" t="s">
        <v>172</v>
      </c>
      <c r="Z42" s="387" t="s">
        <v>171</v>
      </c>
      <c r="AA42" s="386" t="s">
        <v>172</v>
      </c>
      <c r="AB42" s="386" t="str">
        <f>Planning!AF43</f>
        <v>OK</v>
      </c>
      <c r="AC42" s="386">
        <f>Planning!AG43</f>
        <v>43593</v>
      </c>
      <c r="AE42" s="388" t="e">
        <f t="shared" si="7"/>
        <v>#VALUE!</v>
      </c>
      <c r="AF42" s="389">
        <f t="shared" si="8"/>
        <v>43577</v>
      </c>
      <c r="AG42" s="389">
        <f t="shared" si="9"/>
        <v>43557</v>
      </c>
    </row>
    <row r="43" spans="2:33" hidden="1">
      <c r="B43" s="384" t="str">
        <f>Planning!D44</f>
        <v>Hasselt</v>
      </c>
      <c r="C43" s="384" t="str">
        <f>Planning!E44</f>
        <v>FH03</v>
      </c>
      <c r="D43" s="192" t="str">
        <f>Planning!F44</f>
        <v>VdB</v>
      </c>
      <c r="E43" s="193"/>
      <c r="F43" s="385" t="str">
        <f>Planning!Z44</f>
        <v>OK</v>
      </c>
      <c r="G43" s="386" t="str">
        <f>Planning!AA44</f>
        <v>NVT</v>
      </c>
      <c r="H43" s="387"/>
      <c r="I43" s="386" t="str">
        <f t="shared" si="5"/>
        <v>NVT</v>
      </c>
      <c r="J43" s="387"/>
      <c r="K43" s="386" t="s">
        <v>172</v>
      </c>
      <c r="L43" s="387"/>
      <c r="M43" s="386" t="s">
        <v>172</v>
      </c>
      <c r="N43" s="387"/>
      <c r="O43" s="386" t="s">
        <v>172</v>
      </c>
      <c r="P43" s="387"/>
      <c r="Q43" s="386" t="s">
        <v>172</v>
      </c>
      <c r="R43" s="387"/>
      <c r="S43" s="386" t="s">
        <v>172</v>
      </c>
      <c r="T43" s="387"/>
      <c r="U43" s="386" t="s">
        <v>172</v>
      </c>
      <c r="V43" s="387"/>
      <c r="W43" s="386" t="s">
        <v>172</v>
      </c>
      <c r="X43" s="387"/>
      <c r="Y43" s="386" t="s">
        <v>172</v>
      </c>
      <c r="Z43" s="387"/>
      <c r="AA43" s="386" t="s">
        <v>172</v>
      </c>
      <c r="AB43" s="386" t="str">
        <f>Planning!AF44</f>
        <v>OK</v>
      </c>
      <c r="AC43" s="386" t="str">
        <f>Planning!AG44</f>
        <v>NVT</v>
      </c>
      <c r="AE43" s="388" t="str">
        <f t="shared" si="7"/>
        <v/>
      </c>
      <c r="AF43" s="389" t="str">
        <f t="shared" si="8"/>
        <v>NVT</v>
      </c>
      <c r="AG43" s="389" t="str">
        <f t="shared" si="9"/>
        <v/>
      </c>
    </row>
    <row r="44" spans="2:33" hidden="1">
      <c r="B44" s="384" t="str">
        <f>Planning!D45</f>
        <v>Hasselt</v>
      </c>
      <c r="C44" s="384" t="str">
        <f>Planning!E45</f>
        <v>FH04</v>
      </c>
      <c r="D44" s="192" t="str">
        <f>Planning!F45</f>
        <v>VdB</v>
      </c>
      <c r="E44" s="193"/>
      <c r="F44" s="385" t="str">
        <f>Planning!Z45</f>
        <v>OK</v>
      </c>
      <c r="G44" s="386">
        <f>Planning!AA45</f>
        <v>43616</v>
      </c>
      <c r="H44" s="387" t="s">
        <v>171</v>
      </c>
      <c r="I44" s="386">
        <f t="shared" si="5"/>
        <v>43616</v>
      </c>
      <c r="J44" s="387" t="s">
        <v>171</v>
      </c>
      <c r="K44" s="386">
        <f>IFERROR(IF(I44&gt;0,WORKDAY(I44,$I$5,Holidays!$B$2:$B$57),""),"")</f>
        <v>43616</v>
      </c>
      <c r="L44" s="387" t="s">
        <v>171</v>
      </c>
      <c r="M44" s="386">
        <f>IFERROR(IF(K44&gt;0,WORKDAY(K44,$K$5,Holidays!$B$2:$B$57),""),"")</f>
        <v>43616</v>
      </c>
      <c r="N44" s="387" t="s">
        <v>171</v>
      </c>
      <c r="O44" s="386">
        <f>IFERROR(IF(M44&gt;0,WORKDAY(M44,$M$5,Holidays!$B$2:$B$57),""),"")</f>
        <v>43616</v>
      </c>
      <c r="P44" s="387" t="s">
        <v>171</v>
      </c>
      <c r="Q44" s="386">
        <f>IFERROR(IF(O44&gt;0,WORKDAY(O44,$O$5,Holidays!$B$2:$B$57),""),"")</f>
        <v>43636</v>
      </c>
      <c r="R44" s="387" t="s">
        <v>171</v>
      </c>
      <c r="S44" s="386">
        <f>IFERROR(IF(Q44&gt;0,WORKDAY(Q44,$Q$5,Holidays!$B$2:$B$57),""),"")</f>
        <v>43637</v>
      </c>
      <c r="T44" s="387" t="s">
        <v>171</v>
      </c>
      <c r="U44" s="386">
        <f>IFERROR(IF(S44&gt;0,WORKDAY(S44,$S$5,Holidays!$B$2:$B$57),""),"")</f>
        <v>43637</v>
      </c>
      <c r="V44" s="387" t="s">
        <v>171</v>
      </c>
      <c r="W44" s="386">
        <f>IFERROR(IF(U44&gt;0,WORKDAY(U44,$U$5,Holidays!$B$2:$B$57),""),"")</f>
        <v>43641</v>
      </c>
      <c r="X44" s="387" t="s">
        <v>171</v>
      </c>
      <c r="Y44" s="386">
        <f>IFERROR(IF(W44&gt;0,WORKDAY(W44,$W$5,Holidays!$B$2:$B$57),""),"")</f>
        <v>43642</v>
      </c>
      <c r="Z44" s="387" t="s">
        <v>171</v>
      </c>
      <c r="AA44" s="386">
        <f>IFERROR(IF(W44&gt;0,WORKDAY(W44,$W$5,Holidays!$B$2:$B$57),""),"")</f>
        <v>43642</v>
      </c>
      <c r="AB44" s="386" t="str">
        <f>Planning!AF45</f>
        <v>OK</v>
      </c>
      <c r="AC44" s="386">
        <f>Planning!AG45</f>
        <v>43649</v>
      </c>
      <c r="AE44" s="388" t="str">
        <f t="shared" si="7"/>
        <v/>
      </c>
      <c r="AF44" s="389">
        <f t="shared" si="8"/>
        <v>33</v>
      </c>
      <c r="AG44" s="389">
        <f t="shared" si="9"/>
        <v>13</v>
      </c>
    </row>
    <row r="45" spans="2:33" hidden="1">
      <c r="B45" s="384" t="str">
        <f>Planning!D46</f>
        <v>Hasselt</v>
      </c>
      <c r="C45" s="384" t="str">
        <f>Planning!E46</f>
        <v>FH05</v>
      </c>
      <c r="D45" s="192" t="str">
        <f>Planning!F46</f>
        <v>VdB</v>
      </c>
      <c r="E45" s="193"/>
      <c r="F45" s="385" t="str">
        <f>Planning!Z46</f>
        <v>OK</v>
      </c>
      <c r="G45" s="386">
        <f>Planning!AA46</f>
        <v>43628</v>
      </c>
      <c r="H45" s="387" t="s">
        <v>171</v>
      </c>
      <c r="I45" s="386">
        <f t="shared" si="5"/>
        <v>43628</v>
      </c>
      <c r="J45" s="387" t="s">
        <v>171</v>
      </c>
      <c r="K45" s="386">
        <f>IFERROR(IF(I45&gt;0,WORKDAY(I45,$I$5,Holidays!$B$2:$B$57),""),"")</f>
        <v>43628</v>
      </c>
      <c r="L45" s="387" t="s">
        <v>171</v>
      </c>
      <c r="M45" s="386">
        <f>IFERROR(IF(K45&gt;0,WORKDAY(K45,$K$5,Holidays!$B$2:$B$57),""),"")</f>
        <v>43628</v>
      </c>
      <c r="N45" s="387" t="s">
        <v>171</v>
      </c>
      <c r="O45" s="386">
        <f>IFERROR(IF(M45&gt;0,WORKDAY(M45,$M$5,Holidays!$B$2:$B$57),""),"")</f>
        <v>43628</v>
      </c>
      <c r="P45" s="387" t="s">
        <v>171</v>
      </c>
      <c r="Q45" s="386">
        <f>IFERROR(IF(O45&gt;0,WORKDAY(O45,$O$5,Holidays!$B$2:$B$57),""),"")</f>
        <v>43648</v>
      </c>
      <c r="R45" s="387" t="s">
        <v>171</v>
      </c>
      <c r="S45" s="386">
        <f>IFERROR(IF(Q45&gt;0,WORKDAY(Q45,$Q$5,Holidays!$B$2:$B$57),""),"")</f>
        <v>43649</v>
      </c>
      <c r="T45" s="387" t="s">
        <v>171</v>
      </c>
      <c r="U45" s="386">
        <f>IFERROR(IF(S45&gt;0,WORKDAY(S45,$S$5,Holidays!$B$2:$B$57),""),"")</f>
        <v>43649</v>
      </c>
      <c r="V45" s="387" t="s">
        <v>171</v>
      </c>
      <c r="W45" s="386">
        <f>IFERROR(IF(U45&gt;0,WORKDAY(U45,$U$5,Holidays!$B$2:$B$57),""),"")</f>
        <v>43651</v>
      </c>
      <c r="X45" s="387" t="s">
        <v>171</v>
      </c>
      <c r="Y45" s="386">
        <f>IFERROR(IF(W45&gt;0,WORKDAY(W45,$W$5,Holidays!$B$2:$B$57),""),"")</f>
        <v>43654</v>
      </c>
      <c r="Z45" s="387" t="s">
        <v>171</v>
      </c>
      <c r="AA45" s="386">
        <f>IFERROR(IF(W45&gt;0,WORKDAY(W45,$W$5,Holidays!$B$2:$B$57),""),"")</f>
        <v>43654</v>
      </c>
      <c r="AB45" s="386" t="str">
        <f>Planning!AF46</f>
        <v>OK</v>
      </c>
      <c r="AC45" s="386">
        <f>Planning!AG46</f>
        <v>43657</v>
      </c>
      <c r="AE45" s="388" t="str">
        <f t="shared" si="7"/>
        <v/>
      </c>
      <c r="AF45" s="389">
        <f t="shared" si="8"/>
        <v>29</v>
      </c>
      <c r="AG45" s="389">
        <f t="shared" si="9"/>
        <v>9</v>
      </c>
    </row>
    <row r="46" spans="2:33" hidden="1">
      <c r="B46" s="384" t="str">
        <f>Planning!D47</f>
        <v>Hasselt</v>
      </c>
      <c r="C46" s="384" t="str">
        <f>Planning!E47</f>
        <v>FH06</v>
      </c>
      <c r="D46" s="192" t="str">
        <f>Planning!F47</f>
        <v>VdB</v>
      </c>
      <c r="E46" s="193"/>
      <c r="F46" s="385" t="str">
        <f>Planning!Z47</f>
        <v>OK</v>
      </c>
      <c r="G46" s="386">
        <f>Planning!AA47</f>
        <v>43647</v>
      </c>
      <c r="H46" s="387" t="s">
        <v>171</v>
      </c>
      <c r="I46" s="386">
        <f t="shared" si="5"/>
        <v>43647</v>
      </c>
      <c r="J46" s="387" t="s">
        <v>171</v>
      </c>
      <c r="K46" s="386">
        <f>IFERROR(IF(I46&gt;0,WORKDAY(I46,$I$5,Holidays!$B$2:$B$57),""),"")</f>
        <v>43647</v>
      </c>
      <c r="L46" s="387" t="s">
        <v>171</v>
      </c>
      <c r="M46" s="386">
        <f>IFERROR(IF(K46&gt;0,WORKDAY(K46,$K$5,Holidays!$B$2:$B$57),""),"")</f>
        <v>43647</v>
      </c>
      <c r="N46" s="387" t="s">
        <v>171</v>
      </c>
      <c r="O46" s="386">
        <f>IFERROR(IF(M46&gt;0,WORKDAY(M46,$M$5,Holidays!$B$2:$B$57),""),"")</f>
        <v>43647</v>
      </c>
      <c r="P46" s="387" t="s">
        <v>171</v>
      </c>
      <c r="Q46" s="386">
        <f>IFERROR(IF(O46&gt;0,WORKDAY(O46,$O$5,Holidays!$B$2:$B$57),""),"")</f>
        <v>43679</v>
      </c>
      <c r="R46" s="387" t="s">
        <v>171</v>
      </c>
      <c r="S46" s="386">
        <f>IFERROR(IF(Q46&gt;0,WORKDAY(Q46,$Q$5,Holidays!$B$2:$B$57),""),"")</f>
        <v>43682</v>
      </c>
      <c r="T46" s="387" t="s">
        <v>171</v>
      </c>
      <c r="U46" s="386">
        <f>IFERROR(IF(S46&gt;0,WORKDAY(S46,$S$5,Holidays!$B$2:$B$57),""),"")</f>
        <v>43682</v>
      </c>
      <c r="V46" s="387" t="s">
        <v>171</v>
      </c>
      <c r="W46" s="386">
        <f>IFERROR(IF(U46&gt;0,WORKDAY(U46,$U$5,Holidays!$B$2:$B$57),""),"")</f>
        <v>43684</v>
      </c>
      <c r="X46" s="387" t="s">
        <v>171</v>
      </c>
      <c r="Y46" s="386">
        <f>IFERROR(IF(W46&gt;0,WORKDAY(W46,$W$5,Holidays!$B$2:$B$57),""),"")</f>
        <v>43685</v>
      </c>
      <c r="Z46" s="387" t="s">
        <v>171</v>
      </c>
      <c r="AA46" s="386">
        <f>IFERROR(IF(W46&gt;0,WORKDAY(W46,$W$5,Holidays!$B$2:$B$57),""),"")</f>
        <v>43685</v>
      </c>
      <c r="AB46" s="386" t="str">
        <f>Planning!AF47</f>
        <v>OK</v>
      </c>
      <c r="AC46" s="386">
        <f>Planning!AG47</f>
        <v>43696</v>
      </c>
      <c r="AE46" s="388" t="str">
        <f t="shared" si="7"/>
        <v/>
      </c>
      <c r="AF46" s="389">
        <f t="shared" si="8"/>
        <v>49</v>
      </c>
      <c r="AG46" s="389">
        <f t="shared" si="9"/>
        <v>29</v>
      </c>
    </row>
    <row r="47" spans="2:33" hidden="1">
      <c r="B47" s="384" t="str">
        <f>Planning!D48</f>
        <v>Hasselt</v>
      </c>
      <c r="C47" s="384" t="str">
        <f>Planning!E48</f>
        <v>FH08</v>
      </c>
      <c r="D47" s="192" t="str">
        <f>Planning!F48</f>
        <v>VdB</v>
      </c>
      <c r="E47" s="193"/>
      <c r="F47" s="385" t="str">
        <f>Planning!Z48</f>
        <v>OK</v>
      </c>
      <c r="G47" s="386">
        <f>Planning!AA48</f>
        <v>43964</v>
      </c>
      <c r="H47" s="387" t="s">
        <v>171</v>
      </c>
      <c r="I47" s="386">
        <f t="shared" si="5"/>
        <v>43964</v>
      </c>
      <c r="J47" s="387" t="s">
        <v>171</v>
      </c>
      <c r="K47" s="386">
        <f>IFERROR(IF(I47&gt;0,WORKDAY(I47,$I$5,Holidays!$B$2:$B$57),""),"")</f>
        <v>43964</v>
      </c>
      <c r="L47" s="387" t="s">
        <v>171</v>
      </c>
      <c r="M47" s="386">
        <f>IFERROR(IF(K47&gt;0,WORKDAY(K47,$K$5,Holidays!$B$2:$B$57),""),"")</f>
        <v>43964</v>
      </c>
      <c r="N47" s="387" t="s">
        <v>171</v>
      </c>
      <c r="O47" s="386">
        <f>IFERROR(IF(M47&gt;0,WORKDAY(M47,$M$5,Holidays!$B$2:$B$57),""),"")</f>
        <v>43964</v>
      </c>
      <c r="P47" s="387" t="s">
        <v>171</v>
      </c>
      <c r="Q47" s="386">
        <v>43980</v>
      </c>
      <c r="R47" s="387" t="s">
        <v>171</v>
      </c>
      <c r="S47" s="386">
        <v>43980</v>
      </c>
      <c r="T47" s="387" t="s">
        <v>171</v>
      </c>
      <c r="U47" s="386">
        <v>43982</v>
      </c>
      <c r="V47" s="387" t="s">
        <v>171</v>
      </c>
      <c r="W47" s="386">
        <v>43986</v>
      </c>
      <c r="X47" s="387" t="s">
        <v>171</v>
      </c>
      <c r="Y47" s="386">
        <f>IFERROR(IF(W47&gt;0,WORKDAY(W47,$W$5,Holidays!$B$2:$B$57),""),"")</f>
        <v>43987</v>
      </c>
      <c r="Z47" s="387" t="s">
        <v>171</v>
      </c>
      <c r="AA47" s="386">
        <f>IFERROR(IF(W47&gt;0,WORKDAY(W47,$W$5,Holidays!$B$2:$B$57),""),"")</f>
        <v>43987</v>
      </c>
      <c r="AB47" s="386" t="str">
        <f>Planning!AF48</f>
        <v>OK</v>
      </c>
      <c r="AC47" s="386">
        <f>Planning!AG48</f>
        <v>43987</v>
      </c>
      <c r="AE47" s="388" t="str">
        <f t="shared" si="7"/>
        <v/>
      </c>
      <c r="AF47" s="389">
        <f t="shared" si="8"/>
        <v>23</v>
      </c>
      <c r="AG47" s="389">
        <f t="shared" si="9"/>
        <v>3</v>
      </c>
    </row>
    <row r="48" spans="2:33" hidden="1">
      <c r="B48" s="384" t="str">
        <f>Planning!D49</f>
        <v>Leuven</v>
      </c>
      <c r="C48" s="384" t="str">
        <f>Planning!E49</f>
        <v>FH01</v>
      </c>
      <c r="D48" s="192" t="str">
        <f>Planning!F49</f>
        <v>EI</v>
      </c>
      <c r="E48" s="193"/>
      <c r="F48" s="385" t="str">
        <f>Planning!Z49</f>
        <v>OK</v>
      </c>
      <c r="G48" s="386">
        <f>Planning!AA49</f>
        <v>43851</v>
      </c>
      <c r="H48" s="387"/>
      <c r="I48" s="386">
        <f t="shared" ref="I48:I49" si="10">G48</f>
        <v>43851</v>
      </c>
      <c r="J48" s="387"/>
      <c r="K48" s="386">
        <f>IFERROR(IF(I48&gt;0,WORKDAY(I48,$I$5,Holidays!$B$2:$B$57),""),"")</f>
        <v>43851</v>
      </c>
      <c r="L48" s="387"/>
      <c r="M48" s="386">
        <f>IFERROR(IF(K48&gt;0,WORKDAY(K48,$K$5,Holidays!$B$2:$B$57),""),"")</f>
        <v>43851</v>
      </c>
      <c r="N48" s="387"/>
      <c r="O48" s="386">
        <f>IFERROR(IF(M48&gt;0,WORKDAY(M48,$M$5,Holidays!$B$2:$B$57),""),"")</f>
        <v>43851</v>
      </c>
      <c r="P48" s="387"/>
      <c r="Q48" s="386">
        <f>IFERROR(IF(O48&gt;0,WORKDAY(O48,$O$5,Holidays!$B$2:$B$57),""),"")</f>
        <v>43871</v>
      </c>
      <c r="R48" s="387"/>
      <c r="S48" s="386">
        <f>IFERROR(IF(Q48&gt;0,WORKDAY(Q48,$Q$5,Holidays!$B$2:$B$57),""),"")</f>
        <v>43872</v>
      </c>
      <c r="T48" s="387"/>
      <c r="U48" s="386">
        <f>IFERROR(IF(S48&gt;0,WORKDAY(S48,$S$5,Holidays!$B$2:$B$57),""),"")</f>
        <v>43872</v>
      </c>
      <c r="V48" s="387"/>
      <c r="W48" s="386">
        <f>IFERROR(IF(U48&gt;0,WORKDAY(U48,$U$5,Holidays!$B$2:$B$57),""),"")</f>
        <v>43874</v>
      </c>
      <c r="X48" s="387"/>
      <c r="Y48" s="386">
        <f>IFERROR(IF(W48&gt;0,WORKDAY(W48,$W$5,Holidays!$B$2:$B$57),""),"")</f>
        <v>43875</v>
      </c>
      <c r="Z48" s="387"/>
      <c r="AA48" s="386">
        <f>IFERROR(IF(W48&gt;0,WORKDAY(W48,$W$5,Holidays!$B$2:$B$57),""),"")</f>
        <v>43875</v>
      </c>
      <c r="AB48" s="386" t="str">
        <f>Planning!AF49</f>
        <v>OK</v>
      </c>
      <c r="AC48" s="386" t="str">
        <f>Planning!AG49</f>
        <v/>
      </c>
      <c r="AE48" s="388" t="str">
        <f t="shared" si="7"/>
        <v/>
      </c>
      <c r="AF48" s="389" t="str">
        <f t="shared" si="8"/>
        <v>NVT</v>
      </c>
      <c r="AG48" s="389" t="str">
        <f t="shared" si="9"/>
        <v/>
      </c>
    </row>
    <row r="49" spans="2:33" hidden="1">
      <c r="B49" s="384" t="str">
        <f>Planning!D50</f>
        <v>Leuven</v>
      </c>
      <c r="C49" s="384" t="str">
        <f>Planning!E50</f>
        <v>FH02</v>
      </c>
      <c r="D49" s="192" t="str">
        <f>Planning!F50</f>
        <v>EI</v>
      </c>
      <c r="E49" s="193"/>
      <c r="F49" s="385" t="str">
        <f>Planning!Z50</f>
        <v>OK</v>
      </c>
      <c r="G49" s="386">
        <f>Planning!AA50</f>
        <v>43861</v>
      </c>
      <c r="H49" s="387"/>
      <c r="I49" s="386">
        <f t="shared" si="10"/>
        <v>43861</v>
      </c>
      <c r="J49" s="387"/>
      <c r="K49" s="386">
        <f>IFERROR(IF(I49&gt;0,WORKDAY(I49,$I$5,Holidays!$B$2:$B$57),""),"")</f>
        <v>43861</v>
      </c>
      <c r="L49" s="387"/>
      <c r="M49" s="386">
        <f>IFERROR(IF(K49&gt;0,WORKDAY(K49,$K$5,Holidays!$B$2:$B$57),""),"")</f>
        <v>43861</v>
      </c>
      <c r="N49" s="387"/>
      <c r="O49" s="386">
        <f>IFERROR(IF(M49&gt;0,WORKDAY(M49,$M$5,Holidays!$B$2:$B$57),""),"")</f>
        <v>43861</v>
      </c>
      <c r="P49" s="387"/>
      <c r="Q49" s="386">
        <f>IFERROR(IF(O49&gt;0,WORKDAY(O49,$O$5,Holidays!$B$2:$B$57),""),"")</f>
        <v>43881</v>
      </c>
      <c r="R49" s="387"/>
      <c r="S49" s="386">
        <f>IFERROR(IF(Q49&gt;0,WORKDAY(Q49,$Q$5,Holidays!$B$2:$B$57),""),"")</f>
        <v>43882</v>
      </c>
      <c r="T49" s="387"/>
      <c r="U49" s="386">
        <f>IFERROR(IF(S49&gt;0,WORKDAY(S49,$S$5,Holidays!$B$2:$B$57),""),"")</f>
        <v>43882</v>
      </c>
      <c r="V49" s="387"/>
      <c r="W49" s="386">
        <f>IFERROR(IF(U49&gt;0,WORKDAY(U49,$U$5,Holidays!$B$2:$B$57),""),"")</f>
        <v>43886</v>
      </c>
      <c r="X49" s="387"/>
      <c r="Y49" s="386">
        <f>IFERROR(IF(W49&gt;0,WORKDAY(W49,$W$5,Holidays!$B$2:$B$57),""),"")</f>
        <v>43887</v>
      </c>
      <c r="Z49" s="387"/>
      <c r="AA49" s="386">
        <f>IFERROR(IF(W49&gt;0,WORKDAY(W49,$W$5,Holidays!$B$2:$B$57),""),"")</f>
        <v>43887</v>
      </c>
      <c r="AB49" s="386" t="str">
        <f>Planning!AF50</f>
        <v>OK</v>
      </c>
      <c r="AC49" s="386">
        <f>Planning!AG50</f>
        <v>43892</v>
      </c>
      <c r="AE49" s="388" t="str">
        <f t="shared" si="7"/>
        <v/>
      </c>
      <c r="AF49" s="389">
        <f t="shared" si="8"/>
        <v>31</v>
      </c>
      <c r="AG49" s="389">
        <f t="shared" si="9"/>
        <v>11</v>
      </c>
    </row>
    <row r="50" spans="2:33" hidden="1">
      <c r="B50" s="384" t="str">
        <f>Planning!D51</f>
        <v>Leuven</v>
      </c>
      <c r="C50" s="384" t="str">
        <f>Planning!E51</f>
        <v>FH03</v>
      </c>
      <c r="D50" s="192" t="str">
        <f>Planning!F51</f>
        <v>VdB</v>
      </c>
      <c r="E50" s="193"/>
      <c r="F50" s="385" t="str">
        <f>Planning!Z51</f>
        <v>OK</v>
      </c>
      <c r="G50" s="386" t="str">
        <f>Planning!AA51</f>
        <v/>
      </c>
      <c r="H50" s="387" t="s">
        <v>171</v>
      </c>
      <c r="I50" s="386" t="str">
        <f>G50</f>
        <v/>
      </c>
      <c r="J50" s="387" t="s">
        <v>171</v>
      </c>
      <c r="K50" s="386" t="s">
        <v>172</v>
      </c>
      <c r="L50" s="387" t="s">
        <v>171</v>
      </c>
      <c r="M50" s="386" t="s">
        <v>172</v>
      </c>
      <c r="N50" s="387" t="s">
        <v>171</v>
      </c>
      <c r="O50" s="386" t="s">
        <v>172</v>
      </c>
      <c r="P50" s="387" t="s">
        <v>171</v>
      </c>
      <c r="Q50" s="386" t="s">
        <v>172</v>
      </c>
      <c r="R50" s="387" t="s">
        <v>171</v>
      </c>
      <c r="S50" s="386" t="s">
        <v>172</v>
      </c>
      <c r="T50" s="387" t="s">
        <v>171</v>
      </c>
      <c r="U50" s="386" t="s">
        <v>172</v>
      </c>
      <c r="V50" s="387" t="s">
        <v>171</v>
      </c>
      <c r="W50" s="386" t="s">
        <v>172</v>
      </c>
      <c r="X50" s="387" t="s">
        <v>171</v>
      </c>
      <c r="Y50" s="386" t="s">
        <v>172</v>
      </c>
      <c r="Z50" s="387" t="s">
        <v>171</v>
      </c>
      <c r="AA50" s="386" t="s">
        <v>172</v>
      </c>
      <c r="AB50" s="386" t="str">
        <f>Planning!AF51</f>
        <v>OK</v>
      </c>
      <c r="AC50" s="386" t="str">
        <f>Planning!AG51</f>
        <v/>
      </c>
      <c r="AE50" s="388" t="e">
        <f t="shared" si="7"/>
        <v>#VALUE!</v>
      </c>
      <c r="AF50" s="389" t="str">
        <f t="shared" si="8"/>
        <v>NVT</v>
      </c>
      <c r="AG50" s="389" t="str">
        <f t="shared" si="9"/>
        <v/>
      </c>
    </row>
    <row r="51" spans="2:33">
      <c r="B51" s="384" t="str">
        <f>Planning!D52</f>
        <v>Leuven</v>
      </c>
      <c r="C51" s="384" t="str">
        <f>Planning!E52</f>
        <v>FH04</v>
      </c>
      <c r="D51" s="192" t="str">
        <f>Planning!F52</f>
        <v>EI</v>
      </c>
      <c r="E51" s="193"/>
      <c r="F51" s="385" t="str">
        <f>Planning!Z52</f>
        <v>OK</v>
      </c>
      <c r="G51" s="386">
        <f>Planning!AA52</f>
        <v>43964</v>
      </c>
      <c r="H51" s="387" t="s">
        <v>171</v>
      </c>
      <c r="I51" s="386">
        <f>G52</f>
        <v>44046</v>
      </c>
      <c r="J51" s="387" t="s">
        <v>171</v>
      </c>
      <c r="K51" s="386">
        <f>IFERROR(IF(I51&gt;0,WORKDAY(I51,$I$5,Holidays!$B$2:$B$57),""),"")</f>
        <v>44046</v>
      </c>
      <c r="L51" s="387" t="s">
        <v>171</v>
      </c>
      <c r="M51" s="386">
        <f>IFERROR(IF(K51&gt;0,WORKDAY(K51,$K$5,Holidays!$B$2:$B$57),""),"")</f>
        <v>44046</v>
      </c>
      <c r="N51" s="387" t="s">
        <v>171</v>
      </c>
      <c r="O51" s="386">
        <f>IFERROR(IF(M51&gt;0,WORKDAY(M51,$M$5,Holidays!$B$2:$B$57),""),"")</f>
        <v>44046</v>
      </c>
      <c r="P51" s="387" t="s">
        <v>171</v>
      </c>
      <c r="Q51" s="386">
        <f>IFERROR(IF(O51&gt;0,WORKDAY(O51,$O$5,Holidays!$B$2:$B$57),""),"")</f>
        <v>44064</v>
      </c>
      <c r="R51" s="387" t="s">
        <v>171</v>
      </c>
      <c r="S51" s="386">
        <v>43991</v>
      </c>
      <c r="T51" s="387" t="s">
        <v>171</v>
      </c>
      <c r="U51" s="386">
        <v>43993</v>
      </c>
      <c r="V51" s="387" t="s">
        <v>171</v>
      </c>
      <c r="W51" s="386">
        <f>IFERROR(IF(U51&gt;0,WORKDAY(U51,$U$5,Holidays!$B$2:$B$57),""),"")</f>
        <v>43997</v>
      </c>
      <c r="X51" s="387" t="s">
        <v>171</v>
      </c>
      <c r="Y51" s="386">
        <f>IFERROR(IF(W51&gt;0,WORKDAY(W51,$W$5,Holidays!$B$2:$B$57),""),"")</f>
        <v>43998</v>
      </c>
      <c r="Z51" s="387" t="s">
        <v>164</v>
      </c>
      <c r="AA51" s="386">
        <f>IFERROR(IF(W51&gt;0,WORKDAY(W51,$W$5,Holidays!$B$2:$B$57),""),"")</f>
        <v>43998</v>
      </c>
      <c r="AB51" s="386" t="str">
        <f>Planning!AF52</f>
        <v>P</v>
      </c>
      <c r="AC51" s="386">
        <f>Planning!AG52</f>
        <v>43998</v>
      </c>
      <c r="AE51" s="388" t="str">
        <f t="shared" si="7"/>
        <v/>
      </c>
      <c r="AF51" s="389">
        <f t="shared" si="8"/>
        <v>34</v>
      </c>
      <c r="AG51" s="389">
        <f t="shared" si="9"/>
        <v>14</v>
      </c>
    </row>
    <row r="52" spans="2:33">
      <c r="B52" s="384" t="str">
        <f>Planning!D53</f>
        <v>Leuven</v>
      </c>
      <c r="C52" s="384" t="str">
        <f>Planning!E53</f>
        <v>FH05</v>
      </c>
      <c r="D52" s="192" t="str">
        <f>Planning!F53</f>
        <v>EI</v>
      </c>
      <c r="E52" s="193"/>
      <c r="F52" s="385" t="str">
        <f>Planning!Z53</f>
        <v>P</v>
      </c>
      <c r="G52" s="386">
        <f>Planning!AA53</f>
        <v>44046</v>
      </c>
      <c r="H52" s="387" t="s">
        <v>164</v>
      </c>
      <c r="I52" s="386">
        <f t="shared" ref="I52" si="11">G52</f>
        <v>44046</v>
      </c>
      <c r="J52" s="387" t="s">
        <v>164</v>
      </c>
      <c r="K52" s="386">
        <f>IFERROR(IF(I52&gt;0,WORKDAY(I52,$I$5,Holidays!$B$2:$B$57),""),"")</f>
        <v>44046</v>
      </c>
      <c r="L52" s="387" t="s">
        <v>164</v>
      </c>
      <c r="M52" s="386">
        <f>IFERROR(IF(K52&gt;0,WORKDAY(K52,$K$5,Holidays!$B$2:$B$57),""),"")</f>
        <v>44046</v>
      </c>
      <c r="N52" s="387" t="s">
        <v>164</v>
      </c>
      <c r="O52" s="386">
        <f>IFERROR(IF(M52&gt;0,WORKDAY(M52,$M$5,Holidays!$B$2:$B$57),""),"")</f>
        <v>44046</v>
      </c>
      <c r="P52" s="387" t="s">
        <v>164</v>
      </c>
      <c r="Q52" s="386">
        <f>IFERROR(IF(O52&gt;0,WORKDAY(O52,$O$5,Holidays!$B$2:$B$57),""),"")</f>
        <v>44064</v>
      </c>
      <c r="R52" s="387" t="s">
        <v>164</v>
      </c>
      <c r="S52" s="386">
        <f>IFERROR(IF(Q52&gt;0,WORKDAY(Q52,$Q$5,Holidays!$B$2:$B$57),""),"")</f>
        <v>44067</v>
      </c>
      <c r="T52" s="387" t="s">
        <v>164</v>
      </c>
      <c r="U52" s="386">
        <f>IFERROR(IF(S52&gt;0,WORKDAY(S52,$S$5,Holidays!$B$2:$B$57),""),"")</f>
        <v>44067</v>
      </c>
      <c r="V52" s="387" t="s">
        <v>164</v>
      </c>
      <c r="W52" s="386">
        <f>IFERROR(IF(U52&gt;0,WORKDAY(U52,$U$5,Holidays!$B$2:$B$57),""),"")</f>
        <v>44069</v>
      </c>
      <c r="X52" s="387" t="s">
        <v>164</v>
      </c>
      <c r="Y52" s="386">
        <f>IFERROR(IF(W52&gt;0,WORKDAY(W52,$W$5,Holidays!$B$2:$B$57),""),"")</f>
        <v>44070</v>
      </c>
      <c r="Z52" s="387" t="s">
        <v>164</v>
      </c>
      <c r="AA52" s="386">
        <f>IFERROR(IF(W52&gt;0,WORKDAY(W52,$W$5,Holidays!$B$2:$B$57),""),"")</f>
        <v>44070</v>
      </c>
      <c r="AB52" s="386" t="str">
        <f>Planning!AF53</f>
        <v>P</v>
      </c>
      <c r="AC52" s="386">
        <f>Planning!AG53</f>
        <v>44075</v>
      </c>
      <c r="AE52" s="388" t="str">
        <f t="shared" si="7"/>
        <v/>
      </c>
      <c r="AF52" s="389">
        <f t="shared" si="8"/>
        <v>29</v>
      </c>
      <c r="AG52" s="389">
        <f t="shared" si="9"/>
        <v>9</v>
      </c>
    </row>
    <row r="53" spans="2:33" hidden="1">
      <c r="B53" s="384" t="str">
        <f>Planning!D54</f>
        <v>Liège</v>
      </c>
      <c r="C53" s="384" t="str">
        <f>Planning!E54</f>
        <v>FH01</v>
      </c>
      <c r="D53" s="192" t="str">
        <f>Planning!F54</f>
        <v>VbI</v>
      </c>
      <c r="E53" s="193"/>
      <c r="F53" s="385" t="str">
        <f>Planning!Z54</f>
        <v>OK</v>
      </c>
      <c r="G53" s="386" t="str">
        <f>Planning!AA54</f>
        <v/>
      </c>
      <c r="H53" s="387"/>
      <c r="I53" s="386" t="str">
        <f t="shared" ref="I53:I76" si="12">G54</f>
        <v/>
      </c>
      <c r="J53" s="387"/>
      <c r="K53" s="386" t="str">
        <f>IFERROR(IF(I53&gt;0,WORKDAY(I53,$I$5,Holidays!$B$2:$B$57),""),"")</f>
        <v/>
      </c>
      <c r="L53" s="387"/>
      <c r="M53" s="386" t="str">
        <f>IFERROR(IF(K53&gt;0,WORKDAY(K53,$K$5,Holidays!$B$2:$B$57),""),"")</f>
        <v/>
      </c>
      <c r="N53" s="387"/>
      <c r="O53" s="386" t="str">
        <f>IFERROR(IF(M53&gt;0,WORKDAY(M53,$M$5,Holidays!$B$2:$B$57),""),"")</f>
        <v/>
      </c>
      <c r="P53" s="387"/>
      <c r="Q53" s="386" t="str">
        <f>IFERROR(IF(O53&gt;0,WORKDAY(O53,$O$5,Holidays!$B$2:$B$57),""),"")</f>
        <v/>
      </c>
      <c r="R53" s="387"/>
      <c r="S53" s="386" t="str">
        <f>IFERROR(IF(Q53&gt;0,WORKDAY(Q53,$Q$5,Holidays!$B$2:$B$57),""),"")</f>
        <v/>
      </c>
      <c r="T53" s="387"/>
      <c r="U53" s="386" t="str">
        <f>IFERROR(IF(S53&gt;0,WORKDAY(S53,$S$5,Holidays!$B$2:$B$57),""),"")</f>
        <v/>
      </c>
      <c r="V53" s="387"/>
      <c r="W53" s="386" t="str">
        <f>IFERROR(IF(U53&gt;0,WORKDAY(U53,$U$5,Holidays!$B$2:$B$57),""),"")</f>
        <v/>
      </c>
      <c r="X53" s="387"/>
      <c r="Y53" s="386" t="str">
        <f>IFERROR(IF(W53&gt;0,WORKDAY(W53,$W$5,Holidays!$B$2:$B$57),""),"")</f>
        <v/>
      </c>
      <c r="Z53" s="387"/>
      <c r="AA53" s="386" t="str">
        <f>IFERROR(IF(W53&gt;0,WORKDAY(W53,$W$5,Holidays!$B$2:$B$57),""),"")</f>
        <v/>
      </c>
      <c r="AB53" s="386" t="str">
        <f>Planning!AF54</f>
        <v>OK</v>
      </c>
      <c r="AC53" s="386" t="str">
        <f>Planning!AG54</f>
        <v/>
      </c>
      <c r="AE53" s="388" t="str">
        <f t="shared" si="7"/>
        <v/>
      </c>
      <c r="AF53" s="389" t="str">
        <f t="shared" si="8"/>
        <v>NVT</v>
      </c>
      <c r="AG53" s="389" t="str">
        <f t="shared" si="9"/>
        <v/>
      </c>
    </row>
    <row r="54" spans="2:33" hidden="1">
      <c r="B54" s="384" t="str">
        <f>Planning!D55</f>
        <v>Liège</v>
      </c>
      <c r="C54" s="384" t="str">
        <f>Planning!E55</f>
        <v>FH02</v>
      </c>
      <c r="D54" s="192" t="str">
        <f>Planning!F55</f>
        <v>VbI</v>
      </c>
      <c r="E54" s="193"/>
      <c r="F54" s="385" t="str">
        <f>Planning!Z55</f>
        <v>OK</v>
      </c>
      <c r="G54" s="386" t="str">
        <f>Planning!AA55</f>
        <v/>
      </c>
      <c r="H54" s="387"/>
      <c r="I54" s="386" t="str">
        <f t="shared" si="12"/>
        <v/>
      </c>
      <c r="J54" s="387"/>
      <c r="K54" s="386" t="str">
        <f>IFERROR(IF(I54&gt;0,WORKDAY(I54,$I$5,Holidays!$B$2:$B$57),""),"")</f>
        <v/>
      </c>
      <c r="L54" s="387"/>
      <c r="M54" s="386" t="str">
        <f>IFERROR(IF(K54&gt;0,WORKDAY(K54,$K$5,Holidays!$B$2:$B$57),""),"")</f>
        <v/>
      </c>
      <c r="N54" s="387"/>
      <c r="O54" s="386" t="str">
        <f>IFERROR(IF(M54&gt;0,WORKDAY(M54,$M$5,Holidays!$B$2:$B$57),""),"")</f>
        <v/>
      </c>
      <c r="P54" s="387"/>
      <c r="Q54" s="386" t="str">
        <f>IFERROR(IF(O54&gt;0,WORKDAY(O54,$O$5,Holidays!$B$2:$B$57),""),"")</f>
        <v/>
      </c>
      <c r="R54" s="387"/>
      <c r="S54" s="386" t="str">
        <f>IFERROR(IF(Q54&gt;0,WORKDAY(Q54,$Q$5,Holidays!$B$2:$B$57),""),"")</f>
        <v/>
      </c>
      <c r="T54" s="387"/>
      <c r="U54" s="386" t="str">
        <f>IFERROR(IF(S54&gt;0,WORKDAY(S54,$S$5,Holidays!$B$2:$B$57),""),"")</f>
        <v/>
      </c>
      <c r="V54" s="387"/>
      <c r="W54" s="386" t="str">
        <f>IFERROR(IF(U54&gt;0,WORKDAY(U54,$U$5,Holidays!$B$2:$B$57),""),"")</f>
        <v/>
      </c>
      <c r="X54" s="387"/>
      <c r="Y54" s="386" t="str">
        <f>IFERROR(IF(W54&gt;0,WORKDAY(W54,$W$5,Holidays!$B$2:$B$57),""),"")</f>
        <v/>
      </c>
      <c r="Z54" s="387"/>
      <c r="AA54" s="386" t="str">
        <f>IFERROR(IF(W54&gt;0,WORKDAY(W54,$W$5,Holidays!$B$2:$B$57),""),"")</f>
        <v/>
      </c>
      <c r="AB54" s="386" t="str">
        <f>Planning!AF55</f>
        <v>OK</v>
      </c>
      <c r="AC54" s="386" t="str">
        <f>Planning!AG55</f>
        <v/>
      </c>
      <c r="AE54" s="388" t="str">
        <f t="shared" si="7"/>
        <v/>
      </c>
      <c r="AF54" s="389" t="str">
        <f t="shared" si="8"/>
        <v>NVT</v>
      </c>
      <c r="AG54" s="389" t="str">
        <f t="shared" si="9"/>
        <v/>
      </c>
    </row>
    <row r="55" spans="2:33" hidden="1">
      <c r="B55" s="384" t="str">
        <f>Planning!D56</f>
        <v>Liège</v>
      </c>
      <c r="C55" s="384" t="str">
        <f>Planning!E56</f>
        <v>FH03</v>
      </c>
      <c r="D55" s="192" t="str">
        <f>Planning!F56</f>
        <v>VbI</v>
      </c>
      <c r="E55" s="193"/>
      <c r="F55" s="385" t="str">
        <f>Planning!Z56</f>
        <v>OK</v>
      </c>
      <c r="G55" s="386" t="str">
        <f>Planning!AA56</f>
        <v/>
      </c>
      <c r="H55" s="387"/>
      <c r="I55" s="386" t="str">
        <f t="shared" si="12"/>
        <v/>
      </c>
      <c r="J55" s="387"/>
      <c r="K55" s="386" t="str">
        <f>IFERROR(IF(I55&gt;0,WORKDAY(I55,$I$5,Holidays!$B$2:$B$57),""),"")</f>
        <v/>
      </c>
      <c r="L55" s="387"/>
      <c r="M55" s="386" t="str">
        <f>IFERROR(IF(K55&gt;0,WORKDAY(K55,$K$5,Holidays!$B$2:$B$57),""),"")</f>
        <v/>
      </c>
      <c r="N55" s="387"/>
      <c r="O55" s="386" t="str">
        <f>IFERROR(IF(M55&gt;0,WORKDAY(M55,$M$5,Holidays!$B$2:$B$57),""),"")</f>
        <v/>
      </c>
      <c r="P55" s="387"/>
      <c r="Q55" s="386" t="str">
        <f>IFERROR(IF(O55&gt;0,WORKDAY(O55,$O$5,Holidays!$B$2:$B$57),""),"")</f>
        <v/>
      </c>
      <c r="R55" s="387"/>
      <c r="S55" s="386" t="str">
        <f>IFERROR(IF(Q55&gt;0,WORKDAY(Q55,$Q$5,Holidays!$B$2:$B$57),""),"")</f>
        <v/>
      </c>
      <c r="T55" s="387"/>
      <c r="U55" s="386" t="str">
        <f>IFERROR(IF(S55&gt;0,WORKDAY(S55,$S$5,Holidays!$B$2:$B$57),""),"")</f>
        <v/>
      </c>
      <c r="V55" s="387"/>
      <c r="W55" s="386" t="str">
        <f>IFERROR(IF(U55&gt;0,WORKDAY(U55,$U$5,Holidays!$B$2:$B$57),""),"")</f>
        <v/>
      </c>
      <c r="X55" s="387"/>
      <c r="Y55" s="386" t="str">
        <f>IFERROR(IF(W55&gt;0,WORKDAY(W55,$W$5,Holidays!$B$2:$B$57),""),"")</f>
        <v/>
      </c>
      <c r="Z55" s="387"/>
      <c r="AA55" s="386" t="str">
        <f>IFERROR(IF(W55&gt;0,WORKDAY(W55,$W$5,Holidays!$B$2:$B$57),""),"")</f>
        <v/>
      </c>
      <c r="AB55" s="386" t="str">
        <f>Planning!AF56</f>
        <v>OK</v>
      </c>
      <c r="AC55" s="386" t="str">
        <f>Planning!AG56</f>
        <v/>
      </c>
      <c r="AE55" s="388" t="str">
        <f t="shared" si="7"/>
        <v/>
      </c>
      <c r="AF55" s="389" t="str">
        <f t="shared" si="8"/>
        <v>NVT</v>
      </c>
      <c r="AG55" s="389" t="str">
        <f t="shared" si="9"/>
        <v/>
      </c>
    </row>
    <row r="56" spans="2:33" hidden="1">
      <c r="B56" s="384" t="str">
        <f>Planning!D57</f>
        <v>Liège</v>
      </c>
      <c r="C56" s="384" t="str">
        <f>Planning!E57</f>
        <v>FH04</v>
      </c>
      <c r="D56" s="192" t="str">
        <f>Planning!F57</f>
        <v>VbI</v>
      </c>
      <c r="E56" s="193"/>
      <c r="F56" s="385" t="str">
        <f>Planning!Z57</f>
        <v>OK</v>
      </c>
      <c r="G56" s="386" t="str">
        <f>Planning!AA57</f>
        <v/>
      </c>
      <c r="H56" s="387"/>
      <c r="I56" s="386" t="str">
        <f t="shared" si="12"/>
        <v/>
      </c>
      <c r="J56" s="387"/>
      <c r="K56" s="386" t="str">
        <f>IFERROR(IF(I56&gt;0,WORKDAY(I56,$I$5,Holidays!$B$2:$B$57),""),"")</f>
        <v/>
      </c>
      <c r="L56" s="387"/>
      <c r="M56" s="386" t="str">
        <f>IFERROR(IF(K56&gt;0,WORKDAY(K56,$K$5,Holidays!$B$2:$B$57),""),"")</f>
        <v/>
      </c>
      <c r="N56" s="387"/>
      <c r="O56" s="386" t="str">
        <f>IFERROR(IF(M56&gt;0,WORKDAY(M56,$M$5,Holidays!$B$2:$B$57),""),"")</f>
        <v/>
      </c>
      <c r="P56" s="387"/>
      <c r="Q56" s="386" t="str">
        <f>IFERROR(IF(O56&gt;0,WORKDAY(O56,$O$5,Holidays!$B$2:$B$57),""),"")</f>
        <v/>
      </c>
      <c r="R56" s="387"/>
      <c r="S56" s="386" t="str">
        <f>IFERROR(IF(Q56&gt;0,WORKDAY(Q56,$Q$5,Holidays!$B$2:$B$57),""),"")</f>
        <v/>
      </c>
      <c r="T56" s="387"/>
      <c r="U56" s="386" t="str">
        <f>IFERROR(IF(S56&gt;0,WORKDAY(S56,$S$5,Holidays!$B$2:$B$57),""),"")</f>
        <v/>
      </c>
      <c r="V56" s="387"/>
      <c r="W56" s="386" t="str">
        <f>IFERROR(IF(U56&gt;0,WORKDAY(U56,$U$5,Holidays!$B$2:$B$57),""),"")</f>
        <v/>
      </c>
      <c r="X56" s="387"/>
      <c r="Y56" s="386" t="str">
        <f>IFERROR(IF(W56&gt;0,WORKDAY(W56,$W$5,Holidays!$B$2:$B$57),""),"")</f>
        <v/>
      </c>
      <c r="Z56" s="387"/>
      <c r="AA56" s="386" t="str">
        <f>IFERROR(IF(W56&gt;0,WORKDAY(W56,$W$5,Holidays!$B$2:$B$57),""),"")</f>
        <v/>
      </c>
      <c r="AB56" s="386" t="str">
        <f>Planning!AF57</f>
        <v>OK</v>
      </c>
      <c r="AC56" s="386" t="str">
        <f>Planning!AG57</f>
        <v/>
      </c>
      <c r="AE56" s="388" t="str">
        <f t="shared" si="7"/>
        <v/>
      </c>
      <c r="AF56" s="389" t="str">
        <f t="shared" si="8"/>
        <v>NVT</v>
      </c>
      <c r="AG56" s="389" t="str">
        <f t="shared" si="9"/>
        <v/>
      </c>
    </row>
    <row r="57" spans="2:33" hidden="1">
      <c r="B57" s="384" t="str">
        <f>Planning!D58</f>
        <v>Liège</v>
      </c>
      <c r="C57" s="384" t="str">
        <f>Planning!E58</f>
        <v>FH05</v>
      </c>
      <c r="D57" s="192" t="str">
        <f>Planning!F58</f>
        <v>VbI</v>
      </c>
      <c r="E57" s="193"/>
      <c r="F57" s="385" t="str">
        <f>Planning!Z58</f>
        <v>OK</v>
      </c>
      <c r="G57" s="386" t="str">
        <f>Planning!AA58</f>
        <v/>
      </c>
      <c r="H57" s="387" t="s">
        <v>171</v>
      </c>
      <c r="I57" s="386" t="str">
        <f t="shared" si="12"/>
        <v/>
      </c>
      <c r="J57" s="387" t="s">
        <v>171</v>
      </c>
      <c r="K57" s="386" t="str">
        <f>IFERROR(IF(I57&gt;0,WORKDAY(I57,$I$5,Holidays!$B$2:$B$57),""),"")</f>
        <v/>
      </c>
      <c r="L57" s="387" t="s">
        <v>171</v>
      </c>
      <c r="M57" s="386" t="str">
        <f>IFERROR(IF(K57&gt;0,WORKDAY(K57,$K$5,Holidays!$B$2:$B$57),""),"")</f>
        <v/>
      </c>
      <c r="N57" s="387" t="s">
        <v>171</v>
      </c>
      <c r="O57" s="386" t="str">
        <f>IFERROR(IF(M57&gt;0,WORKDAY(M57,$M$5,Holidays!$B$2:$B$57),""),"")</f>
        <v/>
      </c>
      <c r="P57" s="387" t="s">
        <v>171</v>
      </c>
      <c r="Q57" s="386" t="str">
        <f>IFERROR(IF(O57&gt;0,WORKDAY(O57,$O$5,Holidays!$B$2:$B$57),""),"")</f>
        <v/>
      </c>
      <c r="R57" s="387" t="s">
        <v>171</v>
      </c>
      <c r="S57" s="386" t="str">
        <f>IFERROR(IF(Q57&gt;0,WORKDAY(Q57,$Q$5,Holidays!$B$2:$B$57),""),"")</f>
        <v/>
      </c>
      <c r="T57" s="387" t="s">
        <v>171</v>
      </c>
      <c r="U57" s="386" t="str">
        <f>IFERROR(IF(S57&gt;0,WORKDAY(S57,$S$5,Holidays!$B$2:$B$57),""),"")</f>
        <v/>
      </c>
      <c r="V57" s="387" t="s">
        <v>171</v>
      </c>
      <c r="W57" s="386" t="str">
        <f>IFERROR(IF(U57&gt;0,WORKDAY(U57,$U$5,Holidays!$B$2:$B$57),""),"")</f>
        <v/>
      </c>
      <c r="X57" s="387" t="s">
        <v>171</v>
      </c>
      <c r="Y57" s="386" t="str">
        <f>IFERROR(IF(W57&gt;0,WORKDAY(W57,$W$5,Holidays!$B$2:$B$57),""),"")</f>
        <v/>
      </c>
      <c r="Z57" s="387" t="s">
        <v>171</v>
      </c>
      <c r="AA57" s="386" t="str">
        <f>IFERROR(IF(W57&gt;0,WORKDAY(W57,$W$5,Holidays!$B$2:$B$57),""),"")</f>
        <v/>
      </c>
      <c r="AB57" s="386" t="str">
        <f>Planning!AF58</f>
        <v>OK</v>
      </c>
      <c r="AC57" s="386" t="str">
        <f>Planning!AG58</f>
        <v/>
      </c>
      <c r="AE57" s="388" t="str">
        <f t="shared" si="7"/>
        <v/>
      </c>
      <c r="AF57" s="389" t="str">
        <f t="shared" si="8"/>
        <v>NVT</v>
      </c>
      <c r="AG57" s="389" t="str">
        <f t="shared" si="9"/>
        <v/>
      </c>
    </row>
    <row r="58" spans="2:33" hidden="1">
      <c r="B58" s="384" t="str">
        <f>Planning!D59</f>
        <v>Liège</v>
      </c>
      <c r="C58" s="384" t="str">
        <f>Planning!E59</f>
        <v>FH06</v>
      </c>
      <c r="D58" s="192" t="str">
        <f>Planning!F59</f>
        <v>VbI</v>
      </c>
      <c r="E58" s="193"/>
      <c r="F58" s="385" t="str">
        <f>Planning!Z59</f>
        <v>OK</v>
      </c>
      <c r="G58" s="386" t="str">
        <f>Planning!AA59</f>
        <v/>
      </c>
      <c r="H58" s="387" t="s">
        <v>171</v>
      </c>
      <c r="I58" s="386" t="str">
        <f t="shared" si="12"/>
        <v/>
      </c>
      <c r="J58" s="387" t="s">
        <v>171</v>
      </c>
      <c r="K58" s="386" t="str">
        <f>IFERROR(IF(I58&gt;0,WORKDAY(I58,$I$5,Holidays!$B$2:$B$57),""),"")</f>
        <v/>
      </c>
      <c r="L58" s="387" t="s">
        <v>171</v>
      </c>
      <c r="M58" s="386" t="str">
        <f>IFERROR(IF(K58&gt;0,WORKDAY(K58,$K$5,Holidays!$B$2:$B$57),""),"")</f>
        <v/>
      </c>
      <c r="N58" s="387" t="s">
        <v>171</v>
      </c>
      <c r="O58" s="386" t="str">
        <f>IFERROR(IF(M58&gt;0,WORKDAY(M58,$M$5,Holidays!$B$2:$B$57),""),"")</f>
        <v/>
      </c>
      <c r="P58" s="387" t="s">
        <v>171</v>
      </c>
      <c r="Q58" s="386" t="str">
        <f>IFERROR(IF(O58&gt;0,WORKDAY(O58,$O$5,Holidays!$B$2:$B$57),""),"")</f>
        <v/>
      </c>
      <c r="R58" s="387" t="s">
        <v>171</v>
      </c>
      <c r="S58" s="386" t="str">
        <f>IFERROR(IF(Q58&gt;0,WORKDAY(Q58,$Q$5,Holidays!$B$2:$B$57),""),"")</f>
        <v/>
      </c>
      <c r="T58" s="387" t="s">
        <v>171</v>
      </c>
      <c r="U58" s="386" t="str">
        <f>IFERROR(IF(S58&gt;0,WORKDAY(S58,$S$5,Holidays!$B$2:$B$57),""),"")</f>
        <v/>
      </c>
      <c r="V58" s="387" t="s">
        <v>171</v>
      </c>
      <c r="W58" s="386" t="str">
        <f>IFERROR(IF(U58&gt;0,WORKDAY(U58,$U$5,Holidays!$B$2:$B$57),""),"")</f>
        <v/>
      </c>
      <c r="X58" s="387" t="s">
        <v>171</v>
      </c>
      <c r="Y58" s="386" t="str">
        <f>IFERROR(IF(W58&gt;0,WORKDAY(W58,$W$5,Holidays!$B$2:$B$57),""),"")</f>
        <v/>
      </c>
      <c r="Z58" s="387" t="s">
        <v>171</v>
      </c>
      <c r="AA58" s="386" t="str">
        <f>IFERROR(IF(W58&gt;0,WORKDAY(W58,$W$5,Holidays!$B$2:$B$57),""),"")</f>
        <v/>
      </c>
      <c r="AB58" s="386" t="str">
        <f>Planning!AF59</f>
        <v>OK</v>
      </c>
      <c r="AC58" s="386" t="str">
        <f>Planning!AG59</f>
        <v/>
      </c>
      <c r="AE58" s="388" t="str">
        <f t="shared" si="7"/>
        <v/>
      </c>
      <c r="AF58" s="389" t="str">
        <f t="shared" si="8"/>
        <v>NVT</v>
      </c>
      <c r="AG58" s="389" t="str">
        <f t="shared" si="9"/>
        <v/>
      </c>
    </row>
    <row r="59" spans="2:33" hidden="1">
      <c r="B59" s="384" t="str">
        <f>Planning!D60</f>
        <v>Liège</v>
      </c>
      <c r="C59" s="384" t="str">
        <f>Planning!E60</f>
        <v>FH07</v>
      </c>
      <c r="D59" s="192" t="str">
        <f>Planning!F60</f>
        <v>VbI</v>
      </c>
      <c r="E59" s="193"/>
      <c r="F59" s="385" t="str">
        <f>Planning!Z60</f>
        <v>OK</v>
      </c>
      <c r="G59" s="386" t="str">
        <f>Planning!AA60</f>
        <v/>
      </c>
      <c r="H59" s="387"/>
      <c r="I59" s="386" t="str">
        <f t="shared" si="12"/>
        <v/>
      </c>
      <c r="J59" s="387"/>
      <c r="K59" s="386" t="str">
        <f>IFERROR(IF(I59&gt;0,WORKDAY(I59,$I$5,Holidays!$B$2:$B$57),""),"")</f>
        <v/>
      </c>
      <c r="L59" s="387"/>
      <c r="M59" s="386" t="str">
        <f>IFERROR(IF(K59&gt;0,WORKDAY(K59,$K$5,Holidays!$B$2:$B$57),""),"")</f>
        <v/>
      </c>
      <c r="N59" s="387"/>
      <c r="O59" s="386" t="str">
        <f>IFERROR(IF(M59&gt;0,WORKDAY(M59,$M$5,Holidays!$B$2:$B$57),""),"")</f>
        <v/>
      </c>
      <c r="P59" s="387"/>
      <c r="Q59" s="386" t="str">
        <f>IFERROR(IF(O59&gt;0,WORKDAY(O59,$O$5,Holidays!$B$2:$B$57),""),"")</f>
        <v/>
      </c>
      <c r="R59" s="387"/>
      <c r="S59" s="386" t="str">
        <f>IFERROR(IF(Q59&gt;0,WORKDAY(Q59,$Q$5,Holidays!$B$2:$B$57),""),"")</f>
        <v/>
      </c>
      <c r="T59" s="387"/>
      <c r="U59" s="386" t="str">
        <f>IFERROR(IF(S59&gt;0,WORKDAY(S59,$S$5,Holidays!$B$2:$B$57),""),"")</f>
        <v/>
      </c>
      <c r="V59" s="387"/>
      <c r="W59" s="386" t="str">
        <f>IFERROR(IF(U59&gt;0,WORKDAY(U59,$U$5,Holidays!$B$2:$B$57),""),"")</f>
        <v/>
      </c>
      <c r="X59" s="387"/>
      <c r="Y59" s="386" t="str">
        <f>IFERROR(IF(W59&gt;0,WORKDAY(W59,$W$5,Holidays!$B$2:$B$57),""),"")</f>
        <v/>
      </c>
      <c r="Z59" s="387"/>
      <c r="AA59" s="386" t="str">
        <f>IFERROR(IF(W59&gt;0,WORKDAY(W59,$W$5,Holidays!$B$2:$B$57),""),"")</f>
        <v/>
      </c>
      <c r="AB59" s="386" t="str">
        <f>Planning!AF60</f>
        <v>OK</v>
      </c>
      <c r="AC59" s="386" t="str">
        <f>Planning!AG60</f>
        <v/>
      </c>
      <c r="AE59" s="388" t="str">
        <f t="shared" si="7"/>
        <v/>
      </c>
      <c r="AF59" s="389" t="str">
        <f t="shared" si="8"/>
        <v>NVT</v>
      </c>
      <c r="AG59" s="389" t="str">
        <f t="shared" si="9"/>
        <v/>
      </c>
    </row>
    <row r="60" spans="2:33" hidden="1">
      <c r="B60" s="384" t="str">
        <f>Planning!D61</f>
        <v>Liège</v>
      </c>
      <c r="C60" s="384" t="str">
        <f>Planning!E61</f>
        <v>FH08</v>
      </c>
      <c r="D60" s="192" t="str">
        <f>Planning!F61</f>
        <v>VbI</v>
      </c>
      <c r="E60" s="193"/>
      <c r="F60" s="385" t="str">
        <f>Planning!Z61</f>
        <v>OK</v>
      </c>
      <c r="G60" s="386" t="str">
        <f>Planning!AA61</f>
        <v/>
      </c>
      <c r="H60" s="387"/>
      <c r="I60" s="386">
        <f t="shared" si="12"/>
        <v>43892</v>
      </c>
      <c r="J60" s="387"/>
      <c r="K60" s="386">
        <f>IFERROR(IF(I60&gt;0,WORKDAY(I60,$I$5,Holidays!$B$2:$B$57),""),"")</f>
        <v>43892</v>
      </c>
      <c r="L60" s="387"/>
      <c r="M60" s="386">
        <f>IFERROR(IF(K60&gt;0,WORKDAY(K60,$K$5,Holidays!$B$2:$B$57),""),"")</f>
        <v>43892</v>
      </c>
      <c r="N60" s="387"/>
      <c r="O60" s="386">
        <f>IFERROR(IF(M60&gt;0,WORKDAY(M60,$M$5,Holidays!$B$2:$B$57),""),"")</f>
        <v>43892</v>
      </c>
      <c r="P60" s="387"/>
      <c r="Q60" s="386">
        <f>IFERROR(IF(O60&gt;0,WORKDAY(O60,$O$5,Holidays!$B$2:$B$57),""),"")</f>
        <v>43910</v>
      </c>
      <c r="R60" s="387"/>
      <c r="S60" s="386">
        <f>IFERROR(IF(Q60&gt;0,WORKDAY(Q60,$Q$5,Holidays!$B$2:$B$57),""),"")</f>
        <v>43913</v>
      </c>
      <c r="T60" s="387"/>
      <c r="U60" s="386">
        <f>IFERROR(IF(S60&gt;0,WORKDAY(S60,$S$5,Holidays!$B$2:$B$57),""),"")</f>
        <v>43913</v>
      </c>
      <c r="V60" s="387"/>
      <c r="W60" s="386">
        <f>IFERROR(IF(U60&gt;0,WORKDAY(U60,$U$5,Holidays!$B$2:$B$57),""),"")</f>
        <v>43915</v>
      </c>
      <c r="X60" s="387"/>
      <c r="Y60" s="386">
        <f>IFERROR(IF(W60&gt;0,WORKDAY(W60,$W$5,Holidays!$B$2:$B$57),""),"")</f>
        <v>43916</v>
      </c>
      <c r="Z60" s="387"/>
      <c r="AA60" s="386">
        <f>IFERROR(IF(W60&gt;0,WORKDAY(W60,$W$5,Holidays!$B$2:$B$57),""),"")</f>
        <v>43916</v>
      </c>
      <c r="AB60" s="386" t="str">
        <f>Planning!AF61</f>
        <v>OK</v>
      </c>
      <c r="AC60" s="386" t="str">
        <f>Planning!AG61</f>
        <v/>
      </c>
      <c r="AE60" s="388" t="str">
        <f t="shared" si="7"/>
        <v/>
      </c>
      <c r="AF60" s="389" t="str">
        <f t="shared" si="8"/>
        <v>NVT</v>
      </c>
      <c r="AG60" s="389" t="str">
        <f t="shared" si="9"/>
        <v/>
      </c>
    </row>
    <row r="61" spans="2:33" hidden="1">
      <c r="B61" s="384" t="str">
        <f>Planning!D62</f>
        <v>Liège</v>
      </c>
      <c r="C61" s="384" t="str">
        <f>Planning!E62</f>
        <v>FH09</v>
      </c>
      <c r="D61" s="192" t="str">
        <f>Planning!F62</f>
        <v>VbI</v>
      </c>
      <c r="E61" s="193"/>
      <c r="F61" s="385" t="str">
        <f>Planning!Z62</f>
        <v>OK</v>
      </c>
      <c r="G61" s="386">
        <f>Planning!AA62</f>
        <v>43892</v>
      </c>
      <c r="H61" s="387"/>
      <c r="I61" s="386">
        <f t="shared" si="12"/>
        <v>43950</v>
      </c>
      <c r="J61" s="387"/>
      <c r="K61" s="386">
        <f>IFERROR(IF(I61&gt;0,WORKDAY(I61,$I$5,Holidays!$B$2:$B$57),""),"")</f>
        <v>43950</v>
      </c>
      <c r="L61" s="387"/>
      <c r="M61" s="386">
        <f>IFERROR(IF(K61&gt;0,WORKDAY(K61,$K$5,Holidays!$B$2:$B$57),""),"")</f>
        <v>43950</v>
      </c>
      <c r="N61" s="387"/>
      <c r="O61" s="386">
        <f>IFERROR(IF(M61&gt;0,WORKDAY(M61,$M$5,Holidays!$B$2:$B$57),""),"")</f>
        <v>43950</v>
      </c>
      <c r="P61" s="387"/>
      <c r="Q61" s="386">
        <f>IFERROR(IF(O61&gt;0,WORKDAY(O61,$O$5,Holidays!$B$2:$B$57),""),"")</f>
        <v>43971</v>
      </c>
      <c r="R61" s="387"/>
      <c r="S61" s="386">
        <f>IFERROR(IF(Q61&gt;0,WORKDAY(Q61,$Q$5,Holidays!$B$2:$B$57),""),"")</f>
        <v>43976</v>
      </c>
      <c r="T61" s="387"/>
      <c r="U61" s="386">
        <f>IFERROR(IF(S61&gt;0,WORKDAY(S61,$S$5,Holidays!$B$2:$B$57),""),"")</f>
        <v>43976</v>
      </c>
      <c r="V61" s="387"/>
      <c r="W61" s="386">
        <f>IFERROR(IF(U61&gt;0,WORKDAY(U61,$U$5,Holidays!$B$2:$B$57),""),"")</f>
        <v>43978</v>
      </c>
      <c r="X61" s="387"/>
      <c r="Y61" s="386">
        <f>IFERROR(IF(W61&gt;0,WORKDAY(W61,$W$5,Holidays!$B$2:$B$57),""),"")</f>
        <v>43979</v>
      </c>
      <c r="Z61" s="387"/>
      <c r="AA61" s="386">
        <f>IFERROR(IF(W61&gt;0,WORKDAY(W61,$W$5,Holidays!$B$2:$B$57),""),"")</f>
        <v>43979</v>
      </c>
      <c r="AB61" s="386" t="str">
        <f>Planning!AF62</f>
        <v>OK</v>
      </c>
      <c r="AC61" s="386">
        <f>Planning!AG62</f>
        <v>43921</v>
      </c>
      <c r="AE61" s="388">
        <f t="shared" si="7"/>
        <v>58</v>
      </c>
      <c r="AF61" s="389">
        <f t="shared" si="8"/>
        <v>29</v>
      </c>
      <c r="AG61" s="389">
        <f t="shared" si="9"/>
        <v>9</v>
      </c>
    </row>
    <row r="62" spans="2:33" hidden="1">
      <c r="B62" s="384" t="str">
        <f>Planning!D63</f>
        <v>Liège</v>
      </c>
      <c r="C62" s="384" t="str">
        <f>Planning!E63</f>
        <v>FH10</v>
      </c>
      <c r="D62" s="192" t="str">
        <f>Planning!F63</f>
        <v>VbI</v>
      </c>
      <c r="E62" s="193"/>
      <c r="F62" s="385" t="str">
        <f>Planning!Z63</f>
        <v>OK</v>
      </c>
      <c r="G62" s="386">
        <f>Planning!AA63</f>
        <v>43950</v>
      </c>
      <c r="H62" s="387"/>
      <c r="I62" s="386" t="str">
        <f t="shared" si="12"/>
        <v/>
      </c>
      <c r="J62" s="387"/>
      <c r="K62" s="386" t="str">
        <f>IFERROR(IF(I62&gt;0,WORKDAY(I62,$I$5,Holidays!$B$2:$B$57),""),"")</f>
        <v/>
      </c>
      <c r="L62" s="387"/>
      <c r="M62" s="386" t="str">
        <f>IFERROR(IF(K62&gt;0,WORKDAY(K62,$K$5,Holidays!$B$2:$B$57),""),"")</f>
        <v/>
      </c>
      <c r="N62" s="387"/>
      <c r="O62" s="386" t="str">
        <f>IFERROR(IF(M62&gt;0,WORKDAY(M62,$M$5,Holidays!$B$2:$B$57),""),"")</f>
        <v/>
      </c>
      <c r="P62" s="387"/>
      <c r="Q62" s="386" t="str">
        <f>IFERROR(IF(O62&gt;0,WORKDAY(O62,$O$5,Holidays!$B$2:$B$57),""),"")</f>
        <v/>
      </c>
      <c r="R62" s="387"/>
      <c r="S62" s="386" t="str">
        <f>IFERROR(IF(Q62&gt;0,WORKDAY(Q62,$Q$5,Holidays!$B$2:$B$57),""),"")</f>
        <v/>
      </c>
      <c r="T62" s="387"/>
      <c r="U62" s="386" t="str">
        <f>IFERROR(IF(S62&gt;0,WORKDAY(S62,$S$5,Holidays!$B$2:$B$57),""),"")</f>
        <v/>
      </c>
      <c r="V62" s="387"/>
      <c r="W62" s="386" t="str">
        <f>IFERROR(IF(U62&gt;0,WORKDAY(U62,$U$5,Holidays!$B$2:$B$57),""),"")</f>
        <v/>
      </c>
      <c r="X62" s="387"/>
      <c r="Y62" s="386" t="str">
        <f>IFERROR(IF(W62&gt;0,WORKDAY(W62,$W$5,Holidays!$B$2:$B$57),""),"")</f>
        <v/>
      </c>
      <c r="Z62" s="387"/>
      <c r="AA62" s="386" t="str">
        <f>IFERROR(IF(W62&gt;0,WORKDAY(W62,$W$5,Holidays!$B$2:$B$57),""),"")</f>
        <v/>
      </c>
      <c r="AB62" s="386" t="str">
        <f>Planning!AF63</f>
        <v>OK</v>
      </c>
      <c r="AC62" s="386">
        <f>Planning!AG63</f>
        <v>43985</v>
      </c>
      <c r="AE62" s="388" t="str">
        <f t="shared" si="7"/>
        <v/>
      </c>
      <c r="AF62" s="389">
        <f t="shared" si="8"/>
        <v>35</v>
      </c>
      <c r="AG62" s="389">
        <f t="shared" si="9"/>
        <v>15</v>
      </c>
    </row>
    <row r="63" spans="2:33" hidden="1">
      <c r="B63" s="384" t="str">
        <f>Planning!D64</f>
        <v>Liège</v>
      </c>
      <c r="C63" s="384" t="str">
        <f>Planning!E64</f>
        <v>FH11</v>
      </c>
      <c r="D63" s="192" t="str">
        <f>Planning!F64</f>
        <v>VbI</v>
      </c>
      <c r="E63" s="193"/>
      <c r="F63" s="385" t="str">
        <f>Planning!Z64</f>
        <v>OK</v>
      </c>
      <c r="G63" s="386" t="str">
        <f>Planning!AA64</f>
        <v/>
      </c>
      <c r="H63" s="387"/>
      <c r="I63" s="386" t="str">
        <f t="shared" si="12"/>
        <v/>
      </c>
      <c r="J63" s="387"/>
      <c r="K63" s="386" t="str">
        <f>IFERROR(IF(I63&gt;0,WORKDAY(I63,$I$5,Holidays!$B$2:$B$57),""),"")</f>
        <v/>
      </c>
      <c r="L63" s="387"/>
      <c r="M63" s="386" t="str">
        <f>IFERROR(IF(K63&gt;0,WORKDAY(K63,$K$5,Holidays!$B$2:$B$57),""),"")</f>
        <v/>
      </c>
      <c r="N63" s="387"/>
      <c r="O63" s="386" t="str">
        <f>IFERROR(IF(M63&gt;0,WORKDAY(M63,$M$5,Holidays!$B$2:$B$57),""),"")</f>
        <v/>
      </c>
      <c r="P63" s="387"/>
      <c r="Q63" s="386" t="str">
        <f>IFERROR(IF(O63&gt;0,WORKDAY(O63,$O$5,Holidays!$B$2:$B$57),""),"")</f>
        <v/>
      </c>
      <c r="R63" s="387"/>
      <c r="S63" s="386" t="str">
        <f>IFERROR(IF(Q63&gt;0,WORKDAY(Q63,$Q$5,Holidays!$B$2:$B$57),""),"")</f>
        <v/>
      </c>
      <c r="T63" s="387"/>
      <c r="U63" s="386" t="str">
        <f>IFERROR(IF(S63&gt;0,WORKDAY(S63,$S$5,Holidays!$B$2:$B$57),""),"")</f>
        <v/>
      </c>
      <c r="V63" s="387"/>
      <c r="W63" s="386" t="str">
        <f>IFERROR(IF(U63&gt;0,WORKDAY(U63,$U$5,Holidays!$B$2:$B$57),""),"")</f>
        <v/>
      </c>
      <c r="X63" s="387"/>
      <c r="Y63" s="386" t="str">
        <f>IFERROR(IF(W63&gt;0,WORKDAY(W63,$W$5,Holidays!$B$2:$B$57),""),"")</f>
        <v/>
      </c>
      <c r="Z63" s="387"/>
      <c r="AA63" s="386" t="str">
        <f>IFERROR(IF(W63&gt;0,WORKDAY(W63,$W$5,Holidays!$B$2:$B$57),""),"")</f>
        <v/>
      </c>
      <c r="AB63" s="386" t="str">
        <f>Planning!AF64</f>
        <v>OK</v>
      </c>
      <c r="AC63" s="386" t="str">
        <f>Planning!AG64</f>
        <v/>
      </c>
      <c r="AE63" s="388" t="str">
        <f t="shared" si="7"/>
        <v/>
      </c>
      <c r="AF63" s="389" t="str">
        <f t="shared" si="8"/>
        <v>NVT</v>
      </c>
      <c r="AG63" s="389" t="str">
        <f t="shared" si="9"/>
        <v/>
      </c>
    </row>
    <row r="64" spans="2:33" hidden="1">
      <c r="B64" s="384" t="str">
        <f>Planning!D65</f>
        <v>Liège</v>
      </c>
      <c r="C64" s="384" t="str">
        <f>Planning!E65</f>
        <v>FH12</v>
      </c>
      <c r="D64" s="192" t="str">
        <f>Planning!F65</f>
        <v>VbI</v>
      </c>
      <c r="E64" s="193"/>
      <c r="F64" s="385" t="str">
        <f>Planning!Z65</f>
        <v>OK</v>
      </c>
      <c r="G64" s="386" t="str">
        <f>Planning!AA65</f>
        <v/>
      </c>
      <c r="H64" s="387"/>
      <c r="I64" s="386">
        <f t="shared" si="12"/>
        <v>43976</v>
      </c>
      <c r="J64" s="387"/>
      <c r="K64" s="386">
        <f>IFERROR(IF(I64&gt;0,WORKDAY(I64,$I$5,Holidays!$B$2:$B$57),""),"")</f>
        <v>43976</v>
      </c>
      <c r="L64" s="387"/>
      <c r="M64" s="386">
        <f>IFERROR(IF(K64&gt;0,WORKDAY(K64,$K$5,Holidays!$B$2:$B$57),""),"")</f>
        <v>43976</v>
      </c>
      <c r="N64" s="387"/>
      <c r="O64" s="386">
        <f>IFERROR(IF(M64&gt;0,WORKDAY(M64,$M$5,Holidays!$B$2:$B$57),""),"")</f>
        <v>43976</v>
      </c>
      <c r="P64" s="387"/>
      <c r="Q64" s="386">
        <f>IFERROR(IF(O64&gt;0,WORKDAY(O64,$O$5,Holidays!$B$2:$B$57),""),"")</f>
        <v>43997</v>
      </c>
      <c r="R64" s="387"/>
      <c r="S64" s="386">
        <f>IFERROR(IF(Q64&gt;0,WORKDAY(Q64,$Q$5,Holidays!$B$2:$B$57),""),"")</f>
        <v>43998</v>
      </c>
      <c r="T64" s="387"/>
      <c r="U64" s="386">
        <f>IFERROR(IF(S64&gt;0,WORKDAY(S64,$S$5,Holidays!$B$2:$B$57),""),"")</f>
        <v>43998</v>
      </c>
      <c r="V64" s="387"/>
      <c r="W64" s="386">
        <f>IFERROR(IF(U64&gt;0,WORKDAY(U64,$U$5,Holidays!$B$2:$B$57),""),"")</f>
        <v>44000</v>
      </c>
      <c r="X64" s="387"/>
      <c r="Y64" s="386">
        <f>IFERROR(IF(W64&gt;0,WORKDAY(W64,$W$5,Holidays!$B$2:$B$57),""),"")</f>
        <v>44001</v>
      </c>
      <c r="Z64" s="387"/>
      <c r="AA64" s="386">
        <f>IFERROR(IF(W64&gt;0,WORKDAY(W64,$W$5,Holidays!$B$2:$B$57),""),"")</f>
        <v>44001</v>
      </c>
      <c r="AB64" s="386" t="str">
        <f>Planning!AF65</f>
        <v>OK</v>
      </c>
      <c r="AC64" s="386" t="str">
        <f>Planning!AG65</f>
        <v/>
      </c>
      <c r="AE64" s="388" t="str">
        <f t="shared" si="7"/>
        <v/>
      </c>
      <c r="AF64" s="389" t="str">
        <f t="shared" si="8"/>
        <v>NVT</v>
      </c>
      <c r="AG64" s="389" t="str">
        <f t="shared" si="9"/>
        <v/>
      </c>
    </row>
    <row r="65" spans="2:33" hidden="1">
      <c r="B65" s="384" t="str">
        <f>Planning!D66</f>
        <v>Liège</v>
      </c>
      <c r="C65" s="384" t="str">
        <f>Planning!E66</f>
        <v>FH13</v>
      </c>
      <c r="D65" s="192" t="str">
        <f>Planning!F66</f>
        <v>VbI</v>
      </c>
      <c r="E65" s="193"/>
      <c r="F65" s="385" t="str">
        <f>Planning!Z66</f>
        <v>P</v>
      </c>
      <c r="G65" s="386">
        <f>Planning!AA66</f>
        <v>43976</v>
      </c>
      <c r="H65" s="387"/>
      <c r="I65" s="386">
        <f t="shared" si="12"/>
        <v>43984</v>
      </c>
      <c r="J65" s="387"/>
      <c r="K65" s="386">
        <f>IFERROR(IF(I65&gt;0,WORKDAY(I65,$I$5,Holidays!$B$2:$B$57),""),"")</f>
        <v>43984</v>
      </c>
      <c r="L65" s="387"/>
      <c r="M65" s="386">
        <f>IFERROR(IF(K65&gt;0,WORKDAY(K65,$K$5,Holidays!$B$2:$B$57),""),"")</f>
        <v>43984</v>
      </c>
      <c r="N65" s="387"/>
      <c r="O65" s="386">
        <f>IFERROR(IF(M65&gt;0,WORKDAY(M65,$M$5,Holidays!$B$2:$B$57),""),"")</f>
        <v>43984</v>
      </c>
      <c r="P65" s="387"/>
      <c r="Q65" s="386">
        <f>IFERROR(IF(O65&gt;0,WORKDAY(O65,$O$5,Holidays!$B$2:$B$57),""),"")</f>
        <v>44004</v>
      </c>
      <c r="R65" s="387"/>
      <c r="S65" s="386">
        <f>IFERROR(IF(Q65&gt;0,WORKDAY(Q65,$Q$5,Holidays!$B$2:$B$57),""),"")</f>
        <v>44005</v>
      </c>
      <c r="T65" s="387"/>
      <c r="U65" s="386">
        <f>IFERROR(IF(S65&gt;0,WORKDAY(S65,$S$5,Holidays!$B$2:$B$57),""),"")</f>
        <v>44005</v>
      </c>
      <c r="V65" s="387"/>
      <c r="W65" s="386">
        <f>IFERROR(IF(U65&gt;0,WORKDAY(U65,$U$5,Holidays!$B$2:$B$57),""),"")</f>
        <v>44007</v>
      </c>
      <c r="X65" s="387"/>
      <c r="Y65" s="386">
        <f>IFERROR(IF(W65&gt;0,WORKDAY(W65,$W$5,Holidays!$B$2:$B$57),""),"")</f>
        <v>44008</v>
      </c>
      <c r="Z65" s="387"/>
      <c r="AA65" s="386">
        <f>IFERROR(IF(W65&gt;0,WORKDAY(W65,$W$5,Holidays!$B$2:$B$57),""),"")</f>
        <v>44008</v>
      </c>
      <c r="AB65" s="386" t="str">
        <f>Planning!AF66</f>
        <v>P</v>
      </c>
      <c r="AC65" s="386">
        <f>Planning!AG66</f>
        <v>44006</v>
      </c>
      <c r="AE65" s="388">
        <f t="shared" si="7"/>
        <v>2</v>
      </c>
      <c r="AF65" s="389">
        <f t="shared" si="8"/>
        <v>30</v>
      </c>
      <c r="AG65" s="389">
        <f t="shared" si="9"/>
        <v>10</v>
      </c>
    </row>
    <row r="66" spans="2:33" hidden="1">
      <c r="B66" s="384" t="str">
        <f>Planning!D67</f>
        <v>Liège</v>
      </c>
      <c r="C66" s="384" t="str">
        <f>Planning!E67</f>
        <v>FH14</v>
      </c>
      <c r="D66" s="192" t="str">
        <f>Planning!F67</f>
        <v>VbI</v>
      </c>
      <c r="E66" s="193"/>
      <c r="F66" s="385" t="str">
        <f>Planning!Z67</f>
        <v>P</v>
      </c>
      <c r="G66" s="386">
        <f>Planning!AA67</f>
        <v>43984</v>
      </c>
      <c r="H66" s="387"/>
      <c r="I66" s="386">
        <f>G73</f>
        <v>44089</v>
      </c>
      <c r="J66" s="387"/>
      <c r="K66" s="386">
        <f>IFERROR(IF(I66&gt;0,WORKDAY(I66,$I$5,Holidays!$B$2:$B$57),""),"")</f>
        <v>44089</v>
      </c>
      <c r="L66" s="387"/>
      <c r="M66" s="386">
        <f>IFERROR(IF(K66&gt;0,WORKDAY(K66,$K$5,Holidays!$B$2:$B$57),""),"")</f>
        <v>44089</v>
      </c>
      <c r="N66" s="387"/>
      <c r="O66" s="386">
        <f>IFERROR(IF(M66&gt;0,WORKDAY(M66,$M$5,Holidays!$B$2:$B$57),""),"")</f>
        <v>44089</v>
      </c>
      <c r="P66" s="387"/>
      <c r="Q66" s="386">
        <f>IFERROR(IF(O66&gt;0,WORKDAY(O66,$O$5,Holidays!$B$2:$B$57),""),"")</f>
        <v>44109</v>
      </c>
      <c r="R66" s="387"/>
      <c r="S66" s="386">
        <f>IFERROR(IF(Q66&gt;0,WORKDAY(Q66,$Q$5,Holidays!$B$2:$B$57),""),"")</f>
        <v>44110</v>
      </c>
      <c r="T66" s="387"/>
      <c r="U66" s="386">
        <f>IFERROR(IF(S66&gt;0,WORKDAY(S66,$S$5,Holidays!$B$2:$B$57),""),"")</f>
        <v>44110</v>
      </c>
      <c r="V66" s="387"/>
      <c r="W66" s="386">
        <f>IFERROR(IF(U66&gt;0,WORKDAY(U66,$U$5,Holidays!$B$2:$B$57),""),"")</f>
        <v>44112</v>
      </c>
      <c r="X66" s="387"/>
      <c r="Y66" s="386">
        <f>IFERROR(IF(W66&gt;0,WORKDAY(W66,$W$5,Holidays!$B$2:$B$57),""),"")</f>
        <v>44113</v>
      </c>
      <c r="Z66" s="387"/>
      <c r="AA66" s="386">
        <f>IFERROR(IF(W66&gt;0,WORKDAY(W66,$W$5,Holidays!$B$2:$B$57),""),"")</f>
        <v>44113</v>
      </c>
      <c r="AB66" s="386" t="str">
        <f>Planning!AF67</f>
        <v>P</v>
      </c>
      <c r="AC66" s="386">
        <f>Planning!AG67</f>
        <v>44013</v>
      </c>
      <c r="AE66" s="388">
        <f t="shared" si="7"/>
        <v>100</v>
      </c>
      <c r="AF66" s="389">
        <f t="shared" si="8"/>
        <v>29</v>
      </c>
      <c r="AG66" s="389">
        <f t="shared" si="9"/>
        <v>9</v>
      </c>
    </row>
    <row r="67" spans="2:33" hidden="1">
      <c r="B67" s="384" t="str">
        <f>Planning!D68</f>
        <v>Liège</v>
      </c>
      <c r="C67" s="384" t="str">
        <f>Planning!E68</f>
        <v>FH15</v>
      </c>
      <c r="D67" s="192" t="str">
        <f>Planning!F68</f>
        <v>VbI</v>
      </c>
      <c r="E67" s="193"/>
      <c r="F67" s="385" t="str">
        <f>Planning!Z68</f>
        <v>P</v>
      </c>
      <c r="G67" s="386">
        <f>Planning!AA68</f>
        <v>43990</v>
      </c>
      <c r="H67" s="387" t="s">
        <v>164</v>
      </c>
      <c r="I67" s="386">
        <f t="shared" ref="I67:I73" si="13">G67</f>
        <v>43990</v>
      </c>
      <c r="J67" s="387" t="s">
        <v>164</v>
      </c>
      <c r="K67" s="386">
        <f>IFERROR(IF(I67&gt;0,WORKDAY(I67,$I$5,Holidays!$B$2:$B$57),""),"")</f>
        <v>43990</v>
      </c>
      <c r="L67" s="387" t="s">
        <v>164</v>
      </c>
      <c r="M67" s="386">
        <f>IFERROR(IF(K67&gt;0,WORKDAY(K67,$K$5,Holidays!$B$2:$B$57),""),"")</f>
        <v>43990</v>
      </c>
      <c r="N67" s="387" t="s">
        <v>164</v>
      </c>
      <c r="O67" s="386">
        <f>IFERROR(IF(M67&gt;0,WORKDAY(M67,$M$5,Holidays!$B$2:$B$57),""),"")</f>
        <v>43990</v>
      </c>
      <c r="P67" s="387" t="s">
        <v>164</v>
      </c>
      <c r="Q67" s="386">
        <f>IFERROR(IF(O67&gt;0,WORKDAY(O67,$O$5,Holidays!$B$2:$B$57),""),"")</f>
        <v>44008</v>
      </c>
      <c r="R67" s="387" t="s">
        <v>164</v>
      </c>
      <c r="S67" s="386">
        <f>IFERROR(IF(Q67&gt;0,WORKDAY(Q67,$Q$5,Holidays!$B$2:$B$57),""),"")</f>
        <v>44011</v>
      </c>
      <c r="T67" s="387" t="s">
        <v>164</v>
      </c>
      <c r="U67" s="386">
        <f>IFERROR(IF(S67&gt;0,WORKDAY(S67,$S$5,Holidays!$B$2:$B$57),""),"")</f>
        <v>44011</v>
      </c>
      <c r="V67" s="387" t="s">
        <v>164</v>
      </c>
      <c r="W67" s="386">
        <f>IFERROR(IF(U67&gt;0,WORKDAY(U67,$U$5,Holidays!$B$2:$B$57),""),"")</f>
        <v>44013</v>
      </c>
      <c r="X67" s="387" t="s">
        <v>164</v>
      </c>
      <c r="Y67" s="386">
        <f>IFERROR(IF(W67&gt;0,WORKDAY(W67,$W$5,Holidays!$B$2:$B$57),""),"")</f>
        <v>44014</v>
      </c>
      <c r="Z67" s="387" t="s">
        <v>164</v>
      </c>
      <c r="AA67" s="386">
        <f>IFERROR(IF(W67&gt;0,WORKDAY(W67,$W$5,Holidays!$B$2:$B$57),""),"")</f>
        <v>44014</v>
      </c>
      <c r="AB67" s="386" t="str">
        <f>Planning!AF68</f>
        <v>P</v>
      </c>
      <c r="AC67" s="386">
        <f>Planning!AG68</f>
        <v>44019</v>
      </c>
      <c r="AE67" s="388" t="str">
        <f t="shared" ref="AE67:AE73" si="14">IF(AND(G67&gt;0,AA67&gt;AC67,AA67&lt;&gt;""),AA67-AC67,"")</f>
        <v/>
      </c>
      <c r="AF67" s="389">
        <f t="shared" ref="AF67:AF73" si="15">IFERROR(IF(G67&gt;0,AC67-G67,""),"NVT")</f>
        <v>29</v>
      </c>
      <c r="AG67" s="389">
        <f t="shared" ref="AG67:AG73" si="16">IFERROR(IF(AF67&gt;0,AF67-DaysHLD2Aprep,""),"")</f>
        <v>9</v>
      </c>
    </row>
    <row r="68" spans="2:33" hidden="1">
      <c r="B68" s="384" t="str">
        <f>Planning!D69</f>
        <v>Liège</v>
      </c>
      <c r="C68" s="384" t="str">
        <f>Planning!E69</f>
        <v>FH16</v>
      </c>
      <c r="D68" s="192" t="str">
        <f>Planning!F69</f>
        <v>VbI</v>
      </c>
      <c r="E68" s="193"/>
      <c r="F68" s="385" t="str">
        <f>Planning!Z69</f>
        <v>P</v>
      </c>
      <c r="G68" s="386">
        <f>Planning!AA69</f>
        <v>44057</v>
      </c>
      <c r="H68" s="387" t="s">
        <v>164</v>
      </c>
      <c r="I68" s="386">
        <f t="shared" si="13"/>
        <v>44057</v>
      </c>
      <c r="J68" s="387" t="s">
        <v>164</v>
      </c>
      <c r="K68" s="386">
        <f>IFERROR(IF(I68&gt;0,WORKDAY(I68,$I$5,Holidays!$B$2:$B$57),""),"")</f>
        <v>44057</v>
      </c>
      <c r="L68" s="387" t="s">
        <v>164</v>
      </c>
      <c r="M68" s="386">
        <f>IFERROR(IF(K68&gt;0,WORKDAY(K68,$K$5,Holidays!$B$2:$B$57),""),"")</f>
        <v>44057</v>
      </c>
      <c r="N68" s="387" t="s">
        <v>164</v>
      </c>
      <c r="O68" s="386">
        <f>IFERROR(IF(M68&gt;0,WORKDAY(M68,$M$5,Holidays!$B$2:$B$57),""),"")</f>
        <v>44057</v>
      </c>
      <c r="P68" s="387" t="s">
        <v>164</v>
      </c>
      <c r="Q68" s="386">
        <f>IFERROR(IF(O68&gt;0,WORKDAY(O68,$O$5,Holidays!$B$2:$B$57),""),"")</f>
        <v>44077</v>
      </c>
      <c r="R68" s="387" t="s">
        <v>164</v>
      </c>
      <c r="S68" s="386">
        <f>IFERROR(IF(Q68&gt;0,WORKDAY(Q68,$Q$5,Holidays!$B$2:$B$57),""),"")</f>
        <v>44078</v>
      </c>
      <c r="T68" s="387" t="s">
        <v>164</v>
      </c>
      <c r="U68" s="386">
        <f>IFERROR(IF(S68&gt;0,WORKDAY(S68,$S$5,Holidays!$B$2:$B$57),""),"")</f>
        <v>44078</v>
      </c>
      <c r="V68" s="387" t="s">
        <v>164</v>
      </c>
      <c r="W68" s="386">
        <f>IFERROR(IF(U68&gt;0,WORKDAY(U68,$U$5,Holidays!$B$2:$B$57),""),"")</f>
        <v>44082</v>
      </c>
      <c r="X68" s="387" t="s">
        <v>164</v>
      </c>
      <c r="Y68" s="386">
        <f>IFERROR(IF(W68&gt;0,WORKDAY(W68,$W$5,Holidays!$B$2:$B$57),""),"")</f>
        <v>44083</v>
      </c>
      <c r="Z68" s="387" t="s">
        <v>164</v>
      </c>
      <c r="AA68" s="386">
        <f>IFERROR(IF(W68&gt;0,WORKDAY(W68,$W$5,Holidays!$B$2:$B$57),""),"")</f>
        <v>44083</v>
      </c>
      <c r="AB68" s="386" t="str">
        <f>Planning!AF69</f>
        <v>P</v>
      </c>
      <c r="AC68" s="386">
        <f>Planning!AG69</f>
        <v>44088</v>
      </c>
      <c r="AE68" s="388" t="str">
        <f t="shared" si="14"/>
        <v/>
      </c>
      <c r="AF68" s="389">
        <f t="shared" si="15"/>
        <v>31</v>
      </c>
      <c r="AG68" s="389">
        <f t="shared" si="16"/>
        <v>11</v>
      </c>
    </row>
    <row r="69" spans="2:33" hidden="1">
      <c r="B69" s="384" t="str">
        <f>Planning!D70</f>
        <v>Liège</v>
      </c>
      <c r="C69" s="384" t="str">
        <f>Planning!E70</f>
        <v>FH17</v>
      </c>
      <c r="D69" s="192" t="str">
        <f>Planning!F70</f>
        <v>VbI</v>
      </c>
      <c r="E69" s="193"/>
      <c r="F69" s="385" t="str">
        <f>Planning!Z70</f>
        <v>P</v>
      </c>
      <c r="G69" s="386">
        <f>Planning!AA70</f>
        <v>44057</v>
      </c>
      <c r="H69" s="387" t="s">
        <v>164</v>
      </c>
      <c r="I69" s="386">
        <f t="shared" si="13"/>
        <v>44057</v>
      </c>
      <c r="J69" s="387" t="s">
        <v>164</v>
      </c>
      <c r="K69" s="386">
        <f>IFERROR(IF(I69&gt;0,WORKDAY(I69,$I$5,Holidays!$B$2:$B$57),""),"")</f>
        <v>44057</v>
      </c>
      <c r="L69" s="387" t="s">
        <v>164</v>
      </c>
      <c r="M69" s="386">
        <f>IFERROR(IF(K69&gt;0,WORKDAY(K69,$K$5,Holidays!$B$2:$B$57),""),"")</f>
        <v>44057</v>
      </c>
      <c r="N69" s="387" t="s">
        <v>164</v>
      </c>
      <c r="O69" s="386">
        <f>IFERROR(IF(M69&gt;0,WORKDAY(M69,$M$5,Holidays!$B$2:$B$57),""),"")</f>
        <v>44057</v>
      </c>
      <c r="P69" s="387" t="s">
        <v>164</v>
      </c>
      <c r="Q69" s="386">
        <f>IFERROR(IF(O69&gt;0,WORKDAY(O69,$O$5,Holidays!$B$2:$B$57),""),"")</f>
        <v>44077</v>
      </c>
      <c r="R69" s="387" t="s">
        <v>164</v>
      </c>
      <c r="S69" s="386">
        <f>IFERROR(IF(Q69&gt;0,WORKDAY(Q69,$Q$5,Holidays!$B$2:$B$57),""),"")</f>
        <v>44078</v>
      </c>
      <c r="T69" s="387" t="s">
        <v>164</v>
      </c>
      <c r="U69" s="386">
        <f>IFERROR(IF(S69&gt;0,WORKDAY(S69,$S$5,Holidays!$B$2:$B$57),""),"")</f>
        <v>44078</v>
      </c>
      <c r="V69" s="387" t="s">
        <v>164</v>
      </c>
      <c r="W69" s="386">
        <f>IFERROR(IF(U69&gt;0,WORKDAY(U69,$U$5,Holidays!$B$2:$B$57),""),"")</f>
        <v>44082</v>
      </c>
      <c r="X69" s="387" t="s">
        <v>164</v>
      </c>
      <c r="Y69" s="386">
        <f>IFERROR(IF(W69&gt;0,WORKDAY(W69,$W$5,Holidays!$B$2:$B$57),""),"")</f>
        <v>44083</v>
      </c>
      <c r="Z69" s="387" t="s">
        <v>164</v>
      </c>
      <c r="AA69" s="386">
        <f>IFERROR(IF(W69&gt;0,WORKDAY(W69,$W$5,Holidays!$B$2:$B$57),""),"")</f>
        <v>44083</v>
      </c>
      <c r="AB69" s="386" t="str">
        <f>Planning!AF70</f>
        <v>P</v>
      </c>
      <c r="AC69" s="386">
        <f>Planning!AG70</f>
        <v>44088</v>
      </c>
      <c r="AE69" s="388" t="str">
        <f t="shared" si="14"/>
        <v/>
      </c>
      <c r="AF69" s="389">
        <f t="shared" si="15"/>
        <v>31</v>
      </c>
      <c r="AG69" s="389">
        <f t="shared" si="16"/>
        <v>11</v>
      </c>
    </row>
    <row r="70" spans="2:33" hidden="1">
      <c r="B70" s="384" t="str">
        <f>Planning!D71</f>
        <v>Liège</v>
      </c>
      <c r="C70" s="384" t="str">
        <f>Planning!E71</f>
        <v>FH18</v>
      </c>
      <c r="D70" s="192" t="str">
        <f>Planning!F71</f>
        <v>VbI</v>
      </c>
      <c r="E70" s="193"/>
      <c r="F70" s="385" t="str">
        <f>Planning!Z71</f>
        <v>P</v>
      </c>
      <c r="G70" s="386">
        <f>Planning!AA71</f>
        <v>44068</v>
      </c>
      <c r="H70" s="387" t="s">
        <v>164</v>
      </c>
      <c r="I70" s="386">
        <f t="shared" si="13"/>
        <v>44068</v>
      </c>
      <c r="J70" s="387" t="s">
        <v>164</v>
      </c>
      <c r="K70" s="386">
        <f>IFERROR(IF(I70&gt;0,WORKDAY(I70,$I$5,Holidays!$B$2:$B$57),""),"")</f>
        <v>44068</v>
      </c>
      <c r="L70" s="387" t="s">
        <v>164</v>
      </c>
      <c r="M70" s="386">
        <f>IFERROR(IF(K70&gt;0,WORKDAY(K70,$K$5,Holidays!$B$2:$B$57),""),"")</f>
        <v>44068</v>
      </c>
      <c r="N70" s="387" t="s">
        <v>164</v>
      </c>
      <c r="O70" s="386">
        <f>IFERROR(IF(M70&gt;0,WORKDAY(M70,$M$5,Holidays!$B$2:$B$57),""),"")</f>
        <v>44068</v>
      </c>
      <c r="P70" s="387" t="s">
        <v>164</v>
      </c>
      <c r="Q70" s="386">
        <f>IFERROR(IF(O70&gt;0,WORKDAY(O70,$O$5,Holidays!$B$2:$B$57),""),"")</f>
        <v>44088</v>
      </c>
      <c r="R70" s="387" t="s">
        <v>164</v>
      </c>
      <c r="S70" s="386">
        <f>IFERROR(IF(Q70&gt;0,WORKDAY(Q70,$Q$5,Holidays!$B$2:$B$57),""),"")</f>
        <v>44089</v>
      </c>
      <c r="T70" s="387" t="s">
        <v>164</v>
      </c>
      <c r="U70" s="386">
        <f>IFERROR(IF(S70&gt;0,WORKDAY(S70,$S$5,Holidays!$B$2:$B$57),""),"")</f>
        <v>44089</v>
      </c>
      <c r="V70" s="387" t="s">
        <v>164</v>
      </c>
      <c r="W70" s="386">
        <f>IFERROR(IF(U70&gt;0,WORKDAY(U70,$U$5,Holidays!$B$2:$B$57),""),"")</f>
        <v>44091</v>
      </c>
      <c r="X70" s="387" t="s">
        <v>164</v>
      </c>
      <c r="Y70" s="386">
        <f>IFERROR(IF(W70&gt;0,WORKDAY(W70,$W$5,Holidays!$B$2:$B$57),""),"")</f>
        <v>44092</v>
      </c>
      <c r="Z70" s="387" t="s">
        <v>164</v>
      </c>
      <c r="AA70" s="386">
        <f>IFERROR(IF(W70&gt;0,WORKDAY(W70,$W$5,Holidays!$B$2:$B$57),""),"")</f>
        <v>44092</v>
      </c>
      <c r="AB70" s="386" t="str">
        <f>Planning!AF71</f>
        <v>P</v>
      </c>
      <c r="AC70" s="386">
        <f>Planning!AG71</f>
        <v>44097</v>
      </c>
      <c r="AE70" s="388" t="str">
        <f t="shared" si="14"/>
        <v/>
      </c>
      <c r="AF70" s="389">
        <f t="shared" si="15"/>
        <v>29</v>
      </c>
      <c r="AG70" s="389">
        <f t="shared" si="16"/>
        <v>9</v>
      </c>
    </row>
    <row r="71" spans="2:33" hidden="1">
      <c r="B71" s="384" t="str">
        <f>Planning!D72</f>
        <v>Liège</v>
      </c>
      <c r="C71" s="384" t="str">
        <f>Planning!E72</f>
        <v>FH19</v>
      </c>
      <c r="D71" s="192" t="str">
        <f>Planning!F72</f>
        <v>VbI</v>
      </c>
      <c r="E71" s="193"/>
      <c r="F71" s="385" t="str">
        <f>Planning!Z72</f>
        <v>P</v>
      </c>
      <c r="G71" s="386">
        <f>Planning!AA72</f>
        <v>44068</v>
      </c>
      <c r="H71" s="387" t="s">
        <v>164</v>
      </c>
      <c r="I71" s="386">
        <f t="shared" si="13"/>
        <v>44068</v>
      </c>
      <c r="J71" s="387" t="s">
        <v>164</v>
      </c>
      <c r="K71" s="386">
        <f>IFERROR(IF(I71&gt;0,WORKDAY(I71,$I$5,Holidays!$B$2:$B$57),""),"")</f>
        <v>44068</v>
      </c>
      <c r="L71" s="387" t="s">
        <v>164</v>
      </c>
      <c r="M71" s="386">
        <f>IFERROR(IF(K71&gt;0,WORKDAY(K71,$K$5,Holidays!$B$2:$B$57),""),"")</f>
        <v>44068</v>
      </c>
      <c r="N71" s="387" t="s">
        <v>164</v>
      </c>
      <c r="O71" s="386">
        <f>IFERROR(IF(M71&gt;0,WORKDAY(M71,$M$5,Holidays!$B$2:$B$57),""),"")</f>
        <v>44068</v>
      </c>
      <c r="P71" s="387" t="s">
        <v>164</v>
      </c>
      <c r="Q71" s="386">
        <f>IFERROR(IF(O71&gt;0,WORKDAY(O71,$O$5,Holidays!$B$2:$B$57),""),"")</f>
        <v>44088</v>
      </c>
      <c r="R71" s="387" t="s">
        <v>164</v>
      </c>
      <c r="S71" s="386">
        <f>IFERROR(IF(Q71&gt;0,WORKDAY(Q71,$Q$5,Holidays!$B$2:$B$57),""),"")</f>
        <v>44089</v>
      </c>
      <c r="T71" s="387" t="s">
        <v>164</v>
      </c>
      <c r="U71" s="386">
        <f>IFERROR(IF(S71&gt;0,WORKDAY(S71,$S$5,Holidays!$B$2:$B$57),""),"")</f>
        <v>44089</v>
      </c>
      <c r="V71" s="387" t="s">
        <v>164</v>
      </c>
      <c r="W71" s="386">
        <f>IFERROR(IF(U71&gt;0,WORKDAY(U71,$U$5,Holidays!$B$2:$B$57),""),"")</f>
        <v>44091</v>
      </c>
      <c r="X71" s="387" t="s">
        <v>164</v>
      </c>
      <c r="Y71" s="386">
        <f>IFERROR(IF(W71&gt;0,WORKDAY(W71,$W$5,Holidays!$B$2:$B$57),""),"")</f>
        <v>44092</v>
      </c>
      <c r="Z71" s="387" t="s">
        <v>164</v>
      </c>
      <c r="AA71" s="386">
        <f>IFERROR(IF(W71&gt;0,WORKDAY(W71,$W$5,Holidays!$B$2:$B$57),""),"")</f>
        <v>44092</v>
      </c>
      <c r="AB71" s="386" t="str">
        <f>Planning!AF72</f>
        <v>P</v>
      </c>
      <c r="AC71" s="386">
        <f>Planning!AG72</f>
        <v>44097</v>
      </c>
      <c r="AE71" s="388" t="str">
        <f t="shared" si="14"/>
        <v/>
      </c>
      <c r="AF71" s="389">
        <f t="shared" si="15"/>
        <v>29</v>
      </c>
      <c r="AG71" s="389">
        <f t="shared" si="16"/>
        <v>9</v>
      </c>
    </row>
    <row r="72" spans="2:33" hidden="1">
      <c r="B72" s="384" t="str">
        <f>Planning!D73</f>
        <v>Liège</v>
      </c>
      <c r="C72" s="384" t="str">
        <f>Planning!E73</f>
        <v>FH20</v>
      </c>
      <c r="D72" s="192" t="str">
        <f>Planning!F73</f>
        <v>VbI</v>
      </c>
      <c r="E72" s="193"/>
      <c r="F72" s="385" t="str">
        <f>Planning!Z73</f>
        <v>P</v>
      </c>
      <c r="G72" s="386">
        <f>Planning!AA73</f>
        <v>44076</v>
      </c>
      <c r="H72" s="387" t="s">
        <v>164</v>
      </c>
      <c r="I72" s="386">
        <f t="shared" si="13"/>
        <v>44076</v>
      </c>
      <c r="J72" s="387" t="s">
        <v>164</v>
      </c>
      <c r="K72" s="386">
        <f>IFERROR(IF(I72&gt;0,WORKDAY(I72,$I$5,Holidays!$B$2:$B$57),""),"")</f>
        <v>44076</v>
      </c>
      <c r="L72" s="387" t="s">
        <v>164</v>
      </c>
      <c r="M72" s="386">
        <f>IFERROR(IF(K72&gt;0,WORKDAY(K72,$K$5,Holidays!$B$2:$B$57),""),"")</f>
        <v>44076</v>
      </c>
      <c r="N72" s="387" t="s">
        <v>164</v>
      </c>
      <c r="O72" s="386">
        <f>IFERROR(IF(M72&gt;0,WORKDAY(M72,$M$5,Holidays!$B$2:$B$57),""),"")</f>
        <v>44076</v>
      </c>
      <c r="P72" s="387" t="s">
        <v>164</v>
      </c>
      <c r="Q72" s="386">
        <f>IFERROR(IF(O72&gt;0,WORKDAY(O72,$O$5,Holidays!$B$2:$B$57),""),"")</f>
        <v>44096</v>
      </c>
      <c r="R72" s="387" t="s">
        <v>164</v>
      </c>
      <c r="S72" s="386">
        <f>IFERROR(IF(Q72&gt;0,WORKDAY(Q72,$Q$5,Holidays!$B$2:$B$57),""),"")</f>
        <v>44097</v>
      </c>
      <c r="T72" s="387" t="s">
        <v>164</v>
      </c>
      <c r="U72" s="386">
        <f>IFERROR(IF(S72&gt;0,WORKDAY(S72,$S$5,Holidays!$B$2:$B$57),""),"")</f>
        <v>44097</v>
      </c>
      <c r="V72" s="387" t="s">
        <v>164</v>
      </c>
      <c r="W72" s="386">
        <f>IFERROR(IF(U72&gt;0,WORKDAY(U72,$U$5,Holidays!$B$2:$B$57),""),"")</f>
        <v>44099</v>
      </c>
      <c r="X72" s="387" t="s">
        <v>164</v>
      </c>
      <c r="Y72" s="386">
        <f>IFERROR(IF(W72&gt;0,WORKDAY(W72,$W$5,Holidays!$B$2:$B$57),""),"")</f>
        <v>44102</v>
      </c>
      <c r="Z72" s="387" t="s">
        <v>164</v>
      </c>
      <c r="AA72" s="386">
        <f>IFERROR(IF(W72&gt;0,WORKDAY(W72,$W$5,Holidays!$B$2:$B$57),""),"")</f>
        <v>44102</v>
      </c>
      <c r="AB72" s="386" t="str">
        <f>Planning!AF73</f>
        <v>P</v>
      </c>
      <c r="AC72" s="386">
        <f>Planning!AG73</f>
        <v>44105</v>
      </c>
      <c r="AE72" s="388" t="str">
        <f t="shared" si="14"/>
        <v/>
      </c>
      <c r="AF72" s="389">
        <f t="shared" si="15"/>
        <v>29</v>
      </c>
      <c r="AG72" s="389">
        <f t="shared" si="16"/>
        <v>9</v>
      </c>
    </row>
    <row r="73" spans="2:33" hidden="1">
      <c r="B73" s="384" t="str">
        <f>Planning!D74</f>
        <v>Liège</v>
      </c>
      <c r="C73" s="384" t="str">
        <f>Planning!E74</f>
        <v>FH21</v>
      </c>
      <c r="D73" s="192" t="str">
        <f>Planning!F74</f>
        <v>VbI</v>
      </c>
      <c r="E73" s="193"/>
      <c r="F73" s="385" t="str">
        <f>Planning!Z74</f>
        <v>P</v>
      </c>
      <c r="G73" s="386">
        <f>Planning!AA74</f>
        <v>44089</v>
      </c>
      <c r="H73" s="387" t="s">
        <v>164</v>
      </c>
      <c r="I73" s="386">
        <f t="shared" si="13"/>
        <v>44089</v>
      </c>
      <c r="J73" s="387" t="s">
        <v>164</v>
      </c>
      <c r="K73" s="386">
        <f>IFERROR(IF(I73&gt;0,WORKDAY(I73,$I$5,Holidays!$B$2:$B$57),""),"")</f>
        <v>44089</v>
      </c>
      <c r="L73" s="387" t="s">
        <v>164</v>
      </c>
      <c r="M73" s="386">
        <f>IFERROR(IF(K73&gt;0,WORKDAY(K73,$K$5,Holidays!$B$2:$B$57),""),"")</f>
        <v>44089</v>
      </c>
      <c r="N73" s="387" t="s">
        <v>164</v>
      </c>
      <c r="O73" s="386">
        <f>IFERROR(IF(M73&gt;0,WORKDAY(M73,$M$5,Holidays!$B$2:$B$57),""),"")</f>
        <v>44089</v>
      </c>
      <c r="P73" s="387" t="s">
        <v>164</v>
      </c>
      <c r="Q73" s="386">
        <f>IFERROR(IF(O73&gt;0,WORKDAY(O73,$O$5,Holidays!$B$2:$B$57),""),"")</f>
        <v>44109</v>
      </c>
      <c r="R73" s="387" t="s">
        <v>164</v>
      </c>
      <c r="S73" s="386">
        <f>IFERROR(IF(Q73&gt;0,WORKDAY(Q73,$Q$5,Holidays!$B$2:$B$57),""),"")</f>
        <v>44110</v>
      </c>
      <c r="T73" s="387" t="s">
        <v>164</v>
      </c>
      <c r="U73" s="386">
        <f>IFERROR(IF(S73&gt;0,WORKDAY(S73,$S$5,Holidays!$B$2:$B$57),""),"")</f>
        <v>44110</v>
      </c>
      <c r="V73" s="387" t="s">
        <v>164</v>
      </c>
      <c r="W73" s="386">
        <f>IFERROR(IF(U73&gt;0,WORKDAY(U73,$U$5,Holidays!$B$2:$B$57),""),"")</f>
        <v>44112</v>
      </c>
      <c r="X73" s="387" t="s">
        <v>164</v>
      </c>
      <c r="Y73" s="386">
        <f>IFERROR(IF(W73&gt;0,WORKDAY(W73,$W$5,Holidays!$B$2:$B$57),""),"")</f>
        <v>44113</v>
      </c>
      <c r="Z73" s="387" t="s">
        <v>164</v>
      </c>
      <c r="AA73" s="386">
        <f>IFERROR(IF(W73&gt;0,WORKDAY(W73,$W$5,Holidays!$B$2:$B$57),""),"")</f>
        <v>44113</v>
      </c>
      <c r="AB73" s="386" t="str">
        <f>Planning!AF74</f>
        <v>P</v>
      </c>
      <c r="AC73" s="386">
        <f>Planning!AG74</f>
        <v>44118</v>
      </c>
      <c r="AE73" s="388" t="str">
        <f t="shared" si="14"/>
        <v/>
      </c>
      <c r="AF73" s="389">
        <f t="shared" si="15"/>
        <v>29</v>
      </c>
      <c r="AG73" s="389">
        <f t="shared" si="16"/>
        <v>9</v>
      </c>
    </row>
    <row r="74" spans="2:33" hidden="1">
      <c r="B74" s="384" t="str">
        <f>Planning!D75</f>
        <v>Uccle</v>
      </c>
      <c r="C74" s="384" t="str">
        <f>Planning!E75</f>
        <v>FH01</v>
      </c>
      <c r="D74" s="192" t="str">
        <f>Planning!F75</f>
        <v>VbI</v>
      </c>
      <c r="E74" s="193"/>
      <c r="F74" s="385" t="str">
        <f>Planning!Z75</f>
        <v>OK</v>
      </c>
      <c r="G74" s="386" t="str">
        <f>Planning!AA75</f>
        <v/>
      </c>
      <c r="H74" s="387"/>
      <c r="I74" s="386" t="str">
        <f t="shared" si="12"/>
        <v/>
      </c>
      <c r="J74" s="387"/>
      <c r="K74" s="386" t="str">
        <f>IFERROR(IF(I74&gt;0,WORKDAY(I74,$I$5,Holidays!$B$2:$B$57),""),"")</f>
        <v/>
      </c>
      <c r="L74" s="387"/>
      <c r="M74" s="386" t="str">
        <f>IFERROR(IF(K74&gt;0,WORKDAY(K74,$K$5,Holidays!$B$2:$B$57),""),"")</f>
        <v/>
      </c>
      <c r="N74" s="387"/>
      <c r="O74" s="386" t="str">
        <f>IFERROR(IF(M74&gt;0,WORKDAY(M74,$M$5,Holidays!$B$2:$B$57),""),"")</f>
        <v/>
      </c>
      <c r="P74" s="387"/>
      <c r="Q74" s="386" t="str">
        <f>IFERROR(IF(O74&gt;0,WORKDAY(O74,$O$5,Holidays!$B$2:$B$57),""),"")</f>
        <v/>
      </c>
      <c r="R74" s="387"/>
      <c r="S74" s="386" t="str">
        <f>IFERROR(IF(Q74&gt;0,WORKDAY(Q74,$Q$5,Holidays!$B$2:$B$57),""),"")</f>
        <v/>
      </c>
      <c r="T74" s="387"/>
      <c r="U74" s="386" t="str">
        <f>IFERROR(IF(S74&gt;0,WORKDAY(S74,$S$5,Holidays!$B$2:$B$57),""),"")</f>
        <v/>
      </c>
      <c r="V74" s="387"/>
      <c r="W74" s="386" t="str">
        <f>IFERROR(IF(U74&gt;0,WORKDAY(U74,$U$5,Holidays!$B$2:$B$57),""),"")</f>
        <v/>
      </c>
      <c r="X74" s="387"/>
      <c r="Y74" s="386" t="str">
        <f>IFERROR(IF(W74&gt;0,WORKDAY(W74,$W$5,Holidays!$B$2:$B$57),""),"")</f>
        <v/>
      </c>
      <c r="Z74" s="387"/>
      <c r="AA74" s="386" t="str">
        <f>IFERROR(IF(W74&gt;0,WORKDAY(W74,$W$5,Holidays!$B$2:$B$57),""),"")</f>
        <v/>
      </c>
      <c r="AB74" s="386" t="str">
        <f>Planning!AF75</f>
        <v>OK</v>
      </c>
      <c r="AC74" s="386" t="str">
        <f>Planning!AG75</f>
        <v/>
      </c>
      <c r="AE74" s="388" t="str">
        <f t="shared" si="7"/>
        <v/>
      </c>
      <c r="AF74" s="389" t="str">
        <f t="shared" si="8"/>
        <v>NVT</v>
      </c>
      <c r="AG74" s="389" t="str">
        <f t="shared" si="9"/>
        <v/>
      </c>
    </row>
    <row r="75" spans="2:33" hidden="1">
      <c r="B75" s="384" t="str">
        <f>Planning!D76</f>
        <v>Uccle</v>
      </c>
      <c r="C75" s="384" t="str">
        <f>Planning!E76</f>
        <v>FH02</v>
      </c>
      <c r="D75" s="192" t="str">
        <f>Planning!F76</f>
        <v>VbI</v>
      </c>
      <c r="E75" s="193"/>
      <c r="F75" s="385" t="str">
        <f>Planning!Z76</f>
        <v>OK</v>
      </c>
      <c r="G75" s="386" t="str">
        <f>Planning!AA76</f>
        <v/>
      </c>
      <c r="H75" s="387"/>
      <c r="I75" s="386" t="str">
        <f t="shared" si="12"/>
        <v/>
      </c>
      <c r="J75" s="387"/>
      <c r="K75" s="386" t="str">
        <f>IFERROR(IF(I75&gt;0,WORKDAY(I75,$I$5,Holidays!$B$2:$B$57),""),"")</f>
        <v/>
      </c>
      <c r="L75" s="387"/>
      <c r="M75" s="386" t="str">
        <f>IFERROR(IF(K75&gt;0,WORKDAY(K75,$K$5,Holidays!$B$2:$B$57),""),"")</f>
        <v/>
      </c>
      <c r="N75" s="387"/>
      <c r="O75" s="386" t="str">
        <f>IFERROR(IF(M75&gt;0,WORKDAY(M75,$M$5,Holidays!$B$2:$B$57),""),"")</f>
        <v/>
      </c>
      <c r="P75" s="387"/>
      <c r="Q75" s="386" t="str">
        <f>IFERROR(IF(O75&gt;0,WORKDAY(O75,$O$5,Holidays!$B$2:$B$57),""),"")</f>
        <v/>
      </c>
      <c r="R75" s="387"/>
      <c r="S75" s="386" t="str">
        <f>IFERROR(IF(Q75&gt;0,WORKDAY(Q75,$Q$5,Holidays!$B$2:$B$57),""),"")</f>
        <v/>
      </c>
      <c r="T75" s="387"/>
      <c r="U75" s="386" t="str">
        <f>IFERROR(IF(S75&gt;0,WORKDAY(S75,$S$5,Holidays!$B$2:$B$57),""),"")</f>
        <v/>
      </c>
      <c r="V75" s="387"/>
      <c r="W75" s="386" t="str">
        <f>IFERROR(IF(U75&gt;0,WORKDAY(U75,$U$5,Holidays!$B$2:$B$57),""),"")</f>
        <v/>
      </c>
      <c r="X75" s="387"/>
      <c r="Y75" s="386" t="str">
        <f>IFERROR(IF(W75&gt;0,WORKDAY(W75,$W$5,Holidays!$B$2:$B$57),""),"")</f>
        <v/>
      </c>
      <c r="Z75" s="387"/>
      <c r="AA75" s="386" t="str">
        <f>IFERROR(IF(W75&gt;0,WORKDAY(W75,$W$5,Holidays!$B$2:$B$57),""),"")</f>
        <v/>
      </c>
      <c r="AB75" s="386" t="str">
        <f>Planning!AF76</f>
        <v>OK</v>
      </c>
      <c r="AC75" s="386" t="str">
        <f>Planning!AG76</f>
        <v/>
      </c>
      <c r="AE75" s="388" t="str">
        <f t="shared" si="7"/>
        <v/>
      </c>
      <c r="AF75" s="389" t="str">
        <f t="shared" si="8"/>
        <v>NVT</v>
      </c>
      <c r="AG75" s="389" t="str">
        <f t="shared" si="9"/>
        <v/>
      </c>
    </row>
    <row r="76" spans="2:33" hidden="1">
      <c r="B76" s="384" t="str">
        <f>Planning!D77</f>
        <v>Uccle</v>
      </c>
      <c r="C76" s="384" t="str">
        <f>Planning!E77</f>
        <v>FH03</v>
      </c>
      <c r="D76" s="192" t="str">
        <f>Planning!F77</f>
        <v>VbI</v>
      </c>
      <c r="E76" s="193"/>
      <c r="F76" s="385" t="str">
        <f>Planning!Z77</f>
        <v>OK</v>
      </c>
      <c r="G76" s="386" t="str">
        <f>Planning!AA77</f>
        <v/>
      </c>
      <c r="H76" s="387"/>
      <c r="I76" s="386" t="str">
        <f t="shared" si="12"/>
        <v/>
      </c>
      <c r="J76" s="387"/>
      <c r="K76" s="386" t="str">
        <f>IFERROR(IF(I76&gt;0,WORKDAY(I76,$I$5,Holidays!$B$2:$B$57),""),"")</f>
        <v/>
      </c>
      <c r="L76" s="387"/>
      <c r="M76" s="386" t="str">
        <f>IFERROR(IF(K76&gt;0,WORKDAY(K76,$K$5,Holidays!$B$2:$B$57),""),"")</f>
        <v/>
      </c>
      <c r="N76" s="387"/>
      <c r="O76" s="386" t="str">
        <f>IFERROR(IF(M76&gt;0,WORKDAY(M76,$M$5,Holidays!$B$2:$B$57),""),"")</f>
        <v/>
      </c>
      <c r="P76" s="387"/>
      <c r="Q76" s="386" t="str">
        <f>IFERROR(IF(O76&gt;0,WORKDAY(O76,$O$5,Holidays!$B$2:$B$57),""),"")</f>
        <v/>
      </c>
      <c r="R76" s="387"/>
      <c r="S76" s="386" t="str">
        <f>IFERROR(IF(Q76&gt;0,WORKDAY(Q76,$Q$5,Holidays!$B$2:$B$57),""),"")</f>
        <v/>
      </c>
      <c r="T76" s="387"/>
      <c r="U76" s="386" t="str">
        <f>IFERROR(IF(S76&gt;0,WORKDAY(S76,$S$5,Holidays!$B$2:$B$57),""),"")</f>
        <v/>
      </c>
      <c r="V76" s="387"/>
      <c r="W76" s="386" t="str">
        <f>IFERROR(IF(U76&gt;0,WORKDAY(U76,$U$5,Holidays!$B$2:$B$57),""),"")</f>
        <v/>
      </c>
      <c r="X76" s="387"/>
      <c r="Y76" s="386" t="str">
        <f>IFERROR(IF(W76&gt;0,WORKDAY(W76,$W$5,Holidays!$B$2:$B$57),""),"")</f>
        <v/>
      </c>
      <c r="Z76" s="387"/>
      <c r="AA76" s="386" t="str">
        <f>IFERROR(IF(W76&gt;0,WORKDAY(W76,$W$5,Holidays!$B$2:$B$57),""),"")</f>
        <v/>
      </c>
      <c r="AB76" s="386" t="str">
        <f>Planning!AF77</f>
        <v>OK</v>
      </c>
      <c r="AC76" s="386">
        <f>Planning!AG77</f>
        <v>0</v>
      </c>
      <c r="AE76" s="388" t="str">
        <f t="shared" ref="AE76:AE107" si="17">IF(AND(G76&gt;0,AA76&gt;AC76,AA76&lt;&gt;""),AA76-AC76,"")</f>
        <v/>
      </c>
      <c r="AF76" s="389" t="str">
        <f t="shared" ref="AF76:AF107" si="18">IFERROR(IF(G76&gt;0,AC76-G76,""),"NVT")</f>
        <v>NVT</v>
      </c>
      <c r="AG76" s="389" t="str">
        <f t="shared" ref="AG76:AG107" si="19">IFERROR(IF(AF76&gt;0,AF76-DaysHLD2Aprep,""),"")</f>
        <v/>
      </c>
    </row>
    <row r="77" spans="2:33" hidden="1">
      <c r="B77" s="384" t="str">
        <f>Planning!D78</f>
        <v>Uccle</v>
      </c>
      <c r="C77" s="384" t="str">
        <f>Planning!E78</f>
        <v>FH04</v>
      </c>
      <c r="D77" s="192" t="str">
        <f>Planning!F78</f>
        <v>VbI</v>
      </c>
      <c r="E77" s="193"/>
      <c r="F77" s="385" t="str">
        <f>Planning!Z78</f>
        <v>OK</v>
      </c>
      <c r="G77" s="386" t="str">
        <f>Planning!AA78</f>
        <v/>
      </c>
      <c r="H77" s="387"/>
      <c r="I77" s="386" t="str">
        <f t="shared" ref="I77:I107" si="20">G78</f>
        <v/>
      </c>
      <c r="J77" s="387"/>
      <c r="K77" s="386" t="str">
        <f>IFERROR(IF(I77&gt;0,WORKDAY(I77,$I$5,Holidays!$B$2:$B$57),""),"")</f>
        <v/>
      </c>
      <c r="L77" s="387"/>
      <c r="M77" s="386" t="str">
        <f>IFERROR(IF(K77&gt;0,WORKDAY(K77,$K$5,Holidays!$B$2:$B$57),""),"")</f>
        <v/>
      </c>
      <c r="N77" s="387"/>
      <c r="O77" s="386" t="str">
        <f>IFERROR(IF(M77&gt;0,WORKDAY(M77,$M$5,Holidays!$B$2:$B$57),""),"")</f>
        <v/>
      </c>
      <c r="P77" s="387"/>
      <c r="Q77" s="386" t="str">
        <f>IFERROR(IF(O77&gt;0,WORKDAY(O77,$O$5,Holidays!$B$2:$B$57),""),"")</f>
        <v/>
      </c>
      <c r="R77" s="387"/>
      <c r="S77" s="386" t="str">
        <f>IFERROR(IF(Q77&gt;0,WORKDAY(Q77,$Q$5,Holidays!$B$2:$B$57),""),"")</f>
        <v/>
      </c>
      <c r="T77" s="387"/>
      <c r="U77" s="386" t="str">
        <f>IFERROR(IF(S77&gt;0,WORKDAY(S77,$S$5,Holidays!$B$2:$B$57),""),"")</f>
        <v/>
      </c>
      <c r="V77" s="387"/>
      <c r="W77" s="386" t="str">
        <f>IFERROR(IF(U77&gt;0,WORKDAY(U77,$U$5,Holidays!$B$2:$B$57),""),"")</f>
        <v/>
      </c>
      <c r="X77" s="387"/>
      <c r="Y77" s="386" t="str">
        <f>IFERROR(IF(W77&gt;0,WORKDAY(W77,$W$5,Holidays!$B$2:$B$57),""),"")</f>
        <v/>
      </c>
      <c r="Z77" s="387"/>
      <c r="AA77" s="386" t="str">
        <f>IFERROR(IF(W77&gt;0,WORKDAY(W77,$W$5,Holidays!$B$2:$B$57),""),"")</f>
        <v/>
      </c>
      <c r="AB77" s="386" t="str">
        <f>Planning!AF78</f>
        <v>OK</v>
      </c>
      <c r="AC77" s="386" t="str">
        <f>Planning!AG78</f>
        <v/>
      </c>
      <c r="AE77" s="388" t="str">
        <f t="shared" si="17"/>
        <v/>
      </c>
      <c r="AF77" s="389" t="str">
        <f t="shared" si="18"/>
        <v>NVT</v>
      </c>
      <c r="AG77" s="389" t="str">
        <f t="shared" si="19"/>
        <v/>
      </c>
    </row>
    <row r="78" spans="2:33" hidden="1">
      <c r="B78" s="384" t="str">
        <f>Planning!D79</f>
        <v>Uccle</v>
      </c>
      <c r="C78" s="384" t="str">
        <f>Planning!E79</f>
        <v>FH05</v>
      </c>
      <c r="D78" s="192" t="str">
        <f>Planning!F79</f>
        <v>VbI</v>
      </c>
      <c r="E78" s="193"/>
      <c r="F78" s="385" t="str">
        <f>Planning!Z79</f>
        <v>OK</v>
      </c>
      <c r="G78" s="386" t="str">
        <f>Planning!AA79</f>
        <v/>
      </c>
      <c r="H78" s="387"/>
      <c r="I78" s="386"/>
      <c r="J78" s="387"/>
      <c r="K78" s="386"/>
      <c r="L78" s="387"/>
      <c r="M78" s="386"/>
      <c r="N78" s="387"/>
      <c r="O78" s="386"/>
      <c r="P78" s="387"/>
      <c r="Q78" s="386"/>
      <c r="R78" s="387"/>
      <c r="S78" s="386"/>
      <c r="T78" s="387"/>
      <c r="U78" s="386"/>
      <c r="V78" s="387"/>
      <c r="W78" s="386"/>
      <c r="X78" s="387"/>
      <c r="Y78" s="386"/>
      <c r="Z78" s="387"/>
      <c r="AA78" s="386"/>
      <c r="AB78" s="386" t="str">
        <f>Planning!AF79</f>
        <v>OK</v>
      </c>
      <c r="AC78" s="386" t="str">
        <f>Planning!AG79</f>
        <v/>
      </c>
      <c r="AE78" s="388" t="str">
        <f t="shared" si="17"/>
        <v/>
      </c>
      <c r="AF78" s="389" t="str">
        <f t="shared" si="18"/>
        <v>NVT</v>
      </c>
      <c r="AG78" s="389" t="str">
        <f t="shared" si="19"/>
        <v/>
      </c>
    </row>
    <row r="79" spans="2:33" hidden="1">
      <c r="B79" s="384" t="str">
        <f>Planning!D80</f>
        <v>Uccle</v>
      </c>
      <c r="C79" s="384" t="str">
        <f>Planning!E80</f>
        <v>FH07</v>
      </c>
      <c r="D79" s="192" t="str">
        <f>Planning!F80</f>
        <v>VbI</v>
      </c>
      <c r="E79" s="193"/>
      <c r="F79" s="385" t="str">
        <f>Planning!Z80</f>
        <v>P</v>
      </c>
      <c r="G79" s="386">
        <f>Planning!AA80</f>
        <v>44039</v>
      </c>
      <c r="H79" s="387"/>
      <c r="I79" s="386">
        <f t="shared" ref="I79" si="21">G80</f>
        <v>44055</v>
      </c>
      <c r="J79" s="387"/>
      <c r="K79" s="386">
        <f>IFERROR(IF(I79&gt;0,WORKDAY(I79,$I$5,Holidays!$B$2:$B$57),""),"")</f>
        <v>44055</v>
      </c>
      <c r="L79" s="387"/>
      <c r="M79" s="386">
        <f>IFERROR(IF(K79&gt;0,WORKDAY(K79,$K$5,Holidays!$B$2:$B$57),""),"")</f>
        <v>44055</v>
      </c>
      <c r="N79" s="387"/>
      <c r="O79" s="386">
        <f>IFERROR(IF(M79&gt;0,WORKDAY(M79,$M$5,Holidays!$B$2:$B$57),""),"")</f>
        <v>44055</v>
      </c>
      <c r="P79" s="387"/>
      <c r="Q79" s="386">
        <f>IFERROR(IF(O79&gt;0,WORKDAY(O79,$O$5,Holidays!$B$2:$B$57),""),"")</f>
        <v>44075</v>
      </c>
      <c r="R79" s="387"/>
      <c r="S79" s="386">
        <f>IFERROR(IF(Q79&gt;0,WORKDAY(Q79,$Q$5,Holidays!$B$2:$B$57),""),"")</f>
        <v>44076</v>
      </c>
      <c r="T79" s="387"/>
      <c r="U79" s="386">
        <f>IFERROR(IF(S79&gt;0,WORKDAY(S79,$S$5,Holidays!$B$2:$B$57),""),"")</f>
        <v>44076</v>
      </c>
      <c r="V79" s="387"/>
      <c r="W79" s="386">
        <f>IFERROR(IF(U79&gt;0,WORKDAY(U79,$U$5,Holidays!$B$2:$B$57),""),"")</f>
        <v>44078</v>
      </c>
      <c r="X79" s="387"/>
      <c r="Y79" s="386">
        <f>IFERROR(IF(W79&gt;0,WORKDAY(W79,$W$5,Holidays!$B$2:$B$57),""),"")</f>
        <v>44081</v>
      </c>
      <c r="Z79" s="387"/>
      <c r="AA79" s="386">
        <f>IFERROR(IF(W79&gt;0,WORKDAY(W79,$W$5,Holidays!$B$2:$B$57),""),"")</f>
        <v>44081</v>
      </c>
      <c r="AB79" s="386" t="str">
        <f>Planning!AF80</f>
        <v>P</v>
      </c>
      <c r="AC79" s="386">
        <f>Planning!AG80</f>
        <v>44068</v>
      </c>
      <c r="AE79" s="388">
        <f t="shared" si="17"/>
        <v>13</v>
      </c>
      <c r="AF79" s="389">
        <f t="shared" si="18"/>
        <v>29</v>
      </c>
      <c r="AG79" s="389">
        <f t="shared" si="19"/>
        <v>9</v>
      </c>
    </row>
    <row r="80" spans="2:33" hidden="1">
      <c r="B80" s="384" t="str">
        <f>Planning!D81</f>
        <v>Uccle</v>
      </c>
      <c r="C80" s="384" t="str">
        <f>Planning!E81</f>
        <v>FH08</v>
      </c>
      <c r="D80" s="192" t="str">
        <f>Planning!F81</f>
        <v>VbI</v>
      </c>
      <c r="E80" s="193"/>
      <c r="F80" s="385" t="str">
        <f>Planning!Z81</f>
        <v>P</v>
      </c>
      <c r="G80" s="386">
        <f>Planning!AA81</f>
        <v>44055</v>
      </c>
      <c r="H80" s="387"/>
      <c r="I80" s="386">
        <f t="shared" si="20"/>
        <v>43623</v>
      </c>
      <c r="J80" s="387"/>
      <c r="K80" s="386">
        <f>IFERROR(IF(I80&gt;0,WORKDAY(I80,$I$5,Holidays!$B$2:$B$57),""),"")</f>
        <v>43623</v>
      </c>
      <c r="L80" s="387"/>
      <c r="M80" s="386">
        <f>IFERROR(IF(K80&gt;0,WORKDAY(K80,$K$5,Holidays!$B$2:$B$57),""),"")</f>
        <v>43623</v>
      </c>
      <c r="N80" s="387"/>
      <c r="O80" s="386">
        <f>IFERROR(IF(M80&gt;0,WORKDAY(M80,$M$5,Holidays!$B$2:$B$57),""),"")</f>
        <v>43623</v>
      </c>
      <c r="P80" s="387"/>
      <c r="Q80" s="386">
        <f>IFERROR(IF(O80&gt;0,WORKDAY(O80,$O$5,Holidays!$B$2:$B$57),""),"")</f>
        <v>43643</v>
      </c>
      <c r="R80" s="387"/>
      <c r="S80" s="386">
        <f>IFERROR(IF(Q80&gt;0,WORKDAY(Q80,$Q$5,Holidays!$B$2:$B$57),""),"")</f>
        <v>43644</v>
      </c>
      <c r="T80" s="387"/>
      <c r="U80" s="386">
        <f>IFERROR(IF(S80&gt;0,WORKDAY(S80,$S$5,Holidays!$B$2:$B$57),""),"")</f>
        <v>43644</v>
      </c>
      <c r="V80" s="387"/>
      <c r="W80" s="386">
        <f>IFERROR(IF(U80&gt;0,WORKDAY(U80,$U$5,Holidays!$B$2:$B$57),""),"")</f>
        <v>43648</v>
      </c>
      <c r="X80" s="387"/>
      <c r="Y80" s="386">
        <f>IFERROR(IF(W80&gt;0,WORKDAY(W80,$W$5,Holidays!$B$2:$B$57),""),"")</f>
        <v>43649</v>
      </c>
      <c r="Z80" s="387"/>
      <c r="AA80" s="386">
        <f>IFERROR(IF(W80&gt;0,WORKDAY(W80,$W$5,Holidays!$B$2:$B$57),""),"")</f>
        <v>43649</v>
      </c>
      <c r="AB80" s="386" t="str">
        <f>Planning!AF81</f>
        <v>P</v>
      </c>
      <c r="AC80" s="386">
        <f>Planning!AG81</f>
        <v>44084</v>
      </c>
      <c r="AE80" s="388" t="str">
        <f t="shared" si="17"/>
        <v/>
      </c>
      <c r="AF80" s="389">
        <f t="shared" si="18"/>
        <v>29</v>
      </c>
      <c r="AG80" s="389">
        <f t="shared" si="19"/>
        <v>9</v>
      </c>
    </row>
    <row r="81" spans="2:33" hidden="1">
      <c r="B81" s="384" t="str">
        <f>Planning!D82</f>
        <v>Antwerpen-West</v>
      </c>
      <c r="C81" s="384" t="str">
        <f>Planning!E82</f>
        <v>FH01</v>
      </c>
      <c r="D81" s="192" t="str">
        <f>Planning!F82</f>
        <v>VdB</v>
      </c>
      <c r="E81" s="193"/>
      <c r="F81" s="385" t="str">
        <f>Planning!Z82</f>
        <v>OK</v>
      </c>
      <c r="G81" s="386">
        <f>Planning!AA82</f>
        <v>43623</v>
      </c>
      <c r="H81" s="387" t="s">
        <v>171</v>
      </c>
      <c r="I81" s="386">
        <f t="shared" ref="I81:I91" si="22">G81</f>
        <v>43623</v>
      </c>
      <c r="J81" s="387" t="s">
        <v>171</v>
      </c>
      <c r="K81" s="386">
        <f>IFERROR(IF(I81&gt;0,WORKDAY(I81,$I$5,Holidays!$B$2:$B$57),""),"")</f>
        <v>43623</v>
      </c>
      <c r="L81" s="387" t="s">
        <v>171</v>
      </c>
      <c r="M81" s="386">
        <f>IFERROR(IF(K81&gt;0,WORKDAY(K81,$K$5,Holidays!$B$2:$B$57),""),"")</f>
        <v>43623</v>
      </c>
      <c r="N81" s="387" t="s">
        <v>171</v>
      </c>
      <c r="O81" s="386">
        <f>IFERROR(IF(M81&gt;0,WORKDAY(M81,$M$5,Holidays!$B$2:$B$57),""),"")</f>
        <v>43623</v>
      </c>
      <c r="P81" s="387" t="s">
        <v>171</v>
      </c>
      <c r="Q81" s="386">
        <f>IFERROR(IF(O81&gt;0,WORKDAY(O81,$O$5,Holidays!$B$2:$B$57),""),"")</f>
        <v>43643</v>
      </c>
      <c r="R81" s="387" t="s">
        <v>171</v>
      </c>
      <c r="S81" s="386">
        <f>IFERROR(IF(Q81&gt;0,WORKDAY(Q81,$Q$5,Holidays!$B$2:$B$57),""),"")</f>
        <v>43644</v>
      </c>
      <c r="T81" s="387" t="s">
        <v>171</v>
      </c>
      <c r="U81" s="386">
        <f>IFERROR(IF(S81&gt;0,WORKDAY(S81,$S$5,Holidays!$B$2:$B$57),""),"")</f>
        <v>43644</v>
      </c>
      <c r="V81" s="387" t="s">
        <v>171</v>
      </c>
      <c r="W81" s="386">
        <f>IFERROR(IF(U81&gt;0,WORKDAY(U81,$U$5,Holidays!$B$2:$B$57),""),"")</f>
        <v>43648</v>
      </c>
      <c r="X81" s="387" t="s">
        <v>171</v>
      </c>
      <c r="Y81" s="386">
        <f>IFERROR(IF(W81&gt;0,WORKDAY(W81,$W$5,Holidays!$B$2:$B$57),""),"")</f>
        <v>43649</v>
      </c>
      <c r="Z81" s="387" t="s">
        <v>171</v>
      </c>
      <c r="AA81" s="386">
        <f>IFERROR(IF(W81&gt;0,WORKDAY(W81,$W$5,Holidays!$B$2:$B$57),""),"")</f>
        <v>43649</v>
      </c>
      <c r="AB81" s="386" t="str">
        <f>Planning!AF82</f>
        <v>OK</v>
      </c>
      <c r="AC81" s="386">
        <f>Planning!AG82</f>
        <v>43655</v>
      </c>
      <c r="AE81" s="388" t="str">
        <f t="shared" si="17"/>
        <v/>
      </c>
      <c r="AF81" s="389">
        <f t="shared" si="18"/>
        <v>32</v>
      </c>
      <c r="AG81" s="389">
        <f t="shared" si="19"/>
        <v>12</v>
      </c>
    </row>
    <row r="82" spans="2:33" hidden="1">
      <c r="B82" s="384" t="str">
        <f>Planning!D83</f>
        <v>Antwerpen-West</v>
      </c>
      <c r="C82" s="384" t="str">
        <f>Planning!E83</f>
        <v>FH02</v>
      </c>
      <c r="D82" s="192" t="str">
        <f>Planning!F83</f>
        <v>VdB</v>
      </c>
      <c r="E82" s="193"/>
      <c r="F82" s="385" t="str">
        <f>Planning!Z83</f>
        <v>OK</v>
      </c>
      <c r="G82" s="386">
        <f>Planning!AA83</f>
        <v>43803</v>
      </c>
      <c r="H82" s="387" t="s">
        <v>171</v>
      </c>
      <c r="I82" s="386">
        <f t="shared" si="22"/>
        <v>43803</v>
      </c>
      <c r="J82" s="387" t="s">
        <v>171</v>
      </c>
      <c r="K82" s="386">
        <f>IFERROR(IF(I82&gt;0,WORKDAY(I82,$I$5,Holidays!$B$2:$B$57),""),"")</f>
        <v>43803</v>
      </c>
      <c r="L82" s="387" t="s">
        <v>171</v>
      </c>
      <c r="M82" s="386">
        <f>IFERROR(IF(K82&gt;0,WORKDAY(K82,$K$5,Holidays!$B$2:$B$57),""),"")</f>
        <v>43803</v>
      </c>
      <c r="N82" s="387" t="s">
        <v>171</v>
      </c>
      <c r="O82" s="386">
        <f>IFERROR(IF(M82&gt;0,WORKDAY(M82,$M$5,Holidays!$B$2:$B$57),""),"")</f>
        <v>43803</v>
      </c>
      <c r="P82" s="387" t="s">
        <v>171</v>
      </c>
      <c r="Q82" s="386">
        <f>IFERROR(IF(O82&gt;0,WORKDAY(O82,$O$5,Holidays!$B$2:$B$57),""),"")</f>
        <v>43837</v>
      </c>
      <c r="R82" s="387" t="s">
        <v>171</v>
      </c>
      <c r="S82" s="386">
        <f>IFERROR(IF(Q82&gt;0,WORKDAY(Q82,$Q$5,Holidays!$B$2:$B$57),""),"")</f>
        <v>43838</v>
      </c>
      <c r="T82" s="387" t="s">
        <v>171</v>
      </c>
      <c r="U82" s="386">
        <f>IFERROR(IF(S82&gt;0,WORKDAY(S82,$S$5,Holidays!$B$2:$B$57),""),"")</f>
        <v>43838</v>
      </c>
      <c r="V82" s="387" t="s">
        <v>171</v>
      </c>
      <c r="W82" s="386">
        <f>IFERROR(IF(U82&gt;0,WORKDAY(U82,$U$5,Holidays!$B$2:$B$57),""),"")</f>
        <v>43840</v>
      </c>
      <c r="X82" s="387" t="s">
        <v>171</v>
      </c>
      <c r="Y82" s="386">
        <f>IFERROR(IF(W82&gt;0,WORKDAY(W82,$W$5,Holidays!$B$2:$B$57),""),"")</f>
        <v>43843</v>
      </c>
      <c r="Z82" s="387" t="s">
        <v>171</v>
      </c>
      <c r="AA82" s="386">
        <f>IFERROR(IF(W82&gt;0,WORKDAY(W82,$W$5,Holidays!$B$2:$B$57),""),"")</f>
        <v>43843</v>
      </c>
      <c r="AB82" s="386" t="str">
        <f>Planning!AF83</f>
        <v>OK</v>
      </c>
      <c r="AC82" s="386">
        <f>Planning!AG83</f>
        <v>43801</v>
      </c>
      <c r="AE82" s="388">
        <f t="shared" si="17"/>
        <v>42</v>
      </c>
      <c r="AF82" s="389">
        <f t="shared" si="18"/>
        <v>-2</v>
      </c>
      <c r="AG82" s="389" t="str">
        <f t="shared" si="19"/>
        <v/>
      </c>
    </row>
    <row r="83" spans="2:33" hidden="1">
      <c r="B83" s="384" t="str">
        <f>Planning!D84</f>
        <v>Antwerpen-West</v>
      </c>
      <c r="C83" s="384" t="str">
        <f>Planning!E84</f>
        <v>FH03</v>
      </c>
      <c r="D83" s="192" t="str">
        <f>Planning!F84</f>
        <v>VdB</v>
      </c>
      <c r="E83" s="193"/>
      <c r="F83" s="385" t="str">
        <f>Planning!Z84</f>
        <v>OK</v>
      </c>
      <c r="G83" s="386">
        <f>Planning!AA84</f>
        <v>43790</v>
      </c>
      <c r="H83" s="387" t="s">
        <v>171</v>
      </c>
      <c r="I83" s="386">
        <f t="shared" si="22"/>
        <v>43790</v>
      </c>
      <c r="J83" s="387" t="s">
        <v>171</v>
      </c>
      <c r="K83" s="386">
        <f>IFERROR(IF(I83&gt;0,WORKDAY(I83,$I$5,Holidays!$B$2:$B$57),""),"")</f>
        <v>43790</v>
      </c>
      <c r="L83" s="387" t="s">
        <v>171</v>
      </c>
      <c r="M83" s="386">
        <f>IFERROR(IF(K83&gt;0,WORKDAY(K83,$K$5,Holidays!$B$2:$B$57),""),"")</f>
        <v>43790</v>
      </c>
      <c r="N83" s="387" t="s">
        <v>171</v>
      </c>
      <c r="O83" s="386">
        <f>IFERROR(IF(M83&gt;0,WORKDAY(M83,$M$5,Holidays!$B$2:$B$57),""),"")</f>
        <v>43790</v>
      </c>
      <c r="P83" s="387" t="s">
        <v>171</v>
      </c>
      <c r="Q83" s="386">
        <f>IFERROR(IF(O83&gt;0,WORKDAY(O83,$O$5,Holidays!$B$2:$B$57),""),"")</f>
        <v>43810</v>
      </c>
      <c r="R83" s="387" t="s">
        <v>171</v>
      </c>
      <c r="S83" s="386">
        <f>IFERROR(IF(Q83&gt;0,WORKDAY(Q83,$Q$5,Holidays!$B$2:$B$57),""),"")</f>
        <v>43811</v>
      </c>
      <c r="T83" s="387" t="s">
        <v>171</v>
      </c>
      <c r="U83" s="386">
        <f>IFERROR(IF(S83&gt;0,WORKDAY(S83,$S$5,Holidays!$B$2:$B$57),""),"")</f>
        <v>43811</v>
      </c>
      <c r="V83" s="387" t="s">
        <v>171</v>
      </c>
      <c r="W83" s="386">
        <f>IFERROR(IF(U83&gt;0,WORKDAY(U83,$U$5,Holidays!$B$2:$B$57),""),"")</f>
        <v>43815</v>
      </c>
      <c r="X83" s="387" t="s">
        <v>171</v>
      </c>
      <c r="Y83" s="386">
        <f>IFERROR(IF(W83&gt;0,WORKDAY(W83,$W$5,Holidays!$B$2:$B$57),""),"")</f>
        <v>43816</v>
      </c>
      <c r="Z83" s="387" t="s">
        <v>171</v>
      </c>
      <c r="AA83" s="386">
        <f>IFERROR(IF(W83&gt;0,WORKDAY(W83,$W$5,Holidays!$B$2:$B$57),""),"")</f>
        <v>43816</v>
      </c>
      <c r="AB83" s="386" t="str">
        <f>Planning!AF84</f>
        <v>OK</v>
      </c>
      <c r="AC83" s="386">
        <f>Planning!AG84</f>
        <v>43802</v>
      </c>
      <c r="AE83" s="388">
        <f t="shared" si="17"/>
        <v>14</v>
      </c>
      <c r="AF83" s="389">
        <f t="shared" si="18"/>
        <v>12</v>
      </c>
      <c r="AG83" s="389">
        <f t="shared" si="19"/>
        <v>-8</v>
      </c>
    </row>
    <row r="84" spans="2:33" hidden="1">
      <c r="B84" s="384" t="str">
        <f>Planning!D85</f>
        <v>Antwerpen-West</v>
      </c>
      <c r="C84" s="384" t="str">
        <f>Planning!E85</f>
        <v>FH04</v>
      </c>
      <c r="D84" s="192" t="str">
        <f>Planning!F85</f>
        <v>VdB</v>
      </c>
      <c r="E84" s="193"/>
      <c r="F84" s="385" t="str">
        <f>Planning!Z85</f>
        <v>OK</v>
      </c>
      <c r="G84" s="386">
        <f>Planning!AA85</f>
        <v>43621</v>
      </c>
      <c r="H84" s="387" t="s">
        <v>171</v>
      </c>
      <c r="I84" s="386">
        <f t="shared" si="22"/>
        <v>43621</v>
      </c>
      <c r="J84" s="387" t="s">
        <v>171</v>
      </c>
      <c r="K84" s="386">
        <f>IFERROR(IF(I84&gt;0,WORKDAY(I84,$I$5,Holidays!$B$2:$B$57),""),"")</f>
        <v>43621</v>
      </c>
      <c r="L84" s="387" t="s">
        <v>171</v>
      </c>
      <c r="M84" s="386">
        <f>IFERROR(IF(K84&gt;0,WORKDAY(K84,$K$5,Holidays!$B$2:$B$57),""),"")</f>
        <v>43621</v>
      </c>
      <c r="N84" s="387" t="s">
        <v>171</v>
      </c>
      <c r="O84" s="386">
        <f>IFERROR(IF(M84&gt;0,WORKDAY(M84,$M$5,Holidays!$B$2:$B$57),""),"")</f>
        <v>43621</v>
      </c>
      <c r="P84" s="387" t="s">
        <v>171</v>
      </c>
      <c r="Q84" s="386">
        <f>IFERROR(IF(O84&gt;0,WORKDAY(O84,$O$5,Holidays!$B$2:$B$57),""),"")</f>
        <v>43641</v>
      </c>
      <c r="R84" s="387" t="s">
        <v>171</v>
      </c>
      <c r="S84" s="386">
        <f>IFERROR(IF(Q84&gt;0,WORKDAY(Q84,$Q$5,Holidays!$B$2:$B$57),""),"")</f>
        <v>43642</v>
      </c>
      <c r="T84" s="387" t="s">
        <v>171</v>
      </c>
      <c r="U84" s="386">
        <f>IFERROR(IF(S84&gt;0,WORKDAY(S84,$S$5,Holidays!$B$2:$B$57),""),"")</f>
        <v>43642</v>
      </c>
      <c r="V84" s="387" t="s">
        <v>171</v>
      </c>
      <c r="W84" s="386">
        <f>IFERROR(IF(U84&gt;0,WORKDAY(U84,$U$5,Holidays!$B$2:$B$57),""),"")</f>
        <v>43644</v>
      </c>
      <c r="X84" s="387" t="s">
        <v>171</v>
      </c>
      <c r="Y84" s="386">
        <f>IFERROR(IF(W84&gt;0,WORKDAY(W84,$W$5,Holidays!$B$2:$B$57),""),"")</f>
        <v>43647</v>
      </c>
      <c r="Z84" s="387" t="s">
        <v>171</v>
      </c>
      <c r="AA84" s="386">
        <f>IFERROR(IF(W84&gt;0,WORKDAY(W84,$W$5,Holidays!$B$2:$B$57),""),"")</f>
        <v>43647</v>
      </c>
      <c r="AB84" s="386" t="str">
        <f>Planning!AF85</f>
        <v>OK</v>
      </c>
      <c r="AC84" s="386">
        <f>Planning!AG85</f>
        <v>43696</v>
      </c>
      <c r="AE84" s="388" t="str">
        <f t="shared" si="17"/>
        <v/>
      </c>
      <c r="AF84" s="389">
        <f t="shared" si="18"/>
        <v>75</v>
      </c>
      <c r="AG84" s="389">
        <f t="shared" si="19"/>
        <v>55</v>
      </c>
    </row>
    <row r="85" spans="2:33">
      <c r="B85" s="384" t="str">
        <f>Planning!D86</f>
        <v>Antwerpen-West</v>
      </c>
      <c r="C85" s="384" t="str">
        <f>Planning!E86</f>
        <v>FH05</v>
      </c>
      <c r="D85" s="192" t="str">
        <f>Planning!F86</f>
        <v>VdB</v>
      </c>
      <c r="E85" s="193"/>
      <c r="F85" s="385" t="str">
        <f>Planning!Z86</f>
        <v>P</v>
      </c>
      <c r="G85" s="386">
        <f>Planning!AA86</f>
        <v>44049</v>
      </c>
      <c r="H85" s="387" t="s">
        <v>164</v>
      </c>
      <c r="I85" s="386">
        <f t="shared" si="22"/>
        <v>44049</v>
      </c>
      <c r="J85" s="387" t="s">
        <v>164</v>
      </c>
      <c r="K85" s="386">
        <f>IFERROR(IF(I85&gt;0,WORKDAY(I85,$I$5,Holidays!$B$2:$B$57),""),"")</f>
        <v>44049</v>
      </c>
      <c r="L85" s="387" t="s">
        <v>164</v>
      </c>
      <c r="M85" s="386">
        <f>IFERROR(IF(K85&gt;0,WORKDAY(K85,$K$5,Holidays!$B$2:$B$57),""),"")</f>
        <v>44049</v>
      </c>
      <c r="N85" s="387" t="s">
        <v>164</v>
      </c>
      <c r="O85" s="386">
        <f>IFERROR(IF(M85&gt;0,WORKDAY(M85,$M$5,Holidays!$B$2:$B$57),""),"")</f>
        <v>44049</v>
      </c>
      <c r="P85" s="387" t="s">
        <v>164</v>
      </c>
      <c r="Q85" s="386">
        <f>IFERROR(IF(O85&gt;0,WORKDAY(O85,$O$5,Holidays!$B$2:$B$57),""),"")</f>
        <v>44069</v>
      </c>
      <c r="R85" s="387" t="s">
        <v>164</v>
      </c>
      <c r="S85" s="386">
        <f>IFERROR(IF(Q85&gt;0,WORKDAY(Q85,$Q$5,Holidays!$B$2:$B$57),""),"")</f>
        <v>44070</v>
      </c>
      <c r="T85" s="387" t="s">
        <v>164</v>
      </c>
      <c r="U85" s="386">
        <f>IFERROR(IF(S85&gt;0,WORKDAY(S85,$S$5,Holidays!$B$2:$B$57),""),"")</f>
        <v>44070</v>
      </c>
      <c r="V85" s="387" t="s">
        <v>164</v>
      </c>
      <c r="W85" s="386">
        <f>IFERROR(IF(U85&gt;0,WORKDAY(U85,$U$5,Holidays!$B$2:$B$57),""),"")</f>
        <v>44074</v>
      </c>
      <c r="X85" s="387" t="s">
        <v>164</v>
      </c>
      <c r="Y85" s="386">
        <f>IFERROR(IF(W85&gt;0,WORKDAY(W85,$W$5,Holidays!$B$2:$B$57),""),"")</f>
        <v>44075</v>
      </c>
      <c r="Z85" s="387" t="s">
        <v>164</v>
      </c>
      <c r="AA85" s="386">
        <f>IFERROR(IF(W85&gt;0,WORKDAY(W85,$W$5,Holidays!$B$2:$B$57),""),"")</f>
        <v>44075</v>
      </c>
      <c r="AB85" s="386" t="str">
        <f>Planning!AF86</f>
        <v>P</v>
      </c>
      <c r="AC85" s="386">
        <f>Planning!AG86</f>
        <v>44078</v>
      </c>
      <c r="AE85" s="388" t="str">
        <f t="shared" si="17"/>
        <v/>
      </c>
      <c r="AF85" s="389">
        <f t="shared" si="18"/>
        <v>29</v>
      </c>
      <c r="AG85" s="389">
        <f t="shared" si="19"/>
        <v>9</v>
      </c>
    </row>
    <row r="86" spans="2:33" hidden="1">
      <c r="B86" s="384" t="str">
        <f>Planning!D87</f>
        <v>Antwerpen-West</v>
      </c>
      <c r="C86" s="384" t="str">
        <f>Planning!E87</f>
        <v>FH06</v>
      </c>
      <c r="D86" s="192" t="str">
        <f>Planning!F87</f>
        <v>VdB</v>
      </c>
      <c r="E86" s="193"/>
      <c r="F86" s="385" t="str">
        <f>Planning!Z87</f>
        <v>OK</v>
      </c>
      <c r="G86" s="386">
        <f>Planning!AA87</f>
        <v>43686</v>
      </c>
      <c r="H86" s="387" t="s">
        <v>171</v>
      </c>
      <c r="I86" s="386">
        <f t="shared" si="22"/>
        <v>43686</v>
      </c>
      <c r="J86" s="387" t="s">
        <v>171</v>
      </c>
      <c r="K86" s="386">
        <f>IFERROR(IF(I86&gt;0,WORKDAY(I86,$I$5,Holidays!$B$2:$B$57),""),"")</f>
        <v>43686</v>
      </c>
      <c r="L86" s="387" t="s">
        <v>171</v>
      </c>
      <c r="M86" s="386">
        <f>IFERROR(IF(K86&gt;0,WORKDAY(K86,$K$5,Holidays!$B$2:$B$57),""),"")</f>
        <v>43686</v>
      </c>
      <c r="N86" s="387" t="s">
        <v>171</v>
      </c>
      <c r="O86" s="386">
        <f>IFERROR(IF(M86&gt;0,WORKDAY(M86,$M$5,Holidays!$B$2:$B$57),""),"")</f>
        <v>43686</v>
      </c>
      <c r="P86" s="387" t="s">
        <v>171</v>
      </c>
      <c r="Q86" s="386">
        <f>IFERROR(IF(O86&gt;0,WORKDAY(O86,$O$5,Holidays!$B$2:$B$57),""),"")</f>
        <v>43710</v>
      </c>
      <c r="R86" s="387" t="s">
        <v>171</v>
      </c>
      <c r="S86" s="386">
        <f>IFERROR(IF(Q86&gt;0,WORKDAY(Q86,$Q$5,Holidays!$B$2:$B$57),""),"")</f>
        <v>43711</v>
      </c>
      <c r="T86" s="387" t="s">
        <v>171</v>
      </c>
      <c r="U86" s="386">
        <f>IFERROR(IF(S86&gt;0,WORKDAY(S86,$S$5,Holidays!$B$2:$B$57),""),"")</f>
        <v>43711</v>
      </c>
      <c r="V86" s="387" t="s">
        <v>171</v>
      </c>
      <c r="W86" s="386">
        <f>IFERROR(IF(U86&gt;0,WORKDAY(U86,$U$5,Holidays!$B$2:$B$57),""),"")</f>
        <v>43713</v>
      </c>
      <c r="X86" s="387" t="s">
        <v>171</v>
      </c>
      <c r="Y86" s="386">
        <f>IFERROR(IF(W86&gt;0,WORKDAY(W86,$W$5,Holidays!$B$2:$B$57),""),"")</f>
        <v>43714</v>
      </c>
      <c r="Z86" s="387" t="s">
        <v>171</v>
      </c>
      <c r="AA86" s="386">
        <f>IFERROR(IF(W86&gt;0,WORKDAY(W86,$W$5,Holidays!$B$2:$B$57),""),"")</f>
        <v>43714</v>
      </c>
      <c r="AB86" s="386" t="str">
        <f>Planning!AF87</f>
        <v>OK</v>
      </c>
      <c r="AC86" s="386">
        <f>Planning!AG87</f>
        <v>43773</v>
      </c>
      <c r="AE86" s="388" t="str">
        <f t="shared" si="17"/>
        <v/>
      </c>
      <c r="AF86" s="389">
        <f t="shared" si="18"/>
        <v>87</v>
      </c>
      <c r="AG86" s="389">
        <f t="shared" si="19"/>
        <v>67</v>
      </c>
    </row>
    <row r="87" spans="2:33" hidden="1">
      <c r="B87" s="384" t="str">
        <f>Planning!D88</f>
        <v>Antwerpen-West</v>
      </c>
      <c r="C87" s="384" t="str">
        <f>Planning!E88</f>
        <v>FH07</v>
      </c>
      <c r="D87" s="192" t="str">
        <f>Planning!F88</f>
        <v>VdB</v>
      </c>
      <c r="E87" s="193"/>
      <c r="F87" s="385" t="str">
        <f>Planning!Z88</f>
        <v>OK</v>
      </c>
      <c r="G87" s="386">
        <f>Planning!AA88</f>
        <v>43621</v>
      </c>
      <c r="H87" s="387" t="s">
        <v>171</v>
      </c>
      <c r="I87" s="386">
        <f t="shared" si="22"/>
        <v>43621</v>
      </c>
      <c r="J87" s="387" t="s">
        <v>171</v>
      </c>
      <c r="K87" s="386" t="s">
        <v>172</v>
      </c>
      <c r="L87" s="387" t="s">
        <v>171</v>
      </c>
      <c r="M87" s="386" t="s">
        <v>172</v>
      </c>
      <c r="N87" s="387" t="s">
        <v>171</v>
      </c>
      <c r="O87" s="386" t="s">
        <v>172</v>
      </c>
      <c r="P87" s="387" t="s">
        <v>171</v>
      </c>
      <c r="Q87" s="386" t="s">
        <v>172</v>
      </c>
      <c r="R87" s="387" t="s">
        <v>171</v>
      </c>
      <c r="S87" s="386" t="s">
        <v>172</v>
      </c>
      <c r="T87" s="387" t="s">
        <v>171</v>
      </c>
      <c r="U87" s="386" t="s">
        <v>172</v>
      </c>
      <c r="V87" s="387" t="s">
        <v>171</v>
      </c>
      <c r="W87" s="386" t="s">
        <v>172</v>
      </c>
      <c r="X87" s="387" t="s">
        <v>171</v>
      </c>
      <c r="Y87" s="386" t="s">
        <v>172</v>
      </c>
      <c r="Z87" s="387" t="s">
        <v>171</v>
      </c>
      <c r="AA87" s="386" t="s">
        <v>172</v>
      </c>
      <c r="AB87" s="386" t="str">
        <f>Planning!AF88</f>
        <v>OK</v>
      </c>
      <c r="AC87" s="386">
        <f>Planning!AG88</f>
        <v>43658</v>
      </c>
      <c r="AE87" s="388" t="e">
        <f t="shared" si="17"/>
        <v>#VALUE!</v>
      </c>
      <c r="AF87" s="389">
        <f t="shared" si="18"/>
        <v>37</v>
      </c>
      <c r="AG87" s="389">
        <f t="shared" si="19"/>
        <v>17</v>
      </c>
    </row>
    <row r="88" spans="2:33" hidden="1">
      <c r="B88" s="384" t="str">
        <f>Planning!D89</f>
        <v>Antwerpen-West</v>
      </c>
      <c r="C88" s="384" t="str">
        <f>Planning!E89</f>
        <v>FH08</v>
      </c>
      <c r="D88" s="192" t="str">
        <f>Planning!F89</f>
        <v>VdB</v>
      </c>
      <c r="E88" s="193"/>
      <c r="F88" s="385" t="str">
        <f>Planning!Z89</f>
        <v>OK</v>
      </c>
      <c r="G88" s="386">
        <f>Planning!AA89</f>
        <v>43944</v>
      </c>
      <c r="H88" s="387" t="s">
        <v>171</v>
      </c>
      <c r="I88" s="386">
        <f t="shared" si="22"/>
        <v>43944</v>
      </c>
      <c r="J88" s="387" t="s">
        <v>171</v>
      </c>
      <c r="K88" s="386">
        <f>IFERROR(IF(I88&gt;0,WORKDAY(I88,$I$5,Holidays!$B$2:$B$57),""),"")</f>
        <v>43944</v>
      </c>
      <c r="L88" s="387" t="s">
        <v>171</v>
      </c>
      <c r="M88" s="386">
        <f>IFERROR(IF(K88&gt;0,WORKDAY(K88,$K$5,Holidays!$B$2:$B$57),""),"")</f>
        <v>43944</v>
      </c>
      <c r="N88" s="387" t="s">
        <v>171</v>
      </c>
      <c r="O88" s="386">
        <f>IFERROR(IF(M88&gt;0,WORKDAY(M88,$M$5,Holidays!$B$2:$B$57),""),"")</f>
        <v>43944</v>
      </c>
      <c r="P88" s="387" t="s">
        <v>171</v>
      </c>
      <c r="Q88" s="386">
        <v>43998</v>
      </c>
      <c r="R88" s="387" t="s">
        <v>171</v>
      </c>
      <c r="S88" s="386">
        <v>44001</v>
      </c>
      <c r="T88" s="387" t="s">
        <v>171</v>
      </c>
      <c r="U88" s="386">
        <v>44002</v>
      </c>
      <c r="V88" s="387" t="s">
        <v>171</v>
      </c>
      <c r="W88" s="386">
        <f>IFERROR(IF(U88&gt;0,WORKDAY(U88,$U$5,Holidays!$B$2:$B$57),""),"")</f>
        <v>44005</v>
      </c>
      <c r="X88" s="387" t="s">
        <v>171</v>
      </c>
      <c r="Y88" s="386">
        <v>44011</v>
      </c>
      <c r="Z88" s="387" t="s">
        <v>164</v>
      </c>
      <c r="AA88" s="386">
        <f>IFERROR(IF(W88&gt;0,WORKDAY(W88,$W$5,Holidays!$B$2:$B$57),""),"")</f>
        <v>44006</v>
      </c>
      <c r="AB88" s="386" t="str">
        <f>Planning!AF89</f>
        <v>OK</v>
      </c>
      <c r="AC88" s="386">
        <f>Planning!AG89</f>
        <v>44011</v>
      </c>
      <c r="AE88" s="388" t="str">
        <f t="shared" si="17"/>
        <v/>
      </c>
      <c r="AF88" s="389">
        <f t="shared" si="18"/>
        <v>67</v>
      </c>
      <c r="AG88" s="389">
        <f t="shared" si="19"/>
        <v>47</v>
      </c>
    </row>
    <row r="89" spans="2:33">
      <c r="B89" s="384" t="str">
        <f>Planning!D90</f>
        <v>Antwerpen-West</v>
      </c>
      <c r="C89" s="384" t="str">
        <f>Planning!E90</f>
        <v>FH09</v>
      </c>
      <c r="D89" s="192" t="str">
        <f>Planning!F90</f>
        <v>VdB</v>
      </c>
      <c r="E89" s="193"/>
      <c r="F89" s="385" t="str">
        <f>Planning!Z90</f>
        <v>OK</v>
      </c>
      <c r="G89" s="386">
        <f>Planning!AA90</f>
        <v>43963</v>
      </c>
      <c r="H89" s="387" t="s">
        <v>171</v>
      </c>
      <c r="I89" s="386">
        <f t="shared" si="22"/>
        <v>43963</v>
      </c>
      <c r="J89" s="387" t="s">
        <v>171</v>
      </c>
      <c r="K89" s="386">
        <f>IFERROR(IF(I89&gt;0,WORKDAY(I89,$I$5,Holidays!$B$2:$B$57),""),"")</f>
        <v>43963</v>
      </c>
      <c r="L89" s="387" t="s">
        <v>171</v>
      </c>
      <c r="M89" s="386">
        <f>IFERROR(IF(K89&gt;0,WORKDAY(K89,$K$5,Holidays!$B$2:$B$57),""),"")</f>
        <v>43963</v>
      </c>
      <c r="N89" s="387" t="s">
        <v>171</v>
      </c>
      <c r="O89" s="386">
        <f>IFERROR(IF(M89&gt;0,WORKDAY(M89,$M$5,Holidays!$B$2:$B$57),""),"")</f>
        <v>43963</v>
      </c>
      <c r="P89" s="387" t="s">
        <v>164</v>
      </c>
      <c r="Q89" s="386">
        <f>IFERROR(IF(O89&gt;0,WORKDAY(O89,$O$5,Holidays!$B$2:$B$57),""),"")</f>
        <v>43986</v>
      </c>
      <c r="R89" s="387" t="s">
        <v>164</v>
      </c>
      <c r="S89" s="386">
        <f>IFERROR(IF(Q89&gt;0,WORKDAY(Q89,$Q$5,Holidays!$B$2:$B$57),""),"")</f>
        <v>43987</v>
      </c>
      <c r="T89" s="387" t="s">
        <v>164</v>
      </c>
      <c r="U89" s="386">
        <f>IFERROR(IF(S89&gt;0,WORKDAY(S89,$S$5,Holidays!$B$2:$B$57),""),"")</f>
        <v>43987</v>
      </c>
      <c r="V89" s="387" t="s">
        <v>164</v>
      </c>
      <c r="W89" s="386">
        <f>IFERROR(IF(U89&gt;0,WORKDAY(U89,$U$5,Holidays!$B$2:$B$57),""),"")</f>
        <v>43991</v>
      </c>
      <c r="X89" s="387" t="s">
        <v>164</v>
      </c>
      <c r="Y89" s="386">
        <f>IFERROR(IF(W89&gt;0,WORKDAY(W89,$W$5,Holidays!$B$2:$B$57),""),"")</f>
        <v>43992</v>
      </c>
      <c r="Z89" s="387" t="s">
        <v>164</v>
      </c>
      <c r="AA89" s="386">
        <f>IFERROR(IF(W89&gt;0,WORKDAY(W89,$W$5,Holidays!$B$2:$B$57),""),"")</f>
        <v>43992</v>
      </c>
      <c r="AB89" s="386" t="str">
        <f>Planning!AF90</f>
        <v>P</v>
      </c>
      <c r="AC89" s="386">
        <f>Planning!AG90</f>
        <v>43979</v>
      </c>
      <c r="AE89" s="388">
        <f t="shared" si="17"/>
        <v>13</v>
      </c>
      <c r="AF89" s="389">
        <f t="shared" si="18"/>
        <v>16</v>
      </c>
      <c r="AG89" s="389">
        <f t="shared" si="19"/>
        <v>-4</v>
      </c>
    </row>
    <row r="90" spans="2:33">
      <c r="B90" s="384" t="str">
        <f>Planning!D91</f>
        <v>Antwerpen-West</v>
      </c>
      <c r="C90" s="384" t="str">
        <f>Planning!E91</f>
        <v>FH10</v>
      </c>
      <c r="D90" s="192" t="str">
        <f>Planning!F91</f>
        <v>VdB</v>
      </c>
      <c r="E90" s="193"/>
      <c r="F90" s="385" t="str">
        <f>Planning!Z91</f>
        <v>P</v>
      </c>
      <c r="G90" s="386">
        <f>Planning!AA91</f>
        <v>44053</v>
      </c>
      <c r="H90" s="387" t="s">
        <v>164</v>
      </c>
      <c r="I90" s="386">
        <f t="shared" si="22"/>
        <v>44053</v>
      </c>
      <c r="J90" s="387" t="s">
        <v>164</v>
      </c>
      <c r="K90" s="386">
        <f>IFERROR(IF(I90&gt;0,WORKDAY(I90,$I$5,Holidays!$B$2:$B$57),""),"")</f>
        <v>44053</v>
      </c>
      <c r="L90" s="387" t="s">
        <v>164</v>
      </c>
      <c r="M90" s="386">
        <f>IFERROR(IF(K90&gt;0,WORKDAY(K90,$K$5,Holidays!$B$2:$B$57),""),"")</f>
        <v>44053</v>
      </c>
      <c r="N90" s="387" t="s">
        <v>164</v>
      </c>
      <c r="O90" s="386">
        <f>IFERROR(IF(M90&gt;0,WORKDAY(M90,$M$5,Holidays!$B$2:$B$57),""),"")</f>
        <v>44053</v>
      </c>
      <c r="P90" s="387" t="s">
        <v>164</v>
      </c>
      <c r="Q90" s="386">
        <f>IFERROR(IF(O90&gt;0,WORKDAY(O90,$O$5,Holidays!$B$2:$B$57),""),"")</f>
        <v>44071</v>
      </c>
      <c r="R90" s="387" t="s">
        <v>164</v>
      </c>
      <c r="S90" s="386">
        <f>IFERROR(IF(Q90&gt;0,WORKDAY(Q90,$Q$5,Holidays!$B$2:$B$57),""),"")</f>
        <v>44074</v>
      </c>
      <c r="T90" s="387" t="s">
        <v>164</v>
      </c>
      <c r="U90" s="386">
        <f>IFERROR(IF(S90&gt;0,WORKDAY(S90,$S$5,Holidays!$B$2:$B$57),""),"")</f>
        <v>44074</v>
      </c>
      <c r="V90" s="387" t="s">
        <v>164</v>
      </c>
      <c r="W90" s="386">
        <f>IFERROR(IF(U90&gt;0,WORKDAY(U90,$U$5,Holidays!$B$2:$B$57),""),"")</f>
        <v>44076</v>
      </c>
      <c r="X90" s="387" t="s">
        <v>164</v>
      </c>
      <c r="Y90" s="386">
        <f>IFERROR(IF(W90&gt;0,WORKDAY(W90,$W$5,Holidays!$B$2:$B$57),""),"")</f>
        <v>44077</v>
      </c>
      <c r="Z90" s="387" t="s">
        <v>164</v>
      </c>
      <c r="AA90" s="386">
        <f>IFERROR(IF(W90&gt;0,WORKDAY(W90,$W$5,Holidays!$B$2:$B$57),""),"")</f>
        <v>44077</v>
      </c>
      <c r="AB90" s="386" t="str">
        <f>Planning!AF91</f>
        <v>P</v>
      </c>
      <c r="AC90" s="386">
        <f>Planning!AG91</f>
        <v>44082</v>
      </c>
      <c r="AE90" s="388" t="str">
        <f t="shared" si="17"/>
        <v/>
      </c>
      <c r="AF90" s="389">
        <f t="shared" si="18"/>
        <v>29</v>
      </c>
      <c r="AG90" s="389">
        <f t="shared" si="19"/>
        <v>9</v>
      </c>
    </row>
    <row r="91" spans="2:33">
      <c r="B91" s="384" t="str">
        <f>Planning!D92</f>
        <v>Antwerpen-West</v>
      </c>
      <c r="C91" s="384" t="str">
        <f>Planning!E92</f>
        <v>FH11</v>
      </c>
      <c r="D91" s="192" t="str">
        <f>Planning!F92</f>
        <v>VdB</v>
      </c>
      <c r="E91" s="193"/>
      <c r="F91" s="385" t="str">
        <f>Planning!Z92</f>
        <v>OK</v>
      </c>
      <c r="G91" s="386">
        <f>Planning!AA92</f>
        <v>43969</v>
      </c>
      <c r="H91" s="387" t="s">
        <v>171</v>
      </c>
      <c r="I91" s="386">
        <f t="shared" si="22"/>
        <v>43969</v>
      </c>
      <c r="J91" s="387" t="s">
        <v>171</v>
      </c>
      <c r="K91" s="386">
        <f>IFERROR(IF(I91&gt;0,WORKDAY(I91,$I$5,Holidays!$B$2:$B$57),""),"")</f>
        <v>43969</v>
      </c>
      <c r="L91" s="387" t="s">
        <v>171</v>
      </c>
      <c r="M91" s="386">
        <f>IFERROR(IF(K91&gt;0,WORKDAY(K91,$K$5,Holidays!$B$2:$B$57),""),"")</f>
        <v>43969</v>
      </c>
      <c r="N91" s="387" t="s">
        <v>171</v>
      </c>
      <c r="O91" s="386">
        <v>43979</v>
      </c>
      <c r="P91" s="387" t="s">
        <v>171</v>
      </c>
      <c r="Q91" s="386">
        <v>44011</v>
      </c>
      <c r="R91" s="387" t="s">
        <v>171</v>
      </c>
      <c r="S91" s="386">
        <v>44013</v>
      </c>
      <c r="T91" s="387" t="s">
        <v>171</v>
      </c>
      <c r="U91" s="386">
        <v>44014</v>
      </c>
      <c r="V91" s="387" t="s">
        <v>171</v>
      </c>
      <c r="W91" s="386">
        <v>44015</v>
      </c>
      <c r="X91" s="387" t="s">
        <v>171</v>
      </c>
      <c r="Y91" s="386">
        <f>IFERROR(IF(W91&gt;0,WORKDAY(W91,$W$5,Holidays!$B$2:$B$57),""),"")</f>
        <v>44018</v>
      </c>
      <c r="Z91" s="387" t="s">
        <v>164</v>
      </c>
      <c r="AA91" s="386">
        <f>IFERROR(IF(W91&gt;0,WORKDAY(W91,$W$5,Holidays!$B$2:$B$57),""),"")</f>
        <v>44018</v>
      </c>
      <c r="AB91" s="386" t="str">
        <f>Planning!AF92</f>
        <v>OK</v>
      </c>
      <c r="AC91" s="386">
        <f>Planning!AG92</f>
        <v>44015</v>
      </c>
      <c r="AE91" s="388">
        <f t="shared" si="17"/>
        <v>3</v>
      </c>
      <c r="AF91" s="389">
        <f t="shared" si="18"/>
        <v>46</v>
      </c>
      <c r="AG91" s="389">
        <f t="shared" si="19"/>
        <v>26</v>
      </c>
    </row>
    <row r="92" spans="2:33" hidden="1">
      <c r="B92" s="384" t="str">
        <f>Planning!D93</f>
        <v>Brugge</v>
      </c>
      <c r="C92" s="384" t="str">
        <f>Planning!E93</f>
        <v>FH01</v>
      </c>
      <c r="D92" s="192" t="str">
        <f>Planning!F93</f>
        <v>VbI</v>
      </c>
      <c r="E92" s="193"/>
      <c r="F92" s="385" t="str">
        <f>Planning!Z93</f>
        <v>OK</v>
      </c>
      <c r="G92" s="386">
        <f>Planning!AA93</f>
        <v>44007</v>
      </c>
      <c r="H92" s="386"/>
      <c r="I92" s="386">
        <f t="shared" si="20"/>
        <v>44061</v>
      </c>
      <c r="J92" s="387"/>
      <c r="K92" s="386">
        <f>IFERROR(IF(I92&gt;0,WORKDAY(I92,$I$5,Holidays!$B$2:$B$57),""),"")</f>
        <v>44061</v>
      </c>
      <c r="L92" s="387"/>
      <c r="M92" s="386">
        <f>IFERROR(IF(K92&gt;0,WORKDAY(K92,$K$5,Holidays!$B$2:$B$57),""),"")</f>
        <v>44061</v>
      </c>
      <c r="N92" s="387"/>
      <c r="O92" s="386">
        <f>IFERROR(IF(M92&gt;0,WORKDAY(M92,$M$5,Holidays!$B$2:$B$57),""),"")</f>
        <v>44061</v>
      </c>
      <c r="P92" s="387"/>
      <c r="Q92" s="386">
        <f>IFERROR(IF(O92&gt;0,WORKDAY(O92,$O$5,Holidays!$B$2:$B$57),""),"")</f>
        <v>44081</v>
      </c>
      <c r="R92" s="387"/>
      <c r="S92" s="386">
        <f>IFERROR(IF(Q92&gt;0,WORKDAY(Q92,$Q$5,Holidays!$B$2:$B$57),""),"")</f>
        <v>44082</v>
      </c>
      <c r="T92" s="387"/>
      <c r="U92" s="386">
        <f>IFERROR(IF(S92&gt;0,WORKDAY(S92,$S$5,Holidays!$B$2:$B$57),""),"")</f>
        <v>44082</v>
      </c>
      <c r="V92" s="387"/>
      <c r="W92" s="386">
        <f>IFERROR(IF(U92&gt;0,WORKDAY(U92,$U$5,Holidays!$B$2:$B$57),""),"")</f>
        <v>44084</v>
      </c>
      <c r="X92" s="387"/>
      <c r="Y92" s="386">
        <f>IFERROR(IF(W92&gt;0,WORKDAY(W92,$W$5,Holidays!$B$2:$B$57),""),"")</f>
        <v>44085</v>
      </c>
      <c r="Z92" s="387"/>
      <c r="AA92" s="386">
        <f>IFERROR(IF(W92&gt;0,WORKDAY(W92,$W$5,Holidays!$B$2:$B$57),""),"")</f>
        <v>44085</v>
      </c>
      <c r="AB92" s="386" t="str">
        <f>Planning!AF93</f>
        <v>OK</v>
      </c>
      <c r="AC92" s="386">
        <f>Planning!AG93</f>
        <v>43679</v>
      </c>
      <c r="AE92" s="388">
        <f t="shared" si="17"/>
        <v>406</v>
      </c>
      <c r="AF92" s="389">
        <f t="shared" si="18"/>
        <v>-328</v>
      </c>
      <c r="AG92" s="389" t="str">
        <f t="shared" si="19"/>
        <v/>
      </c>
    </row>
    <row r="93" spans="2:33" hidden="1">
      <c r="B93" s="384" t="str">
        <f>Planning!D94</f>
        <v>Brugge</v>
      </c>
      <c r="C93" s="384" t="str">
        <f>Planning!E94</f>
        <v>FH02</v>
      </c>
      <c r="D93" s="192" t="str">
        <f>Planning!F94</f>
        <v>VbI</v>
      </c>
      <c r="E93" s="193"/>
      <c r="F93" s="385" t="str">
        <f>Planning!Z94</f>
        <v>P</v>
      </c>
      <c r="G93" s="386">
        <f>Planning!AA94</f>
        <v>44061</v>
      </c>
      <c r="H93" s="387"/>
      <c r="I93" s="386">
        <f t="shared" ref="I93" si="23">G94</f>
        <v>43690</v>
      </c>
      <c r="J93" s="387" t="s">
        <v>171</v>
      </c>
      <c r="K93" s="386">
        <f>IFERROR(IF(I93&gt;0,WORKDAY(I93,$I$5,Holidays!$B$2:$B$57),""),"")</f>
        <v>43690</v>
      </c>
      <c r="L93" s="387" t="s">
        <v>171</v>
      </c>
      <c r="M93" s="386">
        <f>IFERROR(IF(K93&gt;0,WORKDAY(K93,$K$5,Holidays!$B$2:$B$57),""),"")</f>
        <v>43690</v>
      </c>
      <c r="N93" s="387" t="s">
        <v>171</v>
      </c>
      <c r="O93" s="386">
        <f>IFERROR(IF(M93&gt;0,WORKDAY(M93,$M$5,Holidays!$B$2:$B$57),""),"")</f>
        <v>43690</v>
      </c>
      <c r="P93" s="387" t="s">
        <v>171</v>
      </c>
      <c r="Q93" s="386">
        <f>IFERROR(IF(O93&gt;0,WORKDAY(O93,$O$5,Holidays!$B$2:$B$57),""),"")</f>
        <v>43712</v>
      </c>
      <c r="R93" s="387" t="s">
        <v>171</v>
      </c>
      <c r="S93" s="386">
        <f>IFERROR(IF(Q93&gt;0,WORKDAY(Q93,$Q$5,Holidays!$B$2:$B$57),""),"")</f>
        <v>43713</v>
      </c>
      <c r="T93" s="387" t="s">
        <v>171</v>
      </c>
      <c r="U93" s="386">
        <f>IFERROR(IF(S93&gt;0,WORKDAY(S93,$S$5,Holidays!$B$2:$B$57),""),"")</f>
        <v>43713</v>
      </c>
      <c r="V93" s="387" t="s">
        <v>171</v>
      </c>
      <c r="W93" s="386">
        <f>IFERROR(IF(U93&gt;0,WORKDAY(U93,$U$5,Holidays!$B$2:$B$57),""),"")</f>
        <v>43717</v>
      </c>
      <c r="X93" s="387" t="s">
        <v>171</v>
      </c>
      <c r="Y93" s="386">
        <f>IFERROR(IF(W93&gt;0,WORKDAY(W93,$W$5,Holidays!$B$2:$B$57),""),"")</f>
        <v>43718</v>
      </c>
      <c r="Z93" s="387" t="s">
        <v>171</v>
      </c>
      <c r="AA93" s="386"/>
      <c r="AB93" s="386" t="str">
        <f>Planning!AF94</f>
        <v>P</v>
      </c>
      <c r="AC93" s="386">
        <f>Planning!AG94</f>
        <v>44090</v>
      </c>
      <c r="AE93" s="388" t="str">
        <f t="shared" si="17"/>
        <v/>
      </c>
      <c r="AF93" s="389">
        <f t="shared" si="18"/>
        <v>29</v>
      </c>
      <c r="AG93" s="389">
        <f t="shared" si="19"/>
        <v>9</v>
      </c>
    </row>
    <row r="94" spans="2:33" hidden="1">
      <c r="B94" s="384" t="str">
        <f>Planning!D95</f>
        <v>Knokke-Heist</v>
      </c>
      <c r="C94" s="384" t="str">
        <f>Planning!E95</f>
        <v>FH01</v>
      </c>
      <c r="D94" s="192" t="str">
        <f>Planning!F95</f>
        <v>VdB</v>
      </c>
      <c r="E94" s="193"/>
      <c r="F94" s="385" t="str">
        <f>Planning!Z95</f>
        <v>OK</v>
      </c>
      <c r="G94" s="386">
        <f>Planning!AA95</f>
        <v>43690</v>
      </c>
      <c r="H94" s="387" t="s">
        <v>171</v>
      </c>
      <c r="I94" s="386">
        <f t="shared" ref="I94:I99" si="24">G94</f>
        <v>43690</v>
      </c>
      <c r="J94" s="387" t="s">
        <v>171</v>
      </c>
      <c r="K94" s="386">
        <f>IFERROR(IF(I94&gt;0,WORKDAY(I94,$I$5,Holidays!$B$2:$B$57),""),"")</f>
        <v>43690</v>
      </c>
      <c r="L94" s="387" t="s">
        <v>171</v>
      </c>
      <c r="M94" s="386">
        <f>IFERROR(IF(K94&gt;0,WORKDAY(K94,$K$5,Holidays!$B$2:$B$57),""),"")</f>
        <v>43690</v>
      </c>
      <c r="N94" s="387" t="s">
        <v>171</v>
      </c>
      <c r="O94" s="386">
        <f>IFERROR(IF(M94&gt;0,WORKDAY(M94,$M$5,Holidays!$B$2:$B$57),""),"")</f>
        <v>43690</v>
      </c>
      <c r="P94" s="387" t="s">
        <v>171</v>
      </c>
      <c r="Q94" s="386">
        <f>IFERROR(IF(O94&gt;0,WORKDAY(O94,$O$5,Holidays!$B$2:$B$57),""),"")</f>
        <v>43712</v>
      </c>
      <c r="R94" s="387" t="s">
        <v>171</v>
      </c>
      <c r="S94" s="386">
        <f>IFERROR(IF(Q94&gt;0,WORKDAY(Q94,$Q$5,Holidays!$B$2:$B$57),""),"")</f>
        <v>43713</v>
      </c>
      <c r="T94" s="387" t="s">
        <v>171</v>
      </c>
      <c r="U94" s="386">
        <f>IFERROR(IF(S94&gt;0,WORKDAY(S94,$S$5,Holidays!$B$2:$B$57),""),"")</f>
        <v>43713</v>
      </c>
      <c r="V94" s="387" t="s">
        <v>171</v>
      </c>
      <c r="W94" s="386">
        <f>IFERROR(IF(U94&gt;0,WORKDAY(U94,$U$5,Holidays!$B$2:$B$57),""),"")</f>
        <v>43717</v>
      </c>
      <c r="X94" s="387" t="s">
        <v>171</v>
      </c>
      <c r="Y94" s="386">
        <f>IFERROR(IF(W94&gt;0,WORKDAY(W94,$W$5,Holidays!$B$2:$B$57),""),"")</f>
        <v>43718</v>
      </c>
      <c r="Z94" s="387" t="s">
        <v>171</v>
      </c>
      <c r="AA94" s="386">
        <f>IFERROR(IF(W94&gt;0,WORKDAY(W94,$W$5,Holidays!$B$2:$B$57),""),"")</f>
        <v>43718</v>
      </c>
      <c r="AB94" s="386" t="str">
        <f>Planning!AF95</f>
        <v>OK</v>
      </c>
      <c r="AC94" s="386">
        <f>Planning!AG95</f>
        <v>43658</v>
      </c>
      <c r="AE94" s="388">
        <f t="shared" si="17"/>
        <v>60</v>
      </c>
      <c r="AF94" s="389">
        <f t="shared" si="18"/>
        <v>-32</v>
      </c>
      <c r="AG94" s="389" t="str">
        <f t="shared" si="19"/>
        <v/>
      </c>
    </row>
    <row r="95" spans="2:33">
      <c r="B95" s="384" t="str">
        <f>Planning!D96</f>
        <v>Knokke-Heist</v>
      </c>
      <c r="C95" s="384" t="str">
        <f>Planning!E96</f>
        <v>FH02</v>
      </c>
      <c r="D95" s="192" t="str">
        <f>Planning!F96</f>
        <v>VdB</v>
      </c>
      <c r="E95" s="193"/>
      <c r="F95" s="385" t="str">
        <f>Planning!Z96</f>
        <v>P</v>
      </c>
      <c r="G95" s="386">
        <f>Planning!AA96</f>
        <v>44242</v>
      </c>
      <c r="H95" s="387" t="s">
        <v>164</v>
      </c>
      <c r="I95" s="386">
        <f t="shared" si="24"/>
        <v>44242</v>
      </c>
      <c r="J95" s="387" t="s">
        <v>164</v>
      </c>
      <c r="K95" s="386">
        <f>IFERROR(IF(I95&gt;0,WORKDAY(I95,$I$5,Holidays!$B$2:$B$57),""),"")</f>
        <v>44242</v>
      </c>
      <c r="L95" s="387" t="s">
        <v>164</v>
      </c>
      <c r="M95" s="386">
        <f>IFERROR(IF(K95&gt;0,WORKDAY(K95,$K$5,Holidays!$B$2:$B$57),""),"")</f>
        <v>44242</v>
      </c>
      <c r="N95" s="387" t="s">
        <v>164</v>
      </c>
      <c r="O95" s="386">
        <f>IFERROR(IF(M95&gt;0,WORKDAY(M95,$M$5,Holidays!$B$2:$B$57),""),"")</f>
        <v>44242</v>
      </c>
      <c r="P95" s="387" t="s">
        <v>164</v>
      </c>
      <c r="Q95" s="386">
        <f>IFERROR(IF(O95&gt;0,WORKDAY(O95,$O$5,Holidays!$B$2:$B$57),""),"")</f>
        <v>44260</v>
      </c>
      <c r="R95" s="387" t="s">
        <v>164</v>
      </c>
      <c r="S95" s="386">
        <f>IFERROR(IF(Q95&gt;0,WORKDAY(Q95,$Q$5,Holidays!$B$2:$B$57),""),"")</f>
        <v>44263</v>
      </c>
      <c r="T95" s="387" t="s">
        <v>164</v>
      </c>
      <c r="U95" s="386">
        <f>IFERROR(IF(S95&gt;0,WORKDAY(S95,$S$5,Holidays!$B$2:$B$57),""),"")</f>
        <v>44263</v>
      </c>
      <c r="V95" s="387" t="s">
        <v>164</v>
      </c>
      <c r="W95" s="386">
        <f>IFERROR(IF(U95&gt;0,WORKDAY(U95,$U$5,Holidays!$B$2:$B$57),""),"")</f>
        <v>44265</v>
      </c>
      <c r="X95" s="387" t="s">
        <v>164</v>
      </c>
      <c r="Y95" s="386">
        <f>IFERROR(IF(W95&gt;0,WORKDAY(W95,$W$5,Holidays!$B$2:$B$57),""),"")</f>
        <v>44266</v>
      </c>
      <c r="Z95" s="387" t="s">
        <v>164</v>
      </c>
      <c r="AA95" s="386">
        <f>IFERROR(IF(W95&gt;0,WORKDAY(W95,$W$5,Holidays!$B$2:$B$57),""),"")</f>
        <v>44266</v>
      </c>
      <c r="AB95" s="386" t="str">
        <f>Planning!AF96</f>
        <v>P</v>
      </c>
      <c r="AC95" s="386">
        <f>Planning!AG96</f>
        <v>44271</v>
      </c>
      <c r="AE95" s="388" t="str">
        <f t="shared" si="17"/>
        <v/>
      </c>
      <c r="AF95" s="389">
        <f t="shared" si="18"/>
        <v>29</v>
      </c>
      <c r="AG95" s="389">
        <f t="shared" si="19"/>
        <v>9</v>
      </c>
    </row>
    <row r="96" spans="2:33" hidden="1">
      <c r="B96" s="384" t="str">
        <f>Planning!D97</f>
        <v>Knokke-Heist</v>
      </c>
      <c r="C96" s="384" t="str">
        <f>Planning!E97</f>
        <v>FH03</v>
      </c>
      <c r="D96" s="192" t="str">
        <f>Planning!F97</f>
        <v>VdB</v>
      </c>
      <c r="E96" s="193"/>
      <c r="F96" s="385" t="str">
        <f>Planning!Z97</f>
        <v>OK</v>
      </c>
      <c r="G96" s="386">
        <f>Planning!AA97</f>
        <v>43956</v>
      </c>
      <c r="H96" s="387" t="s">
        <v>171</v>
      </c>
      <c r="I96" s="386">
        <f t="shared" si="24"/>
        <v>43956</v>
      </c>
      <c r="J96" s="387" t="s">
        <v>171</v>
      </c>
      <c r="K96" s="386">
        <f>IFERROR(IF(I96&gt;0,WORKDAY(I96,$I$5,Holidays!$B$2:$B$57),""),"")</f>
        <v>43956</v>
      </c>
      <c r="L96" s="387" t="s">
        <v>171</v>
      </c>
      <c r="M96" s="386">
        <f>IFERROR(IF(K96&gt;0,WORKDAY(K96,$K$5,Holidays!$B$2:$B$57),""),"")</f>
        <v>43956</v>
      </c>
      <c r="N96" s="387" t="s">
        <v>171</v>
      </c>
      <c r="O96" s="386">
        <f>IFERROR(IF(M96&gt;0,WORKDAY(M96,$M$5,Holidays!$B$2:$B$57),""),"")</f>
        <v>43956</v>
      </c>
      <c r="P96" s="387" t="s">
        <v>171</v>
      </c>
      <c r="Q96" s="386">
        <f>IFERROR(IF(O96&gt;0,WORKDAY(O96,$O$5,Holidays!$B$2:$B$57),""),"")</f>
        <v>43978</v>
      </c>
      <c r="R96" s="387" t="s">
        <v>171</v>
      </c>
      <c r="S96" s="386">
        <f>IFERROR(IF(Q96&gt;0,WORKDAY(Q96,$Q$5,Holidays!$B$2:$B$57),""),"")</f>
        <v>43979</v>
      </c>
      <c r="T96" s="387" t="s">
        <v>171</v>
      </c>
      <c r="U96" s="386">
        <f>IFERROR(IF(S96&gt;0,WORKDAY(S96,$S$5,Holidays!$B$2:$B$57),""),"")</f>
        <v>43979</v>
      </c>
      <c r="V96" s="387" t="s">
        <v>171</v>
      </c>
      <c r="W96" s="386">
        <f>IFERROR(IF(U96&gt;0,WORKDAY(U96,$U$5,Holidays!$B$2:$B$57),""),"")</f>
        <v>43984</v>
      </c>
      <c r="X96" s="387" t="s">
        <v>171</v>
      </c>
      <c r="Y96" s="386">
        <f>IFERROR(IF(W96&gt;0,WORKDAY(W96,$W$5,Holidays!$B$2:$B$57),""),"")</f>
        <v>43985</v>
      </c>
      <c r="Z96" s="387" t="s">
        <v>171</v>
      </c>
      <c r="AA96" s="386">
        <f>IFERROR(IF(W96&gt;0,WORKDAY(W96,$W$5,Holidays!$B$2:$B$57),""),"")</f>
        <v>43985</v>
      </c>
      <c r="AB96" s="386" t="str">
        <f>Planning!AF97</f>
        <v>OK</v>
      </c>
      <c r="AC96" s="386">
        <f>Planning!AG97</f>
        <v>43976</v>
      </c>
      <c r="AE96" s="388">
        <f t="shared" si="17"/>
        <v>9</v>
      </c>
      <c r="AF96" s="389">
        <f t="shared" si="18"/>
        <v>20</v>
      </c>
      <c r="AG96" s="389">
        <f t="shared" si="19"/>
        <v>0</v>
      </c>
    </row>
    <row r="97" spans="2:33" hidden="1">
      <c r="B97" s="384" t="str">
        <f>Planning!D98</f>
        <v>Knokke-Heist</v>
      </c>
      <c r="C97" s="384" t="str">
        <f>Planning!E98</f>
        <v>FH04</v>
      </c>
      <c r="D97" s="192" t="str">
        <f>Planning!F98</f>
        <v>VdB</v>
      </c>
      <c r="E97" s="193"/>
      <c r="F97" s="385" t="str">
        <f>Planning!Z98</f>
        <v>OK</v>
      </c>
      <c r="G97" s="386">
        <f>Planning!AA98</f>
        <v>43860</v>
      </c>
      <c r="H97" s="387" t="s">
        <v>171</v>
      </c>
      <c r="I97" s="386">
        <f t="shared" si="24"/>
        <v>43860</v>
      </c>
      <c r="J97" s="387" t="s">
        <v>171</v>
      </c>
      <c r="K97" s="386">
        <f>IFERROR(IF(I97&gt;0,WORKDAY(I97,$I$5,Holidays!$B$2:$B$57),""),"")</f>
        <v>43860</v>
      </c>
      <c r="L97" s="387" t="s">
        <v>171</v>
      </c>
      <c r="M97" s="386">
        <f>IFERROR(IF(K97&gt;0,WORKDAY(K97,$K$5,Holidays!$B$2:$B$57),""),"")</f>
        <v>43860</v>
      </c>
      <c r="N97" s="387" t="s">
        <v>171</v>
      </c>
      <c r="O97" s="386">
        <f>IFERROR(IF(M97&gt;0,WORKDAY(M97,$M$5,Holidays!$B$2:$B$57),""),"")</f>
        <v>43860</v>
      </c>
      <c r="P97" s="387" t="s">
        <v>171</v>
      </c>
      <c r="Q97" s="386">
        <f>IFERROR(IF(O97&gt;0,WORKDAY(O97,$O$5,Holidays!$B$2:$B$57),""),"")</f>
        <v>43880</v>
      </c>
      <c r="R97" s="387" t="s">
        <v>171</v>
      </c>
      <c r="S97" s="386">
        <f>IFERROR(IF(Q97&gt;0,WORKDAY(Q97,$Q$5,Holidays!$B$2:$B$57),""),"")</f>
        <v>43881</v>
      </c>
      <c r="T97" s="387" t="s">
        <v>171</v>
      </c>
      <c r="U97" s="386">
        <f>IFERROR(IF(S97&gt;0,WORKDAY(S97,$S$5,Holidays!$B$2:$B$57),""),"")</f>
        <v>43881</v>
      </c>
      <c r="V97" s="387" t="s">
        <v>171</v>
      </c>
      <c r="W97" s="386">
        <f>IFERROR(IF(U97&gt;0,WORKDAY(U97,$U$5,Holidays!$B$2:$B$57),""),"")</f>
        <v>43885</v>
      </c>
      <c r="X97" s="387" t="s">
        <v>171</v>
      </c>
      <c r="Y97" s="386">
        <f>IFERROR(IF(W97&gt;0,WORKDAY(W97,$W$5,Holidays!$B$2:$B$57),""),"")</f>
        <v>43886</v>
      </c>
      <c r="Z97" s="387" t="s">
        <v>171</v>
      </c>
      <c r="AA97" s="386">
        <f>IFERROR(IF(W97&gt;0,WORKDAY(W97,$W$5,Holidays!$B$2:$B$57),""),"")</f>
        <v>43886</v>
      </c>
      <c r="AB97" s="386" t="str">
        <f>Planning!AF98</f>
        <v>OK</v>
      </c>
      <c r="AC97" s="386">
        <f>Planning!AG98</f>
        <v>43880</v>
      </c>
      <c r="AE97" s="388">
        <f t="shared" si="17"/>
        <v>6</v>
      </c>
      <c r="AF97" s="389">
        <f t="shared" si="18"/>
        <v>20</v>
      </c>
      <c r="AG97" s="389">
        <f t="shared" si="19"/>
        <v>0</v>
      </c>
    </row>
    <row r="98" spans="2:33" hidden="1">
      <c r="B98" s="384" t="str">
        <f>Planning!D99</f>
        <v>Knokke-Heist</v>
      </c>
      <c r="C98" s="384" t="str">
        <f>Planning!E99</f>
        <v>FH05</v>
      </c>
      <c r="D98" s="192" t="str">
        <f>Planning!F99</f>
        <v>VdB</v>
      </c>
      <c r="E98" s="193"/>
      <c r="F98" s="385" t="str">
        <f>Planning!Z99</f>
        <v>OK</v>
      </c>
      <c r="G98" s="386">
        <f>Planning!AA99</f>
        <v>43931</v>
      </c>
      <c r="H98" s="387" t="s">
        <v>171</v>
      </c>
      <c r="I98" s="386">
        <f t="shared" si="24"/>
        <v>43931</v>
      </c>
      <c r="J98" s="387" t="s">
        <v>171</v>
      </c>
      <c r="K98" s="386">
        <f>IFERROR(IF(I98&gt;0,WORKDAY(I98,$I$5,Holidays!$B$2:$B$57),""),"")</f>
        <v>43931</v>
      </c>
      <c r="L98" s="387" t="s">
        <v>171</v>
      </c>
      <c r="M98" s="386">
        <f>IFERROR(IF(K98&gt;0,WORKDAY(K98,$K$5,Holidays!$B$2:$B$57),""),"")</f>
        <v>43931</v>
      </c>
      <c r="N98" s="387" t="s">
        <v>171</v>
      </c>
      <c r="O98" s="386">
        <f>IFERROR(IF(M98&gt;0,WORKDAY(M98,$M$5,Holidays!$B$2:$B$57),""),"")</f>
        <v>43931</v>
      </c>
      <c r="P98" s="387" t="s">
        <v>171</v>
      </c>
      <c r="Q98" s="386">
        <f>IFERROR(IF(O98&gt;0,WORKDAY(O98,$O$5,Holidays!$B$2:$B$57),""),"")</f>
        <v>43959</v>
      </c>
      <c r="R98" s="387" t="s">
        <v>171</v>
      </c>
      <c r="S98" s="386">
        <f>IFERROR(IF(Q98&gt;0,WORKDAY(Q98,$Q$5,Holidays!$B$2:$B$57),""),"")</f>
        <v>43962</v>
      </c>
      <c r="T98" s="387" t="s">
        <v>171</v>
      </c>
      <c r="U98" s="386">
        <f>IFERROR(IF(S98&gt;0,WORKDAY(S98,$S$5,Holidays!$B$2:$B$57),""),"")</f>
        <v>43962</v>
      </c>
      <c r="V98" s="387" t="s">
        <v>171</v>
      </c>
      <c r="W98" s="386">
        <f>IFERROR(IF(U98&gt;0,WORKDAY(U98,$U$5,Holidays!$B$2:$B$57),""),"")</f>
        <v>43964</v>
      </c>
      <c r="X98" s="387" t="s">
        <v>171</v>
      </c>
      <c r="Y98" s="386">
        <f>IFERROR(IF(W98&gt;0,WORKDAY(W98,$W$5,Holidays!$B$2:$B$57),""),"")</f>
        <v>43965</v>
      </c>
      <c r="Z98" s="387" t="s">
        <v>171</v>
      </c>
      <c r="AA98" s="386">
        <f>IFERROR(IF(W98&gt;0,WORKDAY(W98,$W$5,Holidays!$B$2:$B$57),""),"")</f>
        <v>43965</v>
      </c>
      <c r="AB98" s="386" t="str">
        <f>Planning!AF99</f>
        <v>OK</v>
      </c>
      <c r="AC98" s="386">
        <f>Planning!AG99</f>
        <v>43942</v>
      </c>
      <c r="AE98" s="388">
        <f t="shared" si="17"/>
        <v>23</v>
      </c>
      <c r="AF98" s="389">
        <f t="shared" si="18"/>
        <v>11</v>
      </c>
      <c r="AG98" s="389">
        <f t="shared" si="19"/>
        <v>-9</v>
      </c>
    </row>
    <row r="99" spans="2:33" hidden="1">
      <c r="B99" s="384" t="str">
        <f>Planning!D100</f>
        <v>Knokke-Heist</v>
      </c>
      <c r="C99" s="384" t="str">
        <f>Planning!E100</f>
        <v>FH06</v>
      </c>
      <c r="D99" s="192" t="str">
        <f>Planning!F100</f>
        <v>VdB</v>
      </c>
      <c r="E99" s="193"/>
      <c r="F99" s="385" t="str">
        <f>Planning!Z100</f>
        <v>OK</v>
      </c>
      <c r="G99" s="386">
        <f>Planning!AA100</f>
        <v>43920</v>
      </c>
      <c r="H99" s="387" t="s">
        <v>171</v>
      </c>
      <c r="I99" s="386">
        <f t="shared" si="24"/>
        <v>43920</v>
      </c>
      <c r="J99" s="387" t="s">
        <v>171</v>
      </c>
      <c r="K99" s="386">
        <f>IFERROR(IF(I99&gt;0,WORKDAY(I99,$I$5,Holidays!$B$2:$B$57),""),"")</f>
        <v>43920</v>
      </c>
      <c r="L99" s="387" t="s">
        <v>171</v>
      </c>
      <c r="M99" s="386">
        <f>IFERROR(IF(K99&gt;0,WORKDAY(K99,$K$5,Holidays!$B$2:$B$57),""),"")</f>
        <v>43920</v>
      </c>
      <c r="N99" s="387" t="s">
        <v>171</v>
      </c>
      <c r="O99" s="386">
        <f>IFERROR(IF(M99&gt;0,WORKDAY(M99,$M$5,Holidays!$B$2:$B$57),""),"")</f>
        <v>43920</v>
      </c>
      <c r="P99" s="387" t="s">
        <v>171</v>
      </c>
      <c r="Q99" s="386">
        <f>IFERROR(IF(O99&gt;0,WORKDAY(O99,$O$5,Holidays!$B$2:$B$57),""),"")</f>
        <v>43945</v>
      </c>
      <c r="R99" s="387" t="s">
        <v>171</v>
      </c>
      <c r="S99" s="386">
        <f>IFERROR(IF(Q99&gt;0,WORKDAY(Q99,$Q$5,Holidays!$B$2:$B$57),""),"")</f>
        <v>43948</v>
      </c>
      <c r="T99" s="387" t="s">
        <v>171</v>
      </c>
      <c r="U99" s="386">
        <f>IFERROR(IF(S99&gt;0,WORKDAY(S99,$S$5,Holidays!$B$2:$B$57),""),"")</f>
        <v>43948</v>
      </c>
      <c r="V99" s="387" t="s">
        <v>171</v>
      </c>
      <c r="W99" s="386">
        <f>IFERROR(IF(U99&gt;0,WORKDAY(U99,$U$5,Holidays!$B$2:$B$57),""),"")</f>
        <v>43950</v>
      </c>
      <c r="X99" s="387" t="s">
        <v>171</v>
      </c>
      <c r="Y99" s="386">
        <f>IFERROR(IF(W99&gt;0,WORKDAY(W99,$W$5,Holidays!$B$2:$B$57),""),"")</f>
        <v>43951</v>
      </c>
      <c r="Z99" s="387" t="s">
        <v>171</v>
      </c>
      <c r="AA99" s="386">
        <f>IFERROR(IF(W99&gt;0,WORKDAY(W99,$W$5,Holidays!$B$2:$B$57),""),"")</f>
        <v>43951</v>
      </c>
      <c r="AB99" s="386" t="str">
        <f>Planning!AF100</f>
        <v>OK</v>
      </c>
      <c r="AC99" s="386">
        <f>Planning!AG100</f>
        <v>43942</v>
      </c>
      <c r="AE99" s="388">
        <f t="shared" si="17"/>
        <v>9</v>
      </c>
      <c r="AF99" s="389">
        <f t="shared" si="18"/>
        <v>22</v>
      </c>
      <c r="AG99" s="389">
        <f t="shared" si="19"/>
        <v>2</v>
      </c>
    </row>
    <row r="100" spans="2:33">
      <c r="B100" s="384" t="str">
        <f>Planning!D101</f>
        <v>Knokke-Heist</v>
      </c>
      <c r="C100" s="384" t="str">
        <f>Planning!E101</f>
        <v>FH08</v>
      </c>
      <c r="D100" s="192" t="str">
        <f>Planning!F101</f>
        <v>VdB</v>
      </c>
      <c r="E100" s="193"/>
      <c r="F100" s="385" t="str">
        <f>Planning!Z101</f>
        <v>OK</v>
      </c>
      <c r="G100" s="386">
        <f>Planning!AA101</f>
        <v>43980</v>
      </c>
      <c r="H100" s="387" t="s">
        <v>171</v>
      </c>
      <c r="I100" s="386">
        <v>43998</v>
      </c>
      <c r="J100" s="387" t="s">
        <v>171</v>
      </c>
      <c r="K100" s="386">
        <f>IFERROR(IF(I100&gt;0,WORKDAY(I100,$I$5,Holidays!$B$2:$B$57),""),"")</f>
        <v>43998</v>
      </c>
      <c r="L100" s="387" t="s">
        <v>171</v>
      </c>
      <c r="M100" s="386">
        <f>IFERROR(IF(K100&gt;0,WORKDAY(K100,$K$5,Holidays!$B$2:$B$57),""),"")</f>
        <v>43998</v>
      </c>
      <c r="N100" s="387" t="s">
        <v>171</v>
      </c>
      <c r="O100" s="386">
        <f>IFERROR(IF(M100&gt;0,WORKDAY(M100,$M$5,Holidays!$B$2:$B$57),""),"")</f>
        <v>43998</v>
      </c>
      <c r="P100" s="387" t="s">
        <v>164</v>
      </c>
      <c r="Q100" s="386">
        <f>IFERROR(IF(O100&gt;0,WORKDAY(O100,$O$5,Holidays!$B$2:$B$57),""),"")</f>
        <v>44018</v>
      </c>
      <c r="R100" s="387" t="s">
        <v>164</v>
      </c>
      <c r="S100" s="386">
        <f>IFERROR(IF(Q100&gt;0,WORKDAY(Q100,$Q$5,Holidays!$B$2:$B$57),""),"")</f>
        <v>44019</v>
      </c>
      <c r="T100" s="387" t="s">
        <v>164</v>
      </c>
      <c r="U100" s="386">
        <f>IFERROR(IF(S100&gt;0,WORKDAY(S100,$S$5,Holidays!$B$2:$B$57),""),"")</f>
        <v>44019</v>
      </c>
      <c r="V100" s="387" t="s">
        <v>164</v>
      </c>
      <c r="W100" s="386">
        <f>IFERROR(IF(U100&gt;0,WORKDAY(U100,$U$5,Holidays!$B$2:$B$57),""),"")</f>
        <v>44021</v>
      </c>
      <c r="X100" s="387" t="s">
        <v>164</v>
      </c>
      <c r="Y100" s="386">
        <f>IFERROR(IF(W100&gt;0,WORKDAY(W100,$W$5,Holidays!$B$2:$B$57),""),"")</f>
        <v>44022</v>
      </c>
      <c r="Z100" s="387" t="s">
        <v>164</v>
      </c>
      <c r="AA100" s="386">
        <f>IFERROR(IF(W100&gt;0,WORKDAY(W100,$W$5,Holidays!$B$2:$B$57),""),"")</f>
        <v>44022</v>
      </c>
      <c r="AB100" s="386" t="str">
        <f>Planning!AF101</f>
        <v>P</v>
      </c>
      <c r="AC100" s="386">
        <f>Planning!AG101</f>
        <v>44012</v>
      </c>
      <c r="AE100" s="388">
        <f t="shared" si="17"/>
        <v>10</v>
      </c>
      <c r="AF100" s="389">
        <f t="shared" si="18"/>
        <v>32</v>
      </c>
      <c r="AG100" s="389">
        <f t="shared" si="19"/>
        <v>12</v>
      </c>
    </row>
    <row r="101" spans="2:33" hidden="1">
      <c r="B101" s="384" t="str">
        <f>Planning!D102</f>
        <v>Knokke-Heist</v>
      </c>
      <c r="C101" s="384" t="str">
        <f>Planning!E102</f>
        <v>FH09</v>
      </c>
      <c r="D101" s="192" t="str">
        <f>Planning!F102</f>
        <v>VdB</v>
      </c>
      <c r="E101" s="193"/>
      <c r="F101" s="385" t="str">
        <f>Planning!Z102</f>
        <v>OK</v>
      </c>
      <c r="G101" s="386">
        <f>Planning!AA102</f>
        <v>43783</v>
      </c>
      <c r="H101" s="387" t="s">
        <v>171</v>
      </c>
      <c r="I101" s="386">
        <f>G101</f>
        <v>43783</v>
      </c>
      <c r="J101" s="387" t="s">
        <v>171</v>
      </c>
      <c r="K101" s="386">
        <f>IFERROR(IF(I101&gt;0,WORKDAY(I101,$I$5,Holidays!$B$2:$B$57),""),"")</f>
        <v>43783</v>
      </c>
      <c r="L101" s="387" t="s">
        <v>171</v>
      </c>
      <c r="M101" s="386">
        <f>IFERROR(IF(K101&gt;0,WORKDAY(K101,$K$5,Holidays!$B$2:$B$57),""),"")</f>
        <v>43783</v>
      </c>
      <c r="N101" s="387" t="s">
        <v>171</v>
      </c>
      <c r="O101" s="386">
        <f>IFERROR(IF(M101&gt;0,WORKDAY(M101,$M$5,Holidays!$B$2:$B$57),""),"")</f>
        <v>43783</v>
      </c>
      <c r="P101" s="387" t="s">
        <v>171</v>
      </c>
      <c r="Q101" s="386">
        <f>IFERROR(IF(O101&gt;0,WORKDAY(O101,$O$5,Holidays!$B$2:$B$57),""),"")</f>
        <v>43803</v>
      </c>
      <c r="R101" s="387" t="s">
        <v>171</v>
      </c>
      <c r="S101" s="386">
        <f>IFERROR(IF(Q101&gt;0,WORKDAY(Q101,$Q$5,Holidays!$B$2:$B$57),""),"")</f>
        <v>43804</v>
      </c>
      <c r="T101" s="387" t="s">
        <v>171</v>
      </c>
      <c r="U101" s="386">
        <f>IFERROR(IF(S101&gt;0,WORKDAY(S101,$S$5,Holidays!$B$2:$B$57),""),"")</f>
        <v>43804</v>
      </c>
      <c r="V101" s="387" t="s">
        <v>171</v>
      </c>
      <c r="W101" s="386">
        <f>IFERROR(IF(U101&gt;0,WORKDAY(U101,$U$5,Holidays!$B$2:$B$57),""),"")</f>
        <v>43808</v>
      </c>
      <c r="X101" s="387" t="s">
        <v>171</v>
      </c>
      <c r="Y101" s="386">
        <f>IFERROR(IF(W101&gt;0,WORKDAY(W101,$W$5,Holidays!$B$2:$B$57),""),"")</f>
        <v>43809</v>
      </c>
      <c r="Z101" s="387" t="s">
        <v>171</v>
      </c>
      <c r="AA101" s="386">
        <f>IFERROR(IF(W101&gt;0,WORKDAY(W101,$W$5,Holidays!$B$2:$B$57),""),"")</f>
        <v>43809</v>
      </c>
      <c r="AB101" s="386" t="str">
        <f>Planning!AF102</f>
        <v>OK</v>
      </c>
      <c r="AC101" s="386">
        <f>Planning!AG102</f>
        <v>43804</v>
      </c>
      <c r="AE101" s="388">
        <f t="shared" si="17"/>
        <v>5</v>
      </c>
      <c r="AF101" s="389">
        <f t="shared" si="18"/>
        <v>21</v>
      </c>
      <c r="AG101" s="389">
        <f t="shared" si="19"/>
        <v>1</v>
      </c>
    </row>
    <row r="102" spans="2:33">
      <c r="B102" s="384" t="str">
        <f>Planning!D103</f>
        <v>Knokke-Heist</v>
      </c>
      <c r="C102" s="384" t="str">
        <f>Planning!E103</f>
        <v>FH10</v>
      </c>
      <c r="D102" s="192" t="str">
        <f>Planning!F103</f>
        <v>VdB</v>
      </c>
      <c r="E102" s="193"/>
      <c r="F102" s="385" t="str">
        <f>Planning!Z103</f>
        <v>OK</v>
      </c>
      <c r="G102" s="386">
        <f>Planning!AA103</f>
        <v>43980</v>
      </c>
      <c r="H102" s="387" t="s">
        <v>171</v>
      </c>
      <c r="I102" s="386">
        <v>43998</v>
      </c>
      <c r="J102" s="387" t="s">
        <v>171</v>
      </c>
      <c r="K102" s="386">
        <f>IFERROR(IF(I102&gt;0,WORKDAY(I102,$I$5,Holidays!$B$2:$B$57),""),"")</f>
        <v>43998</v>
      </c>
      <c r="L102" s="387" t="s">
        <v>171</v>
      </c>
      <c r="M102" s="386">
        <f>IFERROR(IF(K102&gt;0,WORKDAY(K102,$K$5,Holidays!$B$2:$B$57),""),"")</f>
        <v>43998</v>
      </c>
      <c r="N102" s="387" t="s">
        <v>171</v>
      </c>
      <c r="O102" s="386">
        <f>IFERROR(IF(M102&gt;0,WORKDAY(M102,$M$5,Holidays!$B$2:$B$57),""),"")</f>
        <v>43998</v>
      </c>
      <c r="P102" s="387" t="s">
        <v>164</v>
      </c>
      <c r="Q102" s="386">
        <f>IFERROR(IF(O102&gt;0,WORKDAY(O102,$O$5,Holidays!$B$2:$B$57),""),"")</f>
        <v>44018</v>
      </c>
      <c r="R102" s="387" t="s">
        <v>164</v>
      </c>
      <c r="S102" s="386">
        <f>IFERROR(IF(Q102&gt;0,WORKDAY(Q102,$Q$5,Holidays!$B$2:$B$57),""),"")</f>
        <v>44019</v>
      </c>
      <c r="T102" s="387" t="s">
        <v>164</v>
      </c>
      <c r="U102" s="386">
        <f>IFERROR(IF(S102&gt;0,WORKDAY(S102,$S$5,Holidays!$B$2:$B$57),""),"")</f>
        <v>44019</v>
      </c>
      <c r="V102" s="387" t="s">
        <v>164</v>
      </c>
      <c r="W102" s="386">
        <f>IFERROR(IF(U102&gt;0,WORKDAY(U102,$U$5,Holidays!$B$2:$B$57),""),"")</f>
        <v>44021</v>
      </c>
      <c r="X102" s="387" t="s">
        <v>164</v>
      </c>
      <c r="Y102" s="386">
        <f>IFERROR(IF(W102&gt;0,WORKDAY(W102,$W$5,Holidays!$B$2:$B$57),""),"")</f>
        <v>44022</v>
      </c>
      <c r="Z102" s="387" t="s">
        <v>164</v>
      </c>
      <c r="AA102" s="386">
        <f>IFERROR(IF(W102&gt;0,WORKDAY(W102,$W$5,Holidays!$B$2:$B$57),""),"")</f>
        <v>44022</v>
      </c>
      <c r="AB102" s="386" t="str">
        <f>Planning!AF103</f>
        <v>P</v>
      </c>
      <c r="AC102" s="386">
        <f>Planning!AG103</f>
        <v>44012</v>
      </c>
      <c r="AE102" s="388">
        <f t="shared" si="17"/>
        <v>10</v>
      </c>
      <c r="AF102" s="389">
        <f t="shared" si="18"/>
        <v>32</v>
      </c>
      <c r="AG102" s="389">
        <f t="shared" si="19"/>
        <v>12</v>
      </c>
    </row>
    <row r="103" spans="2:33" hidden="1">
      <c r="B103" s="384" t="str">
        <f>Planning!D104</f>
        <v>Knokke-Heist</v>
      </c>
      <c r="C103" s="384" t="str">
        <f>Planning!E104</f>
        <v>FH11</v>
      </c>
      <c r="D103" s="192" t="str">
        <f>Planning!F104</f>
        <v>VdB</v>
      </c>
      <c r="E103" s="193"/>
      <c r="F103" s="385" t="str">
        <f>Planning!Z104</f>
        <v>OK</v>
      </c>
      <c r="G103" s="386">
        <f>Planning!AA104</f>
        <v>43803</v>
      </c>
      <c r="H103" s="387" t="s">
        <v>171</v>
      </c>
      <c r="I103" s="386">
        <f>G103</f>
        <v>43803</v>
      </c>
      <c r="J103" s="387" t="s">
        <v>171</v>
      </c>
      <c r="K103" s="386">
        <f>IFERROR(IF(I103&gt;0,WORKDAY(I103,$I$5,Holidays!$B$2:$B$57),""),"")</f>
        <v>43803</v>
      </c>
      <c r="L103" s="387" t="s">
        <v>171</v>
      </c>
      <c r="M103" s="386">
        <f>IFERROR(IF(K103&gt;0,WORKDAY(K103,$K$5,Holidays!$B$2:$B$57),""),"")</f>
        <v>43803</v>
      </c>
      <c r="N103" s="387" t="s">
        <v>171</v>
      </c>
      <c r="O103" s="386">
        <f>IFERROR(IF(M103&gt;0,WORKDAY(M103,$M$5,Holidays!$B$2:$B$57),""),"")</f>
        <v>43803</v>
      </c>
      <c r="P103" s="387" t="s">
        <v>171</v>
      </c>
      <c r="Q103" s="386">
        <f>IFERROR(IF(O103&gt;0,WORKDAY(O103,$O$5,Holidays!$B$2:$B$57),""),"")</f>
        <v>43837</v>
      </c>
      <c r="R103" s="387" t="s">
        <v>171</v>
      </c>
      <c r="S103" s="386">
        <f>IFERROR(IF(Q103&gt;0,WORKDAY(Q103,$Q$5,Holidays!$B$2:$B$57),""),"")</f>
        <v>43838</v>
      </c>
      <c r="T103" s="387" t="s">
        <v>171</v>
      </c>
      <c r="U103" s="386">
        <f>IFERROR(IF(S103&gt;0,WORKDAY(S103,$S$5,Holidays!$B$2:$B$57),""),"")</f>
        <v>43838</v>
      </c>
      <c r="V103" s="387" t="s">
        <v>171</v>
      </c>
      <c r="W103" s="386">
        <f>IFERROR(IF(U103&gt;0,WORKDAY(U103,$U$5,Holidays!$B$2:$B$57),""),"")</f>
        <v>43840</v>
      </c>
      <c r="X103" s="387" t="s">
        <v>171</v>
      </c>
      <c r="Y103" s="386">
        <f>IFERROR(IF(W103&gt;0,WORKDAY(W103,$W$5,Holidays!$B$2:$B$57),""),"")</f>
        <v>43843</v>
      </c>
      <c r="Z103" s="387" t="s">
        <v>171</v>
      </c>
      <c r="AA103" s="386">
        <f>IFERROR(IF(W103&gt;0,WORKDAY(W103,$W$5,Holidays!$B$2:$B$57),""),"")</f>
        <v>43843</v>
      </c>
      <c r="AB103" s="386" t="str">
        <f>Planning!AF104</f>
        <v>OK</v>
      </c>
      <c r="AC103" s="386">
        <f>Planning!AG104</f>
        <v>43822</v>
      </c>
      <c r="AE103" s="388">
        <f t="shared" si="17"/>
        <v>21</v>
      </c>
      <c r="AF103" s="389">
        <f t="shared" si="18"/>
        <v>19</v>
      </c>
      <c r="AG103" s="389">
        <f t="shared" si="19"/>
        <v>-1</v>
      </c>
    </row>
    <row r="104" spans="2:33">
      <c r="B104" s="384" t="str">
        <f>Planning!D105</f>
        <v>Knokke-Heist</v>
      </c>
      <c r="C104" s="384" t="str">
        <f>Planning!E105</f>
        <v>FH12</v>
      </c>
      <c r="D104" s="192" t="str">
        <f>Planning!F105</f>
        <v>VdB</v>
      </c>
      <c r="E104" s="193"/>
      <c r="F104" s="385" t="str">
        <f>Planning!Z105</f>
        <v>P</v>
      </c>
      <c r="G104" s="386">
        <f>Planning!AA105</f>
        <v>44013</v>
      </c>
      <c r="H104" s="387" t="s">
        <v>164</v>
      </c>
      <c r="I104" s="386">
        <f>G104</f>
        <v>44013</v>
      </c>
      <c r="J104" s="387" t="s">
        <v>164</v>
      </c>
      <c r="K104" s="386">
        <f>IFERROR(IF(I104&gt;0,WORKDAY(I104,$I$5,Holidays!$B$2:$B$57),""),"")</f>
        <v>44013</v>
      </c>
      <c r="L104" s="387" t="s">
        <v>164</v>
      </c>
      <c r="M104" s="386">
        <f>IFERROR(IF(K104&gt;0,WORKDAY(K104,$K$5,Holidays!$B$2:$B$57),""),"")</f>
        <v>44013</v>
      </c>
      <c r="N104" s="387" t="s">
        <v>164</v>
      </c>
      <c r="O104" s="386">
        <f>IFERROR(IF(M104&gt;0,WORKDAY(M104,$M$5,Holidays!$B$2:$B$57),""),"")</f>
        <v>44013</v>
      </c>
      <c r="P104" s="387" t="s">
        <v>164</v>
      </c>
      <c r="Q104" s="386">
        <f>IFERROR(IF(O104&gt;0,WORKDAY(O104,$O$5,Holidays!$B$2:$B$57),""),"")</f>
        <v>44047</v>
      </c>
      <c r="R104" s="387" t="s">
        <v>164</v>
      </c>
      <c r="S104" s="386">
        <f>IFERROR(IF(Q104&gt;0,WORKDAY(Q104,$Q$5,Holidays!$B$2:$B$57),""),"")</f>
        <v>44048</v>
      </c>
      <c r="T104" s="387" t="s">
        <v>164</v>
      </c>
      <c r="U104" s="386">
        <f>IFERROR(IF(S104&gt;0,WORKDAY(S104,$S$5,Holidays!$B$2:$B$57),""),"")</f>
        <v>44048</v>
      </c>
      <c r="V104" s="387" t="s">
        <v>164</v>
      </c>
      <c r="W104" s="386">
        <f>IFERROR(IF(U104&gt;0,WORKDAY(U104,$U$5,Holidays!$B$2:$B$57),""),"")</f>
        <v>44050</v>
      </c>
      <c r="X104" s="387" t="s">
        <v>164</v>
      </c>
      <c r="Y104" s="386">
        <f>IFERROR(IF(W104&gt;0,WORKDAY(W104,$W$5,Holidays!$B$2:$B$57),""),"")</f>
        <v>44053</v>
      </c>
      <c r="Z104" s="387" t="s">
        <v>164</v>
      </c>
      <c r="AA104" s="386">
        <f>IFERROR(IF(W104&gt;0,WORKDAY(W104,$W$5,Holidays!$B$2:$B$57),""),"")</f>
        <v>44053</v>
      </c>
      <c r="AB104" s="386" t="str">
        <f>Planning!AF105</f>
        <v>P</v>
      </c>
      <c r="AC104" s="386">
        <f>Planning!AG105</f>
        <v>44056</v>
      </c>
      <c r="AE104" s="388" t="str">
        <f t="shared" si="17"/>
        <v/>
      </c>
      <c r="AF104" s="389">
        <f t="shared" si="18"/>
        <v>43</v>
      </c>
      <c r="AG104" s="389">
        <f t="shared" si="19"/>
        <v>23</v>
      </c>
    </row>
    <row r="105" spans="2:33" hidden="1">
      <c r="B105" s="384" t="str">
        <f>Planning!D106</f>
        <v>Mechelen</v>
      </c>
      <c r="C105" s="384" t="str">
        <f>Planning!E106</f>
        <v>FH01</v>
      </c>
      <c r="D105" s="192" t="str">
        <f>Planning!F106</f>
        <v>VdB</v>
      </c>
      <c r="E105" s="193"/>
      <c r="F105" s="385" t="str">
        <f>Planning!Z106</f>
        <v>OK</v>
      </c>
      <c r="G105" s="386" t="str">
        <f>Planning!AA106</f>
        <v/>
      </c>
      <c r="H105" s="387" t="s">
        <v>171</v>
      </c>
      <c r="I105" s="386" t="str">
        <f>G105</f>
        <v/>
      </c>
      <c r="J105" s="387" t="s">
        <v>171</v>
      </c>
      <c r="K105" s="386" t="s">
        <v>172</v>
      </c>
      <c r="L105" s="387" t="s">
        <v>171</v>
      </c>
      <c r="M105" s="386" t="s">
        <v>172</v>
      </c>
      <c r="N105" s="387" t="s">
        <v>171</v>
      </c>
      <c r="O105" s="386" t="s">
        <v>172</v>
      </c>
      <c r="P105" s="387" t="s">
        <v>171</v>
      </c>
      <c r="Q105" s="386" t="s">
        <v>172</v>
      </c>
      <c r="R105" s="387" t="s">
        <v>171</v>
      </c>
      <c r="S105" s="386" t="s">
        <v>172</v>
      </c>
      <c r="T105" s="387" t="s">
        <v>171</v>
      </c>
      <c r="U105" s="386" t="s">
        <v>172</v>
      </c>
      <c r="V105" s="387" t="s">
        <v>171</v>
      </c>
      <c r="W105" s="386" t="s">
        <v>172</v>
      </c>
      <c r="X105" s="387" t="s">
        <v>171</v>
      </c>
      <c r="Y105" s="386" t="s">
        <v>172</v>
      </c>
      <c r="Z105" s="387" t="s">
        <v>171</v>
      </c>
      <c r="AA105" s="386" t="s">
        <v>172</v>
      </c>
      <c r="AB105" s="386" t="str">
        <f>Planning!AF106</f>
        <v>OK</v>
      </c>
      <c r="AC105" s="386" t="str">
        <f>Planning!AG106</f>
        <v>ESAS</v>
      </c>
      <c r="AE105" s="388" t="e">
        <f t="shared" si="17"/>
        <v>#VALUE!</v>
      </c>
      <c r="AF105" s="389" t="str">
        <f t="shared" si="18"/>
        <v>NVT</v>
      </c>
      <c r="AG105" s="389" t="str">
        <f t="shared" si="19"/>
        <v/>
      </c>
    </row>
    <row r="106" spans="2:33" hidden="1">
      <c r="B106" s="384" t="str">
        <f>Planning!D107</f>
        <v>Mechelen</v>
      </c>
      <c r="C106" s="384" t="str">
        <f>Planning!E107</f>
        <v>FH02</v>
      </c>
      <c r="D106" s="192" t="str">
        <f>Planning!F107</f>
        <v>VdB</v>
      </c>
      <c r="E106" s="193"/>
      <c r="F106" s="385" t="str">
        <f>Planning!Z107</f>
        <v>OK</v>
      </c>
      <c r="G106" s="386" t="str">
        <f>Planning!AA107</f>
        <v/>
      </c>
      <c r="H106" s="387" t="s">
        <v>171</v>
      </c>
      <c r="I106" s="386" t="str">
        <f>G106</f>
        <v/>
      </c>
      <c r="J106" s="387" t="s">
        <v>171</v>
      </c>
      <c r="K106" s="386" t="s">
        <v>172</v>
      </c>
      <c r="L106" s="387" t="s">
        <v>171</v>
      </c>
      <c r="M106" s="386" t="s">
        <v>172</v>
      </c>
      <c r="N106" s="387" t="s">
        <v>171</v>
      </c>
      <c r="O106" s="386" t="s">
        <v>172</v>
      </c>
      <c r="P106" s="387" t="s">
        <v>171</v>
      </c>
      <c r="Q106" s="386" t="s">
        <v>172</v>
      </c>
      <c r="R106" s="387" t="s">
        <v>171</v>
      </c>
      <c r="S106" s="386" t="s">
        <v>172</v>
      </c>
      <c r="T106" s="387" t="s">
        <v>171</v>
      </c>
      <c r="U106" s="386" t="s">
        <v>172</v>
      </c>
      <c r="V106" s="387" t="s">
        <v>171</v>
      </c>
      <c r="W106" s="386" t="s">
        <v>172</v>
      </c>
      <c r="X106" s="387" t="s">
        <v>171</v>
      </c>
      <c r="Y106" s="386" t="s">
        <v>172</v>
      </c>
      <c r="Z106" s="387" t="s">
        <v>171</v>
      </c>
      <c r="AA106" s="386" t="s">
        <v>172</v>
      </c>
      <c r="AB106" s="386" t="str">
        <f>Planning!AF107</f>
        <v>OK</v>
      </c>
      <c r="AC106" s="386" t="str">
        <f>Planning!AG107</f>
        <v>ESAS</v>
      </c>
      <c r="AE106" s="388" t="e">
        <f t="shared" si="17"/>
        <v>#VALUE!</v>
      </c>
      <c r="AF106" s="389" t="str">
        <f t="shared" si="18"/>
        <v>NVT</v>
      </c>
      <c r="AG106" s="389" t="str">
        <f t="shared" si="19"/>
        <v/>
      </c>
    </row>
    <row r="107" spans="2:33" hidden="1">
      <c r="B107" s="384" t="str">
        <f>Planning!D108</f>
        <v>Mechelen</v>
      </c>
      <c r="C107" s="384" t="str">
        <f>Planning!E108</f>
        <v>FH03</v>
      </c>
      <c r="D107" s="192" t="str">
        <f>Planning!F108</f>
        <v>EI</v>
      </c>
      <c r="E107" s="193"/>
      <c r="F107" s="385" t="str">
        <f>Planning!Z108</f>
        <v>OK</v>
      </c>
      <c r="G107" s="386" t="str">
        <f>Planning!AA108</f>
        <v/>
      </c>
      <c r="H107" s="387" t="s">
        <v>171</v>
      </c>
      <c r="I107" s="386" t="str">
        <f t="shared" si="20"/>
        <v/>
      </c>
      <c r="J107" s="387" t="s">
        <v>171</v>
      </c>
      <c r="K107" s="386" t="str">
        <f>IFERROR(IF(I107&gt;0,WORKDAY(I107,$I$5,Holidays!$B$2:$B$57),""),"")</f>
        <v/>
      </c>
      <c r="L107" s="387" t="s">
        <v>171</v>
      </c>
      <c r="M107" s="386" t="str">
        <f>IFERROR(IF(K107&gt;0,WORKDAY(K107,$K$5,Holidays!$B$2:$B$57),""),"")</f>
        <v/>
      </c>
      <c r="N107" s="387" t="s">
        <v>171</v>
      </c>
      <c r="O107" s="386" t="str">
        <f>IFERROR(IF(M107&gt;0,WORKDAY(M107,$M$5,Holidays!$B$2:$B$57),""),"")</f>
        <v/>
      </c>
      <c r="P107" s="387" t="s">
        <v>171</v>
      </c>
      <c r="Q107" s="386" t="str">
        <f>IFERROR(IF(O107&gt;0,WORKDAY(O107,$O$5,Holidays!$B$2:$B$57),""),"")</f>
        <v/>
      </c>
      <c r="R107" s="387" t="s">
        <v>171</v>
      </c>
      <c r="S107" s="386" t="str">
        <f>IFERROR(IF(Q107&gt;0,WORKDAY(Q107,$Q$5,Holidays!$B$2:$B$57),""),"")</f>
        <v/>
      </c>
      <c r="T107" s="387" t="s">
        <v>171</v>
      </c>
      <c r="U107" s="386" t="str">
        <f>IFERROR(IF(S107&gt;0,WORKDAY(S107,$S$5,Holidays!$B$2:$B$57),""),"")</f>
        <v/>
      </c>
      <c r="V107" s="387" t="s">
        <v>171</v>
      </c>
      <c r="W107" s="386" t="str">
        <f>IFERROR(IF(U107&gt;0,WORKDAY(U107,$U$5,Holidays!$B$2:$B$57),""),"")</f>
        <v/>
      </c>
      <c r="X107" s="387" t="s">
        <v>171</v>
      </c>
      <c r="Y107" s="386" t="str">
        <f>IFERROR(IF(W107&gt;0,WORKDAY(W107,$W$5,Holidays!$B$2:$B$57),""),"")</f>
        <v/>
      </c>
      <c r="Z107" s="387" t="s">
        <v>171</v>
      </c>
      <c r="AA107" s="386" t="str">
        <f>IFERROR(IF(W107&gt;0,WORKDAY(W107,$W$5,Holidays!$B$2:$B$57),""),"")</f>
        <v/>
      </c>
      <c r="AB107" s="386" t="str">
        <f>Planning!AF108</f>
        <v>OK</v>
      </c>
      <c r="AC107" s="386">
        <f>Planning!AG108</f>
        <v>0</v>
      </c>
      <c r="AE107" s="388" t="str">
        <f t="shared" si="17"/>
        <v/>
      </c>
      <c r="AF107" s="389" t="str">
        <f t="shared" si="18"/>
        <v>NVT</v>
      </c>
      <c r="AG107" s="389" t="str">
        <f t="shared" si="19"/>
        <v/>
      </c>
    </row>
    <row r="108" spans="2:33" hidden="1">
      <c r="B108" s="384" t="str">
        <f>Planning!D109</f>
        <v>Sint-Niklaas</v>
      </c>
      <c r="C108" s="384" t="str">
        <f>Planning!E109</f>
        <v>FH01</v>
      </c>
      <c r="D108" s="192" t="str">
        <f>Planning!F109</f>
        <v>VdB</v>
      </c>
      <c r="E108" s="193"/>
      <c r="F108" s="385" t="str">
        <f>Planning!Z109</f>
        <v>OK</v>
      </c>
      <c r="G108" s="386" t="str">
        <f>Planning!AA109</f>
        <v/>
      </c>
      <c r="H108" s="387" t="s">
        <v>171</v>
      </c>
      <c r="I108" s="386" t="str">
        <f>G108</f>
        <v/>
      </c>
      <c r="J108" s="387" t="s">
        <v>171</v>
      </c>
      <c r="K108" s="386" t="s">
        <v>172</v>
      </c>
      <c r="L108" s="387" t="s">
        <v>171</v>
      </c>
      <c r="M108" s="386" t="s">
        <v>172</v>
      </c>
      <c r="N108" s="387" t="s">
        <v>171</v>
      </c>
      <c r="O108" s="386" t="s">
        <v>172</v>
      </c>
      <c r="P108" s="387" t="s">
        <v>171</v>
      </c>
      <c r="Q108" s="386" t="s">
        <v>172</v>
      </c>
      <c r="R108" s="387" t="s">
        <v>171</v>
      </c>
      <c r="S108" s="386" t="s">
        <v>172</v>
      </c>
      <c r="T108" s="387" t="s">
        <v>171</v>
      </c>
      <c r="U108" s="386" t="s">
        <v>172</v>
      </c>
      <c r="V108" s="387" t="s">
        <v>171</v>
      </c>
      <c r="W108" s="386" t="s">
        <v>172</v>
      </c>
      <c r="X108" s="387" t="s">
        <v>171</v>
      </c>
      <c r="Y108" s="386" t="s">
        <v>172</v>
      </c>
      <c r="Z108" s="387" t="s">
        <v>171</v>
      </c>
      <c r="AA108" s="386" t="s">
        <v>172</v>
      </c>
      <c r="AB108" s="386" t="str">
        <f>Planning!AF109</f>
        <v>OK</v>
      </c>
      <c r="AC108" s="386" t="str">
        <f>Planning!AG109</f>
        <v>ESAS</v>
      </c>
      <c r="AE108" s="388" t="e">
        <f t="shared" ref="AE108:AE131" si="25">IF(AND(G108&gt;0,AA108&gt;AC108,AA108&lt;&gt;""),AA108-AC108,"")</f>
        <v>#VALUE!</v>
      </c>
      <c r="AF108" s="389" t="str">
        <f t="shared" ref="AF108:AF131" si="26">IFERROR(IF(G108&gt;0,AC108-G108,""),"NVT")</f>
        <v>NVT</v>
      </c>
      <c r="AG108" s="389" t="str">
        <f t="shared" ref="AG108:AG131" si="27">IFERROR(IF(AF108&gt;0,AF108-DaysHLD2Aprep,""),"")</f>
        <v/>
      </c>
    </row>
    <row r="109" spans="2:33" hidden="1">
      <c r="B109" s="384" t="str">
        <f>Planning!D110</f>
        <v>Sint-Niklaas</v>
      </c>
      <c r="C109" s="384" t="str">
        <f>Planning!E110</f>
        <v>FH02</v>
      </c>
      <c r="D109" s="192" t="str">
        <f>Planning!F110</f>
        <v>VdB</v>
      </c>
      <c r="E109" s="193"/>
      <c r="F109" s="385" t="str">
        <f>Planning!Z110</f>
        <v>OK</v>
      </c>
      <c r="G109" s="386" t="str">
        <f>Planning!AA110</f>
        <v/>
      </c>
      <c r="H109" s="387" t="s">
        <v>171</v>
      </c>
      <c r="I109" s="386" t="str">
        <f>G109</f>
        <v/>
      </c>
      <c r="J109" s="387" t="s">
        <v>171</v>
      </c>
      <c r="K109" s="386" t="s">
        <v>172</v>
      </c>
      <c r="L109" s="387" t="s">
        <v>171</v>
      </c>
      <c r="M109" s="386" t="s">
        <v>172</v>
      </c>
      <c r="N109" s="387" t="s">
        <v>171</v>
      </c>
      <c r="O109" s="386" t="s">
        <v>172</v>
      </c>
      <c r="P109" s="387" t="s">
        <v>171</v>
      </c>
      <c r="Q109" s="386" t="s">
        <v>172</v>
      </c>
      <c r="R109" s="387" t="s">
        <v>171</v>
      </c>
      <c r="S109" s="386" t="s">
        <v>172</v>
      </c>
      <c r="T109" s="387" t="s">
        <v>171</v>
      </c>
      <c r="U109" s="386" t="s">
        <v>172</v>
      </c>
      <c r="V109" s="387" t="s">
        <v>171</v>
      </c>
      <c r="W109" s="386" t="s">
        <v>172</v>
      </c>
      <c r="X109" s="387" t="s">
        <v>171</v>
      </c>
      <c r="Y109" s="386" t="s">
        <v>172</v>
      </c>
      <c r="Z109" s="387" t="s">
        <v>171</v>
      </c>
      <c r="AA109" s="386" t="s">
        <v>172</v>
      </c>
      <c r="AB109" s="386" t="str">
        <f>Planning!AF110</f>
        <v>OK</v>
      </c>
      <c r="AC109" s="386" t="str">
        <f>Planning!AG110</f>
        <v>ESAS</v>
      </c>
      <c r="AE109" s="388" t="e">
        <f t="shared" si="25"/>
        <v>#VALUE!</v>
      </c>
      <c r="AF109" s="389" t="str">
        <f t="shared" si="26"/>
        <v>NVT</v>
      </c>
      <c r="AG109" s="389" t="str">
        <f t="shared" si="27"/>
        <v/>
      </c>
    </row>
    <row r="110" spans="2:33" hidden="1">
      <c r="B110" s="384" t="str">
        <f>Planning!D111</f>
        <v>Mons</v>
      </c>
      <c r="C110" s="384" t="str">
        <f>Planning!E111</f>
        <v>FH01</v>
      </c>
      <c r="D110" s="192" t="str">
        <f>Planning!F111</f>
        <v>VbI</v>
      </c>
      <c r="E110" s="193"/>
      <c r="F110" s="385" t="str">
        <f>Planning!Z111</f>
        <v>OK</v>
      </c>
      <c r="G110" s="386">
        <f>Planning!AA111</f>
        <v>43917</v>
      </c>
      <c r="H110" s="387" t="s">
        <v>164</v>
      </c>
      <c r="I110" s="386">
        <f t="shared" ref="I110:I116" si="28">G110</f>
        <v>43917</v>
      </c>
      <c r="J110" s="387" t="s">
        <v>164</v>
      </c>
      <c r="K110" s="386">
        <f>IFERROR(IF(I110&gt;0,WORKDAY(I110,$I$5,Holidays!$B$2:$B$57),""),"")</f>
        <v>43917</v>
      </c>
      <c r="L110" s="387" t="s">
        <v>164</v>
      </c>
      <c r="M110" s="386">
        <f>IFERROR(IF(K110&gt;0,WORKDAY(K110,$K$5,Holidays!$B$2:$B$57),""),"")</f>
        <v>43917</v>
      </c>
      <c r="N110" s="387" t="s">
        <v>164</v>
      </c>
      <c r="O110" s="386">
        <f>IFERROR(IF(M110&gt;0,WORKDAY(M110,$M$5,Holidays!$B$2:$B$57),""),"")</f>
        <v>43917</v>
      </c>
      <c r="P110" s="387" t="s">
        <v>164</v>
      </c>
      <c r="Q110" s="386">
        <f>IFERROR(IF(O110&gt;0,WORKDAY(O110,$O$5,Holidays!$B$2:$B$57),""),"")</f>
        <v>43944</v>
      </c>
      <c r="R110" s="387" t="s">
        <v>164</v>
      </c>
      <c r="S110" s="386">
        <f>IFERROR(IF(Q110&gt;0,WORKDAY(Q110,$Q$5,Holidays!$B$2:$B$57),""),"")</f>
        <v>43945</v>
      </c>
      <c r="T110" s="387" t="s">
        <v>164</v>
      </c>
      <c r="U110" s="386">
        <f>IFERROR(IF(S110&gt;0,WORKDAY(S110,$S$5,Holidays!$B$2:$B$57),""),"")</f>
        <v>43945</v>
      </c>
      <c r="V110" s="387" t="s">
        <v>164</v>
      </c>
      <c r="W110" s="386">
        <f>IFERROR(IF(U110&gt;0,WORKDAY(U110,$U$5,Holidays!$B$2:$B$57),""),"")</f>
        <v>43949</v>
      </c>
      <c r="X110" s="387" t="s">
        <v>164</v>
      </c>
      <c r="Y110" s="386">
        <f>IFERROR(IF(W110&gt;0,WORKDAY(W110,$W$5,Holidays!$B$2:$B$57),""),"")</f>
        <v>43950</v>
      </c>
      <c r="Z110" s="387" t="s">
        <v>164</v>
      </c>
      <c r="AA110" s="386">
        <f>IFERROR(IF(W110&gt;0,WORKDAY(W110,$W$5,Holidays!$B$2:$B$57),""),"")</f>
        <v>43950</v>
      </c>
      <c r="AB110" s="386" t="str">
        <f>Planning!AF111</f>
        <v>P</v>
      </c>
      <c r="AC110" s="386">
        <f>Planning!AG111</f>
        <v>43956</v>
      </c>
      <c r="AE110" s="388" t="str">
        <f t="shared" si="25"/>
        <v/>
      </c>
      <c r="AF110" s="389">
        <f t="shared" si="26"/>
        <v>39</v>
      </c>
      <c r="AG110" s="389">
        <f t="shared" si="27"/>
        <v>19</v>
      </c>
    </row>
    <row r="111" spans="2:33" hidden="1">
      <c r="B111" s="384" t="str">
        <f>Planning!D112</f>
        <v>Mons</v>
      </c>
      <c r="C111" s="384" t="str">
        <f>Planning!E112</f>
        <v>FH02</v>
      </c>
      <c r="D111" s="192" t="str">
        <f>Planning!F112</f>
        <v>VbI</v>
      </c>
      <c r="E111" s="193"/>
      <c r="F111" s="385" t="str">
        <f>Planning!Z112</f>
        <v>OK</v>
      </c>
      <c r="G111" s="386">
        <f>Planning!AA112</f>
        <v>43929</v>
      </c>
      <c r="H111" s="387" t="s">
        <v>164</v>
      </c>
      <c r="I111" s="386">
        <f t="shared" si="28"/>
        <v>43929</v>
      </c>
      <c r="J111" s="387" t="s">
        <v>164</v>
      </c>
      <c r="K111" s="386">
        <f>IFERROR(IF(I111&gt;0,WORKDAY(I111,$I$5,Holidays!$B$2:$B$57),""),"")</f>
        <v>43929</v>
      </c>
      <c r="L111" s="387" t="s">
        <v>164</v>
      </c>
      <c r="M111" s="386">
        <f>IFERROR(IF(K111&gt;0,WORKDAY(K111,$K$5,Holidays!$B$2:$B$57),""),"")</f>
        <v>43929</v>
      </c>
      <c r="N111" s="387" t="s">
        <v>164</v>
      </c>
      <c r="O111" s="386">
        <f>IFERROR(IF(M111&gt;0,WORKDAY(M111,$M$5,Holidays!$B$2:$B$57),""),"")</f>
        <v>43929</v>
      </c>
      <c r="P111" s="387" t="s">
        <v>164</v>
      </c>
      <c r="Q111" s="386">
        <f>IFERROR(IF(O111&gt;0,WORKDAY(O111,$O$5,Holidays!$B$2:$B$57),""),"")</f>
        <v>43957</v>
      </c>
      <c r="R111" s="387" t="s">
        <v>164</v>
      </c>
      <c r="S111" s="386">
        <f>IFERROR(IF(Q111&gt;0,WORKDAY(Q111,$Q$5,Holidays!$B$2:$B$57),""),"")</f>
        <v>43958</v>
      </c>
      <c r="T111" s="387" t="s">
        <v>164</v>
      </c>
      <c r="U111" s="386">
        <f>IFERROR(IF(S111&gt;0,WORKDAY(S111,$S$5,Holidays!$B$2:$B$57),""),"")</f>
        <v>43958</v>
      </c>
      <c r="V111" s="387" t="s">
        <v>164</v>
      </c>
      <c r="W111" s="386">
        <f>IFERROR(IF(U111&gt;0,WORKDAY(U111,$U$5,Holidays!$B$2:$B$57),""),"")</f>
        <v>43962</v>
      </c>
      <c r="X111" s="387" t="s">
        <v>164</v>
      </c>
      <c r="Y111" s="386">
        <f>IFERROR(IF(W111&gt;0,WORKDAY(W111,$W$5,Holidays!$B$2:$B$57),""),"")</f>
        <v>43963</v>
      </c>
      <c r="Z111" s="387" t="s">
        <v>164</v>
      </c>
      <c r="AA111" s="386">
        <f>IFERROR(IF(W111&gt;0,WORKDAY(W111,$W$5,Holidays!$B$2:$B$57),""),"")</f>
        <v>43963</v>
      </c>
      <c r="AB111" s="386" t="str">
        <f>Planning!AF112</f>
        <v>P</v>
      </c>
      <c r="AC111" s="386">
        <f>Planning!AG112</f>
        <v>43966</v>
      </c>
      <c r="AE111" s="388" t="str">
        <f t="shared" si="25"/>
        <v/>
      </c>
      <c r="AF111" s="389">
        <f t="shared" si="26"/>
        <v>37</v>
      </c>
      <c r="AG111" s="389">
        <f t="shared" si="27"/>
        <v>17</v>
      </c>
    </row>
    <row r="112" spans="2:33" hidden="1">
      <c r="B112" s="384" t="str">
        <f>Planning!D113</f>
        <v>Mons</v>
      </c>
      <c r="C112" s="384" t="str">
        <f>Planning!E113</f>
        <v>FH03</v>
      </c>
      <c r="D112" s="192" t="str">
        <f>Planning!F113</f>
        <v>VbI</v>
      </c>
      <c r="E112" s="193"/>
      <c r="F112" s="385" t="str">
        <f>Planning!Z113</f>
        <v>OK</v>
      </c>
      <c r="G112" s="386">
        <f>Planning!AA113</f>
        <v>43941</v>
      </c>
      <c r="H112" s="387" t="s">
        <v>164</v>
      </c>
      <c r="I112" s="386">
        <f t="shared" si="28"/>
        <v>43941</v>
      </c>
      <c r="J112" s="387" t="s">
        <v>164</v>
      </c>
      <c r="K112" s="386">
        <f>IFERROR(IF(I112&gt;0,WORKDAY(I112,$I$5,Holidays!$B$2:$B$57),""),"")</f>
        <v>43941</v>
      </c>
      <c r="L112" s="387" t="s">
        <v>164</v>
      </c>
      <c r="M112" s="386">
        <f>IFERROR(IF(K112&gt;0,WORKDAY(K112,$K$5,Holidays!$B$2:$B$57),""),"")</f>
        <v>43941</v>
      </c>
      <c r="N112" s="387" t="s">
        <v>164</v>
      </c>
      <c r="O112" s="386">
        <f>IFERROR(IF(M112&gt;0,WORKDAY(M112,$M$5,Holidays!$B$2:$B$57),""),"")</f>
        <v>43941</v>
      </c>
      <c r="P112" s="387" t="s">
        <v>164</v>
      </c>
      <c r="Q112" s="386">
        <f>IFERROR(IF(O112&gt;0,WORKDAY(O112,$O$5,Holidays!$B$2:$B$57),""),"")</f>
        <v>43962</v>
      </c>
      <c r="R112" s="387" t="s">
        <v>164</v>
      </c>
      <c r="S112" s="386">
        <f>IFERROR(IF(Q112&gt;0,WORKDAY(Q112,$Q$5,Holidays!$B$2:$B$57),""),"")</f>
        <v>43963</v>
      </c>
      <c r="T112" s="387" t="s">
        <v>164</v>
      </c>
      <c r="U112" s="386">
        <f>IFERROR(IF(S112&gt;0,WORKDAY(S112,$S$5,Holidays!$B$2:$B$57),""),"")</f>
        <v>43963</v>
      </c>
      <c r="V112" s="387" t="s">
        <v>164</v>
      </c>
      <c r="W112" s="386">
        <f>IFERROR(IF(U112&gt;0,WORKDAY(U112,$U$5,Holidays!$B$2:$B$57),""),"")</f>
        <v>43965</v>
      </c>
      <c r="X112" s="387" t="s">
        <v>164</v>
      </c>
      <c r="Y112" s="386">
        <f>IFERROR(IF(W112&gt;0,WORKDAY(W112,$W$5,Holidays!$B$2:$B$57),""),"")</f>
        <v>43966</v>
      </c>
      <c r="Z112" s="387" t="s">
        <v>164</v>
      </c>
      <c r="AA112" s="386">
        <f>IFERROR(IF(W112&gt;0,WORKDAY(W112,$W$5,Holidays!$B$2:$B$57),""),"")</f>
        <v>43966</v>
      </c>
      <c r="AB112" s="386" t="str">
        <f>Planning!AF113</f>
        <v>P</v>
      </c>
      <c r="AC112" s="386">
        <f>Planning!AG113</f>
        <v>43971</v>
      </c>
      <c r="AE112" s="388" t="str">
        <f t="shared" si="25"/>
        <v/>
      </c>
      <c r="AF112" s="389">
        <f t="shared" si="26"/>
        <v>30</v>
      </c>
      <c r="AG112" s="389">
        <f t="shared" si="27"/>
        <v>10</v>
      </c>
    </row>
    <row r="113" spans="2:33" hidden="1">
      <c r="B113" s="384" t="str">
        <f>Planning!D114</f>
        <v>Mons</v>
      </c>
      <c r="C113" s="384" t="str">
        <f>Planning!E114</f>
        <v>FH04</v>
      </c>
      <c r="D113" s="192" t="str">
        <f>Planning!F114</f>
        <v>VbI</v>
      </c>
      <c r="E113" s="193"/>
      <c r="F113" s="385" t="str">
        <f>Planning!Z114</f>
        <v>OK</v>
      </c>
      <c r="G113" s="386">
        <f>Planning!AA114</f>
        <v>43958</v>
      </c>
      <c r="H113" s="387" t="s">
        <v>164</v>
      </c>
      <c r="I113" s="386">
        <f t="shared" si="28"/>
        <v>43958</v>
      </c>
      <c r="J113" s="387" t="s">
        <v>164</v>
      </c>
      <c r="K113" s="386">
        <f>IFERROR(IF(I113&gt;0,WORKDAY(I113,$I$5,Holidays!$B$2:$B$57),""),"")</f>
        <v>43958</v>
      </c>
      <c r="L113" s="387" t="s">
        <v>164</v>
      </c>
      <c r="M113" s="386">
        <f>IFERROR(IF(K113&gt;0,WORKDAY(K113,$K$5,Holidays!$B$2:$B$57),""),"")</f>
        <v>43958</v>
      </c>
      <c r="N113" s="387" t="s">
        <v>164</v>
      </c>
      <c r="O113" s="386">
        <f>IFERROR(IF(M113&gt;0,WORKDAY(M113,$M$5,Holidays!$B$2:$B$57),""),"")</f>
        <v>43958</v>
      </c>
      <c r="P113" s="387" t="s">
        <v>164</v>
      </c>
      <c r="Q113" s="386">
        <f>IFERROR(IF(O113&gt;0,WORKDAY(O113,$O$5,Holidays!$B$2:$B$57),""),"")</f>
        <v>43980</v>
      </c>
      <c r="R113" s="387" t="s">
        <v>164</v>
      </c>
      <c r="S113" s="386">
        <f>IFERROR(IF(Q113&gt;0,WORKDAY(Q113,$Q$5,Holidays!$B$2:$B$57),""),"")</f>
        <v>43984</v>
      </c>
      <c r="T113" s="387" t="s">
        <v>164</v>
      </c>
      <c r="U113" s="386">
        <f>IFERROR(IF(S113&gt;0,WORKDAY(S113,$S$5,Holidays!$B$2:$B$57),""),"")</f>
        <v>43984</v>
      </c>
      <c r="V113" s="387" t="s">
        <v>164</v>
      </c>
      <c r="W113" s="386">
        <f>IFERROR(IF(U113&gt;0,WORKDAY(U113,$U$5,Holidays!$B$2:$B$57),""),"")</f>
        <v>43986</v>
      </c>
      <c r="X113" s="387" t="s">
        <v>164</v>
      </c>
      <c r="Y113" s="386">
        <f>IFERROR(IF(W113&gt;0,WORKDAY(W113,$W$5,Holidays!$B$2:$B$57),""),"")</f>
        <v>43987</v>
      </c>
      <c r="Z113" s="387" t="s">
        <v>164</v>
      </c>
      <c r="AA113" s="386">
        <f>IFERROR(IF(W113&gt;0,WORKDAY(W113,$W$5,Holidays!$B$2:$B$57),""),"")</f>
        <v>43987</v>
      </c>
      <c r="AB113" s="386" t="str">
        <f>Planning!AF114</f>
        <v>P</v>
      </c>
      <c r="AC113" s="386">
        <f>Planning!AG114</f>
        <v>43992</v>
      </c>
      <c r="AE113" s="388" t="str">
        <f t="shared" si="25"/>
        <v/>
      </c>
      <c r="AF113" s="389">
        <f t="shared" si="26"/>
        <v>34</v>
      </c>
      <c r="AG113" s="389">
        <f t="shared" si="27"/>
        <v>14</v>
      </c>
    </row>
    <row r="114" spans="2:33" hidden="1">
      <c r="B114" s="384" t="str">
        <f>Planning!D115</f>
        <v>Mons</v>
      </c>
      <c r="C114" s="384" t="str">
        <f>Planning!E115</f>
        <v>FH05</v>
      </c>
      <c r="D114" s="192" t="str">
        <f>Planning!F115</f>
        <v>VbI</v>
      </c>
      <c r="E114" s="193"/>
      <c r="F114" s="385" t="str">
        <f>Planning!Z115</f>
        <v>OK</v>
      </c>
      <c r="G114" s="386">
        <f>Planning!AA115</f>
        <v>43984</v>
      </c>
      <c r="H114" s="387" t="s">
        <v>164</v>
      </c>
      <c r="I114" s="386">
        <f t="shared" si="28"/>
        <v>43984</v>
      </c>
      <c r="J114" s="387" t="s">
        <v>164</v>
      </c>
      <c r="K114" s="386">
        <f>IFERROR(IF(I114&gt;0,WORKDAY(I114,$I$5,Holidays!$B$2:$B$57),""),"")</f>
        <v>43984</v>
      </c>
      <c r="L114" s="387" t="s">
        <v>164</v>
      </c>
      <c r="M114" s="386">
        <f>IFERROR(IF(K114&gt;0,WORKDAY(K114,$K$5,Holidays!$B$2:$B$57),""),"")</f>
        <v>43984</v>
      </c>
      <c r="N114" s="387" t="s">
        <v>164</v>
      </c>
      <c r="O114" s="386">
        <f>IFERROR(IF(M114&gt;0,WORKDAY(M114,$M$5,Holidays!$B$2:$B$57),""),"")</f>
        <v>43984</v>
      </c>
      <c r="P114" s="387" t="s">
        <v>164</v>
      </c>
      <c r="Q114" s="386">
        <f>IFERROR(IF(O114&gt;0,WORKDAY(O114,$O$5,Holidays!$B$2:$B$57),""),"")</f>
        <v>44004</v>
      </c>
      <c r="R114" s="387" t="s">
        <v>164</v>
      </c>
      <c r="S114" s="386">
        <f>IFERROR(IF(Q114&gt;0,WORKDAY(Q114,$Q$5,Holidays!$B$2:$B$57),""),"")</f>
        <v>44005</v>
      </c>
      <c r="T114" s="387" t="s">
        <v>164</v>
      </c>
      <c r="U114" s="386">
        <f>IFERROR(IF(S114&gt;0,WORKDAY(S114,$S$5,Holidays!$B$2:$B$57),""),"")</f>
        <v>44005</v>
      </c>
      <c r="V114" s="387" t="s">
        <v>164</v>
      </c>
      <c r="W114" s="386">
        <f>IFERROR(IF(U114&gt;0,WORKDAY(U114,$U$5,Holidays!$B$2:$B$57),""),"")</f>
        <v>44007</v>
      </c>
      <c r="X114" s="387" t="s">
        <v>164</v>
      </c>
      <c r="Y114" s="386">
        <f>IFERROR(IF(W114&gt;0,WORKDAY(W114,$W$5,Holidays!$B$2:$B$57),""),"")</f>
        <v>44008</v>
      </c>
      <c r="Z114" s="387" t="s">
        <v>164</v>
      </c>
      <c r="AA114" s="386">
        <f>IFERROR(IF(W114&gt;0,WORKDAY(W114,$W$5,Holidays!$B$2:$B$57),""),"")</f>
        <v>44008</v>
      </c>
      <c r="AB114" s="386" t="str">
        <f>Planning!AF115</f>
        <v>P</v>
      </c>
      <c r="AC114" s="386">
        <f>Planning!AG115</f>
        <v>44013</v>
      </c>
      <c r="AE114" s="388" t="str">
        <f t="shared" si="25"/>
        <v/>
      </c>
      <c r="AF114" s="389">
        <f t="shared" si="26"/>
        <v>29</v>
      </c>
      <c r="AG114" s="389">
        <f t="shared" si="27"/>
        <v>9</v>
      </c>
    </row>
    <row r="115" spans="2:33" hidden="1">
      <c r="B115" s="384" t="str">
        <f>Planning!D116</f>
        <v>Mons</v>
      </c>
      <c r="C115" s="384" t="str">
        <f>Planning!E116</f>
        <v>FH06</v>
      </c>
      <c r="D115" s="192" t="str">
        <f>Planning!F116</f>
        <v>VbI</v>
      </c>
      <c r="E115" s="193"/>
      <c r="F115" s="385" t="str">
        <f>Planning!Z116</f>
        <v>P</v>
      </c>
      <c r="G115" s="386">
        <f>Planning!AA116</f>
        <v>43994</v>
      </c>
      <c r="H115" s="387" t="s">
        <v>164</v>
      </c>
      <c r="I115" s="386">
        <f t="shared" si="28"/>
        <v>43994</v>
      </c>
      <c r="J115" s="387" t="s">
        <v>164</v>
      </c>
      <c r="K115" s="386">
        <f>IFERROR(IF(I115&gt;0,WORKDAY(I115,$I$5,Holidays!$B$2:$B$57),""),"")</f>
        <v>43994</v>
      </c>
      <c r="L115" s="387" t="s">
        <v>164</v>
      </c>
      <c r="M115" s="386">
        <f>IFERROR(IF(K115&gt;0,WORKDAY(K115,$K$5,Holidays!$B$2:$B$57),""),"")</f>
        <v>43994</v>
      </c>
      <c r="N115" s="387" t="s">
        <v>164</v>
      </c>
      <c r="O115" s="386">
        <f>IFERROR(IF(M115&gt;0,WORKDAY(M115,$M$5,Holidays!$B$2:$B$57),""),"")</f>
        <v>43994</v>
      </c>
      <c r="P115" s="387" t="s">
        <v>164</v>
      </c>
      <c r="Q115" s="386">
        <f>IFERROR(IF(O115&gt;0,WORKDAY(O115,$O$5,Holidays!$B$2:$B$57),""),"")</f>
        <v>44014</v>
      </c>
      <c r="R115" s="387" t="s">
        <v>164</v>
      </c>
      <c r="S115" s="386">
        <f>IFERROR(IF(Q115&gt;0,WORKDAY(Q115,$Q$5,Holidays!$B$2:$B$57),""),"")</f>
        <v>44015</v>
      </c>
      <c r="T115" s="387" t="s">
        <v>164</v>
      </c>
      <c r="U115" s="386">
        <f>IFERROR(IF(S115&gt;0,WORKDAY(S115,$S$5,Holidays!$B$2:$B$57),""),"")</f>
        <v>44015</v>
      </c>
      <c r="V115" s="387" t="s">
        <v>164</v>
      </c>
      <c r="W115" s="386">
        <f>IFERROR(IF(U115&gt;0,WORKDAY(U115,$U$5,Holidays!$B$2:$B$57),""),"")</f>
        <v>44019</v>
      </c>
      <c r="X115" s="387" t="s">
        <v>164</v>
      </c>
      <c r="Y115" s="386">
        <f>IFERROR(IF(W115&gt;0,WORKDAY(W115,$W$5,Holidays!$B$2:$B$57),""),"")</f>
        <v>44020</v>
      </c>
      <c r="Z115" s="387" t="s">
        <v>164</v>
      </c>
      <c r="AA115" s="386">
        <f>IFERROR(IF(W115&gt;0,WORKDAY(W115,$W$5,Holidays!$B$2:$B$57),""),"")</f>
        <v>44020</v>
      </c>
      <c r="AB115" s="386" t="str">
        <f>Planning!AF116</f>
        <v>P</v>
      </c>
      <c r="AC115" s="386">
        <f>Planning!AG116</f>
        <v>44039</v>
      </c>
      <c r="AE115" s="388" t="str">
        <f t="shared" si="25"/>
        <v/>
      </c>
      <c r="AF115" s="389">
        <f t="shared" si="26"/>
        <v>45</v>
      </c>
      <c r="AG115" s="389">
        <f t="shared" si="27"/>
        <v>25</v>
      </c>
    </row>
    <row r="116" spans="2:33" hidden="1">
      <c r="B116" s="384" t="str">
        <f>Planning!D117</f>
        <v>Mons</v>
      </c>
      <c r="C116" s="384" t="str">
        <f>Planning!E117</f>
        <v>FH07</v>
      </c>
      <c r="D116" s="192" t="str">
        <f>Planning!F117</f>
        <v>VbI</v>
      </c>
      <c r="E116" s="193"/>
      <c r="F116" s="385" t="str">
        <f>Planning!Z117</f>
        <v>P</v>
      </c>
      <c r="G116" s="386">
        <f>Planning!AA117</f>
        <v>44007</v>
      </c>
      <c r="H116" s="387" t="s">
        <v>164</v>
      </c>
      <c r="I116" s="386">
        <f t="shared" si="28"/>
        <v>44007</v>
      </c>
      <c r="J116" s="387" t="s">
        <v>164</v>
      </c>
      <c r="K116" s="386">
        <f>IFERROR(IF(I116&gt;0,WORKDAY(I116,$I$5,Holidays!$B$2:$B$57),""),"")</f>
        <v>44007</v>
      </c>
      <c r="L116" s="387" t="s">
        <v>164</v>
      </c>
      <c r="M116" s="386">
        <f>IFERROR(IF(K116&gt;0,WORKDAY(K116,$K$5,Holidays!$B$2:$B$57),""),"")</f>
        <v>44007</v>
      </c>
      <c r="N116" s="387" t="s">
        <v>164</v>
      </c>
      <c r="O116" s="386">
        <f>IFERROR(IF(M116&gt;0,WORKDAY(M116,$M$5,Holidays!$B$2:$B$57),""),"")</f>
        <v>44007</v>
      </c>
      <c r="P116" s="387" t="s">
        <v>164</v>
      </c>
      <c r="Q116" s="386">
        <f>IFERROR(IF(O116&gt;0,WORKDAY(O116,$O$5,Holidays!$B$2:$B$57),""),"")</f>
        <v>44041</v>
      </c>
      <c r="R116" s="387" t="s">
        <v>164</v>
      </c>
      <c r="S116" s="386">
        <f>IFERROR(IF(Q116&gt;0,WORKDAY(Q116,$Q$5,Holidays!$B$2:$B$57),""),"")</f>
        <v>44042</v>
      </c>
      <c r="T116" s="387" t="s">
        <v>164</v>
      </c>
      <c r="U116" s="386">
        <f>IFERROR(IF(S116&gt;0,WORKDAY(S116,$S$5,Holidays!$B$2:$B$57),""),"")</f>
        <v>44042</v>
      </c>
      <c r="V116" s="387" t="s">
        <v>164</v>
      </c>
      <c r="W116" s="386">
        <f>IFERROR(IF(U116&gt;0,WORKDAY(U116,$U$5,Holidays!$B$2:$B$57),""),"")</f>
        <v>44046</v>
      </c>
      <c r="X116" s="387" t="s">
        <v>164</v>
      </c>
      <c r="Y116" s="386">
        <f>IFERROR(IF(W116&gt;0,WORKDAY(W116,$W$5,Holidays!$B$2:$B$57),""),"")</f>
        <v>44047</v>
      </c>
      <c r="Z116" s="387" t="s">
        <v>164</v>
      </c>
      <c r="AA116" s="386">
        <f>IFERROR(IF(W116&gt;0,WORKDAY(W116,$W$5,Holidays!$B$2:$B$57),""),"")</f>
        <v>44047</v>
      </c>
      <c r="AB116" s="386" t="str">
        <f>Planning!AF117</f>
        <v>P</v>
      </c>
      <c r="AC116" s="386">
        <f>Planning!AG117</f>
        <v>44050</v>
      </c>
      <c r="AE116" s="388" t="str">
        <f t="shared" si="25"/>
        <v/>
      </c>
      <c r="AF116" s="389">
        <f t="shared" si="26"/>
        <v>43</v>
      </c>
      <c r="AG116" s="389">
        <f t="shared" si="27"/>
        <v>23</v>
      </c>
    </row>
    <row r="117" spans="2:33">
      <c r="B117" s="384" t="str">
        <f>Planning!D118</f>
        <v>Schaerbeek</v>
      </c>
      <c r="C117" s="384" t="str">
        <f>Planning!E118</f>
        <v>FH01</v>
      </c>
      <c r="D117" s="192" t="str">
        <f>Planning!F118</f>
        <v>EI</v>
      </c>
      <c r="E117" s="193"/>
      <c r="F117" s="385" t="str">
        <f>Planning!Z118</f>
        <v>P</v>
      </c>
      <c r="G117" s="386">
        <f>Planning!AA118</f>
        <v>44288</v>
      </c>
      <c r="H117" s="387" t="s">
        <v>164</v>
      </c>
      <c r="I117" s="386">
        <f t="shared" ref="I117:I119" si="29">G117</f>
        <v>44288</v>
      </c>
      <c r="J117" s="387" t="s">
        <v>164</v>
      </c>
      <c r="K117" s="386">
        <f>IFERROR(IF(I117&gt;0,WORKDAY(I117,$I$5,Holidays!$B$2:$B$57),""),"")</f>
        <v>44288</v>
      </c>
      <c r="L117" s="387" t="s">
        <v>164</v>
      </c>
      <c r="M117" s="386">
        <f>IFERROR(IF(K117&gt;0,WORKDAY(K117,$K$5,Holidays!$B$2:$B$57),""),"")</f>
        <v>44288</v>
      </c>
      <c r="N117" s="387" t="s">
        <v>164</v>
      </c>
      <c r="O117" s="386">
        <f>IFERROR(IF(M117&gt;0,WORKDAY(M117,$M$5,Holidays!$B$2:$B$57),""),"")</f>
        <v>44288</v>
      </c>
      <c r="P117" s="387" t="s">
        <v>164</v>
      </c>
      <c r="Q117" s="386">
        <f>IFERROR(IF(O117&gt;0,WORKDAY(O117,$O$5,Holidays!$B$2:$B$57),""),"")</f>
        <v>44308</v>
      </c>
      <c r="R117" s="387" t="s">
        <v>164</v>
      </c>
      <c r="S117" s="386">
        <f>IFERROR(IF(Q117&gt;0,WORKDAY(Q117,$Q$5,Holidays!$B$2:$B$57),""),"")</f>
        <v>44309</v>
      </c>
      <c r="T117" s="387" t="s">
        <v>164</v>
      </c>
      <c r="U117" s="386">
        <f>IFERROR(IF(S117&gt;0,WORKDAY(S117,$S$5,Holidays!$B$2:$B$57),""),"")</f>
        <v>44309</v>
      </c>
      <c r="V117" s="387" t="s">
        <v>164</v>
      </c>
      <c r="W117" s="386">
        <f>IFERROR(IF(U117&gt;0,WORKDAY(U117,$U$5,Holidays!$B$2:$B$57),""),"")</f>
        <v>44313</v>
      </c>
      <c r="X117" s="387" t="s">
        <v>164</v>
      </c>
      <c r="Y117" s="386">
        <f>IFERROR(IF(W117&gt;0,WORKDAY(W117,$W$5,Holidays!$B$2:$B$57),""),"")</f>
        <v>44314</v>
      </c>
      <c r="Z117" s="387" t="s">
        <v>164</v>
      </c>
      <c r="AA117" s="386">
        <f>IFERROR(IF(W117&gt;0,WORKDAY(W117,$W$5,Holidays!$B$2:$B$57),""),"")</f>
        <v>44314</v>
      </c>
      <c r="AB117" s="386" t="str">
        <f>Planning!AF118</f>
        <v>P</v>
      </c>
      <c r="AC117" s="386">
        <f>Planning!AG118</f>
        <v>44319</v>
      </c>
      <c r="AE117" s="388" t="str">
        <f t="shared" si="25"/>
        <v/>
      </c>
      <c r="AF117" s="389">
        <f t="shared" si="26"/>
        <v>31</v>
      </c>
      <c r="AG117" s="389">
        <f t="shared" si="27"/>
        <v>11</v>
      </c>
    </row>
    <row r="118" spans="2:33">
      <c r="B118" s="384" t="str">
        <f>Planning!D119</f>
        <v>Schaerbeek</v>
      </c>
      <c r="C118" s="384" t="str">
        <f>Planning!E119</f>
        <v>FH02</v>
      </c>
      <c r="D118" s="192" t="str">
        <f>Planning!F119</f>
        <v>EI</v>
      </c>
      <c r="E118" s="193"/>
      <c r="F118" s="385" t="str">
        <f>Planning!Z119</f>
        <v>P</v>
      </c>
      <c r="G118" s="386">
        <f>Planning!AA119</f>
        <v>44316</v>
      </c>
      <c r="H118" s="387" t="s">
        <v>164</v>
      </c>
      <c r="I118" s="386">
        <f t="shared" si="29"/>
        <v>44316</v>
      </c>
      <c r="J118" s="387" t="s">
        <v>164</v>
      </c>
      <c r="K118" s="386">
        <f>IFERROR(IF(I118&gt;0,WORKDAY(I118,$I$5,Holidays!$B$2:$B$57),""),"")</f>
        <v>44316</v>
      </c>
      <c r="L118" s="387" t="s">
        <v>164</v>
      </c>
      <c r="M118" s="386">
        <f>IFERROR(IF(K118&gt;0,WORKDAY(K118,$K$5,Holidays!$B$2:$B$57),""),"")</f>
        <v>44316</v>
      </c>
      <c r="N118" s="387" t="s">
        <v>164</v>
      </c>
      <c r="O118" s="386">
        <f>IFERROR(IF(M118&gt;0,WORKDAY(M118,$M$5,Holidays!$B$2:$B$57),""),"")</f>
        <v>44316</v>
      </c>
      <c r="P118" s="387" t="s">
        <v>164</v>
      </c>
      <c r="Q118" s="386">
        <f>IFERROR(IF(O118&gt;0,WORKDAY(O118,$O$5,Holidays!$B$2:$B$57),""),"")</f>
        <v>44336</v>
      </c>
      <c r="R118" s="387" t="s">
        <v>164</v>
      </c>
      <c r="S118" s="386">
        <f>IFERROR(IF(Q118&gt;0,WORKDAY(Q118,$Q$5,Holidays!$B$2:$B$57),""),"")</f>
        <v>44337</v>
      </c>
      <c r="T118" s="387" t="s">
        <v>164</v>
      </c>
      <c r="U118" s="386">
        <f>IFERROR(IF(S118&gt;0,WORKDAY(S118,$S$5,Holidays!$B$2:$B$57),""),"")</f>
        <v>44337</v>
      </c>
      <c r="V118" s="387" t="s">
        <v>164</v>
      </c>
      <c r="W118" s="386">
        <f>IFERROR(IF(U118&gt;0,WORKDAY(U118,$U$5,Holidays!$B$2:$B$57),""),"")</f>
        <v>44341</v>
      </c>
      <c r="X118" s="387" t="s">
        <v>164</v>
      </c>
      <c r="Y118" s="386">
        <f>IFERROR(IF(W118&gt;0,WORKDAY(W118,$W$5,Holidays!$B$2:$B$57),""),"")</f>
        <v>44342</v>
      </c>
      <c r="Z118" s="387" t="s">
        <v>164</v>
      </c>
      <c r="AA118" s="386">
        <f>IFERROR(IF(W118&gt;0,WORKDAY(W118,$W$5,Holidays!$B$2:$B$57),""),"")</f>
        <v>44342</v>
      </c>
      <c r="AB118" s="386" t="str">
        <f>Planning!AF119</f>
        <v>P</v>
      </c>
      <c r="AC118" s="386">
        <f>Planning!AG119</f>
        <v>44347</v>
      </c>
      <c r="AE118" s="388" t="str">
        <f t="shared" si="25"/>
        <v/>
      </c>
      <c r="AF118" s="389">
        <f t="shared" si="26"/>
        <v>31</v>
      </c>
      <c r="AG118" s="389">
        <f t="shared" si="27"/>
        <v>11</v>
      </c>
    </row>
    <row r="119" spans="2:33">
      <c r="B119" s="384" t="str">
        <f>Planning!D120</f>
        <v>Schaerbeek</v>
      </c>
      <c r="C119" s="384" t="str">
        <f>Planning!E120</f>
        <v>FH03</v>
      </c>
      <c r="D119" s="192" t="str">
        <f>Planning!F120</f>
        <v>EI</v>
      </c>
      <c r="E119" s="193"/>
      <c r="F119" s="385" t="str">
        <f>Planning!Z120</f>
        <v>P</v>
      </c>
      <c r="G119" s="386">
        <f>Planning!AA120</f>
        <v>44502</v>
      </c>
      <c r="H119" s="387" t="s">
        <v>164</v>
      </c>
      <c r="I119" s="386">
        <f t="shared" si="29"/>
        <v>44502</v>
      </c>
      <c r="J119" s="387" t="s">
        <v>164</v>
      </c>
      <c r="K119" s="386">
        <f>IFERROR(IF(I119&gt;0,WORKDAY(I119,$I$5,Holidays!$B$2:$B$57),""),"")</f>
        <v>44502</v>
      </c>
      <c r="L119" s="387" t="s">
        <v>164</v>
      </c>
      <c r="M119" s="386">
        <f>IFERROR(IF(K119&gt;0,WORKDAY(K119,$K$5,Holidays!$B$2:$B$57),""),"")</f>
        <v>44502</v>
      </c>
      <c r="N119" s="387" t="s">
        <v>164</v>
      </c>
      <c r="O119" s="386">
        <f>IFERROR(IF(M119&gt;0,WORKDAY(M119,$M$5,Holidays!$B$2:$B$57),""),"")</f>
        <v>44502</v>
      </c>
      <c r="P119" s="387" t="s">
        <v>164</v>
      </c>
      <c r="Q119" s="386">
        <f>IFERROR(IF(O119&gt;0,WORKDAY(O119,$O$5,Holidays!$B$2:$B$57),""),"")</f>
        <v>44522</v>
      </c>
      <c r="R119" s="387" t="s">
        <v>164</v>
      </c>
      <c r="S119" s="386">
        <f>IFERROR(IF(Q119&gt;0,WORKDAY(Q119,$Q$5,Holidays!$B$2:$B$57),""),"")</f>
        <v>44523</v>
      </c>
      <c r="T119" s="387" t="s">
        <v>164</v>
      </c>
      <c r="U119" s="386">
        <f>IFERROR(IF(S119&gt;0,WORKDAY(S119,$S$5,Holidays!$B$2:$B$57),""),"")</f>
        <v>44523</v>
      </c>
      <c r="V119" s="387" t="s">
        <v>164</v>
      </c>
      <c r="W119" s="386">
        <f>IFERROR(IF(U119&gt;0,WORKDAY(U119,$U$5,Holidays!$B$2:$B$57),""),"")</f>
        <v>44525</v>
      </c>
      <c r="X119" s="387" t="s">
        <v>164</v>
      </c>
      <c r="Y119" s="386">
        <f>IFERROR(IF(W119&gt;0,WORKDAY(W119,$W$5,Holidays!$B$2:$B$57),""),"")</f>
        <v>44526</v>
      </c>
      <c r="Z119" s="387" t="s">
        <v>164</v>
      </c>
      <c r="AA119" s="386">
        <f>IFERROR(IF(W119&gt;0,WORKDAY(W119,$W$5,Holidays!$B$2:$B$57),""),"")</f>
        <v>44526</v>
      </c>
      <c r="AB119" s="386" t="str">
        <f>Planning!AF120</f>
        <v>P</v>
      </c>
      <c r="AC119" s="386">
        <f>Planning!AG120</f>
        <v>44531</v>
      </c>
      <c r="AE119" s="388" t="str">
        <f t="shared" si="25"/>
        <v/>
      </c>
      <c r="AF119" s="389">
        <f t="shared" si="26"/>
        <v>29</v>
      </c>
      <c r="AG119" s="389">
        <f t="shared" si="27"/>
        <v>9</v>
      </c>
    </row>
    <row r="120" spans="2:33" hidden="1">
      <c r="B120" s="384" t="str">
        <f>Planning!D121</f>
        <v>Schaerbeek</v>
      </c>
      <c r="C120" s="384" t="str">
        <f>Planning!E121</f>
        <v>FH04</v>
      </c>
      <c r="D120" s="192" t="str">
        <f>Planning!F121</f>
        <v>EI</v>
      </c>
      <c r="E120" s="193"/>
      <c r="F120" s="385" t="str">
        <f>Planning!Z121</f>
        <v>OK</v>
      </c>
      <c r="G120" s="386">
        <f>Planning!AA121</f>
        <v>43958</v>
      </c>
      <c r="H120" s="387" t="s">
        <v>171</v>
      </c>
      <c r="I120" s="386">
        <f t="shared" ref="I120:I131" si="30">G120</f>
        <v>43958</v>
      </c>
      <c r="J120" s="387" t="s">
        <v>171</v>
      </c>
      <c r="K120" s="386">
        <f>IFERROR(IF(I120&gt;0,WORKDAY(I120,$I$5,Holidays!$B$2:$B$57),""),"")</f>
        <v>43958</v>
      </c>
      <c r="L120" s="387" t="s">
        <v>171</v>
      </c>
      <c r="M120" s="386">
        <f>IFERROR(IF(K120&gt;0,WORKDAY(K120,$K$5,Holidays!$B$2:$B$57),""),"")</f>
        <v>43958</v>
      </c>
      <c r="N120" s="387" t="s">
        <v>171</v>
      </c>
      <c r="O120" s="386">
        <f>IFERROR(IF(M120&gt;0,WORKDAY(M120,$M$5,Holidays!$B$2:$B$57),""),"")</f>
        <v>43958</v>
      </c>
      <c r="P120" s="387" t="s">
        <v>171</v>
      </c>
      <c r="Q120" s="386">
        <f>IFERROR(IF(O120&gt;0,WORKDAY(O120,$O$5,Holidays!$B$2:$B$57),""),"")</f>
        <v>43980</v>
      </c>
      <c r="R120" s="387" t="s">
        <v>171</v>
      </c>
      <c r="S120" s="386">
        <v>43994</v>
      </c>
      <c r="T120" s="387" t="s">
        <v>171</v>
      </c>
      <c r="U120" s="386">
        <f>IFERROR(IF(S120&gt;0,WORKDAY(S120,$S$5,Holidays!$B$2:$B$57),""),"")</f>
        <v>43994</v>
      </c>
      <c r="V120" s="387" t="s">
        <v>171</v>
      </c>
      <c r="W120" s="386">
        <f>IFERROR(IF(U120&gt;0,WORKDAY(U120,$U$5,Holidays!$B$2:$B$57),""),"")</f>
        <v>43998</v>
      </c>
      <c r="X120" s="387" t="s">
        <v>171</v>
      </c>
      <c r="Y120" s="386">
        <f>IFERROR(IF(W120&gt;0,WORKDAY(W120,$W$5,Holidays!$B$2:$B$57),""),"")</f>
        <v>43999</v>
      </c>
      <c r="Z120" s="387"/>
      <c r="AA120" s="386">
        <f>IFERROR(IF(W120&gt;0,WORKDAY(W120,$W$5,Holidays!$B$2:$B$57),""),"")</f>
        <v>43999</v>
      </c>
      <c r="AB120" s="386" t="str">
        <f>Planning!AF121</f>
        <v>OK</v>
      </c>
      <c r="AC120" s="386">
        <f>Planning!AG121</f>
        <v>43980</v>
      </c>
      <c r="AE120" s="388">
        <f t="shared" si="25"/>
        <v>19</v>
      </c>
      <c r="AF120" s="389">
        <f t="shared" si="26"/>
        <v>22</v>
      </c>
      <c r="AG120" s="389">
        <f t="shared" si="27"/>
        <v>2</v>
      </c>
    </row>
    <row r="121" spans="2:33">
      <c r="B121" s="384" t="str">
        <f>Planning!D122</f>
        <v>Schaerbeek</v>
      </c>
      <c r="C121" s="384" t="str">
        <f>Planning!E122</f>
        <v>FH05</v>
      </c>
      <c r="D121" s="192" t="str">
        <f>Planning!F122</f>
        <v>EI</v>
      </c>
      <c r="E121" s="193"/>
      <c r="F121" s="385" t="str">
        <f>Planning!Z122</f>
        <v>P</v>
      </c>
      <c r="G121" s="386">
        <f>Planning!AA122</f>
        <v>44532</v>
      </c>
      <c r="H121" s="387" t="s">
        <v>164</v>
      </c>
      <c r="I121" s="386">
        <f t="shared" si="30"/>
        <v>44532</v>
      </c>
      <c r="J121" s="387" t="s">
        <v>164</v>
      </c>
      <c r="K121" s="386">
        <f>IFERROR(IF(I121&gt;0,WORKDAY(I121,$I$5,Holidays!$B$2:$B$57),""),"")</f>
        <v>44532</v>
      </c>
      <c r="L121" s="387" t="s">
        <v>164</v>
      </c>
      <c r="M121" s="386">
        <f>IFERROR(IF(K121&gt;0,WORKDAY(K121,$K$5,Holidays!$B$2:$B$57),""),"")</f>
        <v>44532</v>
      </c>
      <c r="N121" s="387" t="s">
        <v>164</v>
      </c>
      <c r="O121" s="386">
        <f>IFERROR(IF(M121&gt;0,WORKDAY(M121,$M$5,Holidays!$B$2:$B$57),""),"")</f>
        <v>44532</v>
      </c>
      <c r="P121" s="387" t="s">
        <v>164</v>
      </c>
      <c r="Q121" s="386">
        <f>IFERROR(IF(O121&gt;0,WORKDAY(O121,$O$5,Holidays!$B$2:$B$57),""),"")</f>
        <v>44552</v>
      </c>
      <c r="R121" s="387" t="s">
        <v>164</v>
      </c>
      <c r="S121" s="386">
        <f>IFERROR(IF(Q121&gt;0,WORKDAY(Q121,$Q$5,Holidays!$B$2:$B$57),""),"")</f>
        <v>44553</v>
      </c>
      <c r="T121" s="387" t="s">
        <v>164</v>
      </c>
      <c r="U121" s="386">
        <f>IFERROR(IF(S121&gt;0,WORKDAY(S121,$S$5,Holidays!$B$2:$B$57),""),"")</f>
        <v>44553</v>
      </c>
      <c r="V121" s="387" t="s">
        <v>164</v>
      </c>
      <c r="W121" s="386">
        <f>IFERROR(IF(U121&gt;0,WORKDAY(U121,$U$5,Holidays!$B$2:$B$57),""),"")</f>
        <v>44557</v>
      </c>
      <c r="X121" s="387" t="s">
        <v>164</v>
      </c>
      <c r="Y121" s="386">
        <f>IFERROR(IF(W121&gt;0,WORKDAY(W121,$W$5,Holidays!$B$2:$B$57),""),"")</f>
        <v>44558</v>
      </c>
      <c r="Z121" s="387" t="s">
        <v>164</v>
      </c>
      <c r="AA121" s="386">
        <f>IFERROR(IF(W121&gt;0,WORKDAY(W121,$W$5,Holidays!$B$2:$B$57),""),"")</f>
        <v>44558</v>
      </c>
      <c r="AB121" s="386" t="str">
        <f>Planning!AF122</f>
        <v>P</v>
      </c>
      <c r="AC121" s="386">
        <f>Planning!AG122</f>
        <v>44561</v>
      </c>
      <c r="AE121" s="388" t="str">
        <f t="shared" si="25"/>
        <v/>
      </c>
      <c r="AF121" s="389">
        <f t="shared" si="26"/>
        <v>29</v>
      </c>
      <c r="AG121" s="389">
        <f t="shared" si="27"/>
        <v>9</v>
      </c>
    </row>
    <row r="122" spans="2:33">
      <c r="B122" s="384" t="str">
        <f>Planning!D123</f>
        <v>Schaerbeek</v>
      </c>
      <c r="C122" s="384" t="str">
        <f>Planning!E123</f>
        <v>FH06</v>
      </c>
      <c r="D122" s="192" t="str">
        <f>Planning!F123</f>
        <v>EI</v>
      </c>
      <c r="E122" s="193"/>
      <c r="F122" s="385" t="str">
        <f>Planning!Z123</f>
        <v>P</v>
      </c>
      <c r="G122" s="386">
        <f>Planning!AA123</f>
        <v>44683</v>
      </c>
      <c r="H122" s="387" t="s">
        <v>164</v>
      </c>
      <c r="I122" s="386">
        <f t="shared" si="30"/>
        <v>44683</v>
      </c>
      <c r="J122" s="387" t="s">
        <v>164</v>
      </c>
      <c r="K122" s="386">
        <f>IFERROR(IF(I122&gt;0,WORKDAY(I122,$I$5,Holidays!$B$2:$B$57),""),"")</f>
        <v>44683</v>
      </c>
      <c r="L122" s="387" t="s">
        <v>164</v>
      </c>
      <c r="M122" s="386">
        <f>IFERROR(IF(K122&gt;0,WORKDAY(K122,$K$5,Holidays!$B$2:$B$57),""),"")</f>
        <v>44683</v>
      </c>
      <c r="N122" s="387" t="s">
        <v>164</v>
      </c>
      <c r="O122" s="386">
        <f>IFERROR(IF(M122&gt;0,WORKDAY(M122,$M$5,Holidays!$B$2:$B$57),""),"")</f>
        <v>44683</v>
      </c>
      <c r="P122" s="387" t="s">
        <v>164</v>
      </c>
      <c r="Q122" s="386">
        <f>IFERROR(IF(O122&gt;0,WORKDAY(O122,$O$5,Holidays!$B$2:$B$57),""),"")</f>
        <v>44701</v>
      </c>
      <c r="R122" s="387" t="s">
        <v>164</v>
      </c>
      <c r="S122" s="386">
        <f>IFERROR(IF(Q122&gt;0,WORKDAY(Q122,$Q$5,Holidays!$B$2:$B$57),""),"")</f>
        <v>44704</v>
      </c>
      <c r="T122" s="387" t="s">
        <v>164</v>
      </c>
      <c r="U122" s="386">
        <f>IFERROR(IF(S122&gt;0,WORKDAY(S122,$S$5,Holidays!$B$2:$B$57),""),"")</f>
        <v>44704</v>
      </c>
      <c r="V122" s="387" t="s">
        <v>164</v>
      </c>
      <c r="W122" s="386">
        <f>IFERROR(IF(U122&gt;0,WORKDAY(U122,$U$5,Holidays!$B$2:$B$57),""),"")</f>
        <v>44706</v>
      </c>
      <c r="X122" s="387" t="s">
        <v>164</v>
      </c>
      <c r="Y122" s="386">
        <f>IFERROR(IF(W122&gt;0,WORKDAY(W122,$W$5,Holidays!$B$2:$B$57),""),"")</f>
        <v>44707</v>
      </c>
      <c r="Z122" s="387" t="s">
        <v>164</v>
      </c>
      <c r="AA122" s="386">
        <f>IFERROR(IF(W122&gt;0,WORKDAY(W122,$W$5,Holidays!$B$2:$B$57),""),"")</f>
        <v>44707</v>
      </c>
      <c r="AB122" s="386" t="str">
        <f>Planning!AF123</f>
        <v>P</v>
      </c>
      <c r="AC122" s="386">
        <f>Planning!AG123</f>
        <v>44712</v>
      </c>
      <c r="AE122" s="388" t="str">
        <f t="shared" si="25"/>
        <v/>
      </c>
      <c r="AF122" s="389">
        <f t="shared" si="26"/>
        <v>29</v>
      </c>
      <c r="AG122" s="389">
        <f t="shared" si="27"/>
        <v>9</v>
      </c>
    </row>
    <row r="123" spans="2:33">
      <c r="B123" s="384" t="str">
        <f>Planning!D124</f>
        <v>Schaerbeek</v>
      </c>
      <c r="C123" s="384" t="str">
        <f>Planning!E124</f>
        <v>FH07</v>
      </c>
      <c r="D123" s="192" t="str">
        <f>Planning!F124</f>
        <v>EI</v>
      </c>
      <c r="E123" s="193"/>
      <c r="F123" s="385" t="str">
        <f>Planning!Z124</f>
        <v>P</v>
      </c>
      <c r="G123" s="386">
        <f>Planning!AA124</f>
        <v>45232</v>
      </c>
      <c r="H123" s="387" t="s">
        <v>164</v>
      </c>
      <c r="I123" s="386">
        <f t="shared" si="30"/>
        <v>45232</v>
      </c>
      <c r="J123" s="387" t="s">
        <v>164</v>
      </c>
      <c r="K123" s="386">
        <f>IFERROR(IF(I123&gt;0,WORKDAY(I123,$I$5,Holidays!$B$2:$B$57),""),"")</f>
        <v>45232</v>
      </c>
      <c r="L123" s="387" t="s">
        <v>164</v>
      </c>
      <c r="M123" s="386">
        <f>IFERROR(IF(K123&gt;0,WORKDAY(K123,$K$5,Holidays!$B$2:$B$57),""),"")</f>
        <v>45232</v>
      </c>
      <c r="N123" s="387" t="s">
        <v>164</v>
      </c>
      <c r="O123" s="386">
        <f>IFERROR(IF(M123&gt;0,WORKDAY(M123,$M$5,Holidays!$B$2:$B$57),""),"")</f>
        <v>45232</v>
      </c>
      <c r="P123" s="387" t="s">
        <v>164</v>
      </c>
      <c r="Q123" s="386">
        <f>IFERROR(IF(O123&gt;0,WORKDAY(O123,$O$5,Holidays!$B$2:$B$57),""),"")</f>
        <v>45252</v>
      </c>
      <c r="R123" s="387" t="s">
        <v>164</v>
      </c>
      <c r="S123" s="386">
        <f>IFERROR(IF(Q123&gt;0,WORKDAY(Q123,$Q$5,Holidays!$B$2:$B$57),""),"")</f>
        <v>45253</v>
      </c>
      <c r="T123" s="387" t="s">
        <v>164</v>
      </c>
      <c r="U123" s="386">
        <f>IFERROR(IF(S123&gt;0,WORKDAY(S123,$S$5,Holidays!$B$2:$B$57),""),"")</f>
        <v>45253</v>
      </c>
      <c r="V123" s="387" t="s">
        <v>164</v>
      </c>
      <c r="W123" s="386">
        <f>IFERROR(IF(U123&gt;0,WORKDAY(U123,$U$5,Holidays!$B$2:$B$57),""),"")</f>
        <v>45257</v>
      </c>
      <c r="X123" s="387" t="s">
        <v>164</v>
      </c>
      <c r="Y123" s="386">
        <f>IFERROR(IF(W123&gt;0,WORKDAY(W123,$W$5,Holidays!$B$2:$B$57),""),"")</f>
        <v>45258</v>
      </c>
      <c r="Z123" s="387" t="s">
        <v>164</v>
      </c>
      <c r="AA123" s="386">
        <f>IFERROR(IF(W123&gt;0,WORKDAY(W123,$W$5,Holidays!$B$2:$B$57),""),"")</f>
        <v>45258</v>
      </c>
      <c r="AB123" s="386" t="str">
        <f>Planning!AF124</f>
        <v>P</v>
      </c>
      <c r="AC123" s="386">
        <f>Planning!AG124</f>
        <v>45261</v>
      </c>
      <c r="AE123" s="388" t="str">
        <f t="shared" si="25"/>
        <v/>
      </c>
      <c r="AF123" s="389">
        <f t="shared" si="26"/>
        <v>29</v>
      </c>
      <c r="AG123" s="389">
        <f t="shared" si="27"/>
        <v>9</v>
      </c>
    </row>
    <row r="124" spans="2:33">
      <c r="B124" s="384" t="str">
        <f>Planning!D125</f>
        <v>Schaerbeek</v>
      </c>
      <c r="C124" s="384" t="str">
        <f>Planning!E125</f>
        <v>FH08</v>
      </c>
      <c r="D124" s="192" t="str">
        <f>Planning!F125</f>
        <v>EI</v>
      </c>
      <c r="E124" s="193"/>
      <c r="F124" s="385" t="str">
        <f>Planning!Z125</f>
        <v>P</v>
      </c>
      <c r="G124" s="386">
        <f>Planning!AA125</f>
        <v>44896</v>
      </c>
      <c r="H124" s="387" t="s">
        <v>164</v>
      </c>
      <c r="I124" s="386">
        <f t="shared" si="30"/>
        <v>44896</v>
      </c>
      <c r="J124" s="387" t="s">
        <v>164</v>
      </c>
      <c r="K124" s="386">
        <f>IFERROR(IF(I124&gt;0,WORKDAY(I124,$I$5,Holidays!$B$2:$B$57),""),"")</f>
        <v>44896</v>
      </c>
      <c r="L124" s="387" t="s">
        <v>164</v>
      </c>
      <c r="M124" s="386">
        <f>IFERROR(IF(K124&gt;0,WORKDAY(K124,$K$5,Holidays!$B$2:$B$57),""),"")</f>
        <v>44896</v>
      </c>
      <c r="N124" s="387" t="s">
        <v>164</v>
      </c>
      <c r="O124" s="386">
        <f>IFERROR(IF(M124&gt;0,WORKDAY(M124,$M$5,Holidays!$B$2:$B$57),""),"")</f>
        <v>44896</v>
      </c>
      <c r="P124" s="387" t="s">
        <v>164</v>
      </c>
      <c r="Q124" s="386">
        <f>IFERROR(IF(O124&gt;0,WORKDAY(O124,$O$5,Holidays!$B$2:$B$57),""),"")</f>
        <v>44916</v>
      </c>
      <c r="R124" s="387" t="s">
        <v>164</v>
      </c>
      <c r="S124" s="386">
        <f>IFERROR(IF(Q124&gt;0,WORKDAY(Q124,$Q$5,Holidays!$B$2:$B$57),""),"")</f>
        <v>44917</v>
      </c>
      <c r="T124" s="387" t="s">
        <v>164</v>
      </c>
      <c r="U124" s="386">
        <f>IFERROR(IF(S124&gt;0,WORKDAY(S124,$S$5,Holidays!$B$2:$B$57),""),"")</f>
        <v>44917</v>
      </c>
      <c r="V124" s="387" t="s">
        <v>164</v>
      </c>
      <c r="W124" s="386">
        <f>IFERROR(IF(U124&gt;0,WORKDAY(U124,$U$5,Holidays!$B$2:$B$57),""),"")</f>
        <v>44921</v>
      </c>
      <c r="X124" s="387" t="s">
        <v>164</v>
      </c>
      <c r="Y124" s="386">
        <f>IFERROR(IF(W124&gt;0,WORKDAY(W124,$W$5,Holidays!$B$2:$B$57),""),"")</f>
        <v>44922</v>
      </c>
      <c r="Z124" s="387" t="s">
        <v>164</v>
      </c>
      <c r="AA124" s="386">
        <f>IFERROR(IF(W124&gt;0,WORKDAY(W124,$W$5,Holidays!$B$2:$B$57),""),"")</f>
        <v>44922</v>
      </c>
      <c r="AB124" s="386" t="str">
        <f>Planning!AF125</f>
        <v>P</v>
      </c>
      <c r="AC124" s="386">
        <f>Planning!AG125</f>
        <v>44925</v>
      </c>
      <c r="AE124" s="388" t="str">
        <f t="shared" si="25"/>
        <v/>
      </c>
      <c r="AF124" s="389">
        <f t="shared" si="26"/>
        <v>29</v>
      </c>
      <c r="AG124" s="389">
        <f t="shared" si="27"/>
        <v>9</v>
      </c>
    </row>
    <row r="125" spans="2:33">
      <c r="B125" s="384" t="str">
        <f>Planning!D126</f>
        <v>Schaerbeek</v>
      </c>
      <c r="C125" s="384" t="str">
        <f>Planning!E126</f>
        <v>FH09</v>
      </c>
      <c r="D125" s="192" t="str">
        <f>Planning!F126</f>
        <v>EI</v>
      </c>
      <c r="E125" s="193"/>
      <c r="F125" s="385" t="str">
        <f>Planning!Z126</f>
        <v>P</v>
      </c>
      <c r="G125" s="386">
        <f>Planning!AA126</f>
        <v>45078</v>
      </c>
      <c r="H125" s="387" t="s">
        <v>164</v>
      </c>
      <c r="I125" s="386">
        <f t="shared" si="30"/>
        <v>45078</v>
      </c>
      <c r="J125" s="387" t="s">
        <v>164</v>
      </c>
      <c r="K125" s="386">
        <f>IFERROR(IF(I125&gt;0,WORKDAY(I125,$I$5,Holidays!$B$2:$B$57),""),"")</f>
        <v>45078</v>
      </c>
      <c r="L125" s="387" t="s">
        <v>164</v>
      </c>
      <c r="M125" s="386">
        <f>IFERROR(IF(K125&gt;0,WORKDAY(K125,$K$5,Holidays!$B$2:$B$57),""),"")</f>
        <v>45078</v>
      </c>
      <c r="N125" s="387" t="s">
        <v>164</v>
      </c>
      <c r="O125" s="386">
        <f>IFERROR(IF(M125&gt;0,WORKDAY(M125,$M$5,Holidays!$B$2:$B$57),""),"")</f>
        <v>45078</v>
      </c>
      <c r="P125" s="387" t="s">
        <v>164</v>
      </c>
      <c r="Q125" s="386">
        <f>IFERROR(IF(O125&gt;0,WORKDAY(O125,$O$5,Holidays!$B$2:$B$57),""),"")</f>
        <v>45098</v>
      </c>
      <c r="R125" s="387" t="s">
        <v>164</v>
      </c>
      <c r="S125" s="386">
        <f>IFERROR(IF(Q125&gt;0,WORKDAY(Q125,$Q$5,Holidays!$B$2:$B$57),""),"")</f>
        <v>45099</v>
      </c>
      <c r="T125" s="387" t="s">
        <v>164</v>
      </c>
      <c r="U125" s="386">
        <f>IFERROR(IF(S125&gt;0,WORKDAY(S125,$S$5,Holidays!$B$2:$B$57),""),"")</f>
        <v>45099</v>
      </c>
      <c r="V125" s="387" t="s">
        <v>164</v>
      </c>
      <c r="W125" s="386">
        <f>IFERROR(IF(U125&gt;0,WORKDAY(U125,$U$5,Holidays!$B$2:$B$57),""),"")</f>
        <v>45103</v>
      </c>
      <c r="X125" s="387" t="s">
        <v>164</v>
      </c>
      <c r="Y125" s="386">
        <f>IFERROR(IF(W125&gt;0,WORKDAY(W125,$W$5,Holidays!$B$2:$B$57),""),"")</f>
        <v>45104</v>
      </c>
      <c r="Z125" s="387" t="s">
        <v>164</v>
      </c>
      <c r="AA125" s="386">
        <f>IFERROR(IF(W125&gt;0,WORKDAY(W125,$W$5,Holidays!$B$2:$B$57),""),"")</f>
        <v>45104</v>
      </c>
      <c r="AB125" s="386" t="str">
        <f>Planning!AF126</f>
        <v>P</v>
      </c>
      <c r="AC125" s="386">
        <f>Planning!AG126</f>
        <v>45107</v>
      </c>
      <c r="AE125" s="388" t="str">
        <f t="shared" si="25"/>
        <v/>
      </c>
      <c r="AF125" s="389">
        <f t="shared" si="26"/>
        <v>29</v>
      </c>
      <c r="AG125" s="389">
        <f t="shared" si="27"/>
        <v>9</v>
      </c>
    </row>
    <row r="126" spans="2:33" hidden="1">
      <c r="B126" s="384" t="str">
        <f>Planning!D127</f>
        <v>Schaerbeek</v>
      </c>
      <c r="C126" s="384" t="str">
        <f>Planning!E127</f>
        <v>FH10</v>
      </c>
      <c r="D126" s="192" t="str">
        <f>Planning!F127</f>
        <v>EI</v>
      </c>
      <c r="E126" s="193"/>
      <c r="F126" s="385" t="str">
        <f>Planning!Z127</f>
        <v>OK</v>
      </c>
      <c r="G126" s="386">
        <f>Planning!AA127</f>
        <v>43893</v>
      </c>
      <c r="H126" s="387" t="s">
        <v>171</v>
      </c>
      <c r="I126" s="386">
        <f t="shared" si="30"/>
        <v>43893</v>
      </c>
      <c r="J126" s="387" t="s">
        <v>171</v>
      </c>
      <c r="K126" s="386">
        <f>IFERROR(IF(I126&gt;0,WORKDAY(I126,$I$5,Holidays!$B$2:$B$57),""),"")</f>
        <v>43893</v>
      </c>
      <c r="L126" s="387" t="s">
        <v>171</v>
      </c>
      <c r="M126" s="386">
        <f>IFERROR(IF(K126&gt;0,WORKDAY(K126,$K$5,Holidays!$B$2:$B$57),""),"")</f>
        <v>43893</v>
      </c>
      <c r="N126" s="387" t="s">
        <v>171</v>
      </c>
      <c r="O126" s="386">
        <f>IFERROR(IF(M126&gt;0,WORKDAY(M126,$M$5,Holidays!$B$2:$B$57),""),"")</f>
        <v>43893</v>
      </c>
      <c r="P126" s="387" t="s">
        <v>171</v>
      </c>
      <c r="Q126" s="386">
        <f>IFERROR(IF(O126&gt;0,WORKDAY(O126,$O$5,Holidays!$B$2:$B$57),""),"")</f>
        <v>43913</v>
      </c>
      <c r="R126" s="387" t="s">
        <v>171</v>
      </c>
      <c r="S126" s="386">
        <v>43994</v>
      </c>
      <c r="T126" s="387" t="s">
        <v>171</v>
      </c>
      <c r="U126" s="386">
        <v>43996</v>
      </c>
      <c r="V126" s="387" t="s">
        <v>171</v>
      </c>
      <c r="W126" s="386">
        <f>IFERROR(IF(U126&gt;0,WORKDAY(U126,$U$5,Holidays!$B$2:$B$57),""),"")</f>
        <v>43998</v>
      </c>
      <c r="X126" s="387" t="s">
        <v>171</v>
      </c>
      <c r="Y126" s="386">
        <f>IFERROR(IF(W126&gt;0,WORKDAY(W126,$W$5,Holidays!$B$2:$B$57),""),"")</f>
        <v>43999</v>
      </c>
      <c r="Z126" s="387"/>
      <c r="AA126" s="386">
        <f>IFERROR(IF(W126&gt;0,WORKDAY(W126,$W$5,Holidays!$B$2:$B$57),""),"")</f>
        <v>43999</v>
      </c>
      <c r="AB126" s="386" t="str">
        <f>Planning!AF127</f>
        <v>OK</v>
      </c>
      <c r="AC126" s="386">
        <f>Planning!AG127</f>
        <v>43980</v>
      </c>
      <c r="AE126" s="388">
        <f t="shared" si="25"/>
        <v>19</v>
      </c>
      <c r="AF126" s="389">
        <f t="shared" si="26"/>
        <v>87</v>
      </c>
      <c r="AG126" s="389">
        <f t="shared" si="27"/>
        <v>67</v>
      </c>
    </row>
    <row r="127" spans="2:33">
      <c r="B127" s="384" t="str">
        <f>Planning!D128</f>
        <v>Schaerbeek</v>
      </c>
      <c r="C127" s="384" t="str">
        <f>Planning!E128</f>
        <v>FH11</v>
      </c>
      <c r="D127" s="192" t="str">
        <f>Planning!F128</f>
        <v>EI</v>
      </c>
      <c r="E127" s="193"/>
      <c r="F127" s="385" t="str">
        <f>Planning!Z128</f>
        <v>P</v>
      </c>
      <c r="G127" s="386">
        <f>Planning!AA128</f>
        <v>44867</v>
      </c>
      <c r="H127" s="387" t="s">
        <v>164</v>
      </c>
      <c r="I127" s="386">
        <f t="shared" si="30"/>
        <v>44867</v>
      </c>
      <c r="J127" s="387" t="s">
        <v>164</v>
      </c>
      <c r="K127" s="386">
        <f>IFERROR(IF(I127&gt;0,WORKDAY(I127,$I$5,Holidays!$B$2:$B$57),""),"")</f>
        <v>44867</v>
      </c>
      <c r="L127" s="387" t="s">
        <v>164</v>
      </c>
      <c r="M127" s="386">
        <f>IFERROR(IF(K127&gt;0,WORKDAY(K127,$K$5,Holidays!$B$2:$B$57),""),"")</f>
        <v>44867</v>
      </c>
      <c r="N127" s="387" t="s">
        <v>164</v>
      </c>
      <c r="O127" s="386">
        <f>IFERROR(IF(M127&gt;0,WORKDAY(M127,$M$5,Holidays!$B$2:$B$57),""),"")</f>
        <v>44867</v>
      </c>
      <c r="P127" s="387" t="s">
        <v>164</v>
      </c>
      <c r="Q127" s="386">
        <f>IFERROR(IF(O127&gt;0,WORKDAY(O127,$O$5,Holidays!$B$2:$B$57),""),"")</f>
        <v>44887</v>
      </c>
      <c r="R127" s="387" t="s">
        <v>164</v>
      </c>
      <c r="S127" s="386">
        <f>IFERROR(IF(Q127&gt;0,WORKDAY(Q127,$Q$5,Holidays!$B$2:$B$57),""),"")</f>
        <v>44888</v>
      </c>
      <c r="T127" s="387" t="s">
        <v>164</v>
      </c>
      <c r="U127" s="386">
        <f>IFERROR(IF(S127&gt;0,WORKDAY(S127,$S$5,Holidays!$B$2:$B$57),""),"")</f>
        <v>44888</v>
      </c>
      <c r="V127" s="387" t="s">
        <v>164</v>
      </c>
      <c r="W127" s="386">
        <f>IFERROR(IF(U127&gt;0,WORKDAY(U127,$U$5,Holidays!$B$2:$B$57),""),"")</f>
        <v>44890</v>
      </c>
      <c r="X127" s="387" t="s">
        <v>164</v>
      </c>
      <c r="Y127" s="386">
        <f>IFERROR(IF(W127&gt;0,WORKDAY(W127,$W$5,Holidays!$B$2:$B$57),""),"")</f>
        <v>44893</v>
      </c>
      <c r="Z127" s="387" t="s">
        <v>164</v>
      </c>
      <c r="AA127" s="386">
        <f>IFERROR(IF(W127&gt;0,WORKDAY(W127,$W$5,Holidays!$B$2:$B$57),""),"")</f>
        <v>44893</v>
      </c>
      <c r="AB127" s="386" t="str">
        <f>Planning!AF128</f>
        <v>P</v>
      </c>
      <c r="AC127" s="386">
        <f>Planning!AG128</f>
        <v>44896</v>
      </c>
      <c r="AE127" s="388" t="str">
        <f t="shared" si="25"/>
        <v/>
      </c>
      <c r="AF127" s="389">
        <f t="shared" si="26"/>
        <v>29</v>
      </c>
      <c r="AG127" s="389">
        <f t="shared" si="27"/>
        <v>9</v>
      </c>
    </row>
    <row r="128" spans="2:33">
      <c r="B128" s="384" t="str">
        <f>Planning!D129</f>
        <v>Schaerbeek</v>
      </c>
      <c r="C128" s="384" t="str">
        <f>Planning!E129</f>
        <v>FH12</v>
      </c>
      <c r="D128" s="192" t="str">
        <f>Planning!F129</f>
        <v>EI</v>
      </c>
      <c r="E128" s="193"/>
      <c r="F128" s="385" t="str">
        <f>Planning!Z129</f>
        <v>P</v>
      </c>
      <c r="G128" s="386">
        <f>Planning!AA129</f>
        <v>44714</v>
      </c>
      <c r="H128" s="387" t="s">
        <v>164</v>
      </c>
      <c r="I128" s="386">
        <f t="shared" si="30"/>
        <v>44714</v>
      </c>
      <c r="J128" s="387" t="s">
        <v>164</v>
      </c>
      <c r="K128" s="386">
        <f>IFERROR(IF(I128&gt;0,WORKDAY(I128,$I$5,Holidays!$B$2:$B$57),""),"")</f>
        <v>44714</v>
      </c>
      <c r="L128" s="387" t="s">
        <v>164</v>
      </c>
      <c r="M128" s="386">
        <f>IFERROR(IF(K128&gt;0,WORKDAY(K128,$K$5,Holidays!$B$2:$B$57),""),"")</f>
        <v>44714</v>
      </c>
      <c r="N128" s="387" t="s">
        <v>164</v>
      </c>
      <c r="O128" s="386">
        <f>IFERROR(IF(M128&gt;0,WORKDAY(M128,$M$5,Holidays!$B$2:$B$57),""),"")</f>
        <v>44714</v>
      </c>
      <c r="P128" s="387" t="s">
        <v>164</v>
      </c>
      <c r="Q128" s="386">
        <f>IFERROR(IF(O128&gt;0,WORKDAY(O128,$O$5,Holidays!$B$2:$B$57),""),"")</f>
        <v>44734</v>
      </c>
      <c r="R128" s="387" t="s">
        <v>164</v>
      </c>
      <c r="S128" s="386">
        <f>IFERROR(IF(Q128&gt;0,WORKDAY(Q128,$Q$5,Holidays!$B$2:$B$57),""),"")</f>
        <v>44735</v>
      </c>
      <c r="T128" s="387" t="s">
        <v>164</v>
      </c>
      <c r="U128" s="386">
        <f>IFERROR(IF(S128&gt;0,WORKDAY(S128,$S$5,Holidays!$B$2:$B$57),""),"")</f>
        <v>44735</v>
      </c>
      <c r="V128" s="387" t="s">
        <v>164</v>
      </c>
      <c r="W128" s="386">
        <f>IFERROR(IF(U128&gt;0,WORKDAY(U128,$U$5,Holidays!$B$2:$B$57),""),"")</f>
        <v>44739</v>
      </c>
      <c r="X128" s="387" t="s">
        <v>164</v>
      </c>
      <c r="Y128" s="386">
        <f>IFERROR(IF(W128&gt;0,WORKDAY(W128,$W$5,Holidays!$B$2:$B$57),""),"")</f>
        <v>44740</v>
      </c>
      <c r="Z128" s="387" t="s">
        <v>164</v>
      </c>
      <c r="AA128" s="386">
        <f>IFERROR(IF(W128&gt;0,WORKDAY(W128,$W$5,Holidays!$B$2:$B$57),""),"")</f>
        <v>44740</v>
      </c>
      <c r="AB128" s="386" t="str">
        <f>Planning!AF129</f>
        <v>P</v>
      </c>
      <c r="AC128" s="386">
        <f>Planning!AG129</f>
        <v>44743</v>
      </c>
      <c r="AE128" s="388" t="str">
        <f t="shared" si="25"/>
        <v/>
      </c>
      <c r="AF128" s="389">
        <f t="shared" si="26"/>
        <v>29</v>
      </c>
      <c r="AG128" s="389">
        <f t="shared" si="27"/>
        <v>9</v>
      </c>
    </row>
    <row r="129" spans="2:33">
      <c r="B129" s="384" t="str">
        <f>Planning!D130</f>
        <v>Schaerbeek</v>
      </c>
      <c r="C129" s="384" t="str">
        <f>Planning!E130</f>
        <v>FH13</v>
      </c>
      <c r="D129" s="192" t="str">
        <f>Planning!F130</f>
        <v>EI</v>
      </c>
      <c r="E129" s="193"/>
      <c r="F129" s="385" t="str">
        <f>Planning!Z130</f>
        <v>P</v>
      </c>
      <c r="G129" s="386">
        <f>Planning!AA130</f>
        <v>45078</v>
      </c>
      <c r="H129" s="387" t="s">
        <v>164</v>
      </c>
      <c r="I129" s="386">
        <f t="shared" si="30"/>
        <v>45078</v>
      </c>
      <c r="J129" s="387" t="s">
        <v>164</v>
      </c>
      <c r="K129" s="386">
        <f>IFERROR(IF(I129&gt;0,WORKDAY(I129,$I$5,Holidays!$B$2:$B$57),""),"")</f>
        <v>45078</v>
      </c>
      <c r="L129" s="387" t="s">
        <v>164</v>
      </c>
      <c r="M129" s="386">
        <f>IFERROR(IF(K129&gt;0,WORKDAY(K129,$K$5,Holidays!$B$2:$B$57),""),"")</f>
        <v>45078</v>
      </c>
      <c r="N129" s="387" t="s">
        <v>164</v>
      </c>
      <c r="O129" s="386">
        <f>IFERROR(IF(M129&gt;0,WORKDAY(M129,$M$5,Holidays!$B$2:$B$57),""),"")</f>
        <v>45078</v>
      </c>
      <c r="P129" s="387" t="s">
        <v>164</v>
      </c>
      <c r="Q129" s="386">
        <f>IFERROR(IF(O129&gt;0,WORKDAY(O129,$O$5,Holidays!$B$2:$B$57),""),"")</f>
        <v>45098</v>
      </c>
      <c r="R129" s="387" t="s">
        <v>164</v>
      </c>
      <c r="S129" s="386">
        <f>IFERROR(IF(Q129&gt;0,WORKDAY(Q129,$Q$5,Holidays!$B$2:$B$57),""),"")</f>
        <v>45099</v>
      </c>
      <c r="T129" s="387" t="s">
        <v>164</v>
      </c>
      <c r="U129" s="386">
        <f>IFERROR(IF(S129&gt;0,WORKDAY(S129,$S$5,Holidays!$B$2:$B$57),""),"")</f>
        <v>45099</v>
      </c>
      <c r="V129" s="387" t="s">
        <v>164</v>
      </c>
      <c r="W129" s="386">
        <f>IFERROR(IF(U129&gt;0,WORKDAY(U129,$U$5,Holidays!$B$2:$B$57),""),"")</f>
        <v>45103</v>
      </c>
      <c r="X129" s="387" t="s">
        <v>164</v>
      </c>
      <c r="Y129" s="386">
        <f>IFERROR(IF(W129&gt;0,WORKDAY(W129,$W$5,Holidays!$B$2:$B$57),""),"")</f>
        <v>45104</v>
      </c>
      <c r="Z129" s="387" t="s">
        <v>164</v>
      </c>
      <c r="AA129" s="386">
        <f>IFERROR(IF(W129&gt;0,WORKDAY(W129,$W$5,Holidays!$B$2:$B$57),""),"")</f>
        <v>45104</v>
      </c>
      <c r="AB129" s="386" t="str">
        <f>Planning!AF130</f>
        <v>P</v>
      </c>
      <c r="AC129" s="386">
        <f>Planning!AG130</f>
        <v>45107</v>
      </c>
      <c r="AE129" s="388" t="str">
        <f t="shared" si="25"/>
        <v/>
      </c>
      <c r="AF129" s="389">
        <f t="shared" si="26"/>
        <v>29</v>
      </c>
      <c r="AG129" s="389">
        <f t="shared" si="27"/>
        <v>9</v>
      </c>
    </row>
    <row r="130" spans="2:33" hidden="1">
      <c r="B130" s="384" t="str">
        <f>Planning!D131</f>
        <v>Oudenaerde</v>
      </c>
      <c r="C130" s="384" t="str">
        <f>Planning!E131</f>
        <v>FH01</v>
      </c>
      <c r="D130" s="192">
        <f>Planning!F131</f>
        <v>0</v>
      </c>
      <c r="E130" s="193"/>
      <c r="F130" s="385" t="str">
        <f>Planning!Z131</f>
        <v>P</v>
      </c>
      <c r="G130" s="386">
        <f>Planning!AA131</f>
        <v>44134</v>
      </c>
      <c r="H130" s="387" t="s">
        <v>164</v>
      </c>
      <c r="I130" s="386">
        <f t="shared" si="30"/>
        <v>44134</v>
      </c>
      <c r="J130" s="387" t="s">
        <v>164</v>
      </c>
      <c r="K130" s="386">
        <f>IFERROR(IF(I130&gt;0,WORKDAY(I130,$I$5,Holidays!$B$2:$B$57),""),"")</f>
        <v>44134</v>
      </c>
      <c r="L130" s="387" t="s">
        <v>164</v>
      </c>
      <c r="M130" s="386">
        <f>IFERROR(IF(K130&gt;0,WORKDAY(K130,$K$5,Holidays!$B$2:$B$57),""),"")</f>
        <v>44134</v>
      </c>
      <c r="N130" s="387" t="s">
        <v>164</v>
      </c>
      <c r="O130" s="386">
        <f>IFERROR(IF(M130&gt;0,WORKDAY(M130,$M$5,Holidays!$B$2:$B$57),""),"")</f>
        <v>44134</v>
      </c>
      <c r="P130" s="387" t="s">
        <v>164</v>
      </c>
      <c r="Q130" s="386">
        <f>IFERROR(IF(O130&gt;0,WORKDAY(O130,$O$5,Holidays!$B$2:$B$57),""),"")</f>
        <v>44155</v>
      </c>
      <c r="R130" s="387" t="s">
        <v>164</v>
      </c>
      <c r="S130" s="386">
        <f>IFERROR(IF(Q130&gt;0,WORKDAY(Q130,$Q$5,Holidays!$B$2:$B$57),""),"")</f>
        <v>44158</v>
      </c>
      <c r="T130" s="387" t="s">
        <v>164</v>
      </c>
      <c r="U130" s="386">
        <f>IFERROR(IF(S130&gt;0,WORKDAY(S130,$S$5,Holidays!$B$2:$B$57),""),"")</f>
        <v>44158</v>
      </c>
      <c r="V130" s="387" t="s">
        <v>164</v>
      </c>
      <c r="W130" s="386">
        <f>IFERROR(IF(U130&gt;0,WORKDAY(U130,$U$5,Holidays!$B$2:$B$57),""),"")</f>
        <v>44160</v>
      </c>
      <c r="X130" s="387" t="s">
        <v>164</v>
      </c>
      <c r="Y130" s="386">
        <f>IFERROR(IF(W130&gt;0,WORKDAY(W130,$W$5,Holidays!$B$2:$B$57),""),"")</f>
        <v>44161</v>
      </c>
      <c r="Z130" s="387" t="s">
        <v>164</v>
      </c>
      <c r="AA130" s="386">
        <f>IFERROR(IF(W130&gt;0,WORKDAY(W130,$W$5,Holidays!$B$2:$B$57),""),"")</f>
        <v>44161</v>
      </c>
      <c r="AB130" s="386" t="str">
        <f>Planning!AF131</f>
        <v>P</v>
      </c>
      <c r="AC130" s="386">
        <f>Planning!AG131</f>
        <v>44166</v>
      </c>
      <c r="AE130" s="388" t="str">
        <f t="shared" si="25"/>
        <v/>
      </c>
      <c r="AF130" s="389">
        <f t="shared" si="26"/>
        <v>32</v>
      </c>
      <c r="AG130" s="389">
        <f t="shared" si="27"/>
        <v>12</v>
      </c>
    </row>
    <row r="131" spans="2:33" hidden="1">
      <c r="B131" s="384" t="str">
        <f>Planning!D132</f>
        <v>Oudenaerde</v>
      </c>
      <c r="C131" s="384" t="str">
        <f>Planning!E132</f>
        <v>FH02</v>
      </c>
      <c r="D131" s="192">
        <f>Planning!F132</f>
        <v>0</v>
      </c>
      <c r="E131" s="193"/>
      <c r="F131" s="385" t="str">
        <f>Planning!Z132</f>
        <v>P</v>
      </c>
      <c r="G131" s="386">
        <f>Planning!AA132</f>
        <v>44134</v>
      </c>
      <c r="H131" s="387" t="s">
        <v>164</v>
      </c>
      <c r="I131" s="386">
        <f t="shared" si="30"/>
        <v>44134</v>
      </c>
      <c r="J131" s="387" t="s">
        <v>164</v>
      </c>
      <c r="K131" s="386">
        <f>IFERROR(IF(I131&gt;0,WORKDAY(I131,$I$5,Holidays!$B$2:$B$57),""),"")</f>
        <v>44134</v>
      </c>
      <c r="L131" s="387" t="s">
        <v>164</v>
      </c>
      <c r="M131" s="386">
        <f>IFERROR(IF(K131&gt;0,WORKDAY(K131,$K$5,Holidays!$B$2:$B$57),""),"")</f>
        <v>44134</v>
      </c>
      <c r="N131" s="387" t="s">
        <v>164</v>
      </c>
      <c r="O131" s="386">
        <f>IFERROR(IF(M131&gt;0,WORKDAY(M131,$M$5,Holidays!$B$2:$B$57),""),"")</f>
        <v>44134</v>
      </c>
      <c r="P131" s="387" t="s">
        <v>164</v>
      </c>
      <c r="Q131" s="386">
        <f>IFERROR(IF(O131&gt;0,WORKDAY(O131,$O$5,Holidays!$B$2:$B$57),""),"")</f>
        <v>44155</v>
      </c>
      <c r="R131" s="387" t="s">
        <v>164</v>
      </c>
      <c r="S131" s="386">
        <f>IFERROR(IF(Q131&gt;0,WORKDAY(Q131,$Q$5,Holidays!$B$2:$B$57),""),"")</f>
        <v>44158</v>
      </c>
      <c r="T131" s="387" t="s">
        <v>164</v>
      </c>
      <c r="U131" s="386">
        <f>IFERROR(IF(S131&gt;0,WORKDAY(S131,$S$5,Holidays!$B$2:$B$57),""),"")</f>
        <v>44158</v>
      </c>
      <c r="V131" s="387" t="s">
        <v>164</v>
      </c>
      <c r="W131" s="386">
        <f>IFERROR(IF(U131&gt;0,WORKDAY(U131,$U$5,Holidays!$B$2:$B$57),""),"")</f>
        <v>44160</v>
      </c>
      <c r="X131" s="387" t="s">
        <v>164</v>
      </c>
      <c r="Y131" s="386">
        <f>IFERROR(IF(W131&gt;0,WORKDAY(W131,$W$5,Holidays!$B$2:$B$57),""),"")</f>
        <v>44161</v>
      </c>
      <c r="Z131" s="387" t="s">
        <v>164</v>
      </c>
      <c r="AA131" s="386">
        <f>IFERROR(IF(W131&gt;0,WORKDAY(W131,$W$5,Holidays!$B$2:$B$57),""),"")</f>
        <v>44161</v>
      </c>
      <c r="AB131" s="386" t="str">
        <f>Planning!AF132</f>
        <v>P</v>
      </c>
      <c r="AC131" s="386">
        <f>Planning!AG132</f>
        <v>44166</v>
      </c>
      <c r="AE131" s="388" t="str">
        <f t="shared" si="25"/>
        <v/>
      </c>
      <c r="AF131" s="389">
        <f t="shared" si="26"/>
        <v>32</v>
      </c>
      <c r="AG131" s="389">
        <f t="shared" si="27"/>
        <v>12</v>
      </c>
    </row>
    <row r="132" spans="2:33">
      <c r="AE132" t="str">
        <f>IF(AND(G133&gt;0,AA132&gt;AC133,AA132&lt;&gt;""),AA132-AC133,"")</f>
        <v/>
      </c>
      <c r="AF132" t="str">
        <f>IFERROR(IF(G133&gt;0,AC133-G133,""),"NVT")</f>
        <v/>
      </c>
      <c r="AG132" t="str">
        <f>IFERROR(IF(AF133&gt;0,AF133-DaysHLD2Aprep,""),"")</f>
        <v/>
      </c>
    </row>
  </sheetData>
  <autoFilter ref="B5:AG131" xr:uid="{E982F4D8-A6C6-4F34-9000-BF7F363EFAF8}">
    <filterColumn colId="2">
      <filters>
        <filter val="EI"/>
        <filter val="VdB"/>
      </filters>
    </filterColumn>
    <filterColumn colId="26">
      <filters>
        <filter val="P"/>
      </filters>
    </filterColumn>
  </autoFilter>
  <mergeCells count="13">
    <mergeCell ref="X4:Y4"/>
    <mergeCell ref="Z4:AA4"/>
    <mergeCell ref="AB4:AC4"/>
    <mergeCell ref="F2:AC2"/>
    <mergeCell ref="F4:G4"/>
    <mergeCell ref="H4:I4"/>
    <mergeCell ref="J4:K4"/>
    <mergeCell ref="N4:O4"/>
    <mergeCell ref="P4:Q4"/>
    <mergeCell ref="R4:S4"/>
    <mergeCell ref="T4:U4"/>
    <mergeCell ref="V4:W4"/>
    <mergeCell ref="L4:M4"/>
  </mergeCells>
  <conditionalFormatting sqref="F7:F131">
    <cfRule type="containsText" dxfId="1630" priority="1593" operator="containsText" text="P">
      <formula>NOT(ISERROR(SEARCH("P",F7)))</formula>
    </cfRule>
    <cfRule type="containsText" dxfId="1629" priority="1594" operator="containsText" text="OK">
      <formula>NOT(ISERROR(SEARCH("OK",F7)))</formula>
    </cfRule>
  </conditionalFormatting>
  <conditionalFormatting sqref="F7:F131">
    <cfRule type="containsText" dxfId="1628" priority="1591" operator="containsText" text="P">
      <formula>NOT(ISERROR(SEARCH("P",F7)))</formula>
    </cfRule>
    <cfRule type="containsText" dxfId="1627" priority="1592" operator="containsText" text="OK">
      <formula>NOT(ISERROR(SEARCH("OK",F7)))</formula>
    </cfRule>
  </conditionalFormatting>
  <conditionalFormatting sqref="H6:H32 H100 H34 H38:H39 H43 H51:H56 H59:H80 H85 H88:H91 H95 H102 H104 H110:H131 H41 H93">
    <cfRule type="containsText" dxfId="1626" priority="1589" operator="containsText" text="P">
      <formula>NOT(ISERROR(SEARCH("P",H6)))</formula>
    </cfRule>
    <cfRule type="containsText" dxfId="1625" priority="1590" operator="containsText" text="OK">
      <formula>NOT(ISERROR(SEARCH("OK",H6)))</formula>
    </cfRule>
  </conditionalFormatting>
  <conditionalFormatting sqref="H6:H32 H100 H34 H38:H39 H43 H51:H56 H59:H80 H85 H88:H91 H95 H102 H104 H110:H131 H41 H93">
    <cfRule type="containsText" dxfId="1624" priority="1587" operator="containsText" text="P">
      <formula>NOT(ISERROR(SEARCH("P",H6)))</formula>
    </cfRule>
    <cfRule type="containsText" dxfId="1623" priority="1588" operator="containsText" text="OK">
      <formula>NOT(ISERROR(SEARCH("OK",H6)))</formula>
    </cfRule>
  </conditionalFormatting>
  <conditionalFormatting sqref="J6:J32 J100 J34 J38 J43 J51:J56 J59:J80 J85 J90 J92:J93 J95 J102 J104 J110:J131 J41">
    <cfRule type="containsText" dxfId="1622" priority="1585" operator="containsText" text="P">
      <formula>NOT(ISERROR(SEARCH("P",J6)))</formula>
    </cfRule>
    <cfRule type="containsText" dxfId="1621" priority="1586" operator="containsText" text="OK">
      <formula>NOT(ISERROR(SEARCH("OK",J6)))</formula>
    </cfRule>
  </conditionalFormatting>
  <conditionalFormatting sqref="J6:J32 J100 J34 J38 J43 J51:J56 J59:J80 J85 J90 J92:J93 J95 J102 J104 J110:J131 J41">
    <cfRule type="containsText" dxfId="1620" priority="1583" operator="containsText" text="P">
      <formula>NOT(ISERROR(SEARCH("P",J6)))</formula>
    </cfRule>
    <cfRule type="containsText" dxfId="1619" priority="1584" operator="containsText" text="OK">
      <formula>NOT(ISERROR(SEARCH("OK",J6)))</formula>
    </cfRule>
  </conditionalFormatting>
  <conditionalFormatting sqref="L6:L32 L100 L34 L38 L43 L51:L56 L59:L80 L85 L90 L92:L93 L95 L102 L104 L110:L131 L41">
    <cfRule type="containsText" dxfId="1618" priority="1581" operator="containsText" text="P">
      <formula>NOT(ISERROR(SEARCH("P",L6)))</formula>
    </cfRule>
    <cfRule type="containsText" dxfId="1617" priority="1582" operator="containsText" text="OK">
      <formula>NOT(ISERROR(SEARCH("OK",L6)))</formula>
    </cfRule>
  </conditionalFormatting>
  <conditionalFormatting sqref="L6:L32 L100 L34 L38 L43 L51:L56 L59:L80 L85 L90 L92:L93 L95 L102 L104 L110:L131 L41">
    <cfRule type="containsText" dxfId="1616" priority="1579" operator="containsText" text="P">
      <formula>NOT(ISERROR(SEARCH("P",L6)))</formula>
    </cfRule>
    <cfRule type="containsText" dxfId="1615" priority="1580" operator="containsText" text="OK">
      <formula>NOT(ISERROR(SEARCH("OK",L6)))</formula>
    </cfRule>
  </conditionalFormatting>
  <conditionalFormatting sqref="N6:N32 N100 N34 N38 N43 N51:N56 N59:N80 N85 N90:N93 N95 N110:N131 N104 N102 N40:N41">
    <cfRule type="containsText" dxfId="1614" priority="1577" operator="containsText" text="P">
      <formula>NOT(ISERROR(SEARCH("P",N6)))</formula>
    </cfRule>
    <cfRule type="containsText" dxfId="1613" priority="1578" operator="containsText" text="OK">
      <formula>NOT(ISERROR(SEARCH("OK",N6)))</formula>
    </cfRule>
  </conditionalFormatting>
  <conditionalFormatting sqref="N6:N32 N100 N34 N38 N43 N51:N56 N59:N80 N85 N90:N93 N95 N110:N131 N104 N102 N40:N41">
    <cfRule type="containsText" dxfId="1612" priority="1575" operator="containsText" text="P">
      <formula>NOT(ISERROR(SEARCH("P",N6)))</formula>
    </cfRule>
    <cfRule type="containsText" dxfId="1611" priority="1576" operator="containsText" text="OK">
      <formula>NOT(ISERROR(SEARCH("OK",N6)))</formula>
    </cfRule>
  </conditionalFormatting>
  <conditionalFormatting sqref="P6:P32 P100 P34 P38 P43 P47 P51:P56 P59:P80 P85 P88:P93 P95 P102 P104 P110:P131 P40:P41">
    <cfRule type="containsText" dxfId="1610" priority="1573" operator="containsText" text="P">
      <formula>NOT(ISERROR(SEARCH("P",P6)))</formula>
    </cfRule>
    <cfRule type="containsText" dxfId="1609" priority="1574" operator="containsText" text="OK">
      <formula>NOT(ISERROR(SEARCH("OK",P6)))</formula>
    </cfRule>
  </conditionalFormatting>
  <conditionalFormatting sqref="P6:P32 P100 P34 P38 P43 P47 P51:P56 P59:P80 P85 P88:P93 P95 P102 P104 P110:P131 P40:P41">
    <cfRule type="containsText" dxfId="1608" priority="1571" operator="containsText" text="P">
      <formula>NOT(ISERROR(SEARCH("P",P6)))</formula>
    </cfRule>
    <cfRule type="containsText" dxfId="1607" priority="1572" operator="containsText" text="OK">
      <formula>NOT(ISERROR(SEARCH("OK",P6)))</formula>
    </cfRule>
  </conditionalFormatting>
  <conditionalFormatting sqref="R6:R32 R100 R34 R38 R43 R47 R51:R56 R59:R80 R85 R90:R93 R95 R102 R104 R110:R131 R40:R41">
    <cfRule type="containsText" dxfId="1606" priority="1569" operator="containsText" text="P">
      <formula>NOT(ISERROR(SEARCH("P",R6)))</formula>
    </cfRule>
    <cfRule type="containsText" dxfId="1605" priority="1570" operator="containsText" text="OK">
      <formula>NOT(ISERROR(SEARCH("OK",R6)))</formula>
    </cfRule>
  </conditionalFormatting>
  <conditionalFormatting sqref="R6:R32 R100 R34 R38 R43 R47 R51:R56 R59:R80 R85 R90:R93 R95 R102 R104 R110:R131 R40:R41">
    <cfRule type="containsText" dxfId="1604" priority="1567" operator="containsText" text="P">
      <formula>NOT(ISERROR(SEARCH("P",R6)))</formula>
    </cfRule>
    <cfRule type="containsText" dxfId="1603" priority="1568" operator="containsText" text="OK">
      <formula>NOT(ISERROR(SEARCH("OK",R6)))</formula>
    </cfRule>
  </conditionalFormatting>
  <conditionalFormatting sqref="T6:T32 T100 T34 T38 T43 T47 T51:T56 T59:T80 T85 T90:T93 T95 T110:T131 T102 T104 T40:T41">
    <cfRule type="containsText" dxfId="1602" priority="1565" operator="containsText" text="P">
      <formula>NOT(ISERROR(SEARCH("P",T6)))</formula>
    </cfRule>
    <cfRule type="containsText" dxfId="1601" priority="1566" operator="containsText" text="OK">
      <formula>NOT(ISERROR(SEARCH("OK",T6)))</formula>
    </cfRule>
  </conditionalFormatting>
  <conditionalFormatting sqref="T6:T32 T100 T34 T38 T43 T47 T51:T56 T59:T80 T85 T90:T93 T95 T110:T131 T102 T104 T40:T41">
    <cfRule type="containsText" dxfId="1600" priority="1563" operator="containsText" text="P">
      <formula>NOT(ISERROR(SEARCH("P",T6)))</formula>
    </cfRule>
    <cfRule type="containsText" dxfId="1599" priority="1564" operator="containsText" text="OK">
      <formula>NOT(ISERROR(SEARCH("OK",T6)))</formula>
    </cfRule>
  </conditionalFormatting>
  <conditionalFormatting sqref="V6:V32 V100 V34 V38 V43 V47 V51:V56 V59:V80 V85 V90:V93 V95 V102 V104 V110:V131 V40:V41">
    <cfRule type="containsText" dxfId="1598" priority="1561" operator="containsText" text="P">
      <formula>NOT(ISERROR(SEARCH("P",V6)))</formula>
    </cfRule>
    <cfRule type="containsText" dxfId="1597" priority="1562" operator="containsText" text="OK">
      <formula>NOT(ISERROR(SEARCH("OK",V6)))</formula>
    </cfRule>
  </conditionalFormatting>
  <conditionalFormatting sqref="V6:V32 V100 V34 V38 V43 V47 V51:V56 V59:V80 V85 V90:V93 V95 V102 V104 V110:V131 V40:V41">
    <cfRule type="containsText" dxfId="1596" priority="1559" operator="containsText" text="P">
      <formula>NOT(ISERROR(SEARCH("P",V6)))</formula>
    </cfRule>
    <cfRule type="containsText" dxfId="1595" priority="1560" operator="containsText" text="OK">
      <formula>NOT(ISERROR(SEARCH("OK",V6)))</formula>
    </cfRule>
  </conditionalFormatting>
  <conditionalFormatting sqref="X6:X32 X100 X34 X38 X43 X47 X51:X56 X59:X80 X85 X90:X93 X95 X110:X131 X104 X102 X40:X41">
    <cfRule type="containsText" dxfId="1594" priority="1557" operator="containsText" text="P">
      <formula>NOT(ISERROR(SEARCH("P",X6)))</formula>
    </cfRule>
    <cfRule type="containsText" dxfId="1593" priority="1558" operator="containsText" text="OK">
      <formula>NOT(ISERROR(SEARCH("OK",X6)))</formula>
    </cfRule>
  </conditionalFormatting>
  <conditionalFormatting sqref="X6:X32 X100 X34 X38 X43 X47 X51:X56 X59:X80 X85 X90:X93 X95 X110:X131 X104 X102 X40:X41">
    <cfRule type="containsText" dxfId="1592" priority="1555" operator="containsText" text="P">
      <formula>NOT(ISERROR(SEARCH("P",X6)))</formula>
    </cfRule>
    <cfRule type="containsText" dxfId="1591" priority="1556" operator="containsText" text="OK">
      <formula>NOT(ISERROR(SEARCH("OK",X6)))</formula>
    </cfRule>
  </conditionalFormatting>
  <conditionalFormatting sqref="Z100 Z6:Z38 Z47 Z51:Z56 Z59:Z80 Z85 Z90:Z93 Z95 Z102 Z104 Z110:Z131 Z40:Z44">
    <cfRule type="containsText" dxfId="1590" priority="1553" operator="containsText" text="P">
      <formula>NOT(ISERROR(SEARCH("P",Z6)))</formula>
    </cfRule>
    <cfRule type="containsText" dxfId="1589" priority="1554" operator="containsText" text="OK">
      <formula>NOT(ISERROR(SEARCH("OK",Z6)))</formula>
    </cfRule>
  </conditionalFormatting>
  <conditionalFormatting sqref="Z100 Z6:Z38 Z47 Z51:Z56 Z59:Z80 Z85 Z90:Z93 Z95 Z102 Z104 Z110:Z131 Z40:Z44">
    <cfRule type="containsText" dxfId="1588" priority="1551" operator="containsText" text="P">
      <formula>NOT(ISERROR(SEARCH("P",Z6)))</formula>
    </cfRule>
    <cfRule type="containsText" dxfId="1587" priority="1552" operator="containsText" text="OK">
      <formula>NOT(ISERROR(SEARCH("OK",Z6)))</formula>
    </cfRule>
  </conditionalFormatting>
  <conditionalFormatting sqref="G7 G111:G131 K51:K86 K44:K49 K110:K131 K38:K40 M51:M86 M44:M49 M110:M131 M38:M40 O51:O86 O44:O49 O110:O131 O38:O40 Q51:Q86 Q44:Q49 Q110:Q131 Q38:Q40 S51:S86 S44:S49 S110:S131 S38:S40 U51:U86 U44:U49 U110:U131 U38:U40 W51:W86 W44:W49 W110:W131 W38:W40 Y51:Y86 Y44:Y49 Y110:Y131 Y38:Y40 AA51:AA86 AA44:AA49 AA110:AA131 AA38:AA40 AA6:AA36 AC95:AC131 K88:K107 M88:M107 O88:O107 Q88:Q107 S88:S107 U88:U107 W88:W107 Y88:Y107 AA105:AA107 G9:G108">
    <cfRule type="expression" dxfId="1586" priority="1544">
      <formula>AND(+F6="P",G6&lt;=$B$1)</formula>
    </cfRule>
    <cfRule type="expression" dxfId="1585" priority="1545">
      <formula>AND(+F6="P",G6&gt;$B$1)</formula>
    </cfRule>
    <cfRule type="expression" dxfId="1584" priority="1546">
      <formula>+F6="OK"</formula>
    </cfRule>
  </conditionalFormatting>
  <conditionalFormatting sqref="I6:I131">
    <cfRule type="expression" dxfId="1583" priority="1541">
      <formula>AND(+H6="P",I6&lt;=$B$1)</formula>
    </cfRule>
    <cfRule type="expression" dxfId="1582" priority="1542">
      <formula>AND(+H6="P",I6&gt;$B$1)</formula>
    </cfRule>
    <cfRule type="expression" dxfId="1581" priority="1543">
      <formula>+H6="OK"</formula>
    </cfRule>
  </conditionalFormatting>
  <conditionalFormatting sqref="K6:K36">
    <cfRule type="expression" dxfId="1580" priority="1538">
      <formula>AND(+J6="P",K6&lt;=$B$1)</formula>
    </cfRule>
    <cfRule type="expression" dxfId="1579" priority="1539">
      <formula>AND(+J6="P",K6&gt;$B$1)</formula>
    </cfRule>
    <cfRule type="expression" dxfId="1578" priority="1540">
      <formula>+J6="OK"</formula>
    </cfRule>
  </conditionalFormatting>
  <conditionalFormatting sqref="M6:M36">
    <cfRule type="expression" dxfId="1577" priority="1535">
      <formula>AND(+L6="P",M6&lt;=$B$1)</formula>
    </cfRule>
    <cfRule type="expression" dxfId="1576" priority="1536">
      <formula>AND(+L6="P",M6&gt;$B$1)</formula>
    </cfRule>
    <cfRule type="expression" dxfId="1575" priority="1537">
      <formula>+L6="OK"</formula>
    </cfRule>
  </conditionalFormatting>
  <conditionalFormatting sqref="O6:O36">
    <cfRule type="expression" dxfId="1574" priority="1532">
      <formula>AND(+N6="P",O6&lt;=$B$1)</formula>
    </cfRule>
    <cfRule type="expression" dxfId="1573" priority="1533">
      <formula>AND(+N6="P",O6&gt;$B$1)</formula>
    </cfRule>
    <cfRule type="expression" dxfId="1572" priority="1534">
      <formula>+N6="OK"</formula>
    </cfRule>
  </conditionalFormatting>
  <conditionalFormatting sqref="Q6:Q36">
    <cfRule type="expression" dxfId="1571" priority="1529">
      <formula>AND(+P6="P",Q6&lt;=$B$1)</formula>
    </cfRule>
    <cfRule type="expression" dxfId="1570" priority="1530">
      <formula>AND(+P6="P",Q6&gt;$B$1)</formula>
    </cfRule>
    <cfRule type="expression" dxfId="1569" priority="1531">
      <formula>+P6="OK"</formula>
    </cfRule>
  </conditionalFormatting>
  <conditionalFormatting sqref="S6:S36">
    <cfRule type="expression" dxfId="1568" priority="1526">
      <formula>AND(+R6="P",S6&lt;=$B$1)</formula>
    </cfRule>
    <cfRule type="expression" dxfId="1567" priority="1527">
      <formula>AND(+R6="P",S6&gt;$B$1)</formula>
    </cfRule>
    <cfRule type="expression" dxfId="1566" priority="1528">
      <formula>+R6="OK"</formula>
    </cfRule>
  </conditionalFormatting>
  <conditionalFormatting sqref="U6:U36">
    <cfRule type="expression" dxfId="1565" priority="1523">
      <formula>AND(+T6="P",U6&lt;=$B$1)</formula>
    </cfRule>
    <cfRule type="expression" dxfId="1564" priority="1524">
      <formula>AND(+T6="P",U6&gt;$B$1)</formula>
    </cfRule>
    <cfRule type="expression" dxfId="1563" priority="1525">
      <formula>+T6="OK"</formula>
    </cfRule>
  </conditionalFormatting>
  <conditionalFormatting sqref="W6:W36">
    <cfRule type="expression" dxfId="1562" priority="1520">
      <formula>AND(+V6="P",W6&lt;=$B$1)</formula>
    </cfRule>
    <cfRule type="expression" dxfId="1561" priority="1521">
      <formula>AND(+V6="P",W6&gt;$B$1)</formula>
    </cfRule>
    <cfRule type="expression" dxfId="1560" priority="1522">
      <formula>+V6="OK"</formula>
    </cfRule>
  </conditionalFormatting>
  <conditionalFormatting sqref="Y6:Y36">
    <cfRule type="expression" dxfId="1559" priority="1517">
      <formula>AND(+X6="P",Y6&lt;=$B$1)</formula>
    </cfRule>
    <cfRule type="expression" dxfId="1558" priority="1518">
      <formula>AND(+X6="P",Y6&gt;$B$1)</formula>
    </cfRule>
    <cfRule type="expression" dxfId="1557" priority="1519">
      <formula>+X6="OK"</formula>
    </cfRule>
  </conditionalFormatting>
  <conditionalFormatting sqref="AA88:AA104">
    <cfRule type="expression" dxfId="1556" priority="1514">
      <formula>AND(+Z88="P",AA88&lt;=$B$1)</formula>
    </cfRule>
    <cfRule type="expression" dxfId="1555" priority="1515">
      <formula>AND(+Z88="P",AA88&gt;$B$1)</formula>
    </cfRule>
    <cfRule type="expression" dxfId="1554" priority="1516">
      <formula>+Z88="OK"</formula>
    </cfRule>
  </conditionalFormatting>
  <conditionalFormatting sqref="AC7:AC93">
    <cfRule type="expression" dxfId="1553" priority="1511">
      <formula>AND(+AB7="P",AC7&lt;=$B$1)</formula>
    </cfRule>
    <cfRule type="expression" dxfId="1552" priority="1512">
      <formula>AND(+AB7="P",AC7&gt;$B$1)</formula>
    </cfRule>
    <cfRule type="expression" dxfId="1551" priority="1513">
      <formula>+AB7="OK"</formula>
    </cfRule>
  </conditionalFormatting>
  <conditionalFormatting sqref="Z96">
    <cfRule type="containsText" dxfId="1550" priority="1509" operator="containsText" text="P">
      <formula>NOT(ISERROR(SEARCH("P",Z96)))</formula>
    </cfRule>
    <cfRule type="containsText" dxfId="1549" priority="1510" operator="containsText" text="OK">
      <formula>NOT(ISERROR(SEARCH("OK",Z96)))</formula>
    </cfRule>
  </conditionalFormatting>
  <conditionalFormatting sqref="Z96">
    <cfRule type="containsText" dxfId="1548" priority="1507" operator="containsText" text="P">
      <formula>NOT(ISERROR(SEARCH("P",Z96)))</formula>
    </cfRule>
    <cfRule type="containsText" dxfId="1547" priority="1508" operator="containsText" text="OK">
      <formula>NOT(ISERROR(SEARCH("OK",Z96)))</formula>
    </cfRule>
  </conditionalFormatting>
  <conditionalFormatting sqref="V96">
    <cfRule type="containsText" dxfId="1546" priority="1501" operator="containsText" text="P">
      <formula>NOT(ISERROR(SEARCH("P",V96)))</formula>
    </cfRule>
    <cfRule type="containsText" dxfId="1545" priority="1502" operator="containsText" text="OK">
      <formula>NOT(ISERROR(SEARCH("OK",V96)))</formula>
    </cfRule>
  </conditionalFormatting>
  <conditionalFormatting sqref="V96">
    <cfRule type="containsText" dxfId="1544" priority="1499" operator="containsText" text="P">
      <formula>NOT(ISERROR(SEARCH("P",V96)))</formula>
    </cfRule>
    <cfRule type="containsText" dxfId="1543" priority="1500" operator="containsText" text="OK">
      <formula>NOT(ISERROR(SEARCH("OK",V96)))</formula>
    </cfRule>
  </conditionalFormatting>
  <conditionalFormatting sqref="T96">
    <cfRule type="containsText" dxfId="1542" priority="1497" operator="containsText" text="P">
      <formula>NOT(ISERROR(SEARCH("P",T96)))</formula>
    </cfRule>
    <cfRule type="containsText" dxfId="1541" priority="1498" operator="containsText" text="OK">
      <formula>NOT(ISERROR(SEARCH("OK",T96)))</formula>
    </cfRule>
  </conditionalFormatting>
  <conditionalFormatting sqref="T96">
    <cfRule type="containsText" dxfId="1540" priority="1495" operator="containsText" text="P">
      <formula>NOT(ISERROR(SEARCH("P",T96)))</formula>
    </cfRule>
    <cfRule type="containsText" dxfId="1539" priority="1496" operator="containsText" text="OK">
      <formula>NOT(ISERROR(SEARCH("OK",T96)))</formula>
    </cfRule>
  </conditionalFormatting>
  <conditionalFormatting sqref="R96">
    <cfRule type="containsText" dxfId="1538" priority="1493" operator="containsText" text="P">
      <formula>NOT(ISERROR(SEARCH("P",R96)))</formula>
    </cfRule>
    <cfRule type="containsText" dxfId="1537" priority="1494" operator="containsText" text="OK">
      <formula>NOT(ISERROR(SEARCH("OK",R96)))</formula>
    </cfRule>
  </conditionalFormatting>
  <conditionalFormatting sqref="R96">
    <cfRule type="containsText" dxfId="1536" priority="1491" operator="containsText" text="P">
      <formula>NOT(ISERROR(SEARCH("P",R96)))</formula>
    </cfRule>
    <cfRule type="containsText" dxfId="1535" priority="1492" operator="containsText" text="OK">
      <formula>NOT(ISERROR(SEARCH("OK",R96)))</formula>
    </cfRule>
  </conditionalFormatting>
  <conditionalFormatting sqref="P96">
    <cfRule type="containsText" dxfId="1534" priority="1489" operator="containsText" text="P">
      <formula>NOT(ISERROR(SEARCH("P",P96)))</formula>
    </cfRule>
    <cfRule type="containsText" dxfId="1533" priority="1490" operator="containsText" text="OK">
      <formula>NOT(ISERROR(SEARCH("OK",P96)))</formula>
    </cfRule>
  </conditionalFormatting>
  <conditionalFormatting sqref="P96">
    <cfRule type="containsText" dxfId="1532" priority="1487" operator="containsText" text="P">
      <formula>NOT(ISERROR(SEARCH("P",P96)))</formula>
    </cfRule>
    <cfRule type="containsText" dxfId="1531" priority="1488" operator="containsText" text="OK">
      <formula>NOT(ISERROR(SEARCH("OK",P96)))</formula>
    </cfRule>
  </conditionalFormatting>
  <conditionalFormatting sqref="N96">
    <cfRule type="containsText" dxfId="1530" priority="1485" operator="containsText" text="P">
      <formula>NOT(ISERROR(SEARCH("P",N96)))</formula>
    </cfRule>
    <cfRule type="containsText" dxfId="1529" priority="1486" operator="containsText" text="OK">
      <formula>NOT(ISERROR(SEARCH("OK",N96)))</formula>
    </cfRule>
  </conditionalFormatting>
  <conditionalFormatting sqref="N96">
    <cfRule type="containsText" dxfId="1528" priority="1483" operator="containsText" text="P">
      <formula>NOT(ISERROR(SEARCH("P",N96)))</formula>
    </cfRule>
    <cfRule type="containsText" dxfId="1527" priority="1484" operator="containsText" text="OK">
      <formula>NOT(ISERROR(SEARCH("OK",N96)))</formula>
    </cfRule>
  </conditionalFormatting>
  <conditionalFormatting sqref="L96">
    <cfRule type="containsText" dxfId="1526" priority="1481" operator="containsText" text="P">
      <formula>NOT(ISERROR(SEARCH("P",L96)))</formula>
    </cfRule>
    <cfRule type="containsText" dxfId="1525" priority="1482" operator="containsText" text="OK">
      <formula>NOT(ISERROR(SEARCH("OK",L96)))</formula>
    </cfRule>
  </conditionalFormatting>
  <conditionalFormatting sqref="L96">
    <cfRule type="containsText" dxfId="1524" priority="1479" operator="containsText" text="P">
      <formula>NOT(ISERROR(SEARCH("P",L96)))</formula>
    </cfRule>
    <cfRule type="containsText" dxfId="1523" priority="1480" operator="containsText" text="OK">
      <formula>NOT(ISERROR(SEARCH("OK",L96)))</formula>
    </cfRule>
  </conditionalFormatting>
  <conditionalFormatting sqref="J96">
    <cfRule type="containsText" dxfId="1522" priority="1477" operator="containsText" text="P">
      <formula>NOT(ISERROR(SEARCH("P",J96)))</formula>
    </cfRule>
    <cfRule type="containsText" dxfId="1521" priority="1478" operator="containsText" text="OK">
      <formula>NOT(ISERROR(SEARCH("OK",J96)))</formula>
    </cfRule>
  </conditionalFormatting>
  <conditionalFormatting sqref="J96">
    <cfRule type="containsText" dxfId="1520" priority="1475" operator="containsText" text="P">
      <formula>NOT(ISERROR(SEARCH("P",J96)))</formula>
    </cfRule>
    <cfRule type="containsText" dxfId="1519" priority="1476" operator="containsText" text="OK">
      <formula>NOT(ISERROR(SEARCH("OK",J96)))</formula>
    </cfRule>
  </conditionalFormatting>
  <conditionalFormatting sqref="H96">
    <cfRule type="containsText" dxfId="1518" priority="1473" operator="containsText" text="P">
      <formula>NOT(ISERROR(SEARCH("P",H96)))</formula>
    </cfRule>
    <cfRule type="containsText" dxfId="1517" priority="1474" operator="containsText" text="OK">
      <formula>NOT(ISERROR(SEARCH("OK",H96)))</formula>
    </cfRule>
  </conditionalFormatting>
  <conditionalFormatting sqref="H96">
    <cfRule type="containsText" dxfId="1516" priority="1471" operator="containsText" text="P">
      <formula>NOT(ISERROR(SEARCH("P",H96)))</formula>
    </cfRule>
    <cfRule type="containsText" dxfId="1515" priority="1472" operator="containsText" text="OK">
      <formula>NOT(ISERROR(SEARCH("OK",H96)))</formula>
    </cfRule>
  </conditionalFormatting>
  <conditionalFormatting sqref="K87">
    <cfRule type="expression" dxfId="1514" priority="1464">
      <formula>AND(+J87="P",K87&lt;=$B$1)</formula>
    </cfRule>
    <cfRule type="expression" dxfId="1513" priority="1465">
      <formula>AND(+J87="P",K87&gt;$B$1)</formula>
    </cfRule>
    <cfRule type="expression" dxfId="1512" priority="1466">
      <formula>+J87="OK"</formula>
    </cfRule>
  </conditionalFormatting>
  <conditionalFormatting sqref="M87">
    <cfRule type="expression" dxfId="1511" priority="1461">
      <formula>AND(+L87="P",M87&lt;=$B$1)</formula>
    </cfRule>
    <cfRule type="expression" dxfId="1510" priority="1462">
      <formula>AND(+L87="P",M87&gt;$B$1)</formula>
    </cfRule>
    <cfRule type="expression" dxfId="1509" priority="1463">
      <formula>+L87="OK"</formula>
    </cfRule>
  </conditionalFormatting>
  <conditionalFormatting sqref="O87">
    <cfRule type="expression" dxfId="1508" priority="1458">
      <formula>AND(+N87="P",O87&lt;=$B$1)</formula>
    </cfRule>
    <cfRule type="expression" dxfId="1507" priority="1459">
      <formula>AND(+N87="P",O87&gt;$B$1)</formula>
    </cfRule>
    <cfRule type="expression" dxfId="1506" priority="1460">
      <formula>+N87="OK"</formula>
    </cfRule>
  </conditionalFormatting>
  <conditionalFormatting sqref="Q87">
    <cfRule type="expression" dxfId="1505" priority="1455">
      <formula>AND(+P87="P",Q87&lt;=$B$1)</formula>
    </cfRule>
    <cfRule type="expression" dxfId="1504" priority="1456">
      <formula>AND(+P87="P",Q87&gt;$B$1)</formula>
    </cfRule>
    <cfRule type="expression" dxfId="1503" priority="1457">
      <formula>+P87="OK"</formula>
    </cfRule>
  </conditionalFormatting>
  <conditionalFormatting sqref="S87">
    <cfRule type="expression" dxfId="1502" priority="1452">
      <formula>AND(+R87="P",S87&lt;=$B$1)</formula>
    </cfRule>
    <cfRule type="expression" dxfId="1501" priority="1453">
      <formula>AND(+R87="P",S87&gt;$B$1)</formula>
    </cfRule>
    <cfRule type="expression" dxfId="1500" priority="1454">
      <formula>+R87="OK"</formula>
    </cfRule>
  </conditionalFormatting>
  <conditionalFormatting sqref="U87">
    <cfRule type="expression" dxfId="1499" priority="1449">
      <formula>AND(+T87="P",U87&lt;=$B$1)</formula>
    </cfRule>
    <cfRule type="expression" dxfId="1498" priority="1450">
      <formula>AND(+T87="P",U87&gt;$B$1)</formula>
    </cfRule>
    <cfRule type="expression" dxfId="1497" priority="1451">
      <formula>+T87="OK"</formula>
    </cfRule>
  </conditionalFormatting>
  <conditionalFormatting sqref="W87">
    <cfRule type="expression" dxfId="1496" priority="1446">
      <formula>AND(+V87="P",W87&lt;=$B$1)</formula>
    </cfRule>
    <cfRule type="expression" dxfId="1495" priority="1447">
      <formula>AND(+V87="P",W87&gt;$B$1)</formula>
    </cfRule>
    <cfRule type="expression" dxfId="1494" priority="1448">
      <formula>+V87="OK"</formula>
    </cfRule>
  </conditionalFormatting>
  <conditionalFormatting sqref="Y87">
    <cfRule type="expression" dxfId="1493" priority="1443">
      <formula>AND(+X87="P",Y87&lt;=$B$1)</formula>
    </cfRule>
    <cfRule type="expression" dxfId="1492" priority="1444">
      <formula>AND(+X87="P",Y87&gt;$B$1)</formula>
    </cfRule>
    <cfRule type="expression" dxfId="1491" priority="1445">
      <formula>+X87="OK"</formula>
    </cfRule>
  </conditionalFormatting>
  <conditionalFormatting sqref="AA87">
    <cfRule type="expression" dxfId="1490" priority="1440">
      <formula>AND(+Z87="P",AA87&lt;=$B$1)</formula>
    </cfRule>
    <cfRule type="expression" dxfId="1489" priority="1441">
      <formula>AND(+Z87="P",AA87&gt;$B$1)</formula>
    </cfRule>
    <cfRule type="expression" dxfId="1488" priority="1442">
      <formula>+Z87="OK"</formula>
    </cfRule>
  </conditionalFormatting>
  <conditionalFormatting sqref="K50">
    <cfRule type="expression" dxfId="1487" priority="1434">
      <formula>AND(+J50="P",K50&lt;=$B$1)</formula>
    </cfRule>
    <cfRule type="expression" dxfId="1486" priority="1435">
      <formula>AND(+J50="P",K50&gt;$B$1)</formula>
    </cfRule>
    <cfRule type="expression" dxfId="1485" priority="1436">
      <formula>+J50="OK"</formula>
    </cfRule>
  </conditionalFormatting>
  <conditionalFormatting sqref="M50">
    <cfRule type="expression" dxfId="1484" priority="1431">
      <formula>AND(+L50="P",M50&lt;=$B$1)</formula>
    </cfRule>
    <cfRule type="expression" dxfId="1483" priority="1432">
      <formula>AND(+L50="P",M50&gt;$B$1)</formula>
    </cfRule>
    <cfRule type="expression" dxfId="1482" priority="1433">
      <formula>+L50="OK"</formula>
    </cfRule>
  </conditionalFormatting>
  <conditionalFormatting sqref="O50">
    <cfRule type="expression" dxfId="1481" priority="1428">
      <formula>AND(+N50="P",O50&lt;=$B$1)</formula>
    </cfRule>
    <cfRule type="expression" dxfId="1480" priority="1429">
      <formula>AND(+N50="P",O50&gt;$B$1)</formula>
    </cfRule>
    <cfRule type="expression" dxfId="1479" priority="1430">
      <formula>+N50="OK"</formula>
    </cfRule>
  </conditionalFormatting>
  <conditionalFormatting sqref="Q50">
    <cfRule type="expression" dxfId="1478" priority="1425">
      <formula>AND(+P50="P",Q50&lt;=$B$1)</formula>
    </cfRule>
    <cfRule type="expression" dxfId="1477" priority="1426">
      <formula>AND(+P50="P",Q50&gt;$B$1)</formula>
    </cfRule>
    <cfRule type="expression" dxfId="1476" priority="1427">
      <formula>+P50="OK"</formula>
    </cfRule>
  </conditionalFormatting>
  <conditionalFormatting sqref="S50">
    <cfRule type="expression" dxfId="1475" priority="1422">
      <formula>AND(+R50="P",S50&lt;=$B$1)</formula>
    </cfRule>
    <cfRule type="expression" dxfId="1474" priority="1423">
      <formula>AND(+R50="P",S50&gt;$B$1)</formula>
    </cfRule>
    <cfRule type="expression" dxfId="1473" priority="1424">
      <formula>+R50="OK"</formula>
    </cfRule>
  </conditionalFormatting>
  <conditionalFormatting sqref="U50">
    <cfRule type="expression" dxfId="1472" priority="1419">
      <formula>AND(+T50="P",U50&lt;=$B$1)</formula>
    </cfRule>
    <cfRule type="expression" dxfId="1471" priority="1420">
      <formula>AND(+T50="P",U50&gt;$B$1)</formula>
    </cfRule>
    <cfRule type="expression" dxfId="1470" priority="1421">
      <formula>+T50="OK"</formula>
    </cfRule>
  </conditionalFormatting>
  <conditionalFormatting sqref="W50">
    <cfRule type="expression" dxfId="1469" priority="1416">
      <formula>AND(+V50="P",W50&lt;=$B$1)</formula>
    </cfRule>
    <cfRule type="expression" dxfId="1468" priority="1417">
      <formula>AND(+V50="P",W50&gt;$B$1)</formula>
    </cfRule>
    <cfRule type="expression" dxfId="1467" priority="1418">
      <formula>+V50="OK"</formula>
    </cfRule>
  </conditionalFormatting>
  <conditionalFormatting sqref="Y50">
    <cfRule type="expression" dxfId="1466" priority="1413">
      <formula>AND(+X50="P",Y50&lt;=$B$1)</formula>
    </cfRule>
    <cfRule type="expression" dxfId="1465" priority="1414">
      <formula>AND(+X50="P",Y50&gt;$B$1)</formula>
    </cfRule>
    <cfRule type="expression" dxfId="1464" priority="1415">
      <formula>+X50="OK"</formula>
    </cfRule>
  </conditionalFormatting>
  <conditionalFormatting sqref="AA50">
    <cfRule type="expression" dxfId="1463" priority="1410">
      <formula>AND(+Z50="P",AA50&lt;=$B$1)</formula>
    </cfRule>
    <cfRule type="expression" dxfId="1462" priority="1411">
      <formula>AND(+Z50="P",AA50&gt;$B$1)</formula>
    </cfRule>
    <cfRule type="expression" dxfId="1461" priority="1412">
      <formula>+Z50="OK"</formula>
    </cfRule>
  </conditionalFormatting>
  <conditionalFormatting sqref="K41">
    <cfRule type="expression" dxfId="1460" priority="1404">
      <formula>AND(+J41="P",K41&lt;=$B$1)</formula>
    </cfRule>
    <cfRule type="expression" dxfId="1459" priority="1405">
      <formula>AND(+J41="P",K41&gt;$B$1)</formula>
    </cfRule>
    <cfRule type="expression" dxfId="1458" priority="1406">
      <formula>+J41="OK"</formula>
    </cfRule>
  </conditionalFormatting>
  <conditionalFormatting sqref="K42">
    <cfRule type="expression" dxfId="1457" priority="1401">
      <formula>AND(+J42="P",K42&lt;=$B$1)</formula>
    </cfRule>
    <cfRule type="expression" dxfId="1456" priority="1402">
      <formula>AND(+J42="P",K42&gt;$B$1)</formula>
    </cfRule>
    <cfRule type="expression" dxfId="1455" priority="1403">
      <formula>+J42="OK"</formula>
    </cfRule>
  </conditionalFormatting>
  <conditionalFormatting sqref="K43">
    <cfRule type="expression" dxfId="1454" priority="1398">
      <formula>AND(+J43="P",K43&lt;=$B$1)</formula>
    </cfRule>
    <cfRule type="expression" dxfId="1453" priority="1399">
      <formula>AND(+J43="P",K43&gt;$B$1)</formula>
    </cfRule>
    <cfRule type="expression" dxfId="1452" priority="1400">
      <formula>+J43="OK"</formula>
    </cfRule>
  </conditionalFormatting>
  <conditionalFormatting sqref="M41:M43">
    <cfRule type="expression" dxfId="1451" priority="1395">
      <formula>AND(+L41="P",M41&lt;=$B$1)</formula>
    </cfRule>
    <cfRule type="expression" dxfId="1450" priority="1396">
      <formula>AND(+L41="P",M41&gt;$B$1)</formula>
    </cfRule>
    <cfRule type="expression" dxfId="1449" priority="1397">
      <formula>+L41="OK"</formula>
    </cfRule>
  </conditionalFormatting>
  <conditionalFormatting sqref="O41:O43">
    <cfRule type="expression" dxfId="1448" priority="1389">
      <formula>AND(+N41="P",O41&lt;=$B$1)</formula>
    </cfRule>
    <cfRule type="expression" dxfId="1447" priority="1390">
      <formula>AND(+N41="P",O41&gt;$B$1)</formula>
    </cfRule>
    <cfRule type="expression" dxfId="1446" priority="1391">
      <formula>+N41="OK"</formula>
    </cfRule>
  </conditionalFormatting>
  <conditionalFormatting sqref="Q41:Q43">
    <cfRule type="expression" dxfId="1445" priority="1386">
      <formula>AND(+P41="P",Q41&lt;=$B$1)</formula>
    </cfRule>
    <cfRule type="expression" dxfId="1444" priority="1387">
      <formula>AND(+P41="P",Q41&gt;$B$1)</formula>
    </cfRule>
    <cfRule type="expression" dxfId="1443" priority="1388">
      <formula>+P41="OK"</formula>
    </cfRule>
  </conditionalFormatting>
  <conditionalFormatting sqref="S41:S43">
    <cfRule type="expression" dxfId="1442" priority="1383">
      <formula>AND(+R41="P",S41&lt;=$B$1)</formula>
    </cfRule>
    <cfRule type="expression" dxfId="1441" priority="1384">
      <formula>AND(+R41="P",S41&gt;$B$1)</formula>
    </cfRule>
    <cfRule type="expression" dxfId="1440" priority="1385">
      <formula>+R41="OK"</formula>
    </cfRule>
  </conditionalFormatting>
  <conditionalFormatting sqref="U41:U43">
    <cfRule type="expression" dxfId="1439" priority="1380">
      <formula>AND(+T41="P",U41&lt;=$B$1)</formula>
    </cfRule>
    <cfRule type="expression" dxfId="1438" priority="1381">
      <formula>AND(+T41="P",U41&gt;$B$1)</formula>
    </cfRule>
    <cfRule type="expression" dxfId="1437" priority="1382">
      <formula>+T41="OK"</formula>
    </cfRule>
  </conditionalFormatting>
  <conditionalFormatting sqref="W41:W43">
    <cfRule type="expression" dxfId="1436" priority="1377">
      <formula>AND(+V41="P",W41&lt;=$B$1)</formula>
    </cfRule>
    <cfRule type="expression" dxfId="1435" priority="1378">
      <formula>AND(+V41="P",W41&gt;$B$1)</formula>
    </cfRule>
    <cfRule type="expression" dxfId="1434" priority="1379">
      <formula>+V41="OK"</formula>
    </cfRule>
  </conditionalFormatting>
  <conditionalFormatting sqref="Y41:Y43">
    <cfRule type="expression" dxfId="1433" priority="1374">
      <formula>AND(+X41="P",Y41&lt;=$B$1)</formula>
    </cfRule>
    <cfRule type="expression" dxfId="1432" priority="1375">
      <formula>AND(+X41="P",Y41&gt;$B$1)</formula>
    </cfRule>
    <cfRule type="expression" dxfId="1431" priority="1376">
      <formula>+X41="OK"</formula>
    </cfRule>
  </conditionalFormatting>
  <conditionalFormatting sqref="AA41:AA43">
    <cfRule type="expression" dxfId="1430" priority="1371">
      <formula>AND(+Z41="P",AA41&lt;=$B$1)</formula>
    </cfRule>
    <cfRule type="expression" dxfId="1429" priority="1372">
      <formula>AND(+Z41="P",AA41&gt;$B$1)</formula>
    </cfRule>
    <cfRule type="expression" dxfId="1428" priority="1373">
      <formula>+Z41="OK"</formula>
    </cfRule>
  </conditionalFormatting>
  <conditionalFormatting sqref="G109:G110">
    <cfRule type="expression" dxfId="1427" priority="1365">
      <formula>AND(+F109="P",G109&lt;=$B$1)</formula>
    </cfRule>
    <cfRule type="expression" dxfId="1426" priority="1366">
      <formula>AND(+F109="P",G109&gt;$B$1)</formula>
    </cfRule>
    <cfRule type="expression" dxfId="1425" priority="1367">
      <formula>+F109="OK"</formula>
    </cfRule>
  </conditionalFormatting>
  <conditionalFormatting sqref="K108:K109">
    <cfRule type="expression" dxfId="1424" priority="1362">
      <formula>AND(+J108="P",K108&lt;=$B$1)</formula>
    </cfRule>
    <cfRule type="expression" dxfId="1423" priority="1363">
      <formula>AND(+J108="P",K108&gt;$B$1)</formula>
    </cfRule>
    <cfRule type="expression" dxfId="1422" priority="1364">
      <formula>+J108="OK"</formula>
    </cfRule>
  </conditionalFormatting>
  <conditionalFormatting sqref="M108:M109">
    <cfRule type="expression" dxfId="1421" priority="1359">
      <formula>AND(+L108="P",M108&lt;=$B$1)</formula>
    </cfRule>
    <cfRule type="expression" dxfId="1420" priority="1360">
      <formula>AND(+L108="P",M108&gt;$B$1)</formula>
    </cfRule>
    <cfRule type="expression" dxfId="1419" priority="1361">
      <formula>+L108="OK"</formula>
    </cfRule>
  </conditionalFormatting>
  <conditionalFormatting sqref="O108:O109">
    <cfRule type="expression" dxfId="1418" priority="1356">
      <formula>AND(+N108="P",O108&lt;=$B$1)</formula>
    </cfRule>
    <cfRule type="expression" dxfId="1417" priority="1357">
      <formula>AND(+N108="P",O108&gt;$B$1)</formula>
    </cfRule>
    <cfRule type="expression" dxfId="1416" priority="1358">
      <formula>+N108="OK"</formula>
    </cfRule>
  </conditionalFormatting>
  <conditionalFormatting sqref="Q108:Q109">
    <cfRule type="expression" dxfId="1415" priority="1353">
      <formula>AND(+P108="P",Q108&lt;=$B$1)</formula>
    </cfRule>
    <cfRule type="expression" dxfId="1414" priority="1354">
      <formula>AND(+P108="P",Q108&gt;$B$1)</formula>
    </cfRule>
    <cfRule type="expression" dxfId="1413" priority="1355">
      <formula>+P108="OK"</formula>
    </cfRule>
  </conditionalFormatting>
  <conditionalFormatting sqref="S108:S109">
    <cfRule type="expression" dxfId="1412" priority="1350">
      <formula>AND(+R108="P",S108&lt;=$B$1)</formula>
    </cfRule>
    <cfRule type="expression" dxfId="1411" priority="1351">
      <formula>AND(+R108="P",S108&gt;$B$1)</formula>
    </cfRule>
    <cfRule type="expression" dxfId="1410" priority="1352">
      <formula>+R108="OK"</formula>
    </cfRule>
  </conditionalFormatting>
  <conditionalFormatting sqref="U108:U109">
    <cfRule type="expression" dxfId="1409" priority="1347">
      <formula>AND(+T108="P",U108&lt;=$B$1)</formula>
    </cfRule>
    <cfRule type="expression" dxfId="1408" priority="1348">
      <formula>AND(+T108="P",U108&gt;$B$1)</formula>
    </cfRule>
    <cfRule type="expression" dxfId="1407" priority="1349">
      <formula>+T108="OK"</formula>
    </cfRule>
  </conditionalFormatting>
  <conditionalFormatting sqref="W108:W109">
    <cfRule type="expression" dxfId="1406" priority="1344">
      <formula>AND(+V108="P",W108&lt;=$B$1)</formula>
    </cfRule>
    <cfRule type="expression" dxfId="1405" priority="1345">
      <formula>AND(+V108="P",W108&gt;$B$1)</formula>
    </cfRule>
    <cfRule type="expression" dxfId="1404" priority="1346">
      <formula>+V108="OK"</formula>
    </cfRule>
  </conditionalFormatting>
  <conditionalFormatting sqref="Y108:Y109">
    <cfRule type="expression" dxfId="1403" priority="1341">
      <formula>AND(+X108="P",Y108&lt;=$B$1)</formula>
    </cfRule>
    <cfRule type="expression" dxfId="1402" priority="1342">
      <formula>AND(+X108="P",Y108&gt;$B$1)</formula>
    </cfRule>
    <cfRule type="expression" dxfId="1401" priority="1343">
      <formula>+X108="OK"</formula>
    </cfRule>
  </conditionalFormatting>
  <conditionalFormatting sqref="AA108:AA109">
    <cfRule type="expression" dxfId="1400" priority="1338">
      <formula>AND(+Z108="P",AA108&lt;=$B$1)</formula>
    </cfRule>
    <cfRule type="expression" dxfId="1399" priority="1339">
      <formula>AND(+Z108="P",AA108&gt;$B$1)</formula>
    </cfRule>
    <cfRule type="expression" dxfId="1398" priority="1340">
      <formula>+Z108="OK"</formula>
    </cfRule>
  </conditionalFormatting>
  <conditionalFormatting sqref="X33">
    <cfRule type="containsText" dxfId="1397" priority="1329" operator="containsText" text="P">
      <formula>NOT(ISERROR(SEARCH("P",X33)))</formula>
    </cfRule>
    <cfRule type="containsText" dxfId="1396" priority="1330" operator="containsText" text="OK">
      <formula>NOT(ISERROR(SEARCH("OK",X33)))</formula>
    </cfRule>
  </conditionalFormatting>
  <conditionalFormatting sqref="X33">
    <cfRule type="containsText" dxfId="1395" priority="1327" operator="containsText" text="P">
      <formula>NOT(ISERROR(SEARCH("P",X33)))</formula>
    </cfRule>
    <cfRule type="containsText" dxfId="1394" priority="1328" operator="containsText" text="OK">
      <formula>NOT(ISERROR(SEARCH("OK",X33)))</formula>
    </cfRule>
  </conditionalFormatting>
  <conditionalFormatting sqref="V33">
    <cfRule type="containsText" dxfId="1393" priority="1325" operator="containsText" text="P">
      <formula>NOT(ISERROR(SEARCH("P",V33)))</formula>
    </cfRule>
    <cfRule type="containsText" dxfId="1392" priority="1326" operator="containsText" text="OK">
      <formula>NOT(ISERROR(SEARCH("OK",V33)))</formula>
    </cfRule>
  </conditionalFormatting>
  <conditionalFormatting sqref="V33">
    <cfRule type="containsText" dxfId="1391" priority="1323" operator="containsText" text="P">
      <formula>NOT(ISERROR(SEARCH("P",V33)))</formula>
    </cfRule>
    <cfRule type="containsText" dxfId="1390" priority="1324" operator="containsText" text="OK">
      <formula>NOT(ISERROR(SEARCH("OK",V33)))</formula>
    </cfRule>
  </conditionalFormatting>
  <conditionalFormatting sqref="T33">
    <cfRule type="containsText" dxfId="1389" priority="1321" operator="containsText" text="P">
      <formula>NOT(ISERROR(SEARCH("P",T33)))</formula>
    </cfRule>
    <cfRule type="containsText" dxfId="1388" priority="1322" operator="containsText" text="OK">
      <formula>NOT(ISERROR(SEARCH("OK",T33)))</formula>
    </cfRule>
  </conditionalFormatting>
  <conditionalFormatting sqref="T33">
    <cfRule type="containsText" dxfId="1387" priority="1319" operator="containsText" text="P">
      <formula>NOT(ISERROR(SEARCH("P",T33)))</formula>
    </cfRule>
    <cfRule type="containsText" dxfId="1386" priority="1320" operator="containsText" text="OK">
      <formula>NOT(ISERROR(SEARCH("OK",T33)))</formula>
    </cfRule>
  </conditionalFormatting>
  <conditionalFormatting sqref="R33">
    <cfRule type="containsText" dxfId="1385" priority="1317" operator="containsText" text="P">
      <formula>NOT(ISERROR(SEARCH("P",R33)))</formula>
    </cfRule>
    <cfRule type="containsText" dxfId="1384" priority="1318" operator="containsText" text="OK">
      <formula>NOT(ISERROR(SEARCH("OK",R33)))</formula>
    </cfRule>
  </conditionalFormatting>
  <conditionalFormatting sqref="R33">
    <cfRule type="containsText" dxfId="1383" priority="1315" operator="containsText" text="P">
      <formula>NOT(ISERROR(SEARCH("P",R33)))</formula>
    </cfRule>
    <cfRule type="containsText" dxfId="1382" priority="1316" operator="containsText" text="OK">
      <formula>NOT(ISERROR(SEARCH("OK",R33)))</formula>
    </cfRule>
  </conditionalFormatting>
  <conditionalFormatting sqref="P33">
    <cfRule type="containsText" dxfId="1381" priority="1313" operator="containsText" text="P">
      <formula>NOT(ISERROR(SEARCH("P",P33)))</formula>
    </cfRule>
    <cfRule type="containsText" dxfId="1380" priority="1314" operator="containsText" text="OK">
      <formula>NOT(ISERROR(SEARCH("OK",P33)))</formula>
    </cfRule>
  </conditionalFormatting>
  <conditionalFormatting sqref="P33">
    <cfRule type="containsText" dxfId="1379" priority="1311" operator="containsText" text="P">
      <formula>NOT(ISERROR(SEARCH("P",P33)))</formula>
    </cfRule>
    <cfRule type="containsText" dxfId="1378" priority="1312" operator="containsText" text="OK">
      <formula>NOT(ISERROR(SEARCH("OK",P33)))</formula>
    </cfRule>
  </conditionalFormatting>
  <conditionalFormatting sqref="N33">
    <cfRule type="containsText" dxfId="1377" priority="1309" operator="containsText" text="P">
      <formula>NOT(ISERROR(SEARCH("P",N33)))</formula>
    </cfRule>
    <cfRule type="containsText" dxfId="1376" priority="1310" operator="containsText" text="OK">
      <formula>NOT(ISERROR(SEARCH("OK",N33)))</formula>
    </cfRule>
  </conditionalFormatting>
  <conditionalFormatting sqref="N33">
    <cfRule type="containsText" dxfId="1375" priority="1307" operator="containsText" text="P">
      <formula>NOT(ISERROR(SEARCH("P",N33)))</formula>
    </cfRule>
    <cfRule type="containsText" dxfId="1374" priority="1308" operator="containsText" text="OK">
      <formula>NOT(ISERROR(SEARCH("OK",N33)))</formula>
    </cfRule>
  </conditionalFormatting>
  <conditionalFormatting sqref="L33">
    <cfRule type="containsText" dxfId="1373" priority="1305" operator="containsText" text="P">
      <formula>NOT(ISERROR(SEARCH("P",L33)))</formula>
    </cfRule>
    <cfRule type="containsText" dxfId="1372" priority="1306" operator="containsText" text="OK">
      <formula>NOT(ISERROR(SEARCH("OK",L33)))</formula>
    </cfRule>
  </conditionalFormatting>
  <conditionalFormatting sqref="L33">
    <cfRule type="containsText" dxfId="1371" priority="1303" operator="containsText" text="P">
      <formula>NOT(ISERROR(SEARCH("P",L33)))</formula>
    </cfRule>
    <cfRule type="containsText" dxfId="1370" priority="1304" operator="containsText" text="OK">
      <formula>NOT(ISERROR(SEARCH("OK",L33)))</formula>
    </cfRule>
  </conditionalFormatting>
  <conditionalFormatting sqref="J33">
    <cfRule type="containsText" dxfId="1369" priority="1301" operator="containsText" text="P">
      <formula>NOT(ISERROR(SEARCH("P",J33)))</formula>
    </cfRule>
    <cfRule type="containsText" dxfId="1368" priority="1302" operator="containsText" text="OK">
      <formula>NOT(ISERROR(SEARCH("OK",J33)))</formula>
    </cfRule>
  </conditionalFormatting>
  <conditionalFormatting sqref="J33">
    <cfRule type="containsText" dxfId="1367" priority="1299" operator="containsText" text="P">
      <formula>NOT(ISERROR(SEARCH("P",J33)))</formula>
    </cfRule>
    <cfRule type="containsText" dxfId="1366" priority="1300" operator="containsText" text="OK">
      <formula>NOT(ISERROR(SEARCH("OK",J33)))</formula>
    </cfRule>
  </conditionalFormatting>
  <conditionalFormatting sqref="H33">
    <cfRule type="containsText" dxfId="1365" priority="1297" operator="containsText" text="P">
      <formula>NOT(ISERROR(SEARCH("P",H33)))</formula>
    </cfRule>
    <cfRule type="containsText" dxfId="1364" priority="1298" operator="containsText" text="OK">
      <formula>NOT(ISERROR(SEARCH("OK",H33)))</formula>
    </cfRule>
  </conditionalFormatting>
  <conditionalFormatting sqref="H33">
    <cfRule type="containsText" dxfId="1363" priority="1295" operator="containsText" text="P">
      <formula>NOT(ISERROR(SEARCH("P",H33)))</formula>
    </cfRule>
    <cfRule type="containsText" dxfId="1362" priority="1296" operator="containsText" text="OK">
      <formula>NOT(ISERROR(SEARCH("OK",H33)))</formula>
    </cfRule>
  </conditionalFormatting>
  <conditionalFormatting sqref="H35">
    <cfRule type="containsText" dxfId="1361" priority="1293" operator="containsText" text="P">
      <formula>NOT(ISERROR(SEARCH("P",H35)))</formula>
    </cfRule>
    <cfRule type="containsText" dxfId="1360" priority="1294" operator="containsText" text="OK">
      <formula>NOT(ISERROR(SEARCH("OK",H35)))</formula>
    </cfRule>
  </conditionalFormatting>
  <conditionalFormatting sqref="H35">
    <cfRule type="containsText" dxfId="1359" priority="1291" operator="containsText" text="P">
      <formula>NOT(ISERROR(SEARCH("P",H35)))</formula>
    </cfRule>
    <cfRule type="containsText" dxfId="1358" priority="1292" operator="containsText" text="OK">
      <formula>NOT(ISERROR(SEARCH("OK",H35)))</formula>
    </cfRule>
  </conditionalFormatting>
  <conditionalFormatting sqref="J35">
    <cfRule type="containsText" dxfId="1357" priority="1289" operator="containsText" text="P">
      <formula>NOT(ISERROR(SEARCH("P",J35)))</formula>
    </cfRule>
    <cfRule type="containsText" dxfId="1356" priority="1290" operator="containsText" text="OK">
      <formula>NOT(ISERROR(SEARCH("OK",J35)))</formula>
    </cfRule>
  </conditionalFormatting>
  <conditionalFormatting sqref="J35">
    <cfRule type="containsText" dxfId="1355" priority="1287" operator="containsText" text="P">
      <formula>NOT(ISERROR(SEARCH("P",J35)))</formula>
    </cfRule>
    <cfRule type="containsText" dxfId="1354" priority="1288" operator="containsText" text="OK">
      <formula>NOT(ISERROR(SEARCH("OK",J35)))</formula>
    </cfRule>
  </conditionalFormatting>
  <conditionalFormatting sqref="L35">
    <cfRule type="containsText" dxfId="1353" priority="1285" operator="containsText" text="P">
      <formula>NOT(ISERROR(SEARCH("P",L35)))</formula>
    </cfRule>
    <cfRule type="containsText" dxfId="1352" priority="1286" operator="containsText" text="OK">
      <formula>NOT(ISERROR(SEARCH("OK",L35)))</formula>
    </cfRule>
  </conditionalFormatting>
  <conditionalFormatting sqref="L35">
    <cfRule type="containsText" dxfId="1351" priority="1283" operator="containsText" text="P">
      <formula>NOT(ISERROR(SEARCH("P",L35)))</formula>
    </cfRule>
    <cfRule type="containsText" dxfId="1350" priority="1284" operator="containsText" text="OK">
      <formula>NOT(ISERROR(SEARCH("OK",L35)))</formula>
    </cfRule>
  </conditionalFormatting>
  <conditionalFormatting sqref="N35">
    <cfRule type="containsText" dxfId="1349" priority="1281" operator="containsText" text="P">
      <formula>NOT(ISERROR(SEARCH("P",N35)))</formula>
    </cfRule>
    <cfRule type="containsText" dxfId="1348" priority="1282" operator="containsText" text="OK">
      <formula>NOT(ISERROR(SEARCH("OK",N35)))</formula>
    </cfRule>
  </conditionalFormatting>
  <conditionalFormatting sqref="N35">
    <cfRule type="containsText" dxfId="1347" priority="1279" operator="containsText" text="P">
      <formula>NOT(ISERROR(SEARCH("P",N35)))</formula>
    </cfRule>
    <cfRule type="containsText" dxfId="1346" priority="1280" operator="containsText" text="OK">
      <formula>NOT(ISERROR(SEARCH("OK",N35)))</formula>
    </cfRule>
  </conditionalFormatting>
  <conditionalFormatting sqref="P35">
    <cfRule type="containsText" dxfId="1345" priority="1277" operator="containsText" text="P">
      <formula>NOT(ISERROR(SEARCH("P",P35)))</formula>
    </cfRule>
    <cfRule type="containsText" dxfId="1344" priority="1278" operator="containsText" text="OK">
      <formula>NOT(ISERROR(SEARCH("OK",P35)))</formula>
    </cfRule>
  </conditionalFormatting>
  <conditionalFormatting sqref="P35">
    <cfRule type="containsText" dxfId="1343" priority="1275" operator="containsText" text="P">
      <formula>NOT(ISERROR(SEARCH("P",P35)))</formula>
    </cfRule>
    <cfRule type="containsText" dxfId="1342" priority="1276" operator="containsText" text="OK">
      <formula>NOT(ISERROR(SEARCH("OK",P35)))</formula>
    </cfRule>
  </conditionalFormatting>
  <conditionalFormatting sqref="R35">
    <cfRule type="containsText" dxfId="1341" priority="1273" operator="containsText" text="P">
      <formula>NOT(ISERROR(SEARCH("P",R35)))</formula>
    </cfRule>
    <cfRule type="containsText" dxfId="1340" priority="1274" operator="containsText" text="OK">
      <formula>NOT(ISERROR(SEARCH("OK",R35)))</formula>
    </cfRule>
  </conditionalFormatting>
  <conditionalFormatting sqref="R35">
    <cfRule type="containsText" dxfId="1339" priority="1271" operator="containsText" text="P">
      <formula>NOT(ISERROR(SEARCH("P",R35)))</formula>
    </cfRule>
    <cfRule type="containsText" dxfId="1338" priority="1272" operator="containsText" text="OK">
      <formula>NOT(ISERROR(SEARCH("OK",R35)))</formula>
    </cfRule>
  </conditionalFormatting>
  <conditionalFormatting sqref="T35">
    <cfRule type="containsText" dxfId="1337" priority="1269" operator="containsText" text="P">
      <formula>NOT(ISERROR(SEARCH("P",T35)))</formula>
    </cfRule>
    <cfRule type="containsText" dxfId="1336" priority="1270" operator="containsText" text="OK">
      <formula>NOT(ISERROR(SEARCH("OK",T35)))</formula>
    </cfRule>
  </conditionalFormatting>
  <conditionalFormatting sqref="T35">
    <cfRule type="containsText" dxfId="1335" priority="1267" operator="containsText" text="P">
      <formula>NOT(ISERROR(SEARCH("P",T35)))</formula>
    </cfRule>
    <cfRule type="containsText" dxfId="1334" priority="1268" operator="containsText" text="OK">
      <formula>NOT(ISERROR(SEARCH("OK",T35)))</formula>
    </cfRule>
  </conditionalFormatting>
  <conditionalFormatting sqref="V35">
    <cfRule type="containsText" dxfId="1333" priority="1265" operator="containsText" text="P">
      <formula>NOT(ISERROR(SEARCH("P",V35)))</formula>
    </cfRule>
    <cfRule type="containsText" dxfId="1332" priority="1266" operator="containsText" text="OK">
      <formula>NOT(ISERROR(SEARCH("OK",V35)))</formula>
    </cfRule>
  </conditionalFormatting>
  <conditionalFormatting sqref="V35">
    <cfRule type="containsText" dxfId="1331" priority="1263" operator="containsText" text="P">
      <formula>NOT(ISERROR(SEARCH("P",V35)))</formula>
    </cfRule>
    <cfRule type="containsText" dxfId="1330" priority="1264" operator="containsText" text="OK">
      <formula>NOT(ISERROR(SEARCH("OK",V35)))</formula>
    </cfRule>
  </conditionalFormatting>
  <conditionalFormatting sqref="X35">
    <cfRule type="containsText" dxfId="1329" priority="1261" operator="containsText" text="P">
      <formula>NOT(ISERROR(SEARCH("P",X35)))</formula>
    </cfRule>
    <cfRule type="containsText" dxfId="1328" priority="1262" operator="containsText" text="OK">
      <formula>NOT(ISERROR(SEARCH("OK",X35)))</formula>
    </cfRule>
  </conditionalFormatting>
  <conditionalFormatting sqref="X35">
    <cfRule type="containsText" dxfId="1327" priority="1259" operator="containsText" text="P">
      <formula>NOT(ISERROR(SEARCH("P",X35)))</formula>
    </cfRule>
    <cfRule type="containsText" dxfId="1326" priority="1260" operator="containsText" text="OK">
      <formula>NOT(ISERROR(SEARCH("OK",X35)))</formula>
    </cfRule>
  </conditionalFormatting>
  <conditionalFormatting sqref="X36">
    <cfRule type="containsText" dxfId="1325" priority="1257" operator="containsText" text="P">
      <formula>NOT(ISERROR(SEARCH("P",X36)))</formula>
    </cfRule>
    <cfRule type="containsText" dxfId="1324" priority="1258" operator="containsText" text="OK">
      <formula>NOT(ISERROR(SEARCH("OK",X36)))</formula>
    </cfRule>
  </conditionalFormatting>
  <conditionalFormatting sqref="X36">
    <cfRule type="containsText" dxfId="1323" priority="1255" operator="containsText" text="P">
      <formula>NOT(ISERROR(SEARCH("P",X36)))</formula>
    </cfRule>
    <cfRule type="containsText" dxfId="1322" priority="1256" operator="containsText" text="OK">
      <formula>NOT(ISERROR(SEARCH("OK",X36)))</formula>
    </cfRule>
  </conditionalFormatting>
  <conditionalFormatting sqref="V36">
    <cfRule type="containsText" dxfId="1321" priority="1253" operator="containsText" text="P">
      <formula>NOT(ISERROR(SEARCH("P",V36)))</formula>
    </cfRule>
    <cfRule type="containsText" dxfId="1320" priority="1254" operator="containsText" text="OK">
      <formula>NOT(ISERROR(SEARCH("OK",V36)))</formula>
    </cfRule>
  </conditionalFormatting>
  <conditionalFormatting sqref="V36">
    <cfRule type="containsText" dxfId="1319" priority="1251" operator="containsText" text="P">
      <formula>NOT(ISERROR(SEARCH("P",V36)))</formula>
    </cfRule>
    <cfRule type="containsText" dxfId="1318" priority="1252" operator="containsText" text="OK">
      <formula>NOT(ISERROR(SEARCH("OK",V36)))</formula>
    </cfRule>
  </conditionalFormatting>
  <conditionalFormatting sqref="T36">
    <cfRule type="containsText" dxfId="1317" priority="1249" operator="containsText" text="P">
      <formula>NOT(ISERROR(SEARCH("P",T36)))</formula>
    </cfRule>
    <cfRule type="containsText" dxfId="1316" priority="1250" operator="containsText" text="OK">
      <formula>NOT(ISERROR(SEARCH("OK",T36)))</formula>
    </cfRule>
  </conditionalFormatting>
  <conditionalFormatting sqref="T36">
    <cfRule type="containsText" dxfId="1315" priority="1247" operator="containsText" text="P">
      <formula>NOT(ISERROR(SEARCH("P",T36)))</formula>
    </cfRule>
    <cfRule type="containsText" dxfId="1314" priority="1248" operator="containsText" text="OK">
      <formula>NOT(ISERROR(SEARCH("OK",T36)))</formula>
    </cfRule>
  </conditionalFormatting>
  <conditionalFormatting sqref="R36">
    <cfRule type="containsText" dxfId="1313" priority="1245" operator="containsText" text="P">
      <formula>NOT(ISERROR(SEARCH("P",R36)))</formula>
    </cfRule>
    <cfRule type="containsText" dxfId="1312" priority="1246" operator="containsText" text="OK">
      <formula>NOT(ISERROR(SEARCH("OK",R36)))</formula>
    </cfRule>
  </conditionalFormatting>
  <conditionalFormatting sqref="R36">
    <cfRule type="containsText" dxfId="1311" priority="1243" operator="containsText" text="P">
      <formula>NOT(ISERROR(SEARCH("P",R36)))</formula>
    </cfRule>
    <cfRule type="containsText" dxfId="1310" priority="1244" operator="containsText" text="OK">
      <formula>NOT(ISERROR(SEARCH("OK",R36)))</formula>
    </cfRule>
  </conditionalFormatting>
  <conditionalFormatting sqref="P36">
    <cfRule type="containsText" dxfId="1309" priority="1241" operator="containsText" text="P">
      <formula>NOT(ISERROR(SEARCH("P",P36)))</formula>
    </cfRule>
    <cfRule type="containsText" dxfId="1308" priority="1242" operator="containsText" text="OK">
      <formula>NOT(ISERROR(SEARCH("OK",P36)))</formula>
    </cfRule>
  </conditionalFormatting>
  <conditionalFormatting sqref="P36">
    <cfRule type="containsText" dxfId="1307" priority="1239" operator="containsText" text="P">
      <formula>NOT(ISERROR(SEARCH("P",P36)))</formula>
    </cfRule>
    <cfRule type="containsText" dxfId="1306" priority="1240" operator="containsText" text="OK">
      <formula>NOT(ISERROR(SEARCH("OK",P36)))</formula>
    </cfRule>
  </conditionalFormatting>
  <conditionalFormatting sqref="N36">
    <cfRule type="containsText" dxfId="1305" priority="1237" operator="containsText" text="P">
      <formula>NOT(ISERROR(SEARCH("P",N36)))</formula>
    </cfRule>
    <cfRule type="containsText" dxfId="1304" priority="1238" operator="containsText" text="OK">
      <formula>NOT(ISERROR(SEARCH("OK",N36)))</formula>
    </cfRule>
  </conditionalFormatting>
  <conditionalFormatting sqref="N36">
    <cfRule type="containsText" dxfId="1303" priority="1235" operator="containsText" text="P">
      <formula>NOT(ISERROR(SEARCH("P",N36)))</formula>
    </cfRule>
    <cfRule type="containsText" dxfId="1302" priority="1236" operator="containsText" text="OK">
      <formula>NOT(ISERROR(SEARCH("OK",N36)))</formula>
    </cfRule>
  </conditionalFormatting>
  <conditionalFormatting sqref="L36">
    <cfRule type="containsText" dxfId="1301" priority="1233" operator="containsText" text="P">
      <formula>NOT(ISERROR(SEARCH("P",L36)))</formula>
    </cfRule>
    <cfRule type="containsText" dxfId="1300" priority="1234" operator="containsText" text="OK">
      <formula>NOT(ISERROR(SEARCH("OK",L36)))</formula>
    </cfRule>
  </conditionalFormatting>
  <conditionalFormatting sqref="L36">
    <cfRule type="containsText" dxfId="1299" priority="1231" operator="containsText" text="P">
      <formula>NOT(ISERROR(SEARCH("P",L36)))</formula>
    </cfRule>
    <cfRule type="containsText" dxfId="1298" priority="1232" operator="containsText" text="OK">
      <formula>NOT(ISERROR(SEARCH("OK",L36)))</formula>
    </cfRule>
  </conditionalFormatting>
  <conditionalFormatting sqref="J36">
    <cfRule type="containsText" dxfId="1297" priority="1229" operator="containsText" text="P">
      <formula>NOT(ISERROR(SEARCH("P",J36)))</formula>
    </cfRule>
    <cfRule type="containsText" dxfId="1296" priority="1230" operator="containsText" text="OK">
      <formula>NOT(ISERROR(SEARCH("OK",J36)))</formula>
    </cfRule>
  </conditionalFormatting>
  <conditionalFormatting sqref="J36">
    <cfRule type="containsText" dxfId="1295" priority="1227" operator="containsText" text="P">
      <formula>NOT(ISERROR(SEARCH("P",J36)))</formula>
    </cfRule>
    <cfRule type="containsText" dxfId="1294" priority="1228" operator="containsText" text="OK">
      <formula>NOT(ISERROR(SEARCH("OK",J36)))</formula>
    </cfRule>
  </conditionalFormatting>
  <conditionalFormatting sqref="H36">
    <cfRule type="containsText" dxfId="1293" priority="1225" operator="containsText" text="P">
      <formula>NOT(ISERROR(SEARCH("P",H36)))</formula>
    </cfRule>
    <cfRule type="containsText" dxfId="1292" priority="1226" operator="containsText" text="OK">
      <formula>NOT(ISERROR(SEARCH("OK",H36)))</formula>
    </cfRule>
  </conditionalFormatting>
  <conditionalFormatting sqref="H36">
    <cfRule type="containsText" dxfId="1291" priority="1223" operator="containsText" text="P">
      <formula>NOT(ISERROR(SEARCH("P",H36)))</formula>
    </cfRule>
    <cfRule type="containsText" dxfId="1290" priority="1224" operator="containsText" text="OK">
      <formula>NOT(ISERROR(SEARCH("OK",H36)))</formula>
    </cfRule>
  </conditionalFormatting>
  <conditionalFormatting sqref="X37">
    <cfRule type="containsText" dxfId="1289" priority="1194" operator="containsText" text="P">
      <formula>NOT(ISERROR(SEARCH("P",X37)))</formula>
    </cfRule>
    <cfRule type="containsText" dxfId="1288" priority="1195" operator="containsText" text="OK">
      <formula>NOT(ISERROR(SEARCH("OK",X37)))</formula>
    </cfRule>
  </conditionalFormatting>
  <conditionalFormatting sqref="X37">
    <cfRule type="containsText" dxfId="1287" priority="1192" operator="containsText" text="P">
      <formula>NOT(ISERROR(SEARCH("P",X37)))</formula>
    </cfRule>
    <cfRule type="containsText" dxfId="1286" priority="1193" operator="containsText" text="OK">
      <formula>NOT(ISERROR(SEARCH("OK",X37)))</formula>
    </cfRule>
  </conditionalFormatting>
  <conditionalFormatting sqref="V37">
    <cfRule type="containsText" dxfId="1285" priority="1190" operator="containsText" text="P">
      <formula>NOT(ISERROR(SEARCH("P",V37)))</formula>
    </cfRule>
    <cfRule type="containsText" dxfId="1284" priority="1191" operator="containsText" text="OK">
      <formula>NOT(ISERROR(SEARCH("OK",V37)))</formula>
    </cfRule>
  </conditionalFormatting>
  <conditionalFormatting sqref="V37">
    <cfRule type="containsText" dxfId="1283" priority="1188" operator="containsText" text="P">
      <formula>NOT(ISERROR(SEARCH("P",V37)))</formula>
    </cfRule>
    <cfRule type="containsText" dxfId="1282" priority="1189" operator="containsText" text="OK">
      <formula>NOT(ISERROR(SEARCH("OK",V37)))</formula>
    </cfRule>
  </conditionalFormatting>
  <conditionalFormatting sqref="T37">
    <cfRule type="containsText" dxfId="1281" priority="1186" operator="containsText" text="P">
      <formula>NOT(ISERROR(SEARCH("P",T37)))</formula>
    </cfRule>
    <cfRule type="containsText" dxfId="1280" priority="1187" operator="containsText" text="OK">
      <formula>NOT(ISERROR(SEARCH("OK",T37)))</formula>
    </cfRule>
  </conditionalFormatting>
  <conditionalFormatting sqref="T37">
    <cfRule type="containsText" dxfId="1279" priority="1184" operator="containsText" text="P">
      <formula>NOT(ISERROR(SEARCH("P",T37)))</formula>
    </cfRule>
    <cfRule type="containsText" dxfId="1278" priority="1185" operator="containsText" text="OK">
      <formula>NOT(ISERROR(SEARCH("OK",T37)))</formula>
    </cfRule>
  </conditionalFormatting>
  <conditionalFormatting sqref="R37">
    <cfRule type="containsText" dxfId="1277" priority="1182" operator="containsText" text="P">
      <formula>NOT(ISERROR(SEARCH("P",R37)))</formula>
    </cfRule>
    <cfRule type="containsText" dxfId="1276" priority="1183" operator="containsText" text="OK">
      <formula>NOT(ISERROR(SEARCH("OK",R37)))</formula>
    </cfRule>
  </conditionalFormatting>
  <conditionalFormatting sqref="R37">
    <cfRule type="containsText" dxfId="1275" priority="1180" operator="containsText" text="P">
      <formula>NOT(ISERROR(SEARCH("P",R37)))</formula>
    </cfRule>
    <cfRule type="containsText" dxfId="1274" priority="1181" operator="containsText" text="OK">
      <formula>NOT(ISERROR(SEARCH("OK",R37)))</formula>
    </cfRule>
  </conditionalFormatting>
  <conditionalFormatting sqref="P37">
    <cfRule type="containsText" dxfId="1273" priority="1178" operator="containsText" text="P">
      <formula>NOT(ISERROR(SEARCH("P",P37)))</formula>
    </cfRule>
    <cfRule type="containsText" dxfId="1272" priority="1179" operator="containsText" text="OK">
      <formula>NOT(ISERROR(SEARCH("OK",P37)))</formula>
    </cfRule>
  </conditionalFormatting>
  <conditionalFormatting sqref="P37">
    <cfRule type="containsText" dxfId="1271" priority="1176" operator="containsText" text="P">
      <formula>NOT(ISERROR(SEARCH("P",P37)))</formula>
    </cfRule>
    <cfRule type="containsText" dxfId="1270" priority="1177" operator="containsText" text="OK">
      <formula>NOT(ISERROR(SEARCH("OK",P37)))</formula>
    </cfRule>
  </conditionalFormatting>
  <conditionalFormatting sqref="N37">
    <cfRule type="containsText" dxfId="1269" priority="1174" operator="containsText" text="P">
      <formula>NOT(ISERROR(SEARCH("P",N37)))</formula>
    </cfRule>
    <cfRule type="containsText" dxfId="1268" priority="1175" operator="containsText" text="OK">
      <formula>NOT(ISERROR(SEARCH("OK",N37)))</formula>
    </cfRule>
  </conditionalFormatting>
  <conditionalFormatting sqref="N37">
    <cfRule type="containsText" dxfId="1267" priority="1172" operator="containsText" text="P">
      <formula>NOT(ISERROR(SEARCH("P",N37)))</formula>
    </cfRule>
    <cfRule type="containsText" dxfId="1266" priority="1173" operator="containsText" text="OK">
      <formula>NOT(ISERROR(SEARCH("OK",N37)))</formula>
    </cfRule>
  </conditionalFormatting>
  <conditionalFormatting sqref="L37">
    <cfRule type="containsText" dxfId="1265" priority="1170" operator="containsText" text="P">
      <formula>NOT(ISERROR(SEARCH("P",L37)))</formula>
    </cfRule>
    <cfRule type="containsText" dxfId="1264" priority="1171" operator="containsText" text="OK">
      <formula>NOT(ISERROR(SEARCH("OK",L37)))</formula>
    </cfRule>
  </conditionalFormatting>
  <conditionalFormatting sqref="L37">
    <cfRule type="containsText" dxfId="1263" priority="1168" operator="containsText" text="P">
      <formula>NOT(ISERROR(SEARCH("P",L37)))</formula>
    </cfRule>
    <cfRule type="containsText" dxfId="1262" priority="1169" operator="containsText" text="OK">
      <formula>NOT(ISERROR(SEARCH("OK",L37)))</formula>
    </cfRule>
  </conditionalFormatting>
  <conditionalFormatting sqref="J37">
    <cfRule type="containsText" dxfId="1261" priority="1166" operator="containsText" text="P">
      <formula>NOT(ISERROR(SEARCH("P",J37)))</formula>
    </cfRule>
    <cfRule type="containsText" dxfId="1260" priority="1167" operator="containsText" text="OK">
      <formula>NOT(ISERROR(SEARCH("OK",J37)))</formula>
    </cfRule>
  </conditionalFormatting>
  <conditionalFormatting sqref="J37">
    <cfRule type="containsText" dxfId="1259" priority="1164" operator="containsText" text="P">
      <formula>NOT(ISERROR(SEARCH("P",J37)))</formula>
    </cfRule>
    <cfRule type="containsText" dxfId="1258" priority="1165" operator="containsText" text="OK">
      <formula>NOT(ISERROR(SEARCH("OK",J37)))</formula>
    </cfRule>
  </conditionalFormatting>
  <conditionalFormatting sqref="H37">
    <cfRule type="containsText" dxfId="1257" priority="1162" operator="containsText" text="P">
      <formula>NOT(ISERROR(SEARCH("P",H37)))</formula>
    </cfRule>
    <cfRule type="containsText" dxfId="1256" priority="1163" operator="containsText" text="OK">
      <formula>NOT(ISERROR(SEARCH("OK",H37)))</formula>
    </cfRule>
  </conditionalFormatting>
  <conditionalFormatting sqref="H37">
    <cfRule type="containsText" dxfId="1255" priority="1160" operator="containsText" text="P">
      <formula>NOT(ISERROR(SEARCH("P",H37)))</formula>
    </cfRule>
    <cfRule type="containsText" dxfId="1254" priority="1161" operator="containsText" text="OK">
      <formula>NOT(ISERROR(SEARCH("OK",H37)))</formula>
    </cfRule>
  </conditionalFormatting>
  <conditionalFormatting sqref="H42">
    <cfRule type="containsText" dxfId="1253" priority="1158" operator="containsText" text="P">
      <formula>NOT(ISERROR(SEARCH("P",H42)))</formula>
    </cfRule>
    <cfRule type="containsText" dxfId="1252" priority="1159" operator="containsText" text="OK">
      <formula>NOT(ISERROR(SEARCH("OK",H42)))</formula>
    </cfRule>
  </conditionalFormatting>
  <conditionalFormatting sqref="H42">
    <cfRule type="containsText" dxfId="1251" priority="1156" operator="containsText" text="P">
      <formula>NOT(ISERROR(SEARCH("P",H42)))</formula>
    </cfRule>
    <cfRule type="containsText" dxfId="1250" priority="1157" operator="containsText" text="OK">
      <formula>NOT(ISERROR(SEARCH("OK",H42)))</formula>
    </cfRule>
  </conditionalFormatting>
  <conditionalFormatting sqref="J42">
    <cfRule type="containsText" dxfId="1249" priority="1154" operator="containsText" text="P">
      <formula>NOT(ISERROR(SEARCH("P",J42)))</formula>
    </cfRule>
    <cfRule type="containsText" dxfId="1248" priority="1155" operator="containsText" text="OK">
      <formula>NOT(ISERROR(SEARCH("OK",J42)))</formula>
    </cfRule>
  </conditionalFormatting>
  <conditionalFormatting sqref="J42">
    <cfRule type="containsText" dxfId="1247" priority="1152" operator="containsText" text="P">
      <formula>NOT(ISERROR(SEARCH("P",J42)))</formula>
    </cfRule>
    <cfRule type="containsText" dxfId="1246" priority="1153" operator="containsText" text="OK">
      <formula>NOT(ISERROR(SEARCH("OK",J42)))</formula>
    </cfRule>
  </conditionalFormatting>
  <conditionalFormatting sqref="L42">
    <cfRule type="containsText" dxfId="1245" priority="1150" operator="containsText" text="P">
      <formula>NOT(ISERROR(SEARCH("P",L42)))</formula>
    </cfRule>
    <cfRule type="containsText" dxfId="1244" priority="1151" operator="containsText" text="OK">
      <formula>NOT(ISERROR(SEARCH("OK",L42)))</formula>
    </cfRule>
  </conditionalFormatting>
  <conditionalFormatting sqref="L42">
    <cfRule type="containsText" dxfId="1243" priority="1148" operator="containsText" text="P">
      <formula>NOT(ISERROR(SEARCH("P",L42)))</formula>
    </cfRule>
    <cfRule type="containsText" dxfId="1242" priority="1149" operator="containsText" text="OK">
      <formula>NOT(ISERROR(SEARCH("OK",L42)))</formula>
    </cfRule>
  </conditionalFormatting>
  <conditionalFormatting sqref="N42">
    <cfRule type="containsText" dxfId="1241" priority="1146" operator="containsText" text="P">
      <formula>NOT(ISERROR(SEARCH("P",N42)))</formula>
    </cfRule>
    <cfRule type="containsText" dxfId="1240" priority="1147" operator="containsText" text="OK">
      <formula>NOT(ISERROR(SEARCH("OK",N42)))</formula>
    </cfRule>
  </conditionalFormatting>
  <conditionalFormatting sqref="N42">
    <cfRule type="containsText" dxfId="1239" priority="1144" operator="containsText" text="P">
      <formula>NOT(ISERROR(SEARCH("P",N42)))</formula>
    </cfRule>
    <cfRule type="containsText" dxfId="1238" priority="1145" operator="containsText" text="OK">
      <formula>NOT(ISERROR(SEARCH("OK",N42)))</formula>
    </cfRule>
  </conditionalFormatting>
  <conditionalFormatting sqref="P42">
    <cfRule type="containsText" dxfId="1237" priority="1142" operator="containsText" text="P">
      <formula>NOT(ISERROR(SEARCH("P",P42)))</formula>
    </cfRule>
    <cfRule type="containsText" dxfId="1236" priority="1143" operator="containsText" text="OK">
      <formula>NOT(ISERROR(SEARCH("OK",P42)))</formula>
    </cfRule>
  </conditionalFormatting>
  <conditionalFormatting sqref="P42">
    <cfRule type="containsText" dxfId="1235" priority="1140" operator="containsText" text="P">
      <formula>NOT(ISERROR(SEARCH("P",P42)))</formula>
    </cfRule>
    <cfRule type="containsText" dxfId="1234" priority="1141" operator="containsText" text="OK">
      <formula>NOT(ISERROR(SEARCH("OK",P42)))</formula>
    </cfRule>
  </conditionalFormatting>
  <conditionalFormatting sqref="R42">
    <cfRule type="containsText" dxfId="1233" priority="1138" operator="containsText" text="P">
      <formula>NOT(ISERROR(SEARCH("P",R42)))</formula>
    </cfRule>
    <cfRule type="containsText" dxfId="1232" priority="1139" operator="containsText" text="OK">
      <formula>NOT(ISERROR(SEARCH("OK",R42)))</formula>
    </cfRule>
  </conditionalFormatting>
  <conditionalFormatting sqref="R42">
    <cfRule type="containsText" dxfId="1231" priority="1136" operator="containsText" text="P">
      <formula>NOT(ISERROR(SEARCH("P",R42)))</formula>
    </cfRule>
    <cfRule type="containsText" dxfId="1230" priority="1137" operator="containsText" text="OK">
      <formula>NOT(ISERROR(SEARCH("OK",R42)))</formula>
    </cfRule>
  </conditionalFormatting>
  <conditionalFormatting sqref="T42">
    <cfRule type="containsText" dxfId="1229" priority="1134" operator="containsText" text="P">
      <formula>NOT(ISERROR(SEARCH("P",T42)))</formula>
    </cfRule>
    <cfRule type="containsText" dxfId="1228" priority="1135" operator="containsText" text="OK">
      <formula>NOT(ISERROR(SEARCH("OK",T42)))</formula>
    </cfRule>
  </conditionalFormatting>
  <conditionalFormatting sqref="T42">
    <cfRule type="containsText" dxfId="1227" priority="1132" operator="containsText" text="P">
      <formula>NOT(ISERROR(SEARCH("P",T42)))</formula>
    </cfRule>
    <cfRule type="containsText" dxfId="1226" priority="1133" operator="containsText" text="OK">
      <formula>NOT(ISERROR(SEARCH("OK",T42)))</formula>
    </cfRule>
  </conditionalFormatting>
  <conditionalFormatting sqref="V42">
    <cfRule type="containsText" dxfId="1225" priority="1130" operator="containsText" text="P">
      <formula>NOT(ISERROR(SEARCH("P",V42)))</formula>
    </cfRule>
    <cfRule type="containsText" dxfId="1224" priority="1131" operator="containsText" text="OK">
      <formula>NOT(ISERROR(SEARCH("OK",V42)))</formula>
    </cfRule>
  </conditionalFormatting>
  <conditionalFormatting sqref="V42">
    <cfRule type="containsText" dxfId="1223" priority="1128" operator="containsText" text="P">
      <formula>NOT(ISERROR(SEARCH("P",V42)))</formula>
    </cfRule>
    <cfRule type="containsText" dxfId="1222" priority="1129" operator="containsText" text="OK">
      <formula>NOT(ISERROR(SEARCH("OK",V42)))</formula>
    </cfRule>
  </conditionalFormatting>
  <conditionalFormatting sqref="X42">
    <cfRule type="containsText" dxfId="1221" priority="1126" operator="containsText" text="P">
      <formula>NOT(ISERROR(SEARCH("P",X42)))</formula>
    </cfRule>
    <cfRule type="containsText" dxfId="1220" priority="1127" operator="containsText" text="OK">
      <formula>NOT(ISERROR(SEARCH("OK",X42)))</formula>
    </cfRule>
  </conditionalFormatting>
  <conditionalFormatting sqref="X42">
    <cfRule type="containsText" dxfId="1219" priority="1124" operator="containsText" text="P">
      <formula>NOT(ISERROR(SEARCH("P",X42)))</formula>
    </cfRule>
    <cfRule type="containsText" dxfId="1218" priority="1125" operator="containsText" text="OK">
      <formula>NOT(ISERROR(SEARCH("OK",X42)))</formula>
    </cfRule>
  </conditionalFormatting>
  <conditionalFormatting sqref="X44">
    <cfRule type="containsText" dxfId="1217" priority="1122" operator="containsText" text="P">
      <formula>NOT(ISERROR(SEARCH("P",X44)))</formula>
    </cfRule>
    <cfRule type="containsText" dxfId="1216" priority="1123" operator="containsText" text="OK">
      <formula>NOT(ISERROR(SEARCH("OK",X44)))</formula>
    </cfRule>
  </conditionalFormatting>
  <conditionalFormatting sqref="X44">
    <cfRule type="containsText" dxfId="1215" priority="1120" operator="containsText" text="P">
      <formula>NOT(ISERROR(SEARCH("P",X44)))</formula>
    </cfRule>
    <cfRule type="containsText" dxfId="1214" priority="1121" operator="containsText" text="OK">
      <formula>NOT(ISERROR(SEARCH("OK",X44)))</formula>
    </cfRule>
  </conditionalFormatting>
  <conditionalFormatting sqref="V44">
    <cfRule type="containsText" dxfId="1213" priority="1118" operator="containsText" text="P">
      <formula>NOT(ISERROR(SEARCH("P",V44)))</formula>
    </cfRule>
    <cfRule type="containsText" dxfId="1212" priority="1119" operator="containsText" text="OK">
      <formula>NOT(ISERROR(SEARCH("OK",V44)))</formula>
    </cfRule>
  </conditionalFormatting>
  <conditionalFormatting sqref="V44">
    <cfRule type="containsText" dxfId="1211" priority="1116" operator="containsText" text="P">
      <formula>NOT(ISERROR(SEARCH("P",V44)))</formula>
    </cfRule>
    <cfRule type="containsText" dxfId="1210" priority="1117" operator="containsText" text="OK">
      <formula>NOT(ISERROR(SEARCH("OK",V44)))</formula>
    </cfRule>
  </conditionalFormatting>
  <conditionalFormatting sqref="T44">
    <cfRule type="containsText" dxfId="1209" priority="1114" operator="containsText" text="P">
      <formula>NOT(ISERROR(SEARCH("P",T44)))</formula>
    </cfRule>
    <cfRule type="containsText" dxfId="1208" priority="1115" operator="containsText" text="OK">
      <formula>NOT(ISERROR(SEARCH("OK",T44)))</formula>
    </cfRule>
  </conditionalFormatting>
  <conditionalFormatting sqref="T44">
    <cfRule type="containsText" dxfId="1207" priority="1112" operator="containsText" text="P">
      <formula>NOT(ISERROR(SEARCH("P",T44)))</formula>
    </cfRule>
    <cfRule type="containsText" dxfId="1206" priority="1113" operator="containsText" text="OK">
      <formula>NOT(ISERROR(SEARCH("OK",T44)))</formula>
    </cfRule>
  </conditionalFormatting>
  <conditionalFormatting sqref="R44">
    <cfRule type="containsText" dxfId="1205" priority="1110" operator="containsText" text="P">
      <formula>NOT(ISERROR(SEARCH("P",R44)))</formula>
    </cfRule>
    <cfRule type="containsText" dxfId="1204" priority="1111" operator="containsText" text="OK">
      <formula>NOT(ISERROR(SEARCH("OK",R44)))</formula>
    </cfRule>
  </conditionalFormatting>
  <conditionalFormatting sqref="R44">
    <cfRule type="containsText" dxfId="1203" priority="1108" operator="containsText" text="P">
      <formula>NOT(ISERROR(SEARCH("P",R44)))</formula>
    </cfRule>
    <cfRule type="containsText" dxfId="1202" priority="1109" operator="containsText" text="OK">
      <formula>NOT(ISERROR(SEARCH("OK",R44)))</formula>
    </cfRule>
  </conditionalFormatting>
  <conditionalFormatting sqref="P44">
    <cfRule type="containsText" dxfId="1201" priority="1106" operator="containsText" text="P">
      <formula>NOT(ISERROR(SEARCH("P",P44)))</formula>
    </cfRule>
    <cfRule type="containsText" dxfId="1200" priority="1107" operator="containsText" text="OK">
      <formula>NOT(ISERROR(SEARCH("OK",P44)))</formula>
    </cfRule>
  </conditionalFormatting>
  <conditionalFormatting sqref="P44">
    <cfRule type="containsText" dxfId="1199" priority="1104" operator="containsText" text="P">
      <formula>NOT(ISERROR(SEARCH("P",P44)))</formula>
    </cfRule>
    <cfRule type="containsText" dxfId="1198" priority="1105" operator="containsText" text="OK">
      <formula>NOT(ISERROR(SEARCH("OK",P44)))</formula>
    </cfRule>
  </conditionalFormatting>
  <conditionalFormatting sqref="N44">
    <cfRule type="containsText" dxfId="1197" priority="1102" operator="containsText" text="P">
      <formula>NOT(ISERROR(SEARCH("P",N44)))</formula>
    </cfRule>
    <cfRule type="containsText" dxfId="1196" priority="1103" operator="containsText" text="OK">
      <formula>NOT(ISERROR(SEARCH("OK",N44)))</formula>
    </cfRule>
  </conditionalFormatting>
  <conditionalFormatting sqref="N44">
    <cfRule type="containsText" dxfId="1195" priority="1100" operator="containsText" text="P">
      <formula>NOT(ISERROR(SEARCH("P",N44)))</formula>
    </cfRule>
    <cfRule type="containsText" dxfId="1194" priority="1101" operator="containsText" text="OK">
      <formula>NOT(ISERROR(SEARCH("OK",N44)))</formula>
    </cfRule>
  </conditionalFormatting>
  <conditionalFormatting sqref="L44">
    <cfRule type="containsText" dxfId="1193" priority="1098" operator="containsText" text="P">
      <formula>NOT(ISERROR(SEARCH("P",L44)))</formula>
    </cfRule>
    <cfRule type="containsText" dxfId="1192" priority="1099" operator="containsText" text="OK">
      <formula>NOT(ISERROR(SEARCH("OK",L44)))</formula>
    </cfRule>
  </conditionalFormatting>
  <conditionalFormatting sqref="L44">
    <cfRule type="containsText" dxfId="1191" priority="1096" operator="containsText" text="P">
      <formula>NOT(ISERROR(SEARCH("P",L44)))</formula>
    </cfRule>
    <cfRule type="containsText" dxfId="1190" priority="1097" operator="containsText" text="OK">
      <formula>NOT(ISERROR(SEARCH("OK",L44)))</formula>
    </cfRule>
  </conditionalFormatting>
  <conditionalFormatting sqref="J44">
    <cfRule type="containsText" dxfId="1189" priority="1094" operator="containsText" text="P">
      <formula>NOT(ISERROR(SEARCH("P",J44)))</formula>
    </cfRule>
    <cfRule type="containsText" dxfId="1188" priority="1095" operator="containsText" text="OK">
      <formula>NOT(ISERROR(SEARCH("OK",J44)))</formula>
    </cfRule>
  </conditionalFormatting>
  <conditionalFormatting sqref="J44">
    <cfRule type="containsText" dxfId="1187" priority="1092" operator="containsText" text="P">
      <formula>NOT(ISERROR(SEARCH("P",J44)))</formula>
    </cfRule>
    <cfRule type="containsText" dxfId="1186" priority="1093" operator="containsText" text="OK">
      <formula>NOT(ISERROR(SEARCH("OK",J44)))</formula>
    </cfRule>
  </conditionalFormatting>
  <conditionalFormatting sqref="H44">
    <cfRule type="containsText" dxfId="1185" priority="1090" operator="containsText" text="P">
      <formula>NOT(ISERROR(SEARCH("P",H44)))</formula>
    </cfRule>
    <cfRule type="containsText" dxfId="1184" priority="1091" operator="containsText" text="OK">
      <formula>NOT(ISERROR(SEARCH("OK",H44)))</formula>
    </cfRule>
  </conditionalFormatting>
  <conditionalFormatting sqref="H44">
    <cfRule type="containsText" dxfId="1183" priority="1088" operator="containsText" text="P">
      <formula>NOT(ISERROR(SEARCH("P",H44)))</formula>
    </cfRule>
    <cfRule type="containsText" dxfId="1182" priority="1089" operator="containsText" text="OK">
      <formula>NOT(ISERROR(SEARCH("OK",H44)))</formula>
    </cfRule>
  </conditionalFormatting>
  <conditionalFormatting sqref="H45">
    <cfRule type="containsText" dxfId="1181" priority="1086" operator="containsText" text="P">
      <formula>NOT(ISERROR(SEARCH("P",H45)))</formula>
    </cfRule>
    <cfRule type="containsText" dxfId="1180" priority="1087" operator="containsText" text="OK">
      <formula>NOT(ISERROR(SEARCH("OK",H45)))</formula>
    </cfRule>
  </conditionalFormatting>
  <conditionalFormatting sqref="H45">
    <cfRule type="containsText" dxfId="1179" priority="1084" operator="containsText" text="P">
      <formula>NOT(ISERROR(SEARCH("P",H45)))</formula>
    </cfRule>
    <cfRule type="containsText" dxfId="1178" priority="1085" operator="containsText" text="OK">
      <formula>NOT(ISERROR(SEARCH("OK",H45)))</formula>
    </cfRule>
  </conditionalFormatting>
  <conditionalFormatting sqref="H46">
    <cfRule type="containsText" dxfId="1177" priority="1082" operator="containsText" text="P">
      <formula>NOT(ISERROR(SEARCH("P",H46)))</formula>
    </cfRule>
    <cfRule type="containsText" dxfId="1176" priority="1083" operator="containsText" text="OK">
      <formula>NOT(ISERROR(SEARCH("OK",H46)))</formula>
    </cfRule>
  </conditionalFormatting>
  <conditionalFormatting sqref="H46">
    <cfRule type="containsText" dxfId="1175" priority="1080" operator="containsText" text="P">
      <formula>NOT(ISERROR(SEARCH("P",H46)))</formula>
    </cfRule>
    <cfRule type="containsText" dxfId="1174" priority="1081" operator="containsText" text="OK">
      <formula>NOT(ISERROR(SEARCH("OK",H46)))</formula>
    </cfRule>
  </conditionalFormatting>
  <conditionalFormatting sqref="J45">
    <cfRule type="containsText" dxfId="1173" priority="1078" operator="containsText" text="P">
      <formula>NOT(ISERROR(SEARCH("P",J45)))</formula>
    </cfRule>
    <cfRule type="containsText" dxfId="1172" priority="1079" operator="containsText" text="OK">
      <formula>NOT(ISERROR(SEARCH("OK",J45)))</formula>
    </cfRule>
  </conditionalFormatting>
  <conditionalFormatting sqref="J45">
    <cfRule type="containsText" dxfId="1171" priority="1076" operator="containsText" text="P">
      <formula>NOT(ISERROR(SEARCH("P",J45)))</formula>
    </cfRule>
    <cfRule type="containsText" dxfId="1170" priority="1077" operator="containsText" text="OK">
      <formula>NOT(ISERROR(SEARCH("OK",J45)))</formula>
    </cfRule>
  </conditionalFormatting>
  <conditionalFormatting sqref="J46">
    <cfRule type="containsText" dxfId="1169" priority="1074" operator="containsText" text="P">
      <formula>NOT(ISERROR(SEARCH("P",J46)))</formula>
    </cfRule>
    <cfRule type="containsText" dxfId="1168" priority="1075" operator="containsText" text="OK">
      <formula>NOT(ISERROR(SEARCH("OK",J46)))</formula>
    </cfRule>
  </conditionalFormatting>
  <conditionalFormatting sqref="J46">
    <cfRule type="containsText" dxfId="1167" priority="1072" operator="containsText" text="P">
      <formula>NOT(ISERROR(SEARCH("P",J46)))</formula>
    </cfRule>
    <cfRule type="containsText" dxfId="1166" priority="1073" operator="containsText" text="OK">
      <formula>NOT(ISERROR(SEARCH("OK",J46)))</formula>
    </cfRule>
  </conditionalFormatting>
  <conditionalFormatting sqref="L45">
    <cfRule type="containsText" dxfId="1165" priority="1070" operator="containsText" text="P">
      <formula>NOT(ISERROR(SEARCH("P",L45)))</formula>
    </cfRule>
    <cfRule type="containsText" dxfId="1164" priority="1071" operator="containsText" text="OK">
      <formula>NOT(ISERROR(SEARCH("OK",L45)))</formula>
    </cfRule>
  </conditionalFormatting>
  <conditionalFormatting sqref="L45">
    <cfRule type="containsText" dxfId="1163" priority="1068" operator="containsText" text="P">
      <formula>NOT(ISERROR(SEARCH("P",L45)))</formula>
    </cfRule>
    <cfRule type="containsText" dxfId="1162" priority="1069" operator="containsText" text="OK">
      <formula>NOT(ISERROR(SEARCH("OK",L45)))</formula>
    </cfRule>
  </conditionalFormatting>
  <conditionalFormatting sqref="L46">
    <cfRule type="containsText" dxfId="1161" priority="1066" operator="containsText" text="P">
      <formula>NOT(ISERROR(SEARCH("P",L46)))</formula>
    </cfRule>
    <cfRule type="containsText" dxfId="1160" priority="1067" operator="containsText" text="OK">
      <formula>NOT(ISERROR(SEARCH("OK",L46)))</formula>
    </cfRule>
  </conditionalFormatting>
  <conditionalFormatting sqref="L46">
    <cfRule type="containsText" dxfId="1159" priority="1064" operator="containsText" text="P">
      <formula>NOT(ISERROR(SEARCH("P",L46)))</formula>
    </cfRule>
    <cfRule type="containsText" dxfId="1158" priority="1065" operator="containsText" text="OK">
      <formula>NOT(ISERROR(SEARCH("OK",L46)))</formula>
    </cfRule>
  </conditionalFormatting>
  <conditionalFormatting sqref="N45">
    <cfRule type="containsText" dxfId="1157" priority="1062" operator="containsText" text="P">
      <formula>NOT(ISERROR(SEARCH("P",N45)))</formula>
    </cfRule>
    <cfRule type="containsText" dxfId="1156" priority="1063" operator="containsText" text="OK">
      <formula>NOT(ISERROR(SEARCH("OK",N45)))</formula>
    </cfRule>
  </conditionalFormatting>
  <conditionalFormatting sqref="N45">
    <cfRule type="containsText" dxfId="1155" priority="1060" operator="containsText" text="P">
      <formula>NOT(ISERROR(SEARCH("P",N45)))</formula>
    </cfRule>
    <cfRule type="containsText" dxfId="1154" priority="1061" operator="containsText" text="OK">
      <formula>NOT(ISERROR(SEARCH("OK",N45)))</formula>
    </cfRule>
  </conditionalFormatting>
  <conditionalFormatting sqref="N46">
    <cfRule type="containsText" dxfId="1153" priority="1058" operator="containsText" text="P">
      <formula>NOT(ISERROR(SEARCH("P",N46)))</formula>
    </cfRule>
    <cfRule type="containsText" dxfId="1152" priority="1059" operator="containsText" text="OK">
      <formula>NOT(ISERROR(SEARCH("OK",N46)))</formula>
    </cfRule>
  </conditionalFormatting>
  <conditionalFormatting sqref="N46">
    <cfRule type="containsText" dxfId="1151" priority="1056" operator="containsText" text="P">
      <formula>NOT(ISERROR(SEARCH("P",N46)))</formula>
    </cfRule>
    <cfRule type="containsText" dxfId="1150" priority="1057" operator="containsText" text="OK">
      <formula>NOT(ISERROR(SEARCH("OK",N46)))</formula>
    </cfRule>
  </conditionalFormatting>
  <conditionalFormatting sqref="P45">
    <cfRule type="containsText" dxfId="1149" priority="1054" operator="containsText" text="P">
      <formula>NOT(ISERROR(SEARCH("P",P45)))</formula>
    </cfRule>
    <cfRule type="containsText" dxfId="1148" priority="1055" operator="containsText" text="OK">
      <formula>NOT(ISERROR(SEARCH("OK",P45)))</formula>
    </cfRule>
  </conditionalFormatting>
  <conditionalFormatting sqref="P45">
    <cfRule type="containsText" dxfId="1147" priority="1052" operator="containsText" text="P">
      <formula>NOT(ISERROR(SEARCH("P",P45)))</formula>
    </cfRule>
    <cfRule type="containsText" dxfId="1146" priority="1053" operator="containsText" text="OK">
      <formula>NOT(ISERROR(SEARCH("OK",P45)))</formula>
    </cfRule>
  </conditionalFormatting>
  <conditionalFormatting sqref="P46">
    <cfRule type="containsText" dxfId="1145" priority="1050" operator="containsText" text="P">
      <formula>NOT(ISERROR(SEARCH("P",P46)))</formula>
    </cfRule>
    <cfRule type="containsText" dxfId="1144" priority="1051" operator="containsText" text="OK">
      <formula>NOT(ISERROR(SEARCH("OK",P46)))</formula>
    </cfRule>
  </conditionalFormatting>
  <conditionalFormatting sqref="P46">
    <cfRule type="containsText" dxfId="1143" priority="1048" operator="containsText" text="P">
      <formula>NOT(ISERROR(SEARCH("P",P46)))</formula>
    </cfRule>
    <cfRule type="containsText" dxfId="1142" priority="1049" operator="containsText" text="OK">
      <formula>NOT(ISERROR(SEARCH("OK",P46)))</formula>
    </cfRule>
  </conditionalFormatting>
  <conditionalFormatting sqref="R45">
    <cfRule type="containsText" dxfId="1141" priority="1046" operator="containsText" text="P">
      <formula>NOT(ISERROR(SEARCH("P",R45)))</formula>
    </cfRule>
    <cfRule type="containsText" dxfId="1140" priority="1047" operator="containsText" text="OK">
      <formula>NOT(ISERROR(SEARCH("OK",R45)))</formula>
    </cfRule>
  </conditionalFormatting>
  <conditionalFormatting sqref="R45">
    <cfRule type="containsText" dxfId="1139" priority="1044" operator="containsText" text="P">
      <formula>NOT(ISERROR(SEARCH("P",R45)))</formula>
    </cfRule>
    <cfRule type="containsText" dxfId="1138" priority="1045" operator="containsText" text="OK">
      <formula>NOT(ISERROR(SEARCH("OK",R45)))</formula>
    </cfRule>
  </conditionalFormatting>
  <conditionalFormatting sqref="R46">
    <cfRule type="containsText" dxfId="1137" priority="1042" operator="containsText" text="P">
      <formula>NOT(ISERROR(SEARCH("P",R46)))</formula>
    </cfRule>
    <cfRule type="containsText" dxfId="1136" priority="1043" operator="containsText" text="OK">
      <formula>NOT(ISERROR(SEARCH("OK",R46)))</formula>
    </cfRule>
  </conditionalFormatting>
  <conditionalFormatting sqref="R46">
    <cfRule type="containsText" dxfId="1135" priority="1040" operator="containsText" text="P">
      <formula>NOT(ISERROR(SEARCH("P",R46)))</formula>
    </cfRule>
    <cfRule type="containsText" dxfId="1134" priority="1041" operator="containsText" text="OK">
      <formula>NOT(ISERROR(SEARCH("OK",R46)))</formula>
    </cfRule>
  </conditionalFormatting>
  <conditionalFormatting sqref="T45">
    <cfRule type="containsText" dxfId="1133" priority="1038" operator="containsText" text="P">
      <formula>NOT(ISERROR(SEARCH("P",T45)))</formula>
    </cfRule>
    <cfRule type="containsText" dxfId="1132" priority="1039" operator="containsText" text="OK">
      <formula>NOT(ISERROR(SEARCH("OK",T45)))</formula>
    </cfRule>
  </conditionalFormatting>
  <conditionalFormatting sqref="T45">
    <cfRule type="containsText" dxfId="1131" priority="1036" operator="containsText" text="P">
      <formula>NOT(ISERROR(SEARCH("P",T45)))</formula>
    </cfRule>
    <cfRule type="containsText" dxfId="1130" priority="1037" operator="containsText" text="OK">
      <formula>NOT(ISERROR(SEARCH("OK",T45)))</formula>
    </cfRule>
  </conditionalFormatting>
  <conditionalFormatting sqref="T46">
    <cfRule type="containsText" dxfId="1129" priority="1034" operator="containsText" text="P">
      <formula>NOT(ISERROR(SEARCH("P",T46)))</formula>
    </cfRule>
    <cfRule type="containsText" dxfId="1128" priority="1035" operator="containsText" text="OK">
      <formula>NOT(ISERROR(SEARCH("OK",T46)))</formula>
    </cfRule>
  </conditionalFormatting>
  <conditionalFormatting sqref="T46">
    <cfRule type="containsText" dxfId="1127" priority="1032" operator="containsText" text="P">
      <formula>NOT(ISERROR(SEARCH("P",T46)))</formula>
    </cfRule>
    <cfRule type="containsText" dxfId="1126" priority="1033" operator="containsText" text="OK">
      <formula>NOT(ISERROR(SEARCH("OK",T46)))</formula>
    </cfRule>
  </conditionalFormatting>
  <conditionalFormatting sqref="V45">
    <cfRule type="containsText" dxfId="1125" priority="1030" operator="containsText" text="P">
      <formula>NOT(ISERROR(SEARCH("P",V45)))</formula>
    </cfRule>
    <cfRule type="containsText" dxfId="1124" priority="1031" operator="containsText" text="OK">
      <formula>NOT(ISERROR(SEARCH("OK",V45)))</formula>
    </cfRule>
  </conditionalFormatting>
  <conditionalFormatting sqref="V45">
    <cfRule type="containsText" dxfId="1123" priority="1028" operator="containsText" text="P">
      <formula>NOT(ISERROR(SEARCH("P",V45)))</formula>
    </cfRule>
    <cfRule type="containsText" dxfId="1122" priority="1029" operator="containsText" text="OK">
      <formula>NOT(ISERROR(SEARCH("OK",V45)))</formula>
    </cfRule>
  </conditionalFormatting>
  <conditionalFormatting sqref="V46">
    <cfRule type="containsText" dxfId="1121" priority="1026" operator="containsText" text="P">
      <formula>NOT(ISERROR(SEARCH("P",V46)))</formula>
    </cfRule>
    <cfRule type="containsText" dxfId="1120" priority="1027" operator="containsText" text="OK">
      <formula>NOT(ISERROR(SEARCH("OK",V46)))</formula>
    </cfRule>
  </conditionalFormatting>
  <conditionalFormatting sqref="V46">
    <cfRule type="containsText" dxfId="1119" priority="1024" operator="containsText" text="P">
      <formula>NOT(ISERROR(SEARCH("P",V46)))</formula>
    </cfRule>
    <cfRule type="containsText" dxfId="1118" priority="1025" operator="containsText" text="OK">
      <formula>NOT(ISERROR(SEARCH("OK",V46)))</formula>
    </cfRule>
  </conditionalFormatting>
  <conditionalFormatting sqref="X45">
    <cfRule type="containsText" dxfId="1117" priority="1022" operator="containsText" text="P">
      <formula>NOT(ISERROR(SEARCH("P",X45)))</formula>
    </cfRule>
    <cfRule type="containsText" dxfId="1116" priority="1023" operator="containsText" text="OK">
      <formula>NOT(ISERROR(SEARCH("OK",X45)))</formula>
    </cfRule>
  </conditionalFormatting>
  <conditionalFormatting sqref="X45">
    <cfRule type="containsText" dxfId="1115" priority="1020" operator="containsText" text="P">
      <formula>NOT(ISERROR(SEARCH("P",X45)))</formula>
    </cfRule>
    <cfRule type="containsText" dxfId="1114" priority="1021" operator="containsText" text="OK">
      <formula>NOT(ISERROR(SEARCH("OK",X45)))</formula>
    </cfRule>
  </conditionalFormatting>
  <conditionalFormatting sqref="X46">
    <cfRule type="containsText" dxfId="1113" priority="1018" operator="containsText" text="P">
      <formula>NOT(ISERROR(SEARCH("P",X46)))</formula>
    </cfRule>
    <cfRule type="containsText" dxfId="1112" priority="1019" operator="containsText" text="OK">
      <formula>NOT(ISERROR(SEARCH("OK",X46)))</formula>
    </cfRule>
  </conditionalFormatting>
  <conditionalFormatting sqref="X46">
    <cfRule type="containsText" dxfId="1111" priority="1016" operator="containsText" text="P">
      <formula>NOT(ISERROR(SEARCH("P",X46)))</formula>
    </cfRule>
    <cfRule type="containsText" dxfId="1110" priority="1017" operator="containsText" text="OK">
      <formula>NOT(ISERROR(SEARCH("OK",X46)))</formula>
    </cfRule>
  </conditionalFormatting>
  <conditionalFormatting sqref="Z45">
    <cfRule type="containsText" dxfId="1109" priority="1014" operator="containsText" text="P">
      <formula>NOT(ISERROR(SEARCH("P",Z45)))</formula>
    </cfRule>
    <cfRule type="containsText" dxfId="1108" priority="1015" operator="containsText" text="OK">
      <formula>NOT(ISERROR(SEARCH("OK",Z45)))</formula>
    </cfRule>
  </conditionalFormatting>
  <conditionalFormatting sqref="Z45">
    <cfRule type="containsText" dxfId="1107" priority="1012" operator="containsText" text="P">
      <formula>NOT(ISERROR(SEARCH("P",Z45)))</formula>
    </cfRule>
    <cfRule type="containsText" dxfId="1106" priority="1013" operator="containsText" text="OK">
      <formula>NOT(ISERROR(SEARCH("OK",Z45)))</formula>
    </cfRule>
  </conditionalFormatting>
  <conditionalFormatting sqref="Z46">
    <cfRule type="containsText" dxfId="1105" priority="1010" operator="containsText" text="P">
      <formula>NOT(ISERROR(SEARCH("P",Z46)))</formula>
    </cfRule>
    <cfRule type="containsText" dxfId="1104" priority="1011" operator="containsText" text="OK">
      <formula>NOT(ISERROR(SEARCH("OK",Z46)))</formula>
    </cfRule>
  </conditionalFormatting>
  <conditionalFormatting sqref="Z46">
    <cfRule type="containsText" dxfId="1103" priority="1008" operator="containsText" text="P">
      <formula>NOT(ISERROR(SEARCH("P",Z46)))</formula>
    </cfRule>
    <cfRule type="containsText" dxfId="1102" priority="1009" operator="containsText" text="OK">
      <formula>NOT(ISERROR(SEARCH("OK",Z46)))</formula>
    </cfRule>
  </conditionalFormatting>
  <conditionalFormatting sqref="L47">
    <cfRule type="containsText" dxfId="1101" priority="1006" operator="containsText" text="P">
      <formula>NOT(ISERROR(SEARCH("P",L47)))</formula>
    </cfRule>
    <cfRule type="containsText" dxfId="1100" priority="1007" operator="containsText" text="OK">
      <formula>NOT(ISERROR(SEARCH("OK",L47)))</formula>
    </cfRule>
  </conditionalFormatting>
  <conditionalFormatting sqref="L47">
    <cfRule type="containsText" dxfId="1099" priority="1004" operator="containsText" text="P">
      <formula>NOT(ISERROR(SEARCH("P",L47)))</formula>
    </cfRule>
    <cfRule type="containsText" dxfId="1098" priority="1005" operator="containsText" text="OK">
      <formula>NOT(ISERROR(SEARCH("OK",L47)))</formula>
    </cfRule>
  </conditionalFormatting>
  <conditionalFormatting sqref="J47">
    <cfRule type="containsText" dxfId="1097" priority="1002" operator="containsText" text="P">
      <formula>NOT(ISERROR(SEARCH("P",J47)))</formula>
    </cfRule>
    <cfRule type="containsText" dxfId="1096" priority="1003" operator="containsText" text="OK">
      <formula>NOT(ISERROR(SEARCH("OK",J47)))</formula>
    </cfRule>
  </conditionalFormatting>
  <conditionalFormatting sqref="J47">
    <cfRule type="containsText" dxfId="1095" priority="1000" operator="containsText" text="P">
      <formula>NOT(ISERROR(SEARCH("P",J47)))</formula>
    </cfRule>
    <cfRule type="containsText" dxfId="1094" priority="1001" operator="containsText" text="OK">
      <formula>NOT(ISERROR(SEARCH("OK",J47)))</formula>
    </cfRule>
  </conditionalFormatting>
  <conditionalFormatting sqref="H47">
    <cfRule type="containsText" dxfId="1093" priority="998" operator="containsText" text="P">
      <formula>NOT(ISERROR(SEARCH("P",H47)))</formula>
    </cfRule>
    <cfRule type="containsText" dxfId="1092" priority="999" operator="containsText" text="OK">
      <formula>NOT(ISERROR(SEARCH("OK",H47)))</formula>
    </cfRule>
  </conditionalFormatting>
  <conditionalFormatting sqref="H47">
    <cfRule type="containsText" dxfId="1091" priority="996" operator="containsText" text="P">
      <formula>NOT(ISERROR(SEARCH("P",H47)))</formula>
    </cfRule>
    <cfRule type="containsText" dxfId="1090" priority="997" operator="containsText" text="OK">
      <formula>NOT(ISERROR(SEARCH("OK",H47)))</formula>
    </cfRule>
  </conditionalFormatting>
  <conditionalFormatting sqref="N47">
    <cfRule type="containsText" dxfId="1089" priority="994" operator="containsText" text="P">
      <formula>NOT(ISERROR(SEARCH("P",N47)))</formula>
    </cfRule>
    <cfRule type="containsText" dxfId="1088" priority="995" operator="containsText" text="OK">
      <formula>NOT(ISERROR(SEARCH("OK",N47)))</formula>
    </cfRule>
  </conditionalFormatting>
  <conditionalFormatting sqref="N47">
    <cfRule type="containsText" dxfId="1087" priority="992" operator="containsText" text="P">
      <formula>NOT(ISERROR(SEARCH("P",N47)))</formula>
    </cfRule>
    <cfRule type="containsText" dxfId="1086" priority="993" operator="containsText" text="OK">
      <formula>NOT(ISERROR(SEARCH("OK",N47)))</formula>
    </cfRule>
  </conditionalFormatting>
  <conditionalFormatting sqref="H48">
    <cfRule type="containsText" dxfId="1085" priority="990" operator="containsText" text="P">
      <formula>NOT(ISERROR(SEARCH("P",H48)))</formula>
    </cfRule>
    <cfRule type="containsText" dxfId="1084" priority="991" operator="containsText" text="OK">
      <formula>NOT(ISERROR(SEARCH("OK",H48)))</formula>
    </cfRule>
  </conditionalFormatting>
  <conditionalFormatting sqref="H48">
    <cfRule type="containsText" dxfId="1083" priority="988" operator="containsText" text="P">
      <formula>NOT(ISERROR(SEARCH("P",H48)))</formula>
    </cfRule>
    <cfRule type="containsText" dxfId="1082" priority="989" operator="containsText" text="OK">
      <formula>NOT(ISERROR(SEARCH("OK",H48)))</formula>
    </cfRule>
  </conditionalFormatting>
  <conditionalFormatting sqref="H49">
    <cfRule type="containsText" dxfId="1081" priority="986" operator="containsText" text="P">
      <formula>NOT(ISERROR(SEARCH("P",H49)))</formula>
    </cfRule>
    <cfRule type="containsText" dxfId="1080" priority="987" operator="containsText" text="OK">
      <formula>NOT(ISERROR(SEARCH("OK",H49)))</formula>
    </cfRule>
  </conditionalFormatting>
  <conditionalFormatting sqref="H49">
    <cfRule type="containsText" dxfId="1079" priority="984" operator="containsText" text="P">
      <formula>NOT(ISERROR(SEARCH("P",H49)))</formula>
    </cfRule>
    <cfRule type="containsText" dxfId="1078" priority="985" operator="containsText" text="OK">
      <formula>NOT(ISERROR(SEARCH("OK",H49)))</formula>
    </cfRule>
  </conditionalFormatting>
  <conditionalFormatting sqref="H50">
    <cfRule type="containsText" dxfId="1077" priority="982" operator="containsText" text="P">
      <formula>NOT(ISERROR(SEARCH("P",H50)))</formula>
    </cfRule>
    <cfRule type="containsText" dxfId="1076" priority="983" operator="containsText" text="OK">
      <formula>NOT(ISERROR(SEARCH("OK",H50)))</formula>
    </cfRule>
  </conditionalFormatting>
  <conditionalFormatting sqref="H50">
    <cfRule type="containsText" dxfId="1075" priority="980" operator="containsText" text="P">
      <formula>NOT(ISERROR(SEARCH("P",H50)))</formula>
    </cfRule>
    <cfRule type="containsText" dxfId="1074" priority="981" operator="containsText" text="OK">
      <formula>NOT(ISERROR(SEARCH("OK",H50)))</formula>
    </cfRule>
  </conditionalFormatting>
  <conditionalFormatting sqref="J48">
    <cfRule type="containsText" dxfId="1073" priority="978" operator="containsText" text="P">
      <formula>NOT(ISERROR(SEARCH("P",J48)))</formula>
    </cfRule>
    <cfRule type="containsText" dxfId="1072" priority="979" operator="containsText" text="OK">
      <formula>NOT(ISERROR(SEARCH("OK",J48)))</formula>
    </cfRule>
  </conditionalFormatting>
  <conditionalFormatting sqref="J48">
    <cfRule type="containsText" dxfId="1071" priority="976" operator="containsText" text="P">
      <formula>NOT(ISERROR(SEARCH("P",J48)))</formula>
    </cfRule>
    <cfRule type="containsText" dxfId="1070" priority="977" operator="containsText" text="OK">
      <formula>NOT(ISERROR(SEARCH("OK",J48)))</formula>
    </cfRule>
  </conditionalFormatting>
  <conditionalFormatting sqref="J49">
    <cfRule type="containsText" dxfId="1069" priority="974" operator="containsText" text="P">
      <formula>NOT(ISERROR(SEARCH("P",J49)))</formula>
    </cfRule>
    <cfRule type="containsText" dxfId="1068" priority="975" operator="containsText" text="OK">
      <formula>NOT(ISERROR(SEARCH("OK",J49)))</formula>
    </cfRule>
  </conditionalFormatting>
  <conditionalFormatting sqref="J49">
    <cfRule type="containsText" dxfId="1067" priority="972" operator="containsText" text="P">
      <formula>NOT(ISERROR(SEARCH("P",J49)))</formula>
    </cfRule>
    <cfRule type="containsText" dxfId="1066" priority="973" operator="containsText" text="OK">
      <formula>NOT(ISERROR(SEARCH("OK",J49)))</formula>
    </cfRule>
  </conditionalFormatting>
  <conditionalFormatting sqref="J50">
    <cfRule type="containsText" dxfId="1065" priority="970" operator="containsText" text="P">
      <formula>NOT(ISERROR(SEARCH("P",J50)))</formula>
    </cfRule>
    <cfRule type="containsText" dxfId="1064" priority="971" operator="containsText" text="OK">
      <formula>NOT(ISERROR(SEARCH("OK",J50)))</formula>
    </cfRule>
  </conditionalFormatting>
  <conditionalFormatting sqref="J50">
    <cfRule type="containsText" dxfId="1063" priority="968" operator="containsText" text="P">
      <formula>NOT(ISERROR(SEARCH("P",J50)))</formula>
    </cfRule>
    <cfRule type="containsText" dxfId="1062" priority="969" operator="containsText" text="OK">
      <formula>NOT(ISERROR(SEARCH("OK",J50)))</formula>
    </cfRule>
  </conditionalFormatting>
  <conditionalFormatting sqref="L48">
    <cfRule type="containsText" dxfId="1061" priority="966" operator="containsText" text="P">
      <formula>NOT(ISERROR(SEARCH("P",L48)))</formula>
    </cfRule>
    <cfRule type="containsText" dxfId="1060" priority="967" operator="containsText" text="OK">
      <formula>NOT(ISERROR(SEARCH("OK",L48)))</formula>
    </cfRule>
  </conditionalFormatting>
  <conditionalFormatting sqref="L48">
    <cfRule type="containsText" dxfId="1059" priority="964" operator="containsText" text="P">
      <formula>NOT(ISERROR(SEARCH("P",L48)))</formula>
    </cfRule>
    <cfRule type="containsText" dxfId="1058" priority="965" operator="containsText" text="OK">
      <formula>NOT(ISERROR(SEARCH("OK",L48)))</formula>
    </cfRule>
  </conditionalFormatting>
  <conditionalFormatting sqref="L49">
    <cfRule type="containsText" dxfId="1057" priority="962" operator="containsText" text="P">
      <formula>NOT(ISERROR(SEARCH("P",L49)))</formula>
    </cfRule>
    <cfRule type="containsText" dxfId="1056" priority="963" operator="containsText" text="OK">
      <formula>NOT(ISERROR(SEARCH("OK",L49)))</formula>
    </cfRule>
  </conditionalFormatting>
  <conditionalFormatting sqref="L49">
    <cfRule type="containsText" dxfId="1055" priority="960" operator="containsText" text="P">
      <formula>NOT(ISERROR(SEARCH("P",L49)))</formula>
    </cfRule>
    <cfRule type="containsText" dxfId="1054" priority="961" operator="containsText" text="OK">
      <formula>NOT(ISERROR(SEARCH("OK",L49)))</formula>
    </cfRule>
  </conditionalFormatting>
  <conditionalFormatting sqref="L50">
    <cfRule type="containsText" dxfId="1053" priority="958" operator="containsText" text="P">
      <formula>NOT(ISERROR(SEARCH("P",L50)))</formula>
    </cfRule>
    <cfRule type="containsText" dxfId="1052" priority="959" operator="containsText" text="OK">
      <formula>NOT(ISERROR(SEARCH("OK",L50)))</formula>
    </cfRule>
  </conditionalFormatting>
  <conditionalFormatting sqref="L50">
    <cfRule type="containsText" dxfId="1051" priority="956" operator="containsText" text="P">
      <formula>NOT(ISERROR(SEARCH("P",L50)))</formula>
    </cfRule>
    <cfRule type="containsText" dxfId="1050" priority="957" operator="containsText" text="OK">
      <formula>NOT(ISERROR(SEARCH("OK",L50)))</formula>
    </cfRule>
  </conditionalFormatting>
  <conditionalFormatting sqref="N48">
    <cfRule type="containsText" dxfId="1049" priority="954" operator="containsText" text="P">
      <formula>NOT(ISERROR(SEARCH("P",N48)))</formula>
    </cfRule>
    <cfRule type="containsText" dxfId="1048" priority="955" operator="containsText" text="OK">
      <formula>NOT(ISERROR(SEARCH("OK",N48)))</formula>
    </cfRule>
  </conditionalFormatting>
  <conditionalFormatting sqref="N48">
    <cfRule type="containsText" dxfId="1047" priority="952" operator="containsText" text="P">
      <formula>NOT(ISERROR(SEARCH("P",N48)))</formula>
    </cfRule>
    <cfRule type="containsText" dxfId="1046" priority="953" operator="containsText" text="OK">
      <formula>NOT(ISERROR(SEARCH("OK",N48)))</formula>
    </cfRule>
  </conditionalFormatting>
  <conditionalFormatting sqref="N49">
    <cfRule type="containsText" dxfId="1045" priority="950" operator="containsText" text="P">
      <formula>NOT(ISERROR(SEARCH("P",N49)))</formula>
    </cfRule>
    <cfRule type="containsText" dxfId="1044" priority="951" operator="containsText" text="OK">
      <formula>NOT(ISERROR(SEARCH("OK",N49)))</formula>
    </cfRule>
  </conditionalFormatting>
  <conditionalFormatting sqref="N49">
    <cfRule type="containsText" dxfId="1043" priority="948" operator="containsText" text="P">
      <formula>NOT(ISERROR(SEARCH("P",N49)))</formula>
    </cfRule>
    <cfRule type="containsText" dxfId="1042" priority="949" operator="containsText" text="OK">
      <formula>NOT(ISERROR(SEARCH("OK",N49)))</formula>
    </cfRule>
  </conditionalFormatting>
  <conditionalFormatting sqref="N50">
    <cfRule type="containsText" dxfId="1041" priority="946" operator="containsText" text="P">
      <formula>NOT(ISERROR(SEARCH("P",N50)))</formula>
    </cfRule>
    <cfRule type="containsText" dxfId="1040" priority="947" operator="containsText" text="OK">
      <formula>NOT(ISERROR(SEARCH("OK",N50)))</formula>
    </cfRule>
  </conditionalFormatting>
  <conditionalFormatting sqref="N50">
    <cfRule type="containsText" dxfId="1039" priority="944" operator="containsText" text="P">
      <formula>NOT(ISERROR(SEARCH("P",N50)))</formula>
    </cfRule>
    <cfRule type="containsText" dxfId="1038" priority="945" operator="containsText" text="OK">
      <formula>NOT(ISERROR(SEARCH("OK",N50)))</formula>
    </cfRule>
  </conditionalFormatting>
  <conditionalFormatting sqref="P48">
    <cfRule type="containsText" dxfId="1037" priority="942" operator="containsText" text="P">
      <formula>NOT(ISERROR(SEARCH("P",P48)))</formula>
    </cfRule>
    <cfRule type="containsText" dxfId="1036" priority="943" operator="containsText" text="OK">
      <formula>NOT(ISERROR(SEARCH("OK",P48)))</formula>
    </cfRule>
  </conditionalFormatting>
  <conditionalFormatting sqref="P48">
    <cfRule type="containsText" dxfId="1035" priority="940" operator="containsText" text="P">
      <formula>NOT(ISERROR(SEARCH("P",P48)))</formula>
    </cfRule>
    <cfRule type="containsText" dxfId="1034" priority="941" operator="containsText" text="OK">
      <formula>NOT(ISERROR(SEARCH("OK",P48)))</formula>
    </cfRule>
  </conditionalFormatting>
  <conditionalFormatting sqref="P49">
    <cfRule type="containsText" dxfId="1033" priority="938" operator="containsText" text="P">
      <formula>NOT(ISERROR(SEARCH("P",P49)))</formula>
    </cfRule>
    <cfRule type="containsText" dxfId="1032" priority="939" operator="containsText" text="OK">
      <formula>NOT(ISERROR(SEARCH("OK",P49)))</formula>
    </cfRule>
  </conditionalFormatting>
  <conditionalFormatting sqref="P49">
    <cfRule type="containsText" dxfId="1031" priority="936" operator="containsText" text="P">
      <formula>NOT(ISERROR(SEARCH("P",P49)))</formula>
    </cfRule>
    <cfRule type="containsText" dxfId="1030" priority="937" operator="containsText" text="OK">
      <formula>NOT(ISERROR(SEARCH("OK",P49)))</formula>
    </cfRule>
  </conditionalFormatting>
  <conditionalFormatting sqref="P50">
    <cfRule type="containsText" dxfId="1029" priority="934" operator="containsText" text="P">
      <formula>NOT(ISERROR(SEARCH("P",P50)))</formula>
    </cfRule>
    <cfRule type="containsText" dxfId="1028" priority="935" operator="containsText" text="OK">
      <formula>NOT(ISERROR(SEARCH("OK",P50)))</formula>
    </cfRule>
  </conditionalFormatting>
  <conditionalFormatting sqref="P50">
    <cfRule type="containsText" dxfId="1027" priority="932" operator="containsText" text="P">
      <formula>NOT(ISERROR(SEARCH("P",P50)))</formula>
    </cfRule>
    <cfRule type="containsText" dxfId="1026" priority="933" operator="containsText" text="OK">
      <formula>NOT(ISERROR(SEARCH("OK",P50)))</formula>
    </cfRule>
  </conditionalFormatting>
  <conditionalFormatting sqref="R48">
    <cfRule type="containsText" dxfId="1025" priority="930" operator="containsText" text="P">
      <formula>NOT(ISERROR(SEARCH("P",R48)))</formula>
    </cfRule>
    <cfRule type="containsText" dxfId="1024" priority="931" operator="containsText" text="OK">
      <formula>NOT(ISERROR(SEARCH("OK",R48)))</formula>
    </cfRule>
  </conditionalFormatting>
  <conditionalFormatting sqref="R48">
    <cfRule type="containsText" dxfId="1023" priority="928" operator="containsText" text="P">
      <formula>NOT(ISERROR(SEARCH("P",R48)))</formula>
    </cfRule>
    <cfRule type="containsText" dxfId="1022" priority="929" operator="containsText" text="OK">
      <formula>NOT(ISERROR(SEARCH("OK",R48)))</formula>
    </cfRule>
  </conditionalFormatting>
  <conditionalFormatting sqref="R49">
    <cfRule type="containsText" dxfId="1021" priority="926" operator="containsText" text="P">
      <formula>NOT(ISERROR(SEARCH("P",R49)))</formula>
    </cfRule>
    <cfRule type="containsText" dxfId="1020" priority="927" operator="containsText" text="OK">
      <formula>NOT(ISERROR(SEARCH("OK",R49)))</formula>
    </cfRule>
  </conditionalFormatting>
  <conditionalFormatting sqref="R49">
    <cfRule type="containsText" dxfId="1019" priority="924" operator="containsText" text="P">
      <formula>NOT(ISERROR(SEARCH("P",R49)))</formula>
    </cfRule>
    <cfRule type="containsText" dxfId="1018" priority="925" operator="containsText" text="OK">
      <formula>NOT(ISERROR(SEARCH("OK",R49)))</formula>
    </cfRule>
  </conditionalFormatting>
  <conditionalFormatting sqref="R50">
    <cfRule type="containsText" dxfId="1017" priority="922" operator="containsText" text="P">
      <formula>NOT(ISERROR(SEARCH("P",R50)))</formula>
    </cfRule>
    <cfRule type="containsText" dxfId="1016" priority="923" operator="containsText" text="OK">
      <formula>NOT(ISERROR(SEARCH("OK",R50)))</formula>
    </cfRule>
  </conditionalFormatting>
  <conditionalFormatting sqref="R50">
    <cfRule type="containsText" dxfId="1015" priority="920" operator="containsText" text="P">
      <formula>NOT(ISERROR(SEARCH("P",R50)))</formula>
    </cfRule>
    <cfRule type="containsText" dxfId="1014" priority="921" operator="containsText" text="OK">
      <formula>NOT(ISERROR(SEARCH("OK",R50)))</formula>
    </cfRule>
  </conditionalFormatting>
  <conditionalFormatting sqref="T48">
    <cfRule type="containsText" dxfId="1013" priority="918" operator="containsText" text="P">
      <formula>NOT(ISERROR(SEARCH("P",T48)))</formula>
    </cfRule>
    <cfRule type="containsText" dxfId="1012" priority="919" operator="containsText" text="OK">
      <formula>NOT(ISERROR(SEARCH("OK",T48)))</formula>
    </cfRule>
  </conditionalFormatting>
  <conditionalFormatting sqref="T48">
    <cfRule type="containsText" dxfId="1011" priority="916" operator="containsText" text="P">
      <formula>NOT(ISERROR(SEARCH("P",T48)))</formula>
    </cfRule>
    <cfRule type="containsText" dxfId="1010" priority="917" operator="containsText" text="OK">
      <formula>NOT(ISERROR(SEARCH("OK",T48)))</formula>
    </cfRule>
  </conditionalFormatting>
  <conditionalFormatting sqref="T49">
    <cfRule type="containsText" dxfId="1009" priority="914" operator="containsText" text="P">
      <formula>NOT(ISERROR(SEARCH("P",T49)))</formula>
    </cfRule>
    <cfRule type="containsText" dxfId="1008" priority="915" operator="containsText" text="OK">
      <formula>NOT(ISERROR(SEARCH("OK",T49)))</formula>
    </cfRule>
  </conditionalFormatting>
  <conditionalFormatting sqref="T49">
    <cfRule type="containsText" dxfId="1007" priority="912" operator="containsText" text="P">
      <formula>NOT(ISERROR(SEARCH("P",T49)))</formula>
    </cfRule>
    <cfRule type="containsText" dxfId="1006" priority="913" operator="containsText" text="OK">
      <formula>NOT(ISERROR(SEARCH("OK",T49)))</formula>
    </cfRule>
  </conditionalFormatting>
  <conditionalFormatting sqref="T50">
    <cfRule type="containsText" dxfId="1005" priority="910" operator="containsText" text="P">
      <formula>NOT(ISERROR(SEARCH("P",T50)))</formula>
    </cfRule>
    <cfRule type="containsText" dxfId="1004" priority="911" operator="containsText" text="OK">
      <formula>NOT(ISERROR(SEARCH("OK",T50)))</formula>
    </cfRule>
  </conditionalFormatting>
  <conditionalFormatting sqref="T50">
    <cfRule type="containsText" dxfId="1003" priority="908" operator="containsText" text="P">
      <formula>NOT(ISERROR(SEARCH("P",T50)))</formula>
    </cfRule>
    <cfRule type="containsText" dxfId="1002" priority="909" operator="containsText" text="OK">
      <formula>NOT(ISERROR(SEARCH("OK",T50)))</formula>
    </cfRule>
  </conditionalFormatting>
  <conditionalFormatting sqref="V48">
    <cfRule type="containsText" dxfId="1001" priority="906" operator="containsText" text="P">
      <formula>NOT(ISERROR(SEARCH("P",V48)))</formula>
    </cfRule>
    <cfRule type="containsText" dxfId="1000" priority="907" operator="containsText" text="OK">
      <formula>NOT(ISERROR(SEARCH("OK",V48)))</formula>
    </cfRule>
  </conditionalFormatting>
  <conditionalFormatting sqref="V48">
    <cfRule type="containsText" dxfId="999" priority="904" operator="containsText" text="P">
      <formula>NOT(ISERROR(SEARCH("P",V48)))</formula>
    </cfRule>
    <cfRule type="containsText" dxfId="998" priority="905" operator="containsText" text="OK">
      <formula>NOT(ISERROR(SEARCH("OK",V48)))</formula>
    </cfRule>
  </conditionalFormatting>
  <conditionalFormatting sqref="V49">
    <cfRule type="containsText" dxfId="997" priority="902" operator="containsText" text="P">
      <formula>NOT(ISERROR(SEARCH("P",V49)))</formula>
    </cfRule>
    <cfRule type="containsText" dxfId="996" priority="903" operator="containsText" text="OK">
      <formula>NOT(ISERROR(SEARCH("OK",V49)))</formula>
    </cfRule>
  </conditionalFormatting>
  <conditionalFormatting sqref="V49">
    <cfRule type="containsText" dxfId="995" priority="900" operator="containsText" text="P">
      <formula>NOT(ISERROR(SEARCH("P",V49)))</formula>
    </cfRule>
    <cfRule type="containsText" dxfId="994" priority="901" operator="containsText" text="OK">
      <formula>NOT(ISERROR(SEARCH("OK",V49)))</formula>
    </cfRule>
  </conditionalFormatting>
  <conditionalFormatting sqref="V50">
    <cfRule type="containsText" dxfId="993" priority="898" operator="containsText" text="P">
      <formula>NOT(ISERROR(SEARCH("P",V50)))</formula>
    </cfRule>
    <cfRule type="containsText" dxfId="992" priority="899" operator="containsText" text="OK">
      <formula>NOT(ISERROR(SEARCH("OK",V50)))</formula>
    </cfRule>
  </conditionalFormatting>
  <conditionalFormatting sqref="V50">
    <cfRule type="containsText" dxfId="991" priority="896" operator="containsText" text="P">
      <formula>NOT(ISERROR(SEARCH("P",V50)))</formula>
    </cfRule>
    <cfRule type="containsText" dxfId="990" priority="897" operator="containsText" text="OK">
      <formula>NOT(ISERROR(SEARCH("OK",V50)))</formula>
    </cfRule>
  </conditionalFormatting>
  <conditionalFormatting sqref="X48">
    <cfRule type="containsText" dxfId="989" priority="894" operator="containsText" text="P">
      <formula>NOT(ISERROR(SEARCH("P",X48)))</formula>
    </cfRule>
    <cfRule type="containsText" dxfId="988" priority="895" operator="containsText" text="OK">
      <formula>NOT(ISERROR(SEARCH("OK",X48)))</formula>
    </cfRule>
  </conditionalFormatting>
  <conditionalFormatting sqref="X48">
    <cfRule type="containsText" dxfId="987" priority="892" operator="containsText" text="P">
      <formula>NOT(ISERROR(SEARCH("P",X48)))</formula>
    </cfRule>
    <cfRule type="containsText" dxfId="986" priority="893" operator="containsText" text="OK">
      <formula>NOT(ISERROR(SEARCH("OK",X48)))</formula>
    </cfRule>
  </conditionalFormatting>
  <conditionalFormatting sqref="X49">
    <cfRule type="containsText" dxfId="985" priority="890" operator="containsText" text="P">
      <formula>NOT(ISERROR(SEARCH("P",X49)))</formula>
    </cfRule>
    <cfRule type="containsText" dxfId="984" priority="891" operator="containsText" text="OK">
      <formula>NOT(ISERROR(SEARCH("OK",X49)))</formula>
    </cfRule>
  </conditionalFormatting>
  <conditionalFormatting sqref="X49">
    <cfRule type="containsText" dxfId="983" priority="888" operator="containsText" text="P">
      <formula>NOT(ISERROR(SEARCH("P",X49)))</formula>
    </cfRule>
    <cfRule type="containsText" dxfId="982" priority="889" operator="containsText" text="OK">
      <formula>NOT(ISERROR(SEARCH("OK",X49)))</formula>
    </cfRule>
  </conditionalFormatting>
  <conditionalFormatting sqref="X50">
    <cfRule type="containsText" dxfId="981" priority="886" operator="containsText" text="P">
      <formula>NOT(ISERROR(SEARCH("P",X50)))</formula>
    </cfRule>
    <cfRule type="containsText" dxfId="980" priority="887" operator="containsText" text="OK">
      <formula>NOT(ISERROR(SEARCH("OK",X50)))</formula>
    </cfRule>
  </conditionalFormatting>
  <conditionalFormatting sqref="X50">
    <cfRule type="containsText" dxfId="979" priority="884" operator="containsText" text="P">
      <formula>NOT(ISERROR(SEARCH("P",X50)))</formula>
    </cfRule>
    <cfRule type="containsText" dxfId="978" priority="885" operator="containsText" text="OK">
      <formula>NOT(ISERROR(SEARCH("OK",X50)))</formula>
    </cfRule>
  </conditionalFormatting>
  <conditionalFormatting sqref="Z48">
    <cfRule type="containsText" dxfId="977" priority="882" operator="containsText" text="P">
      <formula>NOT(ISERROR(SEARCH("P",Z48)))</formula>
    </cfRule>
    <cfRule type="containsText" dxfId="976" priority="883" operator="containsText" text="OK">
      <formula>NOT(ISERROR(SEARCH("OK",Z48)))</formula>
    </cfRule>
  </conditionalFormatting>
  <conditionalFormatting sqref="Z48">
    <cfRule type="containsText" dxfId="975" priority="880" operator="containsText" text="P">
      <formula>NOT(ISERROR(SEARCH("P",Z48)))</formula>
    </cfRule>
    <cfRule type="containsText" dxfId="974" priority="881" operator="containsText" text="OK">
      <formula>NOT(ISERROR(SEARCH("OK",Z48)))</formula>
    </cfRule>
  </conditionalFormatting>
  <conditionalFormatting sqref="Z49">
    <cfRule type="containsText" dxfId="973" priority="878" operator="containsText" text="P">
      <formula>NOT(ISERROR(SEARCH("P",Z49)))</formula>
    </cfRule>
    <cfRule type="containsText" dxfId="972" priority="879" operator="containsText" text="OK">
      <formula>NOT(ISERROR(SEARCH("OK",Z49)))</formula>
    </cfRule>
  </conditionalFormatting>
  <conditionalFormatting sqref="Z49">
    <cfRule type="containsText" dxfId="971" priority="876" operator="containsText" text="P">
      <formula>NOT(ISERROR(SEARCH("P",Z49)))</formula>
    </cfRule>
    <cfRule type="containsText" dxfId="970" priority="877" operator="containsText" text="OK">
      <formula>NOT(ISERROR(SEARCH("OK",Z49)))</formula>
    </cfRule>
  </conditionalFormatting>
  <conditionalFormatting sqref="Z50">
    <cfRule type="containsText" dxfId="969" priority="874" operator="containsText" text="P">
      <formula>NOT(ISERROR(SEARCH("P",Z50)))</formula>
    </cfRule>
    <cfRule type="containsText" dxfId="968" priority="875" operator="containsText" text="OK">
      <formula>NOT(ISERROR(SEARCH("OK",Z50)))</formula>
    </cfRule>
  </conditionalFormatting>
  <conditionalFormatting sqref="Z50">
    <cfRule type="containsText" dxfId="967" priority="872" operator="containsText" text="P">
      <formula>NOT(ISERROR(SEARCH("P",Z50)))</formula>
    </cfRule>
    <cfRule type="containsText" dxfId="966" priority="873" operator="containsText" text="OK">
      <formula>NOT(ISERROR(SEARCH("OK",Z50)))</formula>
    </cfRule>
  </conditionalFormatting>
  <conditionalFormatting sqref="Z57:Z58">
    <cfRule type="containsText" dxfId="965" priority="870" operator="containsText" text="P">
      <formula>NOT(ISERROR(SEARCH("P",Z57)))</formula>
    </cfRule>
    <cfRule type="containsText" dxfId="964" priority="871" operator="containsText" text="OK">
      <formula>NOT(ISERROR(SEARCH("OK",Z57)))</formula>
    </cfRule>
  </conditionalFormatting>
  <conditionalFormatting sqref="Z57:Z58">
    <cfRule type="containsText" dxfId="963" priority="868" operator="containsText" text="P">
      <formula>NOT(ISERROR(SEARCH("P",Z57)))</formula>
    </cfRule>
    <cfRule type="containsText" dxfId="962" priority="869" operator="containsText" text="OK">
      <formula>NOT(ISERROR(SEARCH("OK",Z57)))</formula>
    </cfRule>
  </conditionalFormatting>
  <conditionalFormatting sqref="X57:X58">
    <cfRule type="containsText" dxfId="961" priority="866" operator="containsText" text="P">
      <formula>NOT(ISERROR(SEARCH("P",X57)))</formula>
    </cfRule>
    <cfRule type="containsText" dxfId="960" priority="867" operator="containsText" text="OK">
      <formula>NOT(ISERROR(SEARCH("OK",X57)))</formula>
    </cfRule>
  </conditionalFormatting>
  <conditionalFormatting sqref="X57:X58">
    <cfRule type="containsText" dxfId="959" priority="864" operator="containsText" text="P">
      <formula>NOT(ISERROR(SEARCH("P",X57)))</formula>
    </cfRule>
    <cfRule type="containsText" dxfId="958" priority="865" operator="containsText" text="OK">
      <formula>NOT(ISERROR(SEARCH("OK",X57)))</formula>
    </cfRule>
  </conditionalFormatting>
  <conditionalFormatting sqref="V57:V58">
    <cfRule type="containsText" dxfId="957" priority="862" operator="containsText" text="P">
      <formula>NOT(ISERROR(SEARCH("P",V57)))</formula>
    </cfRule>
    <cfRule type="containsText" dxfId="956" priority="863" operator="containsText" text="OK">
      <formula>NOT(ISERROR(SEARCH("OK",V57)))</formula>
    </cfRule>
  </conditionalFormatting>
  <conditionalFormatting sqref="V57:V58">
    <cfRule type="containsText" dxfId="955" priority="860" operator="containsText" text="P">
      <formula>NOT(ISERROR(SEARCH("P",V57)))</formula>
    </cfRule>
    <cfRule type="containsText" dxfId="954" priority="861" operator="containsText" text="OK">
      <formula>NOT(ISERROR(SEARCH("OK",V57)))</formula>
    </cfRule>
  </conditionalFormatting>
  <conditionalFormatting sqref="T57:T58">
    <cfRule type="containsText" dxfId="953" priority="858" operator="containsText" text="P">
      <formula>NOT(ISERROR(SEARCH("P",T57)))</formula>
    </cfRule>
    <cfRule type="containsText" dxfId="952" priority="859" operator="containsText" text="OK">
      <formula>NOT(ISERROR(SEARCH("OK",T57)))</formula>
    </cfRule>
  </conditionalFormatting>
  <conditionalFormatting sqref="T57:T58">
    <cfRule type="containsText" dxfId="951" priority="856" operator="containsText" text="P">
      <formula>NOT(ISERROR(SEARCH("P",T57)))</formula>
    </cfRule>
    <cfRule type="containsText" dxfId="950" priority="857" operator="containsText" text="OK">
      <formula>NOT(ISERROR(SEARCH("OK",T57)))</formula>
    </cfRule>
  </conditionalFormatting>
  <conditionalFormatting sqref="R57:R58">
    <cfRule type="containsText" dxfId="949" priority="854" operator="containsText" text="P">
      <formula>NOT(ISERROR(SEARCH("P",R57)))</formula>
    </cfRule>
    <cfRule type="containsText" dxfId="948" priority="855" operator="containsText" text="OK">
      <formula>NOT(ISERROR(SEARCH("OK",R57)))</formula>
    </cfRule>
  </conditionalFormatting>
  <conditionalFormatting sqref="R57:R58">
    <cfRule type="containsText" dxfId="947" priority="852" operator="containsText" text="P">
      <formula>NOT(ISERROR(SEARCH("P",R57)))</formula>
    </cfRule>
    <cfRule type="containsText" dxfId="946" priority="853" operator="containsText" text="OK">
      <formula>NOT(ISERROR(SEARCH("OK",R57)))</formula>
    </cfRule>
  </conditionalFormatting>
  <conditionalFormatting sqref="P57:P58">
    <cfRule type="containsText" dxfId="945" priority="850" operator="containsText" text="P">
      <formula>NOT(ISERROR(SEARCH("P",P57)))</formula>
    </cfRule>
    <cfRule type="containsText" dxfId="944" priority="851" operator="containsText" text="OK">
      <formula>NOT(ISERROR(SEARCH("OK",P57)))</formula>
    </cfRule>
  </conditionalFormatting>
  <conditionalFormatting sqref="P57:P58">
    <cfRule type="containsText" dxfId="943" priority="848" operator="containsText" text="P">
      <formula>NOT(ISERROR(SEARCH("P",P57)))</formula>
    </cfRule>
    <cfRule type="containsText" dxfId="942" priority="849" operator="containsText" text="OK">
      <formula>NOT(ISERROR(SEARCH("OK",P57)))</formula>
    </cfRule>
  </conditionalFormatting>
  <conditionalFormatting sqref="N57:N58">
    <cfRule type="containsText" dxfId="941" priority="846" operator="containsText" text="P">
      <formula>NOT(ISERROR(SEARCH("P",N57)))</formula>
    </cfRule>
    <cfRule type="containsText" dxfId="940" priority="847" operator="containsText" text="OK">
      <formula>NOT(ISERROR(SEARCH("OK",N57)))</formula>
    </cfRule>
  </conditionalFormatting>
  <conditionalFormatting sqref="N57:N58">
    <cfRule type="containsText" dxfId="939" priority="844" operator="containsText" text="P">
      <formula>NOT(ISERROR(SEARCH("P",N57)))</formula>
    </cfRule>
    <cfRule type="containsText" dxfId="938" priority="845" operator="containsText" text="OK">
      <formula>NOT(ISERROR(SEARCH("OK",N57)))</formula>
    </cfRule>
  </conditionalFormatting>
  <conditionalFormatting sqref="L57:L58">
    <cfRule type="containsText" dxfId="937" priority="842" operator="containsText" text="P">
      <formula>NOT(ISERROR(SEARCH("P",L57)))</formula>
    </cfRule>
    <cfRule type="containsText" dxfId="936" priority="843" operator="containsText" text="OK">
      <formula>NOT(ISERROR(SEARCH("OK",L57)))</formula>
    </cfRule>
  </conditionalFormatting>
  <conditionalFormatting sqref="L57:L58">
    <cfRule type="containsText" dxfId="935" priority="840" operator="containsText" text="P">
      <formula>NOT(ISERROR(SEARCH("P",L57)))</formula>
    </cfRule>
    <cfRule type="containsText" dxfId="934" priority="841" operator="containsText" text="OK">
      <formula>NOT(ISERROR(SEARCH("OK",L57)))</formula>
    </cfRule>
  </conditionalFormatting>
  <conditionalFormatting sqref="J57:J58">
    <cfRule type="containsText" dxfId="933" priority="838" operator="containsText" text="P">
      <formula>NOT(ISERROR(SEARCH("P",J57)))</formula>
    </cfRule>
    <cfRule type="containsText" dxfId="932" priority="839" operator="containsText" text="OK">
      <formula>NOT(ISERROR(SEARCH("OK",J57)))</formula>
    </cfRule>
  </conditionalFormatting>
  <conditionalFormatting sqref="J57:J58">
    <cfRule type="containsText" dxfId="931" priority="836" operator="containsText" text="P">
      <formula>NOT(ISERROR(SEARCH("P",J57)))</formula>
    </cfRule>
    <cfRule type="containsText" dxfId="930" priority="837" operator="containsText" text="OK">
      <formula>NOT(ISERROR(SEARCH("OK",J57)))</formula>
    </cfRule>
  </conditionalFormatting>
  <conditionalFormatting sqref="H57:H58">
    <cfRule type="containsText" dxfId="929" priority="834" operator="containsText" text="P">
      <formula>NOT(ISERROR(SEARCH("P",H57)))</formula>
    </cfRule>
    <cfRule type="containsText" dxfId="928" priority="835" operator="containsText" text="OK">
      <formula>NOT(ISERROR(SEARCH("OK",H57)))</formula>
    </cfRule>
  </conditionalFormatting>
  <conditionalFormatting sqref="H57:H58">
    <cfRule type="containsText" dxfId="927" priority="832" operator="containsText" text="P">
      <formula>NOT(ISERROR(SEARCH("P",H57)))</formula>
    </cfRule>
    <cfRule type="containsText" dxfId="926" priority="833" operator="containsText" text="OK">
      <formula>NOT(ISERROR(SEARCH("OK",H57)))</formula>
    </cfRule>
  </conditionalFormatting>
  <conditionalFormatting sqref="H81:H82">
    <cfRule type="containsText" dxfId="925" priority="830" operator="containsText" text="P">
      <formula>NOT(ISERROR(SEARCH("P",H81)))</formula>
    </cfRule>
    <cfRule type="containsText" dxfId="924" priority="831" operator="containsText" text="OK">
      <formula>NOT(ISERROR(SEARCH("OK",H81)))</formula>
    </cfRule>
  </conditionalFormatting>
  <conditionalFormatting sqref="H81:H82">
    <cfRule type="containsText" dxfId="923" priority="828" operator="containsText" text="P">
      <formula>NOT(ISERROR(SEARCH("P",H81)))</formula>
    </cfRule>
    <cfRule type="containsText" dxfId="922" priority="829" operator="containsText" text="OK">
      <formula>NOT(ISERROR(SEARCH("OK",H81)))</formula>
    </cfRule>
  </conditionalFormatting>
  <conditionalFormatting sqref="H83:H84">
    <cfRule type="containsText" dxfId="921" priority="826" operator="containsText" text="P">
      <formula>NOT(ISERROR(SEARCH("P",H83)))</formula>
    </cfRule>
    <cfRule type="containsText" dxfId="920" priority="827" operator="containsText" text="OK">
      <formula>NOT(ISERROR(SEARCH("OK",H83)))</formula>
    </cfRule>
  </conditionalFormatting>
  <conditionalFormatting sqref="H83:H84">
    <cfRule type="containsText" dxfId="919" priority="824" operator="containsText" text="P">
      <formula>NOT(ISERROR(SEARCH("P",H83)))</formula>
    </cfRule>
    <cfRule type="containsText" dxfId="918" priority="825" operator="containsText" text="OK">
      <formula>NOT(ISERROR(SEARCH("OK",H83)))</formula>
    </cfRule>
  </conditionalFormatting>
  <conditionalFormatting sqref="H86:H87">
    <cfRule type="containsText" dxfId="917" priority="822" operator="containsText" text="P">
      <formula>NOT(ISERROR(SEARCH("P",H86)))</formula>
    </cfRule>
    <cfRule type="containsText" dxfId="916" priority="823" operator="containsText" text="OK">
      <formula>NOT(ISERROR(SEARCH("OK",H86)))</formula>
    </cfRule>
  </conditionalFormatting>
  <conditionalFormatting sqref="H86:H87">
    <cfRule type="containsText" dxfId="915" priority="820" operator="containsText" text="P">
      <formula>NOT(ISERROR(SEARCH("P",H86)))</formula>
    </cfRule>
    <cfRule type="containsText" dxfId="914" priority="821" operator="containsText" text="OK">
      <formula>NOT(ISERROR(SEARCH("OK",H86)))</formula>
    </cfRule>
  </conditionalFormatting>
  <conditionalFormatting sqref="J81:J82">
    <cfRule type="containsText" dxfId="913" priority="818" operator="containsText" text="P">
      <formula>NOT(ISERROR(SEARCH("P",J81)))</formula>
    </cfRule>
    <cfRule type="containsText" dxfId="912" priority="819" operator="containsText" text="OK">
      <formula>NOT(ISERROR(SEARCH("OK",J81)))</formula>
    </cfRule>
  </conditionalFormatting>
  <conditionalFormatting sqref="J81:J82">
    <cfRule type="containsText" dxfId="911" priority="816" operator="containsText" text="P">
      <formula>NOT(ISERROR(SEARCH("P",J81)))</formula>
    </cfRule>
    <cfRule type="containsText" dxfId="910" priority="817" operator="containsText" text="OK">
      <formula>NOT(ISERROR(SEARCH("OK",J81)))</formula>
    </cfRule>
  </conditionalFormatting>
  <conditionalFormatting sqref="J83:J84">
    <cfRule type="containsText" dxfId="909" priority="814" operator="containsText" text="P">
      <formula>NOT(ISERROR(SEARCH("P",J83)))</formula>
    </cfRule>
    <cfRule type="containsText" dxfId="908" priority="815" operator="containsText" text="OK">
      <formula>NOT(ISERROR(SEARCH("OK",J83)))</formula>
    </cfRule>
  </conditionalFormatting>
  <conditionalFormatting sqref="J83:J84">
    <cfRule type="containsText" dxfId="907" priority="812" operator="containsText" text="P">
      <formula>NOT(ISERROR(SEARCH("P",J83)))</formula>
    </cfRule>
    <cfRule type="containsText" dxfId="906" priority="813" operator="containsText" text="OK">
      <formula>NOT(ISERROR(SEARCH("OK",J83)))</formula>
    </cfRule>
  </conditionalFormatting>
  <conditionalFormatting sqref="L81:L82">
    <cfRule type="containsText" dxfId="905" priority="810" operator="containsText" text="P">
      <formula>NOT(ISERROR(SEARCH("P",L81)))</formula>
    </cfRule>
    <cfRule type="containsText" dxfId="904" priority="811" operator="containsText" text="OK">
      <formula>NOT(ISERROR(SEARCH("OK",L81)))</formula>
    </cfRule>
  </conditionalFormatting>
  <conditionalFormatting sqref="L81:L82">
    <cfRule type="containsText" dxfId="903" priority="808" operator="containsText" text="P">
      <formula>NOT(ISERROR(SEARCH("P",L81)))</formula>
    </cfRule>
    <cfRule type="containsText" dxfId="902" priority="809" operator="containsText" text="OK">
      <formula>NOT(ISERROR(SEARCH("OK",L81)))</formula>
    </cfRule>
  </conditionalFormatting>
  <conditionalFormatting sqref="L83:L84">
    <cfRule type="containsText" dxfId="901" priority="806" operator="containsText" text="P">
      <formula>NOT(ISERROR(SEARCH("P",L83)))</formula>
    </cfRule>
    <cfRule type="containsText" dxfId="900" priority="807" operator="containsText" text="OK">
      <formula>NOT(ISERROR(SEARCH("OK",L83)))</formula>
    </cfRule>
  </conditionalFormatting>
  <conditionalFormatting sqref="L83:L84">
    <cfRule type="containsText" dxfId="899" priority="804" operator="containsText" text="P">
      <formula>NOT(ISERROR(SEARCH("P",L83)))</formula>
    </cfRule>
    <cfRule type="containsText" dxfId="898" priority="805" operator="containsText" text="OK">
      <formula>NOT(ISERROR(SEARCH("OK",L83)))</formula>
    </cfRule>
  </conditionalFormatting>
  <conditionalFormatting sqref="N81:N82">
    <cfRule type="containsText" dxfId="897" priority="802" operator="containsText" text="P">
      <formula>NOT(ISERROR(SEARCH("P",N81)))</formula>
    </cfRule>
    <cfRule type="containsText" dxfId="896" priority="803" operator="containsText" text="OK">
      <formula>NOT(ISERROR(SEARCH("OK",N81)))</formula>
    </cfRule>
  </conditionalFormatting>
  <conditionalFormatting sqref="N81:N82">
    <cfRule type="containsText" dxfId="895" priority="800" operator="containsText" text="P">
      <formula>NOT(ISERROR(SEARCH("P",N81)))</formula>
    </cfRule>
    <cfRule type="containsText" dxfId="894" priority="801" operator="containsText" text="OK">
      <formula>NOT(ISERROR(SEARCH("OK",N81)))</formula>
    </cfRule>
  </conditionalFormatting>
  <conditionalFormatting sqref="N83:N84">
    <cfRule type="containsText" dxfId="893" priority="798" operator="containsText" text="P">
      <formula>NOT(ISERROR(SEARCH("P",N83)))</formula>
    </cfRule>
    <cfRule type="containsText" dxfId="892" priority="799" operator="containsText" text="OK">
      <formula>NOT(ISERROR(SEARCH("OK",N83)))</formula>
    </cfRule>
  </conditionalFormatting>
  <conditionalFormatting sqref="N83:N84">
    <cfRule type="containsText" dxfId="891" priority="796" operator="containsText" text="P">
      <formula>NOT(ISERROR(SEARCH("P",N83)))</formula>
    </cfRule>
    <cfRule type="containsText" dxfId="890" priority="797" operator="containsText" text="OK">
      <formula>NOT(ISERROR(SEARCH("OK",N83)))</formula>
    </cfRule>
  </conditionalFormatting>
  <conditionalFormatting sqref="P81:P82">
    <cfRule type="containsText" dxfId="889" priority="794" operator="containsText" text="P">
      <formula>NOT(ISERROR(SEARCH("P",P81)))</formula>
    </cfRule>
    <cfRule type="containsText" dxfId="888" priority="795" operator="containsText" text="OK">
      <formula>NOT(ISERROR(SEARCH("OK",P81)))</formula>
    </cfRule>
  </conditionalFormatting>
  <conditionalFormatting sqref="P81:P82">
    <cfRule type="containsText" dxfId="887" priority="792" operator="containsText" text="P">
      <formula>NOT(ISERROR(SEARCH("P",P81)))</formula>
    </cfRule>
    <cfRule type="containsText" dxfId="886" priority="793" operator="containsText" text="OK">
      <formula>NOT(ISERROR(SEARCH("OK",P81)))</formula>
    </cfRule>
  </conditionalFormatting>
  <conditionalFormatting sqref="P83:P84">
    <cfRule type="containsText" dxfId="885" priority="790" operator="containsText" text="P">
      <formula>NOT(ISERROR(SEARCH("P",P83)))</formula>
    </cfRule>
    <cfRule type="containsText" dxfId="884" priority="791" operator="containsText" text="OK">
      <formula>NOT(ISERROR(SEARCH("OK",P83)))</formula>
    </cfRule>
  </conditionalFormatting>
  <conditionalFormatting sqref="P83:P84">
    <cfRule type="containsText" dxfId="883" priority="788" operator="containsText" text="P">
      <formula>NOT(ISERROR(SEARCH("P",P83)))</formula>
    </cfRule>
    <cfRule type="containsText" dxfId="882" priority="789" operator="containsText" text="OK">
      <formula>NOT(ISERROR(SEARCH("OK",P83)))</formula>
    </cfRule>
  </conditionalFormatting>
  <conditionalFormatting sqref="R81:R82">
    <cfRule type="containsText" dxfId="881" priority="786" operator="containsText" text="P">
      <formula>NOT(ISERROR(SEARCH("P",R81)))</formula>
    </cfRule>
    <cfRule type="containsText" dxfId="880" priority="787" operator="containsText" text="OK">
      <formula>NOT(ISERROR(SEARCH("OK",R81)))</formula>
    </cfRule>
  </conditionalFormatting>
  <conditionalFormatting sqref="R81:R82">
    <cfRule type="containsText" dxfId="879" priority="784" operator="containsText" text="P">
      <formula>NOT(ISERROR(SEARCH("P",R81)))</formula>
    </cfRule>
    <cfRule type="containsText" dxfId="878" priority="785" operator="containsText" text="OK">
      <formula>NOT(ISERROR(SEARCH("OK",R81)))</formula>
    </cfRule>
  </conditionalFormatting>
  <conditionalFormatting sqref="R83:R84">
    <cfRule type="containsText" dxfId="877" priority="782" operator="containsText" text="P">
      <formula>NOT(ISERROR(SEARCH("P",R83)))</formula>
    </cfRule>
    <cfRule type="containsText" dxfId="876" priority="783" operator="containsText" text="OK">
      <formula>NOT(ISERROR(SEARCH("OK",R83)))</formula>
    </cfRule>
  </conditionalFormatting>
  <conditionalFormatting sqref="R83:R84">
    <cfRule type="containsText" dxfId="875" priority="780" operator="containsText" text="P">
      <formula>NOT(ISERROR(SEARCH("P",R83)))</formula>
    </cfRule>
    <cfRule type="containsText" dxfId="874" priority="781" operator="containsText" text="OK">
      <formula>NOT(ISERROR(SEARCH("OK",R83)))</formula>
    </cfRule>
  </conditionalFormatting>
  <conditionalFormatting sqref="T81:T82">
    <cfRule type="containsText" dxfId="873" priority="778" operator="containsText" text="P">
      <formula>NOT(ISERROR(SEARCH("P",T81)))</formula>
    </cfRule>
    <cfRule type="containsText" dxfId="872" priority="779" operator="containsText" text="OK">
      <formula>NOT(ISERROR(SEARCH("OK",T81)))</formula>
    </cfRule>
  </conditionalFormatting>
  <conditionalFormatting sqref="T81:T82">
    <cfRule type="containsText" dxfId="871" priority="776" operator="containsText" text="P">
      <formula>NOT(ISERROR(SEARCH("P",T81)))</formula>
    </cfRule>
    <cfRule type="containsText" dxfId="870" priority="777" operator="containsText" text="OK">
      <formula>NOT(ISERROR(SEARCH("OK",T81)))</formula>
    </cfRule>
  </conditionalFormatting>
  <conditionalFormatting sqref="T83:T84">
    <cfRule type="containsText" dxfId="869" priority="774" operator="containsText" text="P">
      <formula>NOT(ISERROR(SEARCH("P",T83)))</formula>
    </cfRule>
    <cfRule type="containsText" dxfId="868" priority="775" operator="containsText" text="OK">
      <formula>NOT(ISERROR(SEARCH("OK",T83)))</formula>
    </cfRule>
  </conditionalFormatting>
  <conditionalFormatting sqref="T83:T84">
    <cfRule type="containsText" dxfId="867" priority="772" operator="containsText" text="P">
      <formula>NOT(ISERROR(SEARCH("P",T83)))</formula>
    </cfRule>
    <cfRule type="containsText" dxfId="866" priority="773" operator="containsText" text="OK">
      <formula>NOT(ISERROR(SEARCH("OK",T83)))</formula>
    </cfRule>
  </conditionalFormatting>
  <conditionalFormatting sqref="V81:V82">
    <cfRule type="containsText" dxfId="865" priority="770" operator="containsText" text="P">
      <formula>NOT(ISERROR(SEARCH("P",V81)))</formula>
    </cfRule>
    <cfRule type="containsText" dxfId="864" priority="771" operator="containsText" text="OK">
      <formula>NOT(ISERROR(SEARCH("OK",V81)))</formula>
    </cfRule>
  </conditionalFormatting>
  <conditionalFormatting sqref="V81:V82">
    <cfRule type="containsText" dxfId="863" priority="768" operator="containsText" text="P">
      <formula>NOT(ISERROR(SEARCH("P",V81)))</formula>
    </cfRule>
    <cfRule type="containsText" dxfId="862" priority="769" operator="containsText" text="OK">
      <formula>NOT(ISERROR(SEARCH("OK",V81)))</formula>
    </cfRule>
  </conditionalFormatting>
  <conditionalFormatting sqref="V83:V84">
    <cfRule type="containsText" dxfId="861" priority="766" operator="containsText" text="P">
      <formula>NOT(ISERROR(SEARCH("P",V83)))</formula>
    </cfRule>
    <cfRule type="containsText" dxfId="860" priority="767" operator="containsText" text="OK">
      <formula>NOT(ISERROR(SEARCH("OK",V83)))</formula>
    </cfRule>
  </conditionalFormatting>
  <conditionalFormatting sqref="V83:V84">
    <cfRule type="containsText" dxfId="859" priority="764" operator="containsText" text="P">
      <formula>NOT(ISERROR(SEARCH("P",V83)))</formula>
    </cfRule>
    <cfRule type="containsText" dxfId="858" priority="765" operator="containsText" text="OK">
      <formula>NOT(ISERROR(SEARCH("OK",V83)))</formula>
    </cfRule>
  </conditionalFormatting>
  <conditionalFormatting sqref="X81:X82">
    <cfRule type="containsText" dxfId="857" priority="762" operator="containsText" text="P">
      <formula>NOT(ISERROR(SEARCH("P",X81)))</formula>
    </cfRule>
    <cfRule type="containsText" dxfId="856" priority="763" operator="containsText" text="OK">
      <formula>NOT(ISERROR(SEARCH("OK",X81)))</formula>
    </cfRule>
  </conditionalFormatting>
  <conditionalFormatting sqref="X81:X82">
    <cfRule type="containsText" dxfId="855" priority="760" operator="containsText" text="P">
      <formula>NOT(ISERROR(SEARCH("P",X81)))</formula>
    </cfRule>
    <cfRule type="containsText" dxfId="854" priority="761" operator="containsText" text="OK">
      <formula>NOT(ISERROR(SEARCH("OK",X81)))</formula>
    </cfRule>
  </conditionalFormatting>
  <conditionalFormatting sqref="X83:X84">
    <cfRule type="containsText" dxfId="853" priority="758" operator="containsText" text="P">
      <formula>NOT(ISERROR(SEARCH("P",X83)))</formula>
    </cfRule>
    <cfRule type="containsText" dxfId="852" priority="759" operator="containsText" text="OK">
      <formula>NOT(ISERROR(SEARCH("OK",X83)))</formula>
    </cfRule>
  </conditionalFormatting>
  <conditionalFormatting sqref="X83:X84">
    <cfRule type="containsText" dxfId="851" priority="756" operator="containsText" text="P">
      <formula>NOT(ISERROR(SEARCH("P",X83)))</formula>
    </cfRule>
    <cfRule type="containsText" dxfId="850" priority="757" operator="containsText" text="OK">
      <formula>NOT(ISERROR(SEARCH("OK",X83)))</formula>
    </cfRule>
  </conditionalFormatting>
  <conditionalFormatting sqref="Z81:Z82">
    <cfRule type="containsText" dxfId="849" priority="754" operator="containsText" text="P">
      <formula>NOT(ISERROR(SEARCH("P",Z81)))</formula>
    </cfRule>
    <cfRule type="containsText" dxfId="848" priority="755" operator="containsText" text="OK">
      <formula>NOT(ISERROR(SEARCH("OK",Z81)))</formula>
    </cfRule>
  </conditionalFormatting>
  <conditionalFormatting sqref="Z81:Z82">
    <cfRule type="containsText" dxfId="847" priority="752" operator="containsText" text="P">
      <formula>NOT(ISERROR(SEARCH("P",Z81)))</formula>
    </cfRule>
    <cfRule type="containsText" dxfId="846" priority="753" operator="containsText" text="OK">
      <formula>NOT(ISERROR(SEARCH("OK",Z81)))</formula>
    </cfRule>
  </conditionalFormatting>
  <conditionalFormatting sqref="Z83:Z84">
    <cfRule type="containsText" dxfId="845" priority="750" operator="containsText" text="P">
      <formula>NOT(ISERROR(SEARCH("P",Z83)))</formula>
    </cfRule>
    <cfRule type="containsText" dxfId="844" priority="751" operator="containsText" text="OK">
      <formula>NOT(ISERROR(SEARCH("OK",Z83)))</formula>
    </cfRule>
  </conditionalFormatting>
  <conditionalFormatting sqref="Z83:Z84">
    <cfRule type="containsText" dxfId="843" priority="748" operator="containsText" text="P">
      <formula>NOT(ISERROR(SEARCH("P",Z83)))</formula>
    </cfRule>
    <cfRule type="containsText" dxfId="842" priority="749" operator="containsText" text="OK">
      <formula>NOT(ISERROR(SEARCH("OK",Z83)))</formula>
    </cfRule>
  </conditionalFormatting>
  <conditionalFormatting sqref="J86:J87">
    <cfRule type="containsText" dxfId="841" priority="746" operator="containsText" text="P">
      <formula>NOT(ISERROR(SEARCH("P",J86)))</formula>
    </cfRule>
    <cfRule type="containsText" dxfId="840" priority="747" operator="containsText" text="OK">
      <formula>NOT(ISERROR(SEARCH("OK",J86)))</formula>
    </cfRule>
  </conditionalFormatting>
  <conditionalFormatting sqref="J86:J87">
    <cfRule type="containsText" dxfId="839" priority="744" operator="containsText" text="P">
      <formula>NOT(ISERROR(SEARCH("P",J86)))</formula>
    </cfRule>
    <cfRule type="containsText" dxfId="838" priority="745" operator="containsText" text="OK">
      <formula>NOT(ISERROR(SEARCH("OK",J86)))</formula>
    </cfRule>
  </conditionalFormatting>
  <conditionalFormatting sqref="L86:L87">
    <cfRule type="containsText" dxfId="837" priority="742" operator="containsText" text="P">
      <formula>NOT(ISERROR(SEARCH("P",L86)))</formula>
    </cfRule>
    <cfRule type="containsText" dxfId="836" priority="743" operator="containsText" text="OK">
      <formula>NOT(ISERROR(SEARCH("OK",L86)))</formula>
    </cfRule>
  </conditionalFormatting>
  <conditionalFormatting sqref="L86:L87">
    <cfRule type="containsText" dxfId="835" priority="740" operator="containsText" text="P">
      <formula>NOT(ISERROR(SEARCH("P",L86)))</formula>
    </cfRule>
    <cfRule type="containsText" dxfId="834" priority="741" operator="containsText" text="OK">
      <formula>NOT(ISERROR(SEARCH("OK",L86)))</formula>
    </cfRule>
  </conditionalFormatting>
  <conditionalFormatting sqref="N86:N87">
    <cfRule type="containsText" dxfId="833" priority="738" operator="containsText" text="P">
      <formula>NOT(ISERROR(SEARCH("P",N86)))</formula>
    </cfRule>
    <cfRule type="containsText" dxfId="832" priority="739" operator="containsText" text="OK">
      <formula>NOT(ISERROR(SEARCH("OK",N86)))</formula>
    </cfRule>
  </conditionalFormatting>
  <conditionalFormatting sqref="N86:N87">
    <cfRule type="containsText" dxfId="831" priority="736" operator="containsText" text="P">
      <formula>NOT(ISERROR(SEARCH("P",N86)))</formula>
    </cfRule>
    <cfRule type="containsText" dxfId="830" priority="737" operator="containsText" text="OK">
      <formula>NOT(ISERROR(SEARCH("OK",N86)))</formula>
    </cfRule>
  </conditionalFormatting>
  <conditionalFormatting sqref="P86:P87">
    <cfRule type="containsText" dxfId="829" priority="734" operator="containsText" text="P">
      <formula>NOT(ISERROR(SEARCH("P",P86)))</formula>
    </cfRule>
    <cfRule type="containsText" dxfId="828" priority="735" operator="containsText" text="OK">
      <formula>NOT(ISERROR(SEARCH("OK",P86)))</formula>
    </cfRule>
  </conditionalFormatting>
  <conditionalFormatting sqref="P86:P87">
    <cfRule type="containsText" dxfId="827" priority="732" operator="containsText" text="P">
      <formula>NOT(ISERROR(SEARCH("P",P86)))</formula>
    </cfRule>
    <cfRule type="containsText" dxfId="826" priority="733" operator="containsText" text="OK">
      <formula>NOT(ISERROR(SEARCH("OK",P86)))</formula>
    </cfRule>
  </conditionalFormatting>
  <conditionalFormatting sqref="R86:R87">
    <cfRule type="containsText" dxfId="825" priority="730" operator="containsText" text="P">
      <formula>NOT(ISERROR(SEARCH("P",R86)))</formula>
    </cfRule>
    <cfRule type="containsText" dxfId="824" priority="731" operator="containsText" text="OK">
      <formula>NOT(ISERROR(SEARCH("OK",R86)))</formula>
    </cfRule>
  </conditionalFormatting>
  <conditionalFormatting sqref="R86:R87">
    <cfRule type="containsText" dxfId="823" priority="728" operator="containsText" text="P">
      <formula>NOT(ISERROR(SEARCH("P",R86)))</formula>
    </cfRule>
    <cfRule type="containsText" dxfId="822" priority="729" operator="containsText" text="OK">
      <formula>NOT(ISERROR(SEARCH("OK",R86)))</formula>
    </cfRule>
  </conditionalFormatting>
  <conditionalFormatting sqref="T86:T87">
    <cfRule type="containsText" dxfId="821" priority="726" operator="containsText" text="P">
      <formula>NOT(ISERROR(SEARCH("P",T86)))</formula>
    </cfRule>
    <cfRule type="containsText" dxfId="820" priority="727" operator="containsText" text="OK">
      <formula>NOT(ISERROR(SEARCH("OK",T86)))</formula>
    </cfRule>
  </conditionalFormatting>
  <conditionalFormatting sqref="T86:T87">
    <cfRule type="containsText" dxfId="819" priority="724" operator="containsText" text="P">
      <formula>NOT(ISERROR(SEARCH("P",T86)))</formula>
    </cfRule>
    <cfRule type="containsText" dxfId="818" priority="725" operator="containsText" text="OK">
      <formula>NOT(ISERROR(SEARCH("OK",T86)))</formula>
    </cfRule>
  </conditionalFormatting>
  <conditionalFormatting sqref="V86:V87">
    <cfRule type="containsText" dxfId="817" priority="722" operator="containsText" text="P">
      <formula>NOT(ISERROR(SEARCH("P",V86)))</formula>
    </cfRule>
    <cfRule type="containsText" dxfId="816" priority="723" operator="containsText" text="OK">
      <formula>NOT(ISERROR(SEARCH("OK",V86)))</formula>
    </cfRule>
  </conditionalFormatting>
  <conditionalFormatting sqref="V86:V87">
    <cfRule type="containsText" dxfId="815" priority="720" operator="containsText" text="P">
      <formula>NOT(ISERROR(SEARCH("P",V86)))</formula>
    </cfRule>
    <cfRule type="containsText" dxfId="814" priority="721" operator="containsText" text="OK">
      <formula>NOT(ISERROR(SEARCH("OK",V86)))</formula>
    </cfRule>
  </conditionalFormatting>
  <conditionalFormatting sqref="X86:X87">
    <cfRule type="containsText" dxfId="813" priority="718" operator="containsText" text="P">
      <formula>NOT(ISERROR(SEARCH("P",X86)))</formula>
    </cfRule>
    <cfRule type="containsText" dxfId="812" priority="719" operator="containsText" text="OK">
      <formula>NOT(ISERROR(SEARCH("OK",X86)))</formula>
    </cfRule>
  </conditionalFormatting>
  <conditionalFormatting sqref="X86:X87">
    <cfRule type="containsText" dxfId="811" priority="716" operator="containsText" text="P">
      <formula>NOT(ISERROR(SEARCH("P",X86)))</formula>
    </cfRule>
    <cfRule type="containsText" dxfId="810" priority="717" operator="containsText" text="OK">
      <formula>NOT(ISERROR(SEARCH("OK",X86)))</formula>
    </cfRule>
  </conditionalFormatting>
  <conditionalFormatting sqref="Z86:Z87">
    <cfRule type="containsText" dxfId="809" priority="714" operator="containsText" text="P">
      <formula>NOT(ISERROR(SEARCH("P",Z86)))</formula>
    </cfRule>
    <cfRule type="containsText" dxfId="808" priority="715" operator="containsText" text="OK">
      <formula>NOT(ISERROR(SEARCH("OK",Z86)))</formula>
    </cfRule>
  </conditionalFormatting>
  <conditionalFormatting sqref="Z86:Z87">
    <cfRule type="containsText" dxfId="807" priority="712" operator="containsText" text="P">
      <formula>NOT(ISERROR(SEARCH("P",Z86)))</formula>
    </cfRule>
    <cfRule type="containsText" dxfId="806" priority="713" operator="containsText" text="OK">
      <formula>NOT(ISERROR(SEARCH("OK",Z86)))</formula>
    </cfRule>
  </conditionalFormatting>
  <conditionalFormatting sqref="N88">
    <cfRule type="containsText" dxfId="805" priority="710" operator="containsText" text="P">
      <formula>NOT(ISERROR(SEARCH("P",N88)))</formula>
    </cfRule>
    <cfRule type="containsText" dxfId="804" priority="711" operator="containsText" text="OK">
      <formula>NOT(ISERROR(SEARCH("OK",N88)))</formula>
    </cfRule>
  </conditionalFormatting>
  <conditionalFormatting sqref="N88">
    <cfRule type="containsText" dxfId="803" priority="708" operator="containsText" text="P">
      <formula>NOT(ISERROR(SEARCH("P",N88)))</formula>
    </cfRule>
    <cfRule type="containsText" dxfId="802" priority="709" operator="containsText" text="OK">
      <formula>NOT(ISERROR(SEARCH("OK",N88)))</formula>
    </cfRule>
  </conditionalFormatting>
  <conditionalFormatting sqref="N89">
    <cfRule type="containsText" dxfId="801" priority="706" operator="containsText" text="P">
      <formula>NOT(ISERROR(SEARCH("P",N89)))</formula>
    </cfRule>
    <cfRule type="containsText" dxfId="800" priority="707" operator="containsText" text="OK">
      <formula>NOT(ISERROR(SEARCH("OK",N89)))</formula>
    </cfRule>
  </conditionalFormatting>
  <conditionalFormatting sqref="N89">
    <cfRule type="containsText" dxfId="799" priority="704" operator="containsText" text="P">
      <formula>NOT(ISERROR(SEARCH("P",N89)))</formula>
    </cfRule>
    <cfRule type="containsText" dxfId="798" priority="705" operator="containsText" text="OK">
      <formula>NOT(ISERROR(SEARCH("OK",N89)))</formula>
    </cfRule>
  </conditionalFormatting>
  <conditionalFormatting sqref="J88:J89">
    <cfRule type="containsText" dxfId="797" priority="702" operator="containsText" text="P">
      <formula>NOT(ISERROR(SEARCH("P",J88)))</formula>
    </cfRule>
    <cfRule type="containsText" dxfId="796" priority="703" operator="containsText" text="OK">
      <formula>NOT(ISERROR(SEARCH("OK",J88)))</formula>
    </cfRule>
  </conditionalFormatting>
  <conditionalFormatting sqref="J88:J89">
    <cfRule type="containsText" dxfId="795" priority="700" operator="containsText" text="P">
      <formula>NOT(ISERROR(SEARCH("P",J88)))</formula>
    </cfRule>
    <cfRule type="containsText" dxfId="794" priority="701" operator="containsText" text="OK">
      <formula>NOT(ISERROR(SEARCH("OK",J88)))</formula>
    </cfRule>
  </conditionalFormatting>
  <conditionalFormatting sqref="L88:L89">
    <cfRule type="containsText" dxfId="793" priority="698" operator="containsText" text="P">
      <formula>NOT(ISERROR(SEARCH("P",L88)))</formula>
    </cfRule>
    <cfRule type="containsText" dxfId="792" priority="699" operator="containsText" text="OK">
      <formula>NOT(ISERROR(SEARCH("OK",L88)))</formula>
    </cfRule>
  </conditionalFormatting>
  <conditionalFormatting sqref="L88:L89">
    <cfRule type="containsText" dxfId="791" priority="696" operator="containsText" text="P">
      <formula>NOT(ISERROR(SEARCH("P",L88)))</formula>
    </cfRule>
    <cfRule type="containsText" dxfId="790" priority="697" operator="containsText" text="OK">
      <formula>NOT(ISERROR(SEARCH("OK",L88)))</formula>
    </cfRule>
  </conditionalFormatting>
  <conditionalFormatting sqref="R88:R89">
    <cfRule type="containsText" dxfId="789" priority="694" operator="containsText" text="P">
      <formula>NOT(ISERROR(SEARCH("P",R88)))</formula>
    </cfRule>
    <cfRule type="containsText" dxfId="788" priority="695" operator="containsText" text="OK">
      <formula>NOT(ISERROR(SEARCH("OK",R88)))</formula>
    </cfRule>
  </conditionalFormatting>
  <conditionalFormatting sqref="R88:R89">
    <cfRule type="containsText" dxfId="787" priority="692" operator="containsText" text="P">
      <formula>NOT(ISERROR(SEARCH("P",R88)))</formula>
    </cfRule>
    <cfRule type="containsText" dxfId="786" priority="693" operator="containsText" text="OK">
      <formula>NOT(ISERROR(SEARCH("OK",R88)))</formula>
    </cfRule>
  </conditionalFormatting>
  <conditionalFormatting sqref="T88:T89">
    <cfRule type="containsText" dxfId="785" priority="690" operator="containsText" text="P">
      <formula>NOT(ISERROR(SEARCH("P",T88)))</formula>
    </cfRule>
    <cfRule type="containsText" dxfId="784" priority="691" operator="containsText" text="OK">
      <formula>NOT(ISERROR(SEARCH("OK",T88)))</formula>
    </cfRule>
  </conditionalFormatting>
  <conditionalFormatting sqref="T88:T89">
    <cfRule type="containsText" dxfId="783" priority="688" operator="containsText" text="P">
      <formula>NOT(ISERROR(SEARCH("P",T88)))</formula>
    </cfRule>
    <cfRule type="containsText" dxfId="782" priority="689" operator="containsText" text="OK">
      <formula>NOT(ISERROR(SEARCH("OK",T88)))</formula>
    </cfRule>
  </conditionalFormatting>
  <conditionalFormatting sqref="V88:V89">
    <cfRule type="containsText" dxfId="781" priority="686" operator="containsText" text="P">
      <formula>NOT(ISERROR(SEARCH("P",V88)))</formula>
    </cfRule>
    <cfRule type="containsText" dxfId="780" priority="687" operator="containsText" text="OK">
      <formula>NOT(ISERROR(SEARCH("OK",V88)))</formula>
    </cfRule>
  </conditionalFormatting>
  <conditionalFormatting sqref="V88:V89">
    <cfRule type="containsText" dxfId="779" priority="684" operator="containsText" text="P">
      <formula>NOT(ISERROR(SEARCH("P",V88)))</formula>
    </cfRule>
    <cfRule type="containsText" dxfId="778" priority="685" operator="containsText" text="OK">
      <formula>NOT(ISERROR(SEARCH("OK",V88)))</formula>
    </cfRule>
  </conditionalFormatting>
  <conditionalFormatting sqref="X88:X89">
    <cfRule type="containsText" dxfId="777" priority="682" operator="containsText" text="P">
      <formula>NOT(ISERROR(SEARCH("P",X88)))</formula>
    </cfRule>
    <cfRule type="containsText" dxfId="776" priority="683" operator="containsText" text="OK">
      <formula>NOT(ISERROR(SEARCH("OK",X88)))</formula>
    </cfRule>
  </conditionalFormatting>
  <conditionalFormatting sqref="X88:X89">
    <cfRule type="containsText" dxfId="775" priority="680" operator="containsText" text="P">
      <formula>NOT(ISERROR(SEARCH("P",X88)))</formula>
    </cfRule>
    <cfRule type="containsText" dxfId="774" priority="681" operator="containsText" text="OK">
      <formula>NOT(ISERROR(SEARCH("OK",X88)))</formula>
    </cfRule>
  </conditionalFormatting>
  <conditionalFormatting sqref="Z88:Z89">
    <cfRule type="containsText" dxfId="773" priority="678" operator="containsText" text="P">
      <formula>NOT(ISERROR(SEARCH("P",Z88)))</formula>
    </cfRule>
    <cfRule type="containsText" dxfId="772" priority="679" operator="containsText" text="OK">
      <formula>NOT(ISERROR(SEARCH("OK",Z88)))</formula>
    </cfRule>
  </conditionalFormatting>
  <conditionalFormatting sqref="Z88:Z89">
    <cfRule type="containsText" dxfId="771" priority="676" operator="containsText" text="P">
      <formula>NOT(ISERROR(SEARCH("P",Z88)))</formula>
    </cfRule>
    <cfRule type="containsText" dxfId="770" priority="677" operator="containsText" text="OK">
      <formula>NOT(ISERROR(SEARCH("OK",Z88)))</formula>
    </cfRule>
  </conditionalFormatting>
  <conditionalFormatting sqref="J91">
    <cfRule type="containsText" dxfId="769" priority="674" operator="containsText" text="P">
      <formula>NOT(ISERROR(SEARCH("P",J91)))</formula>
    </cfRule>
    <cfRule type="containsText" dxfId="768" priority="675" operator="containsText" text="OK">
      <formula>NOT(ISERROR(SEARCH("OK",J91)))</formula>
    </cfRule>
  </conditionalFormatting>
  <conditionalFormatting sqref="J91">
    <cfRule type="containsText" dxfId="767" priority="672" operator="containsText" text="P">
      <formula>NOT(ISERROR(SEARCH("P",J91)))</formula>
    </cfRule>
    <cfRule type="containsText" dxfId="766" priority="673" operator="containsText" text="OK">
      <formula>NOT(ISERROR(SEARCH("OK",J91)))</formula>
    </cfRule>
  </conditionalFormatting>
  <conditionalFormatting sqref="L91">
    <cfRule type="containsText" dxfId="765" priority="670" operator="containsText" text="P">
      <formula>NOT(ISERROR(SEARCH("P",L91)))</formula>
    </cfRule>
    <cfRule type="containsText" dxfId="764" priority="671" operator="containsText" text="OK">
      <formula>NOT(ISERROR(SEARCH("OK",L91)))</formula>
    </cfRule>
  </conditionalFormatting>
  <conditionalFormatting sqref="L91">
    <cfRule type="containsText" dxfId="763" priority="668" operator="containsText" text="P">
      <formula>NOT(ISERROR(SEARCH("P",L91)))</formula>
    </cfRule>
    <cfRule type="containsText" dxfId="762" priority="669" operator="containsText" text="OK">
      <formula>NOT(ISERROR(SEARCH("OK",L91)))</formula>
    </cfRule>
  </conditionalFormatting>
  <conditionalFormatting sqref="H94">
    <cfRule type="containsText" dxfId="761" priority="666" operator="containsText" text="P">
      <formula>NOT(ISERROR(SEARCH("P",H94)))</formula>
    </cfRule>
    <cfRule type="containsText" dxfId="760" priority="667" operator="containsText" text="OK">
      <formula>NOT(ISERROR(SEARCH("OK",H94)))</formula>
    </cfRule>
  </conditionalFormatting>
  <conditionalFormatting sqref="H94">
    <cfRule type="containsText" dxfId="759" priority="664" operator="containsText" text="P">
      <formula>NOT(ISERROR(SEARCH("P",H94)))</formula>
    </cfRule>
    <cfRule type="containsText" dxfId="758" priority="665" operator="containsText" text="OK">
      <formula>NOT(ISERROR(SEARCH("OK",H94)))</formula>
    </cfRule>
  </conditionalFormatting>
  <conditionalFormatting sqref="J94">
    <cfRule type="containsText" dxfId="757" priority="662" operator="containsText" text="P">
      <formula>NOT(ISERROR(SEARCH("P",J94)))</formula>
    </cfRule>
    <cfRule type="containsText" dxfId="756" priority="663" operator="containsText" text="OK">
      <formula>NOT(ISERROR(SEARCH("OK",J94)))</formula>
    </cfRule>
  </conditionalFormatting>
  <conditionalFormatting sqref="J94">
    <cfRule type="containsText" dxfId="755" priority="660" operator="containsText" text="P">
      <formula>NOT(ISERROR(SEARCH("P",J94)))</formula>
    </cfRule>
    <cfRule type="containsText" dxfId="754" priority="661" operator="containsText" text="OK">
      <formula>NOT(ISERROR(SEARCH("OK",J94)))</formula>
    </cfRule>
  </conditionalFormatting>
  <conditionalFormatting sqref="L94">
    <cfRule type="containsText" dxfId="753" priority="658" operator="containsText" text="P">
      <formula>NOT(ISERROR(SEARCH("P",L94)))</formula>
    </cfRule>
    <cfRule type="containsText" dxfId="752" priority="659" operator="containsText" text="OK">
      <formula>NOT(ISERROR(SEARCH("OK",L94)))</formula>
    </cfRule>
  </conditionalFormatting>
  <conditionalFormatting sqref="L94">
    <cfRule type="containsText" dxfId="751" priority="656" operator="containsText" text="P">
      <formula>NOT(ISERROR(SEARCH("P",L94)))</formula>
    </cfRule>
    <cfRule type="containsText" dxfId="750" priority="657" operator="containsText" text="OK">
      <formula>NOT(ISERROR(SEARCH("OK",L94)))</formula>
    </cfRule>
  </conditionalFormatting>
  <conditionalFormatting sqref="N94">
    <cfRule type="containsText" dxfId="749" priority="654" operator="containsText" text="P">
      <formula>NOT(ISERROR(SEARCH("P",N94)))</formula>
    </cfRule>
    <cfRule type="containsText" dxfId="748" priority="655" operator="containsText" text="OK">
      <formula>NOT(ISERROR(SEARCH("OK",N94)))</formula>
    </cfRule>
  </conditionalFormatting>
  <conditionalFormatting sqref="N94">
    <cfRule type="containsText" dxfId="747" priority="652" operator="containsText" text="P">
      <formula>NOT(ISERROR(SEARCH("P",N94)))</formula>
    </cfRule>
    <cfRule type="containsText" dxfId="746" priority="653" operator="containsText" text="OK">
      <formula>NOT(ISERROR(SEARCH("OK",N94)))</formula>
    </cfRule>
  </conditionalFormatting>
  <conditionalFormatting sqref="P94">
    <cfRule type="containsText" dxfId="745" priority="650" operator="containsText" text="P">
      <formula>NOT(ISERROR(SEARCH("P",P94)))</formula>
    </cfRule>
    <cfRule type="containsText" dxfId="744" priority="651" operator="containsText" text="OK">
      <formula>NOT(ISERROR(SEARCH("OK",P94)))</formula>
    </cfRule>
  </conditionalFormatting>
  <conditionalFormatting sqref="P94">
    <cfRule type="containsText" dxfId="743" priority="648" operator="containsText" text="P">
      <formula>NOT(ISERROR(SEARCH("P",P94)))</formula>
    </cfRule>
    <cfRule type="containsText" dxfId="742" priority="649" operator="containsText" text="OK">
      <formula>NOT(ISERROR(SEARCH("OK",P94)))</formula>
    </cfRule>
  </conditionalFormatting>
  <conditionalFormatting sqref="R94">
    <cfRule type="containsText" dxfId="741" priority="646" operator="containsText" text="P">
      <formula>NOT(ISERROR(SEARCH("P",R94)))</formula>
    </cfRule>
    <cfRule type="containsText" dxfId="740" priority="647" operator="containsText" text="OK">
      <formula>NOT(ISERROR(SEARCH("OK",R94)))</formula>
    </cfRule>
  </conditionalFormatting>
  <conditionalFormatting sqref="R94">
    <cfRule type="containsText" dxfId="739" priority="644" operator="containsText" text="P">
      <formula>NOT(ISERROR(SEARCH("P",R94)))</formula>
    </cfRule>
    <cfRule type="containsText" dxfId="738" priority="645" operator="containsText" text="OK">
      <formula>NOT(ISERROR(SEARCH("OK",R94)))</formula>
    </cfRule>
  </conditionalFormatting>
  <conditionalFormatting sqref="T94">
    <cfRule type="containsText" dxfId="737" priority="642" operator="containsText" text="P">
      <formula>NOT(ISERROR(SEARCH("P",T94)))</formula>
    </cfRule>
    <cfRule type="containsText" dxfId="736" priority="643" operator="containsText" text="OK">
      <formula>NOT(ISERROR(SEARCH("OK",T94)))</formula>
    </cfRule>
  </conditionalFormatting>
  <conditionalFormatting sqref="T94">
    <cfRule type="containsText" dxfId="735" priority="640" operator="containsText" text="P">
      <formula>NOT(ISERROR(SEARCH("P",T94)))</formula>
    </cfRule>
    <cfRule type="containsText" dxfId="734" priority="641" operator="containsText" text="OK">
      <formula>NOT(ISERROR(SEARCH("OK",T94)))</formula>
    </cfRule>
  </conditionalFormatting>
  <conditionalFormatting sqref="V94">
    <cfRule type="containsText" dxfId="733" priority="638" operator="containsText" text="P">
      <formula>NOT(ISERROR(SEARCH("P",V94)))</formula>
    </cfRule>
    <cfRule type="containsText" dxfId="732" priority="639" operator="containsText" text="OK">
      <formula>NOT(ISERROR(SEARCH("OK",V94)))</formula>
    </cfRule>
  </conditionalFormatting>
  <conditionalFormatting sqref="V94">
    <cfRule type="containsText" dxfId="731" priority="636" operator="containsText" text="P">
      <formula>NOT(ISERROR(SEARCH("P",V94)))</formula>
    </cfRule>
    <cfRule type="containsText" dxfId="730" priority="637" operator="containsText" text="OK">
      <formula>NOT(ISERROR(SEARCH("OK",V94)))</formula>
    </cfRule>
  </conditionalFormatting>
  <conditionalFormatting sqref="X94">
    <cfRule type="containsText" dxfId="729" priority="634" operator="containsText" text="P">
      <formula>NOT(ISERROR(SEARCH("P",X94)))</formula>
    </cfRule>
    <cfRule type="containsText" dxfId="728" priority="635" operator="containsText" text="OK">
      <formula>NOT(ISERROR(SEARCH("OK",X94)))</formula>
    </cfRule>
  </conditionalFormatting>
  <conditionalFormatting sqref="X94">
    <cfRule type="containsText" dxfId="727" priority="632" operator="containsText" text="P">
      <formula>NOT(ISERROR(SEARCH("P",X94)))</formula>
    </cfRule>
    <cfRule type="containsText" dxfId="726" priority="633" operator="containsText" text="OK">
      <formula>NOT(ISERROR(SEARCH("OK",X94)))</formula>
    </cfRule>
  </conditionalFormatting>
  <conditionalFormatting sqref="Z94">
    <cfRule type="containsText" dxfId="725" priority="630" operator="containsText" text="P">
      <formula>NOT(ISERROR(SEARCH("P",Z94)))</formula>
    </cfRule>
    <cfRule type="containsText" dxfId="724" priority="631" operator="containsText" text="OK">
      <formula>NOT(ISERROR(SEARCH("OK",Z94)))</formula>
    </cfRule>
  </conditionalFormatting>
  <conditionalFormatting sqref="Z94">
    <cfRule type="containsText" dxfId="723" priority="628" operator="containsText" text="P">
      <formula>NOT(ISERROR(SEARCH("P",Z94)))</formula>
    </cfRule>
    <cfRule type="containsText" dxfId="722" priority="629" operator="containsText" text="OK">
      <formula>NOT(ISERROR(SEARCH("OK",Z94)))</formula>
    </cfRule>
  </conditionalFormatting>
  <conditionalFormatting sqref="Z97">
    <cfRule type="containsText" dxfId="721" priority="626" operator="containsText" text="P">
      <formula>NOT(ISERROR(SEARCH("P",Z97)))</formula>
    </cfRule>
    <cfRule type="containsText" dxfId="720" priority="627" operator="containsText" text="OK">
      <formula>NOT(ISERROR(SEARCH("OK",Z97)))</formula>
    </cfRule>
  </conditionalFormatting>
  <conditionalFormatting sqref="Z97">
    <cfRule type="containsText" dxfId="719" priority="624" operator="containsText" text="P">
      <formula>NOT(ISERROR(SEARCH("P",Z97)))</formula>
    </cfRule>
    <cfRule type="containsText" dxfId="718" priority="625" operator="containsText" text="OK">
      <formula>NOT(ISERROR(SEARCH("OK",Z97)))</formula>
    </cfRule>
  </conditionalFormatting>
  <conditionalFormatting sqref="Z98">
    <cfRule type="containsText" dxfId="717" priority="622" operator="containsText" text="P">
      <formula>NOT(ISERROR(SEARCH("P",Z98)))</formula>
    </cfRule>
    <cfRule type="containsText" dxfId="716" priority="623" operator="containsText" text="OK">
      <formula>NOT(ISERROR(SEARCH("OK",Z98)))</formula>
    </cfRule>
  </conditionalFormatting>
  <conditionalFormatting sqref="Z98">
    <cfRule type="containsText" dxfId="715" priority="620" operator="containsText" text="P">
      <formula>NOT(ISERROR(SEARCH("P",Z98)))</formula>
    </cfRule>
    <cfRule type="containsText" dxfId="714" priority="621" operator="containsText" text="OK">
      <formula>NOT(ISERROR(SEARCH("OK",Z98)))</formula>
    </cfRule>
  </conditionalFormatting>
  <conditionalFormatting sqref="Z99">
    <cfRule type="containsText" dxfId="713" priority="618" operator="containsText" text="P">
      <formula>NOT(ISERROR(SEARCH("P",Z99)))</formula>
    </cfRule>
    <cfRule type="containsText" dxfId="712" priority="619" operator="containsText" text="OK">
      <formula>NOT(ISERROR(SEARCH("OK",Z99)))</formula>
    </cfRule>
  </conditionalFormatting>
  <conditionalFormatting sqref="Z99">
    <cfRule type="containsText" dxfId="711" priority="616" operator="containsText" text="P">
      <formula>NOT(ISERROR(SEARCH("P",Z99)))</formula>
    </cfRule>
    <cfRule type="containsText" dxfId="710" priority="617" operator="containsText" text="OK">
      <formula>NOT(ISERROR(SEARCH("OK",Z99)))</formula>
    </cfRule>
  </conditionalFormatting>
  <conditionalFormatting sqref="Z101">
    <cfRule type="containsText" dxfId="709" priority="614" operator="containsText" text="P">
      <formula>NOT(ISERROR(SEARCH("P",Z101)))</formula>
    </cfRule>
    <cfRule type="containsText" dxfId="708" priority="615" operator="containsText" text="OK">
      <formula>NOT(ISERROR(SEARCH("OK",Z101)))</formula>
    </cfRule>
  </conditionalFormatting>
  <conditionalFormatting sqref="Z101">
    <cfRule type="containsText" dxfId="707" priority="612" operator="containsText" text="P">
      <formula>NOT(ISERROR(SEARCH("P",Z101)))</formula>
    </cfRule>
    <cfRule type="containsText" dxfId="706" priority="613" operator="containsText" text="OK">
      <formula>NOT(ISERROR(SEARCH("OK",Z101)))</formula>
    </cfRule>
  </conditionalFormatting>
  <conditionalFormatting sqref="Z103">
    <cfRule type="containsText" dxfId="705" priority="610" operator="containsText" text="P">
      <formula>NOT(ISERROR(SEARCH("P",Z103)))</formula>
    </cfRule>
    <cfRule type="containsText" dxfId="704" priority="611" operator="containsText" text="OK">
      <formula>NOT(ISERROR(SEARCH("OK",Z103)))</formula>
    </cfRule>
  </conditionalFormatting>
  <conditionalFormatting sqref="Z103">
    <cfRule type="containsText" dxfId="703" priority="608" operator="containsText" text="P">
      <formula>NOT(ISERROR(SEARCH("P",Z103)))</formula>
    </cfRule>
    <cfRule type="containsText" dxfId="702" priority="609" operator="containsText" text="OK">
      <formula>NOT(ISERROR(SEARCH("OK",Z103)))</formula>
    </cfRule>
  </conditionalFormatting>
  <conditionalFormatting sqref="Z105">
    <cfRule type="containsText" dxfId="701" priority="606" operator="containsText" text="P">
      <formula>NOT(ISERROR(SEARCH("P",Z105)))</formula>
    </cfRule>
    <cfRule type="containsText" dxfId="700" priority="607" operator="containsText" text="OK">
      <formula>NOT(ISERROR(SEARCH("OK",Z105)))</formula>
    </cfRule>
  </conditionalFormatting>
  <conditionalFormatting sqref="Z105">
    <cfRule type="containsText" dxfId="699" priority="604" operator="containsText" text="P">
      <formula>NOT(ISERROR(SEARCH("P",Z105)))</formula>
    </cfRule>
    <cfRule type="containsText" dxfId="698" priority="605" operator="containsText" text="OK">
      <formula>NOT(ISERROR(SEARCH("OK",Z105)))</formula>
    </cfRule>
  </conditionalFormatting>
  <conditionalFormatting sqref="Z106">
    <cfRule type="containsText" dxfId="697" priority="602" operator="containsText" text="P">
      <formula>NOT(ISERROR(SEARCH("P",Z106)))</formula>
    </cfRule>
    <cfRule type="containsText" dxfId="696" priority="603" operator="containsText" text="OK">
      <formula>NOT(ISERROR(SEARCH("OK",Z106)))</formula>
    </cfRule>
  </conditionalFormatting>
  <conditionalFormatting sqref="Z106">
    <cfRule type="containsText" dxfId="695" priority="600" operator="containsText" text="P">
      <formula>NOT(ISERROR(SEARCH("P",Z106)))</formula>
    </cfRule>
    <cfRule type="containsText" dxfId="694" priority="601" operator="containsText" text="OK">
      <formula>NOT(ISERROR(SEARCH("OK",Z106)))</formula>
    </cfRule>
  </conditionalFormatting>
  <conditionalFormatting sqref="Z107">
    <cfRule type="containsText" dxfId="693" priority="598" operator="containsText" text="P">
      <formula>NOT(ISERROR(SEARCH("P",Z107)))</formula>
    </cfRule>
    <cfRule type="containsText" dxfId="692" priority="599" operator="containsText" text="OK">
      <formula>NOT(ISERROR(SEARCH("OK",Z107)))</formula>
    </cfRule>
  </conditionalFormatting>
  <conditionalFormatting sqref="Z107">
    <cfRule type="containsText" dxfId="691" priority="596" operator="containsText" text="P">
      <formula>NOT(ISERROR(SEARCH("P",Z107)))</formula>
    </cfRule>
    <cfRule type="containsText" dxfId="690" priority="597" operator="containsText" text="OK">
      <formula>NOT(ISERROR(SEARCH("OK",Z107)))</formula>
    </cfRule>
  </conditionalFormatting>
  <conditionalFormatting sqref="Z108">
    <cfRule type="containsText" dxfId="689" priority="594" operator="containsText" text="P">
      <formula>NOT(ISERROR(SEARCH("P",Z108)))</formula>
    </cfRule>
    <cfRule type="containsText" dxfId="688" priority="595" operator="containsText" text="OK">
      <formula>NOT(ISERROR(SEARCH("OK",Z108)))</formula>
    </cfRule>
  </conditionalFormatting>
  <conditionalFormatting sqref="Z108">
    <cfRule type="containsText" dxfId="687" priority="592" operator="containsText" text="P">
      <formula>NOT(ISERROR(SEARCH("P",Z108)))</formula>
    </cfRule>
    <cfRule type="containsText" dxfId="686" priority="593" operator="containsText" text="OK">
      <formula>NOT(ISERROR(SEARCH("OK",Z108)))</formula>
    </cfRule>
  </conditionalFormatting>
  <conditionalFormatting sqref="Z109">
    <cfRule type="containsText" dxfId="685" priority="590" operator="containsText" text="P">
      <formula>NOT(ISERROR(SEARCH("P",Z109)))</formula>
    </cfRule>
    <cfRule type="containsText" dxfId="684" priority="591" operator="containsText" text="OK">
      <formula>NOT(ISERROR(SEARCH("OK",Z109)))</formula>
    </cfRule>
  </conditionalFormatting>
  <conditionalFormatting sqref="Z109">
    <cfRule type="containsText" dxfId="683" priority="588" operator="containsText" text="P">
      <formula>NOT(ISERROR(SEARCH("P",Z109)))</formula>
    </cfRule>
    <cfRule type="containsText" dxfId="682" priority="589" operator="containsText" text="OK">
      <formula>NOT(ISERROR(SEARCH("OK",Z109)))</formula>
    </cfRule>
  </conditionalFormatting>
  <conditionalFormatting sqref="X109">
    <cfRule type="containsText" dxfId="681" priority="586" operator="containsText" text="P">
      <formula>NOT(ISERROR(SEARCH("P",X109)))</formula>
    </cfRule>
    <cfRule type="containsText" dxfId="680" priority="587" operator="containsText" text="OK">
      <formula>NOT(ISERROR(SEARCH("OK",X109)))</formula>
    </cfRule>
  </conditionalFormatting>
  <conditionalFormatting sqref="X109">
    <cfRule type="containsText" dxfId="679" priority="584" operator="containsText" text="P">
      <formula>NOT(ISERROR(SEARCH("P",X109)))</formula>
    </cfRule>
    <cfRule type="containsText" dxfId="678" priority="585" operator="containsText" text="OK">
      <formula>NOT(ISERROR(SEARCH("OK",X109)))</formula>
    </cfRule>
  </conditionalFormatting>
  <conditionalFormatting sqref="X108">
    <cfRule type="containsText" dxfId="677" priority="582" operator="containsText" text="P">
      <formula>NOT(ISERROR(SEARCH("P",X108)))</formula>
    </cfRule>
    <cfRule type="containsText" dxfId="676" priority="583" operator="containsText" text="OK">
      <formula>NOT(ISERROR(SEARCH("OK",X108)))</formula>
    </cfRule>
  </conditionalFormatting>
  <conditionalFormatting sqref="X108">
    <cfRule type="containsText" dxfId="675" priority="580" operator="containsText" text="P">
      <formula>NOT(ISERROR(SEARCH("P",X108)))</formula>
    </cfRule>
    <cfRule type="containsText" dxfId="674" priority="581" operator="containsText" text="OK">
      <formula>NOT(ISERROR(SEARCH("OK",X108)))</formula>
    </cfRule>
  </conditionalFormatting>
  <conditionalFormatting sqref="X107">
    <cfRule type="containsText" dxfId="673" priority="578" operator="containsText" text="P">
      <formula>NOT(ISERROR(SEARCH("P",X107)))</formula>
    </cfRule>
    <cfRule type="containsText" dxfId="672" priority="579" operator="containsText" text="OK">
      <formula>NOT(ISERROR(SEARCH("OK",X107)))</formula>
    </cfRule>
  </conditionalFormatting>
  <conditionalFormatting sqref="X107">
    <cfRule type="containsText" dxfId="671" priority="576" operator="containsText" text="P">
      <formula>NOT(ISERROR(SEARCH("P",X107)))</formula>
    </cfRule>
    <cfRule type="containsText" dxfId="670" priority="577" operator="containsText" text="OK">
      <formula>NOT(ISERROR(SEARCH("OK",X107)))</formula>
    </cfRule>
  </conditionalFormatting>
  <conditionalFormatting sqref="X106">
    <cfRule type="containsText" dxfId="669" priority="574" operator="containsText" text="P">
      <formula>NOT(ISERROR(SEARCH("P",X106)))</formula>
    </cfRule>
    <cfRule type="containsText" dxfId="668" priority="575" operator="containsText" text="OK">
      <formula>NOT(ISERROR(SEARCH("OK",X106)))</formula>
    </cfRule>
  </conditionalFormatting>
  <conditionalFormatting sqref="X106">
    <cfRule type="containsText" dxfId="667" priority="572" operator="containsText" text="P">
      <formula>NOT(ISERROR(SEARCH("P",X106)))</formula>
    </cfRule>
    <cfRule type="containsText" dxfId="666" priority="573" operator="containsText" text="OK">
      <formula>NOT(ISERROR(SEARCH("OK",X106)))</formula>
    </cfRule>
  </conditionalFormatting>
  <conditionalFormatting sqref="X105">
    <cfRule type="containsText" dxfId="665" priority="570" operator="containsText" text="P">
      <formula>NOT(ISERROR(SEARCH("P",X105)))</formula>
    </cfRule>
    <cfRule type="containsText" dxfId="664" priority="571" operator="containsText" text="OK">
      <formula>NOT(ISERROR(SEARCH("OK",X105)))</formula>
    </cfRule>
  </conditionalFormatting>
  <conditionalFormatting sqref="X105">
    <cfRule type="containsText" dxfId="663" priority="568" operator="containsText" text="P">
      <formula>NOT(ISERROR(SEARCH("P",X105)))</formula>
    </cfRule>
    <cfRule type="containsText" dxfId="662" priority="569" operator="containsText" text="OK">
      <formula>NOT(ISERROR(SEARCH("OK",X105)))</formula>
    </cfRule>
  </conditionalFormatting>
  <conditionalFormatting sqref="X103">
    <cfRule type="containsText" dxfId="661" priority="566" operator="containsText" text="P">
      <formula>NOT(ISERROR(SEARCH("P",X103)))</formula>
    </cfRule>
    <cfRule type="containsText" dxfId="660" priority="567" operator="containsText" text="OK">
      <formula>NOT(ISERROR(SEARCH("OK",X103)))</formula>
    </cfRule>
  </conditionalFormatting>
  <conditionalFormatting sqref="X103">
    <cfRule type="containsText" dxfId="659" priority="564" operator="containsText" text="P">
      <formula>NOT(ISERROR(SEARCH("P",X103)))</formula>
    </cfRule>
    <cfRule type="containsText" dxfId="658" priority="565" operator="containsText" text="OK">
      <formula>NOT(ISERROR(SEARCH("OK",X103)))</formula>
    </cfRule>
  </conditionalFormatting>
  <conditionalFormatting sqref="X96">
    <cfRule type="containsText" dxfId="657" priority="558" operator="containsText" text="P">
      <formula>NOT(ISERROR(SEARCH("P",X96)))</formula>
    </cfRule>
    <cfRule type="containsText" dxfId="656" priority="559" operator="containsText" text="OK">
      <formula>NOT(ISERROR(SEARCH("OK",X96)))</formula>
    </cfRule>
  </conditionalFormatting>
  <conditionalFormatting sqref="X96">
    <cfRule type="containsText" dxfId="655" priority="556" operator="containsText" text="P">
      <formula>NOT(ISERROR(SEARCH("P",X96)))</formula>
    </cfRule>
    <cfRule type="containsText" dxfId="654" priority="557" operator="containsText" text="OK">
      <formula>NOT(ISERROR(SEARCH("OK",X96)))</formula>
    </cfRule>
  </conditionalFormatting>
  <conditionalFormatting sqref="X97">
    <cfRule type="containsText" dxfId="653" priority="554" operator="containsText" text="P">
      <formula>NOT(ISERROR(SEARCH("P",X97)))</formula>
    </cfRule>
    <cfRule type="containsText" dxfId="652" priority="555" operator="containsText" text="OK">
      <formula>NOT(ISERROR(SEARCH("OK",X97)))</formula>
    </cfRule>
  </conditionalFormatting>
  <conditionalFormatting sqref="X97">
    <cfRule type="containsText" dxfId="651" priority="552" operator="containsText" text="P">
      <formula>NOT(ISERROR(SEARCH("P",X97)))</formula>
    </cfRule>
    <cfRule type="containsText" dxfId="650" priority="553" operator="containsText" text="OK">
      <formula>NOT(ISERROR(SEARCH("OK",X97)))</formula>
    </cfRule>
  </conditionalFormatting>
  <conditionalFormatting sqref="X98">
    <cfRule type="containsText" dxfId="649" priority="550" operator="containsText" text="P">
      <formula>NOT(ISERROR(SEARCH("P",X98)))</formula>
    </cfRule>
    <cfRule type="containsText" dxfId="648" priority="551" operator="containsText" text="OK">
      <formula>NOT(ISERROR(SEARCH("OK",X98)))</formula>
    </cfRule>
  </conditionalFormatting>
  <conditionalFormatting sqref="X98">
    <cfRule type="containsText" dxfId="647" priority="548" operator="containsText" text="P">
      <formula>NOT(ISERROR(SEARCH("P",X98)))</formula>
    </cfRule>
    <cfRule type="containsText" dxfId="646" priority="549" operator="containsText" text="OK">
      <formula>NOT(ISERROR(SEARCH("OK",X98)))</formula>
    </cfRule>
  </conditionalFormatting>
  <conditionalFormatting sqref="X101">
    <cfRule type="containsText" dxfId="645" priority="546" operator="containsText" text="P">
      <formula>NOT(ISERROR(SEARCH("P",X101)))</formula>
    </cfRule>
    <cfRule type="containsText" dxfId="644" priority="547" operator="containsText" text="OK">
      <formula>NOT(ISERROR(SEARCH("OK",X101)))</formula>
    </cfRule>
  </conditionalFormatting>
  <conditionalFormatting sqref="X101">
    <cfRule type="containsText" dxfId="643" priority="544" operator="containsText" text="P">
      <formula>NOT(ISERROR(SEARCH("P",X101)))</formula>
    </cfRule>
    <cfRule type="containsText" dxfId="642" priority="545" operator="containsText" text="OK">
      <formula>NOT(ISERROR(SEARCH("OK",X101)))</formula>
    </cfRule>
  </conditionalFormatting>
  <conditionalFormatting sqref="X99">
    <cfRule type="containsText" dxfId="641" priority="542" operator="containsText" text="P">
      <formula>NOT(ISERROR(SEARCH("P",X99)))</formula>
    </cfRule>
    <cfRule type="containsText" dxfId="640" priority="543" operator="containsText" text="OK">
      <formula>NOT(ISERROR(SEARCH("OK",X99)))</formula>
    </cfRule>
  </conditionalFormatting>
  <conditionalFormatting sqref="X99">
    <cfRule type="containsText" dxfId="639" priority="540" operator="containsText" text="P">
      <formula>NOT(ISERROR(SEARCH("P",X99)))</formula>
    </cfRule>
    <cfRule type="containsText" dxfId="638" priority="541" operator="containsText" text="OK">
      <formula>NOT(ISERROR(SEARCH("OK",X99)))</formula>
    </cfRule>
  </conditionalFormatting>
  <conditionalFormatting sqref="V97">
    <cfRule type="containsText" dxfId="637" priority="538" operator="containsText" text="P">
      <formula>NOT(ISERROR(SEARCH("P",V97)))</formula>
    </cfRule>
    <cfRule type="containsText" dxfId="636" priority="539" operator="containsText" text="OK">
      <formula>NOT(ISERROR(SEARCH("OK",V97)))</formula>
    </cfRule>
  </conditionalFormatting>
  <conditionalFormatting sqref="V97">
    <cfRule type="containsText" dxfId="635" priority="536" operator="containsText" text="P">
      <formula>NOT(ISERROR(SEARCH("P",V97)))</formula>
    </cfRule>
    <cfRule type="containsText" dxfId="634" priority="537" operator="containsText" text="OK">
      <formula>NOT(ISERROR(SEARCH("OK",V97)))</formula>
    </cfRule>
  </conditionalFormatting>
  <conditionalFormatting sqref="V98">
    <cfRule type="containsText" dxfId="633" priority="534" operator="containsText" text="P">
      <formula>NOT(ISERROR(SEARCH("P",V98)))</formula>
    </cfRule>
    <cfRule type="containsText" dxfId="632" priority="535" operator="containsText" text="OK">
      <formula>NOT(ISERROR(SEARCH("OK",V98)))</formula>
    </cfRule>
  </conditionalFormatting>
  <conditionalFormatting sqref="V98">
    <cfRule type="containsText" dxfId="631" priority="532" operator="containsText" text="P">
      <formula>NOT(ISERROR(SEARCH("P",V98)))</formula>
    </cfRule>
    <cfRule type="containsText" dxfId="630" priority="533" operator="containsText" text="OK">
      <formula>NOT(ISERROR(SEARCH("OK",V98)))</formula>
    </cfRule>
  </conditionalFormatting>
  <conditionalFormatting sqref="V99">
    <cfRule type="containsText" dxfId="629" priority="530" operator="containsText" text="P">
      <formula>NOT(ISERROR(SEARCH("P",V99)))</formula>
    </cfRule>
    <cfRule type="containsText" dxfId="628" priority="531" operator="containsText" text="OK">
      <formula>NOT(ISERROR(SEARCH("OK",V99)))</formula>
    </cfRule>
  </conditionalFormatting>
  <conditionalFormatting sqref="V99">
    <cfRule type="containsText" dxfId="627" priority="528" operator="containsText" text="P">
      <formula>NOT(ISERROR(SEARCH("P",V99)))</formula>
    </cfRule>
    <cfRule type="containsText" dxfId="626" priority="529" operator="containsText" text="OK">
      <formula>NOT(ISERROR(SEARCH("OK",V99)))</formula>
    </cfRule>
  </conditionalFormatting>
  <conditionalFormatting sqref="V101">
    <cfRule type="containsText" dxfId="625" priority="526" operator="containsText" text="P">
      <formula>NOT(ISERROR(SEARCH("P",V101)))</formula>
    </cfRule>
    <cfRule type="containsText" dxfId="624" priority="527" operator="containsText" text="OK">
      <formula>NOT(ISERROR(SEARCH("OK",V101)))</formula>
    </cfRule>
  </conditionalFormatting>
  <conditionalFormatting sqref="V101">
    <cfRule type="containsText" dxfId="623" priority="524" operator="containsText" text="P">
      <formula>NOT(ISERROR(SEARCH("P",V101)))</formula>
    </cfRule>
    <cfRule type="containsText" dxfId="622" priority="525" operator="containsText" text="OK">
      <formula>NOT(ISERROR(SEARCH("OK",V101)))</formula>
    </cfRule>
  </conditionalFormatting>
  <conditionalFormatting sqref="V103">
    <cfRule type="containsText" dxfId="621" priority="522" operator="containsText" text="P">
      <formula>NOT(ISERROR(SEARCH("P",V103)))</formula>
    </cfRule>
    <cfRule type="containsText" dxfId="620" priority="523" operator="containsText" text="OK">
      <formula>NOT(ISERROR(SEARCH("OK",V103)))</formula>
    </cfRule>
  </conditionalFormatting>
  <conditionalFormatting sqref="V103">
    <cfRule type="containsText" dxfId="619" priority="520" operator="containsText" text="P">
      <formula>NOT(ISERROR(SEARCH("P",V103)))</formula>
    </cfRule>
    <cfRule type="containsText" dxfId="618" priority="521" operator="containsText" text="OK">
      <formula>NOT(ISERROR(SEARCH("OK",V103)))</formula>
    </cfRule>
  </conditionalFormatting>
  <conditionalFormatting sqref="V105">
    <cfRule type="containsText" dxfId="617" priority="518" operator="containsText" text="P">
      <formula>NOT(ISERROR(SEARCH("P",V105)))</formula>
    </cfRule>
    <cfRule type="containsText" dxfId="616" priority="519" operator="containsText" text="OK">
      <formula>NOT(ISERROR(SEARCH("OK",V105)))</formula>
    </cfRule>
  </conditionalFormatting>
  <conditionalFormatting sqref="V105">
    <cfRule type="containsText" dxfId="615" priority="516" operator="containsText" text="P">
      <formula>NOT(ISERROR(SEARCH("P",V105)))</formula>
    </cfRule>
    <cfRule type="containsText" dxfId="614" priority="517" operator="containsText" text="OK">
      <formula>NOT(ISERROR(SEARCH("OK",V105)))</formula>
    </cfRule>
  </conditionalFormatting>
  <conditionalFormatting sqref="V106">
    <cfRule type="containsText" dxfId="613" priority="514" operator="containsText" text="P">
      <formula>NOT(ISERROR(SEARCH("P",V106)))</formula>
    </cfRule>
    <cfRule type="containsText" dxfId="612" priority="515" operator="containsText" text="OK">
      <formula>NOT(ISERROR(SEARCH("OK",V106)))</formula>
    </cfRule>
  </conditionalFormatting>
  <conditionalFormatting sqref="V106">
    <cfRule type="containsText" dxfId="611" priority="512" operator="containsText" text="P">
      <formula>NOT(ISERROR(SEARCH("P",V106)))</formula>
    </cfRule>
    <cfRule type="containsText" dxfId="610" priority="513" operator="containsText" text="OK">
      <formula>NOT(ISERROR(SEARCH("OK",V106)))</formula>
    </cfRule>
  </conditionalFormatting>
  <conditionalFormatting sqref="V107">
    <cfRule type="containsText" dxfId="609" priority="510" operator="containsText" text="P">
      <formula>NOT(ISERROR(SEARCH("P",V107)))</formula>
    </cfRule>
    <cfRule type="containsText" dxfId="608" priority="511" operator="containsText" text="OK">
      <formula>NOT(ISERROR(SEARCH("OK",V107)))</formula>
    </cfRule>
  </conditionalFormatting>
  <conditionalFormatting sqref="V107">
    <cfRule type="containsText" dxfId="607" priority="508" operator="containsText" text="P">
      <formula>NOT(ISERROR(SEARCH("P",V107)))</formula>
    </cfRule>
    <cfRule type="containsText" dxfId="606" priority="509" operator="containsText" text="OK">
      <formula>NOT(ISERROR(SEARCH("OK",V107)))</formula>
    </cfRule>
  </conditionalFormatting>
  <conditionalFormatting sqref="V108">
    <cfRule type="containsText" dxfId="605" priority="506" operator="containsText" text="P">
      <formula>NOT(ISERROR(SEARCH("P",V108)))</formula>
    </cfRule>
    <cfRule type="containsText" dxfId="604" priority="507" operator="containsText" text="OK">
      <formula>NOT(ISERROR(SEARCH("OK",V108)))</formula>
    </cfRule>
  </conditionalFormatting>
  <conditionalFormatting sqref="V108">
    <cfRule type="containsText" dxfId="603" priority="504" operator="containsText" text="P">
      <formula>NOT(ISERROR(SEARCH("P",V108)))</formula>
    </cfRule>
    <cfRule type="containsText" dxfId="602" priority="505" operator="containsText" text="OK">
      <formula>NOT(ISERROR(SEARCH("OK",V108)))</formula>
    </cfRule>
  </conditionalFormatting>
  <conditionalFormatting sqref="V109">
    <cfRule type="containsText" dxfId="601" priority="502" operator="containsText" text="P">
      <formula>NOT(ISERROR(SEARCH("P",V109)))</formula>
    </cfRule>
    <cfRule type="containsText" dxfId="600" priority="503" operator="containsText" text="OK">
      <formula>NOT(ISERROR(SEARCH("OK",V109)))</formula>
    </cfRule>
  </conditionalFormatting>
  <conditionalFormatting sqref="V109">
    <cfRule type="containsText" dxfId="599" priority="500" operator="containsText" text="P">
      <formula>NOT(ISERROR(SEARCH("P",V109)))</formula>
    </cfRule>
    <cfRule type="containsText" dxfId="598" priority="501" operator="containsText" text="OK">
      <formula>NOT(ISERROR(SEARCH("OK",V109)))</formula>
    </cfRule>
  </conditionalFormatting>
  <conditionalFormatting sqref="T109">
    <cfRule type="containsText" dxfId="597" priority="498" operator="containsText" text="P">
      <formula>NOT(ISERROR(SEARCH("P",T109)))</formula>
    </cfRule>
    <cfRule type="containsText" dxfId="596" priority="499" operator="containsText" text="OK">
      <formula>NOT(ISERROR(SEARCH("OK",T109)))</formula>
    </cfRule>
  </conditionalFormatting>
  <conditionalFormatting sqref="T109">
    <cfRule type="containsText" dxfId="595" priority="496" operator="containsText" text="P">
      <formula>NOT(ISERROR(SEARCH("P",T109)))</formula>
    </cfRule>
    <cfRule type="containsText" dxfId="594" priority="497" operator="containsText" text="OK">
      <formula>NOT(ISERROR(SEARCH("OK",T109)))</formula>
    </cfRule>
  </conditionalFormatting>
  <conditionalFormatting sqref="T108">
    <cfRule type="containsText" dxfId="593" priority="494" operator="containsText" text="P">
      <formula>NOT(ISERROR(SEARCH("P",T108)))</formula>
    </cfRule>
    <cfRule type="containsText" dxfId="592" priority="495" operator="containsText" text="OK">
      <formula>NOT(ISERROR(SEARCH("OK",T108)))</formula>
    </cfRule>
  </conditionalFormatting>
  <conditionalFormatting sqref="T108">
    <cfRule type="containsText" dxfId="591" priority="492" operator="containsText" text="P">
      <formula>NOT(ISERROR(SEARCH("P",T108)))</formula>
    </cfRule>
    <cfRule type="containsText" dxfId="590" priority="493" operator="containsText" text="OK">
      <formula>NOT(ISERROR(SEARCH("OK",T108)))</formula>
    </cfRule>
  </conditionalFormatting>
  <conditionalFormatting sqref="T107">
    <cfRule type="containsText" dxfId="589" priority="490" operator="containsText" text="P">
      <formula>NOT(ISERROR(SEARCH("P",T107)))</formula>
    </cfRule>
    <cfRule type="containsText" dxfId="588" priority="491" operator="containsText" text="OK">
      <formula>NOT(ISERROR(SEARCH("OK",T107)))</formula>
    </cfRule>
  </conditionalFormatting>
  <conditionalFormatting sqref="T107">
    <cfRule type="containsText" dxfId="587" priority="488" operator="containsText" text="P">
      <formula>NOT(ISERROR(SEARCH("P",T107)))</formula>
    </cfRule>
    <cfRule type="containsText" dxfId="586" priority="489" operator="containsText" text="OK">
      <formula>NOT(ISERROR(SEARCH("OK",T107)))</formula>
    </cfRule>
  </conditionalFormatting>
  <conditionalFormatting sqref="T106">
    <cfRule type="containsText" dxfId="585" priority="486" operator="containsText" text="P">
      <formula>NOT(ISERROR(SEARCH("P",T106)))</formula>
    </cfRule>
    <cfRule type="containsText" dxfId="584" priority="487" operator="containsText" text="OK">
      <formula>NOT(ISERROR(SEARCH("OK",T106)))</formula>
    </cfRule>
  </conditionalFormatting>
  <conditionalFormatting sqref="T106">
    <cfRule type="containsText" dxfId="583" priority="484" operator="containsText" text="P">
      <formula>NOT(ISERROR(SEARCH("P",T106)))</formula>
    </cfRule>
    <cfRule type="containsText" dxfId="582" priority="485" operator="containsText" text="OK">
      <formula>NOT(ISERROR(SEARCH("OK",T106)))</formula>
    </cfRule>
  </conditionalFormatting>
  <conditionalFormatting sqref="T105">
    <cfRule type="containsText" dxfId="581" priority="482" operator="containsText" text="P">
      <formula>NOT(ISERROR(SEARCH("P",T105)))</formula>
    </cfRule>
    <cfRule type="containsText" dxfId="580" priority="483" operator="containsText" text="OK">
      <formula>NOT(ISERROR(SEARCH("OK",T105)))</formula>
    </cfRule>
  </conditionalFormatting>
  <conditionalFormatting sqref="T105">
    <cfRule type="containsText" dxfId="579" priority="480" operator="containsText" text="P">
      <formula>NOT(ISERROR(SEARCH("P",T105)))</formula>
    </cfRule>
    <cfRule type="containsText" dxfId="578" priority="481" operator="containsText" text="OK">
      <formula>NOT(ISERROR(SEARCH("OK",T105)))</formula>
    </cfRule>
  </conditionalFormatting>
  <conditionalFormatting sqref="T97">
    <cfRule type="containsText" dxfId="577" priority="478" operator="containsText" text="P">
      <formula>NOT(ISERROR(SEARCH("P",T97)))</formula>
    </cfRule>
    <cfRule type="containsText" dxfId="576" priority="479" operator="containsText" text="OK">
      <formula>NOT(ISERROR(SEARCH("OK",T97)))</formula>
    </cfRule>
  </conditionalFormatting>
  <conditionalFormatting sqref="T97">
    <cfRule type="containsText" dxfId="575" priority="476" operator="containsText" text="P">
      <formula>NOT(ISERROR(SEARCH("P",T97)))</formula>
    </cfRule>
    <cfRule type="containsText" dxfId="574" priority="477" operator="containsText" text="OK">
      <formula>NOT(ISERROR(SEARCH("OK",T97)))</formula>
    </cfRule>
  </conditionalFormatting>
  <conditionalFormatting sqref="T98">
    <cfRule type="containsText" dxfId="573" priority="474" operator="containsText" text="P">
      <formula>NOT(ISERROR(SEARCH("P",T98)))</formula>
    </cfRule>
    <cfRule type="containsText" dxfId="572" priority="475" operator="containsText" text="OK">
      <formula>NOT(ISERROR(SEARCH("OK",T98)))</formula>
    </cfRule>
  </conditionalFormatting>
  <conditionalFormatting sqref="T98">
    <cfRule type="containsText" dxfId="571" priority="472" operator="containsText" text="P">
      <formula>NOT(ISERROR(SEARCH("P",T98)))</formula>
    </cfRule>
    <cfRule type="containsText" dxfId="570" priority="473" operator="containsText" text="OK">
      <formula>NOT(ISERROR(SEARCH("OK",T98)))</formula>
    </cfRule>
  </conditionalFormatting>
  <conditionalFormatting sqref="T99">
    <cfRule type="containsText" dxfId="569" priority="470" operator="containsText" text="P">
      <formula>NOT(ISERROR(SEARCH("P",T99)))</formula>
    </cfRule>
    <cfRule type="containsText" dxfId="568" priority="471" operator="containsText" text="OK">
      <formula>NOT(ISERROR(SEARCH("OK",T99)))</formula>
    </cfRule>
  </conditionalFormatting>
  <conditionalFormatting sqref="T99">
    <cfRule type="containsText" dxfId="567" priority="468" operator="containsText" text="P">
      <formula>NOT(ISERROR(SEARCH("P",T99)))</formula>
    </cfRule>
    <cfRule type="containsText" dxfId="566" priority="469" operator="containsText" text="OK">
      <formula>NOT(ISERROR(SEARCH("OK",T99)))</formula>
    </cfRule>
  </conditionalFormatting>
  <conditionalFormatting sqref="T101">
    <cfRule type="containsText" dxfId="565" priority="466" operator="containsText" text="P">
      <formula>NOT(ISERROR(SEARCH("P",T101)))</formula>
    </cfRule>
    <cfRule type="containsText" dxfId="564" priority="467" operator="containsText" text="OK">
      <formula>NOT(ISERROR(SEARCH("OK",T101)))</formula>
    </cfRule>
  </conditionalFormatting>
  <conditionalFormatting sqref="T101">
    <cfRule type="containsText" dxfId="563" priority="464" operator="containsText" text="P">
      <formula>NOT(ISERROR(SEARCH("P",T101)))</formula>
    </cfRule>
    <cfRule type="containsText" dxfId="562" priority="465" operator="containsText" text="OK">
      <formula>NOT(ISERROR(SEARCH("OK",T101)))</formula>
    </cfRule>
  </conditionalFormatting>
  <conditionalFormatting sqref="T103">
    <cfRule type="containsText" dxfId="561" priority="462" operator="containsText" text="P">
      <formula>NOT(ISERROR(SEARCH("P",T103)))</formula>
    </cfRule>
    <cfRule type="containsText" dxfId="560" priority="463" operator="containsText" text="OK">
      <formula>NOT(ISERROR(SEARCH("OK",T103)))</formula>
    </cfRule>
  </conditionalFormatting>
  <conditionalFormatting sqref="T103">
    <cfRule type="containsText" dxfId="559" priority="460" operator="containsText" text="P">
      <formula>NOT(ISERROR(SEARCH("P",T103)))</formula>
    </cfRule>
    <cfRule type="containsText" dxfId="558" priority="461" operator="containsText" text="OK">
      <formula>NOT(ISERROR(SEARCH("OK",T103)))</formula>
    </cfRule>
  </conditionalFormatting>
  <conditionalFormatting sqref="R97">
    <cfRule type="containsText" dxfId="557" priority="458" operator="containsText" text="P">
      <formula>NOT(ISERROR(SEARCH("P",R97)))</formula>
    </cfRule>
    <cfRule type="containsText" dxfId="556" priority="459" operator="containsText" text="OK">
      <formula>NOT(ISERROR(SEARCH("OK",R97)))</formula>
    </cfRule>
  </conditionalFormatting>
  <conditionalFormatting sqref="R97">
    <cfRule type="containsText" dxfId="555" priority="456" operator="containsText" text="P">
      <formula>NOT(ISERROR(SEARCH("P",R97)))</formula>
    </cfRule>
    <cfRule type="containsText" dxfId="554" priority="457" operator="containsText" text="OK">
      <formula>NOT(ISERROR(SEARCH("OK",R97)))</formula>
    </cfRule>
  </conditionalFormatting>
  <conditionalFormatting sqref="R98">
    <cfRule type="containsText" dxfId="553" priority="454" operator="containsText" text="P">
      <formula>NOT(ISERROR(SEARCH("P",R98)))</formula>
    </cfRule>
    <cfRule type="containsText" dxfId="552" priority="455" operator="containsText" text="OK">
      <formula>NOT(ISERROR(SEARCH("OK",R98)))</formula>
    </cfRule>
  </conditionalFormatting>
  <conditionalFormatting sqref="R98">
    <cfRule type="containsText" dxfId="551" priority="452" operator="containsText" text="P">
      <formula>NOT(ISERROR(SEARCH("P",R98)))</formula>
    </cfRule>
    <cfRule type="containsText" dxfId="550" priority="453" operator="containsText" text="OK">
      <formula>NOT(ISERROR(SEARCH("OK",R98)))</formula>
    </cfRule>
  </conditionalFormatting>
  <conditionalFormatting sqref="R99">
    <cfRule type="containsText" dxfId="549" priority="450" operator="containsText" text="P">
      <formula>NOT(ISERROR(SEARCH("P",R99)))</formula>
    </cfRule>
    <cfRule type="containsText" dxfId="548" priority="451" operator="containsText" text="OK">
      <formula>NOT(ISERROR(SEARCH("OK",R99)))</formula>
    </cfRule>
  </conditionalFormatting>
  <conditionalFormatting sqref="R99">
    <cfRule type="containsText" dxfId="547" priority="448" operator="containsText" text="P">
      <formula>NOT(ISERROR(SEARCH("P",R99)))</formula>
    </cfRule>
    <cfRule type="containsText" dxfId="546" priority="449" operator="containsText" text="OK">
      <formula>NOT(ISERROR(SEARCH("OK",R99)))</formula>
    </cfRule>
  </conditionalFormatting>
  <conditionalFormatting sqref="R101">
    <cfRule type="containsText" dxfId="545" priority="446" operator="containsText" text="P">
      <formula>NOT(ISERROR(SEARCH("P",R101)))</formula>
    </cfRule>
    <cfRule type="containsText" dxfId="544" priority="447" operator="containsText" text="OK">
      <formula>NOT(ISERROR(SEARCH("OK",R101)))</formula>
    </cfRule>
  </conditionalFormatting>
  <conditionalFormatting sqref="R101">
    <cfRule type="containsText" dxfId="543" priority="444" operator="containsText" text="P">
      <formula>NOT(ISERROR(SEARCH("P",R101)))</formula>
    </cfRule>
    <cfRule type="containsText" dxfId="542" priority="445" operator="containsText" text="OK">
      <formula>NOT(ISERROR(SEARCH("OK",R101)))</formula>
    </cfRule>
  </conditionalFormatting>
  <conditionalFormatting sqref="R103">
    <cfRule type="containsText" dxfId="541" priority="442" operator="containsText" text="P">
      <formula>NOT(ISERROR(SEARCH("P",R103)))</formula>
    </cfRule>
    <cfRule type="containsText" dxfId="540" priority="443" operator="containsText" text="OK">
      <formula>NOT(ISERROR(SEARCH("OK",R103)))</formula>
    </cfRule>
  </conditionalFormatting>
  <conditionalFormatting sqref="R103">
    <cfRule type="containsText" dxfId="539" priority="440" operator="containsText" text="P">
      <formula>NOT(ISERROR(SEARCH("P",R103)))</formula>
    </cfRule>
    <cfRule type="containsText" dxfId="538" priority="441" operator="containsText" text="OK">
      <formula>NOT(ISERROR(SEARCH("OK",R103)))</formula>
    </cfRule>
  </conditionalFormatting>
  <conditionalFormatting sqref="R105">
    <cfRule type="containsText" dxfId="537" priority="438" operator="containsText" text="P">
      <formula>NOT(ISERROR(SEARCH("P",R105)))</formula>
    </cfRule>
    <cfRule type="containsText" dxfId="536" priority="439" operator="containsText" text="OK">
      <formula>NOT(ISERROR(SEARCH("OK",R105)))</formula>
    </cfRule>
  </conditionalFormatting>
  <conditionalFormatting sqref="R105">
    <cfRule type="containsText" dxfId="535" priority="436" operator="containsText" text="P">
      <formula>NOT(ISERROR(SEARCH("P",R105)))</formula>
    </cfRule>
    <cfRule type="containsText" dxfId="534" priority="437" operator="containsText" text="OK">
      <formula>NOT(ISERROR(SEARCH("OK",R105)))</formula>
    </cfRule>
  </conditionalFormatting>
  <conditionalFormatting sqref="R106">
    <cfRule type="containsText" dxfId="533" priority="434" operator="containsText" text="P">
      <formula>NOT(ISERROR(SEARCH("P",R106)))</formula>
    </cfRule>
    <cfRule type="containsText" dxfId="532" priority="435" operator="containsText" text="OK">
      <formula>NOT(ISERROR(SEARCH("OK",R106)))</formula>
    </cfRule>
  </conditionalFormatting>
  <conditionalFormatting sqref="R106">
    <cfRule type="containsText" dxfId="531" priority="432" operator="containsText" text="P">
      <formula>NOT(ISERROR(SEARCH("P",R106)))</formula>
    </cfRule>
    <cfRule type="containsText" dxfId="530" priority="433" operator="containsText" text="OK">
      <formula>NOT(ISERROR(SEARCH("OK",R106)))</formula>
    </cfRule>
  </conditionalFormatting>
  <conditionalFormatting sqref="R107">
    <cfRule type="containsText" dxfId="529" priority="430" operator="containsText" text="P">
      <formula>NOT(ISERROR(SEARCH("P",R107)))</formula>
    </cfRule>
    <cfRule type="containsText" dxfId="528" priority="431" operator="containsText" text="OK">
      <formula>NOT(ISERROR(SEARCH("OK",R107)))</formula>
    </cfRule>
  </conditionalFormatting>
  <conditionalFormatting sqref="R107">
    <cfRule type="containsText" dxfId="527" priority="428" operator="containsText" text="P">
      <formula>NOT(ISERROR(SEARCH("P",R107)))</formula>
    </cfRule>
    <cfRule type="containsText" dxfId="526" priority="429" operator="containsText" text="OK">
      <formula>NOT(ISERROR(SEARCH("OK",R107)))</formula>
    </cfRule>
  </conditionalFormatting>
  <conditionalFormatting sqref="R108">
    <cfRule type="containsText" dxfId="525" priority="426" operator="containsText" text="P">
      <formula>NOT(ISERROR(SEARCH("P",R108)))</formula>
    </cfRule>
    <cfRule type="containsText" dxfId="524" priority="427" operator="containsText" text="OK">
      <formula>NOT(ISERROR(SEARCH("OK",R108)))</formula>
    </cfRule>
  </conditionalFormatting>
  <conditionalFormatting sqref="R108">
    <cfRule type="containsText" dxfId="523" priority="424" operator="containsText" text="P">
      <formula>NOT(ISERROR(SEARCH("P",R108)))</formula>
    </cfRule>
    <cfRule type="containsText" dxfId="522" priority="425" operator="containsText" text="OK">
      <formula>NOT(ISERROR(SEARCH("OK",R108)))</formula>
    </cfRule>
  </conditionalFormatting>
  <conditionalFormatting sqref="R109">
    <cfRule type="containsText" dxfId="521" priority="422" operator="containsText" text="P">
      <formula>NOT(ISERROR(SEARCH("P",R109)))</formula>
    </cfRule>
    <cfRule type="containsText" dxfId="520" priority="423" operator="containsText" text="OK">
      <formula>NOT(ISERROR(SEARCH("OK",R109)))</formula>
    </cfRule>
  </conditionalFormatting>
  <conditionalFormatting sqref="R109">
    <cfRule type="containsText" dxfId="519" priority="420" operator="containsText" text="P">
      <formula>NOT(ISERROR(SEARCH("P",R109)))</formula>
    </cfRule>
    <cfRule type="containsText" dxfId="518" priority="421" operator="containsText" text="OK">
      <formula>NOT(ISERROR(SEARCH("OK",R109)))</formula>
    </cfRule>
  </conditionalFormatting>
  <conditionalFormatting sqref="P97">
    <cfRule type="containsText" dxfId="517" priority="418" operator="containsText" text="P">
      <formula>NOT(ISERROR(SEARCH("P",P97)))</formula>
    </cfRule>
    <cfRule type="containsText" dxfId="516" priority="419" operator="containsText" text="OK">
      <formula>NOT(ISERROR(SEARCH("OK",P97)))</formula>
    </cfRule>
  </conditionalFormatting>
  <conditionalFormatting sqref="P97">
    <cfRule type="containsText" dxfId="515" priority="416" operator="containsText" text="P">
      <formula>NOT(ISERROR(SEARCH("P",P97)))</formula>
    </cfRule>
    <cfRule type="containsText" dxfId="514" priority="417" operator="containsText" text="OK">
      <formula>NOT(ISERROR(SEARCH("OK",P97)))</formula>
    </cfRule>
  </conditionalFormatting>
  <conditionalFormatting sqref="P98">
    <cfRule type="containsText" dxfId="513" priority="414" operator="containsText" text="P">
      <formula>NOT(ISERROR(SEARCH("P",P98)))</formula>
    </cfRule>
    <cfRule type="containsText" dxfId="512" priority="415" operator="containsText" text="OK">
      <formula>NOT(ISERROR(SEARCH("OK",P98)))</formula>
    </cfRule>
  </conditionalFormatting>
  <conditionalFormatting sqref="P98">
    <cfRule type="containsText" dxfId="511" priority="412" operator="containsText" text="P">
      <formula>NOT(ISERROR(SEARCH("P",P98)))</formula>
    </cfRule>
    <cfRule type="containsText" dxfId="510" priority="413" operator="containsText" text="OK">
      <formula>NOT(ISERROR(SEARCH("OK",P98)))</formula>
    </cfRule>
  </conditionalFormatting>
  <conditionalFormatting sqref="P99">
    <cfRule type="containsText" dxfId="509" priority="410" operator="containsText" text="P">
      <formula>NOT(ISERROR(SEARCH("P",P99)))</formula>
    </cfRule>
    <cfRule type="containsText" dxfId="508" priority="411" operator="containsText" text="OK">
      <formula>NOT(ISERROR(SEARCH("OK",P99)))</formula>
    </cfRule>
  </conditionalFormatting>
  <conditionalFormatting sqref="P99">
    <cfRule type="containsText" dxfId="507" priority="408" operator="containsText" text="P">
      <formula>NOT(ISERROR(SEARCH("P",P99)))</formula>
    </cfRule>
    <cfRule type="containsText" dxfId="506" priority="409" operator="containsText" text="OK">
      <formula>NOT(ISERROR(SEARCH("OK",P99)))</formula>
    </cfRule>
  </conditionalFormatting>
  <conditionalFormatting sqref="P101">
    <cfRule type="containsText" dxfId="505" priority="406" operator="containsText" text="P">
      <formula>NOT(ISERROR(SEARCH("P",P101)))</formula>
    </cfRule>
    <cfRule type="containsText" dxfId="504" priority="407" operator="containsText" text="OK">
      <formula>NOT(ISERROR(SEARCH("OK",P101)))</formula>
    </cfRule>
  </conditionalFormatting>
  <conditionalFormatting sqref="P101">
    <cfRule type="containsText" dxfId="503" priority="404" operator="containsText" text="P">
      <formula>NOT(ISERROR(SEARCH("P",P101)))</formula>
    </cfRule>
    <cfRule type="containsText" dxfId="502" priority="405" operator="containsText" text="OK">
      <formula>NOT(ISERROR(SEARCH("OK",P101)))</formula>
    </cfRule>
  </conditionalFormatting>
  <conditionalFormatting sqref="P103">
    <cfRule type="containsText" dxfId="501" priority="402" operator="containsText" text="P">
      <formula>NOT(ISERROR(SEARCH("P",P103)))</formula>
    </cfRule>
    <cfRule type="containsText" dxfId="500" priority="403" operator="containsText" text="OK">
      <formula>NOT(ISERROR(SEARCH("OK",P103)))</formula>
    </cfRule>
  </conditionalFormatting>
  <conditionalFormatting sqref="P103">
    <cfRule type="containsText" dxfId="499" priority="400" operator="containsText" text="P">
      <formula>NOT(ISERROR(SEARCH("P",P103)))</formula>
    </cfRule>
    <cfRule type="containsText" dxfId="498" priority="401" operator="containsText" text="OK">
      <formula>NOT(ISERROR(SEARCH("OK",P103)))</formula>
    </cfRule>
  </conditionalFormatting>
  <conditionalFormatting sqref="P105">
    <cfRule type="containsText" dxfId="497" priority="398" operator="containsText" text="P">
      <formula>NOT(ISERROR(SEARCH("P",P105)))</formula>
    </cfRule>
    <cfRule type="containsText" dxfId="496" priority="399" operator="containsText" text="OK">
      <formula>NOT(ISERROR(SEARCH("OK",P105)))</formula>
    </cfRule>
  </conditionalFormatting>
  <conditionalFormatting sqref="P105">
    <cfRule type="containsText" dxfId="495" priority="396" operator="containsText" text="P">
      <formula>NOT(ISERROR(SEARCH("P",P105)))</formula>
    </cfRule>
    <cfRule type="containsText" dxfId="494" priority="397" operator="containsText" text="OK">
      <formula>NOT(ISERROR(SEARCH("OK",P105)))</formula>
    </cfRule>
  </conditionalFormatting>
  <conditionalFormatting sqref="P106">
    <cfRule type="containsText" dxfId="493" priority="394" operator="containsText" text="P">
      <formula>NOT(ISERROR(SEARCH("P",P106)))</formula>
    </cfRule>
    <cfRule type="containsText" dxfId="492" priority="395" operator="containsText" text="OK">
      <formula>NOT(ISERROR(SEARCH("OK",P106)))</formula>
    </cfRule>
  </conditionalFormatting>
  <conditionalFormatting sqref="P106">
    <cfRule type="containsText" dxfId="491" priority="392" operator="containsText" text="P">
      <formula>NOT(ISERROR(SEARCH("P",P106)))</formula>
    </cfRule>
    <cfRule type="containsText" dxfId="490" priority="393" operator="containsText" text="OK">
      <formula>NOT(ISERROR(SEARCH("OK",P106)))</formula>
    </cfRule>
  </conditionalFormatting>
  <conditionalFormatting sqref="P107">
    <cfRule type="containsText" dxfId="489" priority="390" operator="containsText" text="P">
      <formula>NOT(ISERROR(SEARCH("P",P107)))</formula>
    </cfRule>
    <cfRule type="containsText" dxfId="488" priority="391" operator="containsText" text="OK">
      <formula>NOT(ISERROR(SEARCH("OK",P107)))</formula>
    </cfRule>
  </conditionalFormatting>
  <conditionalFormatting sqref="P107">
    <cfRule type="containsText" dxfId="487" priority="388" operator="containsText" text="P">
      <formula>NOT(ISERROR(SEARCH("P",P107)))</formula>
    </cfRule>
    <cfRule type="containsText" dxfId="486" priority="389" operator="containsText" text="OK">
      <formula>NOT(ISERROR(SEARCH("OK",P107)))</formula>
    </cfRule>
  </conditionalFormatting>
  <conditionalFormatting sqref="P108">
    <cfRule type="containsText" dxfId="485" priority="386" operator="containsText" text="P">
      <formula>NOT(ISERROR(SEARCH("P",P108)))</formula>
    </cfRule>
    <cfRule type="containsText" dxfId="484" priority="387" operator="containsText" text="OK">
      <formula>NOT(ISERROR(SEARCH("OK",P108)))</formula>
    </cfRule>
  </conditionalFormatting>
  <conditionalFormatting sqref="P108">
    <cfRule type="containsText" dxfId="483" priority="384" operator="containsText" text="P">
      <formula>NOT(ISERROR(SEARCH("P",P108)))</formula>
    </cfRule>
    <cfRule type="containsText" dxfId="482" priority="385" operator="containsText" text="OK">
      <formula>NOT(ISERROR(SEARCH("OK",P108)))</formula>
    </cfRule>
  </conditionalFormatting>
  <conditionalFormatting sqref="P109">
    <cfRule type="containsText" dxfId="481" priority="382" operator="containsText" text="P">
      <formula>NOT(ISERROR(SEARCH("P",P109)))</formula>
    </cfRule>
    <cfRule type="containsText" dxfId="480" priority="383" operator="containsText" text="OK">
      <formula>NOT(ISERROR(SEARCH("OK",P109)))</formula>
    </cfRule>
  </conditionalFormatting>
  <conditionalFormatting sqref="P109">
    <cfRule type="containsText" dxfId="479" priority="380" operator="containsText" text="P">
      <formula>NOT(ISERROR(SEARCH("P",P109)))</formula>
    </cfRule>
    <cfRule type="containsText" dxfId="478" priority="381" operator="containsText" text="OK">
      <formula>NOT(ISERROR(SEARCH("OK",P109)))</formula>
    </cfRule>
  </conditionalFormatting>
  <conditionalFormatting sqref="N109">
    <cfRule type="containsText" dxfId="477" priority="378" operator="containsText" text="P">
      <formula>NOT(ISERROR(SEARCH("P",N109)))</formula>
    </cfRule>
    <cfRule type="containsText" dxfId="476" priority="379" operator="containsText" text="OK">
      <formula>NOT(ISERROR(SEARCH("OK",N109)))</formula>
    </cfRule>
  </conditionalFormatting>
  <conditionalFormatting sqref="N109">
    <cfRule type="containsText" dxfId="475" priority="376" operator="containsText" text="P">
      <formula>NOT(ISERROR(SEARCH("P",N109)))</formula>
    </cfRule>
    <cfRule type="containsText" dxfId="474" priority="377" operator="containsText" text="OK">
      <formula>NOT(ISERROR(SEARCH("OK",N109)))</formula>
    </cfRule>
  </conditionalFormatting>
  <conditionalFormatting sqref="N97">
    <cfRule type="containsText" dxfId="473" priority="370" operator="containsText" text="P">
      <formula>NOT(ISERROR(SEARCH("P",N97)))</formula>
    </cfRule>
    <cfRule type="containsText" dxfId="472" priority="371" operator="containsText" text="OK">
      <formula>NOT(ISERROR(SEARCH("OK",N97)))</formula>
    </cfRule>
  </conditionalFormatting>
  <conditionalFormatting sqref="N97">
    <cfRule type="containsText" dxfId="471" priority="368" operator="containsText" text="P">
      <formula>NOT(ISERROR(SEARCH("P",N97)))</formula>
    </cfRule>
    <cfRule type="containsText" dxfId="470" priority="369" operator="containsText" text="OK">
      <formula>NOT(ISERROR(SEARCH("OK",N97)))</formula>
    </cfRule>
  </conditionalFormatting>
  <conditionalFormatting sqref="N98">
    <cfRule type="containsText" dxfId="469" priority="366" operator="containsText" text="P">
      <formula>NOT(ISERROR(SEARCH("P",N98)))</formula>
    </cfRule>
    <cfRule type="containsText" dxfId="468" priority="367" operator="containsText" text="OK">
      <formula>NOT(ISERROR(SEARCH("OK",N98)))</formula>
    </cfRule>
  </conditionalFormatting>
  <conditionalFormatting sqref="N98">
    <cfRule type="containsText" dxfId="467" priority="364" operator="containsText" text="P">
      <formula>NOT(ISERROR(SEARCH("P",N98)))</formula>
    </cfRule>
    <cfRule type="containsText" dxfId="466" priority="365" operator="containsText" text="OK">
      <formula>NOT(ISERROR(SEARCH("OK",N98)))</formula>
    </cfRule>
  </conditionalFormatting>
  <conditionalFormatting sqref="N108">
    <cfRule type="containsText" dxfId="465" priority="362" operator="containsText" text="P">
      <formula>NOT(ISERROR(SEARCH("P",N108)))</formula>
    </cfRule>
    <cfRule type="containsText" dxfId="464" priority="363" operator="containsText" text="OK">
      <formula>NOT(ISERROR(SEARCH("OK",N108)))</formula>
    </cfRule>
  </conditionalFormatting>
  <conditionalFormatting sqref="N108">
    <cfRule type="containsText" dxfId="463" priority="360" operator="containsText" text="P">
      <formula>NOT(ISERROR(SEARCH("P",N108)))</formula>
    </cfRule>
    <cfRule type="containsText" dxfId="462" priority="361" operator="containsText" text="OK">
      <formula>NOT(ISERROR(SEARCH("OK",N108)))</formula>
    </cfRule>
  </conditionalFormatting>
  <conditionalFormatting sqref="N107">
    <cfRule type="containsText" dxfId="461" priority="358" operator="containsText" text="P">
      <formula>NOT(ISERROR(SEARCH("P",N107)))</formula>
    </cfRule>
    <cfRule type="containsText" dxfId="460" priority="359" operator="containsText" text="OK">
      <formula>NOT(ISERROR(SEARCH("OK",N107)))</formula>
    </cfRule>
  </conditionalFormatting>
  <conditionalFormatting sqref="N107">
    <cfRule type="containsText" dxfId="459" priority="356" operator="containsText" text="P">
      <formula>NOT(ISERROR(SEARCH("P",N107)))</formula>
    </cfRule>
    <cfRule type="containsText" dxfId="458" priority="357" operator="containsText" text="OK">
      <formula>NOT(ISERROR(SEARCH("OK",N107)))</formula>
    </cfRule>
  </conditionalFormatting>
  <conditionalFormatting sqref="N106">
    <cfRule type="containsText" dxfId="457" priority="354" operator="containsText" text="P">
      <formula>NOT(ISERROR(SEARCH("P",N106)))</formula>
    </cfRule>
    <cfRule type="containsText" dxfId="456" priority="355" operator="containsText" text="OK">
      <formula>NOT(ISERROR(SEARCH("OK",N106)))</formula>
    </cfRule>
  </conditionalFormatting>
  <conditionalFormatting sqref="N106">
    <cfRule type="containsText" dxfId="455" priority="352" operator="containsText" text="P">
      <formula>NOT(ISERROR(SEARCH("P",N106)))</formula>
    </cfRule>
    <cfRule type="containsText" dxfId="454" priority="353" operator="containsText" text="OK">
      <formula>NOT(ISERROR(SEARCH("OK",N106)))</formula>
    </cfRule>
  </conditionalFormatting>
  <conditionalFormatting sqref="N105">
    <cfRule type="containsText" dxfId="453" priority="350" operator="containsText" text="P">
      <formula>NOT(ISERROR(SEARCH("P",N105)))</formula>
    </cfRule>
    <cfRule type="containsText" dxfId="452" priority="351" operator="containsText" text="OK">
      <formula>NOT(ISERROR(SEARCH("OK",N105)))</formula>
    </cfRule>
  </conditionalFormatting>
  <conditionalFormatting sqref="N105">
    <cfRule type="containsText" dxfId="451" priority="348" operator="containsText" text="P">
      <formula>NOT(ISERROR(SEARCH("P",N105)))</formula>
    </cfRule>
    <cfRule type="containsText" dxfId="450" priority="349" operator="containsText" text="OK">
      <formula>NOT(ISERROR(SEARCH("OK",N105)))</formula>
    </cfRule>
  </conditionalFormatting>
  <conditionalFormatting sqref="N103">
    <cfRule type="containsText" dxfId="449" priority="346" operator="containsText" text="P">
      <formula>NOT(ISERROR(SEARCH("P",N103)))</formula>
    </cfRule>
    <cfRule type="containsText" dxfId="448" priority="347" operator="containsText" text="OK">
      <formula>NOT(ISERROR(SEARCH("OK",N103)))</formula>
    </cfRule>
  </conditionalFormatting>
  <conditionalFormatting sqref="N103">
    <cfRule type="containsText" dxfId="447" priority="344" operator="containsText" text="P">
      <formula>NOT(ISERROR(SEARCH("P",N103)))</formula>
    </cfRule>
    <cfRule type="containsText" dxfId="446" priority="345" operator="containsText" text="OK">
      <formula>NOT(ISERROR(SEARCH("OK",N103)))</formula>
    </cfRule>
  </conditionalFormatting>
  <conditionalFormatting sqref="N101">
    <cfRule type="containsText" dxfId="445" priority="342" operator="containsText" text="P">
      <formula>NOT(ISERROR(SEARCH("P",N101)))</formula>
    </cfRule>
    <cfRule type="containsText" dxfId="444" priority="343" operator="containsText" text="OK">
      <formula>NOT(ISERROR(SEARCH("OK",N101)))</formula>
    </cfRule>
  </conditionalFormatting>
  <conditionalFormatting sqref="N101">
    <cfRule type="containsText" dxfId="443" priority="340" operator="containsText" text="P">
      <formula>NOT(ISERROR(SEARCH("P",N101)))</formula>
    </cfRule>
    <cfRule type="containsText" dxfId="442" priority="341" operator="containsText" text="OK">
      <formula>NOT(ISERROR(SEARCH("OK",N101)))</formula>
    </cfRule>
  </conditionalFormatting>
  <conditionalFormatting sqref="N99">
    <cfRule type="containsText" dxfId="441" priority="338" operator="containsText" text="P">
      <formula>NOT(ISERROR(SEARCH("P",N99)))</formula>
    </cfRule>
    <cfRule type="containsText" dxfId="440" priority="339" operator="containsText" text="OK">
      <formula>NOT(ISERROR(SEARCH("OK",N99)))</formula>
    </cfRule>
  </conditionalFormatting>
  <conditionalFormatting sqref="N99">
    <cfRule type="containsText" dxfId="439" priority="336" operator="containsText" text="P">
      <formula>NOT(ISERROR(SEARCH("P",N99)))</formula>
    </cfRule>
    <cfRule type="containsText" dxfId="438" priority="337" operator="containsText" text="OK">
      <formula>NOT(ISERROR(SEARCH("OK",N99)))</formula>
    </cfRule>
  </conditionalFormatting>
  <conditionalFormatting sqref="L97">
    <cfRule type="containsText" dxfId="437" priority="334" operator="containsText" text="P">
      <formula>NOT(ISERROR(SEARCH("P",L97)))</formula>
    </cfRule>
    <cfRule type="containsText" dxfId="436" priority="335" operator="containsText" text="OK">
      <formula>NOT(ISERROR(SEARCH("OK",L97)))</formula>
    </cfRule>
  </conditionalFormatting>
  <conditionalFormatting sqref="L97">
    <cfRule type="containsText" dxfId="435" priority="332" operator="containsText" text="P">
      <formula>NOT(ISERROR(SEARCH("P",L97)))</formula>
    </cfRule>
    <cfRule type="containsText" dxfId="434" priority="333" operator="containsText" text="OK">
      <formula>NOT(ISERROR(SEARCH("OK",L97)))</formula>
    </cfRule>
  </conditionalFormatting>
  <conditionalFormatting sqref="L98">
    <cfRule type="containsText" dxfId="433" priority="330" operator="containsText" text="P">
      <formula>NOT(ISERROR(SEARCH("P",L98)))</formula>
    </cfRule>
    <cfRule type="containsText" dxfId="432" priority="331" operator="containsText" text="OK">
      <formula>NOT(ISERROR(SEARCH("OK",L98)))</formula>
    </cfRule>
  </conditionalFormatting>
  <conditionalFormatting sqref="L98">
    <cfRule type="containsText" dxfId="431" priority="328" operator="containsText" text="P">
      <formula>NOT(ISERROR(SEARCH("P",L98)))</formula>
    </cfRule>
    <cfRule type="containsText" dxfId="430" priority="329" operator="containsText" text="OK">
      <formula>NOT(ISERROR(SEARCH("OK",L98)))</formula>
    </cfRule>
  </conditionalFormatting>
  <conditionalFormatting sqref="L99">
    <cfRule type="containsText" dxfId="429" priority="326" operator="containsText" text="P">
      <formula>NOT(ISERROR(SEARCH("P",L99)))</formula>
    </cfRule>
    <cfRule type="containsText" dxfId="428" priority="327" operator="containsText" text="OK">
      <formula>NOT(ISERROR(SEARCH("OK",L99)))</formula>
    </cfRule>
  </conditionalFormatting>
  <conditionalFormatting sqref="L99">
    <cfRule type="containsText" dxfId="427" priority="324" operator="containsText" text="P">
      <formula>NOT(ISERROR(SEARCH("P",L99)))</formula>
    </cfRule>
    <cfRule type="containsText" dxfId="426" priority="325" operator="containsText" text="OK">
      <formula>NOT(ISERROR(SEARCH("OK",L99)))</formula>
    </cfRule>
  </conditionalFormatting>
  <conditionalFormatting sqref="L101">
    <cfRule type="containsText" dxfId="425" priority="322" operator="containsText" text="P">
      <formula>NOT(ISERROR(SEARCH("P",L101)))</formula>
    </cfRule>
    <cfRule type="containsText" dxfId="424" priority="323" operator="containsText" text="OK">
      <formula>NOT(ISERROR(SEARCH("OK",L101)))</formula>
    </cfRule>
  </conditionalFormatting>
  <conditionalFormatting sqref="L101">
    <cfRule type="containsText" dxfId="423" priority="320" operator="containsText" text="P">
      <formula>NOT(ISERROR(SEARCH("P",L101)))</formula>
    </cfRule>
    <cfRule type="containsText" dxfId="422" priority="321" operator="containsText" text="OK">
      <formula>NOT(ISERROR(SEARCH("OK",L101)))</formula>
    </cfRule>
  </conditionalFormatting>
  <conditionalFormatting sqref="L103">
    <cfRule type="containsText" dxfId="421" priority="318" operator="containsText" text="P">
      <formula>NOT(ISERROR(SEARCH("P",L103)))</formula>
    </cfRule>
    <cfRule type="containsText" dxfId="420" priority="319" operator="containsText" text="OK">
      <formula>NOT(ISERROR(SEARCH("OK",L103)))</formula>
    </cfRule>
  </conditionalFormatting>
  <conditionalFormatting sqref="L103">
    <cfRule type="containsText" dxfId="419" priority="316" operator="containsText" text="P">
      <formula>NOT(ISERROR(SEARCH("P",L103)))</formula>
    </cfRule>
    <cfRule type="containsText" dxfId="418" priority="317" operator="containsText" text="OK">
      <formula>NOT(ISERROR(SEARCH("OK",L103)))</formula>
    </cfRule>
  </conditionalFormatting>
  <conditionalFormatting sqref="L105">
    <cfRule type="containsText" dxfId="417" priority="314" operator="containsText" text="P">
      <formula>NOT(ISERROR(SEARCH("P",L105)))</formula>
    </cfRule>
    <cfRule type="containsText" dxfId="416" priority="315" operator="containsText" text="OK">
      <formula>NOT(ISERROR(SEARCH("OK",L105)))</formula>
    </cfRule>
  </conditionalFormatting>
  <conditionalFormatting sqref="L105">
    <cfRule type="containsText" dxfId="415" priority="312" operator="containsText" text="P">
      <formula>NOT(ISERROR(SEARCH("P",L105)))</formula>
    </cfRule>
    <cfRule type="containsText" dxfId="414" priority="313" operator="containsText" text="OK">
      <formula>NOT(ISERROR(SEARCH("OK",L105)))</formula>
    </cfRule>
  </conditionalFormatting>
  <conditionalFormatting sqref="L106">
    <cfRule type="containsText" dxfId="413" priority="310" operator="containsText" text="P">
      <formula>NOT(ISERROR(SEARCH("P",L106)))</formula>
    </cfRule>
    <cfRule type="containsText" dxfId="412" priority="311" operator="containsText" text="OK">
      <formula>NOT(ISERROR(SEARCH("OK",L106)))</formula>
    </cfRule>
  </conditionalFormatting>
  <conditionalFormatting sqref="L106">
    <cfRule type="containsText" dxfId="411" priority="308" operator="containsText" text="P">
      <formula>NOT(ISERROR(SEARCH("P",L106)))</formula>
    </cfRule>
    <cfRule type="containsText" dxfId="410" priority="309" operator="containsText" text="OK">
      <formula>NOT(ISERROR(SEARCH("OK",L106)))</formula>
    </cfRule>
  </conditionalFormatting>
  <conditionalFormatting sqref="L107">
    <cfRule type="containsText" dxfId="409" priority="306" operator="containsText" text="P">
      <formula>NOT(ISERROR(SEARCH("P",L107)))</formula>
    </cfRule>
    <cfRule type="containsText" dxfId="408" priority="307" operator="containsText" text="OK">
      <formula>NOT(ISERROR(SEARCH("OK",L107)))</formula>
    </cfRule>
  </conditionalFormatting>
  <conditionalFormatting sqref="L107">
    <cfRule type="containsText" dxfId="407" priority="304" operator="containsText" text="P">
      <formula>NOT(ISERROR(SEARCH("P",L107)))</formula>
    </cfRule>
    <cfRule type="containsText" dxfId="406" priority="305" operator="containsText" text="OK">
      <formula>NOT(ISERROR(SEARCH("OK",L107)))</formula>
    </cfRule>
  </conditionalFormatting>
  <conditionalFormatting sqref="L108">
    <cfRule type="containsText" dxfId="405" priority="302" operator="containsText" text="P">
      <formula>NOT(ISERROR(SEARCH("P",L108)))</formula>
    </cfRule>
    <cfRule type="containsText" dxfId="404" priority="303" operator="containsText" text="OK">
      <formula>NOT(ISERROR(SEARCH("OK",L108)))</formula>
    </cfRule>
  </conditionalFormatting>
  <conditionalFormatting sqref="L108">
    <cfRule type="containsText" dxfId="403" priority="300" operator="containsText" text="P">
      <formula>NOT(ISERROR(SEARCH("P",L108)))</formula>
    </cfRule>
    <cfRule type="containsText" dxfId="402" priority="301" operator="containsText" text="OK">
      <formula>NOT(ISERROR(SEARCH("OK",L108)))</formula>
    </cfRule>
  </conditionalFormatting>
  <conditionalFormatting sqref="L109">
    <cfRule type="containsText" dxfId="401" priority="298" operator="containsText" text="P">
      <formula>NOT(ISERROR(SEARCH("P",L109)))</formula>
    </cfRule>
    <cfRule type="containsText" dxfId="400" priority="299" operator="containsText" text="OK">
      <formula>NOT(ISERROR(SEARCH("OK",L109)))</formula>
    </cfRule>
  </conditionalFormatting>
  <conditionalFormatting sqref="L109">
    <cfRule type="containsText" dxfId="399" priority="296" operator="containsText" text="P">
      <formula>NOT(ISERROR(SEARCH("P",L109)))</formula>
    </cfRule>
    <cfRule type="containsText" dxfId="398" priority="297" operator="containsText" text="OK">
      <formula>NOT(ISERROR(SEARCH("OK",L109)))</formula>
    </cfRule>
  </conditionalFormatting>
  <conditionalFormatting sqref="J97">
    <cfRule type="containsText" dxfId="397" priority="294" operator="containsText" text="P">
      <formula>NOT(ISERROR(SEARCH("P",J97)))</formula>
    </cfRule>
    <cfRule type="containsText" dxfId="396" priority="295" operator="containsText" text="OK">
      <formula>NOT(ISERROR(SEARCH("OK",J97)))</formula>
    </cfRule>
  </conditionalFormatting>
  <conditionalFormatting sqref="J97">
    <cfRule type="containsText" dxfId="395" priority="292" operator="containsText" text="P">
      <formula>NOT(ISERROR(SEARCH("P",J97)))</formula>
    </cfRule>
    <cfRule type="containsText" dxfId="394" priority="293" operator="containsText" text="OK">
      <formula>NOT(ISERROR(SEARCH("OK",J97)))</formula>
    </cfRule>
  </conditionalFormatting>
  <conditionalFormatting sqref="J98">
    <cfRule type="containsText" dxfId="393" priority="290" operator="containsText" text="P">
      <formula>NOT(ISERROR(SEARCH("P",J98)))</formula>
    </cfRule>
    <cfRule type="containsText" dxfId="392" priority="291" operator="containsText" text="OK">
      <formula>NOT(ISERROR(SEARCH("OK",J98)))</formula>
    </cfRule>
  </conditionalFormatting>
  <conditionalFormatting sqref="J98">
    <cfRule type="containsText" dxfId="391" priority="288" operator="containsText" text="P">
      <formula>NOT(ISERROR(SEARCH("P",J98)))</formula>
    </cfRule>
    <cfRule type="containsText" dxfId="390" priority="289" operator="containsText" text="OK">
      <formula>NOT(ISERROR(SEARCH("OK",J98)))</formula>
    </cfRule>
  </conditionalFormatting>
  <conditionalFormatting sqref="J99">
    <cfRule type="containsText" dxfId="389" priority="286" operator="containsText" text="P">
      <formula>NOT(ISERROR(SEARCH("P",J99)))</formula>
    </cfRule>
    <cfRule type="containsText" dxfId="388" priority="287" operator="containsText" text="OK">
      <formula>NOT(ISERROR(SEARCH("OK",J99)))</formula>
    </cfRule>
  </conditionalFormatting>
  <conditionalFormatting sqref="J99">
    <cfRule type="containsText" dxfId="387" priority="284" operator="containsText" text="P">
      <formula>NOT(ISERROR(SEARCH("P",J99)))</formula>
    </cfRule>
    <cfRule type="containsText" dxfId="386" priority="285" operator="containsText" text="OK">
      <formula>NOT(ISERROR(SEARCH("OK",J99)))</formula>
    </cfRule>
  </conditionalFormatting>
  <conditionalFormatting sqref="J101">
    <cfRule type="containsText" dxfId="385" priority="282" operator="containsText" text="P">
      <formula>NOT(ISERROR(SEARCH("P",J101)))</formula>
    </cfRule>
    <cfRule type="containsText" dxfId="384" priority="283" operator="containsText" text="OK">
      <formula>NOT(ISERROR(SEARCH("OK",J101)))</formula>
    </cfRule>
  </conditionalFormatting>
  <conditionalFormatting sqref="J101">
    <cfRule type="containsText" dxfId="383" priority="280" operator="containsText" text="P">
      <formula>NOT(ISERROR(SEARCH("P",J101)))</formula>
    </cfRule>
    <cfRule type="containsText" dxfId="382" priority="281" operator="containsText" text="OK">
      <formula>NOT(ISERROR(SEARCH("OK",J101)))</formula>
    </cfRule>
  </conditionalFormatting>
  <conditionalFormatting sqref="J103">
    <cfRule type="containsText" dxfId="381" priority="278" operator="containsText" text="P">
      <formula>NOT(ISERROR(SEARCH("P",J103)))</formula>
    </cfRule>
    <cfRule type="containsText" dxfId="380" priority="279" operator="containsText" text="OK">
      <formula>NOT(ISERROR(SEARCH("OK",J103)))</formula>
    </cfRule>
  </conditionalFormatting>
  <conditionalFormatting sqref="J103">
    <cfRule type="containsText" dxfId="379" priority="276" operator="containsText" text="P">
      <formula>NOT(ISERROR(SEARCH("P",J103)))</formula>
    </cfRule>
    <cfRule type="containsText" dxfId="378" priority="277" operator="containsText" text="OK">
      <formula>NOT(ISERROR(SEARCH("OK",J103)))</formula>
    </cfRule>
  </conditionalFormatting>
  <conditionalFormatting sqref="J105">
    <cfRule type="containsText" dxfId="377" priority="274" operator="containsText" text="P">
      <formula>NOT(ISERROR(SEARCH("P",J105)))</formula>
    </cfRule>
    <cfRule type="containsText" dxfId="376" priority="275" operator="containsText" text="OK">
      <formula>NOT(ISERROR(SEARCH("OK",J105)))</formula>
    </cfRule>
  </conditionalFormatting>
  <conditionalFormatting sqref="J105">
    <cfRule type="containsText" dxfId="375" priority="272" operator="containsText" text="P">
      <formula>NOT(ISERROR(SEARCH("P",J105)))</formula>
    </cfRule>
    <cfRule type="containsText" dxfId="374" priority="273" operator="containsText" text="OK">
      <formula>NOT(ISERROR(SEARCH("OK",J105)))</formula>
    </cfRule>
  </conditionalFormatting>
  <conditionalFormatting sqref="J106">
    <cfRule type="containsText" dxfId="373" priority="270" operator="containsText" text="P">
      <formula>NOT(ISERROR(SEARCH("P",J106)))</formula>
    </cfRule>
    <cfRule type="containsText" dxfId="372" priority="271" operator="containsText" text="OK">
      <formula>NOT(ISERROR(SEARCH("OK",J106)))</formula>
    </cfRule>
  </conditionalFormatting>
  <conditionalFormatting sqref="J106">
    <cfRule type="containsText" dxfId="371" priority="268" operator="containsText" text="P">
      <formula>NOT(ISERROR(SEARCH("P",J106)))</formula>
    </cfRule>
    <cfRule type="containsText" dxfId="370" priority="269" operator="containsText" text="OK">
      <formula>NOT(ISERROR(SEARCH("OK",J106)))</formula>
    </cfRule>
  </conditionalFormatting>
  <conditionalFormatting sqref="J107">
    <cfRule type="containsText" dxfId="369" priority="266" operator="containsText" text="P">
      <formula>NOT(ISERROR(SEARCH("P",J107)))</formula>
    </cfRule>
    <cfRule type="containsText" dxfId="368" priority="267" operator="containsText" text="OK">
      <formula>NOT(ISERROR(SEARCH("OK",J107)))</formula>
    </cfRule>
  </conditionalFormatting>
  <conditionalFormatting sqref="J107">
    <cfRule type="containsText" dxfId="367" priority="264" operator="containsText" text="P">
      <formula>NOT(ISERROR(SEARCH("P",J107)))</formula>
    </cfRule>
    <cfRule type="containsText" dxfId="366" priority="265" operator="containsText" text="OK">
      <formula>NOT(ISERROR(SEARCH("OK",J107)))</formula>
    </cfRule>
  </conditionalFormatting>
  <conditionalFormatting sqref="J108">
    <cfRule type="containsText" dxfId="365" priority="262" operator="containsText" text="P">
      <formula>NOT(ISERROR(SEARCH("P",J108)))</formula>
    </cfRule>
    <cfRule type="containsText" dxfId="364" priority="263" operator="containsText" text="OK">
      <formula>NOT(ISERROR(SEARCH("OK",J108)))</formula>
    </cfRule>
  </conditionalFormatting>
  <conditionalFormatting sqref="J108">
    <cfRule type="containsText" dxfId="363" priority="260" operator="containsText" text="P">
      <formula>NOT(ISERROR(SEARCH("P",J108)))</formula>
    </cfRule>
    <cfRule type="containsText" dxfId="362" priority="261" operator="containsText" text="OK">
      <formula>NOT(ISERROR(SEARCH("OK",J108)))</formula>
    </cfRule>
  </conditionalFormatting>
  <conditionalFormatting sqref="J109">
    <cfRule type="containsText" dxfId="361" priority="258" operator="containsText" text="P">
      <formula>NOT(ISERROR(SEARCH("P",J109)))</formula>
    </cfRule>
    <cfRule type="containsText" dxfId="360" priority="259" operator="containsText" text="OK">
      <formula>NOT(ISERROR(SEARCH("OK",J109)))</formula>
    </cfRule>
  </conditionalFormatting>
  <conditionalFormatting sqref="J109">
    <cfRule type="containsText" dxfId="359" priority="256" operator="containsText" text="P">
      <formula>NOT(ISERROR(SEARCH("P",J109)))</formula>
    </cfRule>
    <cfRule type="containsText" dxfId="358" priority="257" operator="containsText" text="OK">
      <formula>NOT(ISERROR(SEARCH("OK",J109)))</formula>
    </cfRule>
  </conditionalFormatting>
  <conditionalFormatting sqref="H97">
    <cfRule type="containsText" dxfId="357" priority="254" operator="containsText" text="P">
      <formula>NOT(ISERROR(SEARCH("P",H97)))</formula>
    </cfRule>
    <cfRule type="containsText" dxfId="356" priority="255" operator="containsText" text="OK">
      <formula>NOT(ISERROR(SEARCH("OK",H97)))</formula>
    </cfRule>
  </conditionalFormatting>
  <conditionalFormatting sqref="H97">
    <cfRule type="containsText" dxfId="355" priority="252" operator="containsText" text="P">
      <formula>NOT(ISERROR(SEARCH("P",H97)))</formula>
    </cfRule>
    <cfRule type="containsText" dxfId="354" priority="253" operator="containsText" text="OK">
      <formula>NOT(ISERROR(SEARCH("OK",H97)))</formula>
    </cfRule>
  </conditionalFormatting>
  <conditionalFormatting sqref="H98">
    <cfRule type="containsText" dxfId="353" priority="250" operator="containsText" text="P">
      <formula>NOT(ISERROR(SEARCH("P",H98)))</formula>
    </cfRule>
    <cfRule type="containsText" dxfId="352" priority="251" operator="containsText" text="OK">
      <formula>NOT(ISERROR(SEARCH("OK",H98)))</formula>
    </cfRule>
  </conditionalFormatting>
  <conditionalFormatting sqref="H98">
    <cfRule type="containsText" dxfId="351" priority="248" operator="containsText" text="P">
      <formula>NOT(ISERROR(SEARCH("P",H98)))</formula>
    </cfRule>
    <cfRule type="containsText" dxfId="350" priority="249" operator="containsText" text="OK">
      <formula>NOT(ISERROR(SEARCH("OK",H98)))</formula>
    </cfRule>
  </conditionalFormatting>
  <conditionalFormatting sqref="H99">
    <cfRule type="containsText" dxfId="349" priority="246" operator="containsText" text="P">
      <formula>NOT(ISERROR(SEARCH("P",H99)))</formula>
    </cfRule>
    <cfRule type="containsText" dxfId="348" priority="247" operator="containsText" text="OK">
      <formula>NOT(ISERROR(SEARCH("OK",H99)))</formula>
    </cfRule>
  </conditionalFormatting>
  <conditionalFormatting sqref="H99">
    <cfRule type="containsText" dxfId="347" priority="244" operator="containsText" text="P">
      <formula>NOT(ISERROR(SEARCH("P",H99)))</formula>
    </cfRule>
    <cfRule type="containsText" dxfId="346" priority="245" operator="containsText" text="OK">
      <formula>NOT(ISERROR(SEARCH("OK",H99)))</formula>
    </cfRule>
  </conditionalFormatting>
  <conditionalFormatting sqref="H101">
    <cfRule type="containsText" dxfId="345" priority="242" operator="containsText" text="P">
      <formula>NOT(ISERROR(SEARCH("P",H101)))</formula>
    </cfRule>
    <cfRule type="containsText" dxfId="344" priority="243" operator="containsText" text="OK">
      <formula>NOT(ISERROR(SEARCH("OK",H101)))</formula>
    </cfRule>
  </conditionalFormatting>
  <conditionalFormatting sqref="H101">
    <cfRule type="containsText" dxfId="343" priority="240" operator="containsText" text="P">
      <formula>NOT(ISERROR(SEARCH("P",H101)))</formula>
    </cfRule>
    <cfRule type="containsText" dxfId="342" priority="241" operator="containsText" text="OK">
      <formula>NOT(ISERROR(SEARCH("OK",H101)))</formula>
    </cfRule>
  </conditionalFormatting>
  <conditionalFormatting sqref="H103">
    <cfRule type="containsText" dxfId="341" priority="238" operator="containsText" text="P">
      <formula>NOT(ISERROR(SEARCH("P",H103)))</formula>
    </cfRule>
    <cfRule type="containsText" dxfId="340" priority="239" operator="containsText" text="OK">
      <formula>NOT(ISERROR(SEARCH("OK",H103)))</formula>
    </cfRule>
  </conditionalFormatting>
  <conditionalFormatting sqref="H103">
    <cfRule type="containsText" dxfId="339" priority="236" operator="containsText" text="P">
      <formula>NOT(ISERROR(SEARCH("P",H103)))</formula>
    </cfRule>
    <cfRule type="containsText" dxfId="338" priority="237" operator="containsText" text="OK">
      <formula>NOT(ISERROR(SEARCH("OK",H103)))</formula>
    </cfRule>
  </conditionalFormatting>
  <conditionalFormatting sqref="H105">
    <cfRule type="containsText" dxfId="337" priority="234" operator="containsText" text="P">
      <formula>NOT(ISERROR(SEARCH("P",H105)))</formula>
    </cfRule>
    <cfRule type="containsText" dxfId="336" priority="235" operator="containsText" text="OK">
      <formula>NOT(ISERROR(SEARCH("OK",H105)))</formula>
    </cfRule>
  </conditionalFormatting>
  <conditionalFormatting sqref="H105">
    <cfRule type="containsText" dxfId="335" priority="232" operator="containsText" text="P">
      <formula>NOT(ISERROR(SEARCH("P",H105)))</formula>
    </cfRule>
    <cfRule type="containsText" dxfId="334" priority="233" operator="containsText" text="OK">
      <formula>NOT(ISERROR(SEARCH("OK",H105)))</formula>
    </cfRule>
  </conditionalFormatting>
  <conditionalFormatting sqref="H106">
    <cfRule type="containsText" dxfId="333" priority="230" operator="containsText" text="P">
      <formula>NOT(ISERROR(SEARCH("P",H106)))</formula>
    </cfRule>
    <cfRule type="containsText" dxfId="332" priority="231" operator="containsText" text="OK">
      <formula>NOT(ISERROR(SEARCH("OK",H106)))</formula>
    </cfRule>
  </conditionalFormatting>
  <conditionalFormatting sqref="H106">
    <cfRule type="containsText" dxfId="331" priority="228" operator="containsText" text="P">
      <formula>NOT(ISERROR(SEARCH("P",H106)))</formula>
    </cfRule>
    <cfRule type="containsText" dxfId="330" priority="229" operator="containsText" text="OK">
      <formula>NOT(ISERROR(SEARCH("OK",H106)))</formula>
    </cfRule>
  </conditionalFormatting>
  <conditionalFormatting sqref="H107">
    <cfRule type="containsText" dxfId="329" priority="226" operator="containsText" text="P">
      <formula>NOT(ISERROR(SEARCH("P",H107)))</formula>
    </cfRule>
    <cfRule type="containsText" dxfId="328" priority="227" operator="containsText" text="OK">
      <formula>NOT(ISERROR(SEARCH("OK",H107)))</formula>
    </cfRule>
  </conditionalFormatting>
  <conditionalFormatting sqref="H107">
    <cfRule type="containsText" dxfId="327" priority="224" operator="containsText" text="P">
      <formula>NOT(ISERROR(SEARCH("P",H107)))</formula>
    </cfRule>
    <cfRule type="containsText" dxfId="326" priority="225" operator="containsText" text="OK">
      <formula>NOT(ISERROR(SEARCH("OK",H107)))</formula>
    </cfRule>
  </conditionalFormatting>
  <conditionalFormatting sqref="H108">
    <cfRule type="containsText" dxfId="325" priority="222" operator="containsText" text="P">
      <formula>NOT(ISERROR(SEARCH("P",H108)))</formula>
    </cfRule>
    <cfRule type="containsText" dxfId="324" priority="223" operator="containsText" text="OK">
      <formula>NOT(ISERROR(SEARCH("OK",H108)))</formula>
    </cfRule>
  </conditionalFormatting>
  <conditionalFormatting sqref="H108">
    <cfRule type="containsText" dxfId="323" priority="220" operator="containsText" text="P">
      <formula>NOT(ISERROR(SEARCH("P",H108)))</formula>
    </cfRule>
    <cfRule type="containsText" dxfId="322" priority="221" operator="containsText" text="OK">
      <formula>NOT(ISERROR(SEARCH("OK",H108)))</formula>
    </cfRule>
  </conditionalFormatting>
  <conditionalFormatting sqref="H109">
    <cfRule type="containsText" dxfId="321" priority="218" operator="containsText" text="P">
      <formula>NOT(ISERROR(SEARCH("P",H109)))</formula>
    </cfRule>
    <cfRule type="containsText" dxfId="320" priority="219" operator="containsText" text="OK">
      <formula>NOT(ISERROR(SEARCH("OK",H109)))</formula>
    </cfRule>
  </conditionalFormatting>
  <conditionalFormatting sqref="H109">
    <cfRule type="containsText" dxfId="319" priority="216" operator="containsText" text="P">
      <formula>NOT(ISERROR(SEARCH("P",H109)))</formula>
    </cfRule>
    <cfRule type="containsText" dxfId="318" priority="217" operator="containsText" text="OK">
      <formula>NOT(ISERROR(SEARCH("OK",H109)))</formula>
    </cfRule>
  </conditionalFormatting>
  <conditionalFormatting sqref="J39">
    <cfRule type="containsText" dxfId="317" priority="214" operator="containsText" text="P">
      <formula>NOT(ISERROR(SEARCH("P",J39)))</formula>
    </cfRule>
    <cfRule type="containsText" dxfId="316" priority="215" operator="containsText" text="OK">
      <formula>NOT(ISERROR(SEARCH("OK",J39)))</formula>
    </cfRule>
  </conditionalFormatting>
  <conditionalFormatting sqref="J39">
    <cfRule type="containsText" dxfId="315" priority="212" operator="containsText" text="P">
      <formula>NOT(ISERROR(SEARCH("P",J39)))</formula>
    </cfRule>
    <cfRule type="containsText" dxfId="314" priority="213" operator="containsText" text="OK">
      <formula>NOT(ISERROR(SEARCH("OK",J39)))</formula>
    </cfRule>
  </conditionalFormatting>
  <conditionalFormatting sqref="L39">
    <cfRule type="containsText" dxfId="313" priority="210" operator="containsText" text="P">
      <formula>NOT(ISERROR(SEARCH("P",L39)))</formula>
    </cfRule>
    <cfRule type="containsText" dxfId="312" priority="211" operator="containsText" text="OK">
      <formula>NOT(ISERROR(SEARCH("OK",L39)))</formula>
    </cfRule>
  </conditionalFormatting>
  <conditionalFormatting sqref="L39">
    <cfRule type="containsText" dxfId="311" priority="208" operator="containsText" text="P">
      <formula>NOT(ISERROR(SEARCH("P",L39)))</formula>
    </cfRule>
    <cfRule type="containsText" dxfId="310" priority="209" operator="containsText" text="OK">
      <formula>NOT(ISERROR(SEARCH("OK",L39)))</formula>
    </cfRule>
  </conditionalFormatting>
  <conditionalFormatting sqref="N39">
    <cfRule type="containsText" dxfId="309" priority="206" operator="containsText" text="P">
      <formula>NOT(ISERROR(SEARCH("P",N39)))</formula>
    </cfRule>
    <cfRule type="containsText" dxfId="308" priority="207" operator="containsText" text="OK">
      <formula>NOT(ISERROR(SEARCH("OK",N39)))</formula>
    </cfRule>
  </conditionalFormatting>
  <conditionalFormatting sqref="N39">
    <cfRule type="containsText" dxfId="307" priority="204" operator="containsText" text="P">
      <formula>NOT(ISERROR(SEARCH("P",N39)))</formula>
    </cfRule>
    <cfRule type="containsText" dxfId="306" priority="205" operator="containsText" text="OK">
      <formula>NOT(ISERROR(SEARCH("OK",N39)))</formula>
    </cfRule>
  </conditionalFormatting>
  <conditionalFormatting sqref="P39">
    <cfRule type="containsText" dxfId="305" priority="202" operator="containsText" text="P">
      <formula>NOT(ISERROR(SEARCH("P",P39)))</formula>
    </cfRule>
    <cfRule type="containsText" dxfId="304" priority="203" operator="containsText" text="OK">
      <formula>NOT(ISERROR(SEARCH("OK",P39)))</formula>
    </cfRule>
  </conditionalFormatting>
  <conditionalFormatting sqref="P39">
    <cfRule type="containsText" dxfId="303" priority="200" operator="containsText" text="P">
      <formula>NOT(ISERROR(SEARCH("P",P39)))</formula>
    </cfRule>
    <cfRule type="containsText" dxfId="302" priority="201" operator="containsText" text="OK">
      <formula>NOT(ISERROR(SEARCH("OK",P39)))</formula>
    </cfRule>
  </conditionalFormatting>
  <conditionalFormatting sqref="R39">
    <cfRule type="containsText" dxfId="301" priority="198" operator="containsText" text="P">
      <formula>NOT(ISERROR(SEARCH("P",R39)))</formula>
    </cfRule>
    <cfRule type="containsText" dxfId="300" priority="199" operator="containsText" text="OK">
      <formula>NOT(ISERROR(SEARCH("OK",R39)))</formula>
    </cfRule>
  </conditionalFormatting>
  <conditionalFormatting sqref="R39">
    <cfRule type="containsText" dxfId="299" priority="196" operator="containsText" text="P">
      <formula>NOT(ISERROR(SEARCH("P",R39)))</formula>
    </cfRule>
    <cfRule type="containsText" dxfId="298" priority="197" operator="containsText" text="OK">
      <formula>NOT(ISERROR(SEARCH("OK",R39)))</formula>
    </cfRule>
  </conditionalFormatting>
  <conditionalFormatting sqref="T39">
    <cfRule type="containsText" dxfId="297" priority="194" operator="containsText" text="P">
      <formula>NOT(ISERROR(SEARCH("P",T39)))</formula>
    </cfRule>
    <cfRule type="containsText" dxfId="296" priority="195" operator="containsText" text="OK">
      <formula>NOT(ISERROR(SEARCH("OK",T39)))</formula>
    </cfRule>
  </conditionalFormatting>
  <conditionalFormatting sqref="T39">
    <cfRule type="containsText" dxfId="295" priority="192" operator="containsText" text="P">
      <formula>NOT(ISERROR(SEARCH("P",T39)))</formula>
    </cfRule>
    <cfRule type="containsText" dxfId="294" priority="193" operator="containsText" text="OK">
      <formula>NOT(ISERROR(SEARCH("OK",T39)))</formula>
    </cfRule>
  </conditionalFormatting>
  <conditionalFormatting sqref="V39">
    <cfRule type="containsText" dxfId="293" priority="190" operator="containsText" text="P">
      <formula>NOT(ISERROR(SEARCH("P",V39)))</formula>
    </cfRule>
    <cfRule type="containsText" dxfId="292" priority="191" operator="containsText" text="OK">
      <formula>NOT(ISERROR(SEARCH("OK",V39)))</formula>
    </cfRule>
  </conditionalFormatting>
  <conditionalFormatting sqref="V39">
    <cfRule type="containsText" dxfId="291" priority="188" operator="containsText" text="P">
      <formula>NOT(ISERROR(SEARCH("P",V39)))</formula>
    </cfRule>
    <cfRule type="containsText" dxfId="290" priority="189" operator="containsText" text="OK">
      <formula>NOT(ISERROR(SEARCH("OK",V39)))</formula>
    </cfRule>
  </conditionalFormatting>
  <conditionalFormatting sqref="X39">
    <cfRule type="containsText" dxfId="289" priority="186" operator="containsText" text="P">
      <formula>NOT(ISERROR(SEARCH("P",X39)))</formula>
    </cfRule>
    <cfRule type="containsText" dxfId="288" priority="187" operator="containsText" text="OK">
      <formula>NOT(ISERROR(SEARCH("OK",X39)))</formula>
    </cfRule>
  </conditionalFormatting>
  <conditionalFormatting sqref="X39">
    <cfRule type="containsText" dxfId="287" priority="184" operator="containsText" text="P">
      <formula>NOT(ISERROR(SEARCH("P",X39)))</formula>
    </cfRule>
    <cfRule type="containsText" dxfId="286" priority="185" operator="containsText" text="OK">
      <formula>NOT(ISERROR(SEARCH("OK",X39)))</formula>
    </cfRule>
  </conditionalFormatting>
  <conditionalFormatting sqref="Z39">
    <cfRule type="containsText" dxfId="285" priority="182" operator="containsText" text="P">
      <formula>NOT(ISERROR(SEARCH("P",Z39)))</formula>
    </cfRule>
    <cfRule type="containsText" dxfId="284" priority="183" operator="containsText" text="OK">
      <formula>NOT(ISERROR(SEARCH("OK",Z39)))</formula>
    </cfRule>
  </conditionalFormatting>
  <conditionalFormatting sqref="Z39">
    <cfRule type="containsText" dxfId="283" priority="180" operator="containsText" text="P">
      <formula>NOT(ISERROR(SEARCH("P",Z39)))</formula>
    </cfRule>
    <cfRule type="containsText" dxfId="282" priority="181" operator="containsText" text="OK">
      <formula>NOT(ISERROR(SEARCH("OK",Z39)))</formula>
    </cfRule>
  </conditionalFormatting>
  <conditionalFormatting sqref="H40">
    <cfRule type="containsText" dxfId="281" priority="178" operator="containsText" text="P">
      <formula>NOT(ISERROR(SEARCH("P",H40)))</formula>
    </cfRule>
    <cfRule type="containsText" dxfId="280" priority="179" operator="containsText" text="OK">
      <formula>NOT(ISERROR(SEARCH("OK",H40)))</formula>
    </cfRule>
  </conditionalFormatting>
  <conditionalFormatting sqref="H40">
    <cfRule type="containsText" dxfId="279" priority="176" operator="containsText" text="P">
      <formula>NOT(ISERROR(SEARCH("P",H40)))</formula>
    </cfRule>
    <cfRule type="containsText" dxfId="278" priority="177" operator="containsText" text="OK">
      <formula>NOT(ISERROR(SEARCH("OK",H40)))</formula>
    </cfRule>
  </conditionalFormatting>
  <conditionalFormatting sqref="J40">
    <cfRule type="containsText" dxfId="277" priority="174" operator="containsText" text="P">
      <formula>NOT(ISERROR(SEARCH("P",J40)))</formula>
    </cfRule>
    <cfRule type="containsText" dxfId="276" priority="175" operator="containsText" text="OK">
      <formula>NOT(ISERROR(SEARCH("OK",J40)))</formula>
    </cfRule>
  </conditionalFormatting>
  <conditionalFormatting sqref="J40">
    <cfRule type="containsText" dxfId="275" priority="172" operator="containsText" text="P">
      <formula>NOT(ISERROR(SEARCH("P",J40)))</formula>
    </cfRule>
    <cfRule type="containsText" dxfId="274" priority="173" operator="containsText" text="OK">
      <formula>NOT(ISERROR(SEARCH("OK",J40)))</formula>
    </cfRule>
  </conditionalFormatting>
  <conditionalFormatting sqref="L40">
    <cfRule type="containsText" dxfId="273" priority="170" operator="containsText" text="P">
      <formula>NOT(ISERROR(SEARCH("P",L40)))</formula>
    </cfRule>
    <cfRule type="containsText" dxfId="272" priority="171" operator="containsText" text="OK">
      <formula>NOT(ISERROR(SEARCH("OK",L40)))</formula>
    </cfRule>
  </conditionalFormatting>
  <conditionalFormatting sqref="L40">
    <cfRule type="containsText" dxfId="271" priority="168" operator="containsText" text="P">
      <formula>NOT(ISERROR(SEARCH("P",L40)))</formula>
    </cfRule>
    <cfRule type="containsText" dxfId="270" priority="169" operator="containsText" text="OK">
      <formula>NOT(ISERROR(SEARCH("OK",L40)))</formula>
    </cfRule>
  </conditionalFormatting>
  <conditionalFormatting sqref="AB7">
    <cfRule type="containsText" dxfId="269" priority="164" operator="containsText" text="P">
      <formula>NOT(ISERROR(SEARCH("P",AB7)))</formula>
    </cfRule>
    <cfRule type="containsText" dxfId="268" priority="165" operator="containsText" text="OK">
      <formula>NOT(ISERROR(SEARCH("OK",AB7)))</formula>
    </cfRule>
  </conditionalFormatting>
  <conditionalFormatting sqref="AB7">
    <cfRule type="containsText" dxfId="267" priority="166" operator="containsText" text="P">
      <formula>NOT(ISERROR(SEARCH("P",AB7)))</formula>
    </cfRule>
    <cfRule type="containsText" dxfId="266" priority="167" operator="containsText" text="OK">
      <formula>NOT(ISERROR(SEARCH("OK",AB7)))</formula>
    </cfRule>
  </conditionalFormatting>
  <conditionalFormatting sqref="AB8:AB131">
    <cfRule type="containsText" dxfId="265" priority="160" operator="containsText" text="P">
      <formula>NOT(ISERROR(SEARCH("P",AB8)))</formula>
    </cfRule>
    <cfRule type="containsText" dxfId="264" priority="161" operator="containsText" text="OK">
      <formula>NOT(ISERROR(SEARCH("OK",AB8)))</formula>
    </cfRule>
  </conditionalFormatting>
  <conditionalFormatting sqref="AB8:AB131">
    <cfRule type="containsText" dxfId="263" priority="162" operator="containsText" text="P">
      <formula>NOT(ISERROR(SEARCH("P",AB8)))</formula>
    </cfRule>
    <cfRule type="containsText" dxfId="262" priority="163" operator="containsText" text="OK">
      <formula>NOT(ISERROR(SEARCH("OK",AB8)))</formula>
    </cfRule>
  </conditionalFormatting>
  <conditionalFormatting sqref="AC94">
    <cfRule type="expression" dxfId="261" priority="94">
      <formula>AND(+AB94="P",AC94&lt;=$B$1)</formula>
    </cfRule>
    <cfRule type="expression" dxfId="260" priority="95">
      <formula>AND(+AB94="P",AC94&gt;$B$1)</formula>
    </cfRule>
    <cfRule type="expression" dxfId="259" priority="96">
      <formula>+AB94="OK"</formula>
    </cfRule>
  </conditionalFormatting>
  <conditionalFormatting sqref="AE7:AE85">
    <cfRule type="expression" dxfId="258" priority="157">
      <formula>AND(+AC7="P",AE7&lt;=$B$1)</formula>
    </cfRule>
    <cfRule type="expression" dxfId="257" priority="158">
      <formula>AND(+AC7="P",AE7&gt;$B$1)</formula>
    </cfRule>
    <cfRule type="expression" dxfId="256" priority="159">
      <formula>+AC7="OK"</formula>
    </cfRule>
  </conditionalFormatting>
  <conditionalFormatting sqref="W37">
    <cfRule type="expression" dxfId="255" priority="106">
      <formula>AND(+V37="P",W37&lt;=$B$1)</formula>
    </cfRule>
    <cfRule type="expression" dxfId="254" priority="107">
      <formula>AND(+V37="P",W37&gt;$B$1)</formula>
    </cfRule>
    <cfRule type="expression" dxfId="253" priority="108">
      <formula>+V37="OK"</formula>
    </cfRule>
  </conditionalFormatting>
  <conditionalFormatting sqref="AF7">
    <cfRule type="expression" dxfId="252" priority="151">
      <formula>AND(+AE7="P",AF7&lt;=$B$1)</formula>
    </cfRule>
    <cfRule type="expression" dxfId="251" priority="152">
      <formula>AND(+AE7="P",AF7&gt;$B$1)</formula>
    </cfRule>
    <cfRule type="expression" dxfId="250" priority="153">
      <formula>+AE7="OK"</formula>
    </cfRule>
  </conditionalFormatting>
  <conditionalFormatting sqref="AG7:AG131">
    <cfRule type="expression" dxfId="249" priority="148">
      <formula>AND(+AF7="P",AG7&lt;=$B$1)</formula>
    </cfRule>
    <cfRule type="expression" dxfId="248" priority="149">
      <formula>AND(+AF7="P",AG7&gt;$B$1)</formula>
    </cfRule>
    <cfRule type="expression" dxfId="247" priority="150">
      <formula>+AF7="OK"</formula>
    </cfRule>
  </conditionalFormatting>
  <conditionalFormatting sqref="AE86:AE91">
    <cfRule type="expression" dxfId="246" priority="145">
      <formula>AND(+AD86="P",AE86&lt;=$B$1)</formula>
    </cfRule>
    <cfRule type="expression" dxfId="245" priority="146">
      <formula>AND(+AD86="P",AE86&gt;$B$1)</formula>
    </cfRule>
    <cfRule type="expression" dxfId="244" priority="147">
      <formula>+AD86="OK"</formula>
    </cfRule>
  </conditionalFormatting>
  <conditionalFormatting sqref="AE7:AE131">
    <cfRule type="expression" dxfId="243" priority="142">
      <formula>AND(+AD7="P",AE7&lt;=$B$1)</formula>
    </cfRule>
    <cfRule type="expression" dxfId="242" priority="143">
      <formula>AND(+AD7="P",AE7&gt;$B$1)</formula>
    </cfRule>
    <cfRule type="expression" dxfId="241" priority="144">
      <formula>+AD7="OK"</formula>
    </cfRule>
  </conditionalFormatting>
  <conditionalFormatting sqref="Y37">
    <cfRule type="expression" dxfId="240" priority="103">
      <formula>AND(+X37="P",Y37&lt;=$B$1)</formula>
    </cfRule>
    <cfRule type="expression" dxfId="239" priority="104">
      <formula>AND(+X37="P",Y37&gt;$B$1)</formula>
    </cfRule>
    <cfRule type="expression" dxfId="238" priority="105">
      <formula>+X37="OK"</formula>
    </cfRule>
  </conditionalFormatting>
  <conditionalFormatting sqref="G8">
    <cfRule type="expression" dxfId="237" priority="136">
      <formula>AND(+F8="P",G8&lt;=$B$1)</formula>
    </cfRule>
    <cfRule type="expression" dxfId="236" priority="137">
      <formula>AND(+F8="P",G8&gt;$B$1)</formula>
    </cfRule>
    <cfRule type="expression" dxfId="235" priority="138">
      <formula>+F8="OK"</formula>
    </cfRule>
  </conditionalFormatting>
  <conditionalFormatting sqref="AF8">
    <cfRule type="expression" dxfId="234" priority="130">
      <formula>AND(+AE8="P",AF8&lt;=$B$1)</formula>
    </cfRule>
    <cfRule type="expression" dxfId="233" priority="131">
      <formula>AND(+AE8="P",AF8&gt;$B$1)</formula>
    </cfRule>
    <cfRule type="expression" dxfId="232" priority="132">
      <formula>+AE8="OK"</formula>
    </cfRule>
  </conditionalFormatting>
  <conditionalFormatting sqref="AF9:AF131">
    <cfRule type="expression" dxfId="231" priority="127">
      <formula>AND(+AE9="P",AF9&lt;=$B$1)</formula>
    </cfRule>
    <cfRule type="expression" dxfId="230" priority="128">
      <formula>AND(+AE9="P",AF9&gt;$B$1)</formula>
    </cfRule>
    <cfRule type="expression" dxfId="229" priority="129">
      <formula>+AE9="OK"</formula>
    </cfRule>
  </conditionalFormatting>
  <conditionalFormatting sqref="K37">
    <cfRule type="expression" dxfId="228" priority="124">
      <formula>AND(+J37="P",K37&lt;=$B$1)</formula>
    </cfRule>
    <cfRule type="expression" dxfId="227" priority="125">
      <formula>AND(+J37="P",K37&gt;$B$1)</formula>
    </cfRule>
    <cfRule type="expression" dxfId="226" priority="126">
      <formula>+J37="OK"</formula>
    </cfRule>
  </conditionalFormatting>
  <conditionalFormatting sqref="M37">
    <cfRule type="expression" dxfId="225" priority="121">
      <formula>AND(+L37="P",M37&lt;=$B$1)</formula>
    </cfRule>
    <cfRule type="expression" dxfId="224" priority="122">
      <formula>AND(+L37="P",M37&gt;$B$1)</formula>
    </cfRule>
    <cfRule type="expression" dxfId="223" priority="123">
      <formula>+L37="OK"</formula>
    </cfRule>
  </conditionalFormatting>
  <conditionalFormatting sqref="O37">
    <cfRule type="expression" dxfId="222" priority="118">
      <formula>AND(+N37="P",O37&lt;=$B$1)</formula>
    </cfRule>
    <cfRule type="expression" dxfId="221" priority="119">
      <formula>AND(+N37="P",O37&gt;$B$1)</formula>
    </cfRule>
    <cfRule type="expression" dxfId="220" priority="120">
      <formula>+N37="OK"</formula>
    </cfRule>
  </conditionalFormatting>
  <conditionalFormatting sqref="Q37">
    <cfRule type="expression" dxfId="219" priority="115">
      <formula>AND(+P37="P",Q37&lt;=$B$1)</formula>
    </cfRule>
    <cfRule type="expression" dxfId="218" priority="116">
      <formula>AND(+P37="P",Q37&gt;$B$1)</formula>
    </cfRule>
    <cfRule type="expression" dxfId="217" priority="117">
      <formula>+P37="OK"</formula>
    </cfRule>
  </conditionalFormatting>
  <conditionalFormatting sqref="S37">
    <cfRule type="expression" dxfId="216" priority="112">
      <formula>AND(+R37="P",S37&lt;=$B$1)</formula>
    </cfRule>
    <cfRule type="expression" dxfId="215" priority="113">
      <formula>AND(+R37="P",S37&gt;$B$1)</formula>
    </cfRule>
    <cfRule type="expression" dxfId="214" priority="114">
      <formula>+R37="OK"</formula>
    </cfRule>
  </conditionalFormatting>
  <conditionalFormatting sqref="U37">
    <cfRule type="expression" dxfId="213" priority="109">
      <formula>AND(+T37="P",U37&lt;=$B$1)</formula>
    </cfRule>
    <cfRule type="expression" dxfId="212" priority="110">
      <formula>AND(+T37="P",U37&gt;$B$1)</formula>
    </cfRule>
    <cfRule type="expression" dxfId="211" priority="111">
      <formula>+T37="OK"</formula>
    </cfRule>
  </conditionalFormatting>
  <conditionalFormatting sqref="AA37">
    <cfRule type="expression" dxfId="210" priority="100">
      <formula>AND(+Z37="P",AA37&lt;=$B$1)</formula>
    </cfRule>
    <cfRule type="expression" dxfId="209" priority="101">
      <formula>AND(+Z37="P",AA37&gt;$B$1)</formula>
    </cfRule>
    <cfRule type="expression" dxfId="208" priority="102">
      <formula>+Z37="OK"</formula>
    </cfRule>
  </conditionalFormatting>
  <conditionalFormatting sqref="H92">
    <cfRule type="expression" dxfId="207" priority="97">
      <formula>AND(+G93="P",H92&lt;=$B$1)</formula>
    </cfRule>
    <cfRule type="expression" dxfId="206" priority="98">
      <formula>AND(+G93="P",H92&gt;$B$1)</formula>
    </cfRule>
    <cfRule type="expression" dxfId="205" priority="99">
      <formula>+G93="OK"</formula>
    </cfRule>
  </conditionalFormatting>
  <conditionalFormatting sqref="F6">
    <cfRule type="containsText" dxfId="204" priority="92" operator="containsText" text="P">
      <formula>NOT(ISERROR(SEARCH("P",F6)))</formula>
    </cfRule>
    <cfRule type="containsText" dxfId="203" priority="93" operator="containsText" text="OK">
      <formula>NOT(ISERROR(SEARCH("OK",F6)))</formula>
    </cfRule>
  </conditionalFormatting>
  <conditionalFormatting sqref="F6">
    <cfRule type="containsText" dxfId="202" priority="90" operator="containsText" text="P">
      <formula>NOT(ISERROR(SEARCH("P",F6)))</formula>
    </cfRule>
    <cfRule type="containsText" dxfId="201" priority="91" operator="containsText" text="OK">
      <formula>NOT(ISERROR(SEARCH("OK",F6)))</formula>
    </cfRule>
  </conditionalFormatting>
  <conditionalFormatting sqref="G6">
    <cfRule type="expression" dxfId="200" priority="47">
      <formula>AND(+F6="P",G6&lt;=$B$1)</formula>
    </cfRule>
    <cfRule type="expression" dxfId="199" priority="48">
      <formula>AND(+F6="P",G6&gt;$B$1)</formula>
    </cfRule>
    <cfRule type="expression" dxfId="198" priority="49">
      <formula>+F6="OK"</formula>
    </cfRule>
  </conditionalFormatting>
  <conditionalFormatting sqref="AC6">
    <cfRule type="expression" dxfId="197" priority="17">
      <formula>AND(+AB6="P",AC6&lt;=$B$1)</formula>
    </cfRule>
    <cfRule type="expression" dxfId="196" priority="18">
      <formula>AND(+AB6="P",AC6&gt;$B$1)</formula>
    </cfRule>
    <cfRule type="expression" dxfId="195" priority="19">
      <formula>+AB6="OK"</formula>
    </cfRule>
  </conditionalFormatting>
  <conditionalFormatting sqref="AB6">
    <cfRule type="containsText" dxfId="194" priority="13" operator="containsText" text="P">
      <formula>NOT(ISERROR(SEARCH("P",AB6)))</formula>
    </cfRule>
    <cfRule type="containsText" dxfId="193" priority="14" operator="containsText" text="OK">
      <formula>NOT(ISERROR(SEARCH("OK",AB6)))</formula>
    </cfRule>
  </conditionalFormatting>
  <conditionalFormatting sqref="AB6">
    <cfRule type="containsText" dxfId="192" priority="15" operator="containsText" text="P">
      <formula>NOT(ISERROR(SEARCH("P",AB6)))</formula>
    </cfRule>
    <cfRule type="containsText" dxfId="191" priority="16" operator="containsText" text="OK">
      <formula>NOT(ISERROR(SEARCH("OK",AB6)))</formula>
    </cfRule>
  </conditionalFormatting>
  <conditionalFormatting sqref="AE6">
    <cfRule type="expression" dxfId="190" priority="10">
      <formula>AND(+AC6="P",AE6&lt;=$B$1)</formula>
    </cfRule>
    <cfRule type="expression" dxfId="189" priority="11">
      <formula>AND(+AC6="P",AE6&gt;$B$1)</formula>
    </cfRule>
    <cfRule type="expression" dxfId="188" priority="12">
      <formula>+AC6="OK"</formula>
    </cfRule>
  </conditionalFormatting>
  <conditionalFormatting sqref="AF6">
    <cfRule type="expression" dxfId="187" priority="7">
      <formula>AND(+AE6="P",AF6&lt;=$B$1)</formula>
    </cfRule>
    <cfRule type="expression" dxfId="186" priority="8">
      <formula>AND(+AE6="P",AF6&gt;$B$1)</formula>
    </cfRule>
    <cfRule type="expression" dxfId="185" priority="9">
      <formula>+AE6="OK"</formula>
    </cfRule>
  </conditionalFormatting>
  <conditionalFormatting sqref="AG6">
    <cfRule type="expression" dxfId="184" priority="4">
      <formula>AND(+AF6="P",AG6&lt;=$B$1)</formula>
    </cfRule>
    <cfRule type="expression" dxfId="183" priority="5">
      <formula>AND(+AF6="P",AG6&gt;$B$1)</formula>
    </cfRule>
    <cfRule type="expression" dxfId="182" priority="6">
      <formula>+AF6="OK"</formula>
    </cfRule>
  </conditionalFormatting>
  <conditionalFormatting sqref="AE6">
    <cfRule type="expression" dxfId="181" priority="1">
      <formula>AND(+AD6="P",AE6&lt;=$B$1)</formula>
    </cfRule>
    <cfRule type="expression" dxfId="180" priority="2">
      <formula>AND(+AD6="P",AE6&gt;$B$1)</formula>
    </cfRule>
    <cfRule type="expression" dxfId="179" priority="3">
      <formula>+AD6="OK"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8605-4D90-4591-B8CB-A58F06AA9E9A}">
  <sheetPr filterMode="1">
    <tabColor theme="7" tint="0.39997558519241921"/>
  </sheetPr>
  <dimension ref="B1:Y131"/>
  <sheetViews>
    <sheetView workbookViewId="0">
      <pane ySplit="4" topLeftCell="AG88" activePane="bottomLeft" state="frozen"/>
      <selection pane="bottomLeft" activeCell="AG88" sqref="AG88"/>
    </sheetView>
  </sheetViews>
  <sheetFormatPr defaultRowHeight="15"/>
  <cols>
    <col min="1" max="1" width="3.7109375" customWidth="1"/>
    <col min="2" max="2" width="22.5703125" customWidth="1"/>
    <col min="6" max="6" width="4.5703125" customWidth="1"/>
    <col min="8" max="8" width="4.5703125" customWidth="1"/>
    <col min="10" max="10" width="4.5703125" customWidth="1"/>
    <col min="12" max="12" width="4.5703125" customWidth="1"/>
    <col min="14" max="14" width="4.5703125" customWidth="1"/>
    <col min="16" max="16" width="4.5703125" customWidth="1"/>
    <col min="18" max="18" width="4.5703125" customWidth="1"/>
    <col min="20" max="20" width="4.5703125" customWidth="1"/>
    <col min="22" max="22" width="4.5703125" customWidth="1"/>
    <col min="24" max="24" width="4.5703125" customWidth="1"/>
  </cols>
  <sheetData>
    <row r="1" spans="2:25">
      <c r="G1" s="188"/>
      <c r="H1" s="188"/>
      <c r="I1" s="188"/>
    </row>
    <row r="2" spans="2:25" ht="42.75" customHeight="1">
      <c r="F2" s="352" t="s">
        <v>410</v>
      </c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</row>
    <row r="3" spans="2:25" ht="32.25" customHeight="1">
      <c r="F3" s="217"/>
      <c r="G3" s="217" t="s">
        <v>379</v>
      </c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</row>
    <row r="4" spans="2:25" ht="108.75" customHeight="1">
      <c r="B4" s="220" t="s">
        <v>369</v>
      </c>
      <c r="C4" s="221" t="s">
        <v>125</v>
      </c>
      <c r="D4" s="211"/>
      <c r="E4" s="211"/>
      <c r="F4" s="350" t="s">
        <v>411</v>
      </c>
      <c r="G4" s="351"/>
      <c r="H4" s="350" t="s">
        <v>403</v>
      </c>
      <c r="I4" s="351"/>
      <c r="J4" s="350" t="s">
        <v>412</v>
      </c>
      <c r="K4" s="351"/>
      <c r="L4" s="350" t="s">
        <v>413</v>
      </c>
      <c r="M4" s="351"/>
      <c r="N4" s="350" t="s">
        <v>414</v>
      </c>
      <c r="O4" s="351"/>
      <c r="P4" s="350" t="s">
        <v>415</v>
      </c>
      <c r="Q4" s="351"/>
      <c r="R4" s="350" t="s">
        <v>392</v>
      </c>
      <c r="S4" s="351" t="s">
        <v>393</v>
      </c>
      <c r="T4" s="350" t="s">
        <v>394</v>
      </c>
      <c r="U4" s="351"/>
      <c r="V4" s="350" t="s">
        <v>416</v>
      </c>
      <c r="W4" s="351" t="s">
        <v>15</v>
      </c>
      <c r="X4" s="350" t="s">
        <v>417</v>
      </c>
      <c r="Y4" s="351"/>
    </row>
    <row r="5" spans="2:25">
      <c r="B5" s="212"/>
      <c r="C5" s="222">
        <f>G5+I5+K5+O5+Q5+S5+U5+W5+M5</f>
        <v>6.1999999999999993</v>
      </c>
      <c r="D5" s="213"/>
      <c r="E5" s="213"/>
      <c r="F5" s="216"/>
      <c r="G5" s="214">
        <v>0</v>
      </c>
      <c r="H5" s="214"/>
      <c r="I5" s="214">
        <v>0.5</v>
      </c>
      <c r="J5" s="214"/>
      <c r="K5" s="214">
        <v>1</v>
      </c>
      <c r="L5" s="215"/>
      <c r="M5" s="214">
        <v>0.1</v>
      </c>
      <c r="N5" s="215"/>
      <c r="O5" s="214">
        <v>0.1</v>
      </c>
      <c r="P5" s="214"/>
      <c r="Q5" s="214">
        <v>0.5</v>
      </c>
      <c r="R5" s="214"/>
      <c r="S5" s="214">
        <v>1</v>
      </c>
      <c r="T5" s="214"/>
      <c r="U5" s="214">
        <v>2</v>
      </c>
      <c r="V5" s="214"/>
      <c r="W5" s="214">
        <v>1</v>
      </c>
      <c r="X5" s="214"/>
      <c r="Y5" s="214"/>
    </row>
    <row r="6" spans="2:25" hidden="1">
      <c r="B6" s="162" t="str">
        <f>Planning!D7</f>
        <v>Charleroi</v>
      </c>
      <c r="C6" s="162" t="str">
        <f>Planning!E7</f>
        <v>FH01</v>
      </c>
      <c r="D6" s="192" t="str">
        <f>Planning!F7</f>
        <v>VbI</v>
      </c>
      <c r="E6" s="192"/>
      <c r="F6" s="385">
        <f>Planning!AW7</f>
        <v>0</v>
      </c>
      <c r="G6" s="386" t="str">
        <f>Planning!AX7</f>
        <v>NVT</v>
      </c>
      <c r="H6" s="387"/>
      <c r="I6" s="386" t="str">
        <f>IFERROR(IF(G6&gt;0,WORKDAY(G6,CAdjustBG,Holidays!$B$2:$B$57),""),"")</f>
        <v/>
      </c>
      <c r="J6" s="387"/>
      <c r="K6" s="386" t="str">
        <f>IFERROR(IF(G6&gt;0,WORKDAY(I6,HLD2CQX,Holidays!$B$2:$B$57),""),"")</f>
        <v/>
      </c>
      <c r="L6" s="387"/>
      <c r="M6" s="386" t="str">
        <f>IFERROR(IF(G6&gt;0,WORKDAY(K6,CWM,Holidays!$B$2:$B$57),""),"")</f>
        <v/>
      </c>
      <c r="N6" s="387"/>
      <c r="O6" s="386" t="str">
        <f>IFERROR(IF(I6&gt;0,WORKDAY(M6,CimportNB,Holidays!$B$2:$B$57),""),"")</f>
        <v/>
      </c>
      <c r="P6" s="387"/>
      <c r="Q6" s="386" t="str">
        <f>IFERROR(IF(K6&gt;0,WORKDAY(O6,HLD2CCrosscheck,Holidays!$B$2:$B$57),""),"")</f>
        <v/>
      </c>
      <c r="R6" s="387"/>
      <c r="S6" s="386" t="str">
        <f>IFERROR(IF(M6&gt;0,WORKDAY(Q6,HLD2Csend,Holidays!$B$2:$B$57),""),"")</f>
        <v/>
      </c>
      <c r="T6" s="387"/>
      <c r="U6" s="386" t="str">
        <f>IFERROR(IF(O6&gt;0,WORKDAY(S6,HLD2Cimport,Holidays!$B$2:$B$57),""),"")</f>
        <v/>
      </c>
      <c r="V6" s="387"/>
      <c r="W6" s="386" t="str">
        <f>IFERROR(IF(Q6&gt;0,WORKDAY(U6,HLD2CimportResults,Holidays!$B$2:$B$57),""),"")</f>
        <v/>
      </c>
      <c r="X6" s="386">
        <f>Planning!AY7</f>
        <v>0</v>
      </c>
      <c r="Y6" s="386" t="str">
        <f>Planning!AZ7</f>
        <v>NVT</v>
      </c>
    </row>
    <row r="7" spans="2:25" hidden="1">
      <c r="B7" s="384" t="str">
        <f>Planning!D8</f>
        <v>Charleroi</v>
      </c>
      <c r="C7" s="384" t="str">
        <f>Planning!E8</f>
        <v>FH02</v>
      </c>
      <c r="D7" s="192" t="str">
        <f>Planning!F8</f>
        <v>VbI</v>
      </c>
      <c r="E7" s="193"/>
      <c r="F7" s="385">
        <f>Planning!AW8</f>
        <v>0</v>
      </c>
      <c r="G7" s="386" t="str">
        <f>Planning!AX8</f>
        <v>NVT</v>
      </c>
      <c r="H7" s="387"/>
      <c r="I7" s="386" t="str">
        <f>IFERROR(IF(G7&gt;0,WORKDAY(G7,CAdjustBG,Holidays!$B$2:$B$57),""),"")</f>
        <v/>
      </c>
      <c r="J7" s="387"/>
      <c r="K7" s="386" t="str">
        <f>IFERROR(IF(G7&gt;0,WORKDAY(I7,HLD2CQX,Holidays!$B$2:$B$57),""),"")</f>
        <v/>
      </c>
      <c r="L7" s="387"/>
      <c r="M7" s="386" t="str">
        <f>IFERROR(IF(G7&gt;0,WORKDAY(K7,CWM,Holidays!$B$2:$B$57),""),"")</f>
        <v/>
      </c>
      <c r="N7" s="387"/>
      <c r="O7" s="386" t="str">
        <f>IFERROR(IF(I7&gt;0,WORKDAY(M7,CimportNB,Holidays!$B$2:$B$57),""),"")</f>
        <v/>
      </c>
      <c r="P7" s="387"/>
      <c r="Q7" s="386" t="str">
        <f>IFERROR(IF(K7&gt;0,WORKDAY(O7,HLD2CCrosscheck,Holidays!$B$2:$B$57),""),"")</f>
        <v/>
      </c>
      <c r="R7" s="387"/>
      <c r="S7" s="386" t="str">
        <f>IFERROR(IF(M7&gt;0,WORKDAY(Q7,HLD2Csend,Holidays!$B$2:$B$57),""),"")</f>
        <v/>
      </c>
      <c r="T7" s="387"/>
      <c r="U7" s="386" t="str">
        <f>IFERROR(IF(O7&gt;0,WORKDAY(S7,HLD2Cimport,Holidays!$B$2:$B$57),""),"")</f>
        <v/>
      </c>
      <c r="V7" s="387"/>
      <c r="W7" s="386" t="str">
        <f>IFERROR(IF(Q7&gt;0,WORKDAY(U7,HLD2CimportResults,Holidays!$B$2:$B$57),""),"")</f>
        <v/>
      </c>
      <c r="X7" s="386">
        <f>Planning!AY8</f>
        <v>0</v>
      </c>
      <c r="Y7" s="386" t="str">
        <f>Planning!AZ8</f>
        <v>NVT</v>
      </c>
    </row>
    <row r="8" spans="2:25" hidden="1">
      <c r="B8" s="384" t="str">
        <f>Planning!D9</f>
        <v>Charleroi</v>
      </c>
      <c r="C8" s="384" t="str">
        <f>Planning!E9</f>
        <v>FH03</v>
      </c>
      <c r="D8" s="192" t="str">
        <f>Planning!F9</f>
        <v>VbI</v>
      </c>
      <c r="E8" s="193"/>
      <c r="F8" s="385">
        <f>Planning!AW9</f>
        <v>0</v>
      </c>
      <c r="G8" s="386" t="str">
        <f>Planning!AX9</f>
        <v>NVT</v>
      </c>
      <c r="H8" s="387"/>
      <c r="I8" s="386" t="str">
        <f>IFERROR(IF(G8&gt;0,WORKDAY(G8,CAdjustBG,Holidays!$B$2:$B$57),""),"")</f>
        <v/>
      </c>
      <c r="J8" s="387"/>
      <c r="K8" s="386" t="str">
        <f>IFERROR(IF(G8&gt;0,WORKDAY(I8,HLD2CQX,Holidays!$B$2:$B$57),""),"")</f>
        <v/>
      </c>
      <c r="L8" s="387"/>
      <c r="M8" s="386" t="str">
        <f>IFERROR(IF(G8&gt;0,WORKDAY(K8,CWM,Holidays!$B$2:$B$57),""),"")</f>
        <v/>
      </c>
      <c r="N8" s="387"/>
      <c r="O8" s="386" t="str">
        <f>IFERROR(IF(I8&gt;0,WORKDAY(M8,CimportNB,Holidays!$B$2:$B$57),""),"")</f>
        <v/>
      </c>
      <c r="P8" s="387"/>
      <c r="Q8" s="386" t="str">
        <f>IFERROR(IF(K8&gt;0,WORKDAY(O8,HLD2CCrosscheck,Holidays!$B$2:$B$57),""),"")</f>
        <v/>
      </c>
      <c r="R8" s="387"/>
      <c r="S8" s="386" t="str">
        <f>IFERROR(IF(M8&gt;0,WORKDAY(Q8,HLD2Csend,Holidays!$B$2:$B$57),""),"")</f>
        <v/>
      </c>
      <c r="T8" s="387"/>
      <c r="U8" s="386" t="str">
        <f>IFERROR(IF(O8&gt;0,WORKDAY(S8,HLD2Cimport,Holidays!$B$2:$B$57),""),"")</f>
        <v/>
      </c>
      <c r="V8" s="387"/>
      <c r="W8" s="386" t="str">
        <f>IFERROR(IF(Q8&gt;0,WORKDAY(U8,HLD2CimportResults,Holidays!$B$2:$B$57),""),"")</f>
        <v/>
      </c>
      <c r="X8" s="386">
        <f>Planning!AY9</f>
        <v>0</v>
      </c>
      <c r="Y8" s="386" t="str">
        <f>Planning!AZ9</f>
        <v>NVT</v>
      </c>
    </row>
    <row r="9" spans="2:25" hidden="1">
      <c r="B9" s="384" t="str">
        <f>Planning!D10</f>
        <v>Charleroi</v>
      </c>
      <c r="C9" s="384" t="str">
        <f>Planning!E10</f>
        <v>FH04</v>
      </c>
      <c r="D9" s="192" t="str">
        <f>Planning!F10</f>
        <v>VbI</v>
      </c>
      <c r="E9" s="193"/>
      <c r="F9" s="385">
        <f>Planning!AW10</f>
        <v>0</v>
      </c>
      <c r="G9" s="386" t="str">
        <f>Planning!AX10</f>
        <v>NVT</v>
      </c>
      <c r="H9" s="387"/>
      <c r="I9" s="386" t="str">
        <f>IFERROR(IF(G9&gt;0,WORKDAY(G9,CAdjustBG,Holidays!$B$2:$B$57),""),"")</f>
        <v/>
      </c>
      <c r="J9" s="387"/>
      <c r="K9" s="386" t="str">
        <f>IFERROR(IF(G9&gt;0,WORKDAY(I9,HLD2CQX,Holidays!$B$2:$B$57),""),"")</f>
        <v/>
      </c>
      <c r="L9" s="387"/>
      <c r="M9" s="386" t="str">
        <f>IFERROR(IF(G9&gt;0,WORKDAY(K9,CWM,Holidays!$B$2:$B$57),""),"")</f>
        <v/>
      </c>
      <c r="N9" s="387"/>
      <c r="O9" s="386" t="str">
        <f>IFERROR(IF(I9&gt;0,WORKDAY(M9,CimportNB,Holidays!$B$2:$B$57),""),"")</f>
        <v/>
      </c>
      <c r="P9" s="387"/>
      <c r="Q9" s="386" t="str">
        <f>IFERROR(IF(K9&gt;0,WORKDAY(O9,HLD2CCrosscheck,Holidays!$B$2:$B$57),""),"")</f>
        <v/>
      </c>
      <c r="R9" s="387"/>
      <c r="S9" s="386" t="str">
        <f>IFERROR(IF(M9&gt;0,WORKDAY(Q9,HLD2Csend,Holidays!$B$2:$B$57),""),"")</f>
        <v/>
      </c>
      <c r="T9" s="387"/>
      <c r="U9" s="386" t="str">
        <f>IFERROR(IF(O9&gt;0,WORKDAY(S9,HLD2Cimport,Holidays!$B$2:$B$57),""),"")</f>
        <v/>
      </c>
      <c r="V9" s="387"/>
      <c r="W9" s="386" t="str">
        <f>IFERROR(IF(Q9&gt;0,WORKDAY(U9,HLD2CimportResults,Holidays!$B$2:$B$57),""),"")</f>
        <v/>
      </c>
      <c r="X9" s="386">
        <f>Planning!AY10</f>
        <v>0</v>
      </c>
      <c r="Y9" s="386" t="str">
        <f>Planning!AZ10</f>
        <v>NVT</v>
      </c>
    </row>
    <row r="10" spans="2:25" hidden="1">
      <c r="B10" s="384" t="str">
        <f>Planning!D11</f>
        <v>Charleroi</v>
      </c>
      <c r="C10" s="384" t="str">
        <f>Planning!E11</f>
        <v>FH05</v>
      </c>
      <c r="D10" s="192" t="str">
        <f>Planning!F11</f>
        <v>VbI</v>
      </c>
      <c r="E10" s="193"/>
      <c r="F10" s="385">
        <f>Planning!AW11</f>
        <v>0</v>
      </c>
      <c r="G10" s="386" t="str">
        <f>Planning!AX11</f>
        <v>NVT</v>
      </c>
      <c r="H10" s="387"/>
      <c r="I10" s="386" t="str">
        <f>IFERROR(IF(G10&gt;0,WORKDAY(G10,CAdjustBG,Holidays!$B$2:$B$57),""),"")</f>
        <v/>
      </c>
      <c r="J10" s="387"/>
      <c r="K10" s="386" t="str">
        <f>IFERROR(IF(G10&gt;0,WORKDAY(I10,HLD2CQX,Holidays!$B$2:$B$57),""),"")</f>
        <v/>
      </c>
      <c r="L10" s="387"/>
      <c r="M10" s="386" t="str">
        <f>IFERROR(IF(G10&gt;0,WORKDAY(K10,CWM,Holidays!$B$2:$B$57),""),"")</f>
        <v/>
      </c>
      <c r="N10" s="387"/>
      <c r="O10" s="386" t="str">
        <f>IFERROR(IF(I10&gt;0,WORKDAY(M10,CimportNB,Holidays!$B$2:$B$57),""),"")</f>
        <v/>
      </c>
      <c r="P10" s="387"/>
      <c r="Q10" s="386" t="str">
        <f>IFERROR(IF(K10&gt;0,WORKDAY(O10,HLD2CCrosscheck,Holidays!$B$2:$B$57),""),"")</f>
        <v/>
      </c>
      <c r="R10" s="387"/>
      <c r="S10" s="386" t="str">
        <f>IFERROR(IF(M10&gt;0,WORKDAY(Q10,HLD2Csend,Holidays!$B$2:$B$57),""),"")</f>
        <v/>
      </c>
      <c r="T10" s="387"/>
      <c r="U10" s="386" t="str">
        <f>IFERROR(IF(O10&gt;0,WORKDAY(S10,HLD2Cimport,Holidays!$B$2:$B$57),""),"")</f>
        <v/>
      </c>
      <c r="V10" s="387"/>
      <c r="W10" s="386" t="str">
        <f>IFERROR(IF(Q10&gt;0,WORKDAY(U10,HLD2CimportResults,Holidays!$B$2:$B$57),""),"")</f>
        <v/>
      </c>
      <c r="X10" s="386">
        <f>Planning!AY11</f>
        <v>0</v>
      </c>
      <c r="Y10" s="386" t="str">
        <f>Planning!AZ11</f>
        <v>NVT</v>
      </c>
    </row>
    <row r="11" spans="2:25" hidden="1">
      <c r="B11" s="384" t="str">
        <f>Planning!D12</f>
        <v>Charleroi</v>
      </c>
      <c r="C11" s="384" t="str">
        <f>Planning!E12</f>
        <v>FH06</v>
      </c>
      <c r="D11" s="192" t="str">
        <f>Planning!F12</f>
        <v>VbI</v>
      </c>
      <c r="E11" s="193"/>
      <c r="F11" s="385" t="str">
        <f>Planning!AW12</f>
        <v>P</v>
      </c>
      <c r="G11" s="386">
        <f>Planning!AX12</f>
        <v>44258</v>
      </c>
      <c r="H11" s="387"/>
      <c r="I11" s="386">
        <f>IFERROR(IF(G11&gt;0,WORKDAY(G11,CAdjustBG,Holidays!$B$2:$B$57),""),"")</f>
        <v>44258</v>
      </c>
      <c r="J11" s="387"/>
      <c r="K11" s="386">
        <f>IFERROR(IF(G11&gt;0,WORKDAY(I11,HLD2CQX,Holidays!$B$2:$B$57),""),"")</f>
        <v>44259</v>
      </c>
      <c r="L11" s="387"/>
      <c r="M11" s="386">
        <f>IFERROR(IF(G11&gt;0,WORKDAY(K11,CWM,Holidays!$B$2:$B$57),""),"")</f>
        <v>44259</v>
      </c>
      <c r="N11" s="387"/>
      <c r="O11" s="386">
        <f>IFERROR(IF(I11&gt;0,WORKDAY(M11,CimportNB,Holidays!$B$2:$B$57),""),"")</f>
        <v>44259</v>
      </c>
      <c r="P11" s="387"/>
      <c r="Q11" s="386">
        <f>IFERROR(IF(K11&gt;0,WORKDAY(O11,HLD2CCrosscheck,Holidays!$B$2:$B$57),""),"")</f>
        <v>44259</v>
      </c>
      <c r="R11" s="387"/>
      <c r="S11" s="386">
        <f>IFERROR(IF(M11&gt;0,WORKDAY(Q11,HLD2Csend,Holidays!$B$2:$B$57),""),"")</f>
        <v>44260</v>
      </c>
      <c r="T11" s="387"/>
      <c r="U11" s="386">
        <f>IFERROR(IF(O11&gt;0,WORKDAY(S11,HLD2Cimport,Holidays!$B$2:$B$57),""),"")</f>
        <v>44264</v>
      </c>
      <c r="V11" s="387"/>
      <c r="W11" s="386">
        <f>IFERROR(IF(Q11&gt;0,WORKDAY(U11,HLD2CimportResults,Holidays!$B$2:$B$57),""),"")</f>
        <v>44265</v>
      </c>
      <c r="X11" s="386" t="str">
        <f>Planning!AY12</f>
        <v>P</v>
      </c>
      <c r="Y11" s="386">
        <f>Planning!AZ12</f>
        <v>44265</v>
      </c>
    </row>
    <row r="12" spans="2:25" hidden="1">
      <c r="B12" s="384" t="str">
        <f>Planning!D13</f>
        <v>Charleroi</v>
      </c>
      <c r="C12" s="384" t="str">
        <f>Planning!E13</f>
        <v>FH07</v>
      </c>
      <c r="D12" s="192" t="str">
        <f>Planning!F13</f>
        <v>VbI</v>
      </c>
      <c r="E12" s="193"/>
      <c r="F12" s="385" t="str">
        <f>Planning!AW13</f>
        <v>P</v>
      </c>
      <c r="G12" s="386">
        <f>Planning!AX13</f>
        <v>44272</v>
      </c>
      <c r="H12" s="387"/>
      <c r="I12" s="386">
        <f>IFERROR(IF(G12&gt;0,WORKDAY(G12,CAdjustBG,Holidays!$B$2:$B$57),""),"")</f>
        <v>44272</v>
      </c>
      <c r="J12" s="387"/>
      <c r="K12" s="386">
        <f>IFERROR(IF(G12&gt;0,WORKDAY(I12,HLD2CQX,Holidays!$B$2:$B$57),""),"")</f>
        <v>44273</v>
      </c>
      <c r="L12" s="387"/>
      <c r="M12" s="386">
        <f>IFERROR(IF(G12&gt;0,WORKDAY(K12,CWM,Holidays!$B$2:$B$57),""),"")</f>
        <v>44273</v>
      </c>
      <c r="N12" s="387"/>
      <c r="O12" s="386">
        <f>IFERROR(IF(I12&gt;0,WORKDAY(M12,CimportNB,Holidays!$B$2:$B$57),""),"")</f>
        <v>44273</v>
      </c>
      <c r="P12" s="387"/>
      <c r="Q12" s="386">
        <f>IFERROR(IF(K12&gt;0,WORKDAY(O12,HLD2CCrosscheck,Holidays!$B$2:$B$57),""),"")</f>
        <v>44273</v>
      </c>
      <c r="R12" s="387"/>
      <c r="S12" s="386">
        <f>IFERROR(IF(M12&gt;0,WORKDAY(Q12,HLD2Csend,Holidays!$B$2:$B$57),""),"")</f>
        <v>44274</v>
      </c>
      <c r="T12" s="387"/>
      <c r="U12" s="386">
        <f>IFERROR(IF(O12&gt;0,WORKDAY(S12,HLD2Cimport,Holidays!$B$2:$B$57),""),"")</f>
        <v>44278</v>
      </c>
      <c r="V12" s="387"/>
      <c r="W12" s="386">
        <f>IFERROR(IF(Q12&gt;0,WORKDAY(U12,HLD2CimportResults,Holidays!$B$2:$B$57),""),"")</f>
        <v>44279</v>
      </c>
      <c r="X12" s="386" t="str">
        <f>Planning!AY13</f>
        <v>P</v>
      </c>
      <c r="Y12" s="386">
        <f>Planning!AZ13</f>
        <v>44279</v>
      </c>
    </row>
    <row r="13" spans="2:25" hidden="1">
      <c r="B13" s="384" t="str">
        <f>Planning!D14</f>
        <v>Charleroi</v>
      </c>
      <c r="C13" s="384" t="str">
        <f>Planning!E14</f>
        <v>FH08</v>
      </c>
      <c r="D13" s="192" t="str">
        <f>Planning!F14</f>
        <v>VbI</v>
      </c>
      <c r="E13" s="193"/>
      <c r="F13" s="385" t="str">
        <f>Planning!AW14</f>
        <v>P</v>
      </c>
      <c r="G13" s="386">
        <f>Planning!AX14</f>
        <v>44272</v>
      </c>
      <c r="H13" s="387"/>
      <c r="I13" s="386">
        <f>IFERROR(IF(G13&gt;0,WORKDAY(G13,CAdjustBG,Holidays!$B$2:$B$57),""),"")</f>
        <v>44272</v>
      </c>
      <c r="J13" s="387"/>
      <c r="K13" s="386">
        <f>IFERROR(IF(G13&gt;0,WORKDAY(I13,HLD2CQX,Holidays!$B$2:$B$57),""),"")</f>
        <v>44273</v>
      </c>
      <c r="L13" s="387"/>
      <c r="M13" s="386">
        <f>IFERROR(IF(G13&gt;0,WORKDAY(K13,CWM,Holidays!$B$2:$B$57),""),"")</f>
        <v>44273</v>
      </c>
      <c r="N13" s="387"/>
      <c r="O13" s="386">
        <f>IFERROR(IF(I13&gt;0,WORKDAY(M13,CimportNB,Holidays!$B$2:$B$57),""),"")</f>
        <v>44273</v>
      </c>
      <c r="P13" s="387"/>
      <c r="Q13" s="386">
        <f>IFERROR(IF(K13&gt;0,WORKDAY(O13,HLD2CCrosscheck,Holidays!$B$2:$B$57),""),"")</f>
        <v>44273</v>
      </c>
      <c r="R13" s="387"/>
      <c r="S13" s="386">
        <f>IFERROR(IF(M13&gt;0,WORKDAY(Q13,HLD2Csend,Holidays!$B$2:$B$57),""),"")</f>
        <v>44274</v>
      </c>
      <c r="T13" s="387"/>
      <c r="U13" s="386">
        <f>IFERROR(IF(O13&gt;0,WORKDAY(S13,HLD2Cimport,Holidays!$B$2:$B$57),""),"")</f>
        <v>44278</v>
      </c>
      <c r="V13" s="387"/>
      <c r="W13" s="386">
        <f>IFERROR(IF(Q13&gt;0,WORKDAY(U13,HLD2CimportResults,Holidays!$B$2:$B$57),""),"")</f>
        <v>44279</v>
      </c>
      <c r="X13" s="386" t="str">
        <f>Planning!AY14</f>
        <v>P</v>
      </c>
      <c r="Y13" s="386">
        <f>Planning!AZ14</f>
        <v>44279</v>
      </c>
    </row>
    <row r="14" spans="2:25" hidden="1">
      <c r="B14" s="384" t="str">
        <f>Planning!D15</f>
        <v>Charleroi</v>
      </c>
      <c r="C14" s="384" t="str">
        <f>Planning!E15</f>
        <v>FH09</v>
      </c>
      <c r="D14" s="192" t="str">
        <f>Planning!F15</f>
        <v>VbI</v>
      </c>
      <c r="E14" s="193"/>
      <c r="F14" s="385" t="str">
        <f>Planning!AW15</f>
        <v>P</v>
      </c>
      <c r="G14" s="386">
        <f>Planning!AX15</f>
        <v>44267</v>
      </c>
      <c r="H14" s="387"/>
      <c r="I14" s="386">
        <f>IFERROR(IF(G14&gt;0,WORKDAY(G14,CAdjustBG,Holidays!$B$2:$B$57),""),"")</f>
        <v>44267</v>
      </c>
      <c r="J14" s="387"/>
      <c r="K14" s="386">
        <f>IFERROR(IF(G14&gt;0,WORKDAY(I14,HLD2CQX,Holidays!$B$2:$B$57),""),"")</f>
        <v>44270</v>
      </c>
      <c r="L14" s="387"/>
      <c r="M14" s="386">
        <f>IFERROR(IF(G14&gt;0,WORKDAY(K14,CWM,Holidays!$B$2:$B$57),""),"")</f>
        <v>44270</v>
      </c>
      <c r="N14" s="387"/>
      <c r="O14" s="386">
        <f>IFERROR(IF(I14&gt;0,WORKDAY(M14,CimportNB,Holidays!$B$2:$B$57),""),"")</f>
        <v>44270</v>
      </c>
      <c r="P14" s="387"/>
      <c r="Q14" s="386">
        <f>IFERROR(IF(K14&gt;0,WORKDAY(O14,HLD2CCrosscheck,Holidays!$B$2:$B$57),""),"")</f>
        <v>44270</v>
      </c>
      <c r="R14" s="387"/>
      <c r="S14" s="386">
        <f>IFERROR(IF(M14&gt;0,WORKDAY(Q14,HLD2Csend,Holidays!$B$2:$B$57),""),"")</f>
        <v>44271</v>
      </c>
      <c r="T14" s="387"/>
      <c r="U14" s="386">
        <f>IFERROR(IF(O14&gt;0,WORKDAY(S14,HLD2Cimport,Holidays!$B$2:$B$57),""),"")</f>
        <v>44273</v>
      </c>
      <c r="V14" s="387"/>
      <c r="W14" s="386">
        <f>IFERROR(IF(Q14&gt;0,WORKDAY(U14,HLD2CimportResults,Holidays!$B$2:$B$57),""),"")</f>
        <v>44274</v>
      </c>
      <c r="X14" s="386" t="str">
        <f>Planning!AY15</f>
        <v>P</v>
      </c>
      <c r="Y14" s="386">
        <f>Planning!AZ15</f>
        <v>44274</v>
      </c>
    </row>
    <row r="15" spans="2:25" hidden="1">
      <c r="B15" s="384" t="str">
        <f>Planning!D16</f>
        <v>Charleroi</v>
      </c>
      <c r="C15" s="384" t="str">
        <f>Planning!E16</f>
        <v>FH10</v>
      </c>
      <c r="D15" s="192" t="str">
        <f>Planning!F16</f>
        <v>VbI</v>
      </c>
      <c r="E15" s="193"/>
      <c r="F15" s="385">
        <f>Planning!AW16</f>
        <v>0</v>
      </c>
      <c r="G15" s="386" t="str">
        <f>Planning!AX16</f>
        <v>NVT</v>
      </c>
      <c r="H15" s="387"/>
      <c r="I15" s="386" t="str">
        <f>IFERROR(IF(G15&gt;0,WORKDAY(G15,CAdjustBG,Holidays!$B$2:$B$57),""),"")</f>
        <v/>
      </c>
      <c r="J15" s="387"/>
      <c r="K15" s="386" t="str">
        <f>IFERROR(IF(G15&gt;0,WORKDAY(I15,HLD2CQX,Holidays!$B$2:$B$57),""),"")</f>
        <v/>
      </c>
      <c r="L15" s="387"/>
      <c r="M15" s="386" t="str">
        <f>IFERROR(IF(G15&gt;0,WORKDAY(K15,CWM,Holidays!$B$2:$B$57),""),"")</f>
        <v/>
      </c>
      <c r="N15" s="387"/>
      <c r="O15" s="386" t="str">
        <f>IFERROR(IF(I15&gt;0,WORKDAY(M15,CimportNB,Holidays!$B$2:$B$57),""),"")</f>
        <v/>
      </c>
      <c r="P15" s="387"/>
      <c r="Q15" s="386" t="str">
        <f>IFERROR(IF(K15&gt;0,WORKDAY(O15,HLD2CCrosscheck,Holidays!$B$2:$B$57),""),"")</f>
        <v/>
      </c>
      <c r="R15" s="387"/>
      <c r="S15" s="386" t="str">
        <f>IFERROR(IF(M15&gt;0,WORKDAY(Q15,HLD2Csend,Holidays!$B$2:$B$57),""),"")</f>
        <v/>
      </c>
      <c r="T15" s="387"/>
      <c r="U15" s="386" t="str">
        <f>IFERROR(IF(O15&gt;0,WORKDAY(S15,HLD2Cimport,Holidays!$B$2:$B$57),""),"")</f>
        <v/>
      </c>
      <c r="V15" s="387"/>
      <c r="W15" s="386" t="str">
        <f>IFERROR(IF(Q15&gt;0,WORKDAY(U15,HLD2CimportResults,Holidays!$B$2:$B$57),""),"")</f>
        <v/>
      </c>
      <c r="X15" s="386">
        <f>Planning!AY16</f>
        <v>0</v>
      </c>
      <c r="Y15" s="386" t="str">
        <f>Planning!AZ16</f>
        <v>NVT</v>
      </c>
    </row>
    <row r="16" spans="2:25" hidden="1">
      <c r="B16" s="384" t="str">
        <f>Planning!D17</f>
        <v>Charleroi</v>
      </c>
      <c r="C16" s="384" t="str">
        <f>Planning!E17</f>
        <v>FH11</v>
      </c>
      <c r="D16" s="192" t="str">
        <f>Planning!F17</f>
        <v>VbI</v>
      </c>
      <c r="E16" s="193"/>
      <c r="F16" s="385">
        <f>Planning!AW17</f>
        <v>0</v>
      </c>
      <c r="G16" s="386" t="str">
        <f>Planning!AX17</f>
        <v>NVT</v>
      </c>
      <c r="H16" s="387"/>
      <c r="I16" s="386" t="str">
        <f>IFERROR(IF(G16&gt;0,WORKDAY(G16,CAdjustBG,Holidays!$B$2:$B$57),""),"")</f>
        <v/>
      </c>
      <c r="J16" s="387"/>
      <c r="K16" s="386" t="str">
        <f>IFERROR(IF(G16&gt;0,WORKDAY(I16,HLD2CQX,Holidays!$B$2:$B$57),""),"")</f>
        <v/>
      </c>
      <c r="L16" s="387"/>
      <c r="M16" s="386" t="str">
        <f>IFERROR(IF(G16&gt;0,WORKDAY(K16,CWM,Holidays!$B$2:$B$57),""),"")</f>
        <v/>
      </c>
      <c r="N16" s="387"/>
      <c r="O16" s="386" t="str">
        <f>IFERROR(IF(I16&gt;0,WORKDAY(M16,CimportNB,Holidays!$B$2:$B$57),""),"")</f>
        <v/>
      </c>
      <c r="P16" s="387"/>
      <c r="Q16" s="386" t="str">
        <f>IFERROR(IF(K16&gt;0,WORKDAY(O16,HLD2CCrosscheck,Holidays!$B$2:$B$57),""),"")</f>
        <v/>
      </c>
      <c r="R16" s="387"/>
      <c r="S16" s="386" t="str">
        <f>IFERROR(IF(M16&gt;0,WORKDAY(Q16,HLD2Csend,Holidays!$B$2:$B$57),""),"")</f>
        <v/>
      </c>
      <c r="T16" s="387"/>
      <c r="U16" s="386" t="str">
        <f>IFERROR(IF(O16&gt;0,WORKDAY(S16,HLD2Cimport,Holidays!$B$2:$B$57),""),"")</f>
        <v/>
      </c>
      <c r="V16" s="387"/>
      <c r="W16" s="386" t="str">
        <f>IFERROR(IF(Q16&gt;0,WORKDAY(U16,HLD2CimportResults,Holidays!$B$2:$B$57),""),"")</f>
        <v/>
      </c>
      <c r="X16" s="386">
        <f>Planning!AY17</f>
        <v>0</v>
      </c>
      <c r="Y16" s="386" t="str">
        <f>Planning!AZ17</f>
        <v>NVT</v>
      </c>
    </row>
    <row r="17" spans="2:25" hidden="1">
      <c r="B17" s="384" t="str">
        <f>Planning!D18</f>
        <v>Charleroi</v>
      </c>
      <c r="C17" s="384" t="str">
        <f>Planning!E18</f>
        <v>FH12</v>
      </c>
      <c r="D17" s="192" t="str">
        <f>Planning!F18</f>
        <v>VbI</v>
      </c>
      <c r="E17" s="193"/>
      <c r="F17" s="385" t="str">
        <f>Planning!AW18</f>
        <v>P</v>
      </c>
      <c r="G17" s="386">
        <f>Planning!AX18</f>
        <v>44138</v>
      </c>
      <c r="H17" s="387"/>
      <c r="I17" s="386">
        <f>IFERROR(IF(G17&gt;0,WORKDAY(G17,CAdjustBG,Holidays!$B$2:$B$57),""),"")</f>
        <v>44138</v>
      </c>
      <c r="J17" s="387"/>
      <c r="K17" s="386">
        <f>IFERROR(IF(G17&gt;0,WORKDAY(I17,HLD2CQX,Holidays!$B$2:$B$57),""),"")</f>
        <v>44139</v>
      </c>
      <c r="L17" s="387"/>
      <c r="M17" s="386">
        <f>IFERROR(IF(G17&gt;0,WORKDAY(K17,CWM,Holidays!$B$2:$B$57),""),"")</f>
        <v>44139</v>
      </c>
      <c r="N17" s="387"/>
      <c r="O17" s="386">
        <f>IFERROR(IF(I17&gt;0,WORKDAY(M17,CimportNB,Holidays!$B$2:$B$57),""),"")</f>
        <v>44139</v>
      </c>
      <c r="P17" s="387"/>
      <c r="Q17" s="386">
        <f>IFERROR(IF(K17&gt;0,WORKDAY(O17,HLD2CCrosscheck,Holidays!$B$2:$B$57),""),"")</f>
        <v>44139</v>
      </c>
      <c r="R17" s="387"/>
      <c r="S17" s="386">
        <f>IFERROR(IF(M17&gt;0,WORKDAY(Q17,HLD2Csend,Holidays!$B$2:$B$57),""),"")</f>
        <v>44140</v>
      </c>
      <c r="T17" s="387"/>
      <c r="U17" s="386">
        <f>IFERROR(IF(O17&gt;0,WORKDAY(S17,HLD2Cimport,Holidays!$B$2:$B$57),""),"")</f>
        <v>44144</v>
      </c>
      <c r="V17" s="387"/>
      <c r="W17" s="386">
        <f>IFERROR(IF(Q17&gt;0,WORKDAY(U17,HLD2CimportResults,Holidays!$B$2:$B$57),""),"")</f>
        <v>44145</v>
      </c>
      <c r="X17" s="386" t="str">
        <f>Planning!AY18</f>
        <v>P</v>
      </c>
      <c r="Y17" s="386">
        <f>Planning!AZ18</f>
        <v>44145</v>
      </c>
    </row>
    <row r="18" spans="2:25" hidden="1">
      <c r="B18" s="384" t="str">
        <f>Planning!D19</f>
        <v>Charleroi</v>
      </c>
      <c r="C18" s="384" t="str">
        <f>Planning!E19</f>
        <v>FH13</v>
      </c>
      <c r="D18" s="192" t="str">
        <f>Planning!F19</f>
        <v>VbI</v>
      </c>
      <c r="E18" s="193"/>
      <c r="F18" s="385" t="str">
        <f>Planning!AW19</f>
        <v>P</v>
      </c>
      <c r="G18" s="386">
        <f>Planning!AX19</f>
        <v>44256</v>
      </c>
      <c r="H18" s="387"/>
      <c r="I18" s="386">
        <f>IFERROR(IF(G18&gt;0,WORKDAY(G18,CAdjustBG,Holidays!$B$2:$B$57),""),"")</f>
        <v>44256</v>
      </c>
      <c r="J18" s="387"/>
      <c r="K18" s="386">
        <f>IFERROR(IF(G18&gt;0,WORKDAY(I18,HLD2CQX,Holidays!$B$2:$B$57),""),"")</f>
        <v>44257</v>
      </c>
      <c r="L18" s="387"/>
      <c r="M18" s="386">
        <f>IFERROR(IF(G18&gt;0,WORKDAY(K18,CWM,Holidays!$B$2:$B$57),""),"")</f>
        <v>44257</v>
      </c>
      <c r="N18" s="387"/>
      <c r="O18" s="386">
        <f>IFERROR(IF(I18&gt;0,WORKDAY(M18,CimportNB,Holidays!$B$2:$B$57),""),"")</f>
        <v>44257</v>
      </c>
      <c r="P18" s="387"/>
      <c r="Q18" s="386">
        <f>IFERROR(IF(K18&gt;0,WORKDAY(O18,HLD2CCrosscheck,Holidays!$B$2:$B$57),""),"")</f>
        <v>44257</v>
      </c>
      <c r="R18" s="387"/>
      <c r="S18" s="386">
        <f>IFERROR(IF(M18&gt;0,WORKDAY(Q18,HLD2Csend,Holidays!$B$2:$B$57),""),"")</f>
        <v>44258</v>
      </c>
      <c r="T18" s="387"/>
      <c r="U18" s="386">
        <f>IFERROR(IF(O18&gt;0,WORKDAY(S18,HLD2Cimport,Holidays!$B$2:$B$57),""),"")</f>
        <v>44260</v>
      </c>
      <c r="V18" s="387"/>
      <c r="W18" s="386">
        <f>IFERROR(IF(Q18&gt;0,WORKDAY(U18,HLD2CimportResults,Holidays!$B$2:$B$57),""),"")</f>
        <v>44263</v>
      </c>
      <c r="X18" s="386" t="str">
        <f>Planning!AY19</f>
        <v>P</v>
      </c>
      <c r="Y18" s="386">
        <f>Planning!AZ19</f>
        <v>44263</v>
      </c>
    </row>
    <row r="19" spans="2:25" hidden="1">
      <c r="B19" s="384" t="str">
        <f>Planning!D20</f>
        <v>Charleroi</v>
      </c>
      <c r="C19" s="384" t="str">
        <f>Planning!E20</f>
        <v>FH14</v>
      </c>
      <c r="D19" s="192" t="str">
        <f>Planning!F20</f>
        <v>VbI</v>
      </c>
      <c r="E19" s="193"/>
      <c r="F19" s="385" t="str">
        <f>Planning!AW20</f>
        <v>P</v>
      </c>
      <c r="G19" s="386">
        <f>Planning!AX20</f>
        <v>44273</v>
      </c>
      <c r="H19" s="387"/>
      <c r="I19" s="386">
        <f>IFERROR(IF(G19&gt;0,WORKDAY(G19,CAdjustBG,Holidays!$B$2:$B$57),""),"")</f>
        <v>44273</v>
      </c>
      <c r="J19" s="387"/>
      <c r="K19" s="386">
        <f>IFERROR(IF(G19&gt;0,WORKDAY(I19,HLD2CQX,Holidays!$B$2:$B$57),""),"")</f>
        <v>44274</v>
      </c>
      <c r="L19" s="387"/>
      <c r="M19" s="386">
        <f>IFERROR(IF(G19&gt;0,WORKDAY(K19,CWM,Holidays!$B$2:$B$57),""),"")</f>
        <v>44274</v>
      </c>
      <c r="N19" s="387"/>
      <c r="O19" s="386">
        <f>IFERROR(IF(I19&gt;0,WORKDAY(M19,CimportNB,Holidays!$B$2:$B$57),""),"")</f>
        <v>44274</v>
      </c>
      <c r="P19" s="387"/>
      <c r="Q19" s="386">
        <f>IFERROR(IF(K19&gt;0,WORKDAY(O19,HLD2CCrosscheck,Holidays!$B$2:$B$57),""),"")</f>
        <v>44274</v>
      </c>
      <c r="R19" s="387"/>
      <c r="S19" s="386">
        <f>IFERROR(IF(M19&gt;0,WORKDAY(Q19,HLD2Csend,Holidays!$B$2:$B$57),""),"")</f>
        <v>44277</v>
      </c>
      <c r="T19" s="387"/>
      <c r="U19" s="386">
        <f>IFERROR(IF(O19&gt;0,WORKDAY(S19,HLD2Cimport,Holidays!$B$2:$B$57),""),"")</f>
        <v>44279</v>
      </c>
      <c r="V19" s="387"/>
      <c r="W19" s="386">
        <f>IFERROR(IF(Q19&gt;0,WORKDAY(U19,HLD2CimportResults,Holidays!$B$2:$B$57),""),"")</f>
        <v>44280</v>
      </c>
      <c r="X19" s="386" t="str">
        <f>Planning!AY20</f>
        <v>P</v>
      </c>
      <c r="Y19" s="386">
        <f>Planning!AZ20</f>
        <v>44280</v>
      </c>
    </row>
    <row r="20" spans="2:25" hidden="1">
      <c r="B20" s="384" t="str">
        <f>Planning!D21</f>
        <v>Charleroi</v>
      </c>
      <c r="C20" s="384" t="str">
        <f>Planning!E21</f>
        <v>FH15</v>
      </c>
      <c r="D20" s="192" t="str">
        <f>Planning!F21</f>
        <v>VbI</v>
      </c>
      <c r="E20" s="193"/>
      <c r="F20" s="385" t="str">
        <f>Planning!AW21</f>
        <v>P</v>
      </c>
      <c r="G20" s="386">
        <f>Planning!AX21</f>
        <v>44266</v>
      </c>
      <c r="H20" s="387"/>
      <c r="I20" s="386">
        <f>IFERROR(IF(G20&gt;0,WORKDAY(G20,CAdjustBG,Holidays!$B$2:$B$57),""),"")</f>
        <v>44266</v>
      </c>
      <c r="J20" s="387"/>
      <c r="K20" s="386">
        <f>IFERROR(IF(G20&gt;0,WORKDAY(I20,HLD2CQX,Holidays!$B$2:$B$57),""),"")</f>
        <v>44267</v>
      </c>
      <c r="L20" s="387"/>
      <c r="M20" s="386">
        <f>IFERROR(IF(G20&gt;0,WORKDAY(K20,CWM,Holidays!$B$2:$B$57),""),"")</f>
        <v>44267</v>
      </c>
      <c r="N20" s="387"/>
      <c r="O20" s="386">
        <f>IFERROR(IF(I20&gt;0,WORKDAY(M20,CimportNB,Holidays!$B$2:$B$57),""),"")</f>
        <v>44267</v>
      </c>
      <c r="P20" s="387"/>
      <c r="Q20" s="386">
        <f>IFERROR(IF(K20&gt;0,WORKDAY(O20,HLD2CCrosscheck,Holidays!$B$2:$B$57),""),"")</f>
        <v>44267</v>
      </c>
      <c r="R20" s="387"/>
      <c r="S20" s="386">
        <f>IFERROR(IF(M20&gt;0,WORKDAY(Q20,HLD2Csend,Holidays!$B$2:$B$57),""),"")</f>
        <v>44270</v>
      </c>
      <c r="T20" s="387"/>
      <c r="U20" s="386">
        <f>IFERROR(IF(O20&gt;0,WORKDAY(S20,HLD2Cimport,Holidays!$B$2:$B$57),""),"")</f>
        <v>44272</v>
      </c>
      <c r="V20" s="387"/>
      <c r="W20" s="386">
        <f>IFERROR(IF(Q20&gt;0,WORKDAY(U20,HLD2CimportResults,Holidays!$B$2:$B$57),""),"")</f>
        <v>44273</v>
      </c>
      <c r="X20" s="386" t="str">
        <f>Planning!AY21</f>
        <v>P</v>
      </c>
      <c r="Y20" s="386">
        <f>Planning!AZ21</f>
        <v>44273</v>
      </c>
    </row>
    <row r="21" spans="2:25" hidden="1">
      <c r="B21" s="384" t="str">
        <f>Planning!D22</f>
        <v>Charleroi</v>
      </c>
      <c r="C21" s="384" t="str">
        <f>Planning!E22</f>
        <v>FH17</v>
      </c>
      <c r="D21" s="192" t="str">
        <f>Planning!F22</f>
        <v>VbI</v>
      </c>
      <c r="E21" s="193"/>
      <c r="F21" s="385" t="str">
        <f>Planning!AW22</f>
        <v>P</v>
      </c>
      <c r="G21" s="386">
        <f>Planning!AX22</f>
        <v>44273</v>
      </c>
      <c r="H21" s="387"/>
      <c r="I21" s="386">
        <f>IFERROR(IF(G21&gt;0,WORKDAY(G21,CAdjustBG,Holidays!$B$2:$B$57),""),"")</f>
        <v>44273</v>
      </c>
      <c r="J21" s="387"/>
      <c r="K21" s="386">
        <f>IFERROR(IF(G21&gt;0,WORKDAY(I21,HLD2CQX,Holidays!$B$2:$B$57),""),"")</f>
        <v>44274</v>
      </c>
      <c r="L21" s="387"/>
      <c r="M21" s="386">
        <f>IFERROR(IF(G21&gt;0,WORKDAY(K21,CWM,Holidays!$B$2:$B$57),""),"")</f>
        <v>44274</v>
      </c>
      <c r="N21" s="387"/>
      <c r="O21" s="386">
        <f>IFERROR(IF(I21&gt;0,WORKDAY(M21,CimportNB,Holidays!$B$2:$B$57),""),"")</f>
        <v>44274</v>
      </c>
      <c r="P21" s="387"/>
      <c r="Q21" s="386">
        <f>IFERROR(IF(K21&gt;0,WORKDAY(O21,HLD2CCrosscheck,Holidays!$B$2:$B$57),""),"")</f>
        <v>44274</v>
      </c>
      <c r="R21" s="387"/>
      <c r="S21" s="386">
        <f>IFERROR(IF(M21&gt;0,WORKDAY(Q21,HLD2Csend,Holidays!$B$2:$B$57),""),"")</f>
        <v>44277</v>
      </c>
      <c r="T21" s="387"/>
      <c r="U21" s="386">
        <f>IFERROR(IF(O21&gt;0,WORKDAY(S21,HLD2Cimport,Holidays!$B$2:$B$57),""),"")</f>
        <v>44279</v>
      </c>
      <c r="V21" s="387"/>
      <c r="W21" s="386">
        <f>IFERROR(IF(Q21&gt;0,WORKDAY(U21,HLD2CimportResults,Holidays!$B$2:$B$57),""),"")</f>
        <v>44280</v>
      </c>
      <c r="X21" s="386" t="str">
        <f>Planning!AY22</f>
        <v>P</v>
      </c>
      <c r="Y21" s="386">
        <f>Planning!AZ22</f>
        <v>44280</v>
      </c>
    </row>
    <row r="22" spans="2:25" hidden="1">
      <c r="B22" s="384" t="str">
        <f>Planning!D23</f>
        <v>Charleroi</v>
      </c>
      <c r="C22" s="384" t="str">
        <f>Planning!E23</f>
        <v>FH18</v>
      </c>
      <c r="D22" s="192" t="str">
        <f>Planning!F23</f>
        <v>VbI</v>
      </c>
      <c r="E22" s="193"/>
      <c r="F22" s="385" t="str">
        <f>Planning!AW23</f>
        <v>P</v>
      </c>
      <c r="G22" s="386">
        <f>Planning!AX23</f>
        <v>44216</v>
      </c>
      <c r="H22" s="387"/>
      <c r="I22" s="386">
        <f>IFERROR(IF(G22&gt;0,WORKDAY(G22,CAdjustBG,Holidays!$B$2:$B$57),""),"")</f>
        <v>44216</v>
      </c>
      <c r="J22" s="387"/>
      <c r="K22" s="386">
        <f>IFERROR(IF(G22&gt;0,WORKDAY(I22,HLD2CQX,Holidays!$B$2:$B$57),""),"")</f>
        <v>44217</v>
      </c>
      <c r="L22" s="387"/>
      <c r="M22" s="386">
        <f>IFERROR(IF(G22&gt;0,WORKDAY(K22,CWM,Holidays!$B$2:$B$57),""),"")</f>
        <v>44217</v>
      </c>
      <c r="N22" s="387"/>
      <c r="O22" s="386">
        <f>IFERROR(IF(I22&gt;0,WORKDAY(M22,CimportNB,Holidays!$B$2:$B$57),""),"")</f>
        <v>44217</v>
      </c>
      <c r="P22" s="387"/>
      <c r="Q22" s="386">
        <f>IFERROR(IF(K22&gt;0,WORKDAY(O22,HLD2CCrosscheck,Holidays!$B$2:$B$57),""),"")</f>
        <v>44217</v>
      </c>
      <c r="R22" s="387"/>
      <c r="S22" s="386">
        <f>IFERROR(IF(M22&gt;0,WORKDAY(Q22,HLD2Csend,Holidays!$B$2:$B$57),""),"")</f>
        <v>44218</v>
      </c>
      <c r="T22" s="387"/>
      <c r="U22" s="386">
        <f>IFERROR(IF(O22&gt;0,WORKDAY(S22,HLD2Cimport,Holidays!$B$2:$B$57),""),"")</f>
        <v>44222</v>
      </c>
      <c r="V22" s="387"/>
      <c r="W22" s="386">
        <f>IFERROR(IF(Q22&gt;0,WORKDAY(U22,HLD2CimportResults,Holidays!$B$2:$B$57),""),"")</f>
        <v>44223</v>
      </c>
      <c r="X22" s="386" t="str">
        <f>Planning!AY23</f>
        <v>P</v>
      </c>
      <c r="Y22" s="386">
        <f>Planning!AZ23</f>
        <v>44223</v>
      </c>
    </row>
    <row r="23" spans="2:25" hidden="1">
      <c r="B23" s="384" t="str">
        <f>Planning!D24</f>
        <v>Charleroi</v>
      </c>
      <c r="C23" s="384" t="str">
        <f>Planning!E24</f>
        <v>FH19</v>
      </c>
      <c r="D23" s="192" t="str">
        <f>Planning!F24</f>
        <v>VbI</v>
      </c>
      <c r="E23" s="193"/>
      <c r="F23" s="385" t="str">
        <f>Planning!AW24</f>
        <v>P</v>
      </c>
      <c r="G23" s="386" t="str">
        <f>Planning!AX24</f>
        <v/>
      </c>
      <c r="H23" s="387"/>
      <c r="I23" s="386" t="str">
        <f>IFERROR(IF(G23&gt;0,WORKDAY(G23,CAdjustBG,Holidays!$B$2:$B$57),""),"")</f>
        <v/>
      </c>
      <c r="J23" s="387"/>
      <c r="K23" s="386" t="str">
        <f>IFERROR(IF(G23&gt;0,WORKDAY(I23,HLD2CQX,Holidays!$B$2:$B$57),""),"")</f>
        <v/>
      </c>
      <c r="L23" s="387"/>
      <c r="M23" s="386" t="str">
        <f>IFERROR(IF(G23&gt;0,WORKDAY(K23,CWM,Holidays!$B$2:$B$57),""),"")</f>
        <v/>
      </c>
      <c r="N23" s="387"/>
      <c r="O23" s="386" t="str">
        <f>IFERROR(IF(I23&gt;0,WORKDAY(M23,CimportNB,Holidays!$B$2:$B$57),""),"")</f>
        <v/>
      </c>
      <c r="P23" s="387"/>
      <c r="Q23" s="386" t="str">
        <f>IFERROR(IF(K23&gt;0,WORKDAY(O23,HLD2CCrosscheck,Holidays!$B$2:$B$57),""),"")</f>
        <v/>
      </c>
      <c r="R23" s="387"/>
      <c r="S23" s="386" t="str">
        <f>IFERROR(IF(M23&gt;0,WORKDAY(Q23,HLD2Csend,Holidays!$B$2:$B$57),""),"")</f>
        <v/>
      </c>
      <c r="T23" s="387"/>
      <c r="U23" s="386" t="str">
        <f>IFERROR(IF(O23&gt;0,WORKDAY(S23,HLD2Cimport,Holidays!$B$2:$B$57),""),"")</f>
        <v/>
      </c>
      <c r="V23" s="387"/>
      <c r="W23" s="386" t="str">
        <f>IFERROR(IF(Q23&gt;0,WORKDAY(U23,HLD2CimportResults,Holidays!$B$2:$B$57),""),"")</f>
        <v/>
      </c>
      <c r="X23" s="386" t="str">
        <f>Planning!AY24</f>
        <v>P</v>
      </c>
      <c r="Y23" s="386" t="str">
        <f>Planning!AZ24</f>
        <v/>
      </c>
    </row>
    <row r="24" spans="2:25" hidden="1">
      <c r="B24" s="384" t="str">
        <f>Planning!D25</f>
        <v>Namur</v>
      </c>
      <c r="C24" s="384" t="str">
        <f>Planning!E25</f>
        <v>FH01</v>
      </c>
      <c r="D24" s="192" t="str">
        <f>Planning!F25</f>
        <v>VbI</v>
      </c>
      <c r="E24" s="193"/>
      <c r="F24" s="385" t="str">
        <f>Planning!AW25</f>
        <v>P</v>
      </c>
      <c r="G24" s="386" t="str">
        <f>Planning!AX25</f>
        <v/>
      </c>
      <c r="H24" s="387"/>
      <c r="I24" s="386" t="str">
        <f>IFERROR(IF(G24&gt;0,WORKDAY(G24,CAdjustBG,Holidays!$B$2:$B$57),""),"")</f>
        <v/>
      </c>
      <c r="J24" s="387"/>
      <c r="K24" s="386" t="str">
        <f>IFERROR(IF(G24&gt;0,WORKDAY(I24,HLD2CQX,Holidays!$B$2:$B$57),""),"")</f>
        <v/>
      </c>
      <c r="L24" s="387"/>
      <c r="M24" s="386" t="str">
        <f>IFERROR(IF(G24&gt;0,WORKDAY(K24,CWM,Holidays!$B$2:$B$57),""),"")</f>
        <v/>
      </c>
      <c r="N24" s="387"/>
      <c r="O24" s="386" t="str">
        <f>IFERROR(IF(I24&gt;0,WORKDAY(M24,CimportNB,Holidays!$B$2:$B$57),""),"")</f>
        <v/>
      </c>
      <c r="P24" s="387"/>
      <c r="Q24" s="386" t="str">
        <f>IFERROR(IF(K24&gt;0,WORKDAY(O24,HLD2CCrosscheck,Holidays!$B$2:$B$57),""),"")</f>
        <v/>
      </c>
      <c r="R24" s="387"/>
      <c r="S24" s="386" t="str">
        <f>IFERROR(IF(M24&gt;0,WORKDAY(Q24,HLD2Csend,Holidays!$B$2:$B$57),""),"")</f>
        <v/>
      </c>
      <c r="T24" s="387"/>
      <c r="U24" s="386" t="str">
        <f>IFERROR(IF(O24&gt;0,WORKDAY(S24,HLD2Cimport,Holidays!$B$2:$B$57),""),"")</f>
        <v/>
      </c>
      <c r="V24" s="387"/>
      <c r="W24" s="386" t="str">
        <f>IFERROR(IF(Q24&gt;0,WORKDAY(U24,HLD2CimportResults,Holidays!$B$2:$B$57),""),"")</f>
        <v/>
      </c>
      <c r="X24" s="386" t="str">
        <f>Planning!AY25</f>
        <v>P</v>
      </c>
      <c r="Y24" s="386" t="str">
        <f>Planning!AZ25</f>
        <v/>
      </c>
    </row>
    <row r="25" spans="2:25" hidden="1">
      <c r="B25" s="384" t="str">
        <f>Planning!D26</f>
        <v>Namur</v>
      </c>
      <c r="C25" s="384" t="str">
        <f>Planning!E26</f>
        <v>FH03</v>
      </c>
      <c r="D25" s="192" t="str">
        <f>Planning!F26</f>
        <v>VbI</v>
      </c>
      <c r="E25" s="193"/>
      <c r="F25" s="385">
        <f>Planning!AW26</f>
        <v>0</v>
      </c>
      <c r="G25" s="386" t="str">
        <f>Planning!AX26</f>
        <v>NVT</v>
      </c>
      <c r="H25" s="387"/>
      <c r="I25" s="386" t="str">
        <f>IFERROR(IF(G25&gt;0,WORKDAY(G25,CAdjustBG,Holidays!$B$2:$B$57),""),"")</f>
        <v/>
      </c>
      <c r="J25" s="387"/>
      <c r="K25" s="386" t="str">
        <f>IFERROR(IF(G25&gt;0,WORKDAY(I25,HLD2CQX,Holidays!$B$2:$B$57),""),"")</f>
        <v/>
      </c>
      <c r="L25" s="387"/>
      <c r="M25" s="386" t="str">
        <f>IFERROR(IF(G25&gt;0,WORKDAY(K25,CWM,Holidays!$B$2:$B$57),""),"")</f>
        <v/>
      </c>
      <c r="N25" s="387"/>
      <c r="O25" s="386" t="str">
        <f>IFERROR(IF(I25&gt;0,WORKDAY(M25,CimportNB,Holidays!$B$2:$B$57),""),"")</f>
        <v/>
      </c>
      <c r="P25" s="387"/>
      <c r="Q25" s="386" t="str">
        <f>IFERROR(IF(K25&gt;0,WORKDAY(O25,HLD2CCrosscheck,Holidays!$B$2:$B$57),""),"")</f>
        <v/>
      </c>
      <c r="R25" s="387"/>
      <c r="S25" s="386" t="str">
        <f>IFERROR(IF(M25&gt;0,WORKDAY(Q25,HLD2Csend,Holidays!$B$2:$B$57),""),"")</f>
        <v/>
      </c>
      <c r="T25" s="387"/>
      <c r="U25" s="386" t="str">
        <f>IFERROR(IF(O25&gt;0,WORKDAY(S25,HLD2Cimport,Holidays!$B$2:$B$57),""),"")</f>
        <v/>
      </c>
      <c r="V25" s="387"/>
      <c r="W25" s="386" t="str">
        <f>IFERROR(IF(Q25&gt;0,WORKDAY(U25,HLD2CimportResults,Holidays!$B$2:$B$57),""),"")</f>
        <v/>
      </c>
      <c r="X25" s="386">
        <f>Planning!AY26</f>
        <v>0</v>
      </c>
      <c r="Y25" s="386" t="str">
        <f>Planning!AZ26</f>
        <v>NVT</v>
      </c>
    </row>
    <row r="26" spans="2:25" hidden="1">
      <c r="B26" s="384" t="str">
        <f>Planning!D27</f>
        <v>Namur</v>
      </c>
      <c r="C26" s="384" t="str">
        <f>Planning!E27</f>
        <v>FH04</v>
      </c>
      <c r="D26" s="192" t="str">
        <f>Planning!F27</f>
        <v>VbI</v>
      </c>
      <c r="E26" s="193"/>
      <c r="F26" s="385">
        <f>Planning!AW27</f>
        <v>0</v>
      </c>
      <c r="G26" s="386">
        <f>Planning!AX27</f>
        <v>0</v>
      </c>
      <c r="H26" s="387"/>
      <c r="I26" s="386" t="str">
        <f>IFERROR(IF(G26&gt;0,WORKDAY(G26,CAdjustBG,Holidays!$B$2:$B$57),""),"")</f>
        <v/>
      </c>
      <c r="J26" s="387"/>
      <c r="K26" s="386" t="str">
        <f>IFERROR(IF(G26&gt;0,WORKDAY(I26,HLD2CQX,Holidays!$B$2:$B$57),""),"")</f>
        <v/>
      </c>
      <c r="L26" s="387"/>
      <c r="M26" s="386" t="str">
        <f>IFERROR(IF(G26&gt;0,WORKDAY(K26,CWM,Holidays!$B$2:$B$57),""),"")</f>
        <v/>
      </c>
      <c r="N26" s="387"/>
      <c r="O26" s="386" t="str">
        <f>IFERROR(IF(I26&gt;0,WORKDAY(M26,CimportNB,Holidays!$B$2:$B$57),""),"")</f>
        <v/>
      </c>
      <c r="P26" s="387"/>
      <c r="Q26" s="386" t="str">
        <f>IFERROR(IF(K26&gt;0,WORKDAY(O26,HLD2CCrosscheck,Holidays!$B$2:$B$57),""),"")</f>
        <v/>
      </c>
      <c r="R26" s="387"/>
      <c r="S26" s="386" t="str">
        <f>IFERROR(IF(M26&gt;0,WORKDAY(Q26,HLD2Csend,Holidays!$B$2:$B$57),""),"")</f>
        <v/>
      </c>
      <c r="T26" s="387"/>
      <c r="U26" s="386" t="str">
        <f>IFERROR(IF(O26&gt;0,WORKDAY(S26,HLD2Cimport,Holidays!$B$2:$B$57),""),"")</f>
        <v/>
      </c>
      <c r="V26" s="387"/>
      <c r="W26" s="386" t="str">
        <f>IFERROR(IF(Q26&gt;0,WORKDAY(U26,HLD2CimportResults,Holidays!$B$2:$B$57),""),"")</f>
        <v/>
      </c>
      <c r="X26" s="386">
        <f>Planning!AY27</f>
        <v>0</v>
      </c>
      <c r="Y26" s="386">
        <f>Planning!AZ27</f>
        <v>0</v>
      </c>
    </row>
    <row r="27" spans="2:25" hidden="1">
      <c r="B27" s="384" t="str">
        <f>Planning!D28</f>
        <v>Namur</v>
      </c>
      <c r="C27" s="384" t="str">
        <f>Planning!E28</f>
        <v>FH06</v>
      </c>
      <c r="D27" s="192" t="str">
        <f>Planning!F28</f>
        <v>VbI</v>
      </c>
      <c r="E27" s="193"/>
      <c r="F27" s="385">
        <f>Planning!AW28</f>
        <v>0</v>
      </c>
      <c r="G27" s="386" t="str">
        <f>Planning!AX28</f>
        <v>NVT</v>
      </c>
      <c r="H27" s="387"/>
      <c r="I27" s="386" t="str">
        <f>IFERROR(IF(G27&gt;0,WORKDAY(G27,CAdjustBG,Holidays!$B$2:$B$57),""),"")</f>
        <v/>
      </c>
      <c r="J27" s="387"/>
      <c r="K27" s="386" t="str">
        <f>IFERROR(IF(G27&gt;0,WORKDAY(I27,HLD2CQX,Holidays!$B$2:$B$57),""),"")</f>
        <v/>
      </c>
      <c r="L27" s="387"/>
      <c r="M27" s="386" t="str">
        <f>IFERROR(IF(G27&gt;0,WORKDAY(K27,CWM,Holidays!$B$2:$B$57),""),"")</f>
        <v/>
      </c>
      <c r="N27" s="387"/>
      <c r="O27" s="386" t="str">
        <f>IFERROR(IF(I27&gt;0,WORKDAY(M27,CimportNB,Holidays!$B$2:$B$57),""),"")</f>
        <v/>
      </c>
      <c r="P27" s="387"/>
      <c r="Q27" s="386" t="str">
        <f>IFERROR(IF(K27&gt;0,WORKDAY(O27,HLD2CCrosscheck,Holidays!$B$2:$B$57),""),"")</f>
        <v/>
      </c>
      <c r="R27" s="387"/>
      <c r="S27" s="386" t="str">
        <f>IFERROR(IF(M27&gt;0,WORKDAY(Q27,HLD2Csend,Holidays!$B$2:$B$57),""),"")</f>
        <v/>
      </c>
      <c r="T27" s="387"/>
      <c r="U27" s="386" t="str">
        <f>IFERROR(IF(O27&gt;0,WORKDAY(S27,HLD2Cimport,Holidays!$B$2:$B$57),""),"")</f>
        <v/>
      </c>
      <c r="V27" s="387"/>
      <c r="W27" s="386" t="str">
        <f>IFERROR(IF(Q27&gt;0,WORKDAY(U27,HLD2CimportResults,Holidays!$B$2:$B$57),""),"")</f>
        <v/>
      </c>
      <c r="X27" s="386">
        <f>Planning!AY28</f>
        <v>0</v>
      </c>
      <c r="Y27" s="386" t="str">
        <f>Planning!AZ28</f>
        <v>NVT</v>
      </c>
    </row>
    <row r="28" spans="2:25" hidden="1">
      <c r="B28" s="384" t="str">
        <f>Planning!D29</f>
        <v>Namur</v>
      </c>
      <c r="C28" s="384" t="str">
        <f>Planning!E29</f>
        <v>FH07</v>
      </c>
      <c r="D28" s="192" t="str">
        <f>Planning!F29</f>
        <v>VbI</v>
      </c>
      <c r="E28" s="193"/>
      <c r="F28" s="385">
        <f>Planning!AW29</f>
        <v>0</v>
      </c>
      <c r="G28" s="386" t="str">
        <f>Planning!AX29</f>
        <v>NVT</v>
      </c>
      <c r="H28" s="387"/>
      <c r="I28" s="386" t="str">
        <f>IFERROR(IF(G28&gt;0,WORKDAY(G28,CAdjustBG,Holidays!$B$2:$B$57),""),"")</f>
        <v/>
      </c>
      <c r="J28" s="387"/>
      <c r="K28" s="386" t="str">
        <f>IFERROR(IF(G28&gt;0,WORKDAY(I28,HLD2CQX,Holidays!$B$2:$B$57),""),"")</f>
        <v/>
      </c>
      <c r="L28" s="387"/>
      <c r="M28" s="386" t="str">
        <f>IFERROR(IF(G28&gt;0,WORKDAY(K28,CWM,Holidays!$B$2:$B$57),""),"")</f>
        <v/>
      </c>
      <c r="N28" s="387"/>
      <c r="O28" s="386" t="str">
        <f>IFERROR(IF(I28&gt;0,WORKDAY(M28,CimportNB,Holidays!$B$2:$B$57),""),"")</f>
        <v/>
      </c>
      <c r="P28" s="387"/>
      <c r="Q28" s="386" t="str">
        <f>IFERROR(IF(K28&gt;0,WORKDAY(O28,HLD2CCrosscheck,Holidays!$B$2:$B$57),""),"")</f>
        <v/>
      </c>
      <c r="R28" s="387"/>
      <c r="S28" s="386" t="str">
        <f>IFERROR(IF(M28&gt;0,WORKDAY(Q28,HLD2Csend,Holidays!$B$2:$B$57),""),"")</f>
        <v/>
      </c>
      <c r="T28" s="387"/>
      <c r="U28" s="386" t="str">
        <f>IFERROR(IF(O28&gt;0,WORKDAY(S28,HLD2Cimport,Holidays!$B$2:$B$57),""),"")</f>
        <v/>
      </c>
      <c r="V28" s="387"/>
      <c r="W28" s="386" t="str">
        <f>IFERROR(IF(Q28&gt;0,WORKDAY(U28,HLD2CimportResults,Holidays!$B$2:$B$57),""),"")</f>
        <v/>
      </c>
      <c r="X28" s="386">
        <f>Planning!AY29</f>
        <v>0</v>
      </c>
      <c r="Y28" s="386" t="str">
        <f>Planning!AZ29</f>
        <v>NVT</v>
      </c>
    </row>
    <row r="29" spans="2:25" hidden="1">
      <c r="B29" s="384" t="str">
        <f>Planning!D30</f>
        <v>Namur</v>
      </c>
      <c r="C29" s="384" t="str">
        <f>Planning!E30</f>
        <v>FH08</v>
      </c>
      <c r="D29" s="192" t="str">
        <f>Planning!F30</f>
        <v>VbI</v>
      </c>
      <c r="E29" s="193"/>
      <c r="F29" s="385">
        <f>Planning!AW30</f>
        <v>0</v>
      </c>
      <c r="G29" s="386">
        <f>Planning!AX30</f>
        <v>0</v>
      </c>
      <c r="H29" s="387"/>
      <c r="I29" s="386" t="str">
        <f>IFERROR(IF(G29&gt;0,WORKDAY(G29,CAdjustBG,Holidays!$B$2:$B$57),""),"")</f>
        <v/>
      </c>
      <c r="J29" s="387"/>
      <c r="K29" s="386" t="str">
        <f>IFERROR(IF(G29&gt;0,WORKDAY(I29,HLD2CQX,Holidays!$B$2:$B$57),""),"")</f>
        <v/>
      </c>
      <c r="L29" s="387"/>
      <c r="M29" s="386" t="str">
        <f>IFERROR(IF(G29&gt;0,WORKDAY(K29,CWM,Holidays!$B$2:$B$57),""),"")</f>
        <v/>
      </c>
      <c r="N29" s="387"/>
      <c r="O29" s="386" t="str">
        <f>IFERROR(IF(I29&gt;0,WORKDAY(M29,CimportNB,Holidays!$B$2:$B$57),""),"")</f>
        <v/>
      </c>
      <c r="P29" s="387"/>
      <c r="Q29" s="386" t="str">
        <f>IFERROR(IF(K29&gt;0,WORKDAY(O29,HLD2CCrosscheck,Holidays!$B$2:$B$57),""),"")</f>
        <v/>
      </c>
      <c r="R29" s="387"/>
      <c r="S29" s="386" t="str">
        <f>IFERROR(IF(M29&gt;0,WORKDAY(Q29,HLD2Csend,Holidays!$B$2:$B$57),""),"")</f>
        <v/>
      </c>
      <c r="T29" s="387"/>
      <c r="U29" s="386" t="str">
        <f>IFERROR(IF(O29&gt;0,WORKDAY(S29,HLD2Cimport,Holidays!$B$2:$B$57),""),"")</f>
        <v/>
      </c>
      <c r="V29" s="387"/>
      <c r="W29" s="386" t="str">
        <f>IFERROR(IF(Q29&gt;0,WORKDAY(U29,HLD2CimportResults,Holidays!$B$2:$B$57),""),"")</f>
        <v/>
      </c>
      <c r="X29" s="386">
        <f>Planning!AY30</f>
        <v>0</v>
      </c>
      <c r="Y29" s="386">
        <f>Planning!AZ30</f>
        <v>0</v>
      </c>
    </row>
    <row r="30" spans="2:25" hidden="1">
      <c r="B30" s="384" t="str">
        <f>Planning!D31</f>
        <v>Namur</v>
      </c>
      <c r="C30" s="384" t="str">
        <f>Planning!E31</f>
        <v>FH09</v>
      </c>
      <c r="D30" s="192" t="str">
        <f>Planning!F31</f>
        <v>VbI</v>
      </c>
      <c r="E30" s="193"/>
      <c r="F30" s="385" t="str">
        <f>Planning!AW31</f>
        <v>P</v>
      </c>
      <c r="G30" s="386">
        <f>Planning!AX31</f>
        <v>44272</v>
      </c>
      <c r="H30" s="387"/>
      <c r="I30" s="386">
        <f>IFERROR(IF(G30&gt;0,WORKDAY(G30,CAdjustBG,Holidays!$B$2:$B$57),""),"")</f>
        <v>44272</v>
      </c>
      <c r="J30" s="387"/>
      <c r="K30" s="386">
        <f>IFERROR(IF(G30&gt;0,WORKDAY(I30,HLD2CQX,Holidays!$B$2:$B$57),""),"")</f>
        <v>44273</v>
      </c>
      <c r="L30" s="387"/>
      <c r="M30" s="386">
        <f>IFERROR(IF(G30&gt;0,WORKDAY(K30,CWM,Holidays!$B$2:$B$57),""),"")</f>
        <v>44273</v>
      </c>
      <c r="N30" s="387"/>
      <c r="O30" s="386">
        <f>IFERROR(IF(I30&gt;0,WORKDAY(M30,CimportNB,Holidays!$B$2:$B$57),""),"")</f>
        <v>44273</v>
      </c>
      <c r="P30" s="387"/>
      <c r="Q30" s="386">
        <f>IFERROR(IF(K30&gt;0,WORKDAY(O30,HLD2CCrosscheck,Holidays!$B$2:$B$57),""),"")</f>
        <v>44273</v>
      </c>
      <c r="R30" s="387"/>
      <c r="S30" s="386">
        <f>IFERROR(IF(M30&gt;0,WORKDAY(Q30,HLD2Csend,Holidays!$B$2:$B$57),""),"")</f>
        <v>44274</v>
      </c>
      <c r="T30" s="387"/>
      <c r="U30" s="386">
        <f>IFERROR(IF(O30&gt;0,WORKDAY(S30,HLD2Cimport,Holidays!$B$2:$B$57),""),"")</f>
        <v>44278</v>
      </c>
      <c r="V30" s="387"/>
      <c r="W30" s="386">
        <f>IFERROR(IF(Q30&gt;0,WORKDAY(U30,HLD2CimportResults,Holidays!$B$2:$B$57),""),"")</f>
        <v>44279</v>
      </c>
      <c r="X30" s="386" t="str">
        <f>Planning!AY31</f>
        <v>P</v>
      </c>
      <c r="Y30" s="386">
        <f>Planning!AZ31</f>
        <v>44279</v>
      </c>
    </row>
    <row r="31" spans="2:25">
      <c r="B31" s="384" t="str">
        <f>Planning!D32</f>
        <v>Roeselare</v>
      </c>
      <c r="C31" s="384" t="str">
        <f>Planning!E32</f>
        <v>FH01</v>
      </c>
      <c r="D31" s="192" t="str">
        <f>Planning!F32</f>
        <v>EI</v>
      </c>
      <c r="E31" s="193"/>
      <c r="F31" s="385" t="str">
        <f>Planning!AW32</f>
        <v>P</v>
      </c>
      <c r="G31" s="386">
        <f>Planning!AX32</f>
        <v>44210</v>
      </c>
      <c r="H31" s="387" t="s">
        <v>164</v>
      </c>
      <c r="I31" s="386">
        <f>IFERROR(IF(G31&gt;0,WORKDAY(G31,CAdjustBG,Holidays!$B$2:$B$57),""),"")</f>
        <v>44210</v>
      </c>
      <c r="J31" s="387" t="s">
        <v>164</v>
      </c>
      <c r="K31" s="386">
        <f>IFERROR(IF(G31&gt;0,WORKDAY(I31,HLD2CQX,Holidays!$B$2:$B$57),""),"")</f>
        <v>44211</v>
      </c>
      <c r="L31" s="387" t="s">
        <v>164</v>
      </c>
      <c r="M31" s="386">
        <f>IFERROR(IF(G31&gt;0,WORKDAY(K31,CWM,Holidays!$B$2:$B$57),""),"")</f>
        <v>44211</v>
      </c>
      <c r="N31" s="387" t="s">
        <v>164</v>
      </c>
      <c r="O31" s="386">
        <f>IFERROR(IF(I31&gt;0,WORKDAY(M31,CimportNB,Holidays!$B$2:$B$57),""),"")</f>
        <v>44211</v>
      </c>
      <c r="P31" s="387" t="s">
        <v>164</v>
      </c>
      <c r="Q31" s="386">
        <f>IFERROR(IF(K31&gt;0,WORKDAY(O31,HLD2CCrosscheck,Holidays!$B$2:$B$57),""),"")</f>
        <v>44211</v>
      </c>
      <c r="R31" s="387" t="s">
        <v>164</v>
      </c>
      <c r="S31" s="386">
        <f>IFERROR(IF(M31&gt;0,WORKDAY(Q31,HLD2Csend,Holidays!$B$2:$B$57),""),"")</f>
        <v>44214</v>
      </c>
      <c r="T31" s="387" t="s">
        <v>164</v>
      </c>
      <c r="U31" s="386">
        <f>IFERROR(IF(O31&gt;0,WORKDAY(S31,HLD2Cimport,Holidays!$B$2:$B$57),""),"")</f>
        <v>44216</v>
      </c>
      <c r="V31" s="387" t="s">
        <v>164</v>
      </c>
      <c r="W31" s="386">
        <f>IFERROR(IF(Q31&gt;0,WORKDAY(U31,HLD2CimportResults,Holidays!$B$2:$B$57),""),"")</f>
        <v>44217</v>
      </c>
      <c r="X31" s="386" t="str">
        <f>Planning!AY32</f>
        <v>P</v>
      </c>
      <c r="Y31" s="386">
        <f>Planning!AZ32</f>
        <v>44217</v>
      </c>
    </row>
    <row r="32" spans="2:25">
      <c r="B32" s="384" t="str">
        <f>Planning!D33</f>
        <v>Roeselare</v>
      </c>
      <c r="C32" s="384" t="str">
        <f>Planning!E33</f>
        <v>FH02</v>
      </c>
      <c r="D32" s="192" t="str">
        <f>Planning!F33</f>
        <v>EI</v>
      </c>
      <c r="E32" s="193"/>
      <c r="F32" s="385" t="str">
        <f>Planning!AW33</f>
        <v>P</v>
      </c>
      <c r="G32" s="386">
        <f>Planning!AX33</f>
        <v>44013</v>
      </c>
      <c r="H32" s="387" t="s">
        <v>164</v>
      </c>
      <c r="I32" s="386">
        <f>IFERROR(IF(G32&gt;0,WORKDAY(G32,CAdjustBG,Holidays!$B$2:$B$57),""),"")</f>
        <v>44013</v>
      </c>
      <c r="J32" s="387" t="s">
        <v>164</v>
      </c>
      <c r="K32" s="386">
        <f>IFERROR(IF(G32&gt;0,WORKDAY(I32,HLD2CQX,Holidays!$B$2:$B$57),""),"")</f>
        <v>44014</v>
      </c>
      <c r="L32" s="387" t="s">
        <v>164</v>
      </c>
      <c r="M32" s="386">
        <f>IFERROR(IF(G32&gt;0,WORKDAY(K32,CWM,Holidays!$B$2:$B$57),""),"")</f>
        <v>44014</v>
      </c>
      <c r="N32" s="387" t="s">
        <v>164</v>
      </c>
      <c r="O32" s="386">
        <f>IFERROR(IF(I32&gt;0,WORKDAY(M32,CimportNB,Holidays!$B$2:$B$57),""),"")</f>
        <v>44014</v>
      </c>
      <c r="P32" s="387" t="s">
        <v>164</v>
      </c>
      <c r="Q32" s="386">
        <f>IFERROR(IF(K32&gt;0,WORKDAY(O32,HLD2CCrosscheck,Holidays!$B$2:$B$57),""),"")</f>
        <v>44014</v>
      </c>
      <c r="R32" s="387" t="s">
        <v>164</v>
      </c>
      <c r="S32" s="386">
        <f>IFERROR(IF(M32&gt;0,WORKDAY(Q32,HLD2Csend,Holidays!$B$2:$B$57),""),"")</f>
        <v>44015</v>
      </c>
      <c r="T32" s="387" t="s">
        <v>164</v>
      </c>
      <c r="U32" s="386">
        <f>IFERROR(IF(O32&gt;0,WORKDAY(S32,HLD2Cimport,Holidays!$B$2:$B$57),""),"")</f>
        <v>44019</v>
      </c>
      <c r="V32" s="387" t="s">
        <v>164</v>
      </c>
      <c r="W32" s="386">
        <f>IFERROR(IF(Q32&gt;0,WORKDAY(U32,HLD2CimportResults,Holidays!$B$2:$B$57),""),"")</f>
        <v>44020</v>
      </c>
      <c r="X32" s="386" t="str">
        <f>Planning!AY33</f>
        <v>P</v>
      </c>
      <c r="Y32" s="386">
        <f>Planning!AZ33</f>
        <v>44020</v>
      </c>
    </row>
    <row r="33" spans="2:25">
      <c r="B33" s="384" t="str">
        <f>Planning!D34</f>
        <v>Roeselare</v>
      </c>
      <c r="C33" s="384" t="str">
        <f>Planning!E34</f>
        <v>FH03</v>
      </c>
      <c r="D33" s="192" t="str">
        <f>Planning!F34</f>
        <v>EI</v>
      </c>
      <c r="E33" s="193"/>
      <c r="F33" s="385" t="str">
        <f>Planning!AW34</f>
        <v>P</v>
      </c>
      <c r="G33" s="386">
        <f>Planning!AX34</f>
        <v>44091</v>
      </c>
      <c r="H33" s="387" t="s">
        <v>164</v>
      </c>
      <c r="I33" s="386">
        <f>IFERROR(IF(G33&gt;0,WORKDAY(G33,CAdjustBG,Holidays!$B$2:$B$57),""),"")</f>
        <v>44091</v>
      </c>
      <c r="J33" s="387" t="s">
        <v>164</v>
      </c>
      <c r="K33" s="386">
        <f>IFERROR(IF(G33&gt;0,WORKDAY(I33,HLD2CQX,Holidays!$B$2:$B$57),""),"")</f>
        <v>44092</v>
      </c>
      <c r="L33" s="387" t="s">
        <v>164</v>
      </c>
      <c r="M33" s="386">
        <f>IFERROR(IF(G33&gt;0,WORKDAY(K33,CWM,Holidays!$B$2:$B$57),""),"")</f>
        <v>44092</v>
      </c>
      <c r="N33" s="387" t="s">
        <v>164</v>
      </c>
      <c r="O33" s="386">
        <f>IFERROR(IF(I33&gt;0,WORKDAY(M33,CimportNB,Holidays!$B$2:$B$57),""),"")</f>
        <v>44092</v>
      </c>
      <c r="P33" s="387" t="s">
        <v>164</v>
      </c>
      <c r="Q33" s="386">
        <f>IFERROR(IF(K33&gt;0,WORKDAY(O33,HLD2CCrosscheck,Holidays!$B$2:$B$57),""),"")</f>
        <v>44092</v>
      </c>
      <c r="R33" s="387" t="s">
        <v>164</v>
      </c>
      <c r="S33" s="386">
        <f>IFERROR(IF(M33&gt;0,WORKDAY(Q33,HLD2Csend,Holidays!$B$2:$B$57),""),"")</f>
        <v>44095</v>
      </c>
      <c r="T33" s="387" t="s">
        <v>164</v>
      </c>
      <c r="U33" s="386">
        <f>IFERROR(IF(O33&gt;0,WORKDAY(S33,HLD2Cimport,Holidays!$B$2:$B$57),""),"")</f>
        <v>44097</v>
      </c>
      <c r="V33" s="387" t="s">
        <v>164</v>
      </c>
      <c r="W33" s="386">
        <f>IFERROR(IF(Q33&gt;0,WORKDAY(U33,HLD2CimportResults,Holidays!$B$2:$B$57),""),"")</f>
        <v>44098</v>
      </c>
      <c r="X33" s="386" t="str">
        <f>Planning!AY34</f>
        <v>P</v>
      </c>
      <c r="Y33" s="386">
        <f>Planning!AZ34</f>
        <v>44098</v>
      </c>
    </row>
    <row r="34" spans="2:25" hidden="1">
      <c r="B34" s="384" t="str">
        <f>Planning!D35</f>
        <v>Roeselare</v>
      </c>
      <c r="C34" s="384" t="str">
        <f>Planning!E35</f>
        <v>FH04</v>
      </c>
      <c r="D34" s="192" t="str">
        <f>Planning!F35</f>
        <v>Vdb</v>
      </c>
      <c r="E34" s="193"/>
      <c r="F34" s="385">
        <f>Planning!AW35</f>
        <v>0</v>
      </c>
      <c r="G34" s="386" t="str">
        <f>Planning!AX35</f>
        <v>NVT</v>
      </c>
      <c r="H34" s="387"/>
      <c r="I34" s="386" t="str">
        <f>IFERROR(IF(G34&gt;0,WORKDAY(G34,CAdjustBG,Holidays!$B$2:$B$57),""),"")</f>
        <v/>
      </c>
      <c r="J34" s="387"/>
      <c r="K34" s="386" t="str">
        <f>IFERROR(IF(G34&gt;0,WORKDAY(I34,HLD2CQX,Holidays!$B$2:$B$57),""),"")</f>
        <v/>
      </c>
      <c r="L34" s="387"/>
      <c r="M34" s="386" t="str">
        <f>IFERROR(IF(G34&gt;0,WORKDAY(K34,CWM,Holidays!$B$2:$B$57),""),"")</f>
        <v/>
      </c>
      <c r="N34" s="387"/>
      <c r="O34" s="386" t="str">
        <f>IFERROR(IF(I34&gt;0,WORKDAY(M34,CimportNB,Holidays!$B$2:$B$57),""),"")</f>
        <v/>
      </c>
      <c r="P34" s="387"/>
      <c r="Q34" s="386" t="str">
        <f>IFERROR(IF(K34&gt;0,WORKDAY(O34,HLD2CCrosscheck,Holidays!$B$2:$B$57),""),"")</f>
        <v/>
      </c>
      <c r="R34" s="387"/>
      <c r="S34" s="386" t="str">
        <f>IFERROR(IF(M34&gt;0,WORKDAY(Q34,HLD2Csend,Holidays!$B$2:$B$57),""),"")</f>
        <v/>
      </c>
      <c r="T34" s="387"/>
      <c r="U34" s="386" t="str">
        <f>IFERROR(IF(O34&gt;0,WORKDAY(S34,HLD2Cimport,Holidays!$B$2:$B$57),""),"")</f>
        <v/>
      </c>
      <c r="V34" s="387"/>
      <c r="W34" s="386" t="str">
        <f>IFERROR(IF(Q34&gt;0,WORKDAY(U34,HLD2CimportResults,Holidays!$B$2:$B$57),""),"")</f>
        <v/>
      </c>
      <c r="X34" s="386">
        <f>Planning!AY35</f>
        <v>0</v>
      </c>
      <c r="Y34" s="386" t="str">
        <f>Planning!AZ35</f>
        <v>NVT</v>
      </c>
    </row>
    <row r="35" spans="2:25" hidden="1">
      <c r="B35" s="384" t="str">
        <f>Planning!D36</f>
        <v>Roeselare</v>
      </c>
      <c r="C35" s="384" t="str">
        <f>Planning!E36</f>
        <v>FH05</v>
      </c>
      <c r="D35" s="192" t="str">
        <f>Planning!F36</f>
        <v>EI</v>
      </c>
      <c r="E35" s="193"/>
      <c r="F35" s="385">
        <f>Planning!AW36</f>
        <v>0</v>
      </c>
      <c r="G35" s="386" t="str">
        <f>Planning!AX36</f>
        <v>NVT</v>
      </c>
      <c r="H35" s="387"/>
      <c r="I35" s="386" t="str">
        <f>IFERROR(IF(G35&gt;0,WORKDAY(G35,CAdjustBG,Holidays!$B$2:$B$57),""),"")</f>
        <v/>
      </c>
      <c r="J35" s="387"/>
      <c r="K35" s="386" t="str">
        <f>IFERROR(IF(G35&gt;0,WORKDAY(I35,HLD2CQX,Holidays!$B$2:$B$57),""),"")</f>
        <v/>
      </c>
      <c r="L35" s="387"/>
      <c r="M35" s="386" t="str">
        <f>IFERROR(IF(G35&gt;0,WORKDAY(K35,CWM,Holidays!$B$2:$B$57),""),"")</f>
        <v/>
      </c>
      <c r="N35" s="387"/>
      <c r="O35" s="386" t="str">
        <f>IFERROR(IF(I35&gt;0,WORKDAY(M35,CimportNB,Holidays!$B$2:$B$57),""),"")</f>
        <v/>
      </c>
      <c r="P35" s="387"/>
      <c r="Q35" s="386" t="str">
        <f>IFERROR(IF(K35&gt;0,WORKDAY(O35,HLD2CCrosscheck,Holidays!$B$2:$B$57),""),"")</f>
        <v/>
      </c>
      <c r="R35" s="387"/>
      <c r="S35" s="386" t="str">
        <f>IFERROR(IF(M35&gt;0,WORKDAY(Q35,HLD2Csend,Holidays!$B$2:$B$57),""),"")</f>
        <v/>
      </c>
      <c r="T35" s="387"/>
      <c r="U35" s="386" t="str">
        <f>IFERROR(IF(O35&gt;0,WORKDAY(S35,HLD2Cimport,Holidays!$B$2:$B$57),""),"")</f>
        <v/>
      </c>
      <c r="V35" s="387"/>
      <c r="W35" s="386" t="str">
        <f>IFERROR(IF(Q35&gt;0,WORKDAY(U35,HLD2CimportResults,Holidays!$B$2:$B$57),""),"")</f>
        <v/>
      </c>
      <c r="X35" s="386">
        <f>Planning!AY36</f>
        <v>0</v>
      </c>
      <c r="Y35" s="386" t="str">
        <f>Planning!AZ36</f>
        <v>NVT</v>
      </c>
    </row>
    <row r="36" spans="2:25" hidden="1">
      <c r="B36" s="384" t="str">
        <f>Planning!D37</f>
        <v>Evere</v>
      </c>
      <c r="C36" s="384" t="str">
        <f>Planning!E37</f>
        <v>FH01</v>
      </c>
      <c r="D36" s="192" t="str">
        <f>Planning!F37</f>
        <v>VdB</v>
      </c>
      <c r="E36" s="193"/>
      <c r="F36" s="385">
        <f>Planning!AW37</f>
        <v>0</v>
      </c>
      <c r="G36" s="386" t="str">
        <f>Planning!AX37</f>
        <v>NVT</v>
      </c>
      <c r="H36" s="387"/>
      <c r="I36" s="386" t="s">
        <v>172</v>
      </c>
      <c r="J36" s="387"/>
      <c r="K36" s="386" t="s">
        <v>172</v>
      </c>
      <c r="L36" s="387"/>
      <c r="M36" s="386" t="s">
        <v>172</v>
      </c>
      <c r="N36" s="387"/>
      <c r="O36" s="386" t="s">
        <v>172</v>
      </c>
      <c r="P36" s="387"/>
      <c r="Q36" s="386" t="s">
        <v>172</v>
      </c>
      <c r="R36" s="387"/>
      <c r="S36" s="386" t="s">
        <v>172</v>
      </c>
      <c r="T36" s="387"/>
      <c r="U36" s="386" t="s">
        <v>172</v>
      </c>
      <c r="V36" s="387"/>
      <c r="W36" s="386" t="s">
        <v>172</v>
      </c>
      <c r="X36" s="386">
        <f>Planning!AY37</f>
        <v>0</v>
      </c>
      <c r="Y36" s="386" t="str">
        <f>Planning!AZ37</f>
        <v>NVT</v>
      </c>
    </row>
    <row r="37" spans="2:25" hidden="1">
      <c r="B37" s="384" t="str">
        <f>Planning!D38</f>
        <v>Evere</v>
      </c>
      <c r="C37" s="384" t="str">
        <f>Planning!E38</f>
        <v>FH02</v>
      </c>
      <c r="D37" s="192" t="str">
        <f>Planning!F38</f>
        <v>VdB</v>
      </c>
      <c r="E37" s="193"/>
      <c r="F37" s="385">
        <f>Planning!AW38</f>
        <v>0</v>
      </c>
      <c r="G37" s="386">
        <f>Planning!AX38</f>
        <v>43740</v>
      </c>
      <c r="H37" s="387" t="s">
        <v>171</v>
      </c>
      <c r="I37" s="386">
        <f>IFERROR(IF(G37&gt;0,WORKDAY(G37,CAdjustBG,Holidays!$B$2:$B$57),""),"")</f>
        <v>43740</v>
      </c>
      <c r="J37" s="387" t="s">
        <v>171</v>
      </c>
      <c r="K37" s="386">
        <f>IFERROR(IF(G37&gt;0,WORKDAY(I37,HLD2CQX,Holidays!$B$2:$B$57),""),"")</f>
        <v>43741</v>
      </c>
      <c r="L37" s="387" t="s">
        <v>171</v>
      </c>
      <c r="M37" s="386">
        <f>IFERROR(IF(G37&gt;0,WORKDAY(K37,CWM,Holidays!$B$2:$B$57),""),"")</f>
        <v>43741</v>
      </c>
      <c r="N37" s="387" t="s">
        <v>171</v>
      </c>
      <c r="O37" s="386">
        <f>IFERROR(IF(I37&gt;0,WORKDAY(M37,CimportNB,Holidays!$B$2:$B$57),""),"")</f>
        <v>43741</v>
      </c>
      <c r="P37" s="387" t="s">
        <v>171</v>
      </c>
      <c r="Q37" s="386">
        <f>IFERROR(IF(K37&gt;0,WORKDAY(O37,HLD2CCrosscheck,Holidays!$B$2:$B$57),""),"")</f>
        <v>43741</v>
      </c>
      <c r="R37" s="387" t="s">
        <v>171</v>
      </c>
      <c r="S37" s="386">
        <f>IFERROR(IF(M37&gt;0,WORKDAY(Q37,HLD2Csend,Holidays!$B$2:$B$57),""),"")</f>
        <v>43742</v>
      </c>
      <c r="T37" s="387" t="s">
        <v>171</v>
      </c>
      <c r="U37" s="386">
        <f>IFERROR(IF(O37&gt;0,WORKDAY(S37,HLD2Cimport,Holidays!$B$2:$B$57),""),"")</f>
        <v>43746</v>
      </c>
      <c r="V37" s="387" t="s">
        <v>171</v>
      </c>
      <c r="W37" s="386">
        <f>IFERROR(IF(Q37&gt;0,WORKDAY(U37,HLD2CimportResults,Holidays!$B$2:$B$57),""),"")</f>
        <v>43747</v>
      </c>
      <c r="X37" s="386">
        <f>Planning!AY38</f>
        <v>0</v>
      </c>
      <c r="Y37" s="386">
        <f>Planning!AZ38</f>
        <v>43747</v>
      </c>
    </row>
    <row r="38" spans="2:25">
      <c r="B38" s="384" t="str">
        <f>Planning!D39</f>
        <v>Evere</v>
      </c>
      <c r="C38" s="384" t="str">
        <f>Planning!E39</f>
        <v>FH03</v>
      </c>
      <c r="D38" s="192" t="str">
        <f>Planning!F39</f>
        <v>VdB</v>
      </c>
      <c r="E38" s="193"/>
      <c r="F38" s="385" t="str">
        <f>Planning!AW39</f>
        <v>P</v>
      </c>
      <c r="G38" s="386">
        <f>Planning!AX39</f>
        <v>44161</v>
      </c>
      <c r="H38" s="387" t="s">
        <v>164</v>
      </c>
      <c r="I38" s="386">
        <f>IFERROR(IF(G38&gt;0,WORKDAY(G38,CAdjustBG,Holidays!$B$2:$B$57),""),"")</f>
        <v>44161</v>
      </c>
      <c r="J38" s="387" t="s">
        <v>164</v>
      </c>
      <c r="K38" s="386">
        <f>IFERROR(IF(G38&gt;0,WORKDAY(I38,HLD2CQX,Holidays!$B$2:$B$57),""),"")</f>
        <v>44162</v>
      </c>
      <c r="L38" s="387" t="s">
        <v>164</v>
      </c>
      <c r="M38" s="386">
        <f>IFERROR(IF(G38&gt;0,WORKDAY(K38,CWM,Holidays!$B$2:$B$57),""),"")</f>
        <v>44162</v>
      </c>
      <c r="N38" s="387" t="s">
        <v>164</v>
      </c>
      <c r="O38" s="386">
        <f>IFERROR(IF(I38&gt;0,WORKDAY(M38,CimportNB,Holidays!$B$2:$B$57),""),"")</f>
        <v>44162</v>
      </c>
      <c r="P38" s="387" t="s">
        <v>164</v>
      </c>
      <c r="Q38" s="386">
        <f>IFERROR(IF(K38&gt;0,WORKDAY(O38,HLD2CCrosscheck,Holidays!$B$2:$B$57),""),"")</f>
        <v>44162</v>
      </c>
      <c r="R38" s="387" t="s">
        <v>164</v>
      </c>
      <c r="S38" s="386">
        <f>IFERROR(IF(M38&gt;0,WORKDAY(Q38,HLD2Csend,Holidays!$B$2:$B$57),""),"")</f>
        <v>44165</v>
      </c>
      <c r="T38" s="387" t="s">
        <v>164</v>
      </c>
      <c r="U38" s="386">
        <f>IFERROR(IF(O38&gt;0,WORKDAY(S38,HLD2Cimport,Holidays!$B$2:$B$57),""),"")</f>
        <v>44167</v>
      </c>
      <c r="V38" s="387" t="s">
        <v>164</v>
      </c>
      <c r="W38" s="386">
        <f>IFERROR(IF(Q38&gt;0,WORKDAY(U38,HLD2CimportResults,Holidays!$B$2:$B$57),""),"")</f>
        <v>44168</v>
      </c>
      <c r="X38" s="386" t="str">
        <f>Planning!AY39</f>
        <v>P</v>
      </c>
      <c r="Y38" s="386">
        <f>Planning!AZ39</f>
        <v>44168</v>
      </c>
    </row>
    <row r="39" spans="2:25">
      <c r="B39" s="384" t="str">
        <f>Planning!D40</f>
        <v>Evere</v>
      </c>
      <c r="C39" s="384" t="str">
        <f>Planning!E40</f>
        <v>FH04</v>
      </c>
      <c r="D39" s="192" t="str">
        <f>Planning!F40</f>
        <v>VdB</v>
      </c>
      <c r="E39" s="193"/>
      <c r="F39" s="385" t="str">
        <f>Planning!AW40</f>
        <v>P</v>
      </c>
      <c r="G39" s="386">
        <f>Planning!AX40</f>
        <v>44210</v>
      </c>
      <c r="H39" s="387" t="s">
        <v>164</v>
      </c>
      <c r="I39" s="386">
        <f>IFERROR(IF(G39&gt;0,WORKDAY(G39,CAdjustBG,Holidays!$B$2:$B$57),""),"")</f>
        <v>44210</v>
      </c>
      <c r="J39" s="387" t="s">
        <v>164</v>
      </c>
      <c r="K39" s="386">
        <f>IFERROR(IF(G39&gt;0,WORKDAY(I39,HLD2CQX,Holidays!$B$2:$B$57),""),"")</f>
        <v>44211</v>
      </c>
      <c r="L39" s="387" t="s">
        <v>164</v>
      </c>
      <c r="M39" s="386">
        <f>IFERROR(IF(G39&gt;0,WORKDAY(K39,CWM,Holidays!$B$2:$B$57),""),"")</f>
        <v>44211</v>
      </c>
      <c r="N39" s="387" t="s">
        <v>164</v>
      </c>
      <c r="O39" s="386">
        <f>IFERROR(IF(I39&gt;0,WORKDAY(M39,CimportNB,Holidays!$B$2:$B$57),""),"")</f>
        <v>44211</v>
      </c>
      <c r="P39" s="387" t="s">
        <v>164</v>
      </c>
      <c r="Q39" s="386">
        <f>IFERROR(IF(K39&gt;0,WORKDAY(O39,HLD2CCrosscheck,Holidays!$B$2:$B$57),""),"")</f>
        <v>44211</v>
      </c>
      <c r="R39" s="387" t="s">
        <v>164</v>
      </c>
      <c r="S39" s="386">
        <f>IFERROR(IF(M39&gt;0,WORKDAY(Q39,HLD2Csend,Holidays!$B$2:$B$57),""),"")</f>
        <v>44214</v>
      </c>
      <c r="T39" s="387" t="s">
        <v>164</v>
      </c>
      <c r="U39" s="386">
        <f>IFERROR(IF(O39&gt;0,WORKDAY(S39,HLD2Cimport,Holidays!$B$2:$B$57),""),"")</f>
        <v>44216</v>
      </c>
      <c r="V39" s="387" t="s">
        <v>164</v>
      </c>
      <c r="W39" s="386">
        <f>IFERROR(IF(Q39&gt;0,WORKDAY(U39,HLD2CimportResults,Holidays!$B$2:$B$57),""),"")</f>
        <v>44217</v>
      </c>
      <c r="X39" s="386" t="str">
        <f>Planning!AY40</f>
        <v>P</v>
      </c>
      <c r="Y39" s="386">
        <f>Planning!AZ40</f>
        <v>44217</v>
      </c>
    </row>
    <row r="40" spans="2:25">
      <c r="B40" s="384" t="str">
        <f>Planning!D41</f>
        <v>Evere</v>
      </c>
      <c r="C40" s="384" t="str">
        <f>Planning!E41</f>
        <v>FH05</v>
      </c>
      <c r="D40" s="192" t="str">
        <f>Planning!F41</f>
        <v>VdB</v>
      </c>
      <c r="E40" s="193"/>
      <c r="F40" s="385" t="str">
        <f>Planning!AW41</f>
        <v>P</v>
      </c>
      <c r="G40" s="386">
        <f>Planning!AX41</f>
        <v>44210</v>
      </c>
      <c r="H40" s="387" t="s">
        <v>164</v>
      </c>
      <c r="I40" s="386">
        <f>IFERROR(IF(G40&gt;0,WORKDAY(G40,CAdjustBG,Holidays!$B$2:$B$57),""),"")</f>
        <v>44210</v>
      </c>
      <c r="J40" s="387" t="s">
        <v>164</v>
      </c>
      <c r="K40" s="386">
        <f>IFERROR(IF(G40&gt;0,WORKDAY(I40,HLD2CQX,Holidays!$B$2:$B$57),""),"")</f>
        <v>44211</v>
      </c>
      <c r="L40" s="387" t="s">
        <v>164</v>
      </c>
      <c r="M40" s="386">
        <f>IFERROR(IF(G40&gt;0,WORKDAY(K40,CWM,Holidays!$B$2:$B$57),""),"")</f>
        <v>44211</v>
      </c>
      <c r="N40" s="387" t="s">
        <v>164</v>
      </c>
      <c r="O40" s="386">
        <f>IFERROR(IF(I40&gt;0,WORKDAY(M40,CimportNB,Holidays!$B$2:$B$57),""),"")</f>
        <v>44211</v>
      </c>
      <c r="P40" s="387" t="s">
        <v>164</v>
      </c>
      <c r="Q40" s="386">
        <f>IFERROR(IF(K40&gt;0,WORKDAY(O40,HLD2CCrosscheck,Holidays!$B$2:$B$57),""),"")</f>
        <v>44211</v>
      </c>
      <c r="R40" s="387" t="s">
        <v>164</v>
      </c>
      <c r="S40" s="386">
        <f>IFERROR(IF(M40&gt;0,WORKDAY(Q40,HLD2Csend,Holidays!$B$2:$B$57),""),"")</f>
        <v>44214</v>
      </c>
      <c r="T40" s="387" t="s">
        <v>164</v>
      </c>
      <c r="U40" s="386">
        <f>IFERROR(IF(O40&gt;0,WORKDAY(S40,HLD2Cimport,Holidays!$B$2:$B$57),""),"")</f>
        <v>44216</v>
      </c>
      <c r="V40" s="387" t="s">
        <v>164</v>
      </c>
      <c r="W40" s="386">
        <f>IFERROR(IF(Q40&gt;0,WORKDAY(U40,HLD2CimportResults,Holidays!$B$2:$B$57),""),"")</f>
        <v>44217</v>
      </c>
      <c r="X40" s="386" t="str">
        <f>Planning!AY41</f>
        <v>P</v>
      </c>
      <c r="Y40" s="386">
        <f>Planning!AZ41</f>
        <v>44217</v>
      </c>
    </row>
    <row r="41" spans="2:25" hidden="1">
      <c r="B41" s="384" t="str">
        <f>Planning!D42</f>
        <v>Hasselt</v>
      </c>
      <c r="C41" s="384" t="str">
        <f>Planning!E42</f>
        <v>FH01</v>
      </c>
      <c r="D41" s="192" t="str">
        <f>Planning!F42</f>
        <v>VdB</v>
      </c>
      <c r="E41" s="193"/>
      <c r="F41" s="385">
        <f>Planning!AW42</f>
        <v>0</v>
      </c>
      <c r="G41" s="386" t="str">
        <f>Planning!AX42</f>
        <v>NVT</v>
      </c>
      <c r="H41" s="387"/>
      <c r="I41" s="386" t="s">
        <v>172</v>
      </c>
      <c r="J41" s="387"/>
      <c r="K41" s="386" t="s">
        <v>172</v>
      </c>
      <c r="L41" s="387"/>
      <c r="M41" s="386" t="s">
        <v>172</v>
      </c>
      <c r="N41" s="387"/>
      <c r="O41" s="386" t="s">
        <v>172</v>
      </c>
      <c r="P41" s="387"/>
      <c r="Q41" s="386" t="s">
        <v>172</v>
      </c>
      <c r="R41" s="387"/>
      <c r="S41" s="386" t="s">
        <v>172</v>
      </c>
      <c r="T41" s="387"/>
      <c r="U41" s="386" t="s">
        <v>172</v>
      </c>
      <c r="V41" s="387"/>
      <c r="W41" s="386" t="s">
        <v>172</v>
      </c>
      <c r="X41" s="386">
        <f>Planning!AY42</f>
        <v>0</v>
      </c>
      <c r="Y41" s="386" t="str">
        <f>Planning!AZ42</f>
        <v>NVT</v>
      </c>
    </row>
    <row r="42" spans="2:25" hidden="1">
      <c r="B42" s="384" t="str">
        <f>Planning!D43</f>
        <v>Hasselt</v>
      </c>
      <c r="C42" s="384" t="str">
        <f>Planning!E43</f>
        <v>FH02</v>
      </c>
      <c r="D42" s="192" t="str">
        <f>Planning!F43</f>
        <v>VdB</v>
      </c>
      <c r="E42" s="193"/>
      <c r="F42" s="385" t="str">
        <f>Planning!AW43</f>
        <v>OK</v>
      </c>
      <c r="G42" s="386">
        <f>Planning!AX43</f>
        <v>43773</v>
      </c>
      <c r="H42" s="387" t="s">
        <v>171</v>
      </c>
      <c r="I42" s="386">
        <f>IFERROR(IF(G42&gt;0,WORKDAY(G42,CAdjustBG,Holidays!$B$2:$B$57),""),"")</f>
        <v>43773</v>
      </c>
      <c r="J42" s="387" t="s">
        <v>171</v>
      </c>
      <c r="K42" s="386">
        <f>IFERROR(IF(G42&gt;0,WORKDAY(I42,HLD2CQX,Holidays!$B$2:$B$57),""),"")</f>
        <v>43774</v>
      </c>
      <c r="L42" s="387" t="s">
        <v>171</v>
      </c>
      <c r="M42" s="386">
        <f>IFERROR(IF(G42&gt;0,WORKDAY(K42,CWM,Holidays!$B$2:$B$57),""),"")</f>
        <v>43774</v>
      </c>
      <c r="N42" s="387" t="s">
        <v>171</v>
      </c>
      <c r="O42" s="386">
        <f>IFERROR(IF(I42&gt;0,WORKDAY(M42,CimportNB,Holidays!$B$2:$B$57),""),"")</f>
        <v>43774</v>
      </c>
      <c r="P42" s="387" t="s">
        <v>171</v>
      </c>
      <c r="Q42" s="386">
        <f>IFERROR(IF(K42&gt;0,WORKDAY(O42,HLD2CCrosscheck,Holidays!$B$2:$B$57),""),"")</f>
        <v>43774</v>
      </c>
      <c r="R42" s="387" t="s">
        <v>171</v>
      </c>
      <c r="S42" s="386">
        <f>IFERROR(IF(M42&gt;0,WORKDAY(Q42,HLD2Csend,Holidays!$B$2:$B$57),""),"")</f>
        <v>43775</v>
      </c>
      <c r="T42" s="387" t="s">
        <v>171</v>
      </c>
      <c r="U42" s="386">
        <f>IFERROR(IF(O42&gt;0,WORKDAY(S42,HLD2Cimport,Holidays!$B$2:$B$57),""),"")</f>
        <v>43777</v>
      </c>
      <c r="V42" s="387" t="s">
        <v>171</v>
      </c>
      <c r="W42" s="386">
        <f>IFERROR(IF(Q42&gt;0,WORKDAY(U42,HLD2CimportResults,Holidays!$B$2:$B$57),""),"")</f>
        <v>43781</v>
      </c>
      <c r="X42" s="386" t="str">
        <f>Planning!AY43</f>
        <v>OK</v>
      </c>
      <c r="Y42" s="386">
        <f>Planning!AZ43</f>
        <v>43775</v>
      </c>
    </row>
    <row r="43" spans="2:25" hidden="1">
      <c r="B43" s="384" t="str">
        <f>Planning!D44</f>
        <v>Hasselt</v>
      </c>
      <c r="C43" s="384" t="str">
        <f>Planning!E44</f>
        <v>FH03</v>
      </c>
      <c r="D43" s="192" t="str">
        <f>Planning!F44</f>
        <v>VdB</v>
      </c>
      <c r="E43" s="193"/>
      <c r="F43" s="385">
        <f>Planning!AW44</f>
        <v>0</v>
      </c>
      <c r="G43" s="386" t="str">
        <f>Planning!AX44</f>
        <v>NVT</v>
      </c>
      <c r="H43" s="387"/>
      <c r="I43" s="386" t="s">
        <v>172</v>
      </c>
      <c r="J43" s="387"/>
      <c r="K43" s="386" t="s">
        <v>172</v>
      </c>
      <c r="L43" s="387"/>
      <c r="M43" s="386" t="s">
        <v>172</v>
      </c>
      <c r="N43" s="387"/>
      <c r="O43" s="386" t="s">
        <v>172</v>
      </c>
      <c r="P43" s="387"/>
      <c r="Q43" s="386" t="s">
        <v>172</v>
      </c>
      <c r="R43" s="387"/>
      <c r="S43" s="386" t="s">
        <v>172</v>
      </c>
      <c r="T43" s="387"/>
      <c r="U43" s="386" t="s">
        <v>172</v>
      </c>
      <c r="V43" s="387"/>
      <c r="W43" s="386" t="s">
        <v>172</v>
      </c>
      <c r="X43" s="386">
        <f>Planning!AY44</f>
        <v>0</v>
      </c>
      <c r="Y43" s="386" t="str">
        <f>Planning!AZ44</f>
        <v>NVT</v>
      </c>
    </row>
    <row r="44" spans="2:25" hidden="1">
      <c r="B44" s="384" t="str">
        <f>Planning!D45</f>
        <v>Hasselt</v>
      </c>
      <c r="C44" s="384" t="str">
        <f>Planning!E45</f>
        <v>FH04</v>
      </c>
      <c r="D44" s="192" t="str">
        <f>Planning!F45</f>
        <v>VdB</v>
      </c>
      <c r="E44" s="193"/>
      <c r="F44" s="385" t="str">
        <f>Planning!AW45</f>
        <v>OK</v>
      </c>
      <c r="G44" s="386">
        <f>Planning!AX45</f>
        <v>43782</v>
      </c>
      <c r="H44" s="387" t="s">
        <v>164</v>
      </c>
      <c r="I44" s="386">
        <f>IFERROR(IF(G44&gt;0,WORKDAY(G44,CAdjustBG,Holidays!$B$2:$B$57),""),"")</f>
        <v>43782</v>
      </c>
      <c r="J44" s="387" t="s">
        <v>164</v>
      </c>
      <c r="K44" s="386">
        <f>IFERROR(IF(G44&gt;0,WORKDAY(I44,HLD2CQX,Holidays!$B$2:$B$57),""),"")</f>
        <v>43783</v>
      </c>
      <c r="L44" s="387" t="s">
        <v>164</v>
      </c>
      <c r="M44" s="386">
        <f>IFERROR(IF(G44&gt;0,WORKDAY(K44,CWM,Holidays!$B$2:$B$57),""),"")</f>
        <v>43783</v>
      </c>
      <c r="N44" s="387" t="s">
        <v>164</v>
      </c>
      <c r="O44" s="386">
        <f>IFERROR(IF(I44&gt;0,WORKDAY(M44,CimportNB,Holidays!$B$2:$B$57),""),"")</f>
        <v>43783</v>
      </c>
      <c r="P44" s="387" t="s">
        <v>164</v>
      </c>
      <c r="Q44" s="386">
        <f>IFERROR(IF(K44&gt;0,WORKDAY(O44,HLD2CCrosscheck,Holidays!$B$2:$B$57),""),"")</f>
        <v>43783</v>
      </c>
      <c r="R44" s="387" t="s">
        <v>164</v>
      </c>
      <c r="S44" s="386">
        <f>IFERROR(IF(M44&gt;0,WORKDAY(Q44,HLD2Csend,Holidays!$B$2:$B$57),""),"")</f>
        <v>43784</v>
      </c>
      <c r="T44" s="387" t="s">
        <v>164</v>
      </c>
      <c r="U44" s="386">
        <f>IFERROR(IF(O44&gt;0,WORKDAY(S44,HLD2Cimport,Holidays!$B$2:$B$57),""),"")</f>
        <v>43788</v>
      </c>
      <c r="V44" s="387" t="s">
        <v>164</v>
      </c>
      <c r="W44" s="386">
        <f>IFERROR(IF(Q44&gt;0,WORKDAY(U44,HLD2CimportResults,Holidays!$B$2:$B$57),""),"")</f>
        <v>43789</v>
      </c>
      <c r="X44" s="386" t="str">
        <f>Planning!AY45</f>
        <v>OK</v>
      </c>
      <c r="Y44" s="386">
        <f>Planning!AZ45</f>
        <v>43783</v>
      </c>
    </row>
    <row r="45" spans="2:25">
      <c r="B45" s="384" t="str">
        <f>Planning!D46</f>
        <v>Hasselt</v>
      </c>
      <c r="C45" s="384" t="str">
        <f>Planning!E46</f>
        <v>FH05</v>
      </c>
      <c r="D45" s="192" t="str">
        <f>Planning!F46</f>
        <v>VdB</v>
      </c>
      <c r="E45" s="193"/>
      <c r="F45" s="385" t="str">
        <f>Planning!AW46</f>
        <v>P</v>
      </c>
      <c r="G45" s="386">
        <f>Planning!AX46</f>
        <v>44218</v>
      </c>
      <c r="H45" s="387" t="s">
        <v>164</v>
      </c>
      <c r="I45" s="386">
        <f>IFERROR(IF(G45&gt;0,WORKDAY(G45,CAdjustBG,Holidays!$B$2:$B$57),""),"")</f>
        <v>44218</v>
      </c>
      <c r="J45" s="387" t="s">
        <v>164</v>
      </c>
      <c r="K45" s="386">
        <f>IFERROR(IF(G45&gt;0,WORKDAY(I45,HLD2CQX,Holidays!$B$2:$B$57),""),"")</f>
        <v>44221</v>
      </c>
      <c r="L45" s="387" t="s">
        <v>164</v>
      </c>
      <c r="M45" s="386">
        <f>IFERROR(IF(G45&gt;0,WORKDAY(K45,CWM,Holidays!$B$2:$B$57),""),"")</f>
        <v>44221</v>
      </c>
      <c r="N45" s="387" t="s">
        <v>164</v>
      </c>
      <c r="O45" s="386">
        <f>IFERROR(IF(I45&gt;0,WORKDAY(M45,CimportNB,Holidays!$B$2:$B$57),""),"")</f>
        <v>44221</v>
      </c>
      <c r="P45" s="387" t="s">
        <v>164</v>
      </c>
      <c r="Q45" s="386">
        <f>IFERROR(IF(K45&gt;0,WORKDAY(O45,HLD2CCrosscheck,Holidays!$B$2:$B$57),""),"")</f>
        <v>44221</v>
      </c>
      <c r="R45" s="387" t="s">
        <v>164</v>
      </c>
      <c r="S45" s="386">
        <f>IFERROR(IF(M45&gt;0,WORKDAY(Q45,HLD2Csend,Holidays!$B$2:$B$57),""),"")</f>
        <v>44222</v>
      </c>
      <c r="T45" s="387" t="s">
        <v>164</v>
      </c>
      <c r="U45" s="386">
        <f>IFERROR(IF(O45&gt;0,WORKDAY(S45,HLD2Cimport,Holidays!$B$2:$B$57),""),"")</f>
        <v>44224</v>
      </c>
      <c r="V45" s="387" t="s">
        <v>164</v>
      </c>
      <c r="W45" s="386">
        <f>IFERROR(IF(Q45&gt;0,WORKDAY(U45,HLD2CimportResults,Holidays!$B$2:$B$57),""),"")</f>
        <v>44225</v>
      </c>
      <c r="X45" s="386" t="str">
        <f>Planning!AY46</f>
        <v>P</v>
      </c>
      <c r="Y45" s="386">
        <f>Planning!AZ46</f>
        <v>44225</v>
      </c>
    </row>
    <row r="46" spans="2:25">
      <c r="B46" s="384" t="str">
        <f>Planning!D47</f>
        <v>Hasselt</v>
      </c>
      <c r="C46" s="384" t="str">
        <f>Planning!E47</f>
        <v>FH06</v>
      </c>
      <c r="D46" s="192" t="str">
        <f>Planning!F47</f>
        <v>VdB</v>
      </c>
      <c r="E46" s="193"/>
      <c r="F46" s="385" t="str">
        <f>Planning!AW47</f>
        <v>P</v>
      </c>
      <c r="G46" s="386">
        <f>Planning!AX47</f>
        <v>44116</v>
      </c>
      <c r="H46" s="387" t="s">
        <v>164</v>
      </c>
      <c r="I46" s="386">
        <f>IFERROR(IF(G46&gt;0,WORKDAY(G46,CAdjustBG,Holidays!$B$2:$B$57),""),"")</f>
        <v>44116</v>
      </c>
      <c r="J46" s="387" t="s">
        <v>164</v>
      </c>
      <c r="K46" s="386">
        <f>IFERROR(IF(G46&gt;0,WORKDAY(I46,HLD2CQX,Holidays!$B$2:$B$57),""),"")</f>
        <v>44117</v>
      </c>
      <c r="L46" s="387" t="s">
        <v>164</v>
      </c>
      <c r="M46" s="386">
        <f>IFERROR(IF(G46&gt;0,WORKDAY(K46,CWM,Holidays!$B$2:$B$57),""),"")</f>
        <v>44117</v>
      </c>
      <c r="N46" s="387" t="s">
        <v>164</v>
      </c>
      <c r="O46" s="386">
        <f>IFERROR(IF(I46&gt;0,WORKDAY(M46,CimportNB,Holidays!$B$2:$B$57),""),"")</f>
        <v>44117</v>
      </c>
      <c r="P46" s="387" t="s">
        <v>164</v>
      </c>
      <c r="Q46" s="386">
        <f>IFERROR(IF(K46&gt;0,WORKDAY(O46,HLD2CCrosscheck,Holidays!$B$2:$B$57),""),"")</f>
        <v>44117</v>
      </c>
      <c r="R46" s="387" t="s">
        <v>164</v>
      </c>
      <c r="S46" s="386">
        <f>IFERROR(IF(M46&gt;0,WORKDAY(Q46,HLD2Csend,Holidays!$B$2:$B$57),""),"")</f>
        <v>44118</v>
      </c>
      <c r="T46" s="387" t="s">
        <v>164</v>
      </c>
      <c r="U46" s="386">
        <f>IFERROR(IF(O46&gt;0,WORKDAY(S46,HLD2Cimport,Holidays!$B$2:$B$57),""),"")</f>
        <v>44120</v>
      </c>
      <c r="V46" s="387" t="s">
        <v>164</v>
      </c>
      <c r="W46" s="386">
        <f>IFERROR(IF(Q46&gt;0,WORKDAY(U46,HLD2CimportResults,Holidays!$B$2:$B$57),""),"")</f>
        <v>44123</v>
      </c>
      <c r="X46" s="386" t="str">
        <f>Planning!AY47</f>
        <v>P</v>
      </c>
      <c r="Y46" s="386">
        <f>Planning!AZ47</f>
        <v>44123</v>
      </c>
    </row>
    <row r="47" spans="2:25">
      <c r="B47" s="384" t="str">
        <f>Planning!D48</f>
        <v>Hasselt</v>
      </c>
      <c r="C47" s="384" t="str">
        <f>Planning!E48</f>
        <v>FH08</v>
      </c>
      <c r="D47" s="192" t="str">
        <f>Planning!F48</f>
        <v>VdB</v>
      </c>
      <c r="E47" s="193"/>
      <c r="F47" s="385" t="str">
        <f>Planning!AW48</f>
        <v>P</v>
      </c>
      <c r="G47" s="386">
        <f>Planning!AX48</f>
        <v>44167</v>
      </c>
      <c r="H47" s="387" t="s">
        <v>164</v>
      </c>
      <c r="I47" s="386">
        <f>IFERROR(IF(G47&gt;0,WORKDAY(G47,CAdjustBG,Holidays!$B$2:$B$57),""),"")</f>
        <v>44167</v>
      </c>
      <c r="J47" s="387" t="s">
        <v>164</v>
      </c>
      <c r="K47" s="386">
        <f>IFERROR(IF(G47&gt;0,WORKDAY(I47,HLD2CQX,Holidays!$B$2:$B$57),""),"")</f>
        <v>44168</v>
      </c>
      <c r="L47" s="387" t="s">
        <v>164</v>
      </c>
      <c r="M47" s="386">
        <f>IFERROR(IF(G47&gt;0,WORKDAY(K47,CWM,Holidays!$B$2:$B$57),""),"")</f>
        <v>44168</v>
      </c>
      <c r="N47" s="387" t="s">
        <v>164</v>
      </c>
      <c r="O47" s="386">
        <f>IFERROR(IF(I47&gt;0,WORKDAY(M47,CimportNB,Holidays!$B$2:$B$57),""),"")</f>
        <v>44168</v>
      </c>
      <c r="P47" s="387" t="s">
        <v>164</v>
      </c>
      <c r="Q47" s="386">
        <f>IFERROR(IF(K47&gt;0,WORKDAY(O47,HLD2CCrosscheck,Holidays!$B$2:$B$57),""),"")</f>
        <v>44168</v>
      </c>
      <c r="R47" s="387" t="s">
        <v>164</v>
      </c>
      <c r="S47" s="386">
        <f>IFERROR(IF(M47&gt;0,WORKDAY(Q47,HLD2Csend,Holidays!$B$2:$B$57),""),"")</f>
        <v>44169</v>
      </c>
      <c r="T47" s="387" t="s">
        <v>164</v>
      </c>
      <c r="U47" s="386">
        <f>IFERROR(IF(O47&gt;0,WORKDAY(S47,HLD2Cimport,Holidays!$B$2:$B$57),""),"")</f>
        <v>44173</v>
      </c>
      <c r="V47" s="387" t="s">
        <v>164</v>
      </c>
      <c r="W47" s="386">
        <f>IFERROR(IF(Q47&gt;0,WORKDAY(U47,HLD2CimportResults,Holidays!$B$2:$B$57),""),"")</f>
        <v>44174</v>
      </c>
      <c r="X47" s="386" t="str">
        <f>Planning!AY48</f>
        <v>P</v>
      </c>
      <c r="Y47" s="386">
        <f>Planning!AZ48</f>
        <v>44174</v>
      </c>
    </row>
    <row r="48" spans="2:25" hidden="1">
      <c r="B48" s="384" t="str">
        <f>Planning!D49</f>
        <v>Leuven</v>
      </c>
      <c r="C48" s="384" t="str">
        <f>Planning!E49</f>
        <v>FH01</v>
      </c>
      <c r="D48" s="192" t="str">
        <f>Planning!F49</f>
        <v>EI</v>
      </c>
      <c r="E48" s="193"/>
      <c r="F48" s="385">
        <f>Planning!AW49</f>
        <v>0</v>
      </c>
      <c r="G48" s="386" t="str">
        <f>Planning!AX49</f>
        <v>NVT</v>
      </c>
      <c r="H48" s="387"/>
      <c r="I48" s="386" t="str">
        <f>IFERROR(IF(G48&gt;0,WORKDAY(G48,CAdjustBG,Holidays!$B$2:$B$57),""),"")</f>
        <v/>
      </c>
      <c r="J48" s="387"/>
      <c r="K48" s="386" t="str">
        <f>IFERROR(IF(G48&gt;0,WORKDAY(I48,HLD2CQX,Holidays!$B$2:$B$57),""),"")</f>
        <v/>
      </c>
      <c r="L48" s="387"/>
      <c r="M48" s="386" t="str">
        <f>IFERROR(IF(G48&gt;0,WORKDAY(K48,CWM,Holidays!$B$2:$B$57),""),"")</f>
        <v/>
      </c>
      <c r="N48" s="387"/>
      <c r="O48" s="386" t="str">
        <f>IFERROR(IF(I48&gt;0,WORKDAY(M48,CimportNB,Holidays!$B$2:$B$57),""),"")</f>
        <v/>
      </c>
      <c r="P48" s="387"/>
      <c r="Q48" s="386" t="str">
        <f>IFERROR(IF(K48&gt;0,WORKDAY(O48,HLD2CCrosscheck,Holidays!$B$2:$B$57),""),"")</f>
        <v/>
      </c>
      <c r="R48" s="387"/>
      <c r="S48" s="386" t="str">
        <f>IFERROR(IF(M48&gt;0,WORKDAY(Q48,HLD2Csend,Holidays!$B$2:$B$57),""),"")</f>
        <v/>
      </c>
      <c r="T48" s="387"/>
      <c r="U48" s="386" t="str">
        <f>IFERROR(IF(O48&gt;0,WORKDAY(S48,HLD2Cimport,Holidays!$B$2:$B$57),""),"")</f>
        <v/>
      </c>
      <c r="V48" s="387"/>
      <c r="W48" s="386" t="str">
        <f>IFERROR(IF(Q48&gt;0,WORKDAY(U48,HLD2CimportResults,Holidays!$B$2:$B$57),""),"")</f>
        <v/>
      </c>
      <c r="X48" s="386">
        <f>Planning!AY49</f>
        <v>0</v>
      </c>
      <c r="Y48" s="386" t="str">
        <f>Planning!AZ49</f>
        <v>NVT</v>
      </c>
    </row>
    <row r="49" spans="2:25">
      <c r="B49" s="384" t="str">
        <f>Planning!D50</f>
        <v>Leuven</v>
      </c>
      <c r="C49" s="384" t="str">
        <f>Planning!E50</f>
        <v>FH02</v>
      </c>
      <c r="D49" s="192" t="str">
        <f>Planning!F50</f>
        <v>EI</v>
      </c>
      <c r="E49" s="193"/>
      <c r="F49" s="385" t="str">
        <f>Planning!AW50</f>
        <v>P</v>
      </c>
      <c r="G49" s="386">
        <f>Planning!AX50</f>
        <v>44039</v>
      </c>
      <c r="H49" s="387" t="s">
        <v>164</v>
      </c>
      <c r="I49" s="386">
        <f>IFERROR(IF(G49&gt;0,WORKDAY(G49,CAdjustBG,Holidays!$B$2:$B$57),""),"")</f>
        <v>44039</v>
      </c>
      <c r="J49" s="387" t="s">
        <v>164</v>
      </c>
      <c r="K49" s="386">
        <f>IFERROR(IF(G49&gt;0,WORKDAY(I49,HLD2CQX,Holidays!$B$2:$B$57),""),"")</f>
        <v>44040</v>
      </c>
      <c r="L49" s="387" t="s">
        <v>164</v>
      </c>
      <c r="M49" s="386">
        <f>IFERROR(IF(G49&gt;0,WORKDAY(K49,CWM,Holidays!$B$2:$B$57),""),"")</f>
        <v>44040</v>
      </c>
      <c r="N49" s="387" t="s">
        <v>164</v>
      </c>
      <c r="O49" s="386">
        <f>IFERROR(IF(I49&gt;0,WORKDAY(M49,CimportNB,Holidays!$B$2:$B$57),""),"")</f>
        <v>44040</v>
      </c>
      <c r="P49" s="387" t="s">
        <v>164</v>
      </c>
      <c r="Q49" s="386">
        <f>IFERROR(IF(K49&gt;0,WORKDAY(O49,HLD2CCrosscheck,Holidays!$B$2:$B$57),""),"")</f>
        <v>44040</v>
      </c>
      <c r="R49" s="387" t="s">
        <v>164</v>
      </c>
      <c r="S49" s="386">
        <f>IFERROR(IF(M49&gt;0,WORKDAY(Q49,HLD2Csend,Holidays!$B$2:$B$57),""),"")</f>
        <v>44041</v>
      </c>
      <c r="T49" s="387" t="s">
        <v>164</v>
      </c>
      <c r="U49" s="386">
        <f>IFERROR(IF(O49&gt;0,WORKDAY(S49,HLD2Cimport,Holidays!$B$2:$B$57),""),"")</f>
        <v>44043</v>
      </c>
      <c r="V49" s="387" t="s">
        <v>164</v>
      </c>
      <c r="W49" s="386">
        <f>IFERROR(IF(Q49&gt;0,WORKDAY(U49,HLD2CimportResults,Holidays!$B$2:$B$57),""),"")</f>
        <v>44046</v>
      </c>
      <c r="X49" s="386" t="str">
        <f>Planning!AY50</f>
        <v>P</v>
      </c>
      <c r="Y49" s="386">
        <f>Planning!AZ50</f>
        <v>44046</v>
      </c>
    </row>
    <row r="50" spans="2:25" hidden="1">
      <c r="B50" s="384" t="str">
        <f>Planning!D51</f>
        <v>Leuven</v>
      </c>
      <c r="C50" s="384" t="str">
        <f>Planning!E51</f>
        <v>FH03</v>
      </c>
      <c r="D50" s="192" t="str">
        <f>Planning!F51</f>
        <v>VdB</v>
      </c>
      <c r="E50" s="193"/>
      <c r="F50" s="385">
        <f>Planning!AW51</f>
        <v>0</v>
      </c>
      <c r="G50" s="386" t="str">
        <f>Planning!AX51</f>
        <v>NVT</v>
      </c>
      <c r="H50" s="387"/>
      <c r="I50" s="386"/>
      <c r="J50" s="387"/>
      <c r="K50" s="386"/>
      <c r="L50" s="387"/>
      <c r="M50" s="386"/>
      <c r="N50" s="387"/>
      <c r="O50" s="386"/>
      <c r="P50" s="387"/>
      <c r="Q50" s="386"/>
      <c r="R50" s="387"/>
      <c r="S50" s="386"/>
      <c r="T50" s="387"/>
      <c r="U50" s="386"/>
      <c r="V50" s="387"/>
      <c r="W50" s="386"/>
      <c r="X50" s="386">
        <f>Planning!AY51</f>
        <v>0</v>
      </c>
      <c r="Y50" s="386" t="str">
        <f>Planning!AZ51</f>
        <v>NVT</v>
      </c>
    </row>
    <row r="51" spans="2:25">
      <c r="B51" s="384" t="str">
        <f>Planning!D52</f>
        <v>Leuven</v>
      </c>
      <c r="C51" s="384" t="str">
        <f>Planning!E52</f>
        <v>FH04</v>
      </c>
      <c r="D51" s="192" t="str">
        <f>Planning!F52</f>
        <v>EI</v>
      </c>
      <c r="E51" s="193"/>
      <c r="F51" s="385" t="str">
        <f>Planning!AW52</f>
        <v>p</v>
      </c>
      <c r="G51" s="386">
        <f>Planning!AX52</f>
        <v>44160</v>
      </c>
      <c r="H51" s="387" t="s">
        <v>164</v>
      </c>
      <c r="I51" s="386">
        <f>IFERROR(IF(G51&gt;0,WORKDAY(G51,CAdjustBG,Holidays!$B$2:$B$57),""),"")</f>
        <v>44160</v>
      </c>
      <c r="J51" s="387" t="s">
        <v>164</v>
      </c>
      <c r="K51" s="386">
        <f>IFERROR(IF(G51&gt;0,WORKDAY(I51,HLD2CQX,Holidays!$B$2:$B$57),""),"")</f>
        <v>44161</v>
      </c>
      <c r="L51" s="387" t="s">
        <v>164</v>
      </c>
      <c r="M51" s="386">
        <f>IFERROR(IF(G51&gt;0,WORKDAY(K51,CWM,Holidays!$B$2:$B$57),""),"")</f>
        <v>44161</v>
      </c>
      <c r="N51" s="387" t="s">
        <v>164</v>
      </c>
      <c r="O51" s="386">
        <f>IFERROR(IF(I51&gt;0,WORKDAY(M51,CimportNB,Holidays!$B$2:$B$57),""),"")</f>
        <v>44161</v>
      </c>
      <c r="P51" s="387" t="s">
        <v>164</v>
      </c>
      <c r="Q51" s="386">
        <f>IFERROR(IF(K51&gt;0,WORKDAY(O51,HLD2CCrosscheck,Holidays!$B$2:$B$57),""),"")</f>
        <v>44161</v>
      </c>
      <c r="R51" s="387" t="s">
        <v>164</v>
      </c>
      <c r="S51" s="386">
        <f>IFERROR(IF(M51&gt;0,WORKDAY(Q51,HLD2Csend,Holidays!$B$2:$B$57),""),"")</f>
        <v>44162</v>
      </c>
      <c r="T51" s="387" t="s">
        <v>164</v>
      </c>
      <c r="U51" s="386">
        <f>IFERROR(IF(O51&gt;0,WORKDAY(S51,HLD2Cimport,Holidays!$B$2:$B$57),""),"")</f>
        <v>44166</v>
      </c>
      <c r="V51" s="387" t="s">
        <v>164</v>
      </c>
      <c r="W51" s="386">
        <f>IFERROR(IF(Q51&gt;0,WORKDAY(U51,HLD2CimportResults,Holidays!$B$2:$B$57),""),"")</f>
        <v>44167</v>
      </c>
      <c r="X51" s="386" t="str">
        <f>Planning!AY52</f>
        <v>p</v>
      </c>
      <c r="Y51" s="386">
        <f>Planning!AZ52</f>
        <v>44167</v>
      </c>
    </row>
    <row r="52" spans="2:25">
      <c r="B52" s="384" t="str">
        <f>Planning!D53</f>
        <v>Leuven</v>
      </c>
      <c r="C52" s="384" t="str">
        <f>Planning!E53</f>
        <v>FH05</v>
      </c>
      <c r="D52" s="192" t="str">
        <f>Planning!F53</f>
        <v>EI</v>
      </c>
      <c r="E52" s="193"/>
      <c r="F52" s="385" t="str">
        <f>Planning!AW53</f>
        <v>p</v>
      </c>
      <c r="G52" s="386">
        <f>Planning!AX53</f>
        <v>44295</v>
      </c>
      <c r="H52" s="387" t="s">
        <v>164</v>
      </c>
      <c r="I52" s="386">
        <f>IFERROR(IF(G52&gt;0,WORKDAY(G52,CAdjustBG,Holidays!$B$2:$B$57),""),"")</f>
        <v>44295</v>
      </c>
      <c r="J52" s="387" t="s">
        <v>164</v>
      </c>
      <c r="K52" s="386">
        <f>IFERROR(IF(G52&gt;0,WORKDAY(I52,HLD2CQX,Holidays!$B$2:$B$57),""),"")</f>
        <v>44298</v>
      </c>
      <c r="L52" s="387" t="s">
        <v>164</v>
      </c>
      <c r="M52" s="386">
        <f>IFERROR(IF(G52&gt;0,WORKDAY(K52,CWM,Holidays!$B$2:$B$57),""),"")</f>
        <v>44298</v>
      </c>
      <c r="N52" s="387" t="s">
        <v>164</v>
      </c>
      <c r="O52" s="386">
        <f>IFERROR(IF(I52&gt;0,WORKDAY(M52,CimportNB,Holidays!$B$2:$B$57),""),"")</f>
        <v>44298</v>
      </c>
      <c r="P52" s="387" t="s">
        <v>164</v>
      </c>
      <c r="Q52" s="386">
        <f>IFERROR(IF(K52&gt;0,WORKDAY(O52,HLD2CCrosscheck,Holidays!$B$2:$B$57),""),"")</f>
        <v>44298</v>
      </c>
      <c r="R52" s="387" t="s">
        <v>164</v>
      </c>
      <c r="S52" s="386">
        <f>IFERROR(IF(M52&gt;0,WORKDAY(Q52,HLD2Csend,Holidays!$B$2:$B$57),""),"")</f>
        <v>44299</v>
      </c>
      <c r="T52" s="387" t="s">
        <v>164</v>
      </c>
      <c r="U52" s="386">
        <f>IFERROR(IF(O52&gt;0,WORKDAY(S52,HLD2Cimport,Holidays!$B$2:$B$57),""),"")</f>
        <v>44301</v>
      </c>
      <c r="V52" s="387" t="s">
        <v>164</v>
      </c>
      <c r="W52" s="386">
        <f>IFERROR(IF(Q52&gt;0,WORKDAY(U52,HLD2CimportResults,Holidays!$B$2:$B$57),""),"")</f>
        <v>44302</v>
      </c>
      <c r="X52" s="386" t="str">
        <f>Planning!AY53</f>
        <v>p</v>
      </c>
      <c r="Y52" s="386">
        <f>Planning!AZ53</f>
        <v>44302</v>
      </c>
    </row>
    <row r="53" spans="2:25" hidden="1">
      <c r="B53" s="384" t="str">
        <f>Planning!D54</f>
        <v>Liège</v>
      </c>
      <c r="C53" s="384" t="str">
        <f>Planning!E54</f>
        <v>FH01</v>
      </c>
      <c r="D53" s="192" t="str">
        <f>Planning!F54</f>
        <v>VbI</v>
      </c>
      <c r="E53" s="193"/>
      <c r="F53" s="385">
        <f>Planning!AW54</f>
        <v>0</v>
      </c>
      <c r="G53" s="386" t="str">
        <f>Planning!AX54</f>
        <v>NVT</v>
      </c>
      <c r="H53" s="387"/>
      <c r="I53" s="386" t="str">
        <f>IFERROR(IF(G53&gt;0,WORKDAY(G53,CAdjustBG,Holidays!$B$2:$B$57),""),"")</f>
        <v/>
      </c>
      <c r="J53" s="387"/>
      <c r="K53" s="386" t="str">
        <f>IFERROR(IF(G53&gt;0,WORKDAY(I53,HLD2CQX,Holidays!$B$2:$B$57),""),"")</f>
        <v/>
      </c>
      <c r="L53" s="387"/>
      <c r="M53" s="386" t="str">
        <f>IFERROR(IF(G53&gt;0,WORKDAY(K53,CWM,Holidays!$B$2:$B$57),""),"")</f>
        <v/>
      </c>
      <c r="N53" s="387"/>
      <c r="O53" s="386" t="str">
        <f>IFERROR(IF(I53&gt;0,WORKDAY(M53,CimportNB,Holidays!$B$2:$B$57),""),"")</f>
        <v/>
      </c>
      <c r="P53" s="387"/>
      <c r="Q53" s="386" t="str">
        <f>IFERROR(IF(K53&gt;0,WORKDAY(O53,HLD2CCrosscheck,Holidays!$B$2:$B$57),""),"")</f>
        <v/>
      </c>
      <c r="R53" s="387"/>
      <c r="S53" s="386" t="str">
        <f>IFERROR(IF(M53&gt;0,WORKDAY(Q53,HLD2Csend,Holidays!$B$2:$B$57),""),"")</f>
        <v/>
      </c>
      <c r="T53" s="387"/>
      <c r="U53" s="386" t="str">
        <f>IFERROR(IF(O53&gt;0,WORKDAY(S53,HLD2Cimport,Holidays!$B$2:$B$57),""),"")</f>
        <v/>
      </c>
      <c r="V53" s="387"/>
      <c r="W53" s="386" t="str">
        <f>IFERROR(IF(Q53&gt;0,WORKDAY(U53,HLD2CimportResults,Holidays!$B$2:$B$57),""),"")</f>
        <v/>
      </c>
      <c r="X53" s="386">
        <f>Planning!AY54</f>
        <v>0</v>
      </c>
      <c r="Y53" s="386" t="str">
        <f>Planning!AZ54</f>
        <v>NVT</v>
      </c>
    </row>
    <row r="54" spans="2:25" hidden="1">
      <c r="B54" s="384" t="str">
        <f>Planning!D55</f>
        <v>Liège</v>
      </c>
      <c r="C54" s="384" t="str">
        <f>Planning!E55</f>
        <v>FH02</v>
      </c>
      <c r="D54" s="192" t="str">
        <f>Planning!F55</f>
        <v>VbI</v>
      </c>
      <c r="E54" s="193"/>
      <c r="F54" s="385">
        <f>Planning!AW55</f>
        <v>0</v>
      </c>
      <c r="G54" s="386" t="str">
        <f>Planning!AX55</f>
        <v>NVT</v>
      </c>
      <c r="H54" s="387"/>
      <c r="I54" s="386" t="str">
        <f>IFERROR(IF(G54&gt;0,WORKDAY(G54,CAdjustBG,Holidays!$B$2:$B$57),""),"")</f>
        <v/>
      </c>
      <c r="J54" s="387"/>
      <c r="K54" s="386" t="str">
        <f>IFERROR(IF(G54&gt;0,WORKDAY(I54,HLD2CQX,Holidays!$B$2:$B$57),""),"")</f>
        <v/>
      </c>
      <c r="L54" s="387"/>
      <c r="M54" s="386" t="str">
        <f>IFERROR(IF(G54&gt;0,WORKDAY(K54,CWM,Holidays!$B$2:$B$57),""),"")</f>
        <v/>
      </c>
      <c r="N54" s="387"/>
      <c r="O54" s="386" t="str">
        <f>IFERROR(IF(I54&gt;0,WORKDAY(M54,CimportNB,Holidays!$B$2:$B$57),""),"")</f>
        <v/>
      </c>
      <c r="P54" s="387"/>
      <c r="Q54" s="386" t="str">
        <f>IFERROR(IF(K54&gt;0,WORKDAY(O54,HLD2CCrosscheck,Holidays!$B$2:$B$57),""),"")</f>
        <v/>
      </c>
      <c r="R54" s="387"/>
      <c r="S54" s="386" t="str">
        <f>IFERROR(IF(M54&gt;0,WORKDAY(Q54,HLD2Csend,Holidays!$B$2:$B$57),""),"")</f>
        <v/>
      </c>
      <c r="T54" s="387"/>
      <c r="U54" s="386" t="str">
        <f>IFERROR(IF(O54&gt;0,WORKDAY(S54,HLD2Cimport,Holidays!$B$2:$B$57),""),"")</f>
        <v/>
      </c>
      <c r="V54" s="387"/>
      <c r="W54" s="386" t="str">
        <f>IFERROR(IF(Q54&gt;0,WORKDAY(U54,HLD2CimportResults,Holidays!$B$2:$B$57),""),"")</f>
        <v/>
      </c>
      <c r="X54" s="386">
        <f>Planning!AY55</f>
        <v>0</v>
      </c>
      <c r="Y54" s="386" t="str">
        <f>Planning!AZ55</f>
        <v>NVT</v>
      </c>
    </row>
    <row r="55" spans="2:25" hidden="1">
      <c r="B55" s="384" t="str">
        <f>Planning!D56</f>
        <v>Liège</v>
      </c>
      <c r="C55" s="384" t="str">
        <f>Planning!E56</f>
        <v>FH03</v>
      </c>
      <c r="D55" s="192" t="str">
        <f>Planning!F56</f>
        <v>VbI</v>
      </c>
      <c r="E55" s="193"/>
      <c r="F55" s="385">
        <f>Planning!AW56</f>
        <v>0</v>
      </c>
      <c r="G55" s="386" t="str">
        <f>Planning!AX56</f>
        <v>NVT</v>
      </c>
      <c r="H55" s="387"/>
      <c r="I55" s="386" t="str">
        <f>IFERROR(IF(G55&gt;0,WORKDAY(G55,CAdjustBG,Holidays!$B$2:$B$57),""),"")</f>
        <v/>
      </c>
      <c r="J55" s="387"/>
      <c r="K55" s="386" t="str">
        <f>IFERROR(IF(G55&gt;0,WORKDAY(I55,HLD2CQX,Holidays!$B$2:$B$57),""),"")</f>
        <v/>
      </c>
      <c r="L55" s="387"/>
      <c r="M55" s="386" t="str">
        <f>IFERROR(IF(G55&gt;0,WORKDAY(K55,CWM,Holidays!$B$2:$B$57),""),"")</f>
        <v/>
      </c>
      <c r="N55" s="387"/>
      <c r="O55" s="386" t="str">
        <f>IFERROR(IF(I55&gt;0,WORKDAY(M55,CimportNB,Holidays!$B$2:$B$57),""),"")</f>
        <v/>
      </c>
      <c r="P55" s="387"/>
      <c r="Q55" s="386" t="str">
        <f>IFERROR(IF(K55&gt;0,WORKDAY(O55,HLD2CCrosscheck,Holidays!$B$2:$B$57),""),"")</f>
        <v/>
      </c>
      <c r="R55" s="387"/>
      <c r="S55" s="386" t="str">
        <f>IFERROR(IF(M55&gt;0,WORKDAY(Q55,HLD2Csend,Holidays!$B$2:$B$57),""),"")</f>
        <v/>
      </c>
      <c r="T55" s="387"/>
      <c r="U55" s="386" t="str">
        <f>IFERROR(IF(O55&gt;0,WORKDAY(S55,HLD2Cimport,Holidays!$B$2:$B$57),""),"")</f>
        <v/>
      </c>
      <c r="V55" s="387"/>
      <c r="W55" s="386" t="str">
        <f>IFERROR(IF(Q55&gt;0,WORKDAY(U55,HLD2CimportResults,Holidays!$B$2:$B$57),""),"")</f>
        <v/>
      </c>
      <c r="X55" s="386">
        <f>Planning!AY56</f>
        <v>0</v>
      </c>
      <c r="Y55" s="386" t="str">
        <f>Planning!AZ56</f>
        <v>NVT</v>
      </c>
    </row>
    <row r="56" spans="2:25" hidden="1">
      <c r="B56" s="384" t="str">
        <f>Planning!D57</f>
        <v>Liège</v>
      </c>
      <c r="C56" s="384" t="str">
        <f>Planning!E57</f>
        <v>FH04</v>
      </c>
      <c r="D56" s="192" t="str">
        <f>Planning!F57</f>
        <v>VbI</v>
      </c>
      <c r="E56" s="193"/>
      <c r="F56" s="385">
        <f>Planning!AW57</f>
        <v>0</v>
      </c>
      <c r="G56" s="386" t="str">
        <f>Planning!AX57</f>
        <v>NVT</v>
      </c>
      <c r="H56" s="387"/>
      <c r="I56" s="386" t="str">
        <f>IFERROR(IF(G56&gt;0,WORKDAY(G56,CAdjustBG,Holidays!$B$2:$B$57),""),"")</f>
        <v/>
      </c>
      <c r="J56" s="387"/>
      <c r="K56" s="386" t="str">
        <f>IFERROR(IF(G56&gt;0,WORKDAY(I56,HLD2CQX,Holidays!$B$2:$B$57),""),"")</f>
        <v/>
      </c>
      <c r="L56" s="387"/>
      <c r="M56" s="386" t="str">
        <f>IFERROR(IF(G56&gt;0,WORKDAY(K56,CWM,Holidays!$B$2:$B$57),""),"")</f>
        <v/>
      </c>
      <c r="N56" s="387"/>
      <c r="O56" s="386" t="str">
        <f>IFERROR(IF(I56&gt;0,WORKDAY(M56,CimportNB,Holidays!$B$2:$B$57),""),"")</f>
        <v/>
      </c>
      <c r="P56" s="387"/>
      <c r="Q56" s="386" t="str">
        <f>IFERROR(IF(K56&gt;0,WORKDAY(O56,HLD2CCrosscheck,Holidays!$B$2:$B$57),""),"")</f>
        <v/>
      </c>
      <c r="R56" s="387"/>
      <c r="S56" s="386" t="str">
        <f>IFERROR(IF(M56&gt;0,WORKDAY(Q56,HLD2Csend,Holidays!$B$2:$B$57),""),"")</f>
        <v/>
      </c>
      <c r="T56" s="387"/>
      <c r="U56" s="386" t="str">
        <f>IFERROR(IF(O56&gt;0,WORKDAY(S56,HLD2Cimport,Holidays!$B$2:$B$57),""),"")</f>
        <v/>
      </c>
      <c r="V56" s="387"/>
      <c r="W56" s="386" t="str">
        <f>IFERROR(IF(Q56&gt;0,WORKDAY(U56,HLD2CimportResults,Holidays!$B$2:$B$57),""),"")</f>
        <v/>
      </c>
      <c r="X56" s="386">
        <f>Planning!AY57</f>
        <v>0</v>
      </c>
      <c r="Y56" s="386" t="str">
        <f>Planning!AZ57</f>
        <v>NVT</v>
      </c>
    </row>
    <row r="57" spans="2:25" hidden="1">
      <c r="B57" s="384" t="str">
        <f>Planning!D58</f>
        <v>Liège</v>
      </c>
      <c r="C57" s="384" t="str">
        <f>Planning!E58</f>
        <v>FH05</v>
      </c>
      <c r="D57" s="192" t="str">
        <f>Planning!F58</f>
        <v>VbI</v>
      </c>
      <c r="E57" s="193"/>
      <c r="F57" s="385">
        <f>Planning!AW58</f>
        <v>0</v>
      </c>
      <c r="G57" s="386" t="str">
        <f>Planning!AX58</f>
        <v>NVT</v>
      </c>
      <c r="H57" s="387"/>
      <c r="I57" s="386" t="str">
        <f>IFERROR(IF(G57&gt;0,WORKDAY(G57,CAdjustBG,Holidays!$B$2:$B$57),""),"")</f>
        <v/>
      </c>
      <c r="J57" s="387"/>
      <c r="K57" s="386" t="str">
        <f>IFERROR(IF(G57&gt;0,WORKDAY(I57,HLD2CQX,Holidays!$B$2:$B$57),""),"")</f>
        <v/>
      </c>
      <c r="L57" s="387"/>
      <c r="M57" s="386" t="str">
        <f>IFERROR(IF(G57&gt;0,WORKDAY(K57,CWM,Holidays!$B$2:$B$57),""),"")</f>
        <v/>
      </c>
      <c r="N57" s="387"/>
      <c r="O57" s="386" t="str">
        <f>IFERROR(IF(I57&gt;0,WORKDAY(M57,CimportNB,Holidays!$B$2:$B$57),""),"")</f>
        <v/>
      </c>
      <c r="P57" s="387"/>
      <c r="Q57" s="386" t="str">
        <f>IFERROR(IF(K57&gt;0,WORKDAY(O57,HLD2CCrosscheck,Holidays!$B$2:$B$57),""),"")</f>
        <v/>
      </c>
      <c r="R57" s="387"/>
      <c r="S57" s="386" t="str">
        <f>IFERROR(IF(M57&gt;0,WORKDAY(Q57,HLD2Csend,Holidays!$B$2:$B$57),""),"")</f>
        <v/>
      </c>
      <c r="T57" s="387"/>
      <c r="U57" s="386" t="str">
        <f>IFERROR(IF(O57&gt;0,WORKDAY(S57,HLD2Cimport,Holidays!$B$2:$B$57),""),"")</f>
        <v/>
      </c>
      <c r="V57" s="387"/>
      <c r="W57" s="386" t="str">
        <f>IFERROR(IF(Q57&gt;0,WORKDAY(U57,HLD2CimportResults,Holidays!$B$2:$B$57),""),"")</f>
        <v/>
      </c>
      <c r="X57" s="386">
        <f>Planning!AY58</f>
        <v>0</v>
      </c>
      <c r="Y57" s="386" t="str">
        <f>Planning!AZ58</f>
        <v>NVT</v>
      </c>
    </row>
    <row r="58" spans="2:25" hidden="1">
      <c r="B58" s="384" t="str">
        <f>Planning!D59</f>
        <v>Liège</v>
      </c>
      <c r="C58" s="384" t="str">
        <f>Planning!E59</f>
        <v>FH06</v>
      </c>
      <c r="D58" s="192" t="str">
        <f>Planning!F59</f>
        <v>VbI</v>
      </c>
      <c r="E58" s="193"/>
      <c r="F58" s="385">
        <f>Planning!AW59</f>
        <v>0</v>
      </c>
      <c r="G58" s="386" t="str">
        <f>Planning!AX59</f>
        <v>NVT</v>
      </c>
      <c r="H58" s="387"/>
      <c r="I58" s="386" t="str">
        <f>IFERROR(IF(G58&gt;0,WORKDAY(G58,CAdjustBG,Holidays!$B$2:$B$57),""),"")</f>
        <v/>
      </c>
      <c r="J58" s="387"/>
      <c r="K58" s="386" t="str">
        <f>IFERROR(IF(G58&gt;0,WORKDAY(I58,HLD2CQX,Holidays!$B$2:$B$57),""),"")</f>
        <v/>
      </c>
      <c r="L58" s="387"/>
      <c r="M58" s="386" t="str">
        <f>IFERROR(IF(G58&gt;0,WORKDAY(K58,CWM,Holidays!$B$2:$B$57),""),"")</f>
        <v/>
      </c>
      <c r="N58" s="387"/>
      <c r="O58" s="386" t="str">
        <f>IFERROR(IF(I58&gt;0,WORKDAY(M58,CimportNB,Holidays!$B$2:$B$57),""),"")</f>
        <v/>
      </c>
      <c r="P58" s="387"/>
      <c r="Q58" s="386" t="str">
        <f>IFERROR(IF(K58&gt;0,WORKDAY(O58,HLD2CCrosscheck,Holidays!$B$2:$B$57),""),"")</f>
        <v/>
      </c>
      <c r="R58" s="387"/>
      <c r="S58" s="386" t="str">
        <f>IFERROR(IF(M58&gt;0,WORKDAY(Q58,HLD2Csend,Holidays!$B$2:$B$57),""),"")</f>
        <v/>
      </c>
      <c r="T58" s="387"/>
      <c r="U58" s="386" t="str">
        <f>IFERROR(IF(O58&gt;0,WORKDAY(S58,HLD2Cimport,Holidays!$B$2:$B$57),""),"")</f>
        <v/>
      </c>
      <c r="V58" s="387"/>
      <c r="W58" s="386" t="str">
        <f>IFERROR(IF(Q58&gt;0,WORKDAY(U58,HLD2CimportResults,Holidays!$B$2:$B$57),""),"")</f>
        <v/>
      </c>
      <c r="X58" s="386">
        <f>Planning!AY59</f>
        <v>0</v>
      </c>
      <c r="Y58" s="386" t="str">
        <f>Planning!AZ59</f>
        <v>NVT</v>
      </c>
    </row>
    <row r="59" spans="2:25" hidden="1">
      <c r="B59" s="384" t="str">
        <f>Planning!D60</f>
        <v>Liège</v>
      </c>
      <c r="C59" s="384" t="str">
        <f>Planning!E60</f>
        <v>FH07</v>
      </c>
      <c r="D59" s="192" t="str">
        <f>Planning!F60</f>
        <v>VbI</v>
      </c>
      <c r="E59" s="193"/>
      <c r="F59" s="385">
        <f>Planning!AW60</f>
        <v>0</v>
      </c>
      <c r="G59" s="386" t="str">
        <f>Planning!AX60</f>
        <v>NVT</v>
      </c>
      <c r="H59" s="387"/>
      <c r="I59" s="386" t="str">
        <f>IFERROR(IF(G59&gt;0,WORKDAY(G59,CAdjustBG,Holidays!$B$2:$B$57),""),"")</f>
        <v/>
      </c>
      <c r="J59" s="387"/>
      <c r="K59" s="386" t="str">
        <f>IFERROR(IF(G59&gt;0,WORKDAY(I59,HLD2CQX,Holidays!$B$2:$B$57),""),"")</f>
        <v/>
      </c>
      <c r="L59" s="387"/>
      <c r="M59" s="386" t="str">
        <f>IFERROR(IF(G59&gt;0,WORKDAY(K59,CWM,Holidays!$B$2:$B$57),""),"")</f>
        <v/>
      </c>
      <c r="N59" s="387"/>
      <c r="O59" s="386" t="str">
        <f>IFERROR(IF(I59&gt;0,WORKDAY(M59,CimportNB,Holidays!$B$2:$B$57),""),"")</f>
        <v/>
      </c>
      <c r="P59" s="387"/>
      <c r="Q59" s="386" t="str">
        <f>IFERROR(IF(K59&gt;0,WORKDAY(O59,HLD2CCrosscheck,Holidays!$B$2:$B$57),""),"")</f>
        <v/>
      </c>
      <c r="R59" s="387"/>
      <c r="S59" s="386" t="str">
        <f>IFERROR(IF(M59&gt;0,WORKDAY(Q59,HLD2Csend,Holidays!$B$2:$B$57),""),"")</f>
        <v/>
      </c>
      <c r="T59" s="387"/>
      <c r="U59" s="386" t="str">
        <f>IFERROR(IF(O59&gt;0,WORKDAY(S59,HLD2Cimport,Holidays!$B$2:$B$57),""),"")</f>
        <v/>
      </c>
      <c r="V59" s="387"/>
      <c r="W59" s="386" t="str">
        <f>IFERROR(IF(Q59&gt;0,WORKDAY(U59,HLD2CimportResults,Holidays!$B$2:$B$57),""),"")</f>
        <v/>
      </c>
      <c r="X59" s="386">
        <f>Planning!AY60</f>
        <v>0</v>
      </c>
      <c r="Y59" s="386" t="str">
        <f>Planning!AZ60</f>
        <v>NVT</v>
      </c>
    </row>
    <row r="60" spans="2:25" hidden="1">
      <c r="B60" s="384" t="str">
        <f>Planning!D61</f>
        <v>Liège</v>
      </c>
      <c r="C60" s="384" t="str">
        <f>Planning!E61</f>
        <v>FH08</v>
      </c>
      <c r="D60" s="192" t="str">
        <f>Planning!F61</f>
        <v>VbI</v>
      </c>
      <c r="E60" s="193"/>
      <c r="F60" s="385" t="str">
        <f>Planning!AW61</f>
        <v>P</v>
      </c>
      <c r="G60" s="386">
        <f>Planning!AX61</f>
        <v>44131</v>
      </c>
      <c r="H60" s="387"/>
      <c r="I60" s="386">
        <f>IFERROR(IF(G60&gt;0,WORKDAY(G60,CAdjustBG,Holidays!$B$2:$B$57),""),"")</f>
        <v>44131</v>
      </c>
      <c r="J60" s="387"/>
      <c r="K60" s="386">
        <f>IFERROR(IF(G60&gt;0,WORKDAY(I60,HLD2CQX,Holidays!$B$2:$B$57),""),"")</f>
        <v>44132</v>
      </c>
      <c r="L60" s="387"/>
      <c r="M60" s="386">
        <f>IFERROR(IF(G60&gt;0,WORKDAY(K60,CWM,Holidays!$B$2:$B$57),""),"")</f>
        <v>44132</v>
      </c>
      <c r="N60" s="387"/>
      <c r="O60" s="386">
        <f>IFERROR(IF(I60&gt;0,WORKDAY(M60,CimportNB,Holidays!$B$2:$B$57),""),"")</f>
        <v>44132</v>
      </c>
      <c r="P60" s="387"/>
      <c r="Q60" s="386">
        <f>IFERROR(IF(K60&gt;0,WORKDAY(O60,HLD2CCrosscheck,Holidays!$B$2:$B$57),""),"")</f>
        <v>44132</v>
      </c>
      <c r="R60" s="387"/>
      <c r="S60" s="386">
        <f>IFERROR(IF(M60&gt;0,WORKDAY(Q60,HLD2Csend,Holidays!$B$2:$B$57),""),"")</f>
        <v>44133</v>
      </c>
      <c r="T60" s="387"/>
      <c r="U60" s="386">
        <f>IFERROR(IF(O60&gt;0,WORKDAY(S60,HLD2Cimport,Holidays!$B$2:$B$57),""),"")</f>
        <v>44137</v>
      </c>
      <c r="V60" s="387"/>
      <c r="W60" s="386">
        <f>IFERROR(IF(Q60&gt;0,WORKDAY(U60,HLD2CimportResults,Holidays!$B$2:$B$57),""),"")</f>
        <v>44138</v>
      </c>
      <c r="X60" s="386" t="str">
        <f>Planning!AY61</f>
        <v>P</v>
      </c>
      <c r="Y60" s="386">
        <f>Planning!AZ61</f>
        <v>44138</v>
      </c>
    </row>
    <row r="61" spans="2:25" hidden="1">
      <c r="B61" s="384" t="str">
        <f>Planning!D62</f>
        <v>Liège</v>
      </c>
      <c r="C61" s="384" t="str">
        <f>Planning!E62</f>
        <v>FH09</v>
      </c>
      <c r="D61" s="192" t="str">
        <f>Planning!F62</f>
        <v>VbI</v>
      </c>
      <c r="E61" s="193"/>
      <c r="F61" s="385" t="str">
        <f>Planning!AW62</f>
        <v>P</v>
      </c>
      <c r="G61" s="386">
        <f>Planning!AX62</f>
        <v>44154</v>
      </c>
      <c r="H61" s="387"/>
      <c r="I61" s="386">
        <f>IFERROR(IF(G61&gt;0,WORKDAY(G61,CAdjustBG,Holidays!$B$2:$B$57),""),"")</f>
        <v>44154</v>
      </c>
      <c r="J61" s="387"/>
      <c r="K61" s="386">
        <f>IFERROR(IF(G61&gt;0,WORKDAY(I61,HLD2CQX,Holidays!$B$2:$B$57),""),"")</f>
        <v>44155</v>
      </c>
      <c r="L61" s="387"/>
      <c r="M61" s="386">
        <f>IFERROR(IF(G61&gt;0,WORKDAY(K61,CWM,Holidays!$B$2:$B$57),""),"")</f>
        <v>44155</v>
      </c>
      <c r="N61" s="387"/>
      <c r="O61" s="386">
        <f>IFERROR(IF(I61&gt;0,WORKDAY(M61,CimportNB,Holidays!$B$2:$B$57),""),"")</f>
        <v>44155</v>
      </c>
      <c r="P61" s="387"/>
      <c r="Q61" s="386">
        <f>IFERROR(IF(K61&gt;0,WORKDAY(O61,HLD2CCrosscheck,Holidays!$B$2:$B$57),""),"")</f>
        <v>44155</v>
      </c>
      <c r="R61" s="387"/>
      <c r="S61" s="386">
        <f>IFERROR(IF(M61&gt;0,WORKDAY(Q61,HLD2Csend,Holidays!$B$2:$B$57),""),"")</f>
        <v>44158</v>
      </c>
      <c r="T61" s="387"/>
      <c r="U61" s="386">
        <f>IFERROR(IF(O61&gt;0,WORKDAY(S61,HLD2Cimport,Holidays!$B$2:$B$57),""),"")</f>
        <v>44160</v>
      </c>
      <c r="V61" s="387"/>
      <c r="W61" s="386">
        <f>IFERROR(IF(Q61&gt;0,WORKDAY(U61,HLD2CimportResults,Holidays!$B$2:$B$57),""),"")</f>
        <v>44161</v>
      </c>
      <c r="X61" s="386" t="str">
        <f>Planning!AY62</f>
        <v>P</v>
      </c>
      <c r="Y61" s="386">
        <f>Planning!AZ62</f>
        <v>44161</v>
      </c>
    </row>
    <row r="62" spans="2:25" hidden="1">
      <c r="B62" s="384" t="str">
        <f>Planning!D63</f>
        <v>Liège</v>
      </c>
      <c r="C62" s="384" t="str">
        <f>Planning!E63</f>
        <v>FH10</v>
      </c>
      <c r="D62" s="192" t="str">
        <f>Planning!F63</f>
        <v>VbI</v>
      </c>
      <c r="E62" s="193"/>
      <c r="F62" s="385" t="str">
        <f>Planning!AW63</f>
        <v>P</v>
      </c>
      <c r="G62" s="386">
        <f>Planning!AX63</f>
        <v>44221</v>
      </c>
      <c r="H62" s="387"/>
      <c r="I62" s="386">
        <f>IFERROR(IF(G62&gt;0,WORKDAY(G62,CAdjustBG,Holidays!$B$2:$B$57),""),"")</f>
        <v>44221</v>
      </c>
      <c r="J62" s="387"/>
      <c r="K62" s="386">
        <f>IFERROR(IF(G62&gt;0,WORKDAY(I62,HLD2CQX,Holidays!$B$2:$B$57),""),"")</f>
        <v>44222</v>
      </c>
      <c r="L62" s="387"/>
      <c r="M62" s="386">
        <f>IFERROR(IF(G62&gt;0,WORKDAY(K62,CWM,Holidays!$B$2:$B$57),""),"")</f>
        <v>44222</v>
      </c>
      <c r="N62" s="387"/>
      <c r="O62" s="386">
        <f>IFERROR(IF(I62&gt;0,WORKDAY(M62,CimportNB,Holidays!$B$2:$B$57),""),"")</f>
        <v>44222</v>
      </c>
      <c r="P62" s="387"/>
      <c r="Q62" s="386">
        <f>IFERROR(IF(K62&gt;0,WORKDAY(O62,HLD2CCrosscheck,Holidays!$B$2:$B$57),""),"")</f>
        <v>44222</v>
      </c>
      <c r="R62" s="387"/>
      <c r="S62" s="386">
        <f>IFERROR(IF(M62&gt;0,WORKDAY(Q62,HLD2Csend,Holidays!$B$2:$B$57),""),"")</f>
        <v>44223</v>
      </c>
      <c r="T62" s="387"/>
      <c r="U62" s="386">
        <f>IFERROR(IF(O62&gt;0,WORKDAY(S62,HLD2Cimport,Holidays!$B$2:$B$57),""),"")</f>
        <v>44225</v>
      </c>
      <c r="V62" s="387"/>
      <c r="W62" s="386">
        <f>IFERROR(IF(Q62&gt;0,WORKDAY(U62,HLD2CimportResults,Holidays!$B$2:$B$57),""),"")</f>
        <v>44228</v>
      </c>
      <c r="X62" s="386" t="str">
        <f>Planning!AY63</f>
        <v>P</v>
      </c>
      <c r="Y62" s="386">
        <f>Planning!AZ63</f>
        <v>44228</v>
      </c>
    </row>
    <row r="63" spans="2:25" hidden="1">
      <c r="B63" s="384" t="str">
        <f>Planning!D64</f>
        <v>Liège</v>
      </c>
      <c r="C63" s="384" t="str">
        <f>Planning!E64</f>
        <v>FH11</v>
      </c>
      <c r="D63" s="192" t="str">
        <f>Planning!F64</f>
        <v>VbI</v>
      </c>
      <c r="E63" s="193"/>
      <c r="F63" s="385" t="str">
        <f>Planning!AW64</f>
        <v>P</v>
      </c>
      <c r="G63" s="386" t="str">
        <f>Planning!AX64</f>
        <v/>
      </c>
      <c r="H63" s="387"/>
      <c r="I63" s="386" t="str">
        <f>IFERROR(IF(G63&gt;0,WORKDAY(G63,CAdjustBG,Holidays!$B$2:$B$57),""),"")</f>
        <v/>
      </c>
      <c r="J63" s="387"/>
      <c r="K63" s="386" t="str">
        <f>IFERROR(IF(G63&gt;0,WORKDAY(I63,HLD2CQX,Holidays!$B$2:$B$57),""),"")</f>
        <v/>
      </c>
      <c r="L63" s="387"/>
      <c r="M63" s="386" t="str">
        <f>IFERROR(IF(G63&gt;0,WORKDAY(K63,CWM,Holidays!$B$2:$B$57),""),"")</f>
        <v/>
      </c>
      <c r="N63" s="387"/>
      <c r="O63" s="386" t="str">
        <f>IFERROR(IF(I63&gt;0,WORKDAY(M63,CimportNB,Holidays!$B$2:$B$57),""),"")</f>
        <v/>
      </c>
      <c r="P63" s="387"/>
      <c r="Q63" s="386" t="str">
        <f>IFERROR(IF(K63&gt;0,WORKDAY(O63,HLD2CCrosscheck,Holidays!$B$2:$B$57),""),"")</f>
        <v/>
      </c>
      <c r="R63" s="387"/>
      <c r="S63" s="386" t="str">
        <f>IFERROR(IF(M63&gt;0,WORKDAY(Q63,HLD2Csend,Holidays!$B$2:$B$57),""),"")</f>
        <v/>
      </c>
      <c r="T63" s="387"/>
      <c r="U63" s="386" t="str">
        <f>IFERROR(IF(O63&gt;0,WORKDAY(S63,HLD2Cimport,Holidays!$B$2:$B$57),""),"")</f>
        <v/>
      </c>
      <c r="V63" s="387"/>
      <c r="W63" s="386" t="str">
        <f>IFERROR(IF(Q63&gt;0,WORKDAY(U63,HLD2CimportResults,Holidays!$B$2:$B$57),""),"")</f>
        <v/>
      </c>
      <c r="X63" s="386" t="str">
        <f>Planning!AY64</f>
        <v>P</v>
      </c>
      <c r="Y63" s="386" t="str">
        <f>Planning!AZ64</f>
        <v/>
      </c>
    </row>
    <row r="64" spans="2:25" hidden="1">
      <c r="B64" s="384" t="str">
        <f>Planning!D65</f>
        <v>Liège</v>
      </c>
      <c r="C64" s="384" t="str">
        <f>Planning!E65</f>
        <v>FH12</v>
      </c>
      <c r="D64" s="192" t="str">
        <f>Planning!F65</f>
        <v>VbI</v>
      </c>
      <c r="E64" s="193"/>
      <c r="F64" s="385" t="str">
        <f>Planning!AW65</f>
        <v>P</v>
      </c>
      <c r="G64" s="386" t="str">
        <f>Planning!AX65</f>
        <v/>
      </c>
      <c r="H64" s="387"/>
      <c r="I64" s="386" t="str">
        <f>IFERROR(IF(G64&gt;0,WORKDAY(G64,CAdjustBG,Holidays!$B$2:$B$57),""),"")</f>
        <v/>
      </c>
      <c r="J64" s="387"/>
      <c r="K64" s="386" t="str">
        <f>IFERROR(IF(G64&gt;0,WORKDAY(I64,HLD2CQX,Holidays!$B$2:$B$57),""),"")</f>
        <v/>
      </c>
      <c r="L64" s="387"/>
      <c r="M64" s="386" t="str">
        <f>IFERROR(IF(G64&gt;0,WORKDAY(K64,CWM,Holidays!$B$2:$B$57),""),"")</f>
        <v/>
      </c>
      <c r="N64" s="387"/>
      <c r="O64" s="386" t="str">
        <f>IFERROR(IF(I64&gt;0,WORKDAY(M64,CimportNB,Holidays!$B$2:$B$57),""),"")</f>
        <v/>
      </c>
      <c r="P64" s="387"/>
      <c r="Q64" s="386" t="str">
        <f>IFERROR(IF(K64&gt;0,WORKDAY(O64,HLD2CCrosscheck,Holidays!$B$2:$B$57),""),"")</f>
        <v/>
      </c>
      <c r="R64" s="387"/>
      <c r="S64" s="386" t="str">
        <f>IFERROR(IF(M64&gt;0,WORKDAY(Q64,HLD2Csend,Holidays!$B$2:$B$57),""),"")</f>
        <v/>
      </c>
      <c r="T64" s="387"/>
      <c r="U64" s="386" t="str">
        <f>IFERROR(IF(O64&gt;0,WORKDAY(S64,HLD2Cimport,Holidays!$B$2:$B$57),""),"")</f>
        <v/>
      </c>
      <c r="V64" s="387"/>
      <c r="W64" s="386" t="str">
        <f>IFERROR(IF(Q64&gt;0,WORKDAY(U64,HLD2CimportResults,Holidays!$B$2:$B$57),""),"")</f>
        <v/>
      </c>
      <c r="X64" s="386" t="str">
        <f>Planning!AY65</f>
        <v>P</v>
      </c>
      <c r="Y64" s="386" t="str">
        <f>Planning!AZ65</f>
        <v/>
      </c>
    </row>
    <row r="65" spans="2:25" hidden="1">
      <c r="B65" s="384" t="str">
        <f>Planning!D66</f>
        <v>Liège</v>
      </c>
      <c r="C65" s="384" t="str">
        <f>Planning!E66</f>
        <v>FH13</v>
      </c>
      <c r="D65" s="192" t="str">
        <f>Planning!F66</f>
        <v>VbI</v>
      </c>
      <c r="E65" s="193"/>
      <c r="F65" s="385" t="str">
        <f>Planning!AW66</f>
        <v>P</v>
      </c>
      <c r="G65" s="386">
        <f>Planning!AX66</f>
        <v>44242</v>
      </c>
      <c r="H65" s="387"/>
      <c r="I65" s="386">
        <f>IFERROR(IF(G65&gt;0,WORKDAY(G65,CAdjustBG,Holidays!$B$2:$B$57),""),"")</f>
        <v>44242</v>
      </c>
      <c r="J65" s="387"/>
      <c r="K65" s="386">
        <f>IFERROR(IF(G65&gt;0,WORKDAY(I65,HLD2CQX,Holidays!$B$2:$B$57),""),"")</f>
        <v>44243</v>
      </c>
      <c r="L65" s="387"/>
      <c r="M65" s="386">
        <f>IFERROR(IF(G65&gt;0,WORKDAY(K65,CWM,Holidays!$B$2:$B$57),""),"")</f>
        <v>44243</v>
      </c>
      <c r="N65" s="387"/>
      <c r="O65" s="386">
        <f>IFERROR(IF(I65&gt;0,WORKDAY(M65,CimportNB,Holidays!$B$2:$B$57),""),"")</f>
        <v>44243</v>
      </c>
      <c r="P65" s="387"/>
      <c r="Q65" s="386">
        <f>IFERROR(IF(K65&gt;0,WORKDAY(O65,HLD2CCrosscheck,Holidays!$B$2:$B$57),""),"")</f>
        <v>44243</v>
      </c>
      <c r="R65" s="387"/>
      <c r="S65" s="386">
        <f>IFERROR(IF(M65&gt;0,WORKDAY(Q65,HLD2Csend,Holidays!$B$2:$B$57),""),"")</f>
        <v>44244</v>
      </c>
      <c r="T65" s="387"/>
      <c r="U65" s="386">
        <f>IFERROR(IF(O65&gt;0,WORKDAY(S65,HLD2Cimport,Holidays!$B$2:$B$57),""),"")</f>
        <v>44246</v>
      </c>
      <c r="V65" s="387"/>
      <c r="W65" s="386">
        <f>IFERROR(IF(Q65&gt;0,WORKDAY(U65,HLD2CimportResults,Holidays!$B$2:$B$57),""),"")</f>
        <v>44249</v>
      </c>
      <c r="X65" s="386" t="str">
        <f>Planning!AY66</f>
        <v>P</v>
      </c>
      <c r="Y65" s="386">
        <f>Planning!AZ66</f>
        <v>44249</v>
      </c>
    </row>
    <row r="66" spans="2:25" hidden="1">
      <c r="B66" s="384" t="str">
        <f>Planning!D67</f>
        <v>Liège</v>
      </c>
      <c r="C66" s="384" t="str">
        <f>Planning!E67</f>
        <v>FH14</v>
      </c>
      <c r="D66" s="192" t="str">
        <f>Planning!F67</f>
        <v>VbI</v>
      </c>
      <c r="E66" s="193"/>
      <c r="F66" s="385" t="str">
        <f>Planning!AW67</f>
        <v>P</v>
      </c>
      <c r="G66" s="386">
        <f>Planning!AX67</f>
        <v>44249</v>
      </c>
      <c r="H66" s="387"/>
      <c r="I66" s="386">
        <f>IFERROR(IF(G66&gt;0,WORKDAY(G66,CAdjustBG,Holidays!$B$2:$B$57),""),"")</f>
        <v>44249</v>
      </c>
      <c r="J66" s="387"/>
      <c r="K66" s="386">
        <f>IFERROR(IF(G66&gt;0,WORKDAY(I66,HLD2CQX,Holidays!$B$2:$B$57),""),"")</f>
        <v>44250</v>
      </c>
      <c r="L66" s="387"/>
      <c r="M66" s="386">
        <f>IFERROR(IF(G66&gt;0,WORKDAY(K66,CWM,Holidays!$B$2:$B$57),""),"")</f>
        <v>44250</v>
      </c>
      <c r="N66" s="387"/>
      <c r="O66" s="386">
        <f>IFERROR(IF(I66&gt;0,WORKDAY(M66,CimportNB,Holidays!$B$2:$B$57),""),"")</f>
        <v>44250</v>
      </c>
      <c r="P66" s="387"/>
      <c r="Q66" s="386">
        <f>IFERROR(IF(K66&gt;0,WORKDAY(O66,HLD2CCrosscheck,Holidays!$B$2:$B$57),""),"")</f>
        <v>44250</v>
      </c>
      <c r="R66" s="387"/>
      <c r="S66" s="386">
        <f>IFERROR(IF(M66&gt;0,WORKDAY(Q66,HLD2Csend,Holidays!$B$2:$B$57),""),"")</f>
        <v>44251</v>
      </c>
      <c r="T66" s="387"/>
      <c r="U66" s="386">
        <f>IFERROR(IF(O66&gt;0,WORKDAY(S66,HLD2Cimport,Holidays!$B$2:$B$57),""),"")</f>
        <v>44253</v>
      </c>
      <c r="V66" s="387"/>
      <c r="W66" s="386">
        <f>IFERROR(IF(Q66&gt;0,WORKDAY(U66,HLD2CimportResults,Holidays!$B$2:$B$57),""),"")</f>
        <v>44256</v>
      </c>
      <c r="X66" s="386" t="str">
        <f>Planning!AY67</f>
        <v>P</v>
      </c>
      <c r="Y66" s="386">
        <f>Planning!AZ67</f>
        <v>44256</v>
      </c>
    </row>
    <row r="67" spans="2:25" hidden="1">
      <c r="B67" s="384" t="str">
        <f>Planning!D68</f>
        <v>Liège</v>
      </c>
      <c r="C67" s="384" t="str">
        <f>Planning!E68</f>
        <v>FH15</v>
      </c>
      <c r="D67" s="192" t="str">
        <f>Planning!F68</f>
        <v>VbI</v>
      </c>
      <c r="E67" s="193"/>
      <c r="F67" s="385" t="str">
        <f>Planning!AW68</f>
        <v>P</v>
      </c>
      <c r="G67" s="386">
        <f>Planning!AX68</f>
        <v>44253</v>
      </c>
      <c r="H67" s="387" t="s">
        <v>164</v>
      </c>
      <c r="I67" s="386">
        <f>IFERROR(IF(G67&gt;0,WORKDAY(G67,CAdjustBG,Holidays!$B$2:$B$57),""),"")</f>
        <v>44253</v>
      </c>
      <c r="J67" s="387" t="s">
        <v>164</v>
      </c>
      <c r="K67" s="386">
        <f>IFERROR(IF(G67&gt;0,WORKDAY(I67,HLD2CQX,Holidays!$B$2:$B$57),""),"")</f>
        <v>44256</v>
      </c>
      <c r="L67" s="387" t="s">
        <v>164</v>
      </c>
      <c r="M67" s="386">
        <f>IFERROR(IF(G67&gt;0,WORKDAY(K67,CWM,Holidays!$B$2:$B$57),""),"")</f>
        <v>44256</v>
      </c>
      <c r="N67" s="387" t="s">
        <v>164</v>
      </c>
      <c r="O67" s="386">
        <f>IFERROR(IF(I67&gt;0,WORKDAY(M67,CimportNB,Holidays!$B$2:$B$57),""),"")</f>
        <v>44256</v>
      </c>
      <c r="P67" s="387" t="s">
        <v>164</v>
      </c>
      <c r="Q67" s="386">
        <f>IFERROR(IF(K67&gt;0,WORKDAY(O67,HLD2CCrosscheck,Holidays!$B$2:$B$57),""),"")</f>
        <v>44256</v>
      </c>
      <c r="R67" s="387" t="s">
        <v>164</v>
      </c>
      <c r="S67" s="386">
        <f>IFERROR(IF(M67&gt;0,WORKDAY(Q67,HLD2Csend,Holidays!$B$2:$B$57),""),"")</f>
        <v>44257</v>
      </c>
      <c r="T67" s="387" t="s">
        <v>164</v>
      </c>
      <c r="U67" s="386">
        <f>IFERROR(IF(O67&gt;0,WORKDAY(S67,HLD2Cimport,Holidays!$B$2:$B$57),""),"")</f>
        <v>44259</v>
      </c>
      <c r="V67" s="387" t="s">
        <v>164</v>
      </c>
      <c r="W67" s="386">
        <f>IFERROR(IF(Q67&gt;0,WORKDAY(U67,HLD2CimportResults,Holidays!$B$2:$B$57),""),"")</f>
        <v>44260</v>
      </c>
      <c r="X67" s="386" t="str">
        <f>Planning!AY68</f>
        <v>P</v>
      </c>
      <c r="Y67" s="386">
        <f>Planning!AZ68</f>
        <v>44260</v>
      </c>
    </row>
    <row r="68" spans="2:25" hidden="1">
      <c r="B68" s="384" t="str">
        <f>Planning!D69</f>
        <v>Liège</v>
      </c>
      <c r="C68" s="384" t="str">
        <f>Planning!E69</f>
        <v>FH16</v>
      </c>
      <c r="D68" s="192" t="str">
        <f>Planning!F69</f>
        <v>VbI</v>
      </c>
      <c r="E68" s="193"/>
      <c r="F68" s="385" t="str">
        <f>Planning!AW69</f>
        <v>P</v>
      </c>
      <c r="G68" s="386">
        <f>Planning!AX69</f>
        <v>44308</v>
      </c>
      <c r="H68" s="387" t="s">
        <v>164</v>
      </c>
      <c r="I68" s="386">
        <f>IFERROR(IF(G68&gt;0,WORKDAY(G68,CAdjustBG,Holidays!$B$2:$B$57),""),"")</f>
        <v>44308</v>
      </c>
      <c r="J68" s="387" t="s">
        <v>164</v>
      </c>
      <c r="K68" s="386">
        <f>IFERROR(IF(G68&gt;0,WORKDAY(I68,HLD2CQX,Holidays!$B$2:$B$57),""),"")</f>
        <v>44309</v>
      </c>
      <c r="L68" s="387" t="s">
        <v>164</v>
      </c>
      <c r="M68" s="386">
        <f>IFERROR(IF(G68&gt;0,WORKDAY(K68,CWM,Holidays!$B$2:$B$57),""),"")</f>
        <v>44309</v>
      </c>
      <c r="N68" s="387" t="s">
        <v>164</v>
      </c>
      <c r="O68" s="386">
        <f>IFERROR(IF(I68&gt;0,WORKDAY(M68,CimportNB,Holidays!$B$2:$B$57),""),"")</f>
        <v>44309</v>
      </c>
      <c r="P68" s="387" t="s">
        <v>164</v>
      </c>
      <c r="Q68" s="386">
        <f>IFERROR(IF(K68&gt;0,WORKDAY(O68,HLD2CCrosscheck,Holidays!$B$2:$B$57),""),"")</f>
        <v>44309</v>
      </c>
      <c r="R68" s="387" t="s">
        <v>164</v>
      </c>
      <c r="S68" s="386">
        <f>IFERROR(IF(M68&gt;0,WORKDAY(Q68,HLD2Csend,Holidays!$B$2:$B$57),""),"")</f>
        <v>44312</v>
      </c>
      <c r="T68" s="387" t="s">
        <v>164</v>
      </c>
      <c r="U68" s="386">
        <f>IFERROR(IF(O68&gt;0,WORKDAY(S68,HLD2Cimport,Holidays!$B$2:$B$57),""),"")</f>
        <v>44314</v>
      </c>
      <c r="V68" s="387" t="s">
        <v>164</v>
      </c>
      <c r="W68" s="386">
        <f>IFERROR(IF(Q68&gt;0,WORKDAY(U68,HLD2CimportResults,Holidays!$B$2:$B$57),""),"")</f>
        <v>44315</v>
      </c>
      <c r="X68" s="386" t="str">
        <f>Planning!AY69</f>
        <v>P</v>
      </c>
      <c r="Y68" s="386">
        <f>Planning!AZ69</f>
        <v>44315</v>
      </c>
    </row>
    <row r="69" spans="2:25" hidden="1">
      <c r="B69" s="384" t="str">
        <f>Planning!D70</f>
        <v>Liège</v>
      </c>
      <c r="C69" s="384" t="str">
        <f>Planning!E70</f>
        <v>FH17</v>
      </c>
      <c r="D69" s="192" t="str">
        <f>Planning!F70</f>
        <v>VbI</v>
      </c>
      <c r="E69" s="193"/>
      <c r="F69" s="385" t="str">
        <f>Planning!AW70</f>
        <v>P</v>
      </c>
      <c r="G69" s="386">
        <f>Planning!AX70</f>
        <v>44308</v>
      </c>
      <c r="H69" s="387" t="s">
        <v>164</v>
      </c>
      <c r="I69" s="386">
        <f>IFERROR(IF(G69&gt;0,WORKDAY(G69,CAdjustBG,Holidays!$B$2:$B$57),""),"")</f>
        <v>44308</v>
      </c>
      <c r="J69" s="387" t="s">
        <v>164</v>
      </c>
      <c r="K69" s="386">
        <f>IFERROR(IF(G69&gt;0,WORKDAY(I69,HLD2CQX,Holidays!$B$2:$B$57),""),"")</f>
        <v>44309</v>
      </c>
      <c r="L69" s="387" t="s">
        <v>164</v>
      </c>
      <c r="M69" s="386">
        <f>IFERROR(IF(G69&gt;0,WORKDAY(K69,CWM,Holidays!$B$2:$B$57),""),"")</f>
        <v>44309</v>
      </c>
      <c r="N69" s="387" t="s">
        <v>164</v>
      </c>
      <c r="O69" s="386">
        <f>IFERROR(IF(I69&gt;0,WORKDAY(M69,CimportNB,Holidays!$B$2:$B$57),""),"")</f>
        <v>44309</v>
      </c>
      <c r="P69" s="387" t="s">
        <v>164</v>
      </c>
      <c r="Q69" s="386">
        <f>IFERROR(IF(K69&gt;0,WORKDAY(O69,HLD2CCrosscheck,Holidays!$B$2:$B$57),""),"")</f>
        <v>44309</v>
      </c>
      <c r="R69" s="387" t="s">
        <v>164</v>
      </c>
      <c r="S69" s="386">
        <f>IFERROR(IF(M69&gt;0,WORKDAY(Q69,HLD2Csend,Holidays!$B$2:$B$57),""),"")</f>
        <v>44312</v>
      </c>
      <c r="T69" s="387" t="s">
        <v>164</v>
      </c>
      <c r="U69" s="386">
        <f>IFERROR(IF(O69&gt;0,WORKDAY(S69,HLD2Cimport,Holidays!$B$2:$B$57),""),"")</f>
        <v>44314</v>
      </c>
      <c r="V69" s="387" t="s">
        <v>164</v>
      </c>
      <c r="W69" s="386">
        <f>IFERROR(IF(Q69&gt;0,WORKDAY(U69,HLD2CimportResults,Holidays!$B$2:$B$57),""),"")</f>
        <v>44315</v>
      </c>
      <c r="X69" s="386" t="str">
        <f>Planning!AY70</f>
        <v>P</v>
      </c>
      <c r="Y69" s="386">
        <f>Planning!AZ70</f>
        <v>44315</v>
      </c>
    </row>
    <row r="70" spans="2:25" hidden="1">
      <c r="B70" s="384" t="str">
        <f>Planning!D71</f>
        <v>Liège</v>
      </c>
      <c r="C70" s="384" t="str">
        <f>Planning!E71</f>
        <v>FH18</v>
      </c>
      <c r="D70" s="192" t="str">
        <f>Planning!F71</f>
        <v>VbI</v>
      </c>
      <c r="E70" s="193"/>
      <c r="F70" s="385" t="str">
        <f>Planning!AW71</f>
        <v>P</v>
      </c>
      <c r="G70" s="386">
        <f>Planning!AX71</f>
        <v>44319</v>
      </c>
      <c r="H70" s="387" t="s">
        <v>164</v>
      </c>
      <c r="I70" s="386">
        <f>IFERROR(IF(G70&gt;0,WORKDAY(G70,CAdjustBG,Holidays!$B$2:$B$57),""),"")</f>
        <v>44319</v>
      </c>
      <c r="J70" s="387" t="s">
        <v>164</v>
      </c>
      <c r="K70" s="386">
        <f>IFERROR(IF(G70&gt;0,WORKDAY(I70,HLD2CQX,Holidays!$B$2:$B$57),""),"")</f>
        <v>44320</v>
      </c>
      <c r="L70" s="387" t="s">
        <v>164</v>
      </c>
      <c r="M70" s="386">
        <f>IFERROR(IF(G70&gt;0,WORKDAY(K70,CWM,Holidays!$B$2:$B$57),""),"")</f>
        <v>44320</v>
      </c>
      <c r="N70" s="387" t="s">
        <v>164</v>
      </c>
      <c r="O70" s="386">
        <f>IFERROR(IF(I70&gt;0,WORKDAY(M70,CimportNB,Holidays!$B$2:$B$57),""),"")</f>
        <v>44320</v>
      </c>
      <c r="P70" s="387" t="s">
        <v>164</v>
      </c>
      <c r="Q70" s="386">
        <f>IFERROR(IF(K70&gt;0,WORKDAY(O70,HLD2CCrosscheck,Holidays!$B$2:$B$57),""),"")</f>
        <v>44320</v>
      </c>
      <c r="R70" s="387" t="s">
        <v>164</v>
      </c>
      <c r="S70" s="386">
        <f>IFERROR(IF(M70&gt;0,WORKDAY(Q70,HLD2Csend,Holidays!$B$2:$B$57),""),"")</f>
        <v>44321</v>
      </c>
      <c r="T70" s="387" t="s">
        <v>164</v>
      </c>
      <c r="U70" s="386">
        <f>IFERROR(IF(O70&gt;0,WORKDAY(S70,HLD2Cimport,Holidays!$B$2:$B$57),""),"")</f>
        <v>44323</v>
      </c>
      <c r="V70" s="387" t="s">
        <v>164</v>
      </c>
      <c r="W70" s="386">
        <f>IFERROR(IF(Q70&gt;0,WORKDAY(U70,HLD2CimportResults,Holidays!$B$2:$B$57),""),"")</f>
        <v>44326</v>
      </c>
      <c r="X70" s="386" t="str">
        <f>Planning!AY71</f>
        <v>P</v>
      </c>
      <c r="Y70" s="386">
        <f>Planning!AZ71</f>
        <v>44326</v>
      </c>
    </row>
    <row r="71" spans="2:25" hidden="1">
      <c r="B71" s="384" t="str">
        <f>Planning!D72</f>
        <v>Liège</v>
      </c>
      <c r="C71" s="384" t="str">
        <f>Planning!E72</f>
        <v>FH19</v>
      </c>
      <c r="D71" s="192" t="str">
        <f>Planning!F72</f>
        <v>VbI</v>
      </c>
      <c r="E71" s="193"/>
      <c r="F71" s="385" t="str">
        <f>Planning!AW72</f>
        <v>P</v>
      </c>
      <c r="G71" s="386">
        <f>Planning!AX72</f>
        <v>44319</v>
      </c>
      <c r="H71" s="387" t="s">
        <v>164</v>
      </c>
      <c r="I71" s="386">
        <f>IFERROR(IF(G71&gt;0,WORKDAY(G71,CAdjustBG,Holidays!$B$2:$B$57),""),"")</f>
        <v>44319</v>
      </c>
      <c r="J71" s="387" t="s">
        <v>164</v>
      </c>
      <c r="K71" s="386">
        <f>IFERROR(IF(G71&gt;0,WORKDAY(I71,HLD2CQX,Holidays!$B$2:$B$57),""),"")</f>
        <v>44320</v>
      </c>
      <c r="L71" s="387" t="s">
        <v>164</v>
      </c>
      <c r="M71" s="386">
        <f>IFERROR(IF(G71&gt;0,WORKDAY(K71,CWM,Holidays!$B$2:$B$57),""),"")</f>
        <v>44320</v>
      </c>
      <c r="N71" s="387" t="s">
        <v>164</v>
      </c>
      <c r="O71" s="386">
        <f>IFERROR(IF(I71&gt;0,WORKDAY(M71,CimportNB,Holidays!$B$2:$B$57),""),"")</f>
        <v>44320</v>
      </c>
      <c r="P71" s="387" t="s">
        <v>164</v>
      </c>
      <c r="Q71" s="386">
        <f>IFERROR(IF(K71&gt;0,WORKDAY(O71,HLD2CCrosscheck,Holidays!$B$2:$B$57),""),"")</f>
        <v>44320</v>
      </c>
      <c r="R71" s="387" t="s">
        <v>164</v>
      </c>
      <c r="S71" s="386">
        <f>IFERROR(IF(M71&gt;0,WORKDAY(Q71,HLD2Csend,Holidays!$B$2:$B$57),""),"")</f>
        <v>44321</v>
      </c>
      <c r="T71" s="387" t="s">
        <v>164</v>
      </c>
      <c r="U71" s="386">
        <f>IFERROR(IF(O71&gt;0,WORKDAY(S71,HLD2Cimport,Holidays!$B$2:$B$57),""),"")</f>
        <v>44323</v>
      </c>
      <c r="V71" s="387" t="s">
        <v>164</v>
      </c>
      <c r="W71" s="386">
        <f>IFERROR(IF(Q71&gt;0,WORKDAY(U71,HLD2CimportResults,Holidays!$B$2:$B$57),""),"")</f>
        <v>44326</v>
      </c>
      <c r="X71" s="386" t="str">
        <f>Planning!AY72</f>
        <v>P</v>
      </c>
      <c r="Y71" s="386">
        <f>Planning!AZ72</f>
        <v>44326</v>
      </c>
    </row>
    <row r="72" spans="2:25" hidden="1">
      <c r="B72" s="384" t="str">
        <f>Planning!D73</f>
        <v>Liège</v>
      </c>
      <c r="C72" s="384" t="str">
        <f>Planning!E73</f>
        <v>FH20</v>
      </c>
      <c r="D72" s="192" t="str">
        <f>Planning!F73</f>
        <v>VbI</v>
      </c>
      <c r="E72" s="193"/>
      <c r="F72" s="385" t="str">
        <f>Planning!AW73</f>
        <v>P</v>
      </c>
      <c r="G72" s="386">
        <f>Planning!AX73</f>
        <v>44327</v>
      </c>
      <c r="H72" s="387" t="s">
        <v>164</v>
      </c>
      <c r="I72" s="386">
        <f>IFERROR(IF(G72&gt;0,WORKDAY(G72,CAdjustBG,Holidays!$B$2:$B$57),""),"")</f>
        <v>44327</v>
      </c>
      <c r="J72" s="387" t="s">
        <v>164</v>
      </c>
      <c r="K72" s="386">
        <f>IFERROR(IF(G72&gt;0,WORKDAY(I72,HLD2CQX,Holidays!$B$2:$B$57),""),"")</f>
        <v>44328</v>
      </c>
      <c r="L72" s="387" t="s">
        <v>164</v>
      </c>
      <c r="M72" s="386">
        <f>IFERROR(IF(G72&gt;0,WORKDAY(K72,CWM,Holidays!$B$2:$B$57),""),"")</f>
        <v>44328</v>
      </c>
      <c r="N72" s="387" t="s">
        <v>164</v>
      </c>
      <c r="O72" s="386">
        <f>IFERROR(IF(I72&gt;0,WORKDAY(M72,CimportNB,Holidays!$B$2:$B$57),""),"")</f>
        <v>44328</v>
      </c>
      <c r="P72" s="387" t="s">
        <v>164</v>
      </c>
      <c r="Q72" s="386">
        <f>IFERROR(IF(K72&gt;0,WORKDAY(O72,HLD2CCrosscheck,Holidays!$B$2:$B$57),""),"")</f>
        <v>44328</v>
      </c>
      <c r="R72" s="387" t="s">
        <v>164</v>
      </c>
      <c r="S72" s="386">
        <f>IFERROR(IF(M72&gt;0,WORKDAY(Q72,HLD2Csend,Holidays!$B$2:$B$57),""),"")</f>
        <v>44329</v>
      </c>
      <c r="T72" s="387" t="s">
        <v>164</v>
      </c>
      <c r="U72" s="386">
        <f>IFERROR(IF(O72&gt;0,WORKDAY(S72,HLD2Cimport,Holidays!$B$2:$B$57),""),"")</f>
        <v>44333</v>
      </c>
      <c r="V72" s="387" t="s">
        <v>164</v>
      </c>
      <c r="W72" s="386">
        <f>IFERROR(IF(Q72&gt;0,WORKDAY(U72,HLD2CimportResults,Holidays!$B$2:$B$57),""),"")</f>
        <v>44334</v>
      </c>
      <c r="X72" s="386" t="str">
        <f>Planning!AY73</f>
        <v>P</v>
      </c>
      <c r="Y72" s="386">
        <f>Planning!AZ73</f>
        <v>44334</v>
      </c>
    </row>
    <row r="73" spans="2:25" hidden="1">
      <c r="B73" s="384" t="str">
        <f>Planning!D74</f>
        <v>Liège</v>
      </c>
      <c r="C73" s="384" t="str">
        <f>Planning!E74</f>
        <v>FH21</v>
      </c>
      <c r="D73" s="192" t="str">
        <f>Planning!F74</f>
        <v>VbI</v>
      </c>
      <c r="E73" s="193"/>
      <c r="F73" s="385" t="str">
        <f>Planning!AW74</f>
        <v>P</v>
      </c>
      <c r="G73" s="386">
        <f>Planning!AX74</f>
        <v>44340</v>
      </c>
      <c r="H73" s="387" t="s">
        <v>164</v>
      </c>
      <c r="I73" s="386">
        <f>IFERROR(IF(G73&gt;0,WORKDAY(G73,CAdjustBG,Holidays!$B$2:$B$57),""),"")</f>
        <v>44340</v>
      </c>
      <c r="J73" s="387" t="s">
        <v>164</v>
      </c>
      <c r="K73" s="386">
        <f>IFERROR(IF(G73&gt;0,WORKDAY(I73,HLD2CQX,Holidays!$B$2:$B$57),""),"")</f>
        <v>44341</v>
      </c>
      <c r="L73" s="387" t="s">
        <v>164</v>
      </c>
      <c r="M73" s="386">
        <f>IFERROR(IF(G73&gt;0,WORKDAY(K73,CWM,Holidays!$B$2:$B$57),""),"")</f>
        <v>44341</v>
      </c>
      <c r="N73" s="387" t="s">
        <v>164</v>
      </c>
      <c r="O73" s="386">
        <f>IFERROR(IF(I73&gt;0,WORKDAY(M73,CimportNB,Holidays!$B$2:$B$57),""),"")</f>
        <v>44341</v>
      </c>
      <c r="P73" s="387" t="s">
        <v>164</v>
      </c>
      <c r="Q73" s="386">
        <f>IFERROR(IF(K73&gt;0,WORKDAY(O73,HLD2CCrosscheck,Holidays!$B$2:$B$57),""),"")</f>
        <v>44341</v>
      </c>
      <c r="R73" s="387" t="s">
        <v>164</v>
      </c>
      <c r="S73" s="386">
        <f>IFERROR(IF(M73&gt;0,WORKDAY(Q73,HLD2Csend,Holidays!$B$2:$B$57),""),"")</f>
        <v>44342</v>
      </c>
      <c r="T73" s="387" t="s">
        <v>164</v>
      </c>
      <c r="U73" s="386">
        <f>IFERROR(IF(O73&gt;0,WORKDAY(S73,HLD2Cimport,Holidays!$B$2:$B$57),""),"")</f>
        <v>44344</v>
      </c>
      <c r="V73" s="387" t="s">
        <v>164</v>
      </c>
      <c r="W73" s="386">
        <f>IFERROR(IF(Q73&gt;0,WORKDAY(U73,HLD2CimportResults,Holidays!$B$2:$B$57),""),"")</f>
        <v>44347</v>
      </c>
      <c r="X73" s="386" t="str">
        <f>Planning!AY74</f>
        <v>P</v>
      </c>
      <c r="Y73" s="386">
        <f>Planning!AZ74</f>
        <v>44347</v>
      </c>
    </row>
    <row r="74" spans="2:25" hidden="1">
      <c r="B74" s="384" t="str">
        <f>Planning!D75</f>
        <v>Uccle</v>
      </c>
      <c r="C74" s="384" t="str">
        <f>Planning!E75</f>
        <v>FH01</v>
      </c>
      <c r="D74" s="192" t="str">
        <f>Planning!F75</f>
        <v>VbI</v>
      </c>
      <c r="E74" s="193"/>
      <c r="F74" s="385">
        <f>Planning!AW75</f>
        <v>0</v>
      </c>
      <c r="G74" s="386">
        <f>Planning!AX75</f>
        <v>0</v>
      </c>
      <c r="H74" s="387"/>
      <c r="I74" s="386" t="str">
        <f>IFERROR(IF(G74&gt;0,WORKDAY(G74,CAdjustBG,Holidays!$B$2:$B$57),""),"")</f>
        <v/>
      </c>
      <c r="J74" s="387"/>
      <c r="K74" s="386" t="str">
        <f>IFERROR(IF(G74&gt;0,WORKDAY(I74,HLD2CQX,Holidays!$B$2:$B$57),""),"")</f>
        <v/>
      </c>
      <c r="L74" s="387"/>
      <c r="M74" s="386" t="str">
        <f>IFERROR(IF(G74&gt;0,WORKDAY(K74,CWM,Holidays!$B$2:$B$57),""),"")</f>
        <v/>
      </c>
      <c r="N74" s="387"/>
      <c r="O74" s="386" t="str">
        <f>IFERROR(IF(I74&gt;0,WORKDAY(M74,CimportNB,Holidays!$B$2:$B$57),""),"")</f>
        <v/>
      </c>
      <c r="P74" s="387"/>
      <c r="Q74" s="386" t="str">
        <f>IFERROR(IF(K74&gt;0,WORKDAY(O74,HLD2CCrosscheck,Holidays!$B$2:$B$57),""),"")</f>
        <v/>
      </c>
      <c r="R74" s="387"/>
      <c r="S74" s="386" t="str">
        <f>IFERROR(IF(M74&gt;0,WORKDAY(Q74,HLD2Csend,Holidays!$B$2:$B$57),""),"")</f>
        <v/>
      </c>
      <c r="T74" s="387"/>
      <c r="U74" s="386" t="str">
        <f>IFERROR(IF(O74&gt;0,WORKDAY(S74,HLD2Cimport,Holidays!$B$2:$B$57),""),"")</f>
        <v/>
      </c>
      <c r="V74" s="387"/>
      <c r="W74" s="386" t="str">
        <f>IFERROR(IF(Q74&gt;0,WORKDAY(U74,HLD2CimportResults,Holidays!$B$2:$B$57),""),"")</f>
        <v/>
      </c>
      <c r="X74" s="386">
        <f>Planning!AY75</f>
        <v>0</v>
      </c>
      <c r="Y74" s="386">
        <f>Planning!AZ75</f>
        <v>0</v>
      </c>
    </row>
    <row r="75" spans="2:25" hidden="1">
      <c r="B75" s="384" t="str">
        <f>Planning!D76</f>
        <v>Uccle</v>
      </c>
      <c r="C75" s="384" t="str">
        <f>Planning!E76</f>
        <v>FH02</v>
      </c>
      <c r="D75" s="192" t="str">
        <f>Planning!F76</f>
        <v>VbI</v>
      </c>
      <c r="E75" s="193"/>
      <c r="F75" s="385">
        <f>Planning!AW76</f>
        <v>0</v>
      </c>
      <c r="G75" s="386">
        <f>Planning!AX76</f>
        <v>0</v>
      </c>
      <c r="H75" s="387"/>
      <c r="I75" s="386" t="str">
        <f>IFERROR(IF(G75&gt;0,WORKDAY(G75,CAdjustBG,Holidays!$B$2:$B$57),""),"")</f>
        <v/>
      </c>
      <c r="J75" s="387"/>
      <c r="K75" s="386" t="str">
        <f>IFERROR(IF(G75&gt;0,WORKDAY(I75,HLD2CQX,Holidays!$B$2:$B$57),""),"")</f>
        <v/>
      </c>
      <c r="L75" s="387"/>
      <c r="M75" s="386" t="str">
        <f>IFERROR(IF(G75&gt;0,WORKDAY(K75,CWM,Holidays!$B$2:$B$57),""),"")</f>
        <v/>
      </c>
      <c r="N75" s="387"/>
      <c r="O75" s="386" t="str">
        <f>IFERROR(IF(I75&gt;0,WORKDAY(M75,CimportNB,Holidays!$B$2:$B$57),""),"")</f>
        <v/>
      </c>
      <c r="P75" s="387"/>
      <c r="Q75" s="386" t="str">
        <f>IFERROR(IF(K75&gt;0,WORKDAY(O75,HLD2CCrosscheck,Holidays!$B$2:$B$57),""),"")</f>
        <v/>
      </c>
      <c r="R75" s="387"/>
      <c r="S75" s="386" t="str">
        <f>IFERROR(IF(M75&gt;0,WORKDAY(Q75,HLD2Csend,Holidays!$B$2:$B$57),""),"")</f>
        <v/>
      </c>
      <c r="T75" s="387"/>
      <c r="U75" s="386" t="str">
        <f>IFERROR(IF(O75&gt;0,WORKDAY(S75,HLD2Cimport,Holidays!$B$2:$B$57),""),"")</f>
        <v/>
      </c>
      <c r="V75" s="387"/>
      <c r="W75" s="386" t="str">
        <f>IFERROR(IF(Q75&gt;0,WORKDAY(U75,HLD2CimportResults,Holidays!$B$2:$B$57),""),"")</f>
        <v/>
      </c>
      <c r="X75" s="386">
        <f>Planning!AY76</f>
        <v>0</v>
      </c>
      <c r="Y75" s="386">
        <f>Planning!AZ76</f>
        <v>0</v>
      </c>
    </row>
    <row r="76" spans="2:25" hidden="1">
      <c r="B76" s="384" t="str">
        <f>Planning!D77</f>
        <v>Uccle</v>
      </c>
      <c r="C76" s="384" t="str">
        <f>Planning!E77</f>
        <v>FH03</v>
      </c>
      <c r="D76" s="192" t="str">
        <f>Planning!F77</f>
        <v>VbI</v>
      </c>
      <c r="E76" s="193"/>
      <c r="F76" s="385">
        <f>Planning!AW77</f>
        <v>0</v>
      </c>
      <c r="G76" s="386">
        <f>Planning!AX77</f>
        <v>0</v>
      </c>
      <c r="H76" s="387"/>
      <c r="I76" s="386" t="str">
        <f>IFERROR(IF(G76&gt;0,WORKDAY(G76,CAdjustBG,Holidays!$B$2:$B$57),""),"")</f>
        <v/>
      </c>
      <c r="J76" s="387"/>
      <c r="K76" s="386" t="str">
        <f>IFERROR(IF(G76&gt;0,WORKDAY(I76,HLD2CQX,Holidays!$B$2:$B$57),""),"")</f>
        <v/>
      </c>
      <c r="L76" s="387"/>
      <c r="M76" s="386" t="str">
        <f>IFERROR(IF(G76&gt;0,WORKDAY(K76,CWM,Holidays!$B$2:$B$57),""),"")</f>
        <v/>
      </c>
      <c r="N76" s="387"/>
      <c r="O76" s="386" t="str">
        <f>IFERROR(IF(I76&gt;0,WORKDAY(M76,CimportNB,Holidays!$B$2:$B$57),""),"")</f>
        <v/>
      </c>
      <c r="P76" s="387"/>
      <c r="Q76" s="386" t="str">
        <f>IFERROR(IF(K76&gt;0,WORKDAY(O76,HLD2CCrosscheck,Holidays!$B$2:$B$57),""),"")</f>
        <v/>
      </c>
      <c r="R76" s="387"/>
      <c r="S76" s="386" t="str">
        <f>IFERROR(IF(M76&gt;0,WORKDAY(Q76,HLD2Csend,Holidays!$B$2:$B$57),""),"")</f>
        <v/>
      </c>
      <c r="T76" s="387"/>
      <c r="U76" s="386" t="str">
        <f>IFERROR(IF(O76&gt;0,WORKDAY(S76,HLD2Cimport,Holidays!$B$2:$B$57),""),"")</f>
        <v/>
      </c>
      <c r="V76" s="387"/>
      <c r="W76" s="386" t="str">
        <f>IFERROR(IF(Q76&gt;0,WORKDAY(U76,HLD2CimportResults,Holidays!$B$2:$B$57),""),"")</f>
        <v/>
      </c>
      <c r="X76" s="386">
        <f>Planning!AY77</f>
        <v>0</v>
      </c>
      <c r="Y76" s="386">
        <f>Planning!AZ77</f>
        <v>0</v>
      </c>
    </row>
    <row r="77" spans="2:25" hidden="1">
      <c r="B77" s="384" t="str">
        <f>Planning!D78</f>
        <v>Uccle</v>
      </c>
      <c r="C77" s="384" t="str">
        <f>Planning!E78</f>
        <v>FH04</v>
      </c>
      <c r="D77" s="192" t="str">
        <f>Planning!F78</f>
        <v>VbI</v>
      </c>
      <c r="E77" s="193"/>
      <c r="F77" s="385">
        <f>Planning!AW78</f>
        <v>0</v>
      </c>
      <c r="G77" s="386">
        <f>Planning!AX78</f>
        <v>0</v>
      </c>
      <c r="H77" s="387"/>
      <c r="I77" s="386" t="str">
        <f>IFERROR(IF(G77&gt;0,WORKDAY(G77,CAdjustBG,Holidays!$B$2:$B$57),""),"")</f>
        <v/>
      </c>
      <c r="J77" s="387"/>
      <c r="K77" s="386" t="str">
        <f>IFERROR(IF(G77&gt;0,WORKDAY(I77,HLD2CQX,Holidays!$B$2:$B$57),""),"")</f>
        <v/>
      </c>
      <c r="L77" s="387"/>
      <c r="M77" s="386" t="str">
        <f>IFERROR(IF(G77&gt;0,WORKDAY(K77,CWM,Holidays!$B$2:$B$57),""),"")</f>
        <v/>
      </c>
      <c r="N77" s="387"/>
      <c r="O77" s="386" t="str">
        <f>IFERROR(IF(I77&gt;0,WORKDAY(M77,CimportNB,Holidays!$B$2:$B$57),""),"")</f>
        <v/>
      </c>
      <c r="P77" s="387"/>
      <c r="Q77" s="386" t="str">
        <f>IFERROR(IF(K77&gt;0,WORKDAY(O77,HLD2CCrosscheck,Holidays!$B$2:$B$57),""),"")</f>
        <v/>
      </c>
      <c r="R77" s="387"/>
      <c r="S77" s="386" t="str">
        <f>IFERROR(IF(M77&gt;0,WORKDAY(Q77,HLD2Csend,Holidays!$B$2:$B$57),""),"")</f>
        <v/>
      </c>
      <c r="T77" s="387"/>
      <c r="U77" s="386" t="str">
        <f>IFERROR(IF(O77&gt;0,WORKDAY(S77,HLD2Cimport,Holidays!$B$2:$B$57),""),"")</f>
        <v/>
      </c>
      <c r="V77" s="387"/>
      <c r="W77" s="386" t="str">
        <f>IFERROR(IF(Q77&gt;0,WORKDAY(U77,HLD2CimportResults,Holidays!$B$2:$B$57),""),"")</f>
        <v/>
      </c>
      <c r="X77" s="386">
        <f>Planning!AY78</f>
        <v>0</v>
      </c>
      <c r="Y77" s="386">
        <f>Planning!AZ78</f>
        <v>0</v>
      </c>
    </row>
    <row r="78" spans="2:25" hidden="1">
      <c r="B78" s="384" t="str">
        <f>Planning!D79</f>
        <v>Uccle</v>
      </c>
      <c r="C78" s="384" t="str">
        <f>Planning!E79</f>
        <v>FH05</v>
      </c>
      <c r="D78" s="192" t="str">
        <f>Planning!F79</f>
        <v>VbI</v>
      </c>
      <c r="E78" s="193"/>
      <c r="F78" s="385">
        <f>Planning!AW79</f>
        <v>0</v>
      </c>
      <c r="G78" s="386">
        <f>Planning!AX79</f>
        <v>0</v>
      </c>
      <c r="H78" s="387"/>
      <c r="I78" s="386" t="str">
        <f>IFERROR(IF(G78&gt;0,WORKDAY(G78,CAdjustBG,Holidays!$B$2:$B$57),""),"")</f>
        <v/>
      </c>
      <c r="J78" s="387"/>
      <c r="K78" s="386" t="str">
        <f>IFERROR(IF(G78&gt;0,WORKDAY(I78,HLD2CQX,Holidays!$B$2:$B$57),""),"")</f>
        <v/>
      </c>
      <c r="L78" s="387"/>
      <c r="M78" s="386" t="str">
        <f>IFERROR(IF(G78&gt;0,WORKDAY(K78,CWM,Holidays!$B$2:$B$57),""),"")</f>
        <v/>
      </c>
      <c r="N78" s="387"/>
      <c r="O78" s="386" t="str">
        <f>IFERROR(IF(I78&gt;0,WORKDAY(M78,CimportNB,Holidays!$B$2:$B$57),""),"")</f>
        <v/>
      </c>
      <c r="P78" s="387"/>
      <c r="Q78" s="386" t="str">
        <f>IFERROR(IF(K78&gt;0,WORKDAY(O78,HLD2CCrosscheck,Holidays!$B$2:$B$57),""),"")</f>
        <v/>
      </c>
      <c r="R78" s="387"/>
      <c r="S78" s="386" t="str">
        <f>IFERROR(IF(M78&gt;0,WORKDAY(Q78,HLD2Csend,Holidays!$B$2:$B$57),""),"")</f>
        <v/>
      </c>
      <c r="T78" s="387"/>
      <c r="U78" s="386" t="str">
        <f>IFERROR(IF(O78&gt;0,WORKDAY(S78,HLD2Cimport,Holidays!$B$2:$B$57),""),"")</f>
        <v/>
      </c>
      <c r="V78" s="387"/>
      <c r="W78" s="386" t="str">
        <f>IFERROR(IF(Q78&gt;0,WORKDAY(U78,HLD2CimportResults,Holidays!$B$2:$B$57),""),"")</f>
        <v/>
      </c>
      <c r="X78" s="386">
        <f>Planning!AY79</f>
        <v>0</v>
      </c>
      <c r="Y78" s="386">
        <f>Planning!AZ79</f>
        <v>0</v>
      </c>
    </row>
    <row r="79" spans="2:25" hidden="1">
      <c r="B79" s="384" t="str">
        <f>Planning!D80</f>
        <v>Uccle</v>
      </c>
      <c r="C79" s="384" t="str">
        <f>Planning!E80</f>
        <v>FH07</v>
      </c>
      <c r="D79" s="192" t="str">
        <f>Planning!F80</f>
        <v>VbI</v>
      </c>
      <c r="E79" s="193"/>
      <c r="F79" s="385" t="str">
        <f>Planning!AW80</f>
        <v>P</v>
      </c>
      <c r="G79" s="386">
        <f>Planning!AX80</f>
        <v>44288</v>
      </c>
      <c r="H79" s="387"/>
      <c r="I79" s="386">
        <f>IFERROR(IF(G79&gt;0,WORKDAY(G79,CAdjustBG,Holidays!$B$2:$B$57),""),"")</f>
        <v>44288</v>
      </c>
      <c r="J79" s="387"/>
      <c r="K79" s="386">
        <f>IFERROR(IF(G79&gt;0,WORKDAY(I79,HLD2CQX,Holidays!$B$2:$B$57),""),"")</f>
        <v>44291</v>
      </c>
      <c r="L79" s="387"/>
      <c r="M79" s="386">
        <f>IFERROR(IF(G79&gt;0,WORKDAY(K79,CWM,Holidays!$B$2:$B$57),""),"")</f>
        <v>44291</v>
      </c>
      <c r="N79" s="387"/>
      <c r="O79" s="386">
        <f>IFERROR(IF(I79&gt;0,WORKDAY(M79,CimportNB,Holidays!$B$2:$B$57),""),"")</f>
        <v>44291</v>
      </c>
      <c r="P79" s="387"/>
      <c r="Q79" s="386">
        <f>IFERROR(IF(K79&gt;0,WORKDAY(O79,HLD2CCrosscheck,Holidays!$B$2:$B$57),""),"")</f>
        <v>44291</v>
      </c>
      <c r="R79" s="387"/>
      <c r="S79" s="386">
        <f>IFERROR(IF(M79&gt;0,WORKDAY(Q79,HLD2Csend,Holidays!$B$2:$B$57),""),"")</f>
        <v>44292</v>
      </c>
      <c r="T79" s="387"/>
      <c r="U79" s="386">
        <f>IFERROR(IF(O79&gt;0,WORKDAY(S79,HLD2Cimport,Holidays!$B$2:$B$57),""),"")</f>
        <v>44294</v>
      </c>
      <c r="V79" s="387"/>
      <c r="W79" s="386">
        <f>IFERROR(IF(Q79&gt;0,WORKDAY(U79,HLD2CimportResults,Holidays!$B$2:$B$57),""),"")</f>
        <v>44295</v>
      </c>
      <c r="X79" s="386" t="str">
        <f>Planning!AY80</f>
        <v>P</v>
      </c>
      <c r="Y79" s="386">
        <f>Planning!AZ80</f>
        <v>44295</v>
      </c>
    </row>
    <row r="80" spans="2:25" hidden="1">
      <c r="B80" s="384" t="str">
        <f>Planning!D81</f>
        <v>Uccle</v>
      </c>
      <c r="C80" s="384" t="str">
        <f>Planning!E81</f>
        <v>FH08</v>
      </c>
      <c r="D80" s="192" t="str">
        <f>Planning!F81</f>
        <v>VbI</v>
      </c>
      <c r="E80" s="193"/>
      <c r="F80" s="385" t="str">
        <f>Planning!AW81</f>
        <v>P</v>
      </c>
      <c r="G80" s="386">
        <f>Planning!AX81</f>
        <v>44306</v>
      </c>
      <c r="H80" s="387"/>
      <c r="I80" s="386">
        <f>IFERROR(IF(G80&gt;0,WORKDAY(G80,CAdjustBG,Holidays!$B$2:$B$57),""),"")</f>
        <v>44306</v>
      </c>
      <c r="J80" s="387"/>
      <c r="K80" s="386">
        <f>IFERROR(IF(G80&gt;0,WORKDAY(I80,HLD2CQX,Holidays!$B$2:$B$57),""),"")</f>
        <v>44307</v>
      </c>
      <c r="L80" s="387"/>
      <c r="M80" s="386">
        <f>IFERROR(IF(G80&gt;0,WORKDAY(K80,CWM,Holidays!$B$2:$B$57),""),"")</f>
        <v>44307</v>
      </c>
      <c r="N80" s="387"/>
      <c r="O80" s="386">
        <f>IFERROR(IF(I80&gt;0,WORKDAY(M80,CimportNB,Holidays!$B$2:$B$57),""),"")</f>
        <v>44307</v>
      </c>
      <c r="P80" s="387"/>
      <c r="Q80" s="386">
        <f>IFERROR(IF(K80&gt;0,WORKDAY(O80,HLD2CCrosscheck,Holidays!$B$2:$B$57),""),"")</f>
        <v>44307</v>
      </c>
      <c r="R80" s="387"/>
      <c r="S80" s="386">
        <f>IFERROR(IF(M80&gt;0,WORKDAY(Q80,HLD2Csend,Holidays!$B$2:$B$57),""),"")</f>
        <v>44308</v>
      </c>
      <c r="T80" s="387"/>
      <c r="U80" s="386">
        <f>IFERROR(IF(O80&gt;0,WORKDAY(S80,HLD2Cimport,Holidays!$B$2:$B$57),""),"")</f>
        <v>44312</v>
      </c>
      <c r="V80" s="387"/>
      <c r="W80" s="386">
        <f>IFERROR(IF(Q80&gt;0,WORKDAY(U80,HLD2CimportResults,Holidays!$B$2:$B$57),""),"")</f>
        <v>44313</v>
      </c>
      <c r="X80" s="386" t="str">
        <f>Planning!AY81</f>
        <v>P</v>
      </c>
      <c r="Y80" s="386">
        <f>Planning!AZ81</f>
        <v>44313</v>
      </c>
    </row>
    <row r="81" spans="2:25" hidden="1">
      <c r="B81" s="384" t="str">
        <f>Planning!D82</f>
        <v>Antwerpen-West</v>
      </c>
      <c r="C81" s="384" t="str">
        <f>Planning!E82</f>
        <v>FH01</v>
      </c>
      <c r="D81" s="192" t="str">
        <f>Planning!F82</f>
        <v>VdB</v>
      </c>
      <c r="E81" s="193"/>
      <c r="F81" s="385" t="str">
        <f>Planning!AW82</f>
        <v>OK</v>
      </c>
      <c r="G81" s="386">
        <f>Planning!AX82</f>
        <v>43889</v>
      </c>
      <c r="H81" s="387" t="s">
        <v>171</v>
      </c>
      <c r="I81" s="386">
        <f>IFERROR(IF(G81&gt;0,WORKDAY(G81,CAdjustBG,Holidays!$B$2:$B$57),""),"")</f>
        <v>43889</v>
      </c>
      <c r="J81" s="387" t="s">
        <v>171</v>
      </c>
      <c r="K81" s="386">
        <f>IFERROR(IF(G81&gt;0,WORKDAY(I81,HLD2CQX,Holidays!$B$2:$B$57),""),"")</f>
        <v>43892</v>
      </c>
      <c r="L81" s="387" t="s">
        <v>171</v>
      </c>
      <c r="M81" s="386">
        <f>IFERROR(IF(G81&gt;0,WORKDAY(K81,CWM,Holidays!$B$2:$B$57),""),"")</f>
        <v>43892</v>
      </c>
      <c r="N81" s="387" t="s">
        <v>171</v>
      </c>
      <c r="O81" s="386">
        <f>IFERROR(IF(I81&gt;0,WORKDAY(M81,CimportNB,Holidays!$B$2:$B$57),""),"")</f>
        <v>43892</v>
      </c>
      <c r="P81" s="387" t="s">
        <v>171</v>
      </c>
      <c r="Q81" s="386">
        <f>IFERROR(IF(K81&gt;0,WORKDAY(O81,HLD2CCrosscheck,Holidays!$B$2:$B$57),""),"")</f>
        <v>43892</v>
      </c>
      <c r="R81" s="387" t="s">
        <v>171</v>
      </c>
      <c r="S81" s="386">
        <f>IFERROR(IF(M81&gt;0,WORKDAY(Q81,HLD2Csend,Holidays!$B$2:$B$57),""),"")</f>
        <v>43893</v>
      </c>
      <c r="T81" s="387" t="s">
        <v>171</v>
      </c>
      <c r="U81" s="386">
        <f>IFERROR(IF(O81&gt;0,WORKDAY(S81,HLD2Cimport,Holidays!$B$2:$B$57),""),"")</f>
        <v>43895</v>
      </c>
      <c r="V81" s="387" t="s">
        <v>171</v>
      </c>
      <c r="W81" s="386">
        <f>IFERROR(IF(Q81&gt;0,WORKDAY(U81,HLD2CimportResults,Holidays!$B$2:$B$57),""),"")</f>
        <v>43896</v>
      </c>
      <c r="X81" s="386" t="str">
        <f>Planning!AY82</f>
        <v>OK</v>
      </c>
      <c r="Y81" s="386">
        <f>Planning!AZ82</f>
        <v>43892</v>
      </c>
    </row>
    <row r="82" spans="2:25">
      <c r="B82" s="384" t="str">
        <f>Planning!D83</f>
        <v>Antwerpen-West</v>
      </c>
      <c r="C82" s="384" t="str">
        <f>Planning!E83</f>
        <v>FH02</v>
      </c>
      <c r="D82" s="192" t="str">
        <f>Planning!F83</f>
        <v>VdB</v>
      </c>
      <c r="E82" s="193"/>
      <c r="F82" s="385" t="str">
        <f>Planning!AW83</f>
        <v>P</v>
      </c>
      <c r="G82" s="386">
        <f>Planning!AX83</f>
        <v>44116</v>
      </c>
      <c r="H82" s="387" t="s">
        <v>164</v>
      </c>
      <c r="I82" s="386">
        <f>IFERROR(IF(G82&gt;0,WORKDAY(G82,CAdjustBG,Holidays!$B$2:$B$57),""),"")</f>
        <v>44116</v>
      </c>
      <c r="J82" s="387" t="s">
        <v>164</v>
      </c>
      <c r="K82" s="386">
        <f>IFERROR(IF(G82&gt;0,WORKDAY(I82,HLD2CQX,Holidays!$B$2:$B$57),""),"")</f>
        <v>44117</v>
      </c>
      <c r="L82" s="387" t="s">
        <v>164</v>
      </c>
      <c r="M82" s="386">
        <f>IFERROR(IF(G82&gt;0,WORKDAY(K82,CWM,Holidays!$B$2:$B$57),""),"")</f>
        <v>44117</v>
      </c>
      <c r="N82" s="387" t="s">
        <v>164</v>
      </c>
      <c r="O82" s="386">
        <f>IFERROR(IF(I82&gt;0,WORKDAY(M82,CimportNB,Holidays!$B$2:$B$57),""),"")</f>
        <v>44117</v>
      </c>
      <c r="P82" s="387" t="s">
        <v>164</v>
      </c>
      <c r="Q82" s="386">
        <f>IFERROR(IF(K82&gt;0,WORKDAY(O82,HLD2CCrosscheck,Holidays!$B$2:$B$57),""),"")</f>
        <v>44117</v>
      </c>
      <c r="R82" s="387" t="s">
        <v>164</v>
      </c>
      <c r="S82" s="386">
        <f>IFERROR(IF(M82&gt;0,WORKDAY(Q82,HLD2Csend,Holidays!$B$2:$B$57),""),"")</f>
        <v>44118</v>
      </c>
      <c r="T82" s="387" t="s">
        <v>164</v>
      </c>
      <c r="U82" s="386">
        <f>IFERROR(IF(O82&gt;0,WORKDAY(S82,HLD2Cimport,Holidays!$B$2:$B$57),""),"")</f>
        <v>44120</v>
      </c>
      <c r="V82" s="387" t="s">
        <v>164</v>
      </c>
      <c r="W82" s="386">
        <f>IFERROR(IF(Q82&gt;0,WORKDAY(U82,HLD2CimportResults,Holidays!$B$2:$B$57),""),"")</f>
        <v>44123</v>
      </c>
      <c r="X82" s="386" t="str">
        <f>Planning!AY83</f>
        <v>P</v>
      </c>
      <c r="Y82" s="386">
        <f>Planning!AZ83</f>
        <v>44123</v>
      </c>
    </row>
    <row r="83" spans="2:25">
      <c r="B83" s="384" t="str">
        <f>Planning!D84</f>
        <v>Antwerpen-West</v>
      </c>
      <c r="C83" s="384" t="str">
        <f>Planning!E84</f>
        <v>FH03</v>
      </c>
      <c r="D83" s="192" t="str">
        <f>Planning!F84</f>
        <v>VdB</v>
      </c>
      <c r="E83" s="193"/>
      <c r="F83" s="385" t="str">
        <f>Planning!AW84</f>
        <v>P</v>
      </c>
      <c r="G83" s="386">
        <f>Planning!AX84</f>
        <v>44116</v>
      </c>
      <c r="H83" s="387" t="s">
        <v>164</v>
      </c>
      <c r="I83" s="386">
        <f>IFERROR(IF(G83&gt;0,WORKDAY(G83,CAdjustBG,Holidays!$B$2:$B$57),""),"")</f>
        <v>44116</v>
      </c>
      <c r="J83" s="387" t="s">
        <v>164</v>
      </c>
      <c r="K83" s="386">
        <f>IFERROR(IF(G83&gt;0,WORKDAY(I83,HLD2CQX,Holidays!$B$2:$B$57),""),"")</f>
        <v>44117</v>
      </c>
      <c r="L83" s="387" t="s">
        <v>164</v>
      </c>
      <c r="M83" s="386">
        <f>IFERROR(IF(G83&gt;0,WORKDAY(K83,CWM,Holidays!$B$2:$B$57),""),"")</f>
        <v>44117</v>
      </c>
      <c r="N83" s="387" t="s">
        <v>164</v>
      </c>
      <c r="O83" s="386">
        <f>IFERROR(IF(I83&gt;0,WORKDAY(M83,CimportNB,Holidays!$B$2:$B$57),""),"")</f>
        <v>44117</v>
      </c>
      <c r="P83" s="387" t="s">
        <v>164</v>
      </c>
      <c r="Q83" s="386">
        <f>IFERROR(IF(K83&gt;0,WORKDAY(O83,HLD2CCrosscheck,Holidays!$B$2:$B$57),""),"")</f>
        <v>44117</v>
      </c>
      <c r="R83" s="387" t="s">
        <v>164</v>
      </c>
      <c r="S83" s="386">
        <f>IFERROR(IF(M83&gt;0,WORKDAY(Q83,HLD2Csend,Holidays!$B$2:$B$57),""),"")</f>
        <v>44118</v>
      </c>
      <c r="T83" s="387" t="s">
        <v>164</v>
      </c>
      <c r="U83" s="386">
        <f>IFERROR(IF(O83&gt;0,WORKDAY(S83,HLD2Cimport,Holidays!$B$2:$B$57),""),"")</f>
        <v>44120</v>
      </c>
      <c r="V83" s="387" t="s">
        <v>164</v>
      </c>
      <c r="W83" s="386">
        <f>IFERROR(IF(Q83&gt;0,WORKDAY(U83,HLD2CimportResults,Holidays!$B$2:$B$57),""),"")</f>
        <v>44123</v>
      </c>
      <c r="X83" s="386" t="str">
        <f>Planning!AY84</f>
        <v>P</v>
      </c>
      <c r="Y83" s="386">
        <f>Planning!AZ84</f>
        <v>44123</v>
      </c>
    </row>
    <row r="84" spans="2:25">
      <c r="B84" s="384" t="str">
        <f>Planning!D85</f>
        <v>Antwerpen-West</v>
      </c>
      <c r="C84" s="384" t="str">
        <f>Planning!E85</f>
        <v>FH04</v>
      </c>
      <c r="D84" s="192" t="str">
        <f>Planning!F85</f>
        <v>VdB</v>
      </c>
      <c r="E84" s="193"/>
      <c r="F84" s="385" t="str">
        <f>Planning!AW85</f>
        <v>P</v>
      </c>
      <c r="G84" s="386">
        <f>Planning!AX85</f>
        <v>43958</v>
      </c>
      <c r="H84" s="387" t="s">
        <v>164</v>
      </c>
      <c r="I84" s="386">
        <f>IFERROR(IF(G84&gt;0,WORKDAY(G84,CAdjustBG,Holidays!$B$2:$B$57),""),"")</f>
        <v>43958</v>
      </c>
      <c r="J84" s="387" t="s">
        <v>164</v>
      </c>
      <c r="K84" s="386">
        <f>IFERROR(IF(G84&gt;0,WORKDAY(I84,HLD2CQX,Holidays!$B$2:$B$57),""),"")</f>
        <v>43959</v>
      </c>
      <c r="L84" s="387" t="s">
        <v>164</v>
      </c>
      <c r="M84" s="386">
        <f>IFERROR(IF(G84&gt;0,WORKDAY(K84,CWM,Holidays!$B$2:$B$57),""),"")</f>
        <v>43959</v>
      </c>
      <c r="N84" s="387" t="s">
        <v>164</v>
      </c>
      <c r="O84" s="386">
        <f>IFERROR(IF(I84&gt;0,WORKDAY(M84,CimportNB,Holidays!$B$2:$B$57),""),"")</f>
        <v>43959</v>
      </c>
      <c r="P84" s="387" t="s">
        <v>164</v>
      </c>
      <c r="Q84" s="386">
        <f>IFERROR(IF(K84&gt;0,WORKDAY(O84,HLD2CCrosscheck,Holidays!$B$2:$B$57),""),"")</f>
        <v>43959</v>
      </c>
      <c r="R84" s="387" t="s">
        <v>164</v>
      </c>
      <c r="S84" s="386">
        <f>IFERROR(IF(M84&gt;0,WORKDAY(Q84,HLD2Csend,Holidays!$B$2:$B$57),""),"")</f>
        <v>43962</v>
      </c>
      <c r="T84" s="387" t="s">
        <v>164</v>
      </c>
      <c r="U84" s="386">
        <f>IFERROR(IF(O84&gt;0,WORKDAY(S84,HLD2Cimport,Holidays!$B$2:$B$57),""),"")</f>
        <v>43964</v>
      </c>
      <c r="V84" s="387" t="s">
        <v>164</v>
      </c>
      <c r="W84" s="386">
        <f>IFERROR(IF(Q84&gt;0,WORKDAY(U84,HLD2CimportResults,Holidays!$B$2:$B$57),""),"")</f>
        <v>43965</v>
      </c>
      <c r="X84" s="386" t="str">
        <f>Planning!AY85</f>
        <v>P</v>
      </c>
      <c r="Y84" s="386">
        <f>Planning!AZ85</f>
        <v>43965</v>
      </c>
    </row>
    <row r="85" spans="2:25">
      <c r="B85" s="384" t="str">
        <f>Planning!D86</f>
        <v>Antwerpen-West</v>
      </c>
      <c r="C85" s="384" t="str">
        <f>Planning!E86</f>
        <v>FH05</v>
      </c>
      <c r="D85" s="192" t="str">
        <f>Planning!F86</f>
        <v>VdB</v>
      </c>
      <c r="E85" s="193"/>
      <c r="F85" s="385" t="str">
        <f>Planning!AW86</f>
        <v>P</v>
      </c>
      <c r="G85" s="386">
        <f>Planning!AX86</f>
        <v>44243</v>
      </c>
      <c r="H85" s="387" t="s">
        <v>164</v>
      </c>
      <c r="I85" s="386">
        <f>IFERROR(IF(G85&gt;0,WORKDAY(G85,CAdjustBG,Holidays!$B$2:$B$57),""),"")</f>
        <v>44243</v>
      </c>
      <c r="J85" s="387" t="s">
        <v>164</v>
      </c>
      <c r="K85" s="386">
        <f>IFERROR(IF(G85&gt;0,WORKDAY(I85,HLD2CQX,Holidays!$B$2:$B$57),""),"")</f>
        <v>44244</v>
      </c>
      <c r="L85" s="387" t="s">
        <v>164</v>
      </c>
      <c r="M85" s="386">
        <f>IFERROR(IF(G85&gt;0,WORKDAY(K85,CWM,Holidays!$B$2:$B$57),""),"")</f>
        <v>44244</v>
      </c>
      <c r="N85" s="387" t="s">
        <v>164</v>
      </c>
      <c r="O85" s="386">
        <f>IFERROR(IF(I85&gt;0,WORKDAY(M85,CimportNB,Holidays!$B$2:$B$57),""),"")</f>
        <v>44244</v>
      </c>
      <c r="P85" s="387" t="s">
        <v>164</v>
      </c>
      <c r="Q85" s="386">
        <f>IFERROR(IF(K85&gt;0,WORKDAY(O85,HLD2CCrosscheck,Holidays!$B$2:$B$57),""),"")</f>
        <v>44244</v>
      </c>
      <c r="R85" s="387" t="s">
        <v>164</v>
      </c>
      <c r="S85" s="386">
        <f>IFERROR(IF(M85&gt;0,WORKDAY(Q85,HLD2Csend,Holidays!$B$2:$B$57),""),"")</f>
        <v>44245</v>
      </c>
      <c r="T85" s="387" t="s">
        <v>164</v>
      </c>
      <c r="U85" s="386">
        <f>IFERROR(IF(O85&gt;0,WORKDAY(S85,HLD2Cimport,Holidays!$B$2:$B$57),""),"")</f>
        <v>44249</v>
      </c>
      <c r="V85" s="387" t="s">
        <v>164</v>
      </c>
      <c r="W85" s="386">
        <f>IFERROR(IF(Q85&gt;0,WORKDAY(U85,HLD2CimportResults,Holidays!$B$2:$B$57),""),"")</f>
        <v>44250</v>
      </c>
      <c r="X85" s="386" t="str">
        <f>Planning!AY86</f>
        <v>P</v>
      </c>
      <c r="Y85" s="386">
        <f>Planning!AZ86</f>
        <v>44250</v>
      </c>
    </row>
    <row r="86" spans="2:25">
      <c r="B86" s="384" t="str">
        <f>Planning!D87</f>
        <v>Antwerpen-West</v>
      </c>
      <c r="C86" s="384" t="str">
        <f>Planning!E87</f>
        <v>FH06</v>
      </c>
      <c r="D86" s="192" t="str">
        <f>Planning!F87</f>
        <v>VdB</v>
      </c>
      <c r="E86" s="193"/>
      <c r="F86" s="385" t="str">
        <f>Planning!AW87</f>
        <v>P</v>
      </c>
      <c r="G86" s="386">
        <f>Planning!AX87</f>
        <v>43958</v>
      </c>
      <c r="H86" s="387" t="s">
        <v>164</v>
      </c>
      <c r="I86" s="386">
        <f>IFERROR(IF(G86&gt;0,WORKDAY(G86,CAdjustBG,Holidays!$B$2:$B$57),""),"")</f>
        <v>43958</v>
      </c>
      <c r="J86" s="387" t="s">
        <v>164</v>
      </c>
      <c r="K86" s="386">
        <f>IFERROR(IF(G86&gt;0,WORKDAY(I86,HLD2CQX,Holidays!$B$2:$B$57),""),"")</f>
        <v>43959</v>
      </c>
      <c r="L86" s="387" t="s">
        <v>164</v>
      </c>
      <c r="M86" s="386">
        <f>IFERROR(IF(G86&gt;0,WORKDAY(K86,CWM,Holidays!$B$2:$B$57),""),"")</f>
        <v>43959</v>
      </c>
      <c r="N86" s="387" t="s">
        <v>164</v>
      </c>
      <c r="O86" s="386">
        <f>IFERROR(IF(I86&gt;0,WORKDAY(M86,CimportNB,Holidays!$B$2:$B$57),""),"")</f>
        <v>43959</v>
      </c>
      <c r="P86" s="387" t="s">
        <v>164</v>
      </c>
      <c r="Q86" s="386">
        <f>IFERROR(IF(K86&gt;0,WORKDAY(O86,HLD2CCrosscheck,Holidays!$B$2:$B$57),""),"")</f>
        <v>43959</v>
      </c>
      <c r="R86" s="387" t="s">
        <v>164</v>
      </c>
      <c r="S86" s="386">
        <f>IFERROR(IF(M86&gt;0,WORKDAY(Q86,HLD2Csend,Holidays!$B$2:$B$57),""),"")</f>
        <v>43962</v>
      </c>
      <c r="T86" s="387" t="s">
        <v>164</v>
      </c>
      <c r="U86" s="386">
        <f>IFERROR(IF(O86&gt;0,WORKDAY(S86,HLD2Cimport,Holidays!$B$2:$B$57),""),"")</f>
        <v>43964</v>
      </c>
      <c r="V86" s="387" t="s">
        <v>164</v>
      </c>
      <c r="W86" s="386">
        <f>IFERROR(IF(Q86&gt;0,WORKDAY(U86,HLD2CimportResults,Holidays!$B$2:$B$57),""),"")</f>
        <v>43965</v>
      </c>
      <c r="X86" s="386" t="str">
        <f>Planning!AY87</f>
        <v>P</v>
      </c>
      <c r="Y86" s="386">
        <f>Planning!AZ87</f>
        <v>43965</v>
      </c>
    </row>
    <row r="87" spans="2:25" hidden="1">
      <c r="B87" s="384" t="str">
        <f>Planning!D88</f>
        <v>Antwerpen-West</v>
      </c>
      <c r="C87" s="384" t="str">
        <f>Planning!E88</f>
        <v>FH07</v>
      </c>
      <c r="D87" s="192" t="str">
        <f>Planning!F88</f>
        <v>VdB</v>
      </c>
      <c r="E87" s="193"/>
      <c r="F87" s="385" t="str">
        <f>Planning!AW88</f>
        <v>OK</v>
      </c>
      <c r="G87" s="386">
        <f>Planning!AX88</f>
        <v>43994</v>
      </c>
      <c r="H87" s="387" t="s">
        <v>171</v>
      </c>
      <c r="I87" s="386">
        <f>IFERROR(IF(G87&gt;0,WORKDAY(G87,CAdjustBG,Holidays!$B$2:$B$57),""),"")</f>
        <v>43994</v>
      </c>
      <c r="J87" s="387" t="s">
        <v>171</v>
      </c>
      <c r="K87" s="386">
        <v>43994</v>
      </c>
      <c r="L87" s="387" t="s">
        <v>171</v>
      </c>
      <c r="M87" s="386">
        <v>43997</v>
      </c>
      <c r="N87" s="387" t="s">
        <v>171</v>
      </c>
      <c r="O87" s="386">
        <f>IFERROR(IF(I87&gt;0,WORKDAY(M87,CimportNB,Holidays!$B$2:$B$57),""),"")</f>
        <v>43997</v>
      </c>
      <c r="P87" s="387" t="s">
        <v>171</v>
      </c>
      <c r="Q87" s="386">
        <f>IFERROR(IF(K87&gt;0,WORKDAY(O87,HLD2CCrosscheck,Holidays!$B$2:$B$57),""),"")</f>
        <v>43997</v>
      </c>
      <c r="R87" s="387" t="s">
        <v>171</v>
      </c>
      <c r="S87" s="386">
        <v>43997</v>
      </c>
      <c r="T87" s="387" t="s">
        <v>171</v>
      </c>
      <c r="U87" s="386">
        <v>43999</v>
      </c>
      <c r="V87" s="387" t="s">
        <v>171</v>
      </c>
      <c r="W87" s="386">
        <f>IFERROR(IF(Q87&gt;0,WORKDAY(U87,HLD2CimportResults,Holidays!$B$2:$B$57),""),"")</f>
        <v>44000</v>
      </c>
      <c r="X87" s="386" t="str">
        <f>Planning!AY88</f>
        <v>OK</v>
      </c>
      <c r="Y87" s="386">
        <f>Planning!AZ88</f>
        <v>44001</v>
      </c>
    </row>
    <row r="88" spans="2:25">
      <c r="B88" s="384" t="str">
        <f>Planning!D89</f>
        <v>Antwerpen-West</v>
      </c>
      <c r="C88" s="384" t="str">
        <f>Planning!E89</f>
        <v>FH08</v>
      </c>
      <c r="D88" s="192" t="str">
        <f>Planning!F89</f>
        <v>VdB</v>
      </c>
      <c r="E88" s="193"/>
      <c r="F88" s="385" t="str">
        <f>Planning!AW89</f>
        <v>P</v>
      </c>
      <c r="G88" s="386">
        <f>Planning!AX89</f>
        <v>44116</v>
      </c>
      <c r="H88" s="387" t="s">
        <v>164</v>
      </c>
      <c r="I88" s="386">
        <f>IFERROR(IF(G88&gt;0,WORKDAY(G88,CAdjustBG,Holidays!$B$2:$B$57),""),"")</f>
        <v>44116</v>
      </c>
      <c r="J88" s="387" t="s">
        <v>164</v>
      </c>
      <c r="K88" s="386">
        <f>IFERROR(IF(G88&gt;0,WORKDAY(I88,HLD2CQX,Holidays!$B$2:$B$57),""),"")</f>
        <v>44117</v>
      </c>
      <c r="L88" s="387" t="s">
        <v>164</v>
      </c>
      <c r="M88" s="386">
        <f>IFERROR(IF(G88&gt;0,WORKDAY(K88,CWM,Holidays!$B$2:$B$57),""),"")</f>
        <v>44117</v>
      </c>
      <c r="N88" s="387" t="s">
        <v>164</v>
      </c>
      <c r="O88" s="386">
        <f>IFERROR(IF(I88&gt;0,WORKDAY(M88,CimportNB,Holidays!$B$2:$B$57),""),"")</f>
        <v>44117</v>
      </c>
      <c r="P88" s="387" t="s">
        <v>164</v>
      </c>
      <c r="Q88" s="386">
        <f>IFERROR(IF(K88&gt;0,WORKDAY(O88,HLD2CCrosscheck,Holidays!$B$2:$B$57),""),"")</f>
        <v>44117</v>
      </c>
      <c r="R88" s="387" t="s">
        <v>164</v>
      </c>
      <c r="S88" s="386">
        <f>IFERROR(IF(M88&gt;0,WORKDAY(Q88,HLD2Csend,Holidays!$B$2:$B$57),""),"")</f>
        <v>44118</v>
      </c>
      <c r="T88" s="387" t="s">
        <v>164</v>
      </c>
      <c r="U88" s="386">
        <f>IFERROR(IF(O88&gt;0,WORKDAY(S88,HLD2Cimport,Holidays!$B$2:$B$57),""),"")</f>
        <v>44120</v>
      </c>
      <c r="V88" s="387" t="s">
        <v>164</v>
      </c>
      <c r="W88" s="386">
        <f>IFERROR(IF(Q88&gt;0,WORKDAY(U88,HLD2CimportResults,Holidays!$B$2:$B$57),""),"")</f>
        <v>44123</v>
      </c>
      <c r="X88" s="386" t="str">
        <f>Planning!AY89</f>
        <v>P</v>
      </c>
      <c r="Y88" s="386">
        <f>Planning!AZ89</f>
        <v>44123</v>
      </c>
    </row>
    <row r="89" spans="2:25">
      <c r="B89" s="384" t="str">
        <f>Planning!D90</f>
        <v>Antwerpen-West</v>
      </c>
      <c r="C89" s="384" t="str">
        <f>Planning!E90</f>
        <v>FH09</v>
      </c>
      <c r="D89" s="192" t="str">
        <f>Planning!F90</f>
        <v>VdB</v>
      </c>
      <c r="E89" s="193"/>
      <c r="F89" s="385" t="str">
        <f>Planning!AW90</f>
        <v>P</v>
      </c>
      <c r="G89" s="386">
        <f>Planning!AX90</f>
        <v>44116</v>
      </c>
      <c r="H89" s="387" t="s">
        <v>164</v>
      </c>
      <c r="I89" s="386">
        <f>IFERROR(IF(G89&gt;0,WORKDAY(G89,CAdjustBG,Holidays!$B$2:$B$57),""),"")</f>
        <v>44116</v>
      </c>
      <c r="J89" s="387" t="s">
        <v>164</v>
      </c>
      <c r="K89" s="386">
        <f>IFERROR(IF(G89&gt;0,WORKDAY(I89,HLD2CQX,Holidays!$B$2:$B$57),""),"")</f>
        <v>44117</v>
      </c>
      <c r="L89" s="387" t="s">
        <v>164</v>
      </c>
      <c r="M89" s="386">
        <f>IFERROR(IF(G89&gt;0,WORKDAY(K89,CWM,Holidays!$B$2:$B$57),""),"")</f>
        <v>44117</v>
      </c>
      <c r="N89" s="387" t="s">
        <v>164</v>
      </c>
      <c r="O89" s="386">
        <f>IFERROR(IF(I89&gt;0,WORKDAY(M89,CimportNB,Holidays!$B$2:$B$57),""),"")</f>
        <v>44117</v>
      </c>
      <c r="P89" s="387" t="s">
        <v>164</v>
      </c>
      <c r="Q89" s="386">
        <f>IFERROR(IF(K89&gt;0,WORKDAY(O89,HLD2CCrosscheck,Holidays!$B$2:$B$57),""),"")</f>
        <v>44117</v>
      </c>
      <c r="R89" s="387" t="s">
        <v>164</v>
      </c>
      <c r="S89" s="386">
        <f>IFERROR(IF(M89&gt;0,WORKDAY(Q89,HLD2Csend,Holidays!$B$2:$B$57),""),"")</f>
        <v>44118</v>
      </c>
      <c r="T89" s="387" t="s">
        <v>164</v>
      </c>
      <c r="U89" s="386">
        <f>IFERROR(IF(O89&gt;0,WORKDAY(S89,HLD2Cimport,Holidays!$B$2:$B$57),""),"")</f>
        <v>44120</v>
      </c>
      <c r="V89" s="387" t="s">
        <v>164</v>
      </c>
      <c r="W89" s="386">
        <f>IFERROR(IF(Q89&gt;0,WORKDAY(U89,HLD2CimportResults,Holidays!$B$2:$B$57),""),"")</f>
        <v>44123</v>
      </c>
      <c r="X89" s="386" t="str">
        <f>Planning!AY90</f>
        <v>P</v>
      </c>
      <c r="Y89" s="386">
        <f>Planning!AZ90</f>
        <v>44123</v>
      </c>
    </row>
    <row r="90" spans="2:25">
      <c r="B90" s="384" t="str">
        <f>Planning!D91</f>
        <v>Antwerpen-West</v>
      </c>
      <c r="C90" s="384" t="str">
        <f>Planning!E91</f>
        <v>FH10</v>
      </c>
      <c r="D90" s="192" t="str">
        <f>Planning!F91</f>
        <v>VdB</v>
      </c>
      <c r="E90" s="193"/>
      <c r="F90" s="385" t="str">
        <f>Planning!AW91</f>
        <v>P</v>
      </c>
      <c r="G90" s="386">
        <f>Planning!AX91</f>
        <v>44116</v>
      </c>
      <c r="H90" s="387" t="s">
        <v>164</v>
      </c>
      <c r="I90" s="386">
        <f>IFERROR(IF(G90&gt;0,WORKDAY(G90,CAdjustBG,Holidays!$B$2:$B$57),""),"")</f>
        <v>44116</v>
      </c>
      <c r="J90" s="387" t="s">
        <v>164</v>
      </c>
      <c r="K90" s="386">
        <f>IFERROR(IF(G90&gt;0,WORKDAY(I90,HLD2CQX,Holidays!$B$2:$B$57),""),"")</f>
        <v>44117</v>
      </c>
      <c r="L90" s="387" t="s">
        <v>164</v>
      </c>
      <c r="M90" s="386">
        <f>IFERROR(IF(G90&gt;0,WORKDAY(K90,CWM,Holidays!$B$2:$B$57),""),"")</f>
        <v>44117</v>
      </c>
      <c r="N90" s="387" t="s">
        <v>164</v>
      </c>
      <c r="O90" s="386">
        <f>IFERROR(IF(I90&gt;0,WORKDAY(M90,CimportNB,Holidays!$B$2:$B$57),""),"")</f>
        <v>44117</v>
      </c>
      <c r="P90" s="387" t="s">
        <v>164</v>
      </c>
      <c r="Q90" s="386">
        <f>IFERROR(IF(K90&gt;0,WORKDAY(O90,HLD2CCrosscheck,Holidays!$B$2:$B$57),""),"")</f>
        <v>44117</v>
      </c>
      <c r="R90" s="387" t="s">
        <v>164</v>
      </c>
      <c r="S90" s="386">
        <f>IFERROR(IF(M90&gt;0,WORKDAY(Q90,HLD2Csend,Holidays!$B$2:$B$57),""),"")</f>
        <v>44118</v>
      </c>
      <c r="T90" s="387" t="s">
        <v>164</v>
      </c>
      <c r="U90" s="386">
        <f>IFERROR(IF(O90&gt;0,WORKDAY(S90,HLD2Cimport,Holidays!$B$2:$B$57),""),"")</f>
        <v>44120</v>
      </c>
      <c r="V90" s="387" t="s">
        <v>164</v>
      </c>
      <c r="W90" s="386">
        <f>IFERROR(IF(Q90&gt;0,WORKDAY(U90,HLD2CimportResults,Holidays!$B$2:$B$57),""),"")</f>
        <v>44123</v>
      </c>
      <c r="X90" s="386" t="str">
        <f>Planning!AY91</f>
        <v>P</v>
      </c>
      <c r="Y90" s="386">
        <f>Planning!AZ91</f>
        <v>44123</v>
      </c>
    </row>
    <row r="91" spans="2:25">
      <c r="B91" s="384" t="str">
        <f>Planning!D92</f>
        <v>Antwerpen-West</v>
      </c>
      <c r="C91" s="384" t="str">
        <f>Planning!E92</f>
        <v>FH11</v>
      </c>
      <c r="D91" s="192" t="str">
        <f>Planning!F92</f>
        <v>VdB</v>
      </c>
      <c r="E91" s="193"/>
      <c r="F91" s="385" t="str">
        <f>Planning!AW92</f>
        <v>P</v>
      </c>
      <c r="G91" s="386">
        <f>Planning!AX92</f>
        <v>44250</v>
      </c>
      <c r="H91" s="387" t="s">
        <v>164</v>
      </c>
      <c r="I91" s="386">
        <f>IFERROR(IF(G91&gt;0,WORKDAY(G91,CAdjustBG,Holidays!$B$2:$B$57),""),"")</f>
        <v>44250</v>
      </c>
      <c r="J91" s="387" t="s">
        <v>164</v>
      </c>
      <c r="K91" s="386">
        <f>IFERROR(IF(G91&gt;0,WORKDAY(I91,HLD2CQX,Holidays!$B$2:$B$57),""),"")</f>
        <v>44251</v>
      </c>
      <c r="L91" s="387" t="s">
        <v>164</v>
      </c>
      <c r="M91" s="386">
        <f>IFERROR(IF(G91&gt;0,WORKDAY(K91,CWM,Holidays!$B$2:$B$57),""),"")</f>
        <v>44251</v>
      </c>
      <c r="N91" s="387" t="s">
        <v>164</v>
      </c>
      <c r="O91" s="386">
        <f>IFERROR(IF(I91&gt;0,WORKDAY(M91,CimportNB,Holidays!$B$2:$B$57),""),"")</f>
        <v>44251</v>
      </c>
      <c r="P91" s="387" t="s">
        <v>164</v>
      </c>
      <c r="Q91" s="386">
        <f>IFERROR(IF(K91&gt;0,WORKDAY(O91,HLD2CCrosscheck,Holidays!$B$2:$B$57),""),"")</f>
        <v>44251</v>
      </c>
      <c r="R91" s="387" t="s">
        <v>164</v>
      </c>
      <c r="S91" s="386">
        <f>IFERROR(IF(M91&gt;0,WORKDAY(Q91,HLD2Csend,Holidays!$B$2:$B$57),""),"")</f>
        <v>44252</v>
      </c>
      <c r="T91" s="387" t="s">
        <v>164</v>
      </c>
      <c r="U91" s="386">
        <f>IFERROR(IF(O91&gt;0,WORKDAY(S91,HLD2Cimport,Holidays!$B$2:$B$57),""),"")</f>
        <v>44256</v>
      </c>
      <c r="V91" s="387" t="s">
        <v>164</v>
      </c>
      <c r="W91" s="386">
        <f>IFERROR(IF(Q91&gt;0,WORKDAY(U91,HLD2CimportResults,Holidays!$B$2:$B$57),""),"")</f>
        <v>44257</v>
      </c>
      <c r="X91" s="386" t="str">
        <f>Planning!AY92</f>
        <v>P</v>
      </c>
      <c r="Y91" s="386">
        <f>Planning!AZ92</f>
        <v>44257</v>
      </c>
    </row>
    <row r="92" spans="2:25" hidden="1">
      <c r="B92" s="384" t="str">
        <f>Planning!D93</f>
        <v>Brugge</v>
      </c>
      <c r="C92" s="384" t="str">
        <f>Planning!E93</f>
        <v>FH01</v>
      </c>
      <c r="D92" s="192" t="str">
        <f>Planning!F93</f>
        <v>VbI</v>
      </c>
      <c r="E92" s="193"/>
      <c r="F92" s="385" t="str">
        <f>Planning!AW93</f>
        <v>P</v>
      </c>
      <c r="G92" s="386">
        <f>Planning!AX93</f>
        <v>44217</v>
      </c>
      <c r="H92" s="387"/>
      <c r="I92" s="386">
        <f>IFERROR(IF(G92&gt;0,WORKDAY(G92,CAdjustBG,Holidays!$B$2:$B$57),""),"")</f>
        <v>44217</v>
      </c>
      <c r="J92" s="387"/>
      <c r="K92" s="386">
        <f>IFERROR(IF(G92&gt;0,WORKDAY(I92,HLD2CQX,Holidays!$B$2:$B$57),""),"")</f>
        <v>44218</v>
      </c>
      <c r="L92" s="387"/>
      <c r="M92" s="386">
        <f>IFERROR(IF(G92&gt;0,WORKDAY(K92,CWM,Holidays!$B$2:$B$57),""),"")</f>
        <v>44218</v>
      </c>
      <c r="N92" s="387"/>
      <c r="O92" s="386">
        <f>IFERROR(IF(I92&gt;0,WORKDAY(M92,CimportNB,Holidays!$B$2:$B$57),""),"")</f>
        <v>44218</v>
      </c>
      <c r="P92" s="387"/>
      <c r="Q92" s="386">
        <f>IFERROR(IF(K92&gt;0,WORKDAY(O92,HLD2CCrosscheck,Holidays!$B$2:$B$57),""),"")</f>
        <v>44218</v>
      </c>
      <c r="R92" s="387"/>
      <c r="S92" s="386">
        <f>IFERROR(IF(M92&gt;0,WORKDAY(Q92,HLD2Csend,Holidays!$B$2:$B$57),""),"")</f>
        <v>44221</v>
      </c>
      <c r="T92" s="387"/>
      <c r="U92" s="386">
        <f>IFERROR(IF(O92&gt;0,WORKDAY(S92,HLD2Cimport,Holidays!$B$2:$B$57),""),"")</f>
        <v>44223</v>
      </c>
      <c r="V92" s="387"/>
      <c r="W92" s="386">
        <f>IFERROR(IF(Q92&gt;0,WORKDAY(U92,HLD2CimportResults,Holidays!$B$2:$B$57),""),"")</f>
        <v>44224</v>
      </c>
      <c r="X92" s="386" t="str">
        <f>Planning!AY93</f>
        <v>P</v>
      </c>
      <c r="Y92" s="386">
        <f>Planning!AZ93</f>
        <v>44224</v>
      </c>
    </row>
    <row r="93" spans="2:25" hidden="1">
      <c r="B93" s="384" t="str">
        <f>Planning!D94</f>
        <v>Brugge</v>
      </c>
      <c r="C93" s="384" t="str">
        <f>Planning!E94</f>
        <v>FH02</v>
      </c>
      <c r="D93" s="192" t="str">
        <f>Planning!F94</f>
        <v>VbI</v>
      </c>
      <c r="E93" s="193"/>
      <c r="F93" s="385" t="str">
        <f>Planning!AW94</f>
        <v>P</v>
      </c>
      <c r="G93" s="386" t="str">
        <f>Planning!AX94</f>
        <v/>
      </c>
      <c r="H93" s="387"/>
      <c r="I93" s="386" t="str">
        <f>IFERROR(IF(G93&gt;0,WORKDAY(G93,CAdjustBG,Holidays!$B$2:$B$57),""),"")</f>
        <v/>
      </c>
      <c r="J93" s="387"/>
      <c r="K93" s="386" t="str">
        <f>IFERROR(IF(G93&gt;0,WORKDAY(I93,HLD2CQX,Holidays!$B$2:$B$57),""),"")</f>
        <v/>
      </c>
      <c r="L93" s="387"/>
      <c r="M93" s="386" t="str">
        <f>IFERROR(IF(G93&gt;0,WORKDAY(K93,CWM,Holidays!$B$2:$B$57),""),"")</f>
        <v/>
      </c>
      <c r="N93" s="387"/>
      <c r="O93" s="386" t="str">
        <f>IFERROR(IF(I93&gt;0,WORKDAY(M93,CimportNB,Holidays!$B$2:$B$57),""),"")</f>
        <v/>
      </c>
      <c r="P93" s="387"/>
      <c r="Q93" s="386" t="str">
        <f>IFERROR(IF(K93&gt;0,WORKDAY(O93,HLD2CCrosscheck,Holidays!$B$2:$B$57),""),"")</f>
        <v/>
      </c>
      <c r="R93" s="387"/>
      <c r="S93" s="386" t="str">
        <f>IFERROR(IF(M93&gt;0,WORKDAY(Q93,HLD2Csend,Holidays!$B$2:$B$57),""),"")</f>
        <v/>
      </c>
      <c r="T93" s="387"/>
      <c r="U93" s="386" t="str">
        <f>IFERROR(IF(O93&gt;0,WORKDAY(S93,HLD2Cimport,Holidays!$B$2:$B$57),""),"")</f>
        <v/>
      </c>
      <c r="V93" s="387"/>
      <c r="W93" s="386" t="str">
        <f>IFERROR(IF(Q93&gt;0,WORKDAY(U93,HLD2CimportResults,Holidays!$B$2:$B$57),""),"")</f>
        <v/>
      </c>
      <c r="X93" s="386" t="str">
        <f>Planning!AY94</f>
        <v>P</v>
      </c>
      <c r="Y93" s="386" t="str">
        <f>Planning!AZ94</f>
        <v/>
      </c>
    </row>
    <row r="94" spans="2:25" hidden="1">
      <c r="B94" s="384" t="str">
        <f>Planning!D95</f>
        <v>Knokke-Heist</v>
      </c>
      <c r="C94" s="384" t="str">
        <f>Planning!E95</f>
        <v>FH01</v>
      </c>
      <c r="D94" s="192" t="str">
        <f>Planning!F95</f>
        <v>VdB</v>
      </c>
      <c r="E94" s="193"/>
      <c r="F94" s="385">
        <f>Planning!AW95</f>
        <v>0</v>
      </c>
      <c r="G94" s="386" t="str">
        <f>Planning!AX95</f>
        <v>NVT</v>
      </c>
      <c r="H94" s="387"/>
      <c r="I94" s="386"/>
      <c r="J94" s="387"/>
      <c r="K94" s="386"/>
      <c r="L94" s="387"/>
      <c r="M94" s="386"/>
      <c r="N94" s="387"/>
      <c r="O94" s="386"/>
      <c r="P94" s="387"/>
      <c r="Q94" s="386"/>
      <c r="R94" s="387"/>
      <c r="S94" s="386"/>
      <c r="T94" s="387"/>
      <c r="U94" s="386"/>
      <c r="V94" s="387"/>
      <c r="W94" s="386"/>
      <c r="X94" s="386">
        <f>Planning!AY95</f>
        <v>0</v>
      </c>
      <c r="Y94" s="386" t="str">
        <f>Planning!AZ95</f>
        <v>NVT</v>
      </c>
    </row>
    <row r="95" spans="2:25">
      <c r="B95" s="384" t="str">
        <f>Planning!D96</f>
        <v>Knokke-Heist</v>
      </c>
      <c r="C95" s="384" t="str">
        <f>Planning!E96</f>
        <v>FH02</v>
      </c>
      <c r="D95" s="192" t="str">
        <f>Planning!F96</f>
        <v>VdB</v>
      </c>
      <c r="E95" s="193"/>
      <c r="F95" s="385" t="str">
        <f>Planning!AW96</f>
        <v>P</v>
      </c>
      <c r="G95" s="386">
        <f>Planning!AX96</f>
        <v>44419</v>
      </c>
      <c r="H95" s="387" t="s">
        <v>164</v>
      </c>
      <c r="I95" s="386">
        <f>IFERROR(IF(G95&gt;0,WORKDAY(G95,CAdjustBG,Holidays!$B$2:$B$57),""),"")</f>
        <v>44419</v>
      </c>
      <c r="J95" s="387" t="s">
        <v>164</v>
      </c>
      <c r="K95" s="386">
        <f>IFERROR(IF(G95&gt;0,WORKDAY(I95,HLD2CQX,Holidays!$B$2:$B$57),""),"")</f>
        <v>44420</v>
      </c>
      <c r="L95" s="387" t="s">
        <v>164</v>
      </c>
      <c r="M95" s="386">
        <f>IFERROR(IF(G95&gt;0,WORKDAY(K95,CWM,Holidays!$B$2:$B$57),""),"")</f>
        <v>44420</v>
      </c>
      <c r="N95" s="387" t="s">
        <v>164</v>
      </c>
      <c r="O95" s="386">
        <f>IFERROR(IF(I95&gt;0,WORKDAY(M95,CimportNB,Holidays!$B$2:$B$57),""),"")</f>
        <v>44420</v>
      </c>
      <c r="P95" s="387" t="s">
        <v>164</v>
      </c>
      <c r="Q95" s="386">
        <f>IFERROR(IF(K95&gt;0,WORKDAY(O95,HLD2CCrosscheck,Holidays!$B$2:$B$57),""),"")</f>
        <v>44420</v>
      </c>
      <c r="R95" s="387" t="s">
        <v>164</v>
      </c>
      <c r="S95" s="386">
        <f>IFERROR(IF(M95&gt;0,WORKDAY(Q95,HLD2Csend,Holidays!$B$2:$B$57),""),"")</f>
        <v>44421</v>
      </c>
      <c r="T95" s="387" t="s">
        <v>164</v>
      </c>
      <c r="U95" s="386">
        <f>IFERROR(IF(O95&gt;0,WORKDAY(S95,HLD2Cimport,Holidays!$B$2:$B$57),""),"")</f>
        <v>44425</v>
      </c>
      <c r="V95" s="387" t="s">
        <v>164</v>
      </c>
      <c r="W95" s="386">
        <f>IFERROR(IF(Q95&gt;0,WORKDAY(U95,HLD2CimportResults,Holidays!$B$2:$B$57),""),"")</f>
        <v>44426</v>
      </c>
      <c r="X95" s="386" t="str">
        <f>Planning!AY96</f>
        <v>P</v>
      </c>
      <c r="Y95" s="386">
        <f>Planning!AZ96</f>
        <v>44426</v>
      </c>
    </row>
    <row r="96" spans="2:25">
      <c r="B96" s="384" t="str">
        <f>Planning!D97</f>
        <v>Knokke-Heist</v>
      </c>
      <c r="C96" s="384" t="str">
        <f>Planning!E97</f>
        <v>FH03</v>
      </c>
      <c r="D96" s="192" t="str">
        <f>Planning!F97</f>
        <v>VdB</v>
      </c>
      <c r="E96" s="193"/>
      <c r="F96" s="385" t="str">
        <f>Planning!AW97</f>
        <v>P</v>
      </c>
      <c r="G96" s="386">
        <f>Planning!AX97</f>
        <v>44173</v>
      </c>
      <c r="H96" s="387" t="s">
        <v>164</v>
      </c>
      <c r="I96" s="386">
        <f>IFERROR(IF(G96&gt;0,WORKDAY(G96,CAdjustBG,Holidays!$B$2:$B$57),""),"")</f>
        <v>44173</v>
      </c>
      <c r="J96" s="387" t="s">
        <v>164</v>
      </c>
      <c r="K96" s="386">
        <f>IFERROR(IF(G96&gt;0,WORKDAY(I96,HLD2CQX,Holidays!$B$2:$B$57),""),"")</f>
        <v>44174</v>
      </c>
      <c r="L96" s="387" t="s">
        <v>164</v>
      </c>
      <c r="M96" s="386">
        <f>IFERROR(IF(G96&gt;0,WORKDAY(K96,CWM,Holidays!$B$2:$B$57),""),"")</f>
        <v>44174</v>
      </c>
      <c r="N96" s="387" t="s">
        <v>164</v>
      </c>
      <c r="O96" s="386">
        <f>IFERROR(IF(I96&gt;0,WORKDAY(M96,CimportNB,Holidays!$B$2:$B$57),""),"")</f>
        <v>44174</v>
      </c>
      <c r="P96" s="387" t="s">
        <v>164</v>
      </c>
      <c r="Q96" s="386">
        <f>IFERROR(IF(K96&gt;0,WORKDAY(O96,HLD2CCrosscheck,Holidays!$B$2:$B$57),""),"")</f>
        <v>44174</v>
      </c>
      <c r="R96" s="387" t="s">
        <v>164</v>
      </c>
      <c r="S96" s="386">
        <f>IFERROR(IF(M96&gt;0,WORKDAY(Q96,HLD2Csend,Holidays!$B$2:$B$57),""),"")</f>
        <v>44175</v>
      </c>
      <c r="T96" s="387" t="s">
        <v>164</v>
      </c>
      <c r="U96" s="386">
        <f>IFERROR(IF(O96&gt;0,WORKDAY(S96,HLD2Cimport,Holidays!$B$2:$B$57),""),"")</f>
        <v>44179</v>
      </c>
      <c r="V96" s="387" t="s">
        <v>164</v>
      </c>
      <c r="W96" s="386">
        <f>IFERROR(IF(Q96&gt;0,WORKDAY(U96,HLD2CimportResults,Holidays!$B$2:$B$57),""),"")</f>
        <v>44180</v>
      </c>
      <c r="X96" s="386" t="str">
        <f>Planning!AY97</f>
        <v>P</v>
      </c>
      <c r="Y96" s="386">
        <f>Planning!AZ97</f>
        <v>44180</v>
      </c>
    </row>
    <row r="97" spans="2:25">
      <c r="B97" s="384" t="str">
        <f>Planning!D98</f>
        <v>Knokke-Heist</v>
      </c>
      <c r="C97" s="384" t="str">
        <f>Planning!E98</f>
        <v>FH04</v>
      </c>
      <c r="D97" s="192" t="str">
        <f>Planning!F98</f>
        <v>VdB</v>
      </c>
      <c r="E97" s="193"/>
      <c r="F97" s="385" t="str">
        <f>Planning!AW98</f>
        <v>P</v>
      </c>
      <c r="G97" s="386">
        <f>Planning!AX98</f>
        <v>44116</v>
      </c>
      <c r="H97" s="387" t="s">
        <v>164</v>
      </c>
      <c r="I97" s="386">
        <f>IFERROR(IF(G97&gt;0,WORKDAY(G97,CAdjustBG,Holidays!$B$2:$B$57),""),"")</f>
        <v>44116</v>
      </c>
      <c r="J97" s="387" t="s">
        <v>164</v>
      </c>
      <c r="K97" s="386">
        <f>IFERROR(IF(G97&gt;0,WORKDAY(I97,HLD2CQX,Holidays!$B$2:$B$57),""),"")</f>
        <v>44117</v>
      </c>
      <c r="L97" s="387" t="s">
        <v>164</v>
      </c>
      <c r="M97" s="386">
        <f>IFERROR(IF(G97&gt;0,WORKDAY(K97,CWM,Holidays!$B$2:$B$57),""),"")</f>
        <v>44117</v>
      </c>
      <c r="N97" s="387" t="s">
        <v>164</v>
      </c>
      <c r="O97" s="386">
        <f>IFERROR(IF(I97&gt;0,WORKDAY(M97,CimportNB,Holidays!$B$2:$B$57),""),"")</f>
        <v>44117</v>
      </c>
      <c r="P97" s="387" t="s">
        <v>164</v>
      </c>
      <c r="Q97" s="386">
        <f>IFERROR(IF(K97&gt;0,WORKDAY(O97,HLD2CCrosscheck,Holidays!$B$2:$B$57),""),"")</f>
        <v>44117</v>
      </c>
      <c r="R97" s="387" t="s">
        <v>164</v>
      </c>
      <c r="S97" s="386">
        <f>IFERROR(IF(M97&gt;0,WORKDAY(Q97,HLD2Csend,Holidays!$B$2:$B$57),""),"")</f>
        <v>44118</v>
      </c>
      <c r="T97" s="387" t="s">
        <v>164</v>
      </c>
      <c r="U97" s="386">
        <f>IFERROR(IF(O97&gt;0,WORKDAY(S97,HLD2Cimport,Holidays!$B$2:$B$57),""),"")</f>
        <v>44120</v>
      </c>
      <c r="V97" s="387" t="s">
        <v>164</v>
      </c>
      <c r="W97" s="386">
        <f>IFERROR(IF(Q97&gt;0,WORKDAY(U97,HLD2CimportResults,Holidays!$B$2:$B$57),""),"")</f>
        <v>44123</v>
      </c>
      <c r="X97" s="386" t="str">
        <f>Planning!AY98</f>
        <v>P</v>
      </c>
      <c r="Y97" s="386">
        <f>Planning!AZ98</f>
        <v>44123</v>
      </c>
    </row>
    <row r="98" spans="2:25">
      <c r="B98" s="384" t="str">
        <f>Planning!D99</f>
        <v>Knokke-Heist</v>
      </c>
      <c r="C98" s="384" t="str">
        <f>Planning!E99</f>
        <v>FH05</v>
      </c>
      <c r="D98" s="192" t="str">
        <f>Planning!F99</f>
        <v>VdB</v>
      </c>
      <c r="E98" s="193"/>
      <c r="F98" s="385" t="str">
        <f>Planning!AW99</f>
        <v>P</v>
      </c>
      <c r="G98" s="386">
        <f>Planning!AX99</f>
        <v>44371</v>
      </c>
      <c r="H98" s="387" t="s">
        <v>164</v>
      </c>
      <c r="I98" s="386">
        <f>IFERROR(IF(G98&gt;0,WORKDAY(G98,CAdjustBG,Holidays!$B$2:$B$57),""),"")</f>
        <v>44371</v>
      </c>
      <c r="J98" s="387" t="s">
        <v>164</v>
      </c>
      <c r="K98" s="386">
        <f>IFERROR(IF(G98&gt;0,WORKDAY(I98,HLD2CQX,Holidays!$B$2:$B$57),""),"")</f>
        <v>44372</v>
      </c>
      <c r="L98" s="387" t="s">
        <v>164</v>
      </c>
      <c r="M98" s="386">
        <f>IFERROR(IF(G98&gt;0,WORKDAY(K98,CWM,Holidays!$B$2:$B$57),""),"")</f>
        <v>44372</v>
      </c>
      <c r="N98" s="387" t="s">
        <v>164</v>
      </c>
      <c r="O98" s="386">
        <f>IFERROR(IF(I98&gt;0,WORKDAY(M98,CimportNB,Holidays!$B$2:$B$57),""),"")</f>
        <v>44372</v>
      </c>
      <c r="P98" s="387" t="s">
        <v>164</v>
      </c>
      <c r="Q98" s="386">
        <f>IFERROR(IF(K98&gt;0,WORKDAY(O98,HLD2CCrosscheck,Holidays!$B$2:$B$57),""),"")</f>
        <v>44372</v>
      </c>
      <c r="R98" s="387" t="s">
        <v>164</v>
      </c>
      <c r="S98" s="386">
        <f>IFERROR(IF(M98&gt;0,WORKDAY(Q98,HLD2Csend,Holidays!$B$2:$B$57),""),"")</f>
        <v>44375</v>
      </c>
      <c r="T98" s="387" t="s">
        <v>164</v>
      </c>
      <c r="U98" s="386">
        <f>IFERROR(IF(O98&gt;0,WORKDAY(S98,HLD2Cimport,Holidays!$B$2:$B$57),""),"")</f>
        <v>44377</v>
      </c>
      <c r="V98" s="387" t="s">
        <v>164</v>
      </c>
      <c r="W98" s="386">
        <f>IFERROR(IF(Q98&gt;0,WORKDAY(U98,HLD2CimportResults,Holidays!$B$2:$B$57),""),"")</f>
        <v>44378</v>
      </c>
      <c r="X98" s="386" t="str">
        <f>Planning!AY99</f>
        <v>P</v>
      </c>
      <c r="Y98" s="386">
        <f>Planning!AZ99</f>
        <v>44378</v>
      </c>
    </row>
    <row r="99" spans="2:25">
      <c r="B99" s="384" t="str">
        <f>Planning!D100</f>
        <v>Knokke-Heist</v>
      </c>
      <c r="C99" s="384" t="str">
        <f>Planning!E100</f>
        <v>FH06</v>
      </c>
      <c r="D99" s="192" t="str">
        <f>Planning!F100</f>
        <v>VdB</v>
      </c>
      <c r="E99" s="193"/>
      <c r="F99" s="385" t="str">
        <f>Planning!AW100</f>
        <v>P</v>
      </c>
      <c r="G99" s="386">
        <f>Planning!AX100</f>
        <v>44173</v>
      </c>
      <c r="H99" s="387" t="s">
        <v>164</v>
      </c>
      <c r="I99" s="386">
        <f>IFERROR(IF(G99&gt;0,WORKDAY(G99,CAdjustBG,Holidays!$B$2:$B$57),""),"")</f>
        <v>44173</v>
      </c>
      <c r="J99" s="387" t="s">
        <v>164</v>
      </c>
      <c r="K99" s="386">
        <f>IFERROR(IF(G99&gt;0,WORKDAY(I99,HLD2CQX,Holidays!$B$2:$B$57),""),"")</f>
        <v>44174</v>
      </c>
      <c r="L99" s="387" t="s">
        <v>164</v>
      </c>
      <c r="M99" s="386">
        <f>IFERROR(IF(G99&gt;0,WORKDAY(K99,CWM,Holidays!$B$2:$B$57),""),"")</f>
        <v>44174</v>
      </c>
      <c r="N99" s="387" t="s">
        <v>164</v>
      </c>
      <c r="O99" s="386">
        <f>IFERROR(IF(I99&gt;0,WORKDAY(M99,CimportNB,Holidays!$B$2:$B$57),""),"")</f>
        <v>44174</v>
      </c>
      <c r="P99" s="387" t="s">
        <v>164</v>
      </c>
      <c r="Q99" s="386">
        <f>IFERROR(IF(K99&gt;0,WORKDAY(O99,HLD2CCrosscheck,Holidays!$B$2:$B$57),""),"")</f>
        <v>44174</v>
      </c>
      <c r="R99" s="387" t="s">
        <v>164</v>
      </c>
      <c r="S99" s="386">
        <f>IFERROR(IF(M99&gt;0,WORKDAY(Q99,HLD2Csend,Holidays!$B$2:$B$57),""),"")</f>
        <v>44175</v>
      </c>
      <c r="T99" s="387" t="s">
        <v>164</v>
      </c>
      <c r="U99" s="386">
        <f>IFERROR(IF(O99&gt;0,WORKDAY(S99,HLD2Cimport,Holidays!$B$2:$B$57),""),"")</f>
        <v>44179</v>
      </c>
      <c r="V99" s="387" t="s">
        <v>164</v>
      </c>
      <c r="W99" s="386">
        <f>IFERROR(IF(Q99&gt;0,WORKDAY(U99,HLD2CimportResults,Holidays!$B$2:$B$57),""),"")</f>
        <v>44180</v>
      </c>
      <c r="X99" s="386" t="str">
        <f>Planning!AY100</f>
        <v>P</v>
      </c>
      <c r="Y99" s="386">
        <f>Planning!AZ100</f>
        <v>44180</v>
      </c>
    </row>
    <row r="100" spans="2:25">
      <c r="B100" s="384" t="str">
        <f>Planning!D101</f>
        <v>Knokke-Heist</v>
      </c>
      <c r="C100" s="384" t="str">
        <f>Planning!E101</f>
        <v>FH08</v>
      </c>
      <c r="D100" s="192" t="str">
        <f>Planning!F101</f>
        <v>VdB</v>
      </c>
      <c r="E100" s="193"/>
      <c r="F100" s="385" t="str">
        <f>Planning!AW101</f>
        <v>P</v>
      </c>
      <c r="G100" s="386">
        <f>Planning!AX101</f>
        <v>44309</v>
      </c>
      <c r="H100" s="387" t="s">
        <v>164</v>
      </c>
      <c r="I100" s="386">
        <f>IFERROR(IF(G100&gt;0,WORKDAY(G100,CAdjustBG,Holidays!$B$2:$B$57),""),"")</f>
        <v>44309</v>
      </c>
      <c r="J100" s="387" t="s">
        <v>164</v>
      </c>
      <c r="K100" s="386">
        <f>IFERROR(IF(G100&gt;0,WORKDAY(I100,HLD2CQX,Holidays!$B$2:$B$57),""),"")</f>
        <v>44312</v>
      </c>
      <c r="L100" s="387" t="s">
        <v>164</v>
      </c>
      <c r="M100" s="386">
        <f>IFERROR(IF(G100&gt;0,WORKDAY(K100,CWM,Holidays!$B$2:$B$57),""),"")</f>
        <v>44312</v>
      </c>
      <c r="N100" s="387" t="s">
        <v>164</v>
      </c>
      <c r="O100" s="386">
        <f>IFERROR(IF(I100&gt;0,WORKDAY(M100,CimportNB,Holidays!$B$2:$B$57),""),"")</f>
        <v>44312</v>
      </c>
      <c r="P100" s="387" t="s">
        <v>164</v>
      </c>
      <c r="Q100" s="386">
        <f>IFERROR(IF(K100&gt;0,WORKDAY(O100,HLD2CCrosscheck,Holidays!$B$2:$B$57),""),"")</f>
        <v>44312</v>
      </c>
      <c r="R100" s="387" t="s">
        <v>164</v>
      </c>
      <c r="S100" s="386">
        <f>IFERROR(IF(M100&gt;0,WORKDAY(Q100,HLD2Csend,Holidays!$B$2:$B$57),""),"")</f>
        <v>44313</v>
      </c>
      <c r="T100" s="387" t="s">
        <v>164</v>
      </c>
      <c r="U100" s="386">
        <f>IFERROR(IF(O100&gt;0,WORKDAY(S100,HLD2Cimport,Holidays!$B$2:$B$57),""),"")</f>
        <v>44315</v>
      </c>
      <c r="V100" s="387" t="s">
        <v>164</v>
      </c>
      <c r="W100" s="386">
        <f>IFERROR(IF(Q100&gt;0,WORKDAY(U100,HLD2CimportResults,Holidays!$B$2:$B$57),""),"")</f>
        <v>44316</v>
      </c>
      <c r="X100" s="386" t="str">
        <f>Planning!AY101</f>
        <v>P</v>
      </c>
      <c r="Y100" s="386">
        <f>Planning!AZ101</f>
        <v>44316</v>
      </c>
    </row>
    <row r="101" spans="2:25" hidden="1">
      <c r="B101" s="384" t="str">
        <f>Planning!D102</f>
        <v>Knokke-Heist</v>
      </c>
      <c r="C101" s="384" t="str">
        <f>Planning!E102</f>
        <v>FH09</v>
      </c>
      <c r="D101" s="192" t="str">
        <f>Planning!F102</f>
        <v>VdB</v>
      </c>
      <c r="E101" s="193"/>
      <c r="F101" s="385" t="str">
        <f>Planning!AW102</f>
        <v>OK</v>
      </c>
      <c r="G101" s="386">
        <f>Planning!AX102</f>
        <v>43906</v>
      </c>
      <c r="H101" s="387" t="s">
        <v>171</v>
      </c>
      <c r="I101" s="386">
        <f>IFERROR(IF(G101&gt;0,WORKDAY(G101,CAdjustBG,Holidays!$B$2:$B$57),""),"")</f>
        <v>43906</v>
      </c>
      <c r="J101" s="387" t="s">
        <v>171</v>
      </c>
      <c r="K101" s="386">
        <f>IFERROR(IF(G101&gt;0,WORKDAY(I101,HLD2CQX,Holidays!$B$2:$B$57),""),"")</f>
        <v>43907</v>
      </c>
      <c r="L101" s="387" t="s">
        <v>171</v>
      </c>
      <c r="M101" s="386">
        <f>IFERROR(IF(G101&gt;0,WORKDAY(K101,CWM,Holidays!$B$2:$B$57),""),"")</f>
        <v>43907</v>
      </c>
      <c r="N101" s="387" t="s">
        <v>171</v>
      </c>
      <c r="O101" s="386">
        <f>IFERROR(IF(I101&gt;0,WORKDAY(M101,CimportNB,Holidays!$B$2:$B$57),""),"")</f>
        <v>43907</v>
      </c>
      <c r="P101" s="387" t="s">
        <v>171</v>
      </c>
      <c r="Q101" s="386">
        <f>IFERROR(IF(K101&gt;0,WORKDAY(O101,HLD2CCrosscheck,Holidays!$B$2:$B$57),""),"")</f>
        <v>43907</v>
      </c>
      <c r="R101" s="387" t="s">
        <v>171</v>
      </c>
      <c r="S101" s="386">
        <f>IFERROR(IF(M101&gt;0,WORKDAY(Q101,HLD2Csend,Holidays!$B$2:$B$57),""),"")</f>
        <v>43908</v>
      </c>
      <c r="T101" s="387" t="s">
        <v>171</v>
      </c>
      <c r="U101" s="386">
        <f>IFERROR(IF(O101&gt;0,WORKDAY(S101,HLD2Cimport,Holidays!$B$2:$B$57),""),"")</f>
        <v>43910</v>
      </c>
      <c r="V101" s="387" t="s">
        <v>171</v>
      </c>
      <c r="W101" s="386">
        <f>IFERROR(IF(Q101&gt;0,WORKDAY(U101,HLD2CimportResults,Holidays!$B$2:$B$57),""),"")</f>
        <v>43913</v>
      </c>
      <c r="X101" s="386" t="str">
        <f>Planning!AY102</f>
        <v>OK</v>
      </c>
      <c r="Y101" s="386">
        <f>Planning!AZ102</f>
        <v>43910</v>
      </c>
    </row>
    <row r="102" spans="2:25">
      <c r="B102" s="384" t="str">
        <f>Planning!D103</f>
        <v>Knokke-Heist</v>
      </c>
      <c r="C102" s="384" t="str">
        <f>Planning!E103</f>
        <v>FH10</v>
      </c>
      <c r="D102" s="192" t="str">
        <f>Planning!F103</f>
        <v>VdB</v>
      </c>
      <c r="E102" s="193"/>
      <c r="F102" s="385" t="str">
        <f>Planning!AW103</f>
        <v>P</v>
      </c>
      <c r="G102" s="386">
        <f>Planning!AX103</f>
        <v>44495</v>
      </c>
      <c r="H102" s="387" t="s">
        <v>164</v>
      </c>
      <c r="I102" s="386">
        <f>IFERROR(IF(G102&gt;0,WORKDAY(G102,CAdjustBG,Holidays!$B$2:$B$57),""),"")</f>
        <v>44495</v>
      </c>
      <c r="J102" s="387" t="s">
        <v>164</v>
      </c>
      <c r="K102" s="386">
        <f>IFERROR(IF(G102&gt;0,WORKDAY(I102,HLD2CQX,Holidays!$B$2:$B$57),""),"")</f>
        <v>44496</v>
      </c>
      <c r="L102" s="387" t="s">
        <v>164</v>
      </c>
      <c r="M102" s="386">
        <f>IFERROR(IF(G102&gt;0,WORKDAY(K102,CWM,Holidays!$B$2:$B$57),""),"")</f>
        <v>44496</v>
      </c>
      <c r="N102" s="387" t="s">
        <v>164</v>
      </c>
      <c r="O102" s="386">
        <f>IFERROR(IF(I102&gt;0,WORKDAY(M102,CimportNB,Holidays!$B$2:$B$57),""),"")</f>
        <v>44496</v>
      </c>
      <c r="P102" s="387" t="s">
        <v>164</v>
      </c>
      <c r="Q102" s="386">
        <f>IFERROR(IF(K102&gt;0,WORKDAY(O102,HLD2CCrosscheck,Holidays!$B$2:$B$57),""),"")</f>
        <v>44496</v>
      </c>
      <c r="R102" s="387" t="s">
        <v>164</v>
      </c>
      <c r="S102" s="386">
        <f>IFERROR(IF(M102&gt;0,WORKDAY(Q102,HLD2Csend,Holidays!$B$2:$B$57),""),"")</f>
        <v>44497</v>
      </c>
      <c r="T102" s="387" t="s">
        <v>164</v>
      </c>
      <c r="U102" s="386">
        <f>IFERROR(IF(O102&gt;0,WORKDAY(S102,HLD2Cimport,Holidays!$B$2:$B$57),""),"")</f>
        <v>44501</v>
      </c>
      <c r="V102" s="387" t="s">
        <v>164</v>
      </c>
      <c r="W102" s="386">
        <f>IFERROR(IF(Q102&gt;0,WORKDAY(U102,HLD2CimportResults,Holidays!$B$2:$B$57),""),"")</f>
        <v>44502</v>
      </c>
      <c r="X102" s="386" t="str">
        <f>Planning!AY103</f>
        <v>P</v>
      </c>
      <c r="Y102" s="386">
        <f>Planning!AZ103</f>
        <v>44502</v>
      </c>
    </row>
    <row r="103" spans="2:25" hidden="1">
      <c r="B103" s="384" t="str">
        <f>Planning!D104</f>
        <v>Knokke-Heist</v>
      </c>
      <c r="C103" s="384" t="str">
        <f>Planning!E104</f>
        <v>FH11</v>
      </c>
      <c r="D103" s="192" t="str">
        <f>Planning!F104</f>
        <v>VdB</v>
      </c>
      <c r="E103" s="193"/>
      <c r="F103" s="385" t="str">
        <f>Planning!AW104</f>
        <v>OK</v>
      </c>
      <c r="G103" s="386">
        <f>Planning!AX104</f>
        <v>43956</v>
      </c>
      <c r="H103" s="387" t="s">
        <v>171</v>
      </c>
      <c r="I103" s="386">
        <f>IFERROR(IF(G103&gt;0,WORKDAY(G103,CAdjustBG,Holidays!$B$2:$B$57),""),"")</f>
        <v>43956</v>
      </c>
      <c r="J103" s="387" t="s">
        <v>171</v>
      </c>
      <c r="K103" s="386">
        <f>IFERROR(IF(G103&gt;0,WORKDAY(I103,HLD2CQX,Holidays!$B$2:$B$57),""),"")</f>
        <v>43957</v>
      </c>
      <c r="L103" s="387" t="s">
        <v>171</v>
      </c>
      <c r="M103" s="386">
        <f>IFERROR(IF(G103&gt;0,WORKDAY(K103,CWM,Holidays!$B$2:$B$57),""),"")</f>
        <v>43957</v>
      </c>
      <c r="N103" s="387" t="s">
        <v>171</v>
      </c>
      <c r="O103" s="386">
        <f>IFERROR(IF(I103&gt;0,WORKDAY(M103,CimportNB,Holidays!$B$2:$B$57),""),"")</f>
        <v>43957</v>
      </c>
      <c r="P103" s="387" t="s">
        <v>171</v>
      </c>
      <c r="Q103" s="386">
        <f>IFERROR(IF(K103&gt;0,WORKDAY(O103,HLD2CCrosscheck,Holidays!$B$2:$B$57),""),"")</f>
        <v>43957</v>
      </c>
      <c r="R103" s="387" t="s">
        <v>171</v>
      </c>
      <c r="S103" s="386">
        <f>IFERROR(IF(M103&gt;0,WORKDAY(Q103,HLD2Csend,Holidays!$B$2:$B$57),""),"")</f>
        <v>43958</v>
      </c>
      <c r="T103" s="387" t="s">
        <v>171</v>
      </c>
      <c r="U103" s="386">
        <f>IFERROR(IF(O103&gt;0,WORKDAY(S103,HLD2Cimport,Holidays!$B$2:$B$57),""),"")</f>
        <v>43962</v>
      </c>
      <c r="V103" s="387" t="s">
        <v>171</v>
      </c>
      <c r="W103" s="386">
        <f>IFERROR(IF(Q103&gt;0,WORKDAY(U103,HLD2CimportResults,Holidays!$B$2:$B$57),""),"")</f>
        <v>43963</v>
      </c>
      <c r="X103" s="386" t="str">
        <f>Planning!AY104</f>
        <v>OK</v>
      </c>
      <c r="Y103" s="386">
        <f>Planning!AZ104</f>
        <v>44006</v>
      </c>
    </row>
    <row r="104" spans="2:25">
      <c r="B104" s="384" t="str">
        <f>Planning!D105</f>
        <v>Knokke-Heist</v>
      </c>
      <c r="C104" s="384" t="str">
        <f>Planning!E105</f>
        <v>FH12</v>
      </c>
      <c r="D104" s="192" t="str">
        <f>Planning!F105</f>
        <v>VdB</v>
      </c>
      <c r="E104" s="193"/>
      <c r="F104" s="385" t="str">
        <f>Planning!AW105</f>
        <v>P</v>
      </c>
      <c r="G104" s="386">
        <f>Planning!AX105</f>
        <v>44405</v>
      </c>
      <c r="H104" s="387" t="s">
        <v>164</v>
      </c>
      <c r="I104" s="386">
        <f>IFERROR(IF(G104&gt;0,WORKDAY(G104,CAdjustBG,Holidays!$B$2:$B$57),""),"")</f>
        <v>44405</v>
      </c>
      <c r="J104" s="387" t="s">
        <v>164</v>
      </c>
      <c r="K104" s="386">
        <f>IFERROR(IF(G104&gt;0,WORKDAY(I104,HLD2CQX,Holidays!$B$2:$B$57),""),"")</f>
        <v>44406</v>
      </c>
      <c r="L104" s="387" t="s">
        <v>164</v>
      </c>
      <c r="M104" s="386">
        <f>IFERROR(IF(G104&gt;0,WORKDAY(K104,CWM,Holidays!$B$2:$B$57),""),"")</f>
        <v>44406</v>
      </c>
      <c r="N104" s="387" t="s">
        <v>164</v>
      </c>
      <c r="O104" s="386">
        <f>IFERROR(IF(I104&gt;0,WORKDAY(M104,CimportNB,Holidays!$B$2:$B$57),""),"")</f>
        <v>44406</v>
      </c>
      <c r="P104" s="387" t="s">
        <v>164</v>
      </c>
      <c r="Q104" s="386">
        <f>IFERROR(IF(K104&gt;0,WORKDAY(O104,HLD2CCrosscheck,Holidays!$B$2:$B$57),""),"")</f>
        <v>44406</v>
      </c>
      <c r="R104" s="387" t="s">
        <v>164</v>
      </c>
      <c r="S104" s="386">
        <f>IFERROR(IF(M104&gt;0,WORKDAY(Q104,HLD2Csend,Holidays!$B$2:$B$57),""),"")</f>
        <v>44407</v>
      </c>
      <c r="T104" s="387" t="s">
        <v>164</v>
      </c>
      <c r="U104" s="386">
        <f>IFERROR(IF(O104&gt;0,WORKDAY(S104,HLD2Cimport,Holidays!$B$2:$B$57),""),"")</f>
        <v>44411</v>
      </c>
      <c r="V104" s="387" t="s">
        <v>164</v>
      </c>
      <c r="W104" s="386">
        <f>IFERROR(IF(Q104&gt;0,WORKDAY(U104,HLD2CimportResults,Holidays!$B$2:$B$57),""),"")</f>
        <v>44412</v>
      </c>
      <c r="X104" s="386" t="str">
        <f>Planning!AY105</f>
        <v>P</v>
      </c>
      <c r="Y104" s="386">
        <f>Planning!AZ105</f>
        <v>44412</v>
      </c>
    </row>
    <row r="105" spans="2:25" hidden="1">
      <c r="B105" s="384" t="str">
        <f>Planning!D106</f>
        <v>Mechelen</v>
      </c>
      <c r="C105" s="384" t="str">
        <f>Planning!E106</f>
        <v>FH01</v>
      </c>
      <c r="D105" s="192" t="str">
        <f>Planning!F106</f>
        <v>VdB</v>
      </c>
      <c r="E105" s="193"/>
      <c r="F105" s="385" t="str">
        <f>Planning!AW106</f>
        <v>OK</v>
      </c>
      <c r="G105" s="386">
        <f>Planning!AX106</f>
        <v>43964</v>
      </c>
      <c r="H105" s="387" t="s">
        <v>171</v>
      </c>
      <c r="I105" s="386">
        <f>IFERROR(IF(G105&gt;0,WORKDAY(G105,CAdjustBG,Holidays!$B$2:$B$57),""),"")</f>
        <v>43964</v>
      </c>
      <c r="J105" s="387" t="s">
        <v>171</v>
      </c>
      <c r="K105" s="386">
        <f>IFERROR(IF(G105&gt;0,WORKDAY(I105,HLD2CQX,Holidays!$B$2:$B$57),""),"")</f>
        <v>43965</v>
      </c>
      <c r="L105" s="387" t="s">
        <v>171</v>
      </c>
      <c r="M105" s="386">
        <f>IFERROR(IF(G105&gt;0,WORKDAY(K105,CWM,Holidays!$B$2:$B$57),""),"")</f>
        <v>43965</v>
      </c>
      <c r="N105" s="387" t="s">
        <v>171</v>
      </c>
      <c r="O105" s="386">
        <f>IFERROR(IF(I105&gt;0,WORKDAY(M105,CimportNB,Holidays!$B$2:$B$57),""),"")</f>
        <v>43965</v>
      </c>
      <c r="P105" s="387" t="s">
        <v>171</v>
      </c>
      <c r="Q105" s="386">
        <f>IFERROR(IF(K105&gt;0,WORKDAY(O105,HLD2CCrosscheck,Holidays!$B$2:$B$57),""),"")</f>
        <v>43965</v>
      </c>
      <c r="R105" s="387" t="s">
        <v>171</v>
      </c>
      <c r="S105" s="386">
        <f>IFERROR(IF(M105&gt;0,WORKDAY(Q105,HLD2Csend,Holidays!$B$2:$B$57),""),"")</f>
        <v>43966</v>
      </c>
      <c r="T105" s="387" t="s">
        <v>171</v>
      </c>
      <c r="U105" s="386">
        <f>IFERROR(IF(O105&gt;0,WORKDAY(S105,HLD2Cimport,Holidays!$B$2:$B$57),""),"")</f>
        <v>43970</v>
      </c>
      <c r="V105" s="387" t="s">
        <v>171</v>
      </c>
      <c r="W105" s="386">
        <f>IFERROR(IF(Q105&gt;0,WORKDAY(U105,HLD2CimportResults,Holidays!$B$2:$B$57),""),"")</f>
        <v>43971</v>
      </c>
      <c r="X105" s="386" t="str">
        <f>Planning!AY106</f>
        <v>OK</v>
      </c>
      <c r="Y105" s="386">
        <f>Planning!AZ106</f>
        <v>43971</v>
      </c>
    </row>
    <row r="106" spans="2:25">
      <c r="B106" s="384" t="str">
        <f>Planning!D107</f>
        <v>Mechelen</v>
      </c>
      <c r="C106" s="384" t="str">
        <f>Planning!E107</f>
        <v>FH02</v>
      </c>
      <c r="D106" s="192" t="str">
        <f>Planning!F107</f>
        <v>VdB</v>
      </c>
      <c r="E106" s="193"/>
      <c r="F106" s="385" t="str">
        <f>Planning!AW107</f>
        <v>P</v>
      </c>
      <c r="G106" s="386">
        <f>Planning!AX107</f>
        <v>43931</v>
      </c>
      <c r="H106" s="387" t="s">
        <v>164</v>
      </c>
      <c r="I106" s="386">
        <f>IFERROR(IF(G106&gt;0,WORKDAY(G106,CAdjustBG,Holidays!$B$2:$B$57),""),"")</f>
        <v>43931</v>
      </c>
      <c r="J106" s="387" t="s">
        <v>164</v>
      </c>
      <c r="K106" s="386">
        <f>IFERROR(IF(G106&gt;0,WORKDAY(I106,HLD2CQX,Holidays!$B$2:$B$57),""),"")</f>
        <v>43941</v>
      </c>
      <c r="L106" s="387" t="s">
        <v>164</v>
      </c>
      <c r="M106" s="386">
        <f>IFERROR(IF(G106&gt;0,WORKDAY(K106,CWM,Holidays!$B$2:$B$57),""),"")</f>
        <v>43941</v>
      </c>
      <c r="N106" s="387" t="s">
        <v>164</v>
      </c>
      <c r="O106" s="386">
        <f>IFERROR(IF(I106&gt;0,WORKDAY(M106,CimportNB,Holidays!$B$2:$B$57),""),"")</f>
        <v>43941</v>
      </c>
      <c r="P106" s="387" t="s">
        <v>164</v>
      </c>
      <c r="Q106" s="386">
        <f>IFERROR(IF(K106&gt;0,WORKDAY(O106,HLD2CCrosscheck,Holidays!$B$2:$B$57),""),"")</f>
        <v>43941</v>
      </c>
      <c r="R106" s="387" t="s">
        <v>164</v>
      </c>
      <c r="S106" s="386">
        <f>IFERROR(IF(M106&gt;0,WORKDAY(Q106,HLD2Csend,Holidays!$B$2:$B$57),""),"")</f>
        <v>43942</v>
      </c>
      <c r="T106" s="387" t="s">
        <v>164</v>
      </c>
      <c r="U106" s="386">
        <f>IFERROR(IF(O106&gt;0,WORKDAY(S106,HLD2Cimport,Holidays!$B$2:$B$57),""),"")</f>
        <v>43944</v>
      </c>
      <c r="V106" s="387" t="s">
        <v>164</v>
      </c>
      <c r="W106" s="386">
        <f>IFERROR(IF(Q106&gt;0,WORKDAY(U106,HLD2CimportResults,Holidays!$B$2:$B$57),""),"")</f>
        <v>43945</v>
      </c>
      <c r="X106" s="386" t="str">
        <f>Planning!AY107</f>
        <v>P</v>
      </c>
      <c r="Y106" s="386">
        <f>Planning!AZ107</f>
        <v>43945</v>
      </c>
    </row>
    <row r="107" spans="2:25" hidden="1">
      <c r="B107" s="384" t="str">
        <f>Planning!D108</f>
        <v>Mechelen</v>
      </c>
      <c r="C107" s="384" t="str">
        <f>Planning!E108</f>
        <v>FH03</v>
      </c>
      <c r="D107" s="192" t="str">
        <f>Planning!F108</f>
        <v>EI</v>
      </c>
      <c r="E107" s="193"/>
      <c r="F107" s="385" t="str">
        <f>Planning!AW108</f>
        <v>OK</v>
      </c>
      <c r="G107" s="386">
        <f>Planning!AX108</f>
        <v>0</v>
      </c>
      <c r="H107" s="387"/>
      <c r="I107" s="386" t="str">
        <f>IFERROR(IF(G107&gt;0,WORKDAY(G107,CAdjustBG,Holidays!$B$2:$B$57),""),"")</f>
        <v/>
      </c>
      <c r="J107" s="387"/>
      <c r="K107" s="386" t="str">
        <f>IFERROR(IF(G107&gt;0,WORKDAY(I107,HLD2CQX,Holidays!$B$2:$B$57),""),"")</f>
        <v/>
      </c>
      <c r="L107" s="387"/>
      <c r="M107" s="386" t="str">
        <f>IFERROR(IF(G107&gt;0,WORKDAY(K107,CWM,Holidays!$B$2:$B$57),""),"")</f>
        <v/>
      </c>
      <c r="N107" s="387"/>
      <c r="O107" s="386" t="str">
        <f>IFERROR(IF(I107&gt;0,WORKDAY(M107,CimportNB,Holidays!$B$2:$B$57),""),"")</f>
        <v/>
      </c>
      <c r="P107" s="387"/>
      <c r="Q107" s="386" t="str">
        <f>IFERROR(IF(K107&gt;0,WORKDAY(O107,HLD2CCrosscheck,Holidays!$B$2:$B$57),""),"")</f>
        <v/>
      </c>
      <c r="R107" s="387"/>
      <c r="S107" s="386" t="str">
        <f>IFERROR(IF(M107&gt;0,WORKDAY(Q107,HLD2Csend,Holidays!$B$2:$B$57),""),"")</f>
        <v/>
      </c>
      <c r="T107" s="387"/>
      <c r="U107" s="386" t="str">
        <f>IFERROR(IF(O107&gt;0,WORKDAY(S107,HLD2Cimport,Holidays!$B$2:$B$57),""),"")</f>
        <v/>
      </c>
      <c r="V107" s="387"/>
      <c r="W107" s="386" t="str">
        <f>IFERROR(IF(Q107&gt;0,WORKDAY(U107,HLD2CimportResults,Holidays!$B$2:$B$57),""),"")</f>
        <v/>
      </c>
      <c r="X107" s="386" t="str">
        <f>Planning!AY108</f>
        <v>OK</v>
      </c>
      <c r="Y107" s="386">
        <f>Planning!AZ108</f>
        <v>0</v>
      </c>
    </row>
    <row r="108" spans="2:25" hidden="1">
      <c r="B108" s="384" t="str">
        <f>Planning!D109</f>
        <v>Sint-Niklaas</v>
      </c>
      <c r="C108" s="384" t="str">
        <f>Planning!E109</f>
        <v>FH01</v>
      </c>
      <c r="D108" s="192" t="str">
        <f>Planning!F109</f>
        <v>VdB</v>
      </c>
      <c r="E108" s="193"/>
      <c r="F108" s="385" t="str">
        <f>Planning!AW109</f>
        <v>OK</v>
      </c>
      <c r="G108" s="386">
        <f>Planning!AX109</f>
        <v>43978</v>
      </c>
      <c r="H108" s="387" t="s">
        <v>171</v>
      </c>
      <c r="I108" s="386">
        <f>IFERROR(IF(G108&gt;0,WORKDAY(G108,CAdjustBG,Holidays!$B$2:$B$57),""),"")</f>
        <v>43978</v>
      </c>
      <c r="J108" s="387" t="s">
        <v>171</v>
      </c>
      <c r="K108" s="386">
        <f>IFERROR(IF(G108&gt;0,WORKDAY(I108,HLD2CQX,Holidays!$B$2:$B$57),""),"")</f>
        <v>43979</v>
      </c>
      <c r="L108" s="387" t="s">
        <v>171</v>
      </c>
      <c r="M108" s="386">
        <f>IFERROR(IF(G108&gt;0,WORKDAY(K108,CWM,Holidays!$B$2:$B$57),""),"")</f>
        <v>43979</v>
      </c>
      <c r="N108" s="387" t="s">
        <v>171</v>
      </c>
      <c r="O108" s="386">
        <f>IFERROR(IF(I108&gt;0,WORKDAY(M108,CimportNB,Holidays!$B$2:$B$57),""),"")</f>
        <v>43979</v>
      </c>
      <c r="P108" s="387" t="s">
        <v>171</v>
      </c>
      <c r="Q108" s="386">
        <f>IFERROR(IF(K108&gt;0,WORKDAY(O108,HLD2CCrosscheck,Holidays!$B$2:$B$57),""),"")</f>
        <v>43979</v>
      </c>
      <c r="R108" s="387" t="s">
        <v>171</v>
      </c>
      <c r="S108" s="386">
        <f>IFERROR(IF(M108&gt;0,WORKDAY(Q108,HLD2Csend,Holidays!$B$2:$B$57),""),"")</f>
        <v>43980</v>
      </c>
      <c r="T108" s="387" t="s">
        <v>171</v>
      </c>
      <c r="U108" s="386">
        <f>IFERROR(IF(O108&gt;0,WORKDAY(S108,HLD2Cimport,Holidays!$B$2:$B$57),""),"")</f>
        <v>43985</v>
      </c>
      <c r="V108" s="387" t="s">
        <v>171</v>
      </c>
      <c r="W108" s="386">
        <f>IFERROR(IF(Q108&gt;0,WORKDAY(U108,HLD2CimportResults,Holidays!$B$2:$B$57),""),"")</f>
        <v>43986</v>
      </c>
      <c r="X108" s="386" t="str">
        <f>Planning!AY109</f>
        <v>OK</v>
      </c>
      <c r="Y108" s="386">
        <f>Planning!AZ109</f>
        <v>43991</v>
      </c>
    </row>
    <row r="109" spans="2:25" hidden="1">
      <c r="B109" s="384" t="str">
        <f>Planning!D110</f>
        <v>Sint-Niklaas</v>
      </c>
      <c r="C109" s="384" t="str">
        <f>Planning!E110</f>
        <v>FH02</v>
      </c>
      <c r="D109" s="192" t="str">
        <f>Planning!F110</f>
        <v>VdB</v>
      </c>
      <c r="E109" s="193"/>
      <c r="F109" s="385" t="str">
        <f>Planning!AW110</f>
        <v>OK</v>
      </c>
      <c r="G109" s="386">
        <f>Planning!AX110</f>
        <v>43984</v>
      </c>
      <c r="H109" s="387" t="s">
        <v>171</v>
      </c>
      <c r="I109" s="386">
        <f>IFERROR(IF(G109&gt;0,WORKDAY(G109,CAdjustBG,Holidays!$B$2:$B$57),""),"")</f>
        <v>43984</v>
      </c>
      <c r="J109" s="387" t="s">
        <v>171</v>
      </c>
      <c r="K109" s="386">
        <f>IFERROR(IF(G109&gt;0,WORKDAY(I109,HLD2CQX,Holidays!$B$2:$B$57),""),"")</f>
        <v>43985</v>
      </c>
      <c r="L109" s="387" t="s">
        <v>171</v>
      </c>
      <c r="M109" s="386">
        <f>IFERROR(IF(G109&gt;0,WORKDAY(K109,CWM,Holidays!$B$2:$B$57),""),"")</f>
        <v>43985</v>
      </c>
      <c r="N109" s="387" t="s">
        <v>171</v>
      </c>
      <c r="O109" s="386">
        <f>IFERROR(IF(I109&gt;0,WORKDAY(M109,CimportNB,Holidays!$B$2:$B$57),""),"")</f>
        <v>43985</v>
      </c>
      <c r="P109" s="387" t="s">
        <v>171</v>
      </c>
      <c r="Q109" s="386">
        <v>43986</v>
      </c>
      <c r="R109" s="387" t="s">
        <v>171</v>
      </c>
      <c r="S109" s="386">
        <v>43986</v>
      </c>
      <c r="T109" s="387" t="s">
        <v>171</v>
      </c>
      <c r="U109" s="386">
        <v>43987</v>
      </c>
      <c r="V109" s="387" t="s">
        <v>171</v>
      </c>
      <c r="W109" s="386">
        <v>43992</v>
      </c>
      <c r="X109" s="386" t="str">
        <f>Planning!AY110</f>
        <v>OK</v>
      </c>
      <c r="Y109" s="386">
        <f>Planning!AZ110</f>
        <v>44000</v>
      </c>
    </row>
    <row r="110" spans="2:25" hidden="1">
      <c r="B110" s="384" t="str">
        <f>Planning!D111</f>
        <v>Mons</v>
      </c>
      <c r="C110" s="384" t="str">
        <f>Planning!E111</f>
        <v>FH01</v>
      </c>
      <c r="D110" s="192" t="str">
        <f>Planning!F111</f>
        <v>VbI</v>
      </c>
      <c r="E110" s="193"/>
      <c r="F110" s="385" t="str">
        <f>Planning!AW111</f>
        <v>P</v>
      </c>
      <c r="G110" s="386">
        <f>Planning!AX111</f>
        <v>44181</v>
      </c>
      <c r="H110" s="387" t="s">
        <v>164</v>
      </c>
      <c r="I110" s="386">
        <f>IFERROR(IF(G110&gt;0,WORKDAY(G110,CAdjustBG,Holidays!$B$2:$B$57),""),"")</f>
        <v>44181</v>
      </c>
      <c r="J110" s="387" t="s">
        <v>164</v>
      </c>
      <c r="K110" s="386">
        <f>IFERROR(IF(G110&gt;0,WORKDAY(I110,HLD2CQX,Holidays!$B$2:$B$57),""),"")</f>
        <v>44182</v>
      </c>
      <c r="L110" s="387" t="s">
        <v>164</v>
      </c>
      <c r="M110" s="386">
        <f>IFERROR(IF(G110&gt;0,WORKDAY(K110,CWM,Holidays!$B$2:$B$57),""),"")</f>
        <v>44182</v>
      </c>
      <c r="N110" s="387" t="s">
        <v>164</v>
      </c>
      <c r="O110" s="386">
        <f>IFERROR(IF(I110&gt;0,WORKDAY(M110,CimportNB,Holidays!$B$2:$B$57),""),"")</f>
        <v>44182</v>
      </c>
      <c r="P110" s="387" t="s">
        <v>164</v>
      </c>
      <c r="Q110" s="386">
        <f>IFERROR(IF(K110&gt;0,WORKDAY(O110,HLD2CCrosscheck,Holidays!$B$2:$B$57),""),"")</f>
        <v>44182</v>
      </c>
      <c r="R110" s="387" t="s">
        <v>164</v>
      </c>
      <c r="S110" s="386">
        <f>IFERROR(IF(M110&gt;0,WORKDAY(Q110,HLD2Csend,Holidays!$B$2:$B$57),""),"")</f>
        <v>44183</v>
      </c>
      <c r="T110" s="387" t="s">
        <v>164</v>
      </c>
      <c r="U110" s="386">
        <f>IFERROR(IF(O110&gt;0,WORKDAY(S110,HLD2Cimport,Holidays!$B$2:$B$57),""),"")</f>
        <v>44201</v>
      </c>
      <c r="V110" s="387" t="s">
        <v>164</v>
      </c>
      <c r="W110" s="386">
        <f>IFERROR(IF(Q110&gt;0,WORKDAY(U110,HLD2CimportResults,Holidays!$B$2:$B$57),""),"")</f>
        <v>44202</v>
      </c>
      <c r="X110" s="386" t="str">
        <f>Planning!AY111</f>
        <v>P</v>
      </c>
      <c r="Y110" s="386">
        <f>Planning!AZ111</f>
        <v>44202</v>
      </c>
    </row>
    <row r="111" spans="2:25" hidden="1">
      <c r="B111" s="384" t="str">
        <f>Planning!D112</f>
        <v>Mons</v>
      </c>
      <c r="C111" s="384" t="str">
        <f>Planning!E112</f>
        <v>FH02</v>
      </c>
      <c r="D111" s="192" t="str">
        <f>Planning!F112</f>
        <v>VbI</v>
      </c>
      <c r="E111" s="193"/>
      <c r="F111" s="385" t="str">
        <f>Planning!AW112</f>
        <v>P</v>
      </c>
      <c r="G111" s="386">
        <f>Planning!AX112</f>
        <v>44207</v>
      </c>
      <c r="H111" s="387" t="s">
        <v>164</v>
      </c>
      <c r="I111" s="386">
        <f>IFERROR(IF(G111&gt;0,WORKDAY(G111,CAdjustBG,Holidays!$B$2:$B$57),""),"")</f>
        <v>44207</v>
      </c>
      <c r="J111" s="387" t="s">
        <v>164</v>
      </c>
      <c r="K111" s="386">
        <f>IFERROR(IF(G111&gt;0,WORKDAY(I111,HLD2CQX,Holidays!$B$2:$B$57),""),"")</f>
        <v>44208</v>
      </c>
      <c r="L111" s="387" t="s">
        <v>164</v>
      </c>
      <c r="M111" s="386">
        <f>IFERROR(IF(G111&gt;0,WORKDAY(K111,CWM,Holidays!$B$2:$B$57),""),"")</f>
        <v>44208</v>
      </c>
      <c r="N111" s="387" t="s">
        <v>164</v>
      </c>
      <c r="O111" s="386">
        <f>IFERROR(IF(I111&gt;0,WORKDAY(M111,CimportNB,Holidays!$B$2:$B$57),""),"")</f>
        <v>44208</v>
      </c>
      <c r="P111" s="387" t="s">
        <v>164</v>
      </c>
      <c r="Q111" s="386">
        <f>IFERROR(IF(K111&gt;0,WORKDAY(O111,HLD2CCrosscheck,Holidays!$B$2:$B$57),""),"")</f>
        <v>44208</v>
      </c>
      <c r="R111" s="387" t="s">
        <v>164</v>
      </c>
      <c r="S111" s="386">
        <f>IFERROR(IF(M111&gt;0,WORKDAY(Q111,HLD2Csend,Holidays!$B$2:$B$57),""),"")</f>
        <v>44209</v>
      </c>
      <c r="T111" s="387" t="s">
        <v>164</v>
      </c>
      <c r="U111" s="386">
        <f>IFERROR(IF(O111&gt;0,WORKDAY(S111,HLD2Cimport,Holidays!$B$2:$B$57),""),"")</f>
        <v>44211</v>
      </c>
      <c r="V111" s="387" t="s">
        <v>164</v>
      </c>
      <c r="W111" s="386">
        <f>IFERROR(IF(Q111&gt;0,WORKDAY(U111,HLD2CimportResults,Holidays!$B$2:$B$57),""),"")</f>
        <v>44214</v>
      </c>
      <c r="X111" s="386" t="str">
        <f>Planning!AY112</f>
        <v>P</v>
      </c>
      <c r="Y111" s="386">
        <f>Planning!AZ112</f>
        <v>44214</v>
      </c>
    </row>
    <row r="112" spans="2:25" hidden="1">
      <c r="B112" s="384" t="str">
        <f>Planning!D113</f>
        <v>Mons</v>
      </c>
      <c r="C112" s="384" t="str">
        <f>Planning!E113</f>
        <v>FH03</v>
      </c>
      <c r="D112" s="192" t="str">
        <f>Planning!F113</f>
        <v>VbI</v>
      </c>
      <c r="E112" s="193"/>
      <c r="F112" s="385" t="str">
        <f>Planning!AW113</f>
        <v>P</v>
      </c>
      <c r="G112" s="386">
        <f>Planning!AX113</f>
        <v>44210</v>
      </c>
      <c r="H112" s="387" t="s">
        <v>164</v>
      </c>
      <c r="I112" s="386">
        <f>IFERROR(IF(G112&gt;0,WORKDAY(G112,CAdjustBG,Holidays!$B$2:$B$57),""),"")</f>
        <v>44210</v>
      </c>
      <c r="J112" s="387" t="s">
        <v>164</v>
      </c>
      <c r="K112" s="386">
        <f>IFERROR(IF(G112&gt;0,WORKDAY(I112,HLD2CQX,Holidays!$B$2:$B$57),""),"")</f>
        <v>44211</v>
      </c>
      <c r="L112" s="387" t="s">
        <v>164</v>
      </c>
      <c r="M112" s="386">
        <f>IFERROR(IF(G112&gt;0,WORKDAY(K112,CWM,Holidays!$B$2:$B$57),""),"")</f>
        <v>44211</v>
      </c>
      <c r="N112" s="387" t="s">
        <v>164</v>
      </c>
      <c r="O112" s="386">
        <f>IFERROR(IF(I112&gt;0,WORKDAY(M112,CimportNB,Holidays!$B$2:$B$57),""),"")</f>
        <v>44211</v>
      </c>
      <c r="P112" s="387" t="s">
        <v>164</v>
      </c>
      <c r="Q112" s="386">
        <f>IFERROR(IF(K112&gt;0,WORKDAY(O112,HLD2CCrosscheck,Holidays!$B$2:$B$57),""),"")</f>
        <v>44211</v>
      </c>
      <c r="R112" s="387" t="s">
        <v>164</v>
      </c>
      <c r="S112" s="386">
        <f>IFERROR(IF(M112&gt;0,WORKDAY(Q112,HLD2Csend,Holidays!$B$2:$B$57),""),"")</f>
        <v>44214</v>
      </c>
      <c r="T112" s="387" t="s">
        <v>164</v>
      </c>
      <c r="U112" s="386">
        <f>IFERROR(IF(O112&gt;0,WORKDAY(S112,HLD2Cimport,Holidays!$B$2:$B$57),""),"")</f>
        <v>44216</v>
      </c>
      <c r="V112" s="387" t="s">
        <v>164</v>
      </c>
      <c r="W112" s="386">
        <f>IFERROR(IF(Q112&gt;0,WORKDAY(U112,HLD2CimportResults,Holidays!$B$2:$B$57),""),"")</f>
        <v>44217</v>
      </c>
      <c r="X112" s="386" t="str">
        <f>Planning!AY113</f>
        <v>P</v>
      </c>
      <c r="Y112" s="386">
        <f>Planning!AZ113</f>
        <v>44217</v>
      </c>
    </row>
    <row r="113" spans="2:25" hidden="1">
      <c r="B113" s="384" t="str">
        <f>Planning!D114</f>
        <v>Mons</v>
      </c>
      <c r="C113" s="384" t="str">
        <f>Planning!E114</f>
        <v>FH04</v>
      </c>
      <c r="D113" s="192" t="str">
        <f>Planning!F114</f>
        <v>VbI</v>
      </c>
      <c r="E113" s="193"/>
      <c r="F113" s="385" t="str">
        <f>Planning!AW114</f>
        <v>P</v>
      </c>
      <c r="G113" s="386">
        <f>Planning!AX114</f>
        <v>44228</v>
      </c>
      <c r="H113" s="387" t="s">
        <v>164</v>
      </c>
      <c r="I113" s="386">
        <f>IFERROR(IF(G113&gt;0,WORKDAY(G113,CAdjustBG,Holidays!$B$2:$B$57),""),"")</f>
        <v>44228</v>
      </c>
      <c r="J113" s="387" t="s">
        <v>164</v>
      </c>
      <c r="K113" s="386">
        <f>IFERROR(IF(G113&gt;0,WORKDAY(I113,HLD2CQX,Holidays!$B$2:$B$57),""),"")</f>
        <v>44229</v>
      </c>
      <c r="L113" s="387" t="s">
        <v>164</v>
      </c>
      <c r="M113" s="386">
        <f>IFERROR(IF(G113&gt;0,WORKDAY(K113,CWM,Holidays!$B$2:$B$57),""),"")</f>
        <v>44229</v>
      </c>
      <c r="N113" s="387" t="s">
        <v>164</v>
      </c>
      <c r="O113" s="386">
        <f>IFERROR(IF(I113&gt;0,WORKDAY(M113,CimportNB,Holidays!$B$2:$B$57),""),"")</f>
        <v>44229</v>
      </c>
      <c r="P113" s="387" t="s">
        <v>164</v>
      </c>
      <c r="Q113" s="386">
        <f>IFERROR(IF(K113&gt;0,WORKDAY(O113,HLD2CCrosscheck,Holidays!$B$2:$B$57),""),"")</f>
        <v>44229</v>
      </c>
      <c r="R113" s="387" t="s">
        <v>164</v>
      </c>
      <c r="S113" s="386">
        <f>IFERROR(IF(M113&gt;0,WORKDAY(Q113,HLD2Csend,Holidays!$B$2:$B$57),""),"")</f>
        <v>44230</v>
      </c>
      <c r="T113" s="387" t="s">
        <v>164</v>
      </c>
      <c r="U113" s="386">
        <f>IFERROR(IF(O113&gt;0,WORKDAY(S113,HLD2Cimport,Holidays!$B$2:$B$57),""),"")</f>
        <v>44232</v>
      </c>
      <c r="V113" s="387" t="s">
        <v>164</v>
      </c>
      <c r="W113" s="386">
        <f>IFERROR(IF(Q113&gt;0,WORKDAY(U113,HLD2CimportResults,Holidays!$B$2:$B$57),""),"")</f>
        <v>44235</v>
      </c>
      <c r="X113" s="386" t="str">
        <f>Planning!AY114</f>
        <v>P</v>
      </c>
      <c r="Y113" s="386">
        <f>Planning!AZ114</f>
        <v>44235</v>
      </c>
    </row>
    <row r="114" spans="2:25" hidden="1">
      <c r="B114" s="384" t="str">
        <f>Planning!D115</f>
        <v>Mons</v>
      </c>
      <c r="C114" s="384" t="str">
        <f>Planning!E115</f>
        <v>FH05</v>
      </c>
      <c r="D114" s="192" t="str">
        <f>Planning!F115</f>
        <v>VbI</v>
      </c>
      <c r="E114" s="193"/>
      <c r="F114" s="385" t="str">
        <f>Planning!AW115</f>
        <v>P</v>
      </c>
      <c r="G114" s="386">
        <f>Planning!AX115</f>
        <v>44249</v>
      </c>
      <c r="H114" s="387" t="s">
        <v>164</v>
      </c>
      <c r="I114" s="386">
        <f>IFERROR(IF(G114&gt;0,WORKDAY(G114,CAdjustBG,Holidays!$B$2:$B$57),""),"")</f>
        <v>44249</v>
      </c>
      <c r="J114" s="387" t="s">
        <v>164</v>
      </c>
      <c r="K114" s="386">
        <f>IFERROR(IF(G114&gt;0,WORKDAY(I114,HLD2CQX,Holidays!$B$2:$B$57),""),"")</f>
        <v>44250</v>
      </c>
      <c r="L114" s="387" t="s">
        <v>164</v>
      </c>
      <c r="M114" s="386">
        <f>IFERROR(IF(G114&gt;0,WORKDAY(K114,CWM,Holidays!$B$2:$B$57),""),"")</f>
        <v>44250</v>
      </c>
      <c r="N114" s="387" t="s">
        <v>164</v>
      </c>
      <c r="O114" s="386">
        <f>IFERROR(IF(I114&gt;0,WORKDAY(M114,CimportNB,Holidays!$B$2:$B$57),""),"")</f>
        <v>44250</v>
      </c>
      <c r="P114" s="387" t="s">
        <v>164</v>
      </c>
      <c r="Q114" s="386">
        <f>IFERROR(IF(K114&gt;0,WORKDAY(O114,HLD2CCrosscheck,Holidays!$B$2:$B$57),""),"")</f>
        <v>44250</v>
      </c>
      <c r="R114" s="387" t="s">
        <v>164</v>
      </c>
      <c r="S114" s="386">
        <f>IFERROR(IF(M114&gt;0,WORKDAY(Q114,HLD2Csend,Holidays!$B$2:$B$57),""),"")</f>
        <v>44251</v>
      </c>
      <c r="T114" s="387" t="s">
        <v>164</v>
      </c>
      <c r="U114" s="386">
        <f>IFERROR(IF(O114&gt;0,WORKDAY(S114,HLD2Cimport,Holidays!$B$2:$B$57),""),"")</f>
        <v>44253</v>
      </c>
      <c r="V114" s="387" t="s">
        <v>164</v>
      </c>
      <c r="W114" s="386">
        <f>IFERROR(IF(Q114&gt;0,WORKDAY(U114,HLD2CimportResults,Holidays!$B$2:$B$57),""),"")</f>
        <v>44256</v>
      </c>
      <c r="X114" s="386" t="str">
        <f>Planning!AY115</f>
        <v>P</v>
      </c>
      <c r="Y114" s="386">
        <f>Planning!AZ115</f>
        <v>44256</v>
      </c>
    </row>
    <row r="115" spans="2:25" hidden="1">
      <c r="B115" s="384" t="str">
        <f>Planning!D116</f>
        <v>Mons</v>
      </c>
      <c r="C115" s="384" t="str">
        <f>Planning!E116</f>
        <v>FH06</v>
      </c>
      <c r="D115" s="192" t="str">
        <f>Planning!F116</f>
        <v>VbI</v>
      </c>
      <c r="E115" s="193"/>
      <c r="F115" s="385" t="str">
        <f>Planning!AW116</f>
        <v>P</v>
      </c>
      <c r="G115" s="386">
        <f>Planning!AX116</f>
        <v>44259</v>
      </c>
      <c r="H115" s="387" t="s">
        <v>164</v>
      </c>
      <c r="I115" s="386">
        <f>IFERROR(IF(G115&gt;0,WORKDAY(G115,CAdjustBG,Holidays!$B$2:$B$57),""),"")</f>
        <v>44259</v>
      </c>
      <c r="J115" s="387" t="s">
        <v>164</v>
      </c>
      <c r="K115" s="386">
        <f>IFERROR(IF(G115&gt;0,WORKDAY(I115,HLD2CQX,Holidays!$B$2:$B$57),""),"")</f>
        <v>44260</v>
      </c>
      <c r="L115" s="387" t="s">
        <v>164</v>
      </c>
      <c r="M115" s="386">
        <f>IFERROR(IF(G115&gt;0,WORKDAY(K115,CWM,Holidays!$B$2:$B$57),""),"")</f>
        <v>44260</v>
      </c>
      <c r="N115" s="387" t="s">
        <v>164</v>
      </c>
      <c r="O115" s="386">
        <f>IFERROR(IF(I115&gt;0,WORKDAY(M115,CimportNB,Holidays!$B$2:$B$57),""),"")</f>
        <v>44260</v>
      </c>
      <c r="P115" s="387" t="s">
        <v>164</v>
      </c>
      <c r="Q115" s="386">
        <f>IFERROR(IF(K115&gt;0,WORKDAY(O115,HLD2CCrosscheck,Holidays!$B$2:$B$57),""),"")</f>
        <v>44260</v>
      </c>
      <c r="R115" s="387" t="s">
        <v>164</v>
      </c>
      <c r="S115" s="386">
        <f>IFERROR(IF(M115&gt;0,WORKDAY(Q115,HLD2Csend,Holidays!$B$2:$B$57),""),"")</f>
        <v>44263</v>
      </c>
      <c r="T115" s="387" t="s">
        <v>164</v>
      </c>
      <c r="U115" s="386">
        <f>IFERROR(IF(O115&gt;0,WORKDAY(S115,HLD2Cimport,Holidays!$B$2:$B$57),""),"")</f>
        <v>44265</v>
      </c>
      <c r="V115" s="387" t="s">
        <v>164</v>
      </c>
      <c r="W115" s="386">
        <f>IFERROR(IF(Q115&gt;0,WORKDAY(U115,HLD2CimportResults,Holidays!$B$2:$B$57),""),"")</f>
        <v>44266</v>
      </c>
      <c r="X115" s="386" t="str">
        <f>Planning!AY116</f>
        <v>P</v>
      </c>
      <c r="Y115" s="386">
        <f>Planning!AZ116</f>
        <v>44266</v>
      </c>
    </row>
    <row r="116" spans="2:25" hidden="1">
      <c r="B116" s="384" t="str">
        <f>Planning!D117</f>
        <v>Mons</v>
      </c>
      <c r="C116" s="384" t="str">
        <f>Planning!E117</f>
        <v>FH07</v>
      </c>
      <c r="D116" s="192" t="str">
        <f>Planning!F117</f>
        <v>VbI</v>
      </c>
      <c r="E116" s="193"/>
      <c r="F116" s="385" t="str">
        <f>Planning!AW117</f>
        <v>P</v>
      </c>
      <c r="G116" s="386">
        <f>Planning!AX117</f>
        <v>44272</v>
      </c>
      <c r="H116" s="387" t="s">
        <v>164</v>
      </c>
      <c r="I116" s="386">
        <f>IFERROR(IF(G116&gt;0,WORKDAY(G116,CAdjustBG,Holidays!$B$2:$B$57),""),"")</f>
        <v>44272</v>
      </c>
      <c r="J116" s="387" t="s">
        <v>164</v>
      </c>
      <c r="K116" s="386">
        <f>IFERROR(IF(G116&gt;0,WORKDAY(I116,HLD2CQX,Holidays!$B$2:$B$57),""),"")</f>
        <v>44273</v>
      </c>
      <c r="L116" s="387" t="s">
        <v>164</v>
      </c>
      <c r="M116" s="386">
        <f>IFERROR(IF(G116&gt;0,WORKDAY(K116,CWM,Holidays!$B$2:$B$57),""),"")</f>
        <v>44273</v>
      </c>
      <c r="N116" s="387" t="s">
        <v>164</v>
      </c>
      <c r="O116" s="386">
        <f>IFERROR(IF(I116&gt;0,WORKDAY(M116,CimportNB,Holidays!$B$2:$B$57),""),"")</f>
        <v>44273</v>
      </c>
      <c r="P116" s="387" t="s">
        <v>164</v>
      </c>
      <c r="Q116" s="386">
        <f>IFERROR(IF(K116&gt;0,WORKDAY(O116,HLD2CCrosscheck,Holidays!$B$2:$B$57),""),"")</f>
        <v>44273</v>
      </c>
      <c r="R116" s="387" t="s">
        <v>164</v>
      </c>
      <c r="S116" s="386">
        <f>IFERROR(IF(M116&gt;0,WORKDAY(Q116,HLD2Csend,Holidays!$B$2:$B$57),""),"")</f>
        <v>44274</v>
      </c>
      <c r="T116" s="387" t="s">
        <v>164</v>
      </c>
      <c r="U116" s="386">
        <f>IFERROR(IF(O116&gt;0,WORKDAY(S116,HLD2Cimport,Holidays!$B$2:$B$57),""),"")</f>
        <v>44278</v>
      </c>
      <c r="V116" s="387" t="s">
        <v>164</v>
      </c>
      <c r="W116" s="386">
        <f>IFERROR(IF(Q116&gt;0,WORKDAY(U116,HLD2CimportResults,Holidays!$B$2:$B$57),""),"")</f>
        <v>44279</v>
      </c>
      <c r="X116" s="386" t="str">
        <f>Planning!AY117</f>
        <v>P</v>
      </c>
      <c r="Y116" s="386">
        <f>Planning!AZ117</f>
        <v>44279</v>
      </c>
    </row>
    <row r="117" spans="2:25">
      <c r="B117" s="384" t="str">
        <f>Planning!D118</f>
        <v>Schaerbeek</v>
      </c>
      <c r="C117" s="384" t="str">
        <f>Planning!E118</f>
        <v>FH01</v>
      </c>
      <c r="D117" s="192" t="str">
        <f>Planning!F118</f>
        <v>EI</v>
      </c>
      <c r="E117" s="193"/>
      <c r="F117" s="385" t="str">
        <f>Planning!AW118</f>
        <v>P</v>
      </c>
      <c r="G117" s="386">
        <f>Planning!AX118</f>
        <v>44524</v>
      </c>
      <c r="H117" s="387" t="s">
        <v>164</v>
      </c>
      <c r="I117" s="386">
        <f>IFERROR(IF(G117&gt;0,WORKDAY(G117,CAdjustBG,Holidays!$B$2:$B$57),""),"")</f>
        <v>44524</v>
      </c>
      <c r="J117" s="387" t="s">
        <v>164</v>
      </c>
      <c r="K117" s="386">
        <f>IFERROR(IF(G117&gt;0,WORKDAY(I117,HLD2CQX,Holidays!$B$2:$B$57),""),"")</f>
        <v>44525</v>
      </c>
      <c r="L117" s="387" t="s">
        <v>164</v>
      </c>
      <c r="M117" s="386">
        <f>IFERROR(IF(G117&gt;0,WORKDAY(K117,CWM,Holidays!$B$2:$B$57),""),"")</f>
        <v>44525</v>
      </c>
      <c r="N117" s="387" t="s">
        <v>164</v>
      </c>
      <c r="O117" s="386">
        <f>IFERROR(IF(I117&gt;0,WORKDAY(M117,CimportNB,Holidays!$B$2:$B$57),""),"")</f>
        <v>44525</v>
      </c>
      <c r="P117" s="387" t="s">
        <v>164</v>
      </c>
      <c r="Q117" s="386">
        <f>IFERROR(IF(K117&gt;0,WORKDAY(O117,HLD2CCrosscheck,Holidays!$B$2:$B$57),""),"")</f>
        <v>44525</v>
      </c>
      <c r="R117" s="387" t="s">
        <v>164</v>
      </c>
      <c r="S117" s="386">
        <f>IFERROR(IF(M117&gt;0,WORKDAY(Q117,HLD2Csend,Holidays!$B$2:$B$57),""),"")</f>
        <v>44526</v>
      </c>
      <c r="T117" s="387" t="s">
        <v>164</v>
      </c>
      <c r="U117" s="386">
        <f>IFERROR(IF(O117&gt;0,WORKDAY(S117,HLD2Cimport,Holidays!$B$2:$B$57),""),"")</f>
        <v>44530</v>
      </c>
      <c r="V117" s="387" t="s">
        <v>164</v>
      </c>
      <c r="W117" s="386">
        <f>IFERROR(IF(Q117&gt;0,WORKDAY(U117,HLD2CimportResults,Holidays!$B$2:$B$57),""),"")</f>
        <v>44531</v>
      </c>
      <c r="X117" s="386" t="str">
        <f>Planning!AY118</f>
        <v>P</v>
      </c>
      <c r="Y117" s="386">
        <f>Planning!AZ118</f>
        <v>44531</v>
      </c>
    </row>
    <row r="118" spans="2:25">
      <c r="B118" s="384" t="str">
        <f>Planning!D119</f>
        <v>Schaerbeek</v>
      </c>
      <c r="C118" s="384" t="str">
        <f>Planning!E119</f>
        <v>FH02</v>
      </c>
      <c r="D118" s="192" t="str">
        <f>Planning!F119</f>
        <v>EI</v>
      </c>
      <c r="E118" s="193"/>
      <c r="F118" s="385" t="str">
        <f>Planning!AW119</f>
        <v>P</v>
      </c>
      <c r="G118" s="386">
        <f>Planning!AX119</f>
        <v>44552</v>
      </c>
      <c r="H118" s="387" t="s">
        <v>164</v>
      </c>
      <c r="I118" s="386">
        <f>IFERROR(IF(G118&gt;0,WORKDAY(G118,CAdjustBG,Holidays!$B$2:$B$57),""),"")</f>
        <v>44552</v>
      </c>
      <c r="J118" s="387" t="s">
        <v>164</v>
      </c>
      <c r="K118" s="386">
        <f>IFERROR(IF(G118&gt;0,WORKDAY(I118,HLD2CQX,Holidays!$B$2:$B$57),""),"")</f>
        <v>44553</v>
      </c>
      <c r="L118" s="387" t="s">
        <v>164</v>
      </c>
      <c r="M118" s="386">
        <f>IFERROR(IF(G118&gt;0,WORKDAY(K118,CWM,Holidays!$B$2:$B$57),""),"")</f>
        <v>44553</v>
      </c>
      <c r="N118" s="387" t="s">
        <v>164</v>
      </c>
      <c r="O118" s="386">
        <f>IFERROR(IF(I118&gt;0,WORKDAY(M118,CimportNB,Holidays!$B$2:$B$57),""),"")</f>
        <v>44553</v>
      </c>
      <c r="P118" s="387" t="s">
        <v>164</v>
      </c>
      <c r="Q118" s="386">
        <f>IFERROR(IF(K118&gt;0,WORKDAY(O118,HLD2CCrosscheck,Holidays!$B$2:$B$57),""),"")</f>
        <v>44553</v>
      </c>
      <c r="R118" s="387" t="s">
        <v>164</v>
      </c>
      <c r="S118" s="386">
        <f>IFERROR(IF(M118&gt;0,WORKDAY(Q118,HLD2Csend,Holidays!$B$2:$B$57),""),"")</f>
        <v>44554</v>
      </c>
      <c r="T118" s="387" t="s">
        <v>164</v>
      </c>
      <c r="U118" s="386">
        <f>IFERROR(IF(O118&gt;0,WORKDAY(S118,HLD2Cimport,Holidays!$B$2:$B$57),""),"")</f>
        <v>44558</v>
      </c>
      <c r="V118" s="387" t="s">
        <v>164</v>
      </c>
      <c r="W118" s="386">
        <f>IFERROR(IF(Q118&gt;0,WORKDAY(U118,HLD2CimportResults,Holidays!$B$2:$B$57),""),"")</f>
        <v>44559</v>
      </c>
      <c r="X118" s="386" t="str">
        <f>Planning!AY119</f>
        <v>P</v>
      </c>
      <c r="Y118" s="386">
        <f>Planning!AZ119</f>
        <v>44559</v>
      </c>
    </row>
    <row r="119" spans="2:25">
      <c r="B119" s="384" t="str">
        <f>Planning!D120</f>
        <v>Schaerbeek</v>
      </c>
      <c r="C119" s="384" t="str">
        <f>Planning!E120</f>
        <v>FH03</v>
      </c>
      <c r="D119" s="192" t="str">
        <f>Planning!F120</f>
        <v>EI</v>
      </c>
      <c r="E119" s="193"/>
      <c r="F119" s="385" t="str">
        <f>Planning!AW120</f>
        <v>P</v>
      </c>
      <c r="G119" s="386">
        <f>Planning!AX120</f>
        <v>44736</v>
      </c>
      <c r="H119" s="387" t="s">
        <v>164</v>
      </c>
      <c r="I119" s="386">
        <f>IFERROR(IF(G119&gt;0,WORKDAY(G119,CAdjustBG,Holidays!$B$2:$B$57),""),"")</f>
        <v>44736</v>
      </c>
      <c r="J119" s="387" t="s">
        <v>164</v>
      </c>
      <c r="K119" s="386">
        <f>IFERROR(IF(G119&gt;0,WORKDAY(I119,HLD2CQX,Holidays!$B$2:$B$57),""),"")</f>
        <v>44739</v>
      </c>
      <c r="L119" s="387" t="s">
        <v>164</v>
      </c>
      <c r="M119" s="386">
        <f>IFERROR(IF(G119&gt;0,WORKDAY(K119,CWM,Holidays!$B$2:$B$57),""),"")</f>
        <v>44739</v>
      </c>
      <c r="N119" s="387" t="s">
        <v>164</v>
      </c>
      <c r="O119" s="386">
        <f>IFERROR(IF(I119&gt;0,WORKDAY(M119,CimportNB,Holidays!$B$2:$B$57),""),"")</f>
        <v>44739</v>
      </c>
      <c r="P119" s="387" t="s">
        <v>164</v>
      </c>
      <c r="Q119" s="386">
        <f>IFERROR(IF(K119&gt;0,WORKDAY(O119,HLD2CCrosscheck,Holidays!$B$2:$B$57),""),"")</f>
        <v>44739</v>
      </c>
      <c r="R119" s="387" t="s">
        <v>164</v>
      </c>
      <c r="S119" s="386">
        <f>IFERROR(IF(M119&gt;0,WORKDAY(Q119,HLD2Csend,Holidays!$B$2:$B$57),""),"")</f>
        <v>44740</v>
      </c>
      <c r="T119" s="387" t="s">
        <v>164</v>
      </c>
      <c r="U119" s="386">
        <f>IFERROR(IF(O119&gt;0,WORKDAY(S119,HLD2Cimport,Holidays!$B$2:$B$57),""),"")</f>
        <v>44742</v>
      </c>
      <c r="V119" s="387" t="s">
        <v>164</v>
      </c>
      <c r="W119" s="386">
        <f>IFERROR(IF(Q119&gt;0,WORKDAY(U119,HLD2CimportResults,Holidays!$B$2:$B$57),""),"")</f>
        <v>44743</v>
      </c>
      <c r="X119" s="386" t="str">
        <f>Planning!AY120</f>
        <v>P</v>
      </c>
      <c r="Y119" s="386">
        <f>Planning!AZ120</f>
        <v>44743</v>
      </c>
    </row>
    <row r="120" spans="2:25">
      <c r="B120" s="384" t="str">
        <f>Planning!D121</f>
        <v>Schaerbeek</v>
      </c>
      <c r="C120" s="384" t="str">
        <f>Planning!E121</f>
        <v>FH04</v>
      </c>
      <c r="D120" s="192" t="str">
        <f>Planning!F121</f>
        <v>EI</v>
      </c>
      <c r="E120" s="193"/>
      <c r="F120" s="385" t="str">
        <f>Planning!AW121</f>
        <v>P</v>
      </c>
      <c r="G120" s="386">
        <f>Planning!AX121</f>
        <v>44279</v>
      </c>
      <c r="H120" s="387" t="s">
        <v>164</v>
      </c>
      <c r="I120" s="386">
        <f>IFERROR(IF(G120&gt;0,WORKDAY(G120,CAdjustBG,Holidays!$B$2:$B$57),""),"")</f>
        <v>44279</v>
      </c>
      <c r="J120" s="387" t="s">
        <v>164</v>
      </c>
      <c r="K120" s="386">
        <f>IFERROR(IF(G120&gt;0,WORKDAY(I120,HLD2CQX,Holidays!$B$2:$B$57),""),"")</f>
        <v>44280</v>
      </c>
      <c r="L120" s="387" t="s">
        <v>164</v>
      </c>
      <c r="M120" s="386">
        <f>IFERROR(IF(G120&gt;0,WORKDAY(K120,CWM,Holidays!$B$2:$B$57),""),"")</f>
        <v>44280</v>
      </c>
      <c r="N120" s="387" t="s">
        <v>164</v>
      </c>
      <c r="O120" s="386">
        <f>IFERROR(IF(I120&gt;0,WORKDAY(M120,CimportNB,Holidays!$B$2:$B$57),""),"")</f>
        <v>44280</v>
      </c>
      <c r="P120" s="387" t="s">
        <v>164</v>
      </c>
      <c r="Q120" s="386">
        <f>IFERROR(IF(K120&gt;0,WORKDAY(O120,HLD2CCrosscheck,Holidays!$B$2:$B$57),""),"")</f>
        <v>44280</v>
      </c>
      <c r="R120" s="387" t="s">
        <v>164</v>
      </c>
      <c r="S120" s="386">
        <f>IFERROR(IF(M120&gt;0,WORKDAY(Q120,HLD2Csend,Holidays!$B$2:$B$57),""),"")</f>
        <v>44281</v>
      </c>
      <c r="T120" s="387" t="s">
        <v>164</v>
      </c>
      <c r="U120" s="386">
        <f>IFERROR(IF(O120&gt;0,WORKDAY(S120,HLD2Cimport,Holidays!$B$2:$B$57),""),"")</f>
        <v>44285</v>
      </c>
      <c r="V120" s="387" t="s">
        <v>164</v>
      </c>
      <c r="W120" s="386">
        <f>IFERROR(IF(Q120&gt;0,WORKDAY(U120,HLD2CimportResults,Holidays!$B$2:$B$57),""),"")</f>
        <v>44286</v>
      </c>
      <c r="X120" s="386" t="str">
        <f>Planning!AY121</f>
        <v>P</v>
      </c>
      <c r="Y120" s="386">
        <f>Planning!AZ121</f>
        <v>44286</v>
      </c>
    </row>
    <row r="121" spans="2:25">
      <c r="B121" s="384" t="str">
        <f>Planning!D122</f>
        <v>Schaerbeek</v>
      </c>
      <c r="C121" s="384" t="str">
        <f>Planning!E122</f>
        <v>FH05</v>
      </c>
      <c r="D121" s="192" t="str">
        <f>Planning!F122</f>
        <v>EI</v>
      </c>
      <c r="E121" s="193"/>
      <c r="F121" s="385" t="str">
        <f>Planning!AW122</f>
        <v>P</v>
      </c>
      <c r="G121" s="386">
        <f>Planning!AX122</f>
        <v>44768</v>
      </c>
      <c r="H121" s="387" t="s">
        <v>164</v>
      </c>
      <c r="I121" s="386">
        <f>IFERROR(IF(G121&gt;0,WORKDAY(G121,CAdjustBG,Holidays!$B$2:$B$57),""),"")</f>
        <v>44768</v>
      </c>
      <c r="J121" s="387" t="s">
        <v>164</v>
      </c>
      <c r="K121" s="386">
        <f>IFERROR(IF(G121&gt;0,WORKDAY(I121,HLD2CQX,Holidays!$B$2:$B$57),""),"")</f>
        <v>44769</v>
      </c>
      <c r="L121" s="387" t="s">
        <v>164</v>
      </c>
      <c r="M121" s="386">
        <f>IFERROR(IF(G121&gt;0,WORKDAY(K121,CWM,Holidays!$B$2:$B$57),""),"")</f>
        <v>44769</v>
      </c>
      <c r="N121" s="387" t="s">
        <v>164</v>
      </c>
      <c r="O121" s="386">
        <f>IFERROR(IF(I121&gt;0,WORKDAY(M121,CimportNB,Holidays!$B$2:$B$57),""),"")</f>
        <v>44769</v>
      </c>
      <c r="P121" s="387" t="s">
        <v>164</v>
      </c>
      <c r="Q121" s="386">
        <f>IFERROR(IF(K121&gt;0,WORKDAY(O121,HLD2CCrosscheck,Holidays!$B$2:$B$57),""),"")</f>
        <v>44769</v>
      </c>
      <c r="R121" s="387" t="s">
        <v>164</v>
      </c>
      <c r="S121" s="386">
        <f>IFERROR(IF(M121&gt;0,WORKDAY(Q121,HLD2Csend,Holidays!$B$2:$B$57),""),"")</f>
        <v>44770</v>
      </c>
      <c r="T121" s="387" t="s">
        <v>164</v>
      </c>
      <c r="U121" s="386">
        <f>IFERROR(IF(O121&gt;0,WORKDAY(S121,HLD2Cimport,Holidays!$B$2:$B$57),""),"")</f>
        <v>44774</v>
      </c>
      <c r="V121" s="387" t="s">
        <v>164</v>
      </c>
      <c r="W121" s="386">
        <f>IFERROR(IF(Q121&gt;0,WORKDAY(U121,HLD2CimportResults,Holidays!$B$2:$B$57),""),"")</f>
        <v>44775</v>
      </c>
      <c r="X121" s="386" t="str">
        <f>Planning!AY122</f>
        <v>P</v>
      </c>
      <c r="Y121" s="386">
        <f>Planning!AZ122</f>
        <v>44775</v>
      </c>
    </row>
    <row r="122" spans="2:25">
      <c r="B122" s="384" t="str">
        <f>Planning!D123</f>
        <v>Schaerbeek</v>
      </c>
      <c r="C122" s="384" t="str">
        <f>Planning!E123</f>
        <v>FH06</v>
      </c>
      <c r="D122" s="192" t="str">
        <f>Planning!F123</f>
        <v>EI</v>
      </c>
      <c r="E122" s="193"/>
      <c r="F122" s="385" t="str">
        <f>Planning!AW123</f>
        <v>P</v>
      </c>
      <c r="G122" s="386">
        <f>Planning!AX123</f>
        <v>44917</v>
      </c>
      <c r="H122" s="387" t="s">
        <v>164</v>
      </c>
      <c r="I122" s="386">
        <f>IFERROR(IF(G122&gt;0,WORKDAY(G122,CAdjustBG,Holidays!$B$2:$B$57),""),"")</f>
        <v>44917</v>
      </c>
      <c r="J122" s="387" t="s">
        <v>164</v>
      </c>
      <c r="K122" s="386">
        <f>IFERROR(IF(G122&gt;0,WORKDAY(I122,HLD2CQX,Holidays!$B$2:$B$57),""),"")</f>
        <v>44918</v>
      </c>
      <c r="L122" s="387" t="s">
        <v>164</v>
      </c>
      <c r="M122" s="386">
        <f>IFERROR(IF(G122&gt;0,WORKDAY(K122,CWM,Holidays!$B$2:$B$57),""),"")</f>
        <v>44918</v>
      </c>
      <c r="N122" s="387" t="s">
        <v>164</v>
      </c>
      <c r="O122" s="386">
        <f>IFERROR(IF(I122&gt;0,WORKDAY(M122,CimportNB,Holidays!$B$2:$B$57),""),"")</f>
        <v>44918</v>
      </c>
      <c r="P122" s="387" t="s">
        <v>164</v>
      </c>
      <c r="Q122" s="386">
        <f>IFERROR(IF(K122&gt;0,WORKDAY(O122,HLD2CCrosscheck,Holidays!$B$2:$B$57),""),"")</f>
        <v>44918</v>
      </c>
      <c r="R122" s="387" t="s">
        <v>164</v>
      </c>
      <c r="S122" s="386">
        <f>IFERROR(IF(M122&gt;0,WORKDAY(Q122,HLD2Csend,Holidays!$B$2:$B$57),""),"")</f>
        <v>44921</v>
      </c>
      <c r="T122" s="387" t="s">
        <v>164</v>
      </c>
      <c r="U122" s="386">
        <f>IFERROR(IF(O122&gt;0,WORKDAY(S122,HLD2Cimport,Holidays!$B$2:$B$57),""),"")</f>
        <v>44923</v>
      </c>
      <c r="V122" s="387" t="s">
        <v>164</v>
      </c>
      <c r="W122" s="386">
        <f>IFERROR(IF(Q122&gt;0,WORKDAY(U122,HLD2CimportResults,Holidays!$B$2:$B$57),""),"")</f>
        <v>44924</v>
      </c>
      <c r="X122" s="386" t="str">
        <f>Planning!AY123</f>
        <v>P</v>
      </c>
      <c r="Y122" s="386">
        <f>Planning!AZ123</f>
        <v>44924</v>
      </c>
    </row>
    <row r="123" spans="2:25">
      <c r="B123" s="384" t="str">
        <f>Planning!D124</f>
        <v>Schaerbeek</v>
      </c>
      <c r="C123" s="384" t="str">
        <f>Planning!E124</f>
        <v>FH07</v>
      </c>
      <c r="D123" s="192" t="str">
        <f>Planning!F124</f>
        <v>EI</v>
      </c>
      <c r="E123" s="193"/>
      <c r="F123" s="385" t="str">
        <f>Planning!AW124</f>
        <v>P</v>
      </c>
      <c r="G123" s="386">
        <f>Planning!AX124</f>
        <v>45468</v>
      </c>
      <c r="H123" s="387" t="s">
        <v>164</v>
      </c>
      <c r="I123" s="386">
        <f>IFERROR(IF(G123&gt;0,WORKDAY(G123,CAdjustBG,Holidays!$B$2:$B$57),""),"")</f>
        <v>45468</v>
      </c>
      <c r="J123" s="387" t="s">
        <v>164</v>
      </c>
      <c r="K123" s="386">
        <f>IFERROR(IF(G123&gt;0,WORKDAY(I123,HLD2CQX,Holidays!$B$2:$B$57),""),"")</f>
        <v>45469</v>
      </c>
      <c r="L123" s="387" t="s">
        <v>164</v>
      </c>
      <c r="M123" s="386">
        <f>IFERROR(IF(G123&gt;0,WORKDAY(K123,CWM,Holidays!$B$2:$B$57),""),"")</f>
        <v>45469</v>
      </c>
      <c r="N123" s="387" t="s">
        <v>164</v>
      </c>
      <c r="O123" s="386">
        <f>IFERROR(IF(I123&gt;0,WORKDAY(M123,CimportNB,Holidays!$B$2:$B$57),""),"")</f>
        <v>45469</v>
      </c>
      <c r="P123" s="387" t="s">
        <v>164</v>
      </c>
      <c r="Q123" s="386">
        <f>IFERROR(IF(K123&gt;0,WORKDAY(O123,HLD2CCrosscheck,Holidays!$B$2:$B$57),""),"")</f>
        <v>45469</v>
      </c>
      <c r="R123" s="387" t="s">
        <v>164</v>
      </c>
      <c r="S123" s="386">
        <f>IFERROR(IF(M123&gt;0,WORKDAY(Q123,HLD2Csend,Holidays!$B$2:$B$57),""),"")</f>
        <v>45470</v>
      </c>
      <c r="T123" s="387" t="s">
        <v>164</v>
      </c>
      <c r="U123" s="386">
        <f>IFERROR(IF(O123&gt;0,WORKDAY(S123,HLD2Cimport,Holidays!$B$2:$B$57),""),"")</f>
        <v>45474</v>
      </c>
      <c r="V123" s="387" t="s">
        <v>164</v>
      </c>
      <c r="W123" s="386">
        <f>IFERROR(IF(Q123&gt;0,WORKDAY(U123,HLD2CimportResults,Holidays!$B$2:$B$57),""),"")</f>
        <v>45475</v>
      </c>
      <c r="X123" s="386" t="str">
        <f>Planning!AY124</f>
        <v>P</v>
      </c>
      <c r="Y123" s="386">
        <f>Planning!AZ124</f>
        <v>45475</v>
      </c>
    </row>
    <row r="124" spans="2:25">
      <c r="B124" s="384" t="str">
        <f>Planning!D125</f>
        <v>Schaerbeek</v>
      </c>
      <c r="C124" s="384" t="str">
        <f>Planning!E125</f>
        <v>FH08</v>
      </c>
      <c r="D124" s="192" t="str">
        <f>Planning!F125</f>
        <v>EI</v>
      </c>
      <c r="E124" s="193"/>
      <c r="F124" s="385" t="str">
        <f>Planning!AW125</f>
        <v>P</v>
      </c>
      <c r="G124" s="386">
        <f>Planning!AX125</f>
        <v>45132</v>
      </c>
      <c r="H124" s="387" t="s">
        <v>164</v>
      </c>
      <c r="I124" s="386">
        <f>IFERROR(IF(G124&gt;0,WORKDAY(G124,CAdjustBG,Holidays!$B$2:$B$57),""),"")</f>
        <v>45132</v>
      </c>
      <c r="J124" s="387" t="s">
        <v>164</v>
      </c>
      <c r="K124" s="386">
        <f>IFERROR(IF(G124&gt;0,WORKDAY(I124,HLD2CQX,Holidays!$B$2:$B$57),""),"")</f>
        <v>45133</v>
      </c>
      <c r="L124" s="387" t="s">
        <v>164</v>
      </c>
      <c r="M124" s="386">
        <f>IFERROR(IF(G124&gt;0,WORKDAY(K124,CWM,Holidays!$B$2:$B$57),""),"")</f>
        <v>45133</v>
      </c>
      <c r="N124" s="387" t="s">
        <v>164</v>
      </c>
      <c r="O124" s="386">
        <f>IFERROR(IF(I124&gt;0,WORKDAY(M124,CimportNB,Holidays!$B$2:$B$57),""),"")</f>
        <v>45133</v>
      </c>
      <c r="P124" s="387" t="s">
        <v>164</v>
      </c>
      <c r="Q124" s="386">
        <f>IFERROR(IF(K124&gt;0,WORKDAY(O124,HLD2CCrosscheck,Holidays!$B$2:$B$57),""),"")</f>
        <v>45133</v>
      </c>
      <c r="R124" s="387" t="s">
        <v>164</v>
      </c>
      <c r="S124" s="386">
        <f>IFERROR(IF(M124&gt;0,WORKDAY(Q124,HLD2Csend,Holidays!$B$2:$B$57),""),"")</f>
        <v>45134</v>
      </c>
      <c r="T124" s="387" t="s">
        <v>164</v>
      </c>
      <c r="U124" s="386">
        <f>IFERROR(IF(O124&gt;0,WORKDAY(S124,HLD2Cimport,Holidays!$B$2:$B$57),""),"")</f>
        <v>45138</v>
      </c>
      <c r="V124" s="387" t="s">
        <v>164</v>
      </c>
      <c r="W124" s="386">
        <f>IFERROR(IF(Q124&gt;0,WORKDAY(U124,HLD2CimportResults,Holidays!$B$2:$B$57),""),"")</f>
        <v>45139</v>
      </c>
      <c r="X124" s="386" t="str">
        <f>Planning!AY125</f>
        <v>P</v>
      </c>
      <c r="Y124" s="386">
        <f>Planning!AZ125</f>
        <v>45139</v>
      </c>
    </row>
    <row r="125" spans="2:25">
      <c r="B125" s="384" t="str">
        <f>Planning!D126</f>
        <v>Schaerbeek</v>
      </c>
      <c r="C125" s="384" t="str">
        <f>Planning!E126</f>
        <v>FH09</v>
      </c>
      <c r="D125" s="192" t="str">
        <f>Planning!F126</f>
        <v>EI</v>
      </c>
      <c r="E125" s="193"/>
      <c r="F125" s="385" t="str">
        <f>Planning!AW126</f>
        <v>P</v>
      </c>
      <c r="G125" s="386">
        <f>Planning!AX126</f>
        <v>45314</v>
      </c>
      <c r="H125" s="387" t="s">
        <v>164</v>
      </c>
      <c r="I125" s="386">
        <f>IFERROR(IF(G125&gt;0,WORKDAY(G125,CAdjustBG,Holidays!$B$2:$B$57),""),"")</f>
        <v>45314</v>
      </c>
      <c r="J125" s="387" t="s">
        <v>164</v>
      </c>
      <c r="K125" s="386">
        <f>IFERROR(IF(G125&gt;0,WORKDAY(I125,HLD2CQX,Holidays!$B$2:$B$57),""),"")</f>
        <v>45315</v>
      </c>
      <c r="L125" s="387" t="s">
        <v>164</v>
      </c>
      <c r="M125" s="386">
        <f>IFERROR(IF(G125&gt;0,WORKDAY(K125,CWM,Holidays!$B$2:$B$57),""),"")</f>
        <v>45315</v>
      </c>
      <c r="N125" s="387" t="s">
        <v>164</v>
      </c>
      <c r="O125" s="386">
        <f>IFERROR(IF(I125&gt;0,WORKDAY(M125,CimportNB,Holidays!$B$2:$B$57),""),"")</f>
        <v>45315</v>
      </c>
      <c r="P125" s="387" t="s">
        <v>164</v>
      </c>
      <c r="Q125" s="386">
        <f>IFERROR(IF(K125&gt;0,WORKDAY(O125,HLD2CCrosscheck,Holidays!$B$2:$B$57),""),"")</f>
        <v>45315</v>
      </c>
      <c r="R125" s="387" t="s">
        <v>164</v>
      </c>
      <c r="S125" s="386">
        <f>IFERROR(IF(M125&gt;0,WORKDAY(Q125,HLD2Csend,Holidays!$B$2:$B$57),""),"")</f>
        <v>45316</v>
      </c>
      <c r="T125" s="387" t="s">
        <v>164</v>
      </c>
      <c r="U125" s="386">
        <f>IFERROR(IF(O125&gt;0,WORKDAY(S125,HLD2Cimport,Holidays!$B$2:$B$57),""),"")</f>
        <v>45320</v>
      </c>
      <c r="V125" s="387" t="s">
        <v>164</v>
      </c>
      <c r="W125" s="386">
        <f>IFERROR(IF(Q125&gt;0,WORKDAY(U125,HLD2CimportResults,Holidays!$B$2:$B$57),""),"")</f>
        <v>45321</v>
      </c>
      <c r="X125" s="386" t="str">
        <f>Planning!AY126</f>
        <v>P</v>
      </c>
      <c r="Y125" s="386">
        <f>Planning!AZ126</f>
        <v>45321</v>
      </c>
    </row>
    <row r="126" spans="2:25">
      <c r="B126" s="384" t="str">
        <f>Planning!D127</f>
        <v>Schaerbeek</v>
      </c>
      <c r="C126" s="384" t="str">
        <f>Planning!E127</f>
        <v>FH10</v>
      </c>
      <c r="D126" s="192" t="str">
        <f>Planning!F127</f>
        <v>EI</v>
      </c>
      <c r="E126" s="193"/>
      <c r="F126" s="385" t="str">
        <f>Planning!AW127</f>
        <v>P</v>
      </c>
      <c r="G126" s="386">
        <f>Planning!AX127</f>
        <v>44309</v>
      </c>
      <c r="H126" s="387" t="s">
        <v>164</v>
      </c>
      <c r="I126" s="386">
        <f>IFERROR(IF(G126&gt;0,WORKDAY(G126,CAdjustBG,Holidays!$B$2:$B$57),""),"")</f>
        <v>44309</v>
      </c>
      <c r="J126" s="387" t="s">
        <v>164</v>
      </c>
      <c r="K126" s="386">
        <f>IFERROR(IF(G126&gt;0,WORKDAY(I126,HLD2CQX,Holidays!$B$2:$B$57),""),"")</f>
        <v>44312</v>
      </c>
      <c r="L126" s="387" t="s">
        <v>164</v>
      </c>
      <c r="M126" s="386">
        <f>IFERROR(IF(G126&gt;0,WORKDAY(K126,CWM,Holidays!$B$2:$B$57),""),"")</f>
        <v>44312</v>
      </c>
      <c r="N126" s="387" t="s">
        <v>164</v>
      </c>
      <c r="O126" s="386">
        <f>IFERROR(IF(I126&gt;0,WORKDAY(M126,CimportNB,Holidays!$B$2:$B$57),""),"")</f>
        <v>44312</v>
      </c>
      <c r="P126" s="387" t="s">
        <v>164</v>
      </c>
      <c r="Q126" s="386">
        <f>IFERROR(IF(K126&gt;0,WORKDAY(O126,HLD2CCrosscheck,Holidays!$B$2:$B$57),""),"")</f>
        <v>44312</v>
      </c>
      <c r="R126" s="387" t="s">
        <v>164</v>
      </c>
      <c r="S126" s="386">
        <f>IFERROR(IF(M126&gt;0,WORKDAY(Q126,HLD2Csend,Holidays!$B$2:$B$57),""),"")</f>
        <v>44313</v>
      </c>
      <c r="T126" s="387" t="s">
        <v>164</v>
      </c>
      <c r="U126" s="386">
        <f>IFERROR(IF(O126&gt;0,WORKDAY(S126,HLD2Cimport,Holidays!$B$2:$B$57),""),"")</f>
        <v>44315</v>
      </c>
      <c r="V126" s="387" t="s">
        <v>164</v>
      </c>
      <c r="W126" s="386">
        <f>IFERROR(IF(Q126&gt;0,WORKDAY(U126,HLD2CimportResults,Holidays!$B$2:$B$57),""),"")</f>
        <v>44316</v>
      </c>
      <c r="X126" s="386" t="str">
        <f>Planning!AY127</f>
        <v>P</v>
      </c>
      <c r="Y126" s="386">
        <f>Planning!AZ127</f>
        <v>44316</v>
      </c>
    </row>
    <row r="127" spans="2:25">
      <c r="B127" s="384" t="str">
        <f>Planning!D128</f>
        <v>Schaerbeek</v>
      </c>
      <c r="C127" s="384" t="str">
        <f>Planning!E128</f>
        <v>FH11</v>
      </c>
      <c r="D127" s="192" t="str">
        <f>Planning!F128</f>
        <v>EI</v>
      </c>
      <c r="E127" s="193"/>
      <c r="F127" s="385" t="str">
        <f>Planning!AW128</f>
        <v>P</v>
      </c>
      <c r="G127" s="386">
        <f>Planning!AX128</f>
        <v>45103</v>
      </c>
      <c r="H127" s="387" t="s">
        <v>164</v>
      </c>
      <c r="I127" s="386">
        <f>IFERROR(IF(G127&gt;0,WORKDAY(G127,CAdjustBG,Holidays!$B$2:$B$57),""),"")</f>
        <v>45103</v>
      </c>
      <c r="J127" s="387" t="s">
        <v>164</v>
      </c>
      <c r="K127" s="386">
        <f>IFERROR(IF(G127&gt;0,WORKDAY(I127,HLD2CQX,Holidays!$B$2:$B$57),""),"")</f>
        <v>45104</v>
      </c>
      <c r="L127" s="387" t="s">
        <v>164</v>
      </c>
      <c r="M127" s="386">
        <f>IFERROR(IF(G127&gt;0,WORKDAY(K127,CWM,Holidays!$B$2:$B$57),""),"")</f>
        <v>45104</v>
      </c>
      <c r="N127" s="387" t="s">
        <v>164</v>
      </c>
      <c r="O127" s="386">
        <f>IFERROR(IF(I127&gt;0,WORKDAY(M127,CimportNB,Holidays!$B$2:$B$57),""),"")</f>
        <v>45104</v>
      </c>
      <c r="P127" s="387" t="s">
        <v>164</v>
      </c>
      <c r="Q127" s="386">
        <f>IFERROR(IF(K127&gt;0,WORKDAY(O127,HLD2CCrosscheck,Holidays!$B$2:$B$57),""),"")</f>
        <v>45104</v>
      </c>
      <c r="R127" s="387" t="s">
        <v>164</v>
      </c>
      <c r="S127" s="386">
        <f>IFERROR(IF(M127&gt;0,WORKDAY(Q127,HLD2Csend,Holidays!$B$2:$B$57),""),"")</f>
        <v>45105</v>
      </c>
      <c r="T127" s="387" t="s">
        <v>164</v>
      </c>
      <c r="U127" s="386">
        <f>IFERROR(IF(O127&gt;0,WORKDAY(S127,HLD2Cimport,Holidays!$B$2:$B$57),""),"")</f>
        <v>45107</v>
      </c>
      <c r="V127" s="387" t="s">
        <v>164</v>
      </c>
      <c r="W127" s="386">
        <f>IFERROR(IF(Q127&gt;0,WORKDAY(U127,HLD2CimportResults,Holidays!$B$2:$B$57),""),"")</f>
        <v>45110</v>
      </c>
      <c r="X127" s="386" t="str">
        <f>Planning!AY128</f>
        <v>P</v>
      </c>
      <c r="Y127" s="386">
        <f>Planning!AZ128</f>
        <v>45110</v>
      </c>
    </row>
    <row r="128" spans="2:25">
      <c r="B128" s="384" t="str">
        <f>Planning!D129</f>
        <v>Schaerbeek</v>
      </c>
      <c r="C128" s="384" t="str">
        <f>Planning!E129</f>
        <v>FH12</v>
      </c>
      <c r="D128" s="192" t="str">
        <f>Planning!F129</f>
        <v>EI</v>
      </c>
      <c r="E128" s="193"/>
      <c r="F128" s="385" t="str">
        <f>Planning!AW129</f>
        <v>P</v>
      </c>
      <c r="G128" s="386">
        <f>Planning!AX129</f>
        <v>44950</v>
      </c>
      <c r="H128" s="387" t="s">
        <v>164</v>
      </c>
      <c r="I128" s="386">
        <f>IFERROR(IF(G128&gt;0,WORKDAY(G128,CAdjustBG,Holidays!$B$2:$B$57),""),"")</f>
        <v>44950</v>
      </c>
      <c r="J128" s="387" t="s">
        <v>164</v>
      </c>
      <c r="K128" s="386">
        <f>IFERROR(IF(G128&gt;0,WORKDAY(I128,HLD2CQX,Holidays!$B$2:$B$57),""),"")</f>
        <v>44951</v>
      </c>
      <c r="L128" s="387" t="s">
        <v>164</v>
      </c>
      <c r="M128" s="386">
        <f>IFERROR(IF(G128&gt;0,WORKDAY(K128,CWM,Holidays!$B$2:$B$57),""),"")</f>
        <v>44951</v>
      </c>
      <c r="N128" s="387" t="s">
        <v>164</v>
      </c>
      <c r="O128" s="386">
        <f>IFERROR(IF(I128&gt;0,WORKDAY(M128,CimportNB,Holidays!$B$2:$B$57),""),"")</f>
        <v>44951</v>
      </c>
      <c r="P128" s="387" t="s">
        <v>164</v>
      </c>
      <c r="Q128" s="386">
        <f>IFERROR(IF(K128&gt;0,WORKDAY(O128,HLD2CCrosscheck,Holidays!$B$2:$B$57),""),"")</f>
        <v>44951</v>
      </c>
      <c r="R128" s="387" t="s">
        <v>164</v>
      </c>
      <c r="S128" s="386">
        <f>IFERROR(IF(M128&gt;0,WORKDAY(Q128,HLD2Csend,Holidays!$B$2:$B$57),""),"")</f>
        <v>44952</v>
      </c>
      <c r="T128" s="387" t="s">
        <v>164</v>
      </c>
      <c r="U128" s="386">
        <f>IFERROR(IF(O128&gt;0,WORKDAY(S128,HLD2Cimport,Holidays!$B$2:$B$57),""),"")</f>
        <v>44956</v>
      </c>
      <c r="V128" s="387" t="s">
        <v>164</v>
      </c>
      <c r="W128" s="386">
        <f>IFERROR(IF(Q128&gt;0,WORKDAY(U128,HLD2CimportResults,Holidays!$B$2:$B$57),""),"")</f>
        <v>44957</v>
      </c>
      <c r="X128" s="386" t="str">
        <f>Planning!AY129</f>
        <v>P</v>
      </c>
      <c r="Y128" s="386">
        <f>Planning!AZ129</f>
        <v>44957</v>
      </c>
    </row>
    <row r="129" spans="2:25">
      <c r="B129" s="384" t="str">
        <f>Planning!D130</f>
        <v>Schaerbeek</v>
      </c>
      <c r="C129" s="384" t="str">
        <f>Planning!E130</f>
        <v>FH13</v>
      </c>
      <c r="D129" s="192" t="str">
        <f>Planning!F130</f>
        <v>EI</v>
      </c>
      <c r="E129" s="193"/>
      <c r="F129" s="385" t="str">
        <f>Planning!AW130</f>
        <v>P</v>
      </c>
      <c r="G129" s="386">
        <f>Planning!AX130</f>
        <v>45314</v>
      </c>
      <c r="H129" s="387" t="s">
        <v>164</v>
      </c>
      <c r="I129" s="386">
        <f>IFERROR(IF(G129&gt;0,WORKDAY(G129,CAdjustBG,Holidays!$B$2:$B$57),""),"")</f>
        <v>45314</v>
      </c>
      <c r="J129" s="387" t="s">
        <v>164</v>
      </c>
      <c r="K129" s="386">
        <f>IFERROR(IF(G129&gt;0,WORKDAY(I129,HLD2CQX,Holidays!$B$2:$B$57),""),"")</f>
        <v>45315</v>
      </c>
      <c r="L129" s="387" t="s">
        <v>164</v>
      </c>
      <c r="M129" s="386">
        <f>IFERROR(IF(G129&gt;0,WORKDAY(K129,CWM,Holidays!$B$2:$B$57),""),"")</f>
        <v>45315</v>
      </c>
      <c r="N129" s="387" t="s">
        <v>164</v>
      </c>
      <c r="O129" s="386">
        <f>IFERROR(IF(I129&gt;0,WORKDAY(M129,CimportNB,Holidays!$B$2:$B$57),""),"")</f>
        <v>45315</v>
      </c>
      <c r="P129" s="387" t="s">
        <v>164</v>
      </c>
      <c r="Q129" s="386">
        <f>IFERROR(IF(K129&gt;0,WORKDAY(O129,HLD2CCrosscheck,Holidays!$B$2:$B$57),""),"")</f>
        <v>45315</v>
      </c>
      <c r="R129" s="387" t="s">
        <v>164</v>
      </c>
      <c r="S129" s="386">
        <f>IFERROR(IF(M129&gt;0,WORKDAY(Q129,HLD2Csend,Holidays!$B$2:$B$57),""),"")</f>
        <v>45316</v>
      </c>
      <c r="T129" s="387" t="s">
        <v>164</v>
      </c>
      <c r="U129" s="386">
        <f>IFERROR(IF(O129&gt;0,WORKDAY(S129,HLD2Cimport,Holidays!$B$2:$B$57),""),"")</f>
        <v>45320</v>
      </c>
      <c r="V129" s="387" t="s">
        <v>164</v>
      </c>
      <c r="W129" s="386">
        <f>IFERROR(IF(Q129&gt;0,WORKDAY(U129,HLD2CimportResults,Holidays!$B$2:$B$57),""),"")</f>
        <v>45321</v>
      </c>
      <c r="X129" s="386" t="str">
        <f>Planning!AY130</f>
        <v>P</v>
      </c>
      <c r="Y129" s="386">
        <f>Planning!AZ130</f>
        <v>45321</v>
      </c>
    </row>
    <row r="130" spans="2:25" hidden="1">
      <c r="B130" s="384" t="str">
        <f>Planning!D131</f>
        <v>Oudenaerde</v>
      </c>
      <c r="C130" s="384" t="str">
        <f>Planning!E131</f>
        <v>FH01</v>
      </c>
      <c r="D130" s="192">
        <f>Planning!F131</f>
        <v>0</v>
      </c>
      <c r="E130" s="193"/>
      <c r="F130" s="385" t="str">
        <f>Planning!AW131</f>
        <v>P</v>
      </c>
      <c r="G130" s="386">
        <f>Planning!AX131</f>
        <v>44385</v>
      </c>
      <c r="H130" s="387" t="s">
        <v>164</v>
      </c>
      <c r="I130" s="386">
        <f>IFERROR(IF(G130&gt;0,WORKDAY(G130,CAdjustBG,Holidays!$B$2:$B$57),""),"")</f>
        <v>44385</v>
      </c>
      <c r="J130" s="387" t="s">
        <v>164</v>
      </c>
      <c r="K130" s="386">
        <f>IFERROR(IF(G130&gt;0,WORKDAY(I130,HLD2CQX,Holidays!$B$2:$B$57),""),"")</f>
        <v>44386</v>
      </c>
      <c r="L130" s="387" t="s">
        <v>164</v>
      </c>
      <c r="M130" s="386">
        <f>IFERROR(IF(G130&gt;0,WORKDAY(K130,CWM,Holidays!$B$2:$B$57),""),"")</f>
        <v>44386</v>
      </c>
      <c r="N130" s="387" t="s">
        <v>164</v>
      </c>
      <c r="O130" s="386">
        <f>IFERROR(IF(I130&gt;0,WORKDAY(M130,CimportNB,Holidays!$B$2:$B$57),""),"")</f>
        <v>44386</v>
      </c>
      <c r="P130" s="387" t="s">
        <v>164</v>
      </c>
      <c r="Q130" s="386">
        <f>IFERROR(IF(K130&gt;0,WORKDAY(O130,HLD2CCrosscheck,Holidays!$B$2:$B$57),""),"")</f>
        <v>44386</v>
      </c>
      <c r="R130" s="387" t="s">
        <v>164</v>
      </c>
      <c r="S130" s="386">
        <f>IFERROR(IF(M130&gt;0,WORKDAY(Q130,HLD2Csend,Holidays!$B$2:$B$57),""),"")</f>
        <v>44389</v>
      </c>
      <c r="T130" s="387" t="s">
        <v>164</v>
      </c>
      <c r="U130" s="386">
        <f>IFERROR(IF(O130&gt;0,WORKDAY(S130,HLD2Cimport,Holidays!$B$2:$B$57),""),"")</f>
        <v>44391</v>
      </c>
      <c r="V130" s="387" t="s">
        <v>164</v>
      </c>
      <c r="W130" s="386">
        <f>IFERROR(IF(Q130&gt;0,WORKDAY(U130,HLD2CimportResults,Holidays!$B$2:$B$57),""),"")</f>
        <v>44392</v>
      </c>
      <c r="X130" s="386" t="str">
        <f>Planning!AY131</f>
        <v>P</v>
      </c>
      <c r="Y130" s="386">
        <f>Planning!AZ131</f>
        <v>44392</v>
      </c>
    </row>
    <row r="131" spans="2:25" hidden="1">
      <c r="B131" s="384" t="str">
        <f>Planning!D132</f>
        <v>Oudenaerde</v>
      </c>
      <c r="C131" s="384" t="str">
        <f>Planning!E132</f>
        <v>FH02</v>
      </c>
      <c r="D131" s="192">
        <f>Planning!F132</f>
        <v>0</v>
      </c>
      <c r="E131" s="193"/>
      <c r="F131" s="385" t="str">
        <f>Planning!AW132</f>
        <v>P</v>
      </c>
      <c r="G131" s="386">
        <f>Planning!AX132</f>
        <v>44385</v>
      </c>
      <c r="H131" s="387" t="s">
        <v>164</v>
      </c>
      <c r="I131" s="386">
        <f>IFERROR(IF(G131&gt;0,WORKDAY(G131,CAdjustBG,Holidays!$B$2:$B$57),""),"")</f>
        <v>44385</v>
      </c>
      <c r="J131" s="387" t="s">
        <v>164</v>
      </c>
      <c r="K131" s="386">
        <f>IFERROR(IF(G131&gt;0,WORKDAY(I131,HLD2CQX,Holidays!$B$2:$B$57),""),"")</f>
        <v>44386</v>
      </c>
      <c r="L131" s="387" t="s">
        <v>164</v>
      </c>
      <c r="M131" s="386">
        <f>IFERROR(IF(G131&gt;0,WORKDAY(K131,CWM,Holidays!$B$2:$B$57),""),"")</f>
        <v>44386</v>
      </c>
      <c r="N131" s="387" t="s">
        <v>164</v>
      </c>
      <c r="O131" s="386">
        <f>IFERROR(IF(I131&gt;0,WORKDAY(M131,CimportNB,Holidays!$B$2:$B$57),""),"")</f>
        <v>44386</v>
      </c>
      <c r="P131" s="387" t="s">
        <v>164</v>
      </c>
      <c r="Q131" s="386">
        <f>IFERROR(IF(K131&gt;0,WORKDAY(O131,HLD2CCrosscheck,Holidays!$B$2:$B$57),""),"")</f>
        <v>44386</v>
      </c>
      <c r="R131" s="387" t="s">
        <v>164</v>
      </c>
      <c r="S131" s="386">
        <f>IFERROR(IF(M131&gt;0,WORKDAY(Q131,HLD2Csend,Holidays!$B$2:$B$57),""),"")</f>
        <v>44389</v>
      </c>
      <c r="T131" s="387" t="s">
        <v>164</v>
      </c>
      <c r="U131" s="386">
        <f>IFERROR(IF(O131&gt;0,WORKDAY(S131,HLD2Cimport,Holidays!$B$2:$B$57),""),"")</f>
        <v>44391</v>
      </c>
      <c r="V131" s="387" t="s">
        <v>164</v>
      </c>
      <c r="W131" s="386">
        <f>IFERROR(IF(Q131&gt;0,WORKDAY(U131,HLD2CimportResults,Holidays!$B$2:$B$57),""),"")</f>
        <v>44392</v>
      </c>
      <c r="X131" s="386" t="str">
        <f>Planning!AY132</f>
        <v>P</v>
      </c>
      <c r="Y131" s="386">
        <f>Planning!AZ132</f>
        <v>44392</v>
      </c>
    </row>
  </sheetData>
  <autoFilter ref="B5:Y131" xr:uid="{F332E3F3-B696-4029-9545-3C97DC4B3895}">
    <filterColumn colId="2">
      <filters>
        <filter val="EI"/>
        <filter val="Vdb"/>
      </filters>
    </filterColumn>
    <filterColumn colId="22">
      <filters>
        <filter val="P"/>
      </filters>
    </filterColumn>
  </autoFilter>
  <mergeCells count="11">
    <mergeCell ref="X4:Y4"/>
    <mergeCell ref="R4:S4"/>
    <mergeCell ref="F2:Y2"/>
    <mergeCell ref="F4:G4"/>
    <mergeCell ref="H4:I4"/>
    <mergeCell ref="J4:K4"/>
    <mergeCell ref="P4:Q4"/>
    <mergeCell ref="V4:W4"/>
    <mergeCell ref="T4:U4"/>
    <mergeCell ref="L4:M4"/>
    <mergeCell ref="N4:O4"/>
  </mergeCells>
  <conditionalFormatting sqref="L45:L131 L43 H45:H131 H7:H43 J45:J131 J43 N45:N131 N43 P45:P131 P43 R45:R131 R43 T45:T131 T43 V45:V131 V43">
    <cfRule type="containsText" dxfId="178" priority="1376" operator="containsText" text="P">
      <formula>NOT(ISERROR(SEARCH("P",H7)))</formula>
    </cfRule>
    <cfRule type="containsText" dxfId="177" priority="1377" operator="containsText" text="OK">
      <formula>NOT(ISERROR(SEARCH("OK",H7)))</formula>
    </cfRule>
  </conditionalFormatting>
  <conditionalFormatting sqref="I45:I131 I7:I43 K45:K131 K7:K43 M45:M131 M7:M43 O45:O131 O7:O43 Q7:Q43 S7:S43 U7:U43 W7:W43 Q45:Q131 S45:S131 U45:U131 W45:W131">
    <cfRule type="expression" dxfId="176" priority="2682">
      <formula>AND(+H7="P",I7&lt;=$B$1)</formula>
    </cfRule>
    <cfRule type="expression" dxfId="175" priority="2683">
      <formula>AND(+H7="P",I7&gt;$B$1)</formula>
    </cfRule>
    <cfRule type="expression" dxfId="174" priority="2684">
      <formula>+H7="OK"</formula>
    </cfRule>
  </conditionalFormatting>
  <conditionalFormatting sqref="Y6">
    <cfRule type="expression" dxfId="173" priority="2750">
      <formula>AND(+X6="P",Y6&lt;=$B$1)</formula>
    </cfRule>
    <cfRule type="expression" dxfId="172" priority="2751">
      <formula>AND(+X6="P",Y6&gt;$B$1)</formula>
    </cfRule>
    <cfRule type="expression" dxfId="171" priority="2752">
      <formula>+X6="OK"</formula>
    </cfRule>
  </conditionalFormatting>
  <conditionalFormatting sqref="V6">
    <cfRule type="containsText" dxfId="170" priority="365" operator="containsText" text="P">
      <formula>NOT(ISERROR(SEARCH("P",V6)))</formula>
    </cfRule>
    <cfRule type="containsText" dxfId="169" priority="366" operator="containsText" text="OK">
      <formula>NOT(ISERROR(SEARCH("OK",V6)))</formula>
    </cfRule>
  </conditionalFormatting>
  <conditionalFormatting sqref="V6">
    <cfRule type="containsText" dxfId="168" priority="363" operator="containsText" text="P">
      <formula>NOT(ISERROR(SEARCH("P",V6)))</formula>
    </cfRule>
    <cfRule type="containsText" dxfId="167" priority="364" operator="containsText" text="OK">
      <formula>NOT(ISERROR(SEARCH("OK",V6)))</formula>
    </cfRule>
  </conditionalFormatting>
  <conditionalFormatting sqref="L6">
    <cfRule type="containsText" dxfId="166" priority="349" operator="containsText" text="P">
      <formula>NOT(ISERROR(SEARCH("P",L6)))</formula>
    </cfRule>
    <cfRule type="containsText" dxfId="165" priority="350" operator="containsText" text="OK">
      <formula>NOT(ISERROR(SEARCH("OK",L6)))</formula>
    </cfRule>
  </conditionalFormatting>
  <conditionalFormatting sqref="L6">
    <cfRule type="containsText" dxfId="164" priority="347" operator="containsText" text="P">
      <formula>NOT(ISERROR(SEARCH("P",L6)))</formula>
    </cfRule>
    <cfRule type="containsText" dxfId="163" priority="348" operator="containsText" text="OK">
      <formula>NOT(ISERROR(SEARCH("OK",L6)))</formula>
    </cfRule>
  </conditionalFormatting>
  <conditionalFormatting sqref="F6">
    <cfRule type="containsText" dxfId="162" priority="393" operator="containsText" text="P">
      <formula>NOT(ISERROR(SEARCH("P",F6)))</formula>
    </cfRule>
    <cfRule type="containsText" dxfId="161" priority="394" operator="containsText" text="OK">
      <formula>NOT(ISERROR(SEARCH("OK",F6)))</formula>
    </cfRule>
  </conditionalFormatting>
  <conditionalFormatting sqref="F6">
    <cfRule type="containsText" dxfId="160" priority="391" operator="containsText" text="P">
      <formula>NOT(ISERROR(SEARCH("P",F6)))</formula>
    </cfRule>
    <cfRule type="containsText" dxfId="159" priority="392" operator="containsText" text="OK">
      <formula>NOT(ISERROR(SEARCH("OK",F6)))</formula>
    </cfRule>
  </conditionalFormatting>
  <conditionalFormatting sqref="H6">
    <cfRule type="containsText" dxfId="158" priority="389" operator="containsText" text="P">
      <formula>NOT(ISERROR(SEARCH("P",H6)))</formula>
    </cfRule>
    <cfRule type="containsText" dxfId="157" priority="390" operator="containsText" text="OK">
      <formula>NOT(ISERROR(SEARCH("OK",H6)))</formula>
    </cfRule>
  </conditionalFormatting>
  <conditionalFormatting sqref="H6">
    <cfRule type="containsText" dxfId="156" priority="387" operator="containsText" text="P">
      <formula>NOT(ISERROR(SEARCH("P",H6)))</formula>
    </cfRule>
    <cfRule type="containsText" dxfId="155" priority="388" operator="containsText" text="OK">
      <formula>NOT(ISERROR(SEARCH("OK",H6)))</formula>
    </cfRule>
  </conditionalFormatting>
  <conditionalFormatting sqref="J6">
    <cfRule type="containsText" dxfId="154" priority="385" operator="containsText" text="P">
      <formula>NOT(ISERROR(SEARCH("P",J6)))</formula>
    </cfRule>
    <cfRule type="containsText" dxfId="153" priority="386" operator="containsText" text="OK">
      <formula>NOT(ISERROR(SEARCH("OK",J6)))</formula>
    </cfRule>
  </conditionalFormatting>
  <conditionalFormatting sqref="J6">
    <cfRule type="containsText" dxfId="152" priority="383" operator="containsText" text="P">
      <formula>NOT(ISERROR(SEARCH("P",J6)))</formula>
    </cfRule>
    <cfRule type="containsText" dxfId="151" priority="384" operator="containsText" text="OK">
      <formula>NOT(ISERROR(SEARCH("OK",J6)))</formula>
    </cfRule>
  </conditionalFormatting>
  <conditionalFormatting sqref="N6">
    <cfRule type="containsText" dxfId="150" priority="381" operator="containsText" text="P">
      <formula>NOT(ISERROR(SEARCH("P",N6)))</formula>
    </cfRule>
    <cfRule type="containsText" dxfId="149" priority="382" operator="containsText" text="OK">
      <formula>NOT(ISERROR(SEARCH("OK",N6)))</formula>
    </cfRule>
  </conditionalFormatting>
  <conditionalFormatting sqref="N6">
    <cfRule type="containsText" dxfId="148" priority="379" operator="containsText" text="P">
      <formula>NOT(ISERROR(SEARCH("P",N6)))</formula>
    </cfRule>
    <cfRule type="containsText" dxfId="147" priority="380" operator="containsText" text="OK">
      <formula>NOT(ISERROR(SEARCH("OK",N6)))</formula>
    </cfRule>
  </conditionalFormatting>
  <conditionalFormatting sqref="P6">
    <cfRule type="containsText" dxfId="146" priority="377" operator="containsText" text="P">
      <formula>NOT(ISERROR(SEARCH("P",P6)))</formula>
    </cfRule>
    <cfRule type="containsText" dxfId="145" priority="378" operator="containsText" text="OK">
      <formula>NOT(ISERROR(SEARCH("OK",P6)))</formula>
    </cfRule>
  </conditionalFormatting>
  <conditionalFormatting sqref="P6">
    <cfRule type="containsText" dxfId="144" priority="375" operator="containsText" text="P">
      <formula>NOT(ISERROR(SEARCH("P",P6)))</formula>
    </cfRule>
    <cfRule type="containsText" dxfId="143" priority="376" operator="containsText" text="OK">
      <formula>NOT(ISERROR(SEARCH("OK",P6)))</formula>
    </cfRule>
  </conditionalFormatting>
  <conditionalFormatting sqref="R6">
    <cfRule type="containsText" dxfId="142" priority="373" operator="containsText" text="P">
      <formula>NOT(ISERROR(SEARCH("P",R6)))</formula>
    </cfRule>
    <cfRule type="containsText" dxfId="141" priority="374" operator="containsText" text="OK">
      <formula>NOT(ISERROR(SEARCH("OK",R6)))</formula>
    </cfRule>
  </conditionalFormatting>
  <conditionalFormatting sqref="R6">
    <cfRule type="containsText" dxfId="140" priority="371" operator="containsText" text="P">
      <formula>NOT(ISERROR(SEARCH("P",R6)))</formula>
    </cfRule>
    <cfRule type="containsText" dxfId="139" priority="372" operator="containsText" text="OK">
      <formula>NOT(ISERROR(SEARCH("OK",R6)))</formula>
    </cfRule>
  </conditionalFormatting>
  <conditionalFormatting sqref="T6">
    <cfRule type="containsText" dxfId="138" priority="369" operator="containsText" text="P">
      <formula>NOT(ISERROR(SEARCH("P",T6)))</formula>
    </cfRule>
    <cfRule type="containsText" dxfId="137" priority="370" operator="containsText" text="OK">
      <formula>NOT(ISERROR(SEARCH("OK",T6)))</formula>
    </cfRule>
  </conditionalFormatting>
  <conditionalFormatting sqref="T6">
    <cfRule type="containsText" dxfId="136" priority="367" operator="containsText" text="P">
      <formula>NOT(ISERROR(SEARCH("P",T6)))</formula>
    </cfRule>
    <cfRule type="containsText" dxfId="135" priority="368" operator="containsText" text="OK">
      <formula>NOT(ISERROR(SEARCH("OK",T6)))</formula>
    </cfRule>
  </conditionalFormatting>
  <conditionalFormatting sqref="I6">
    <cfRule type="expression" dxfId="134" priority="357">
      <formula>AND(+H6="P",I6&lt;=$B$1)</formula>
    </cfRule>
    <cfRule type="expression" dxfId="133" priority="358">
      <formula>AND(+H6="P",I6&gt;$B$1)</formula>
    </cfRule>
    <cfRule type="expression" dxfId="132" priority="359">
      <formula>+H6="OK"</formula>
    </cfRule>
  </conditionalFormatting>
  <conditionalFormatting sqref="K6">
    <cfRule type="expression" dxfId="131" priority="354">
      <formula>AND(+J6="P",K6&lt;=$B$1)</formula>
    </cfRule>
    <cfRule type="expression" dxfId="130" priority="355">
      <formula>AND(+J6="P",K6&gt;$B$1)</formula>
    </cfRule>
    <cfRule type="expression" dxfId="129" priority="356">
      <formula>+J6="OK"</formula>
    </cfRule>
  </conditionalFormatting>
  <conditionalFormatting sqref="M6">
    <cfRule type="expression" dxfId="128" priority="344">
      <formula>AND(+L6="P",M6&lt;=$B$1)</formula>
    </cfRule>
    <cfRule type="expression" dxfId="127" priority="345">
      <formula>AND(+L6="P",M6&gt;$B$1)</formula>
    </cfRule>
    <cfRule type="expression" dxfId="126" priority="346">
      <formula>+L6="OK"</formula>
    </cfRule>
  </conditionalFormatting>
  <conditionalFormatting sqref="X6">
    <cfRule type="containsText" dxfId="125" priority="340" operator="containsText" text="P">
      <formula>NOT(ISERROR(SEARCH("P",X6)))</formula>
    </cfRule>
    <cfRule type="containsText" dxfId="124" priority="341" operator="containsText" text="OK">
      <formula>NOT(ISERROR(SEARCH("OK",X6)))</formula>
    </cfRule>
  </conditionalFormatting>
  <conditionalFormatting sqref="X6">
    <cfRule type="containsText" dxfId="123" priority="342" operator="containsText" text="P">
      <formula>NOT(ISERROR(SEARCH("P",X6)))</formula>
    </cfRule>
    <cfRule type="containsText" dxfId="122" priority="343" operator="containsText" text="OK">
      <formula>NOT(ISERROR(SEARCH("OK",X6)))</formula>
    </cfRule>
  </conditionalFormatting>
  <conditionalFormatting sqref="O6">
    <cfRule type="expression" dxfId="121" priority="337">
      <formula>AND(+N6="P",O6&lt;=$B$1)</formula>
    </cfRule>
    <cfRule type="expression" dxfId="120" priority="338">
      <formula>AND(+N6="P",O6&gt;$B$1)</formula>
    </cfRule>
    <cfRule type="expression" dxfId="119" priority="339">
      <formula>+N6="OK"</formula>
    </cfRule>
  </conditionalFormatting>
  <conditionalFormatting sqref="Q6">
    <cfRule type="expression" dxfId="118" priority="334">
      <formula>AND(+P6="P",Q6&lt;=$B$1)</formula>
    </cfRule>
    <cfRule type="expression" dxfId="117" priority="335">
      <formula>AND(+P6="P",Q6&gt;$B$1)</formula>
    </cfRule>
    <cfRule type="expression" dxfId="116" priority="336">
      <formula>+P6="OK"</formula>
    </cfRule>
  </conditionalFormatting>
  <conditionalFormatting sqref="S6">
    <cfRule type="expression" dxfId="115" priority="331">
      <formula>AND(+R6="P",S6&lt;=$B$1)</formula>
    </cfRule>
    <cfRule type="expression" dxfId="114" priority="332">
      <formula>AND(+R6="P",S6&gt;$B$1)</formula>
    </cfRule>
    <cfRule type="expression" dxfId="113" priority="333">
      <formula>+R6="OK"</formula>
    </cfRule>
  </conditionalFormatting>
  <conditionalFormatting sqref="U6">
    <cfRule type="expression" dxfId="112" priority="328">
      <formula>AND(+T6="P",U6&lt;=$B$1)</formula>
    </cfRule>
    <cfRule type="expression" dxfId="111" priority="329">
      <formula>AND(+T6="P",U6&gt;$B$1)</formula>
    </cfRule>
    <cfRule type="expression" dxfId="110" priority="330">
      <formula>+T6="OK"</formula>
    </cfRule>
  </conditionalFormatting>
  <conditionalFormatting sqref="W6">
    <cfRule type="expression" dxfId="109" priority="325">
      <formula>AND(+V6="P",W6&lt;=$B$1)</formula>
    </cfRule>
    <cfRule type="expression" dxfId="108" priority="326">
      <formula>AND(+V6="P",W6&gt;$B$1)</formula>
    </cfRule>
    <cfRule type="expression" dxfId="107" priority="327">
      <formula>+V6="OK"</formula>
    </cfRule>
  </conditionalFormatting>
  <conditionalFormatting sqref="G6">
    <cfRule type="expression" dxfId="106" priority="322">
      <formula>AND(+F6="P",G6&lt;=$B$1)</formula>
    </cfRule>
    <cfRule type="expression" dxfId="105" priority="323">
      <formula>AND(+F6="P",G6&gt;$B$1)</formula>
    </cfRule>
    <cfRule type="expression" dxfId="104" priority="324">
      <formula>+F6="OK"</formula>
    </cfRule>
  </conditionalFormatting>
  <conditionalFormatting sqref="V42">
    <cfRule type="containsText" dxfId="103" priority="34" operator="containsText" text="P">
      <formula>NOT(ISERROR(SEARCH("P",V42)))</formula>
    </cfRule>
    <cfRule type="containsText" dxfId="102" priority="35" operator="containsText" text="OK">
      <formula>NOT(ISERROR(SEARCH("OK",V42)))</formula>
    </cfRule>
  </conditionalFormatting>
  <conditionalFormatting sqref="J42">
    <cfRule type="containsText" dxfId="101" priority="60" operator="containsText" text="P">
      <formula>NOT(ISERROR(SEARCH("P",J42)))</formula>
    </cfRule>
    <cfRule type="containsText" dxfId="100" priority="61" operator="containsText" text="OK">
      <formula>NOT(ISERROR(SEARCH("OK",J42)))</formula>
    </cfRule>
  </conditionalFormatting>
  <conditionalFormatting sqref="J42">
    <cfRule type="containsText" dxfId="99" priority="58" operator="containsText" text="P">
      <formula>NOT(ISERROR(SEARCH("P",J42)))</formula>
    </cfRule>
    <cfRule type="containsText" dxfId="98" priority="59" operator="containsText" text="OK">
      <formula>NOT(ISERROR(SEARCH("OK",J42)))</formula>
    </cfRule>
  </conditionalFormatting>
  <conditionalFormatting sqref="X7:X131">
    <cfRule type="containsText" dxfId="97" priority="82" operator="containsText" text="P">
      <formula>NOT(ISERROR(SEARCH("P",X7)))</formula>
    </cfRule>
    <cfRule type="containsText" dxfId="96" priority="83" operator="containsText" text="OK">
      <formula>NOT(ISERROR(SEARCH("OK",X7)))</formula>
    </cfRule>
  </conditionalFormatting>
  <conditionalFormatting sqref="X7:X131">
    <cfRule type="containsText" dxfId="95" priority="80" operator="containsText" text="P">
      <formula>NOT(ISERROR(SEARCH("P",X7)))</formula>
    </cfRule>
    <cfRule type="containsText" dxfId="94" priority="81" operator="containsText" text="OK">
      <formula>NOT(ISERROR(SEARCH("OK",X7)))</formula>
    </cfRule>
  </conditionalFormatting>
  <conditionalFormatting sqref="Y7:Y131">
    <cfRule type="expression" dxfId="93" priority="129">
      <formula>AND(+X7="P",Y7&lt;=$B$1)</formula>
    </cfRule>
    <cfRule type="expression" dxfId="92" priority="130">
      <formula>AND(+X7="P",Y7&gt;$B$1)</formula>
    </cfRule>
    <cfRule type="expression" dxfId="91" priority="131">
      <formula>+X7="OK"</formula>
    </cfRule>
  </conditionalFormatting>
  <conditionalFormatting sqref="L7:L41">
    <cfRule type="containsText" dxfId="90" priority="89" operator="containsText" text="P">
      <formula>NOT(ISERROR(SEARCH("P",L7)))</formula>
    </cfRule>
    <cfRule type="containsText" dxfId="89" priority="90" operator="containsText" text="OK">
      <formula>NOT(ISERROR(SEARCH("OK",L7)))</formula>
    </cfRule>
  </conditionalFormatting>
  <conditionalFormatting sqref="L7:L41">
    <cfRule type="containsText" dxfId="88" priority="87" operator="containsText" text="P">
      <formula>NOT(ISERROR(SEARCH("P",L7)))</formula>
    </cfRule>
    <cfRule type="containsText" dxfId="87" priority="88" operator="containsText" text="OK">
      <formula>NOT(ISERROR(SEARCH("OK",L7)))</formula>
    </cfRule>
  </conditionalFormatting>
  <conditionalFormatting sqref="F7:F131">
    <cfRule type="containsText" dxfId="86" priority="127" operator="containsText" text="P">
      <formula>NOT(ISERROR(SEARCH("P",F7)))</formula>
    </cfRule>
    <cfRule type="containsText" dxfId="85" priority="128" operator="containsText" text="OK">
      <formula>NOT(ISERROR(SEARCH("OK",F7)))</formula>
    </cfRule>
  </conditionalFormatting>
  <conditionalFormatting sqref="F7:F131">
    <cfRule type="containsText" dxfId="84" priority="125" operator="containsText" text="P">
      <formula>NOT(ISERROR(SEARCH("P",F7)))</formula>
    </cfRule>
    <cfRule type="containsText" dxfId="83" priority="126" operator="containsText" text="OK">
      <formula>NOT(ISERROR(SEARCH("OK",F7)))</formula>
    </cfRule>
  </conditionalFormatting>
  <conditionalFormatting sqref="J7:J41">
    <cfRule type="containsText" dxfId="82" priority="119" operator="containsText" text="P">
      <formula>NOT(ISERROR(SEARCH("P",J7)))</formula>
    </cfRule>
    <cfRule type="containsText" dxfId="81" priority="120" operator="containsText" text="OK">
      <formula>NOT(ISERROR(SEARCH("OK",J7)))</formula>
    </cfRule>
  </conditionalFormatting>
  <conditionalFormatting sqref="J7:J41">
    <cfRule type="containsText" dxfId="80" priority="117" operator="containsText" text="P">
      <formula>NOT(ISERROR(SEARCH("P",J7)))</formula>
    </cfRule>
    <cfRule type="containsText" dxfId="79" priority="118" operator="containsText" text="OK">
      <formula>NOT(ISERROR(SEARCH("OK",J7)))</formula>
    </cfRule>
  </conditionalFormatting>
  <conditionalFormatting sqref="N7:N41">
    <cfRule type="containsText" dxfId="78" priority="115" operator="containsText" text="P">
      <formula>NOT(ISERROR(SEARCH("P",N7)))</formula>
    </cfRule>
    <cfRule type="containsText" dxfId="77" priority="116" operator="containsText" text="OK">
      <formula>NOT(ISERROR(SEARCH("OK",N7)))</formula>
    </cfRule>
  </conditionalFormatting>
  <conditionalFormatting sqref="N7:N41">
    <cfRule type="containsText" dxfId="76" priority="113" operator="containsText" text="P">
      <formula>NOT(ISERROR(SEARCH("P",N7)))</formula>
    </cfRule>
    <cfRule type="containsText" dxfId="75" priority="114" operator="containsText" text="OK">
      <formula>NOT(ISERROR(SEARCH("OK",N7)))</formula>
    </cfRule>
  </conditionalFormatting>
  <conditionalFormatting sqref="P7:P41">
    <cfRule type="containsText" dxfId="74" priority="111" operator="containsText" text="P">
      <formula>NOT(ISERROR(SEARCH("P",P7)))</formula>
    </cfRule>
    <cfRule type="containsText" dxfId="73" priority="112" operator="containsText" text="OK">
      <formula>NOT(ISERROR(SEARCH("OK",P7)))</formula>
    </cfRule>
  </conditionalFormatting>
  <conditionalFormatting sqref="P7:P41">
    <cfRule type="containsText" dxfId="72" priority="109" operator="containsText" text="P">
      <formula>NOT(ISERROR(SEARCH("P",P7)))</formula>
    </cfRule>
    <cfRule type="containsText" dxfId="71" priority="110" operator="containsText" text="OK">
      <formula>NOT(ISERROR(SEARCH("OK",P7)))</formula>
    </cfRule>
  </conditionalFormatting>
  <conditionalFormatting sqref="R7:R41">
    <cfRule type="containsText" dxfId="70" priority="107" operator="containsText" text="P">
      <formula>NOT(ISERROR(SEARCH("P",R7)))</formula>
    </cfRule>
    <cfRule type="containsText" dxfId="69" priority="108" operator="containsText" text="OK">
      <formula>NOT(ISERROR(SEARCH("OK",R7)))</formula>
    </cfRule>
  </conditionalFormatting>
  <conditionalFormatting sqref="R7:R41">
    <cfRule type="containsText" dxfId="68" priority="105" operator="containsText" text="P">
      <formula>NOT(ISERROR(SEARCH("P",R7)))</formula>
    </cfRule>
    <cfRule type="containsText" dxfId="67" priority="106" operator="containsText" text="OK">
      <formula>NOT(ISERROR(SEARCH("OK",R7)))</formula>
    </cfRule>
  </conditionalFormatting>
  <conditionalFormatting sqref="T7:T41">
    <cfRule type="containsText" dxfId="66" priority="103" operator="containsText" text="P">
      <formula>NOT(ISERROR(SEARCH("P",T7)))</formula>
    </cfRule>
    <cfRule type="containsText" dxfId="65" priority="104" operator="containsText" text="OK">
      <formula>NOT(ISERROR(SEARCH("OK",T7)))</formula>
    </cfRule>
  </conditionalFormatting>
  <conditionalFormatting sqref="T7:T41">
    <cfRule type="containsText" dxfId="64" priority="101" operator="containsText" text="P">
      <formula>NOT(ISERROR(SEARCH("P",T7)))</formula>
    </cfRule>
    <cfRule type="containsText" dxfId="63" priority="102" operator="containsText" text="OK">
      <formula>NOT(ISERROR(SEARCH("OK",T7)))</formula>
    </cfRule>
  </conditionalFormatting>
  <conditionalFormatting sqref="V7:V41">
    <cfRule type="containsText" dxfId="62" priority="99" operator="containsText" text="P">
      <formula>NOT(ISERROR(SEARCH("P",V7)))</formula>
    </cfRule>
    <cfRule type="containsText" dxfId="61" priority="100" operator="containsText" text="OK">
      <formula>NOT(ISERROR(SEARCH("OK",V7)))</formula>
    </cfRule>
  </conditionalFormatting>
  <conditionalFormatting sqref="V7:V41">
    <cfRule type="containsText" dxfId="60" priority="97" operator="containsText" text="P">
      <formula>NOT(ISERROR(SEARCH("P",V7)))</formula>
    </cfRule>
    <cfRule type="containsText" dxfId="59" priority="98" operator="containsText" text="OK">
      <formula>NOT(ISERROR(SEARCH("OK",V7)))</formula>
    </cfRule>
  </conditionalFormatting>
  <conditionalFormatting sqref="G7:G131">
    <cfRule type="expression" dxfId="58" priority="62">
      <formula>AND(+F7="P",G7&lt;=$B$1)</formula>
    </cfRule>
    <cfRule type="expression" dxfId="57" priority="63">
      <formula>AND(+F7="P",G7&gt;$B$1)</formula>
    </cfRule>
    <cfRule type="expression" dxfId="56" priority="64">
      <formula>+F7="OK"</formula>
    </cfRule>
  </conditionalFormatting>
  <conditionalFormatting sqref="L42">
    <cfRule type="containsText" dxfId="55" priority="56" operator="containsText" text="P">
      <formula>NOT(ISERROR(SEARCH("P",L42)))</formula>
    </cfRule>
    <cfRule type="containsText" dxfId="54" priority="57" operator="containsText" text="OK">
      <formula>NOT(ISERROR(SEARCH("OK",L42)))</formula>
    </cfRule>
  </conditionalFormatting>
  <conditionalFormatting sqref="L42">
    <cfRule type="containsText" dxfId="53" priority="54" operator="containsText" text="P">
      <formula>NOT(ISERROR(SEARCH("P",L42)))</formula>
    </cfRule>
    <cfRule type="containsText" dxfId="52" priority="55" operator="containsText" text="OK">
      <formula>NOT(ISERROR(SEARCH("OK",L42)))</formula>
    </cfRule>
  </conditionalFormatting>
  <conditionalFormatting sqref="N42">
    <cfRule type="containsText" dxfId="51" priority="52" operator="containsText" text="P">
      <formula>NOT(ISERROR(SEARCH("P",N42)))</formula>
    </cfRule>
    <cfRule type="containsText" dxfId="50" priority="53" operator="containsText" text="OK">
      <formula>NOT(ISERROR(SEARCH("OK",N42)))</formula>
    </cfRule>
  </conditionalFormatting>
  <conditionalFormatting sqref="N42">
    <cfRule type="containsText" dxfId="49" priority="50" operator="containsText" text="P">
      <formula>NOT(ISERROR(SEARCH("P",N42)))</formula>
    </cfRule>
    <cfRule type="containsText" dxfId="48" priority="51" operator="containsText" text="OK">
      <formula>NOT(ISERROR(SEARCH("OK",N42)))</formula>
    </cfRule>
  </conditionalFormatting>
  <conditionalFormatting sqref="P42">
    <cfRule type="containsText" dxfId="47" priority="48" operator="containsText" text="P">
      <formula>NOT(ISERROR(SEARCH("P",P42)))</formula>
    </cfRule>
    <cfRule type="containsText" dxfId="46" priority="49" operator="containsText" text="OK">
      <formula>NOT(ISERROR(SEARCH("OK",P42)))</formula>
    </cfRule>
  </conditionalFormatting>
  <conditionalFormatting sqref="P42">
    <cfRule type="containsText" dxfId="45" priority="46" operator="containsText" text="P">
      <formula>NOT(ISERROR(SEARCH("P",P42)))</formula>
    </cfRule>
    <cfRule type="containsText" dxfId="44" priority="47" operator="containsText" text="OK">
      <formula>NOT(ISERROR(SEARCH("OK",P42)))</formula>
    </cfRule>
  </conditionalFormatting>
  <conditionalFormatting sqref="R42">
    <cfRule type="containsText" dxfId="43" priority="44" operator="containsText" text="P">
      <formula>NOT(ISERROR(SEARCH("P",R42)))</formula>
    </cfRule>
    <cfRule type="containsText" dxfId="42" priority="45" operator="containsText" text="OK">
      <formula>NOT(ISERROR(SEARCH("OK",R42)))</formula>
    </cfRule>
  </conditionalFormatting>
  <conditionalFormatting sqref="R42">
    <cfRule type="containsText" dxfId="41" priority="42" operator="containsText" text="P">
      <formula>NOT(ISERROR(SEARCH("P",R42)))</formula>
    </cfRule>
    <cfRule type="containsText" dxfId="40" priority="43" operator="containsText" text="OK">
      <formula>NOT(ISERROR(SEARCH("OK",R42)))</formula>
    </cfRule>
  </conditionalFormatting>
  <conditionalFormatting sqref="T42">
    <cfRule type="containsText" dxfId="39" priority="40" operator="containsText" text="P">
      <formula>NOT(ISERROR(SEARCH("P",T42)))</formula>
    </cfRule>
    <cfRule type="containsText" dxfId="38" priority="41" operator="containsText" text="OK">
      <formula>NOT(ISERROR(SEARCH("OK",T42)))</formula>
    </cfRule>
  </conditionalFormatting>
  <conditionalFormatting sqref="T42">
    <cfRule type="containsText" dxfId="37" priority="38" operator="containsText" text="P">
      <formula>NOT(ISERROR(SEARCH("P",T42)))</formula>
    </cfRule>
    <cfRule type="containsText" dxfId="36" priority="39" operator="containsText" text="OK">
      <formula>NOT(ISERROR(SEARCH("OK",T42)))</formula>
    </cfRule>
  </conditionalFormatting>
  <conditionalFormatting sqref="V42">
    <cfRule type="containsText" dxfId="35" priority="36" operator="containsText" text="P">
      <formula>NOT(ISERROR(SEARCH("P",V42)))</formula>
    </cfRule>
    <cfRule type="containsText" dxfId="34" priority="37" operator="containsText" text="OK">
      <formula>NOT(ISERROR(SEARCH("OK",V42)))</formula>
    </cfRule>
  </conditionalFormatting>
  <conditionalFormatting sqref="H44">
    <cfRule type="containsText" dxfId="33" priority="29" operator="containsText" text="P">
      <formula>NOT(ISERROR(SEARCH("P",H44)))</formula>
    </cfRule>
    <cfRule type="containsText" dxfId="32" priority="30" operator="containsText" text="OK">
      <formula>NOT(ISERROR(SEARCH("OK",H44)))</formula>
    </cfRule>
  </conditionalFormatting>
  <conditionalFormatting sqref="I44 K44 M44 O44 Q44 S44 U44 W44">
    <cfRule type="expression" dxfId="31" priority="31">
      <formula>AND(+H44="P",I44&lt;=$B$1)</formula>
    </cfRule>
    <cfRule type="expression" dxfId="30" priority="32">
      <formula>AND(+H44="P",I44&gt;$B$1)</formula>
    </cfRule>
    <cfRule type="expression" dxfId="29" priority="33">
      <formula>+H44="OK"</formula>
    </cfRule>
  </conditionalFormatting>
  <conditionalFormatting sqref="L44">
    <cfRule type="containsText" dxfId="28" priority="3" operator="containsText" text="P">
      <formula>NOT(ISERROR(SEARCH("P",L44)))</formula>
    </cfRule>
    <cfRule type="containsText" dxfId="27" priority="4" operator="containsText" text="OK">
      <formula>NOT(ISERROR(SEARCH("OK",L44)))</formula>
    </cfRule>
  </conditionalFormatting>
  <conditionalFormatting sqref="L44">
    <cfRule type="containsText" dxfId="26" priority="1" operator="containsText" text="P">
      <formula>NOT(ISERROR(SEARCH("P",L44)))</formula>
    </cfRule>
    <cfRule type="containsText" dxfId="25" priority="2" operator="containsText" text="OK">
      <formula>NOT(ISERROR(SEARCH("OK",L44)))</formula>
    </cfRule>
  </conditionalFormatting>
  <conditionalFormatting sqref="J44">
    <cfRule type="containsText" dxfId="24" priority="27" operator="containsText" text="P">
      <formula>NOT(ISERROR(SEARCH("P",J44)))</formula>
    </cfRule>
    <cfRule type="containsText" dxfId="23" priority="28" operator="containsText" text="OK">
      <formula>NOT(ISERROR(SEARCH("OK",J44)))</formula>
    </cfRule>
  </conditionalFormatting>
  <conditionalFormatting sqref="J44">
    <cfRule type="containsText" dxfId="22" priority="25" operator="containsText" text="P">
      <formula>NOT(ISERROR(SEARCH("P",J44)))</formula>
    </cfRule>
    <cfRule type="containsText" dxfId="21" priority="26" operator="containsText" text="OK">
      <formula>NOT(ISERROR(SEARCH("OK",J44)))</formula>
    </cfRule>
  </conditionalFormatting>
  <conditionalFormatting sqref="N44">
    <cfRule type="containsText" dxfId="20" priority="23" operator="containsText" text="P">
      <formula>NOT(ISERROR(SEARCH("P",N44)))</formula>
    </cfRule>
    <cfRule type="containsText" dxfId="19" priority="24" operator="containsText" text="OK">
      <formula>NOT(ISERROR(SEARCH("OK",N44)))</formula>
    </cfRule>
  </conditionalFormatting>
  <conditionalFormatting sqref="N44">
    <cfRule type="containsText" dxfId="18" priority="21" operator="containsText" text="P">
      <formula>NOT(ISERROR(SEARCH("P",N44)))</formula>
    </cfRule>
    <cfRule type="containsText" dxfId="17" priority="22" operator="containsText" text="OK">
      <formula>NOT(ISERROR(SEARCH("OK",N44)))</formula>
    </cfRule>
  </conditionalFormatting>
  <conditionalFormatting sqref="P44">
    <cfRule type="containsText" dxfId="16" priority="19" operator="containsText" text="P">
      <formula>NOT(ISERROR(SEARCH("P",P44)))</formula>
    </cfRule>
    <cfRule type="containsText" dxfId="15" priority="20" operator="containsText" text="OK">
      <formula>NOT(ISERROR(SEARCH("OK",P44)))</formula>
    </cfRule>
  </conditionalFormatting>
  <conditionalFormatting sqref="P44">
    <cfRule type="containsText" dxfId="14" priority="17" operator="containsText" text="P">
      <formula>NOT(ISERROR(SEARCH("P",P44)))</formula>
    </cfRule>
    <cfRule type="containsText" dxfId="13" priority="18" operator="containsText" text="OK">
      <formula>NOT(ISERROR(SEARCH("OK",P44)))</formula>
    </cfRule>
  </conditionalFormatting>
  <conditionalFormatting sqref="R44">
    <cfRule type="containsText" dxfId="12" priority="15" operator="containsText" text="P">
      <formula>NOT(ISERROR(SEARCH("P",R44)))</formula>
    </cfRule>
    <cfRule type="containsText" dxfId="11" priority="16" operator="containsText" text="OK">
      <formula>NOT(ISERROR(SEARCH("OK",R44)))</formula>
    </cfRule>
  </conditionalFormatting>
  <conditionalFormatting sqref="R44">
    <cfRule type="containsText" dxfId="10" priority="13" operator="containsText" text="P">
      <formula>NOT(ISERROR(SEARCH("P",R44)))</formula>
    </cfRule>
    <cfRule type="containsText" dxfId="9" priority="14" operator="containsText" text="OK">
      <formula>NOT(ISERROR(SEARCH("OK",R44)))</formula>
    </cfRule>
  </conditionalFormatting>
  <conditionalFormatting sqref="T44">
    <cfRule type="containsText" dxfId="8" priority="11" operator="containsText" text="P">
      <formula>NOT(ISERROR(SEARCH("P",T44)))</formula>
    </cfRule>
    <cfRule type="containsText" dxfId="7" priority="12" operator="containsText" text="OK">
      <formula>NOT(ISERROR(SEARCH("OK",T44)))</formula>
    </cfRule>
  </conditionalFormatting>
  <conditionalFormatting sqref="T44">
    <cfRule type="containsText" dxfId="6" priority="9" operator="containsText" text="P">
      <formula>NOT(ISERROR(SEARCH("P",T44)))</formula>
    </cfRule>
    <cfRule type="containsText" dxfId="5" priority="10" operator="containsText" text="OK">
      <formula>NOT(ISERROR(SEARCH("OK",T44)))</formula>
    </cfRule>
  </conditionalFormatting>
  <conditionalFormatting sqref="V44">
    <cfRule type="containsText" dxfId="4" priority="7" operator="containsText" text="P">
      <formula>NOT(ISERROR(SEARCH("P",V44)))</formula>
    </cfRule>
    <cfRule type="containsText" dxfId="3" priority="8" operator="containsText" text="OK">
      <formula>NOT(ISERROR(SEARCH("OK",V44)))</formula>
    </cfRule>
  </conditionalFormatting>
  <conditionalFormatting sqref="V44">
    <cfRule type="containsText" dxfId="2" priority="5" operator="containsText" text="P">
      <formula>NOT(ISERROR(SEARCH("P",V44)))</formula>
    </cfRule>
    <cfRule type="containsText" dxfId="1" priority="6" operator="containsText" text="OK">
      <formula>NOT(ISERROR(SEARCH("OK",V44)))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3141-EA93-4D46-842E-07B5CFB2A478}">
  <dimension ref="B3:R136"/>
  <sheetViews>
    <sheetView workbookViewId="0">
      <selection activeCell="D118" sqref="D118"/>
    </sheetView>
  </sheetViews>
  <sheetFormatPr defaultRowHeight="15"/>
  <cols>
    <col min="2" max="2" width="78.85546875" bestFit="1" customWidth="1"/>
    <col min="3" max="3" width="11.28515625" customWidth="1"/>
    <col min="4" max="4" width="10.42578125" customWidth="1"/>
    <col min="5" max="5" width="14.28515625" customWidth="1"/>
    <col min="6" max="6" width="13.42578125" customWidth="1"/>
    <col min="7" max="7" width="19.42578125" customWidth="1"/>
    <col min="8" max="8" width="18.85546875" style="269" bestFit="1" customWidth="1"/>
    <col min="9" max="9" width="15.140625" customWidth="1"/>
    <col min="10" max="10" width="6.140625" customWidth="1"/>
    <col min="11" max="11" width="12.7109375" customWidth="1"/>
    <col min="12" max="12" width="18.85546875" bestFit="1" customWidth="1"/>
    <col min="13" max="13" width="12" customWidth="1"/>
    <col min="14" max="14" width="11.140625" customWidth="1"/>
    <col min="15" max="15" width="18.85546875" bestFit="1" customWidth="1"/>
  </cols>
  <sheetData>
    <row r="3" spans="2:18">
      <c r="B3" t="s">
        <v>418</v>
      </c>
      <c r="C3" t="s">
        <v>419</v>
      </c>
      <c r="D3" t="s">
        <v>420</v>
      </c>
      <c r="E3" t="s">
        <v>421</v>
      </c>
      <c r="F3" t="s">
        <v>422</v>
      </c>
      <c r="G3" t="s">
        <v>423</v>
      </c>
      <c r="H3" s="269" t="s">
        <v>424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18</v>
      </c>
      <c r="P3" t="s">
        <v>431</v>
      </c>
      <c r="Q3" t="s">
        <v>432</v>
      </c>
      <c r="R3" t="s">
        <v>433</v>
      </c>
    </row>
    <row r="4" spans="2:18">
      <c r="B4" t="s">
        <v>434</v>
      </c>
      <c r="C4">
        <v>0</v>
      </c>
      <c r="D4">
        <v>0</v>
      </c>
      <c r="E4">
        <v>0</v>
      </c>
      <c r="F4">
        <v>1</v>
      </c>
      <c r="G4">
        <v>0</v>
      </c>
      <c r="H4" s="11" t="s">
        <v>435</v>
      </c>
      <c r="I4">
        <v>0</v>
      </c>
      <c r="J4">
        <v>0</v>
      </c>
      <c r="K4">
        <v>0</v>
      </c>
      <c r="L4" t="s">
        <v>435</v>
      </c>
      <c r="M4">
        <v>0</v>
      </c>
      <c r="N4" t="s">
        <v>435</v>
      </c>
      <c r="O4">
        <v>0</v>
      </c>
      <c r="P4" t="s">
        <v>435</v>
      </c>
      <c r="Q4">
        <v>0</v>
      </c>
      <c r="R4">
        <v>0</v>
      </c>
    </row>
    <row r="5" spans="2:18">
      <c r="B5" t="s">
        <v>436</v>
      </c>
      <c r="C5">
        <v>0</v>
      </c>
      <c r="D5">
        <v>0</v>
      </c>
      <c r="E5">
        <v>0</v>
      </c>
      <c r="F5">
        <v>2</v>
      </c>
      <c r="G5">
        <v>0</v>
      </c>
      <c r="H5" s="11" t="s">
        <v>435</v>
      </c>
      <c r="I5">
        <v>2</v>
      </c>
      <c r="J5">
        <v>0</v>
      </c>
      <c r="K5">
        <v>0</v>
      </c>
      <c r="L5" t="s">
        <v>435</v>
      </c>
      <c r="M5">
        <v>0</v>
      </c>
      <c r="N5" t="s">
        <v>435</v>
      </c>
      <c r="O5">
        <v>10</v>
      </c>
      <c r="P5" t="s">
        <v>435</v>
      </c>
      <c r="Q5">
        <v>0</v>
      </c>
      <c r="R5">
        <v>0</v>
      </c>
    </row>
    <row r="6" spans="2:18">
      <c r="B6" t="s">
        <v>437</v>
      </c>
      <c r="C6">
        <v>0</v>
      </c>
      <c r="D6">
        <v>0</v>
      </c>
      <c r="E6">
        <v>2</v>
      </c>
      <c r="F6">
        <v>0</v>
      </c>
      <c r="G6">
        <v>0</v>
      </c>
      <c r="H6" s="11" t="s">
        <v>435</v>
      </c>
      <c r="I6">
        <v>15</v>
      </c>
      <c r="J6">
        <v>0</v>
      </c>
      <c r="K6">
        <v>1</v>
      </c>
      <c r="L6" t="s">
        <v>435</v>
      </c>
      <c r="M6">
        <v>1</v>
      </c>
      <c r="N6" t="s">
        <v>438</v>
      </c>
      <c r="O6">
        <v>1</v>
      </c>
      <c r="P6" t="s">
        <v>435</v>
      </c>
      <c r="Q6">
        <v>0</v>
      </c>
      <c r="R6">
        <v>1</v>
      </c>
    </row>
    <row r="7" spans="2:18">
      <c r="B7" t="s">
        <v>439</v>
      </c>
      <c r="C7">
        <v>0</v>
      </c>
      <c r="D7">
        <v>0</v>
      </c>
      <c r="E7">
        <v>4</v>
      </c>
      <c r="F7">
        <v>0</v>
      </c>
      <c r="G7">
        <v>0</v>
      </c>
      <c r="H7" s="11" t="s">
        <v>435</v>
      </c>
      <c r="I7">
        <v>0</v>
      </c>
      <c r="J7">
        <v>0</v>
      </c>
      <c r="K7">
        <v>0</v>
      </c>
      <c r="L7" t="s">
        <v>435</v>
      </c>
      <c r="M7">
        <v>0</v>
      </c>
      <c r="N7" t="s">
        <v>435</v>
      </c>
      <c r="O7">
        <v>0</v>
      </c>
      <c r="P7" t="s">
        <v>435</v>
      </c>
      <c r="Q7">
        <v>0</v>
      </c>
      <c r="R7">
        <v>0</v>
      </c>
    </row>
    <row r="8" spans="2:18">
      <c r="B8" t="s">
        <v>440</v>
      </c>
      <c r="C8">
        <v>0</v>
      </c>
      <c r="D8">
        <v>0</v>
      </c>
      <c r="E8">
        <v>0</v>
      </c>
      <c r="F8">
        <v>2</v>
      </c>
      <c r="G8">
        <v>0</v>
      </c>
      <c r="H8" s="11" t="s">
        <v>435</v>
      </c>
      <c r="I8">
        <v>2</v>
      </c>
      <c r="J8">
        <v>0</v>
      </c>
      <c r="K8">
        <v>0</v>
      </c>
      <c r="L8" t="s">
        <v>435</v>
      </c>
      <c r="M8">
        <v>0</v>
      </c>
      <c r="N8" t="s">
        <v>435</v>
      </c>
      <c r="O8">
        <v>2</v>
      </c>
      <c r="P8" t="s">
        <v>435</v>
      </c>
      <c r="Q8">
        <v>0</v>
      </c>
      <c r="R8">
        <v>0</v>
      </c>
    </row>
    <row r="9" spans="2:18">
      <c r="B9" t="s">
        <v>441</v>
      </c>
      <c r="C9">
        <v>0</v>
      </c>
      <c r="D9">
        <v>0</v>
      </c>
      <c r="E9">
        <v>0</v>
      </c>
      <c r="F9">
        <v>1</v>
      </c>
      <c r="G9">
        <v>0</v>
      </c>
      <c r="H9" s="11" t="s">
        <v>435</v>
      </c>
      <c r="I9">
        <v>1</v>
      </c>
      <c r="J9">
        <v>0</v>
      </c>
      <c r="K9">
        <v>0</v>
      </c>
      <c r="L9" t="s">
        <v>435</v>
      </c>
      <c r="M9">
        <v>0</v>
      </c>
      <c r="N9" t="s">
        <v>435</v>
      </c>
      <c r="O9">
        <v>4</v>
      </c>
      <c r="P9" t="s">
        <v>435</v>
      </c>
      <c r="Q9">
        <v>0</v>
      </c>
      <c r="R9">
        <v>0</v>
      </c>
    </row>
    <row r="10" spans="2:18">
      <c r="B10" t="s">
        <v>442</v>
      </c>
      <c r="C10">
        <v>0</v>
      </c>
      <c r="D10">
        <v>0</v>
      </c>
      <c r="E10">
        <v>1</v>
      </c>
      <c r="F10">
        <v>0</v>
      </c>
      <c r="G10">
        <v>0</v>
      </c>
      <c r="H10" s="11" t="s">
        <v>435</v>
      </c>
      <c r="I10">
        <v>8</v>
      </c>
      <c r="J10">
        <v>0</v>
      </c>
      <c r="K10">
        <v>0</v>
      </c>
      <c r="L10" t="s">
        <v>435</v>
      </c>
      <c r="M10">
        <v>0</v>
      </c>
      <c r="N10" t="s">
        <v>435</v>
      </c>
      <c r="O10">
        <v>1</v>
      </c>
      <c r="P10" t="s">
        <v>435</v>
      </c>
      <c r="Q10">
        <v>0</v>
      </c>
      <c r="R10">
        <v>0</v>
      </c>
    </row>
    <row r="11" spans="2:18">
      <c r="B11" t="s">
        <v>443</v>
      </c>
      <c r="C11">
        <v>0</v>
      </c>
      <c r="D11">
        <v>0</v>
      </c>
      <c r="E11">
        <v>1</v>
      </c>
      <c r="F11">
        <v>0</v>
      </c>
      <c r="G11">
        <v>0</v>
      </c>
      <c r="H11" s="11" t="s">
        <v>435</v>
      </c>
      <c r="I11">
        <v>12</v>
      </c>
      <c r="J11">
        <v>0</v>
      </c>
      <c r="K11">
        <v>0</v>
      </c>
      <c r="L11" t="s">
        <v>435</v>
      </c>
      <c r="M11">
        <v>0</v>
      </c>
      <c r="N11" t="s">
        <v>435</v>
      </c>
      <c r="O11">
        <v>1</v>
      </c>
      <c r="P11" t="s">
        <v>435</v>
      </c>
      <c r="Q11">
        <v>0</v>
      </c>
      <c r="R11">
        <v>0</v>
      </c>
    </row>
    <row r="12" spans="2:18">
      <c r="B12" t="s">
        <v>444</v>
      </c>
      <c r="C12">
        <v>0</v>
      </c>
      <c r="D12">
        <v>0</v>
      </c>
      <c r="E12">
        <v>1</v>
      </c>
      <c r="F12">
        <v>0</v>
      </c>
      <c r="G12">
        <v>0</v>
      </c>
      <c r="H12" s="11" t="s">
        <v>435</v>
      </c>
      <c r="I12">
        <v>13</v>
      </c>
      <c r="J12">
        <v>0</v>
      </c>
      <c r="K12">
        <v>0</v>
      </c>
      <c r="L12" t="s">
        <v>435</v>
      </c>
      <c r="M12">
        <v>0</v>
      </c>
      <c r="N12" t="s">
        <v>435</v>
      </c>
      <c r="O12">
        <v>1</v>
      </c>
      <c r="P12" t="s">
        <v>435</v>
      </c>
      <c r="Q12">
        <v>0</v>
      </c>
      <c r="R12">
        <v>0</v>
      </c>
    </row>
    <row r="13" spans="2:18">
      <c r="B13" t="s">
        <v>445</v>
      </c>
      <c r="C13">
        <v>0</v>
      </c>
      <c r="D13">
        <v>0</v>
      </c>
      <c r="E13">
        <v>1</v>
      </c>
      <c r="F13">
        <v>0</v>
      </c>
      <c r="G13">
        <v>0</v>
      </c>
      <c r="H13" s="11" t="s">
        <v>435</v>
      </c>
      <c r="I13">
        <v>4</v>
      </c>
      <c r="J13">
        <v>0</v>
      </c>
      <c r="K13">
        <v>0</v>
      </c>
      <c r="L13" t="s">
        <v>435</v>
      </c>
      <c r="M13">
        <v>0</v>
      </c>
      <c r="N13" t="s">
        <v>435</v>
      </c>
      <c r="O13">
        <v>1</v>
      </c>
      <c r="P13" t="s">
        <v>435</v>
      </c>
      <c r="Q13">
        <v>0</v>
      </c>
      <c r="R13">
        <v>0</v>
      </c>
    </row>
    <row r="14" spans="2:18">
      <c r="B14" t="s">
        <v>446</v>
      </c>
      <c r="C14">
        <v>0</v>
      </c>
      <c r="D14">
        <v>0</v>
      </c>
      <c r="E14">
        <v>1</v>
      </c>
      <c r="F14">
        <v>0</v>
      </c>
      <c r="G14">
        <v>0</v>
      </c>
      <c r="H14" s="11" t="s">
        <v>435</v>
      </c>
      <c r="I14">
        <v>13</v>
      </c>
      <c r="J14">
        <v>0</v>
      </c>
      <c r="K14">
        <v>0</v>
      </c>
      <c r="L14" t="s">
        <v>435</v>
      </c>
      <c r="M14">
        <v>0</v>
      </c>
      <c r="N14" t="s">
        <v>435</v>
      </c>
      <c r="O14">
        <v>1</v>
      </c>
      <c r="P14" t="s">
        <v>435</v>
      </c>
      <c r="Q14">
        <v>0</v>
      </c>
      <c r="R14">
        <v>0</v>
      </c>
    </row>
    <row r="15" spans="2:18">
      <c r="B15" t="s">
        <v>447</v>
      </c>
      <c r="C15">
        <v>0</v>
      </c>
      <c r="D15">
        <v>0</v>
      </c>
      <c r="E15">
        <v>3</v>
      </c>
      <c r="F15">
        <v>0</v>
      </c>
      <c r="G15">
        <v>0</v>
      </c>
      <c r="H15" s="11" t="s">
        <v>435</v>
      </c>
      <c r="I15">
        <v>9</v>
      </c>
      <c r="J15">
        <v>1</v>
      </c>
      <c r="K15">
        <v>1</v>
      </c>
      <c r="L15" t="s">
        <v>448</v>
      </c>
      <c r="M15">
        <v>1</v>
      </c>
      <c r="N15" t="s">
        <v>449</v>
      </c>
      <c r="O15">
        <v>1</v>
      </c>
      <c r="P15" t="s">
        <v>435</v>
      </c>
      <c r="Q15">
        <v>0</v>
      </c>
      <c r="R15">
        <v>2</v>
      </c>
    </row>
    <row r="16" spans="2:18">
      <c r="B16" t="s">
        <v>450</v>
      </c>
      <c r="C16">
        <v>0</v>
      </c>
      <c r="D16">
        <v>0</v>
      </c>
      <c r="E16">
        <v>0</v>
      </c>
      <c r="F16">
        <v>2</v>
      </c>
      <c r="G16">
        <v>0</v>
      </c>
      <c r="H16" s="11" t="s">
        <v>435</v>
      </c>
      <c r="I16">
        <v>0</v>
      </c>
      <c r="J16">
        <v>0</v>
      </c>
      <c r="K16">
        <v>0</v>
      </c>
      <c r="L16" t="s">
        <v>435</v>
      </c>
      <c r="M16">
        <v>0</v>
      </c>
      <c r="N16" t="s">
        <v>435</v>
      </c>
      <c r="O16">
        <v>1</v>
      </c>
      <c r="P16" t="s">
        <v>435</v>
      </c>
      <c r="Q16">
        <v>0</v>
      </c>
      <c r="R16">
        <v>0</v>
      </c>
    </row>
    <row r="17" spans="2:18">
      <c r="B17" t="s">
        <v>451</v>
      </c>
      <c r="C17">
        <v>0</v>
      </c>
      <c r="D17">
        <v>0</v>
      </c>
      <c r="E17">
        <v>0</v>
      </c>
      <c r="F17">
        <v>3</v>
      </c>
      <c r="G17">
        <v>0</v>
      </c>
      <c r="H17" s="11" t="s">
        <v>435</v>
      </c>
      <c r="I17">
        <v>0</v>
      </c>
      <c r="J17">
        <v>0</v>
      </c>
      <c r="K17">
        <v>0</v>
      </c>
      <c r="L17" t="s">
        <v>435</v>
      </c>
      <c r="M17">
        <v>0</v>
      </c>
      <c r="N17" t="s">
        <v>435</v>
      </c>
      <c r="O17">
        <v>0</v>
      </c>
      <c r="P17" t="s">
        <v>435</v>
      </c>
      <c r="Q17">
        <v>0</v>
      </c>
      <c r="R17">
        <v>0</v>
      </c>
    </row>
    <row r="18" spans="2:18">
      <c r="B18" t="s">
        <v>452</v>
      </c>
      <c r="C18">
        <v>0</v>
      </c>
      <c r="D18">
        <v>0</v>
      </c>
      <c r="E18">
        <v>0</v>
      </c>
      <c r="F18">
        <v>1</v>
      </c>
      <c r="G18">
        <v>0</v>
      </c>
      <c r="H18" s="11" t="s">
        <v>435</v>
      </c>
      <c r="I18">
        <v>0</v>
      </c>
      <c r="J18">
        <v>0</v>
      </c>
      <c r="K18">
        <v>0</v>
      </c>
      <c r="L18" t="s">
        <v>435</v>
      </c>
      <c r="M18">
        <v>0</v>
      </c>
      <c r="N18" t="s">
        <v>435</v>
      </c>
      <c r="O18">
        <v>0</v>
      </c>
      <c r="P18" t="s">
        <v>435</v>
      </c>
      <c r="Q18">
        <v>0</v>
      </c>
      <c r="R18">
        <v>0</v>
      </c>
    </row>
    <row r="19" spans="2:18">
      <c r="B19" t="s">
        <v>453</v>
      </c>
      <c r="C19">
        <v>0</v>
      </c>
      <c r="D19">
        <v>0</v>
      </c>
      <c r="E19">
        <v>1</v>
      </c>
      <c r="F19">
        <v>1</v>
      </c>
      <c r="G19">
        <v>2</v>
      </c>
      <c r="H19" s="11" t="s">
        <v>435</v>
      </c>
      <c r="I19">
        <v>12</v>
      </c>
      <c r="J19">
        <v>0</v>
      </c>
      <c r="K19">
        <v>1</v>
      </c>
      <c r="L19" t="s">
        <v>435</v>
      </c>
      <c r="M19">
        <v>1</v>
      </c>
      <c r="N19" t="s">
        <v>448</v>
      </c>
      <c r="O19">
        <v>2</v>
      </c>
      <c r="P19" t="s">
        <v>448</v>
      </c>
      <c r="Q19">
        <v>0</v>
      </c>
      <c r="R19">
        <v>0</v>
      </c>
    </row>
    <row r="20" spans="2:18">
      <c r="B20" t="s">
        <v>167</v>
      </c>
      <c r="C20">
        <v>0</v>
      </c>
      <c r="D20">
        <v>0</v>
      </c>
      <c r="E20">
        <v>194</v>
      </c>
      <c r="F20">
        <v>141</v>
      </c>
      <c r="G20">
        <v>335</v>
      </c>
      <c r="H20" s="11" t="s">
        <v>435</v>
      </c>
      <c r="I20">
        <v>506</v>
      </c>
      <c r="J20">
        <v>50</v>
      </c>
      <c r="K20">
        <v>71</v>
      </c>
      <c r="L20" t="s">
        <v>454</v>
      </c>
      <c r="M20">
        <v>167</v>
      </c>
      <c r="N20" t="s">
        <v>455</v>
      </c>
      <c r="O20">
        <v>149</v>
      </c>
      <c r="P20" t="s">
        <v>456</v>
      </c>
      <c r="Q20">
        <v>186</v>
      </c>
      <c r="R20">
        <v>27</v>
      </c>
    </row>
    <row r="21" spans="2:18">
      <c r="B21" t="s">
        <v>173</v>
      </c>
      <c r="C21">
        <v>0</v>
      </c>
      <c r="D21">
        <v>0</v>
      </c>
      <c r="E21">
        <v>303</v>
      </c>
      <c r="F21">
        <v>200</v>
      </c>
      <c r="G21">
        <v>503</v>
      </c>
      <c r="H21" s="11" t="s">
        <v>435</v>
      </c>
      <c r="I21">
        <v>982</v>
      </c>
      <c r="J21">
        <v>52</v>
      </c>
      <c r="K21">
        <v>86</v>
      </c>
      <c r="L21" t="s">
        <v>457</v>
      </c>
      <c r="M21">
        <v>260</v>
      </c>
      <c r="N21" t="s">
        <v>458</v>
      </c>
      <c r="O21">
        <v>293</v>
      </c>
      <c r="P21" t="s">
        <v>459</v>
      </c>
      <c r="Q21">
        <v>210</v>
      </c>
      <c r="R21">
        <v>43</v>
      </c>
    </row>
    <row r="22" spans="2:18">
      <c r="B22" t="s">
        <v>175</v>
      </c>
      <c r="C22">
        <v>242</v>
      </c>
      <c r="D22">
        <v>63</v>
      </c>
      <c r="E22">
        <v>287</v>
      </c>
      <c r="F22">
        <v>158</v>
      </c>
      <c r="G22">
        <v>445</v>
      </c>
      <c r="H22" s="11" t="s">
        <v>460</v>
      </c>
      <c r="I22">
        <v>1083</v>
      </c>
      <c r="J22">
        <v>95</v>
      </c>
      <c r="K22">
        <v>166</v>
      </c>
      <c r="L22" t="s">
        <v>461</v>
      </c>
      <c r="M22">
        <v>287</v>
      </c>
      <c r="N22" t="s">
        <v>448</v>
      </c>
      <c r="O22">
        <v>355</v>
      </c>
      <c r="P22" t="s">
        <v>462</v>
      </c>
      <c r="Q22">
        <v>90</v>
      </c>
      <c r="R22">
        <v>0</v>
      </c>
    </row>
    <row r="23" spans="2:18">
      <c r="B23" t="s">
        <v>177</v>
      </c>
      <c r="C23">
        <v>0</v>
      </c>
      <c r="D23">
        <v>0</v>
      </c>
      <c r="E23">
        <v>152</v>
      </c>
      <c r="F23">
        <v>114</v>
      </c>
      <c r="G23">
        <v>266</v>
      </c>
      <c r="H23" s="11" t="s">
        <v>435</v>
      </c>
      <c r="I23">
        <v>597</v>
      </c>
      <c r="J23">
        <v>33</v>
      </c>
      <c r="K23">
        <v>65</v>
      </c>
      <c r="L23" t="s">
        <v>463</v>
      </c>
      <c r="M23">
        <v>128</v>
      </c>
      <c r="N23" t="s">
        <v>464</v>
      </c>
      <c r="O23">
        <v>251</v>
      </c>
      <c r="P23" t="s">
        <v>465</v>
      </c>
      <c r="Q23">
        <v>15</v>
      </c>
      <c r="R23">
        <v>24</v>
      </c>
    </row>
    <row r="24" spans="2:18">
      <c r="B24" t="s">
        <v>179</v>
      </c>
      <c r="C24">
        <v>0</v>
      </c>
      <c r="D24">
        <v>0</v>
      </c>
      <c r="E24">
        <v>58</v>
      </c>
      <c r="F24">
        <v>31</v>
      </c>
      <c r="G24">
        <v>89</v>
      </c>
      <c r="H24" s="11" t="s">
        <v>435</v>
      </c>
      <c r="I24">
        <v>322</v>
      </c>
      <c r="J24">
        <v>15</v>
      </c>
      <c r="K24">
        <v>40</v>
      </c>
      <c r="L24" t="s">
        <v>466</v>
      </c>
      <c r="M24">
        <v>58</v>
      </c>
      <c r="N24" t="s">
        <v>448</v>
      </c>
      <c r="O24">
        <v>49</v>
      </c>
      <c r="P24" t="s">
        <v>467</v>
      </c>
      <c r="Q24">
        <v>40</v>
      </c>
      <c r="R24">
        <v>0</v>
      </c>
    </row>
    <row r="25" spans="2:18">
      <c r="B25" t="s">
        <v>207</v>
      </c>
      <c r="C25">
        <v>28</v>
      </c>
      <c r="D25">
        <v>1</v>
      </c>
      <c r="E25">
        <v>813</v>
      </c>
      <c r="F25">
        <v>1249</v>
      </c>
      <c r="G25">
        <v>2062</v>
      </c>
      <c r="H25" s="11" t="s">
        <v>468</v>
      </c>
      <c r="I25">
        <v>5532</v>
      </c>
      <c r="J25">
        <v>94</v>
      </c>
      <c r="K25">
        <v>182</v>
      </c>
      <c r="L25" t="s">
        <v>469</v>
      </c>
      <c r="M25">
        <v>752</v>
      </c>
      <c r="N25" t="s">
        <v>470</v>
      </c>
      <c r="O25">
        <v>2049</v>
      </c>
      <c r="P25" t="s">
        <v>471</v>
      </c>
      <c r="Q25">
        <v>13</v>
      </c>
      <c r="R25">
        <v>61</v>
      </c>
    </row>
    <row r="26" spans="2:18">
      <c r="B26" t="s">
        <v>209</v>
      </c>
      <c r="C26">
        <v>1</v>
      </c>
      <c r="D26">
        <v>0</v>
      </c>
      <c r="E26">
        <v>352</v>
      </c>
      <c r="F26">
        <v>1417</v>
      </c>
      <c r="G26">
        <v>1769</v>
      </c>
      <c r="H26" s="11" t="s">
        <v>472</v>
      </c>
      <c r="I26">
        <v>2168</v>
      </c>
      <c r="J26">
        <v>86</v>
      </c>
      <c r="K26">
        <v>109</v>
      </c>
      <c r="L26" t="s">
        <v>473</v>
      </c>
      <c r="M26">
        <v>336</v>
      </c>
      <c r="N26" t="s">
        <v>474</v>
      </c>
      <c r="O26">
        <v>1779</v>
      </c>
      <c r="P26" t="s">
        <v>475</v>
      </c>
      <c r="Q26">
        <v>-10</v>
      </c>
      <c r="R26">
        <v>16</v>
      </c>
    </row>
    <row r="27" spans="2:18">
      <c r="B27" t="s">
        <v>210</v>
      </c>
      <c r="C27">
        <v>0</v>
      </c>
      <c r="D27">
        <v>0</v>
      </c>
      <c r="E27">
        <v>732</v>
      </c>
      <c r="F27">
        <v>1559</v>
      </c>
      <c r="G27">
        <v>2291</v>
      </c>
      <c r="H27" s="11" t="s">
        <v>435</v>
      </c>
      <c r="I27">
        <v>3832</v>
      </c>
      <c r="J27">
        <v>51</v>
      </c>
      <c r="K27">
        <v>197</v>
      </c>
      <c r="L27" t="s">
        <v>476</v>
      </c>
      <c r="M27">
        <v>672</v>
      </c>
      <c r="N27" t="s">
        <v>477</v>
      </c>
      <c r="O27">
        <v>2334</v>
      </c>
      <c r="P27" t="s">
        <v>478</v>
      </c>
      <c r="Q27">
        <v>-43</v>
      </c>
      <c r="R27">
        <v>60</v>
      </c>
    </row>
    <row r="28" spans="2:18">
      <c r="B28" t="s">
        <v>211</v>
      </c>
      <c r="C28">
        <v>427</v>
      </c>
      <c r="D28">
        <v>96</v>
      </c>
      <c r="E28">
        <v>541</v>
      </c>
      <c r="F28">
        <v>325</v>
      </c>
      <c r="G28">
        <v>866</v>
      </c>
      <c r="H28" s="11" t="s">
        <v>479</v>
      </c>
      <c r="I28">
        <v>4179</v>
      </c>
      <c r="J28">
        <v>225</v>
      </c>
      <c r="K28">
        <v>321</v>
      </c>
      <c r="L28" t="s">
        <v>480</v>
      </c>
      <c r="M28">
        <v>534</v>
      </c>
      <c r="N28" t="s">
        <v>481</v>
      </c>
      <c r="O28">
        <v>919</v>
      </c>
      <c r="P28" t="s">
        <v>482</v>
      </c>
      <c r="Q28">
        <v>-53</v>
      </c>
      <c r="R28">
        <v>7</v>
      </c>
    </row>
    <row r="29" spans="2:18">
      <c r="B29" t="s">
        <v>212</v>
      </c>
      <c r="C29">
        <v>553</v>
      </c>
      <c r="D29">
        <v>77</v>
      </c>
      <c r="E29">
        <v>647</v>
      </c>
      <c r="F29">
        <v>216</v>
      </c>
      <c r="G29">
        <v>863</v>
      </c>
      <c r="H29" s="11" t="s">
        <v>483</v>
      </c>
      <c r="I29">
        <v>3622</v>
      </c>
      <c r="J29">
        <v>225</v>
      </c>
      <c r="K29">
        <v>295</v>
      </c>
      <c r="L29" t="s">
        <v>484</v>
      </c>
      <c r="M29">
        <v>454</v>
      </c>
      <c r="N29" t="s">
        <v>485</v>
      </c>
      <c r="O29">
        <v>848</v>
      </c>
      <c r="P29" t="s">
        <v>486</v>
      </c>
      <c r="Q29">
        <v>15</v>
      </c>
      <c r="R29">
        <v>193</v>
      </c>
    </row>
    <row r="30" spans="2:18">
      <c r="B30" t="s">
        <v>214</v>
      </c>
      <c r="C30">
        <v>0</v>
      </c>
      <c r="D30">
        <v>0</v>
      </c>
      <c r="E30">
        <v>509</v>
      </c>
      <c r="F30">
        <v>811</v>
      </c>
      <c r="G30">
        <v>1320</v>
      </c>
      <c r="H30" s="11" t="s">
        <v>435</v>
      </c>
      <c r="I30">
        <v>4286</v>
      </c>
      <c r="J30">
        <v>0</v>
      </c>
      <c r="K30">
        <v>0</v>
      </c>
      <c r="L30" t="s">
        <v>435</v>
      </c>
      <c r="M30">
        <v>148</v>
      </c>
      <c r="N30" t="s">
        <v>487</v>
      </c>
      <c r="O30">
        <v>1327</v>
      </c>
      <c r="P30" t="s">
        <v>488</v>
      </c>
      <c r="Q30">
        <v>-7</v>
      </c>
      <c r="R30">
        <v>361</v>
      </c>
    </row>
    <row r="31" spans="2:18">
      <c r="B31" t="s">
        <v>215</v>
      </c>
      <c r="C31">
        <v>0</v>
      </c>
      <c r="D31">
        <v>0</v>
      </c>
      <c r="E31">
        <v>693</v>
      </c>
      <c r="F31">
        <v>1379</v>
      </c>
      <c r="G31">
        <v>2072</v>
      </c>
      <c r="H31" s="11" t="s">
        <v>435</v>
      </c>
      <c r="I31">
        <v>4752</v>
      </c>
      <c r="J31">
        <v>0</v>
      </c>
      <c r="K31">
        <v>0</v>
      </c>
      <c r="L31" t="s">
        <v>435</v>
      </c>
      <c r="M31">
        <v>43</v>
      </c>
      <c r="N31" t="s">
        <v>489</v>
      </c>
      <c r="O31">
        <v>2073</v>
      </c>
      <c r="P31" t="s">
        <v>490</v>
      </c>
      <c r="Q31">
        <v>-1</v>
      </c>
      <c r="R31">
        <v>650</v>
      </c>
    </row>
    <row r="32" spans="2:18">
      <c r="B32" t="s">
        <v>216</v>
      </c>
      <c r="C32">
        <v>0</v>
      </c>
      <c r="D32">
        <v>0</v>
      </c>
      <c r="E32">
        <v>374</v>
      </c>
      <c r="F32">
        <v>1038</v>
      </c>
      <c r="G32">
        <v>1412</v>
      </c>
      <c r="H32" s="11" t="s">
        <v>435</v>
      </c>
      <c r="I32">
        <v>2975</v>
      </c>
      <c r="J32">
        <v>0</v>
      </c>
      <c r="K32">
        <v>73</v>
      </c>
      <c r="L32" t="s">
        <v>435</v>
      </c>
      <c r="M32">
        <v>150</v>
      </c>
      <c r="N32" t="s">
        <v>491</v>
      </c>
      <c r="O32">
        <v>1412</v>
      </c>
      <c r="P32" t="s">
        <v>448</v>
      </c>
      <c r="Q32">
        <v>0</v>
      </c>
      <c r="R32">
        <v>224</v>
      </c>
    </row>
    <row r="33" spans="2:18">
      <c r="B33" t="s">
        <v>219</v>
      </c>
      <c r="C33">
        <v>120</v>
      </c>
      <c r="D33">
        <v>0</v>
      </c>
      <c r="E33">
        <v>242</v>
      </c>
      <c r="F33">
        <v>1630</v>
      </c>
      <c r="G33">
        <v>1872</v>
      </c>
      <c r="H33" s="11" t="s">
        <v>492</v>
      </c>
      <c r="I33">
        <v>2854</v>
      </c>
      <c r="J33">
        <v>9</v>
      </c>
      <c r="K33">
        <v>65</v>
      </c>
      <c r="L33" t="s">
        <v>493</v>
      </c>
      <c r="M33">
        <v>196</v>
      </c>
      <c r="N33" t="s">
        <v>494</v>
      </c>
      <c r="O33">
        <v>1872</v>
      </c>
      <c r="P33" t="s">
        <v>448</v>
      </c>
      <c r="Q33">
        <v>0</v>
      </c>
      <c r="R33">
        <v>46</v>
      </c>
    </row>
    <row r="34" spans="2:18">
      <c r="B34" t="s">
        <v>220</v>
      </c>
      <c r="C34">
        <v>241</v>
      </c>
      <c r="D34">
        <v>15</v>
      </c>
      <c r="E34">
        <v>296</v>
      </c>
      <c r="F34">
        <v>947</v>
      </c>
      <c r="G34">
        <v>1243</v>
      </c>
      <c r="H34" s="11" t="s">
        <v>495</v>
      </c>
      <c r="I34">
        <v>2695</v>
      </c>
      <c r="J34">
        <v>93</v>
      </c>
      <c r="K34">
        <v>140</v>
      </c>
      <c r="L34" t="s">
        <v>496</v>
      </c>
      <c r="M34">
        <v>288</v>
      </c>
      <c r="N34" t="s">
        <v>497</v>
      </c>
      <c r="O34">
        <v>357</v>
      </c>
      <c r="P34" t="s">
        <v>498</v>
      </c>
      <c r="Q34">
        <v>886</v>
      </c>
      <c r="R34">
        <v>8</v>
      </c>
    </row>
    <row r="35" spans="2:18">
      <c r="B35" t="s">
        <v>221</v>
      </c>
      <c r="C35">
        <v>136</v>
      </c>
      <c r="D35">
        <v>1</v>
      </c>
      <c r="E35">
        <v>136</v>
      </c>
      <c r="F35">
        <v>1444</v>
      </c>
      <c r="G35">
        <v>1580</v>
      </c>
      <c r="H35" s="11" t="s">
        <v>448</v>
      </c>
      <c r="I35">
        <v>2230</v>
      </c>
      <c r="J35">
        <v>50</v>
      </c>
      <c r="K35">
        <v>50</v>
      </c>
      <c r="L35" t="s">
        <v>448</v>
      </c>
      <c r="M35">
        <v>136</v>
      </c>
      <c r="N35" t="s">
        <v>448</v>
      </c>
      <c r="O35">
        <v>217</v>
      </c>
      <c r="P35" t="s">
        <v>499</v>
      </c>
      <c r="Q35">
        <v>1363</v>
      </c>
      <c r="R35">
        <v>0</v>
      </c>
    </row>
    <row r="36" spans="2:18">
      <c r="B36" t="s">
        <v>223</v>
      </c>
      <c r="C36">
        <v>55</v>
      </c>
      <c r="D36">
        <v>7</v>
      </c>
      <c r="E36">
        <v>67</v>
      </c>
      <c r="F36">
        <v>977</v>
      </c>
      <c r="G36">
        <v>1044</v>
      </c>
      <c r="H36" s="11" t="s">
        <v>500</v>
      </c>
      <c r="I36">
        <v>1496</v>
      </c>
      <c r="J36">
        <v>20</v>
      </c>
      <c r="K36">
        <v>21</v>
      </c>
      <c r="L36" t="s">
        <v>501</v>
      </c>
      <c r="M36">
        <v>66</v>
      </c>
      <c r="N36" t="s">
        <v>502</v>
      </c>
      <c r="O36">
        <v>105</v>
      </c>
      <c r="P36" t="s">
        <v>503</v>
      </c>
      <c r="Q36">
        <v>939</v>
      </c>
      <c r="R36">
        <v>1</v>
      </c>
    </row>
    <row r="37" spans="2:18">
      <c r="B37" t="s">
        <v>224</v>
      </c>
      <c r="C37">
        <v>528</v>
      </c>
      <c r="D37">
        <v>0</v>
      </c>
      <c r="E37">
        <v>559</v>
      </c>
      <c r="F37">
        <v>813</v>
      </c>
      <c r="G37">
        <v>1372</v>
      </c>
      <c r="H37" s="11" t="s">
        <v>504</v>
      </c>
      <c r="I37">
        <v>5417</v>
      </c>
      <c r="J37">
        <v>148</v>
      </c>
      <c r="K37">
        <v>218</v>
      </c>
      <c r="L37" t="s">
        <v>505</v>
      </c>
      <c r="M37">
        <v>559</v>
      </c>
      <c r="N37" t="s">
        <v>448</v>
      </c>
      <c r="O37">
        <v>1306</v>
      </c>
      <c r="P37" t="s">
        <v>506</v>
      </c>
      <c r="Q37">
        <v>66</v>
      </c>
      <c r="R37">
        <v>0</v>
      </c>
    </row>
    <row r="38" spans="2:18">
      <c r="B38" t="s">
        <v>227</v>
      </c>
      <c r="C38">
        <v>34</v>
      </c>
      <c r="D38">
        <v>0</v>
      </c>
      <c r="E38">
        <v>34</v>
      </c>
      <c r="F38">
        <v>0</v>
      </c>
      <c r="G38">
        <v>0</v>
      </c>
      <c r="H38" s="11" t="s">
        <v>448</v>
      </c>
      <c r="I38">
        <v>1715</v>
      </c>
      <c r="J38">
        <v>16</v>
      </c>
      <c r="K38">
        <v>34</v>
      </c>
      <c r="L38" t="s">
        <v>507</v>
      </c>
      <c r="M38">
        <v>34</v>
      </c>
      <c r="N38" t="s">
        <v>448</v>
      </c>
      <c r="O38">
        <v>34</v>
      </c>
      <c r="P38" t="s">
        <v>435</v>
      </c>
      <c r="Q38">
        <v>0</v>
      </c>
      <c r="R38">
        <v>0</v>
      </c>
    </row>
    <row r="39" spans="2:18">
      <c r="B39" t="s">
        <v>233</v>
      </c>
      <c r="C39">
        <v>260</v>
      </c>
      <c r="D39">
        <v>2</v>
      </c>
      <c r="E39">
        <v>300</v>
      </c>
      <c r="F39">
        <v>684</v>
      </c>
      <c r="G39">
        <v>984</v>
      </c>
      <c r="H39" s="11" t="s">
        <v>508</v>
      </c>
      <c r="I39">
        <v>2013</v>
      </c>
      <c r="J39">
        <v>28</v>
      </c>
      <c r="K39">
        <v>94</v>
      </c>
      <c r="L39" t="s">
        <v>509</v>
      </c>
      <c r="M39">
        <v>299</v>
      </c>
      <c r="N39" t="s">
        <v>510</v>
      </c>
      <c r="O39">
        <v>357</v>
      </c>
      <c r="P39" t="s">
        <v>511</v>
      </c>
      <c r="Q39">
        <v>627</v>
      </c>
      <c r="R39">
        <v>1</v>
      </c>
    </row>
    <row r="40" spans="2:18">
      <c r="B40" t="s">
        <v>235</v>
      </c>
      <c r="C40">
        <v>390</v>
      </c>
      <c r="D40">
        <v>0</v>
      </c>
      <c r="E40">
        <v>416</v>
      </c>
      <c r="F40">
        <v>747</v>
      </c>
      <c r="G40">
        <v>1163</v>
      </c>
      <c r="H40" s="11" t="s">
        <v>512</v>
      </c>
      <c r="I40">
        <v>3208</v>
      </c>
      <c r="J40">
        <v>62</v>
      </c>
      <c r="K40">
        <v>139</v>
      </c>
      <c r="L40" t="s">
        <v>513</v>
      </c>
      <c r="M40">
        <v>416</v>
      </c>
      <c r="N40" t="s">
        <v>448</v>
      </c>
      <c r="O40">
        <v>592</v>
      </c>
      <c r="P40" t="s">
        <v>514</v>
      </c>
      <c r="Q40">
        <v>571</v>
      </c>
      <c r="R40">
        <v>0</v>
      </c>
    </row>
    <row r="41" spans="2:18">
      <c r="B41" t="s">
        <v>240</v>
      </c>
      <c r="C41">
        <v>192</v>
      </c>
      <c r="D41">
        <v>45</v>
      </c>
      <c r="E41">
        <v>200</v>
      </c>
      <c r="F41">
        <v>769</v>
      </c>
      <c r="G41">
        <v>969</v>
      </c>
      <c r="H41" s="11" t="s">
        <v>515</v>
      </c>
      <c r="I41">
        <v>2095</v>
      </c>
      <c r="J41">
        <v>58</v>
      </c>
      <c r="K41">
        <v>63</v>
      </c>
      <c r="L41" t="s">
        <v>516</v>
      </c>
      <c r="M41">
        <v>198</v>
      </c>
      <c r="N41" t="s">
        <v>517</v>
      </c>
      <c r="O41">
        <v>435</v>
      </c>
      <c r="P41" t="s">
        <v>518</v>
      </c>
      <c r="Q41">
        <v>534</v>
      </c>
      <c r="R41">
        <v>2</v>
      </c>
    </row>
    <row r="42" spans="2:18">
      <c r="B42" t="s">
        <v>242</v>
      </c>
      <c r="C42">
        <v>131</v>
      </c>
      <c r="D42">
        <v>7</v>
      </c>
      <c r="E42">
        <v>693</v>
      </c>
      <c r="F42">
        <v>859</v>
      </c>
      <c r="G42">
        <v>1552</v>
      </c>
      <c r="H42" s="11" t="s">
        <v>519</v>
      </c>
      <c r="I42">
        <v>3759</v>
      </c>
      <c r="J42">
        <v>0</v>
      </c>
      <c r="K42">
        <v>41</v>
      </c>
      <c r="L42" t="s">
        <v>435</v>
      </c>
      <c r="M42">
        <v>500</v>
      </c>
      <c r="N42" t="s">
        <v>520</v>
      </c>
      <c r="O42">
        <v>1515</v>
      </c>
      <c r="P42" t="s">
        <v>521</v>
      </c>
      <c r="Q42">
        <v>37</v>
      </c>
      <c r="R42">
        <v>193</v>
      </c>
    </row>
    <row r="43" spans="2:18">
      <c r="B43" t="s">
        <v>243</v>
      </c>
      <c r="C43">
        <v>480</v>
      </c>
      <c r="D43">
        <v>0</v>
      </c>
      <c r="E43">
        <v>523</v>
      </c>
      <c r="F43">
        <v>1046</v>
      </c>
      <c r="G43">
        <v>1569</v>
      </c>
      <c r="H43" s="11" t="s">
        <v>522</v>
      </c>
      <c r="I43">
        <v>4510</v>
      </c>
      <c r="J43">
        <v>55</v>
      </c>
      <c r="K43">
        <v>176</v>
      </c>
      <c r="L43" t="s">
        <v>523</v>
      </c>
      <c r="M43">
        <v>521</v>
      </c>
      <c r="N43" t="s">
        <v>524</v>
      </c>
      <c r="O43">
        <v>648</v>
      </c>
      <c r="P43" t="s">
        <v>525</v>
      </c>
      <c r="Q43">
        <v>921</v>
      </c>
      <c r="R43">
        <v>2</v>
      </c>
    </row>
    <row r="44" spans="2:18">
      <c r="B44" t="s">
        <v>246</v>
      </c>
      <c r="C44">
        <v>360</v>
      </c>
      <c r="D44">
        <v>176</v>
      </c>
      <c r="E44">
        <v>449</v>
      </c>
      <c r="F44">
        <v>537</v>
      </c>
      <c r="G44">
        <v>986</v>
      </c>
      <c r="H44" s="11" t="s">
        <v>526</v>
      </c>
      <c r="I44">
        <v>1011</v>
      </c>
      <c r="J44">
        <v>68</v>
      </c>
      <c r="K44">
        <v>114</v>
      </c>
      <c r="L44" t="s">
        <v>527</v>
      </c>
      <c r="M44">
        <v>258</v>
      </c>
      <c r="N44" t="s">
        <v>528</v>
      </c>
      <c r="O44">
        <v>715</v>
      </c>
      <c r="P44" t="s">
        <v>529</v>
      </c>
      <c r="Q44">
        <v>271</v>
      </c>
      <c r="R44">
        <v>191</v>
      </c>
    </row>
    <row r="45" spans="2:18">
      <c r="B45" t="s">
        <v>248</v>
      </c>
      <c r="C45">
        <v>288</v>
      </c>
      <c r="D45">
        <v>12</v>
      </c>
      <c r="E45">
        <v>409</v>
      </c>
      <c r="F45">
        <v>90</v>
      </c>
      <c r="G45">
        <v>499</v>
      </c>
      <c r="H45" s="11" t="s">
        <v>454</v>
      </c>
      <c r="I45">
        <v>331</v>
      </c>
      <c r="J45">
        <v>67</v>
      </c>
      <c r="K45">
        <v>90</v>
      </c>
      <c r="L45" t="s">
        <v>530</v>
      </c>
      <c r="M45">
        <v>166</v>
      </c>
      <c r="N45" t="s">
        <v>531</v>
      </c>
      <c r="O45">
        <v>323</v>
      </c>
      <c r="P45" t="s">
        <v>532</v>
      </c>
      <c r="Q45">
        <v>176</v>
      </c>
      <c r="R45">
        <v>243</v>
      </c>
    </row>
    <row r="46" spans="2:18">
      <c r="B46" t="s">
        <v>249</v>
      </c>
      <c r="C46">
        <v>3</v>
      </c>
      <c r="D46">
        <v>1</v>
      </c>
      <c r="E46">
        <v>363</v>
      </c>
      <c r="F46">
        <v>88</v>
      </c>
      <c r="G46">
        <v>451</v>
      </c>
      <c r="H46" s="11" t="s">
        <v>533</v>
      </c>
      <c r="I46">
        <v>1708</v>
      </c>
      <c r="J46">
        <v>81</v>
      </c>
      <c r="K46">
        <v>119</v>
      </c>
      <c r="L46" t="s">
        <v>534</v>
      </c>
      <c r="M46">
        <v>242</v>
      </c>
      <c r="N46" t="s">
        <v>535</v>
      </c>
      <c r="O46">
        <v>304</v>
      </c>
      <c r="P46" t="s">
        <v>536</v>
      </c>
      <c r="Q46">
        <v>147</v>
      </c>
      <c r="R46">
        <v>121</v>
      </c>
    </row>
    <row r="47" spans="2:18">
      <c r="B47" t="s">
        <v>269</v>
      </c>
      <c r="C47">
        <v>454</v>
      </c>
      <c r="D47">
        <v>17</v>
      </c>
      <c r="E47">
        <v>482</v>
      </c>
      <c r="F47">
        <v>296</v>
      </c>
      <c r="G47">
        <v>778</v>
      </c>
      <c r="H47" s="11" t="s">
        <v>537</v>
      </c>
      <c r="I47">
        <v>3462</v>
      </c>
      <c r="J47">
        <v>79</v>
      </c>
      <c r="K47">
        <v>149</v>
      </c>
      <c r="L47" t="s">
        <v>538</v>
      </c>
      <c r="M47">
        <v>465</v>
      </c>
      <c r="N47" t="s">
        <v>539</v>
      </c>
      <c r="O47">
        <v>734</v>
      </c>
      <c r="P47" t="s">
        <v>540</v>
      </c>
      <c r="Q47">
        <v>44</v>
      </c>
      <c r="R47">
        <v>17</v>
      </c>
    </row>
    <row r="48" spans="2:18">
      <c r="B48" t="s">
        <v>271</v>
      </c>
      <c r="C48">
        <v>0</v>
      </c>
      <c r="D48">
        <v>0</v>
      </c>
      <c r="E48">
        <v>511</v>
      </c>
      <c r="F48">
        <v>407</v>
      </c>
      <c r="G48">
        <v>918</v>
      </c>
      <c r="H48" s="11" t="s">
        <v>435</v>
      </c>
      <c r="I48">
        <v>4335</v>
      </c>
      <c r="J48">
        <v>112</v>
      </c>
      <c r="K48">
        <v>198</v>
      </c>
      <c r="L48" t="s">
        <v>541</v>
      </c>
      <c r="M48">
        <v>477</v>
      </c>
      <c r="N48" t="s">
        <v>542</v>
      </c>
      <c r="O48">
        <v>823</v>
      </c>
      <c r="P48" t="s">
        <v>543</v>
      </c>
      <c r="Q48">
        <v>95</v>
      </c>
      <c r="R48">
        <v>34</v>
      </c>
    </row>
    <row r="49" spans="2:18">
      <c r="B49" t="s">
        <v>277</v>
      </c>
      <c r="C49">
        <v>388</v>
      </c>
      <c r="D49">
        <v>0</v>
      </c>
      <c r="E49">
        <v>437</v>
      </c>
      <c r="F49">
        <v>150</v>
      </c>
      <c r="G49">
        <v>587</v>
      </c>
      <c r="H49" s="11" t="s">
        <v>544</v>
      </c>
      <c r="I49">
        <v>3011</v>
      </c>
      <c r="J49">
        <v>92</v>
      </c>
      <c r="K49">
        <v>220</v>
      </c>
      <c r="L49" t="s">
        <v>545</v>
      </c>
      <c r="M49">
        <v>437</v>
      </c>
      <c r="N49" t="s">
        <v>448</v>
      </c>
      <c r="O49">
        <v>576</v>
      </c>
      <c r="P49" t="s">
        <v>546</v>
      </c>
      <c r="Q49">
        <v>11</v>
      </c>
      <c r="R49">
        <v>0</v>
      </c>
    </row>
    <row r="50" spans="2:18">
      <c r="B50" t="s">
        <v>279</v>
      </c>
      <c r="C50">
        <v>0</v>
      </c>
      <c r="D50">
        <v>0</v>
      </c>
      <c r="E50">
        <v>677</v>
      </c>
      <c r="F50">
        <v>284</v>
      </c>
      <c r="G50">
        <v>961</v>
      </c>
      <c r="H50" s="11" t="s">
        <v>435</v>
      </c>
      <c r="I50">
        <v>3306</v>
      </c>
      <c r="J50">
        <v>0</v>
      </c>
      <c r="K50">
        <v>0</v>
      </c>
      <c r="L50" t="s">
        <v>435</v>
      </c>
      <c r="M50">
        <v>9</v>
      </c>
      <c r="N50" t="s">
        <v>547</v>
      </c>
      <c r="O50">
        <v>960</v>
      </c>
      <c r="P50" t="s">
        <v>548</v>
      </c>
      <c r="Q50">
        <v>1</v>
      </c>
      <c r="R50">
        <v>668</v>
      </c>
    </row>
    <row r="51" spans="2:18">
      <c r="B51" t="s">
        <v>280</v>
      </c>
      <c r="C51">
        <v>0</v>
      </c>
      <c r="D51">
        <v>0</v>
      </c>
      <c r="E51">
        <v>315</v>
      </c>
      <c r="F51">
        <v>144</v>
      </c>
      <c r="G51">
        <v>459</v>
      </c>
      <c r="H51" s="11" t="s">
        <v>435</v>
      </c>
      <c r="I51">
        <v>1633</v>
      </c>
      <c r="J51">
        <v>0</v>
      </c>
      <c r="K51">
        <v>6</v>
      </c>
      <c r="L51" t="s">
        <v>435</v>
      </c>
      <c r="M51">
        <v>49</v>
      </c>
      <c r="N51" t="s">
        <v>549</v>
      </c>
      <c r="O51">
        <v>328</v>
      </c>
      <c r="P51" t="s">
        <v>550</v>
      </c>
      <c r="Q51">
        <v>131</v>
      </c>
      <c r="R51">
        <v>266</v>
      </c>
    </row>
    <row r="52" spans="2:18">
      <c r="B52" t="s">
        <v>281</v>
      </c>
      <c r="C52">
        <v>668</v>
      </c>
      <c r="D52">
        <v>0</v>
      </c>
      <c r="E52">
        <v>809</v>
      </c>
      <c r="F52">
        <v>458</v>
      </c>
      <c r="G52">
        <v>1267</v>
      </c>
      <c r="H52" s="11" t="s">
        <v>551</v>
      </c>
      <c r="I52">
        <v>4596</v>
      </c>
      <c r="J52">
        <v>31</v>
      </c>
      <c r="K52">
        <v>193</v>
      </c>
      <c r="L52" t="s">
        <v>552</v>
      </c>
      <c r="M52">
        <v>781</v>
      </c>
      <c r="N52" t="s">
        <v>553</v>
      </c>
      <c r="O52">
        <v>1234</v>
      </c>
      <c r="P52" t="s">
        <v>554</v>
      </c>
      <c r="Q52">
        <v>33</v>
      </c>
      <c r="R52">
        <v>28</v>
      </c>
    </row>
    <row r="53" spans="2:18">
      <c r="B53" t="s">
        <v>282</v>
      </c>
      <c r="C53">
        <v>0</v>
      </c>
      <c r="D53">
        <v>0</v>
      </c>
      <c r="E53">
        <v>737</v>
      </c>
      <c r="F53">
        <v>1004</v>
      </c>
      <c r="G53">
        <v>1741</v>
      </c>
      <c r="H53" s="11" t="s">
        <v>435</v>
      </c>
      <c r="I53">
        <v>5172</v>
      </c>
      <c r="J53">
        <v>0</v>
      </c>
      <c r="K53">
        <v>0</v>
      </c>
      <c r="L53" t="s">
        <v>435</v>
      </c>
      <c r="M53">
        <v>0</v>
      </c>
      <c r="N53" t="s">
        <v>435</v>
      </c>
      <c r="O53">
        <v>0</v>
      </c>
      <c r="P53" t="s">
        <v>435</v>
      </c>
      <c r="Q53">
        <v>0</v>
      </c>
      <c r="R53">
        <v>0</v>
      </c>
    </row>
    <row r="54" spans="2:18">
      <c r="B54" t="s">
        <v>283</v>
      </c>
      <c r="C54">
        <v>0</v>
      </c>
      <c r="D54">
        <v>0</v>
      </c>
      <c r="E54">
        <v>345</v>
      </c>
      <c r="F54">
        <v>350</v>
      </c>
      <c r="G54">
        <v>695</v>
      </c>
      <c r="H54" s="11" t="s">
        <v>435</v>
      </c>
      <c r="I54">
        <v>2070</v>
      </c>
      <c r="J54">
        <v>6</v>
      </c>
      <c r="K54">
        <v>62</v>
      </c>
      <c r="L54" t="s">
        <v>555</v>
      </c>
      <c r="M54">
        <v>265</v>
      </c>
      <c r="N54" t="s">
        <v>556</v>
      </c>
      <c r="O54">
        <v>685</v>
      </c>
      <c r="P54" t="s">
        <v>557</v>
      </c>
      <c r="Q54">
        <v>10</v>
      </c>
      <c r="R54">
        <v>80</v>
      </c>
    </row>
    <row r="55" spans="2:18">
      <c r="B55" t="s">
        <v>284</v>
      </c>
      <c r="C55">
        <v>506</v>
      </c>
      <c r="D55">
        <v>0</v>
      </c>
      <c r="E55">
        <v>628</v>
      </c>
      <c r="F55">
        <v>261</v>
      </c>
      <c r="G55">
        <v>889</v>
      </c>
      <c r="H55" s="11" t="s">
        <v>558</v>
      </c>
      <c r="I55">
        <v>3289</v>
      </c>
      <c r="J55">
        <v>41</v>
      </c>
      <c r="K55">
        <v>158</v>
      </c>
      <c r="L55" t="s">
        <v>559</v>
      </c>
      <c r="M55">
        <v>628</v>
      </c>
      <c r="N55" t="s">
        <v>448</v>
      </c>
      <c r="O55">
        <v>854</v>
      </c>
      <c r="P55" t="s">
        <v>560</v>
      </c>
      <c r="Q55">
        <v>35</v>
      </c>
      <c r="R55">
        <v>0</v>
      </c>
    </row>
    <row r="56" spans="2:18">
      <c r="B56" t="s">
        <v>286</v>
      </c>
      <c r="C56">
        <v>0</v>
      </c>
      <c r="D56">
        <v>0</v>
      </c>
      <c r="E56">
        <v>328</v>
      </c>
      <c r="F56">
        <v>130</v>
      </c>
      <c r="G56">
        <v>458</v>
      </c>
      <c r="H56" s="11" t="s">
        <v>435</v>
      </c>
      <c r="I56">
        <v>1824</v>
      </c>
      <c r="J56">
        <v>0</v>
      </c>
      <c r="K56">
        <v>0</v>
      </c>
      <c r="L56" t="s">
        <v>435</v>
      </c>
      <c r="M56">
        <v>0</v>
      </c>
      <c r="N56" t="s">
        <v>435</v>
      </c>
      <c r="O56">
        <v>458</v>
      </c>
      <c r="P56" t="s">
        <v>448</v>
      </c>
      <c r="Q56">
        <v>0</v>
      </c>
      <c r="R56">
        <v>0</v>
      </c>
    </row>
    <row r="57" spans="2:18">
      <c r="B57" t="s">
        <v>287</v>
      </c>
      <c r="C57">
        <v>0</v>
      </c>
      <c r="D57">
        <v>0</v>
      </c>
      <c r="E57">
        <v>326</v>
      </c>
      <c r="F57">
        <v>232</v>
      </c>
      <c r="G57">
        <v>558</v>
      </c>
      <c r="H57" s="11" t="s">
        <v>435</v>
      </c>
      <c r="I57">
        <v>2839</v>
      </c>
      <c r="J57">
        <v>0</v>
      </c>
      <c r="K57">
        <v>0</v>
      </c>
      <c r="L57" t="s">
        <v>435</v>
      </c>
      <c r="M57">
        <v>0</v>
      </c>
      <c r="N57" t="s">
        <v>435</v>
      </c>
      <c r="O57">
        <v>558</v>
      </c>
      <c r="P57" t="s">
        <v>448</v>
      </c>
      <c r="Q57">
        <v>0</v>
      </c>
      <c r="R57">
        <v>0</v>
      </c>
    </row>
    <row r="58" spans="2:18">
      <c r="B58" t="s">
        <v>288</v>
      </c>
      <c r="C58">
        <v>0</v>
      </c>
      <c r="D58">
        <v>0</v>
      </c>
      <c r="E58">
        <v>1093</v>
      </c>
      <c r="F58">
        <v>817</v>
      </c>
      <c r="G58">
        <v>1910</v>
      </c>
      <c r="H58" s="11" t="s">
        <v>435</v>
      </c>
      <c r="I58">
        <v>5654</v>
      </c>
      <c r="J58">
        <v>0</v>
      </c>
      <c r="K58">
        <v>0</v>
      </c>
      <c r="L58" t="s">
        <v>435</v>
      </c>
      <c r="M58">
        <v>0</v>
      </c>
      <c r="N58" t="s">
        <v>435</v>
      </c>
      <c r="O58">
        <v>264</v>
      </c>
      <c r="P58" t="s">
        <v>561</v>
      </c>
      <c r="Q58">
        <v>1646</v>
      </c>
      <c r="R58">
        <v>0</v>
      </c>
    </row>
    <row r="59" spans="2:18">
      <c r="B59" t="s">
        <v>289</v>
      </c>
      <c r="C59">
        <v>0</v>
      </c>
      <c r="D59">
        <v>0</v>
      </c>
      <c r="E59">
        <v>448</v>
      </c>
      <c r="F59">
        <v>145</v>
      </c>
      <c r="G59">
        <v>593</v>
      </c>
      <c r="H59" s="11" t="s">
        <v>435</v>
      </c>
      <c r="I59">
        <v>2779</v>
      </c>
      <c r="J59">
        <v>0</v>
      </c>
      <c r="K59">
        <v>16</v>
      </c>
      <c r="L59" t="s">
        <v>435</v>
      </c>
      <c r="M59">
        <v>17</v>
      </c>
      <c r="N59" t="s">
        <v>562</v>
      </c>
      <c r="O59">
        <v>589</v>
      </c>
      <c r="P59" t="s">
        <v>563</v>
      </c>
      <c r="Q59">
        <v>4</v>
      </c>
      <c r="R59">
        <v>431</v>
      </c>
    </row>
    <row r="60" spans="2:18">
      <c r="B60" t="s">
        <v>181</v>
      </c>
      <c r="C60">
        <v>0</v>
      </c>
      <c r="D60">
        <v>0</v>
      </c>
      <c r="E60">
        <v>104</v>
      </c>
      <c r="F60">
        <v>526</v>
      </c>
      <c r="G60">
        <v>630</v>
      </c>
      <c r="H60" s="11" t="s">
        <v>435</v>
      </c>
      <c r="I60">
        <v>1034</v>
      </c>
      <c r="J60">
        <v>0</v>
      </c>
      <c r="K60">
        <v>0</v>
      </c>
      <c r="L60" t="s">
        <v>435</v>
      </c>
      <c r="M60">
        <v>0</v>
      </c>
      <c r="N60" t="s">
        <v>435</v>
      </c>
      <c r="O60">
        <v>630</v>
      </c>
      <c r="P60" t="s">
        <v>448</v>
      </c>
      <c r="Q60">
        <v>0</v>
      </c>
      <c r="R60">
        <v>0</v>
      </c>
    </row>
    <row r="61" spans="2:18">
      <c r="B61" t="s">
        <v>183</v>
      </c>
      <c r="C61">
        <v>0</v>
      </c>
      <c r="D61">
        <v>0</v>
      </c>
      <c r="E61">
        <v>0</v>
      </c>
      <c r="F61">
        <v>0</v>
      </c>
      <c r="G61">
        <v>0</v>
      </c>
      <c r="H61" s="11" t="s">
        <v>435</v>
      </c>
      <c r="I61">
        <v>0</v>
      </c>
      <c r="J61">
        <v>0</v>
      </c>
      <c r="K61">
        <v>0</v>
      </c>
      <c r="L61" t="s">
        <v>435</v>
      </c>
      <c r="M61">
        <v>0</v>
      </c>
      <c r="N61" t="s">
        <v>435</v>
      </c>
      <c r="O61">
        <v>1749</v>
      </c>
      <c r="P61" t="s">
        <v>435</v>
      </c>
      <c r="Q61">
        <v>0</v>
      </c>
      <c r="R61">
        <v>0</v>
      </c>
    </row>
    <row r="62" spans="2:18">
      <c r="B62" t="s">
        <v>185</v>
      </c>
      <c r="C62">
        <v>0</v>
      </c>
      <c r="D62">
        <v>0</v>
      </c>
      <c r="E62">
        <v>193</v>
      </c>
      <c r="F62">
        <v>1000</v>
      </c>
      <c r="G62">
        <v>1193</v>
      </c>
      <c r="H62" s="11" t="s">
        <v>435</v>
      </c>
      <c r="I62">
        <v>1829</v>
      </c>
      <c r="J62">
        <v>0</v>
      </c>
      <c r="K62">
        <v>0</v>
      </c>
      <c r="L62" t="s">
        <v>435</v>
      </c>
      <c r="M62">
        <v>0</v>
      </c>
      <c r="N62" t="s">
        <v>435</v>
      </c>
      <c r="O62">
        <v>1193</v>
      </c>
      <c r="P62" t="s">
        <v>448</v>
      </c>
      <c r="Q62">
        <v>0</v>
      </c>
      <c r="R62">
        <v>0</v>
      </c>
    </row>
    <row r="63" spans="2:18">
      <c r="B63" t="s">
        <v>187</v>
      </c>
      <c r="C63">
        <v>0</v>
      </c>
      <c r="D63">
        <v>0</v>
      </c>
      <c r="E63">
        <v>394</v>
      </c>
      <c r="F63">
        <v>1392</v>
      </c>
      <c r="G63">
        <v>1786</v>
      </c>
      <c r="H63" s="11" t="s">
        <v>435</v>
      </c>
      <c r="I63">
        <v>2492</v>
      </c>
      <c r="J63">
        <v>0</v>
      </c>
      <c r="K63">
        <v>0</v>
      </c>
      <c r="L63" t="s">
        <v>435</v>
      </c>
      <c r="M63">
        <v>0</v>
      </c>
      <c r="N63" t="s">
        <v>435</v>
      </c>
      <c r="O63">
        <v>1786</v>
      </c>
      <c r="P63" t="s">
        <v>448</v>
      </c>
      <c r="Q63">
        <v>0</v>
      </c>
      <c r="R63">
        <v>0</v>
      </c>
    </row>
    <row r="64" spans="2:18">
      <c r="B64" t="s">
        <v>189</v>
      </c>
      <c r="C64">
        <v>0</v>
      </c>
      <c r="D64">
        <v>0</v>
      </c>
      <c r="E64">
        <v>327</v>
      </c>
      <c r="F64">
        <v>1878</v>
      </c>
      <c r="G64">
        <v>2205</v>
      </c>
      <c r="H64" s="11" t="s">
        <v>435</v>
      </c>
      <c r="I64">
        <v>3527</v>
      </c>
      <c r="J64">
        <v>23</v>
      </c>
      <c r="K64">
        <v>61</v>
      </c>
      <c r="L64" t="s">
        <v>564</v>
      </c>
      <c r="M64">
        <v>306</v>
      </c>
      <c r="N64" t="s">
        <v>565</v>
      </c>
      <c r="O64">
        <v>2145</v>
      </c>
      <c r="P64" t="s">
        <v>566</v>
      </c>
      <c r="Q64">
        <v>60</v>
      </c>
      <c r="R64">
        <v>21</v>
      </c>
    </row>
    <row r="65" spans="2:18">
      <c r="B65" t="s">
        <v>191</v>
      </c>
      <c r="C65">
        <v>0</v>
      </c>
      <c r="D65">
        <v>0</v>
      </c>
      <c r="E65">
        <v>293</v>
      </c>
      <c r="F65">
        <v>1623</v>
      </c>
      <c r="G65">
        <v>1916</v>
      </c>
      <c r="H65" s="11" t="s">
        <v>435</v>
      </c>
      <c r="I65">
        <v>3287</v>
      </c>
      <c r="J65">
        <v>29</v>
      </c>
      <c r="K65">
        <v>49</v>
      </c>
      <c r="L65" t="s">
        <v>567</v>
      </c>
      <c r="M65">
        <v>274</v>
      </c>
      <c r="N65" t="s">
        <v>568</v>
      </c>
      <c r="O65">
        <v>1924</v>
      </c>
      <c r="P65" t="s">
        <v>569</v>
      </c>
      <c r="Q65">
        <v>-8</v>
      </c>
      <c r="R65">
        <v>19</v>
      </c>
    </row>
    <row r="66" spans="2:18">
      <c r="B66" t="s">
        <v>193</v>
      </c>
      <c r="C66">
        <v>0</v>
      </c>
      <c r="D66">
        <v>0</v>
      </c>
      <c r="E66">
        <v>183</v>
      </c>
      <c r="F66">
        <v>1630</v>
      </c>
      <c r="G66">
        <v>1813</v>
      </c>
      <c r="H66" s="11" t="s">
        <v>435</v>
      </c>
      <c r="I66">
        <v>2699</v>
      </c>
      <c r="J66">
        <v>1</v>
      </c>
      <c r="K66">
        <v>34</v>
      </c>
      <c r="L66" t="s">
        <v>570</v>
      </c>
      <c r="M66">
        <v>155</v>
      </c>
      <c r="N66" t="s">
        <v>571</v>
      </c>
      <c r="O66">
        <v>1808</v>
      </c>
      <c r="P66" t="s">
        <v>572</v>
      </c>
      <c r="Q66">
        <v>5</v>
      </c>
      <c r="R66">
        <v>28</v>
      </c>
    </row>
    <row r="67" spans="2:18">
      <c r="B67" t="s">
        <v>195</v>
      </c>
      <c r="C67">
        <v>0</v>
      </c>
      <c r="D67">
        <v>0</v>
      </c>
      <c r="E67">
        <v>339</v>
      </c>
      <c r="F67">
        <v>990</v>
      </c>
      <c r="G67">
        <v>1329</v>
      </c>
      <c r="H67" s="11" t="s">
        <v>435</v>
      </c>
      <c r="I67">
        <v>2408</v>
      </c>
      <c r="J67">
        <v>0</v>
      </c>
      <c r="K67">
        <v>1</v>
      </c>
      <c r="L67" t="s">
        <v>435</v>
      </c>
      <c r="M67">
        <v>3</v>
      </c>
      <c r="N67" t="s">
        <v>573</v>
      </c>
      <c r="O67">
        <v>1324</v>
      </c>
      <c r="P67" t="s">
        <v>524</v>
      </c>
      <c r="Q67">
        <v>5</v>
      </c>
      <c r="R67">
        <v>336</v>
      </c>
    </row>
    <row r="68" spans="2:18">
      <c r="B68" t="s">
        <v>197</v>
      </c>
      <c r="C68">
        <v>0</v>
      </c>
      <c r="D68">
        <v>0</v>
      </c>
      <c r="E68">
        <v>182</v>
      </c>
      <c r="F68">
        <v>863</v>
      </c>
      <c r="G68">
        <v>1045</v>
      </c>
      <c r="H68" s="11" t="s">
        <v>435</v>
      </c>
      <c r="I68">
        <v>1470</v>
      </c>
      <c r="J68">
        <v>0</v>
      </c>
      <c r="K68">
        <v>0</v>
      </c>
      <c r="L68" t="s">
        <v>435</v>
      </c>
      <c r="M68">
        <v>0</v>
      </c>
      <c r="N68" t="s">
        <v>435</v>
      </c>
      <c r="O68">
        <v>1045</v>
      </c>
      <c r="P68" t="s">
        <v>448</v>
      </c>
      <c r="Q68">
        <v>0</v>
      </c>
      <c r="R68">
        <v>0</v>
      </c>
    </row>
    <row r="69" spans="2:18">
      <c r="B69" t="s">
        <v>199</v>
      </c>
      <c r="C69">
        <v>0</v>
      </c>
      <c r="D69">
        <v>0</v>
      </c>
      <c r="E69">
        <v>230</v>
      </c>
      <c r="F69">
        <v>1233</v>
      </c>
      <c r="G69">
        <v>1463</v>
      </c>
      <c r="H69" s="11" t="s">
        <v>435</v>
      </c>
      <c r="I69">
        <v>1955</v>
      </c>
      <c r="J69">
        <v>0</v>
      </c>
      <c r="K69">
        <v>0</v>
      </c>
      <c r="L69" t="s">
        <v>435</v>
      </c>
      <c r="M69">
        <v>0</v>
      </c>
      <c r="N69" t="s">
        <v>435</v>
      </c>
      <c r="O69">
        <v>1463</v>
      </c>
      <c r="P69" t="s">
        <v>448</v>
      </c>
      <c r="Q69">
        <v>0</v>
      </c>
      <c r="R69">
        <v>0</v>
      </c>
    </row>
    <row r="70" spans="2:18">
      <c r="B70" t="s">
        <v>201</v>
      </c>
      <c r="C70">
        <v>0</v>
      </c>
      <c r="D70">
        <v>0</v>
      </c>
      <c r="E70">
        <v>175</v>
      </c>
      <c r="F70">
        <v>1674</v>
      </c>
      <c r="G70">
        <v>1849</v>
      </c>
      <c r="H70" s="11" t="s">
        <v>435</v>
      </c>
      <c r="I70">
        <v>2338</v>
      </c>
      <c r="J70">
        <v>0</v>
      </c>
      <c r="K70">
        <v>0</v>
      </c>
      <c r="L70" t="s">
        <v>435</v>
      </c>
      <c r="M70">
        <v>0</v>
      </c>
      <c r="N70" t="s">
        <v>435</v>
      </c>
      <c r="O70">
        <v>1849</v>
      </c>
      <c r="P70" t="s">
        <v>448</v>
      </c>
      <c r="Q70">
        <v>0</v>
      </c>
      <c r="R70">
        <v>0</v>
      </c>
    </row>
    <row r="71" spans="2:18">
      <c r="B71" t="s">
        <v>203</v>
      </c>
      <c r="C71">
        <v>0</v>
      </c>
      <c r="D71">
        <v>0</v>
      </c>
      <c r="E71">
        <v>87</v>
      </c>
      <c r="F71">
        <v>953</v>
      </c>
      <c r="G71">
        <v>1040</v>
      </c>
      <c r="H71" s="11" t="s">
        <v>435</v>
      </c>
      <c r="I71">
        <v>1182</v>
      </c>
      <c r="J71">
        <v>0</v>
      </c>
      <c r="K71">
        <v>0</v>
      </c>
      <c r="L71" t="s">
        <v>435</v>
      </c>
      <c r="M71">
        <v>0</v>
      </c>
      <c r="N71" t="s">
        <v>435</v>
      </c>
      <c r="O71">
        <v>1040</v>
      </c>
      <c r="P71" t="s">
        <v>448</v>
      </c>
      <c r="Q71">
        <v>0</v>
      </c>
      <c r="R71">
        <v>0</v>
      </c>
    </row>
    <row r="72" spans="2:18">
      <c r="B72" t="s">
        <v>205</v>
      </c>
      <c r="C72">
        <v>0</v>
      </c>
      <c r="D72">
        <v>0</v>
      </c>
      <c r="E72">
        <v>573</v>
      </c>
      <c r="F72">
        <v>312</v>
      </c>
      <c r="G72">
        <v>885</v>
      </c>
      <c r="H72" s="11" t="s">
        <v>435</v>
      </c>
      <c r="I72">
        <v>2607</v>
      </c>
      <c r="J72">
        <v>20</v>
      </c>
      <c r="K72">
        <v>93</v>
      </c>
      <c r="L72" t="s">
        <v>574</v>
      </c>
      <c r="M72">
        <v>510</v>
      </c>
      <c r="N72" t="s">
        <v>575</v>
      </c>
      <c r="O72">
        <v>540</v>
      </c>
      <c r="P72" t="s">
        <v>576</v>
      </c>
      <c r="Q72">
        <v>345</v>
      </c>
      <c r="R72">
        <v>63</v>
      </c>
    </row>
    <row r="73" spans="2:18">
      <c r="B73" t="s">
        <v>293</v>
      </c>
      <c r="C73">
        <v>473</v>
      </c>
      <c r="D73">
        <v>1</v>
      </c>
      <c r="E73">
        <v>497</v>
      </c>
      <c r="F73">
        <v>417</v>
      </c>
      <c r="G73">
        <v>914</v>
      </c>
      <c r="H73" s="11" t="s">
        <v>577</v>
      </c>
      <c r="I73">
        <v>3556</v>
      </c>
      <c r="J73">
        <v>93</v>
      </c>
      <c r="K73">
        <v>277</v>
      </c>
      <c r="L73" t="s">
        <v>578</v>
      </c>
      <c r="M73">
        <v>497</v>
      </c>
      <c r="N73" t="s">
        <v>448</v>
      </c>
      <c r="O73">
        <v>557</v>
      </c>
      <c r="P73" t="s">
        <v>579</v>
      </c>
      <c r="Q73">
        <v>357</v>
      </c>
      <c r="R73">
        <v>0</v>
      </c>
    </row>
    <row r="74" spans="2:18">
      <c r="B74" t="s">
        <v>295</v>
      </c>
      <c r="C74">
        <v>0</v>
      </c>
      <c r="D74">
        <v>0</v>
      </c>
      <c r="E74">
        <v>708</v>
      </c>
      <c r="F74">
        <v>159</v>
      </c>
      <c r="G74">
        <v>867</v>
      </c>
      <c r="H74" s="11" t="s">
        <v>435</v>
      </c>
      <c r="I74">
        <v>4942</v>
      </c>
      <c r="J74">
        <v>0</v>
      </c>
      <c r="K74">
        <v>0</v>
      </c>
      <c r="L74" t="s">
        <v>435</v>
      </c>
      <c r="M74">
        <v>0</v>
      </c>
      <c r="N74" t="s">
        <v>435</v>
      </c>
      <c r="O74">
        <v>867</v>
      </c>
      <c r="P74" t="s">
        <v>448</v>
      </c>
      <c r="Q74">
        <v>0</v>
      </c>
      <c r="R74">
        <v>0</v>
      </c>
    </row>
    <row r="75" spans="2:18">
      <c r="B75" t="s">
        <v>296</v>
      </c>
      <c r="C75">
        <v>7</v>
      </c>
      <c r="D75">
        <v>0</v>
      </c>
      <c r="E75">
        <v>358</v>
      </c>
      <c r="F75">
        <v>141</v>
      </c>
      <c r="G75">
        <v>499</v>
      </c>
      <c r="H75" s="11" t="s">
        <v>580</v>
      </c>
      <c r="I75">
        <v>3588</v>
      </c>
      <c r="J75">
        <v>1</v>
      </c>
      <c r="K75">
        <v>270</v>
      </c>
      <c r="L75" t="s">
        <v>581</v>
      </c>
      <c r="M75">
        <v>292</v>
      </c>
      <c r="N75" t="s">
        <v>582</v>
      </c>
      <c r="O75">
        <v>499</v>
      </c>
      <c r="P75" t="s">
        <v>448</v>
      </c>
      <c r="Q75">
        <v>0</v>
      </c>
      <c r="R75">
        <v>66</v>
      </c>
    </row>
    <row r="76" spans="2:18">
      <c r="B76" t="s">
        <v>297</v>
      </c>
      <c r="C76">
        <v>0</v>
      </c>
      <c r="D76">
        <v>0</v>
      </c>
      <c r="E76">
        <v>379</v>
      </c>
      <c r="F76">
        <v>18</v>
      </c>
      <c r="G76">
        <v>397</v>
      </c>
      <c r="H76" s="11" t="s">
        <v>435</v>
      </c>
      <c r="I76">
        <v>2685</v>
      </c>
      <c r="J76">
        <v>0</v>
      </c>
      <c r="K76">
        <v>0</v>
      </c>
      <c r="L76" t="s">
        <v>435</v>
      </c>
      <c r="M76">
        <v>0</v>
      </c>
      <c r="N76" t="s">
        <v>435</v>
      </c>
      <c r="O76">
        <v>397</v>
      </c>
      <c r="P76" t="s">
        <v>448</v>
      </c>
      <c r="Q76">
        <v>0</v>
      </c>
      <c r="R76">
        <v>0</v>
      </c>
    </row>
    <row r="77" spans="2:18">
      <c r="B77" t="s">
        <v>298</v>
      </c>
      <c r="C77">
        <v>1</v>
      </c>
      <c r="D77">
        <v>0</v>
      </c>
      <c r="E77">
        <v>508</v>
      </c>
      <c r="F77">
        <v>22</v>
      </c>
      <c r="G77">
        <v>530</v>
      </c>
      <c r="H77" s="11" t="s">
        <v>583</v>
      </c>
      <c r="I77">
        <v>4566</v>
      </c>
      <c r="J77">
        <v>0</v>
      </c>
      <c r="K77">
        <v>77</v>
      </c>
      <c r="L77" t="s">
        <v>435</v>
      </c>
      <c r="M77">
        <v>111</v>
      </c>
      <c r="N77" t="s">
        <v>584</v>
      </c>
      <c r="O77">
        <v>530</v>
      </c>
      <c r="P77" t="s">
        <v>448</v>
      </c>
      <c r="Q77">
        <v>0</v>
      </c>
      <c r="R77">
        <v>397</v>
      </c>
    </row>
    <row r="78" spans="2:18">
      <c r="B78" t="s">
        <v>299</v>
      </c>
      <c r="C78">
        <v>0</v>
      </c>
      <c r="D78">
        <v>0</v>
      </c>
      <c r="E78">
        <v>129</v>
      </c>
      <c r="F78">
        <v>334</v>
      </c>
      <c r="G78">
        <v>463</v>
      </c>
      <c r="H78" s="11" t="s">
        <v>435</v>
      </c>
      <c r="I78">
        <v>1611</v>
      </c>
      <c r="J78">
        <v>0</v>
      </c>
      <c r="K78">
        <v>0</v>
      </c>
      <c r="L78" t="s">
        <v>435</v>
      </c>
      <c r="M78">
        <v>0</v>
      </c>
      <c r="N78" t="s">
        <v>435</v>
      </c>
      <c r="O78">
        <v>463</v>
      </c>
      <c r="P78" t="s">
        <v>448</v>
      </c>
      <c r="Q78">
        <v>0</v>
      </c>
      <c r="R78">
        <v>0</v>
      </c>
    </row>
    <row r="79" spans="2:18">
      <c r="B79" t="s">
        <v>300</v>
      </c>
      <c r="C79">
        <v>332</v>
      </c>
      <c r="D79">
        <v>1</v>
      </c>
      <c r="E79">
        <v>383</v>
      </c>
      <c r="F79">
        <v>94</v>
      </c>
      <c r="G79">
        <v>477</v>
      </c>
      <c r="H79" s="11" t="s">
        <v>585</v>
      </c>
      <c r="I79">
        <v>4358</v>
      </c>
      <c r="J79">
        <v>16</v>
      </c>
      <c r="K79">
        <v>309</v>
      </c>
      <c r="L79" t="s">
        <v>586</v>
      </c>
      <c r="M79">
        <v>382</v>
      </c>
      <c r="N79" t="s">
        <v>587</v>
      </c>
      <c r="O79">
        <v>471</v>
      </c>
      <c r="P79" t="s">
        <v>588</v>
      </c>
      <c r="Q79">
        <v>6</v>
      </c>
      <c r="R79">
        <v>1</v>
      </c>
    </row>
    <row r="80" spans="2:18">
      <c r="B80" t="s">
        <v>301</v>
      </c>
      <c r="C80">
        <v>0</v>
      </c>
      <c r="D80">
        <v>0</v>
      </c>
      <c r="E80">
        <v>258</v>
      </c>
      <c r="F80">
        <v>439</v>
      </c>
      <c r="G80">
        <v>697</v>
      </c>
      <c r="H80" s="11" t="s">
        <v>435</v>
      </c>
      <c r="I80">
        <v>3057</v>
      </c>
      <c r="J80">
        <v>0</v>
      </c>
      <c r="K80">
        <v>0</v>
      </c>
      <c r="L80" t="s">
        <v>435</v>
      </c>
      <c r="M80">
        <v>0</v>
      </c>
      <c r="N80" t="s">
        <v>435</v>
      </c>
      <c r="O80">
        <v>697</v>
      </c>
      <c r="P80" t="s">
        <v>448</v>
      </c>
      <c r="Q80">
        <v>0</v>
      </c>
      <c r="R80">
        <v>0</v>
      </c>
    </row>
    <row r="81" spans="2:18">
      <c r="B81" t="s">
        <v>302</v>
      </c>
      <c r="C81">
        <v>313</v>
      </c>
      <c r="D81">
        <v>0</v>
      </c>
      <c r="E81">
        <v>472</v>
      </c>
      <c r="F81">
        <v>1313</v>
      </c>
      <c r="G81">
        <v>1785</v>
      </c>
      <c r="H81" s="11" t="s">
        <v>589</v>
      </c>
      <c r="I81">
        <v>3681</v>
      </c>
      <c r="J81">
        <v>18</v>
      </c>
      <c r="K81">
        <v>182</v>
      </c>
      <c r="L81" t="s">
        <v>590</v>
      </c>
      <c r="M81">
        <v>472</v>
      </c>
      <c r="N81" t="s">
        <v>448</v>
      </c>
      <c r="O81">
        <v>1784</v>
      </c>
      <c r="P81" t="s">
        <v>591</v>
      </c>
      <c r="Q81">
        <v>1</v>
      </c>
      <c r="R81">
        <v>0</v>
      </c>
    </row>
    <row r="82" spans="2:18">
      <c r="B82" t="s">
        <v>303</v>
      </c>
      <c r="C82">
        <v>0</v>
      </c>
      <c r="D82">
        <v>0</v>
      </c>
      <c r="E82">
        <v>75</v>
      </c>
      <c r="F82">
        <v>703</v>
      </c>
      <c r="G82">
        <v>778</v>
      </c>
      <c r="H82" s="11" t="s">
        <v>435</v>
      </c>
      <c r="I82">
        <v>1449</v>
      </c>
      <c r="J82">
        <v>0</v>
      </c>
      <c r="K82">
        <v>0</v>
      </c>
      <c r="L82" t="s">
        <v>435</v>
      </c>
      <c r="M82">
        <v>0</v>
      </c>
      <c r="N82" t="s">
        <v>435</v>
      </c>
      <c r="O82">
        <v>0</v>
      </c>
      <c r="P82" t="s">
        <v>435</v>
      </c>
      <c r="Q82">
        <v>0</v>
      </c>
      <c r="R82">
        <v>0</v>
      </c>
    </row>
    <row r="83" spans="2:18">
      <c r="B83" t="s">
        <v>250</v>
      </c>
      <c r="C83">
        <v>496</v>
      </c>
      <c r="D83">
        <v>52</v>
      </c>
      <c r="E83">
        <v>571</v>
      </c>
      <c r="F83">
        <v>320</v>
      </c>
      <c r="G83">
        <v>891</v>
      </c>
      <c r="H83" s="11" t="s">
        <v>592</v>
      </c>
      <c r="I83">
        <v>4122</v>
      </c>
      <c r="J83">
        <v>251</v>
      </c>
      <c r="K83">
        <v>317</v>
      </c>
      <c r="L83" t="s">
        <v>593</v>
      </c>
      <c r="M83">
        <v>541</v>
      </c>
      <c r="N83" t="s">
        <v>594</v>
      </c>
      <c r="O83">
        <v>763</v>
      </c>
      <c r="P83" t="s">
        <v>595</v>
      </c>
      <c r="Q83">
        <v>128</v>
      </c>
      <c r="R83">
        <v>30</v>
      </c>
    </row>
    <row r="84" spans="2:18">
      <c r="B84" t="s">
        <v>251</v>
      </c>
      <c r="C84">
        <v>0</v>
      </c>
      <c r="D84">
        <v>0</v>
      </c>
      <c r="E84">
        <v>425</v>
      </c>
      <c r="F84">
        <v>351</v>
      </c>
      <c r="G84">
        <v>776</v>
      </c>
      <c r="H84" s="11" t="s">
        <v>435</v>
      </c>
      <c r="I84">
        <v>3137</v>
      </c>
      <c r="J84">
        <v>89</v>
      </c>
      <c r="K84">
        <v>154</v>
      </c>
      <c r="L84" t="s">
        <v>596</v>
      </c>
      <c r="M84">
        <v>415</v>
      </c>
      <c r="N84" t="s">
        <v>597</v>
      </c>
      <c r="O84">
        <v>799</v>
      </c>
      <c r="P84" t="s">
        <v>598</v>
      </c>
      <c r="Q84">
        <v>-23</v>
      </c>
      <c r="R84">
        <v>10</v>
      </c>
    </row>
    <row r="85" spans="2:18">
      <c r="B85" t="s">
        <v>252</v>
      </c>
      <c r="C85">
        <v>0</v>
      </c>
      <c r="D85">
        <v>0</v>
      </c>
      <c r="E85">
        <v>171</v>
      </c>
      <c r="F85">
        <v>60</v>
      </c>
      <c r="G85">
        <v>231</v>
      </c>
      <c r="H85" s="11" t="s">
        <v>435</v>
      </c>
      <c r="I85">
        <v>2247</v>
      </c>
      <c r="J85">
        <v>32</v>
      </c>
      <c r="K85">
        <v>49</v>
      </c>
      <c r="L85" t="s">
        <v>599</v>
      </c>
      <c r="M85">
        <v>67</v>
      </c>
      <c r="N85" t="s">
        <v>600</v>
      </c>
      <c r="O85">
        <v>246</v>
      </c>
      <c r="P85" t="s">
        <v>601</v>
      </c>
      <c r="Q85">
        <v>-15</v>
      </c>
      <c r="R85">
        <v>104</v>
      </c>
    </row>
    <row r="86" spans="2:18">
      <c r="B86" t="s">
        <v>253</v>
      </c>
      <c r="C86">
        <v>0</v>
      </c>
      <c r="D86">
        <v>0</v>
      </c>
      <c r="E86">
        <v>795</v>
      </c>
      <c r="F86">
        <v>305</v>
      </c>
      <c r="G86">
        <v>1100</v>
      </c>
      <c r="H86" s="11" t="s">
        <v>435</v>
      </c>
      <c r="I86">
        <v>4964</v>
      </c>
      <c r="J86">
        <v>99</v>
      </c>
      <c r="K86">
        <v>138</v>
      </c>
      <c r="L86" t="s">
        <v>602</v>
      </c>
      <c r="M86">
        <v>707</v>
      </c>
      <c r="N86" t="s">
        <v>603</v>
      </c>
      <c r="O86">
        <v>1126</v>
      </c>
      <c r="P86" t="s">
        <v>604</v>
      </c>
      <c r="Q86">
        <v>-26</v>
      </c>
      <c r="R86">
        <v>88</v>
      </c>
    </row>
    <row r="87" spans="2:18">
      <c r="B87" t="s">
        <v>254</v>
      </c>
      <c r="C87">
        <v>0</v>
      </c>
      <c r="D87">
        <v>0</v>
      </c>
      <c r="E87">
        <v>723</v>
      </c>
      <c r="F87">
        <v>276</v>
      </c>
      <c r="G87">
        <v>999</v>
      </c>
      <c r="H87" s="11" t="s">
        <v>435</v>
      </c>
      <c r="I87">
        <v>4530</v>
      </c>
      <c r="J87">
        <v>43</v>
      </c>
      <c r="K87">
        <v>125</v>
      </c>
      <c r="L87" t="s">
        <v>605</v>
      </c>
      <c r="M87">
        <v>609</v>
      </c>
      <c r="N87" t="s">
        <v>606</v>
      </c>
      <c r="O87">
        <v>998</v>
      </c>
      <c r="P87" t="s">
        <v>548</v>
      </c>
      <c r="Q87">
        <v>1</v>
      </c>
      <c r="R87">
        <v>114</v>
      </c>
    </row>
    <row r="88" spans="2:18">
      <c r="B88" t="s">
        <v>255</v>
      </c>
      <c r="C88">
        <v>0</v>
      </c>
      <c r="D88">
        <v>0</v>
      </c>
      <c r="E88">
        <v>436</v>
      </c>
      <c r="F88">
        <v>315</v>
      </c>
      <c r="G88">
        <v>751</v>
      </c>
      <c r="H88" s="11" t="s">
        <v>435</v>
      </c>
      <c r="I88">
        <v>2648</v>
      </c>
      <c r="J88">
        <v>0</v>
      </c>
      <c r="K88">
        <v>119</v>
      </c>
      <c r="L88" t="s">
        <v>435</v>
      </c>
      <c r="M88">
        <v>335</v>
      </c>
      <c r="N88" t="s">
        <v>607</v>
      </c>
      <c r="O88">
        <v>753</v>
      </c>
      <c r="P88" t="s">
        <v>608</v>
      </c>
      <c r="Q88">
        <v>-2</v>
      </c>
      <c r="R88">
        <v>101</v>
      </c>
    </row>
    <row r="89" spans="2:18">
      <c r="B89" t="s">
        <v>256</v>
      </c>
      <c r="C89">
        <v>0</v>
      </c>
      <c r="D89">
        <v>1</v>
      </c>
      <c r="E89">
        <v>567</v>
      </c>
      <c r="F89">
        <v>664</v>
      </c>
      <c r="G89">
        <v>1231</v>
      </c>
      <c r="H89" s="11" t="s">
        <v>435</v>
      </c>
      <c r="I89">
        <v>3112</v>
      </c>
      <c r="J89">
        <v>0</v>
      </c>
      <c r="K89">
        <v>0</v>
      </c>
      <c r="L89" t="s">
        <v>435</v>
      </c>
      <c r="M89">
        <v>0</v>
      </c>
      <c r="N89" t="s">
        <v>435</v>
      </c>
      <c r="O89">
        <v>1231</v>
      </c>
      <c r="P89" t="s">
        <v>448</v>
      </c>
      <c r="Q89">
        <v>0</v>
      </c>
      <c r="R89">
        <v>0</v>
      </c>
    </row>
    <row r="90" spans="2:18">
      <c r="B90" t="s">
        <v>257</v>
      </c>
      <c r="C90">
        <v>0</v>
      </c>
      <c r="D90">
        <v>0</v>
      </c>
      <c r="E90">
        <v>738</v>
      </c>
      <c r="F90">
        <v>613</v>
      </c>
      <c r="G90">
        <v>1351</v>
      </c>
      <c r="H90" s="11" t="s">
        <v>435</v>
      </c>
      <c r="I90">
        <v>4529</v>
      </c>
      <c r="J90">
        <v>0</v>
      </c>
      <c r="K90">
        <v>0</v>
      </c>
      <c r="L90" t="s">
        <v>435</v>
      </c>
      <c r="M90">
        <v>444</v>
      </c>
      <c r="N90" t="s">
        <v>609</v>
      </c>
      <c r="O90">
        <v>1496</v>
      </c>
      <c r="P90" t="s">
        <v>610</v>
      </c>
      <c r="Q90">
        <v>-145</v>
      </c>
      <c r="R90">
        <v>294</v>
      </c>
    </row>
    <row r="91" spans="2:18">
      <c r="B91" t="s">
        <v>258</v>
      </c>
      <c r="C91">
        <v>0</v>
      </c>
      <c r="D91">
        <v>0</v>
      </c>
      <c r="E91">
        <v>633</v>
      </c>
      <c r="F91">
        <v>2116</v>
      </c>
      <c r="G91">
        <v>2749</v>
      </c>
      <c r="H91" s="11" t="s">
        <v>435</v>
      </c>
      <c r="I91">
        <v>4308</v>
      </c>
      <c r="J91">
        <v>0</v>
      </c>
      <c r="K91">
        <v>1</v>
      </c>
      <c r="L91" t="s">
        <v>435</v>
      </c>
      <c r="M91">
        <v>478</v>
      </c>
      <c r="N91" t="s">
        <v>611</v>
      </c>
      <c r="O91">
        <v>2752</v>
      </c>
      <c r="P91" t="s">
        <v>612</v>
      </c>
      <c r="Q91">
        <v>-3</v>
      </c>
      <c r="R91">
        <v>155</v>
      </c>
    </row>
    <row r="92" spans="2:18">
      <c r="B92" t="s">
        <v>259</v>
      </c>
      <c r="C92">
        <v>0</v>
      </c>
      <c r="D92">
        <v>0</v>
      </c>
      <c r="E92">
        <v>614</v>
      </c>
      <c r="F92">
        <v>1991</v>
      </c>
      <c r="G92">
        <v>2605</v>
      </c>
      <c r="H92" s="11" t="s">
        <v>435</v>
      </c>
      <c r="I92">
        <v>4028</v>
      </c>
      <c r="J92">
        <v>0</v>
      </c>
      <c r="K92">
        <v>0</v>
      </c>
      <c r="L92" t="s">
        <v>435</v>
      </c>
      <c r="M92">
        <v>0</v>
      </c>
      <c r="N92" t="s">
        <v>435</v>
      </c>
      <c r="O92">
        <v>2605</v>
      </c>
      <c r="P92" t="s">
        <v>448</v>
      </c>
      <c r="Q92">
        <v>0</v>
      </c>
      <c r="R92">
        <v>0</v>
      </c>
    </row>
    <row r="93" spans="2:18">
      <c r="B93" t="s">
        <v>260</v>
      </c>
      <c r="C93">
        <v>0</v>
      </c>
      <c r="D93">
        <v>0</v>
      </c>
      <c r="E93">
        <v>761</v>
      </c>
      <c r="F93">
        <v>1297</v>
      </c>
      <c r="G93">
        <v>2058</v>
      </c>
      <c r="H93" s="11" t="s">
        <v>435</v>
      </c>
      <c r="I93">
        <v>4695</v>
      </c>
      <c r="J93">
        <v>0</v>
      </c>
      <c r="K93">
        <v>0</v>
      </c>
      <c r="L93" t="s">
        <v>435</v>
      </c>
      <c r="M93">
        <v>0</v>
      </c>
      <c r="N93" t="s">
        <v>435</v>
      </c>
      <c r="O93">
        <v>2058</v>
      </c>
      <c r="P93" t="s">
        <v>448</v>
      </c>
      <c r="Q93">
        <v>0</v>
      </c>
      <c r="R93">
        <v>0</v>
      </c>
    </row>
    <row r="94" spans="2:18">
      <c r="B94" t="s">
        <v>261</v>
      </c>
      <c r="C94">
        <v>0</v>
      </c>
      <c r="D94">
        <v>0</v>
      </c>
      <c r="E94">
        <v>1042</v>
      </c>
      <c r="F94">
        <v>499</v>
      </c>
      <c r="G94">
        <v>1541</v>
      </c>
      <c r="H94" s="11" t="s">
        <v>435</v>
      </c>
      <c r="I94">
        <v>5577</v>
      </c>
      <c r="J94">
        <v>0</v>
      </c>
      <c r="K94">
        <v>0</v>
      </c>
      <c r="L94" t="s">
        <v>435</v>
      </c>
      <c r="M94">
        <v>0</v>
      </c>
      <c r="N94" t="s">
        <v>435</v>
      </c>
      <c r="O94">
        <v>1541</v>
      </c>
      <c r="P94" t="s">
        <v>448</v>
      </c>
      <c r="Q94">
        <v>0</v>
      </c>
      <c r="R94">
        <v>0</v>
      </c>
    </row>
    <row r="95" spans="2:18">
      <c r="B95" t="s">
        <v>262</v>
      </c>
      <c r="C95">
        <v>0</v>
      </c>
      <c r="D95">
        <v>0</v>
      </c>
      <c r="E95">
        <v>501</v>
      </c>
      <c r="F95">
        <v>139</v>
      </c>
      <c r="G95">
        <v>640</v>
      </c>
      <c r="H95" s="11" t="s">
        <v>435</v>
      </c>
      <c r="I95">
        <v>2519</v>
      </c>
      <c r="J95">
        <v>1</v>
      </c>
      <c r="K95">
        <v>86</v>
      </c>
      <c r="L95" t="s">
        <v>613</v>
      </c>
      <c r="M95">
        <v>267</v>
      </c>
      <c r="N95" t="s">
        <v>614</v>
      </c>
      <c r="O95">
        <v>196</v>
      </c>
      <c r="P95" t="s">
        <v>615</v>
      </c>
      <c r="Q95">
        <v>444</v>
      </c>
      <c r="R95">
        <v>234</v>
      </c>
    </row>
    <row r="96" spans="2:18">
      <c r="B96" t="s">
        <v>264</v>
      </c>
      <c r="C96">
        <v>0</v>
      </c>
      <c r="D96">
        <v>0</v>
      </c>
      <c r="E96">
        <v>121</v>
      </c>
      <c r="F96">
        <v>53</v>
      </c>
      <c r="G96">
        <v>174</v>
      </c>
      <c r="H96" s="11" t="s">
        <v>435</v>
      </c>
      <c r="I96">
        <v>910</v>
      </c>
      <c r="J96">
        <v>17</v>
      </c>
      <c r="K96">
        <v>45</v>
      </c>
      <c r="L96" t="s">
        <v>616</v>
      </c>
      <c r="M96">
        <v>47</v>
      </c>
      <c r="N96" t="s">
        <v>617</v>
      </c>
      <c r="O96">
        <v>48</v>
      </c>
      <c r="P96" t="s">
        <v>618</v>
      </c>
      <c r="Q96">
        <v>126</v>
      </c>
      <c r="R96">
        <v>74</v>
      </c>
    </row>
    <row r="97" spans="2:18">
      <c r="B97" t="s">
        <v>320</v>
      </c>
      <c r="C97">
        <v>0</v>
      </c>
      <c r="D97">
        <v>0</v>
      </c>
      <c r="E97">
        <v>494</v>
      </c>
      <c r="F97">
        <v>521</v>
      </c>
      <c r="G97">
        <v>1015</v>
      </c>
      <c r="H97" s="11" t="s">
        <v>435</v>
      </c>
      <c r="I97">
        <v>3087</v>
      </c>
      <c r="J97">
        <v>0</v>
      </c>
      <c r="K97">
        <v>0</v>
      </c>
      <c r="L97" t="s">
        <v>435</v>
      </c>
      <c r="M97">
        <v>0</v>
      </c>
      <c r="N97" t="s">
        <v>435</v>
      </c>
      <c r="O97">
        <v>0</v>
      </c>
      <c r="P97" t="s">
        <v>435</v>
      </c>
      <c r="Q97">
        <v>0</v>
      </c>
      <c r="R97">
        <v>0</v>
      </c>
    </row>
    <row r="98" spans="2:18">
      <c r="B98" t="s">
        <v>322</v>
      </c>
      <c r="C98">
        <v>0</v>
      </c>
      <c r="D98">
        <v>0</v>
      </c>
      <c r="E98">
        <v>879</v>
      </c>
      <c r="F98">
        <v>207</v>
      </c>
      <c r="G98">
        <v>1086</v>
      </c>
      <c r="H98" s="11" t="s">
        <v>435</v>
      </c>
      <c r="I98">
        <v>4632</v>
      </c>
      <c r="J98">
        <v>0</v>
      </c>
      <c r="K98">
        <v>0</v>
      </c>
      <c r="L98" t="s">
        <v>435</v>
      </c>
      <c r="M98">
        <v>0</v>
      </c>
      <c r="N98" t="s">
        <v>435</v>
      </c>
      <c r="O98">
        <v>0</v>
      </c>
      <c r="P98" t="s">
        <v>435</v>
      </c>
      <c r="Q98">
        <v>0</v>
      </c>
      <c r="R98">
        <v>0</v>
      </c>
    </row>
    <row r="99" spans="2:18">
      <c r="B99" t="s">
        <v>323</v>
      </c>
      <c r="C99">
        <v>0</v>
      </c>
      <c r="D99">
        <v>0</v>
      </c>
      <c r="E99">
        <v>386</v>
      </c>
      <c r="F99">
        <v>73</v>
      </c>
      <c r="G99">
        <v>459</v>
      </c>
      <c r="H99" s="11" t="s">
        <v>435</v>
      </c>
      <c r="I99">
        <v>2537</v>
      </c>
      <c r="J99">
        <v>0</v>
      </c>
      <c r="K99">
        <v>0</v>
      </c>
      <c r="L99" t="s">
        <v>435</v>
      </c>
      <c r="M99">
        <v>0</v>
      </c>
      <c r="N99" t="s">
        <v>435</v>
      </c>
      <c r="O99">
        <v>0</v>
      </c>
      <c r="P99" t="s">
        <v>435</v>
      </c>
      <c r="Q99">
        <v>0</v>
      </c>
      <c r="R99">
        <v>0</v>
      </c>
    </row>
    <row r="100" spans="2:18">
      <c r="B100" t="s">
        <v>324</v>
      </c>
      <c r="C100">
        <v>0</v>
      </c>
      <c r="D100">
        <v>0</v>
      </c>
      <c r="E100">
        <v>805</v>
      </c>
      <c r="F100">
        <v>409</v>
      </c>
      <c r="G100">
        <v>1214</v>
      </c>
      <c r="H100" s="11" t="s">
        <v>435</v>
      </c>
      <c r="I100">
        <v>3783</v>
      </c>
      <c r="J100">
        <v>0</v>
      </c>
      <c r="K100">
        <v>12</v>
      </c>
      <c r="L100" t="s">
        <v>435</v>
      </c>
      <c r="M100">
        <v>771</v>
      </c>
      <c r="N100" t="s">
        <v>619</v>
      </c>
      <c r="O100">
        <v>1213</v>
      </c>
      <c r="P100" t="s">
        <v>620</v>
      </c>
      <c r="Q100">
        <v>1</v>
      </c>
      <c r="R100">
        <v>34</v>
      </c>
    </row>
    <row r="101" spans="2:18">
      <c r="B101" t="s">
        <v>325</v>
      </c>
      <c r="C101">
        <v>0</v>
      </c>
      <c r="D101">
        <v>0</v>
      </c>
      <c r="E101">
        <v>853</v>
      </c>
      <c r="F101">
        <v>361</v>
      </c>
      <c r="G101">
        <v>1214</v>
      </c>
      <c r="H101" s="11" t="s">
        <v>435</v>
      </c>
      <c r="I101">
        <v>3886</v>
      </c>
      <c r="J101">
        <v>0</v>
      </c>
      <c r="K101">
        <v>0</v>
      </c>
      <c r="L101" t="s">
        <v>435</v>
      </c>
      <c r="M101">
        <v>0</v>
      </c>
      <c r="N101" t="s">
        <v>435</v>
      </c>
      <c r="O101">
        <v>1214</v>
      </c>
      <c r="P101" t="s">
        <v>448</v>
      </c>
      <c r="Q101">
        <v>0</v>
      </c>
      <c r="R101">
        <v>0</v>
      </c>
    </row>
    <row r="102" spans="2:18">
      <c r="B102" t="s">
        <v>272</v>
      </c>
      <c r="C102">
        <v>0</v>
      </c>
      <c r="D102">
        <v>0</v>
      </c>
      <c r="E102">
        <v>1171</v>
      </c>
      <c r="F102">
        <v>911</v>
      </c>
      <c r="G102">
        <v>2082</v>
      </c>
      <c r="H102" s="11" t="s">
        <v>435</v>
      </c>
      <c r="I102">
        <v>7074</v>
      </c>
      <c r="J102">
        <v>125</v>
      </c>
      <c r="K102">
        <v>294</v>
      </c>
      <c r="L102" t="s">
        <v>621</v>
      </c>
      <c r="M102">
        <v>1137</v>
      </c>
      <c r="N102" t="s">
        <v>622</v>
      </c>
      <c r="O102">
        <v>2093</v>
      </c>
      <c r="P102" t="s">
        <v>488</v>
      </c>
      <c r="Q102">
        <v>-11</v>
      </c>
      <c r="R102">
        <v>34</v>
      </c>
    </row>
    <row r="103" spans="2:18">
      <c r="B103" t="s">
        <v>273</v>
      </c>
      <c r="C103">
        <v>0</v>
      </c>
      <c r="D103">
        <v>0</v>
      </c>
      <c r="E103">
        <v>439</v>
      </c>
      <c r="F103">
        <v>814</v>
      </c>
      <c r="G103">
        <v>1253</v>
      </c>
      <c r="H103" s="11" t="s">
        <v>435</v>
      </c>
      <c r="I103">
        <v>4684</v>
      </c>
      <c r="J103">
        <v>73</v>
      </c>
      <c r="K103">
        <v>192</v>
      </c>
      <c r="L103" t="s">
        <v>623</v>
      </c>
      <c r="M103">
        <v>431</v>
      </c>
      <c r="N103" t="s">
        <v>624</v>
      </c>
      <c r="O103">
        <v>1253</v>
      </c>
      <c r="P103" t="s">
        <v>448</v>
      </c>
      <c r="Q103">
        <v>0</v>
      </c>
      <c r="R103">
        <v>8</v>
      </c>
    </row>
    <row r="104" spans="2:18">
      <c r="B104" t="s">
        <v>274</v>
      </c>
      <c r="C104">
        <v>0</v>
      </c>
      <c r="D104">
        <v>0</v>
      </c>
      <c r="E104">
        <v>928</v>
      </c>
      <c r="F104">
        <v>1227</v>
      </c>
      <c r="G104">
        <v>2155</v>
      </c>
      <c r="H104" s="11" t="s">
        <v>435</v>
      </c>
      <c r="I104">
        <v>6731</v>
      </c>
      <c r="J104">
        <v>11</v>
      </c>
      <c r="K104">
        <v>100</v>
      </c>
      <c r="L104" t="s">
        <v>625</v>
      </c>
      <c r="M104">
        <v>601</v>
      </c>
      <c r="N104" t="s">
        <v>626</v>
      </c>
      <c r="O104">
        <v>2155</v>
      </c>
      <c r="P104" t="s">
        <v>448</v>
      </c>
      <c r="Q104">
        <v>0</v>
      </c>
      <c r="R104">
        <v>327</v>
      </c>
    </row>
    <row r="105" spans="2:18">
      <c r="B105" t="s">
        <v>275</v>
      </c>
      <c r="C105">
        <v>0</v>
      </c>
      <c r="D105">
        <v>0</v>
      </c>
      <c r="E105">
        <v>1007</v>
      </c>
      <c r="F105">
        <v>1597</v>
      </c>
      <c r="G105">
        <v>2604</v>
      </c>
      <c r="H105" s="11" t="s">
        <v>435</v>
      </c>
      <c r="I105">
        <v>6557</v>
      </c>
      <c r="J105">
        <v>0</v>
      </c>
      <c r="K105">
        <v>0</v>
      </c>
      <c r="L105" t="s">
        <v>435</v>
      </c>
      <c r="M105">
        <v>0</v>
      </c>
      <c r="N105" t="s">
        <v>435</v>
      </c>
      <c r="O105">
        <v>2605</v>
      </c>
      <c r="P105" t="s">
        <v>627</v>
      </c>
      <c r="Q105">
        <v>-1</v>
      </c>
      <c r="R105">
        <v>0</v>
      </c>
    </row>
    <row r="106" spans="2:18">
      <c r="B106" t="s">
        <v>276</v>
      </c>
      <c r="C106">
        <v>0</v>
      </c>
      <c r="D106">
        <v>0</v>
      </c>
      <c r="E106">
        <v>672</v>
      </c>
      <c r="F106">
        <v>1983</v>
      </c>
      <c r="G106">
        <v>2655</v>
      </c>
      <c r="H106" s="11" t="s">
        <v>435</v>
      </c>
      <c r="I106">
        <v>5352</v>
      </c>
      <c r="J106">
        <v>0</v>
      </c>
      <c r="K106">
        <v>0</v>
      </c>
      <c r="L106" t="s">
        <v>435</v>
      </c>
      <c r="M106">
        <v>0</v>
      </c>
      <c r="N106" t="s">
        <v>435</v>
      </c>
      <c r="O106">
        <v>2214</v>
      </c>
      <c r="P106" t="s">
        <v>628</v>
      </c>
      <c r="Q106">
        <v>441</v>
      </c>
      <c r="R106">
        <v>0</v>
      </c>
    </row>
    <row r="107" spans="2:18">
      <c r="B107" t="s">
        <v>290</v>
      </c>
      <c r="C107">
        <v>0</v>
      </c>
      <c r="D107">
        <v>0</v>
      </c>
      <c r="E107">
        <v>668</v>
      </c>
      <c r="F107">
        <v>2256</v>
      </c>
      <c r="G107">
        <v>2924</v>
      </c>
      <c r="H107" s="11" t="s">
        <v>435</v>
      </c>
      <c r="I107">
        <v>5588</v>
      </c>
      <c r="J107">
        <v>0</v>
      </c>
      <c r="K107">
        <v>0</v>
      </c>
      <c r="L107" t="s">
        <v>435</v>
      </c>
      <c r="M107">
        <v>287</v>
      </c>
      <c r="N107" t="s">
        <v>629</v>
      </c>
      <c r="O107">
        <v>2892</v>
      </c>
      <c r="P107" t="s">
        <v>630</v>
      </c>
      <c r="Q107">
        <v>32</v>
      </c>
      <c r="R107">
        <v>381</v>
      </c>
    </row>
    <row r="108" spans="2:18">
      <c r="B108" t="s">
        <v>292</v>
      </c>
      <c r="C108">
        <v>221</v>
      </c>
      <c r="D108">
        <v>0</v>
      </c>
      <c r="E108">
        <v>256</v>
      </c>
      <c r="F108">
        <v>2220</v>
      </c>
      <c r="G108">
        <v>2476</v>
      </c>
      <c r="H108" s="11" t="s">
        <v>631</v>
      </c>
      <c r="I108">
        <v>3464</v>
      </c>
      <c r="J108">
        <v>21</v>
      </c>
      <c r="K108">
        <v>27</v>
      </c>
      <c r="L108" t="s">
        <v>632</v>
      </c>
      <c r="M108">
        <v>245</v>
      </c>
      <c r="N108" t="s">
        <v>633</v>
      </c>
      <c r="O108">
        <v>2460</v>
      </c>
      <c r="P108" t="s">
        <v>634</v>
      </c>
      <c r="Q108">
        <v>16</v>
      </c>
      <c r="R108">
        <v>11</v>
      </c>
    </row>
    <row r="109" spans="2:18">
      <c r="B109" t="s">
        <v>236</v>
      </c>
      <c r="C109">
        <v>173</v>
      </c>
      <c r="D109">
        <v>0</v>
      </c>
      <c r="E109">
        <v>175</v>
      </c>
      <c r="F109">
        <v>821</v>
      </c>
      <c r="G109">
        <v>996</v>
      </c>
      <c r="H109" s="11" t="s">
        <v>635</v>
      </c>
      <c r="I109">
        <v>1688</v>
      </c>
      <c r="J109">
        <v>22</v>
      </c>
      <c r="K109">
        <v>60</v>
      </c>
      <c r="L109" t="s">
        <v>636</v>
      </c>
      <c r="M109">
        <v>175</v>
      </c>
      <c r="N109" t="s">
        <v>448</v>
      </c>
      <c r="O109">
        <v>982</v>
      </c>
      <c r="P109" t="s">
        <v>637</v>
      </c>
      <c r="Q109">
        <v>14</v>
      </c>
      <c r="R109">
        <v>0</v>
      </c>
    </row>
    <row r="110" spans="2:18">
      <c r="B110" t="s">
        <v>237</v>
      </c>
      <c r="C110">
        <v>10</v>
      </c>
      <c r="D110">
        <v>1</v>
      </c>
      <c r="E110">
        <v>38</v>
      </c>
      <c r="F110">
        <v>295</v>
      </c>
      <c r="G110">
        <v>333</v>
      </c>
      <c r="H110" s="11" t="s">
        <v>638</v>
      </c>
      <c r="I110">
        <v>506</v>
      </c>
      <c r="J110">
        <v>1</v>
      </c>
      <c r="K110">
        <v>15</v>
      </c>
      <c r="L110" t="s">
        <v>639</v>
      </c>
      <c r="M110">
        <v>19</v>
      </c>
      <c r="N110" t="s">
        <v>438</v>
      </c>
      <c r="O110">
        <v>309</v>
      </c>
      <c r="P110" t="s">
        <v>640</v>
      </c>
      <c r="Q110">
        <v>24</v>
      </c>
      <c r="R110">
        <v>19</v>
      </c>
    </row>
    <row r="111" spans="2:18">
      <c r="B111" t="s">
        <v>238</v>
      </c>
      <c r="C111">
        <v>34</v>
      </c>
      <c r="D111">
        <v>0</v>
      </c>
      <c r="E111">
        <v>78</v>
      </c>
      <c r="F111">
        <v>547</v>
      </c>
      <c r="G111">
        <v>625</v>
      </c>
      <c r="H111" s="11" t="s">
        <v>641</v>
      </c>
      <c r="I111">
        <v>1259</v>
      </c>
      <c r="J111">
        <v>4</v>
      </c>
      <c r="K111">
        <v>17</v>
      </c>
      <c r="L111" t="s">
        <v>642</v>
      </c>
      <c r="M111">
        <v>46</v>
      </c>
      <c r="N111" t="s">
        <v>643</v>
      </c>
      <c r="O111">
        <v>625</v>
      </c>
      <c r="P111" t="s">
        <v>448</v>
      </c>
      <c r="Q111">
        <v>0</v>
      </c>
      <c r="R111">
        <v>32</v>
      </c>
    </row>
    <row r="112" spans="2:18">
      <c r="B112" t="s">
        <v>239</v>
      </c>
      <c r="C112">
        <v>0</v>
      </c>
      <c r="D112">
        <v>0</v>
      </c>
      <c r="E112">
        <v>115</v>
      </c>
      <c r="F112">
        <v>1052</v>
      </c>
      <c r="G112">
        <v>1167</v>
      </c>
      <c r="H112" s="11" t="s">
        <v>435</v>
      </c>
      <c r="I112">
        <v>1553</v>
      </c>
      <c r="J112">
        <v>0</v>
      </c>
      <c r="K112">
        <v>0</v>
      </c>
      <c r="L112" t="s">
        <v>435</v>
      </c>
      <c r="M112">
        <v>0</v>
      </c>
      <c r="N112" t="s">
        <v>435</v>
      </c>
      <c r="O112">
        <v>1167</v>
      </c>
      <c r="P112" t="s">
        <v>448</v>
      </c>
      <c r="Q112">
        <v>0</v>
      </c>
      <c r="R112">
        <v>0</v>
      </c>
    </row>
    <row r="113" spans="2:18">
      <c r="B113" t="s">
        <v>244</v>
      </c>
      <c r="C113">
        <v>0</v>
      </c>
      <c r="D113">
        <v>0</v>
      </c>
      <c r="E113">
        <v>151</v>
      </c>
      <c r="F113">
        <v>536</v>
      </c>
      <c r="G113">
        <v>687</v>
      </c>
      <c r="H113" s="11" t="s">
        <v>435</v>
      </c>
      <c r="I113">
        <v>1784</v>
      </c>
      <c r="J113">
        <v>0</v>
      </c>
      <c r="K113">
        <v>16</v>
      </c>
      <c r="L113" t="s">
        <v>435</v>
      </c>
      <c r="M113">
        <v>117</v>
      </c>
      <c r="N113" t="s">
        <v>644</v>
      </c>
      <c r="O113">
        <v>687</v>
      </c>
      <c r="P113" t="s">
        <v>448</v>
      </c>
      <c r="Q113">
        <v>0</v>
      </c>
      <c r="R113">
        <v>34</v>
      </c>
    </row>
    <row r="114" spans="2:18">
      <c r="B114" t="s">
        <v>245</v>
      </c>
      <c r="C114">
        <v>0</v>
      </c>
      <c r="D114">
        <v>0</v>
      </c>
      <c r="E114">
        <v>333</v>
      </c>
      <c r="F114">
        <v>797</v>
      </c>
      <c r="G114">
        <v>1130</v>
      </c>
      <c r="H114" s="11" t="s">
        <v>435</v>
      </c>
      <c r="I114">
        <v>3213</v>
      </c>
      <c r="J114">
        <v>0</v>
      </c>
      <c r="K114">
        <v>0</v>
      </c>
      <c r="L114" t="s">
        <v>435</v>
      </c>
      <c r="M114">
        <v>0</v>
      </c>
      <c r="N114" t="s">
        <v>435</v>
      </c>
      <c r="O114">
        <v>1130</v>
      </c>
      <c r="P114" t="s">
        <v>448</v>
      </c>
      <c r="Q114">
        <v>0</v>
      </c>
      <c r="R114">
        <v>0</v>
      </c>
    </row>
    <row r="115" spans="2:18">
      <c r="B115" t="s">
        <v>318</v>
      </c>
      <c r="C115">
        <v>0</v>
      </c>
      <c r="D115">
        <v>0</v>
      </c>
      <c r="E115">
        <v>177</v>
      </c>
      <c r="F115">
        <v>905</v>
      </c>
      <c r="G115">
        <v>1082</v>
      </c>
      <c r="H115" s="11" t="s">
        <v>435</v>
      </c>
      <c r="I115">
        <v>1732</v>
      </c>
      <c r="J115">
        <v>0</v>
      </c>
      <c r="K115">
        <v>0</v>
      </c>
      <c r="L115" t="s">
        <v>435</v>
      </c>
      <c r="M115">
        <v>0</v>
      </c>
      <c r="N115" t="s">
        <v>435</v>
      </c>
      <c r="O115">
        <v>1082</v>
      </c>
      <c r="P115" t="s">
        <v>448</v>
      </c>
      <c r="Q115">
        <v>0</v>
      </c>
      <c r="R115">
        <v>0</v>
      </c>
    </row>
    <row r="116" spans="2:18">
      <c r="B116" t="s">
        <v>319</v>
      </c>
      <c r="C116">
        <v>0</v>
      </c>
      <c r="D116">
        <v>0</v>
      </c>
      <c r="E116">
        <v>170</v>
      </c>
      <c r="F116">
        <v>1092</v>
      </c>
      <c r="G116">
        <v>1262</v>
      </c>
      <c r="H116" s="11" t="s">
        <v>435</v>
      </c>
      <c r="I116">
        <v>1893</v>
      </c>
      <c r="J116">
        <v>0</v>
      </c>
      <c r="K116">
        <v>0</v>
      </c>
      <c r="L116" t="s">
        <v>435</v>
      </c>
      <c r="M116">
        <v>0</v>
      </c>
      <c r="N116" t="s">
        <v>435</v>
      </c>
      <c r="O116">
        <v>1262</v>
      </c>
      <c r="P116" t="s">
        <v>448</v>
      </c>
      <c r="Q116">
        <v>0</v>
      </c>
      <c r="R116">
        <v>0</v>
      </c>
    </row>
    <row r="117" spans="2:18">
      <c r="B117" t="s">
        <v>304</v>
      </c>
      <c r="C117">
        <v>294</v>
      </c>
      <c r="D117">
        <v>0</v>
      </c>
      <c r="E117">
        <v>459</v>
      </c>
      <c r="F117">
        <v>580</v>
      </c>
      <c r="G117">
        <v>1039</v>
      </c>
      <c r="H117" s="11" t="s">
        <v>645</v>
      </c>
      <c r="I117">
        <v>2503</v>
      </c>
      <c r="J117">
        <v>10</v>
      </c>
      <c r="K117">
        <v>95</v>
      </c>
      <c r="L117" t="s">
        <v>646</v>
      </c>
      <c r="M117">
        <v>459</v>
      </c>
      <c r="N117" t="s">
        <v>448</v>
      </c>
      <c r="O117">
        <v>1025</v>
      </c>
      <c r="P117" t="s">
        <v>647</v>
      </c>
      <c r="Q117">
        <v>14</v>
      </c>
      <c r="R117">
        <v>0</v>
      </c>
    </row>
    <row r="118" spans="2:18">
      <c r="B118" t="s">
        <v>307</v>
      </c>
      <c r="C118">
        <v>304</v>
      </c>
      <c r="D118">
        <v>25</v>
      </c>
      <c r="E118">
        <v>573</v>
      </c>
      <c r="F118">
        <v>955</v>
      </c>
      <c r="G118">
        <v>1528</v>
      </c>
      <c r="H118" s="11" t="s">
        <v>648</v>
      </c>
      <c r="I118">
        <v>3907</v>
      </c>
      <c r="J118">
        <v>51</v>
      </c>
      <c r="K118">
        <v>214</v>
      </c>
      <c r="L118" t="s">
        <v>649</v>
      </c>
      <c r="M118">
        <v>527</v>
      </c>
      <c r="N118" t="s">
        <v>650</v>
      </c>
      <c r="O118">
        <v>1481</v>
      </c>
      <c r="P118" t="s">
        <v>651</v>
      </c>
      <c r="Q118">
        <v>47</v>
      </c>
      <c r="R118">
        <v>46</v>
      </c>
    </row>
    <row r="119" spans="2:18">
      <c r="B119" t="s">
        <v>308</v>
      </c>
      <c r="C119">
        <v>37</v>
      </c>
      <c r="D119">
        <v>10</v>
      </c>
      <c r="E119">
        <v>39</v>
      </c>
      <c r="F119">
        <v>104</v>
      </c>
      <c r="G119">
        <v>143</v>
      </c>
      <c r="H119" s="11" t="s">
        <v>652</v>
      </c>
      <c r="I119">
        <v>284</v>
      </c>
      <c r="J119">
        <v>40</v>
      </c>
      <c r="K119">
        <v>46</v>
      </c>
      <c r="L119" t="s">
        <v>653</v>
      </c>
      <c r="M119">
        <v>39</v>
      </c>
      <c r="N119" t="s">
        <v>448</v>
      </c>
      <c r="O119">
        <v>139</v>
      </c>
      <c r="P119" t="s">
        <v>654</v>
      </c>
      <c r="Q119">
        <v>4</v>
      </c>
      <c r="R119">
        <v>0</v>
      </c>
    </row>
    <row r="120" spans="2:18">
      <c r="B120" t="s">
        <v>312</v>
      </c>
      <c r="C120">
        <v>0</v>
      </c>
      <c r="D120">
        <v>0</v>
      </c>
      <c r="E120">
        <v>342</v>
      </c>
      <c r="F120">
        <v>432</v>
      </c>
      <c r="G120">
        <v>774</v>
      </c>
      <c r="H120" s="11" t="s">
        <v>435</v>
      </c>
      <c r="I120">
        <v>1928</v>
      </c>
      <c r="J120">
        <v>0</v>
      </c>
      <c r="K120">
        <v>0</v>
      </c>
      <c r="L120" t="s">
        <v>435</v>
      </c>
      <c r="M120">
        <v>0</v>
      </c>
      <c r="N120" t="s">
        <v>435</v>
      </c>
      <c r="O120">
        <v>774</v>
      </c>
      <c r="P120" t="s">
        <v>448</v>
      </c>
      <c r="Q120">
        <v>0</v>
      </c>
      <c r="R120">
        <v>0</v>
      </c>
    </row>
    <row r="121" spans="2:18">
      <c r="B121" t="s">
        <v>314</v>
      </c>
      <c r="C121">
        <v>0</v>
      </c>
      <c r="D121">
        <v>0</v>
      </c>
      <c r="E121">
        <v>284</v>
      </c>
      <c r="F121">
        <v>379</v>
      </c>
      <c r="G121">
        <v>663</v>
      </c>
      <c r="H121" s="11" t="s">
        <v>435</v>
      </c>
      <c r="I121">
        <v>2045</v>
      </c>
      <c r="J121">
        <v>0</v>
      </c>
      <c r="K121">
        <v>0</v>
      </c>
      <c r="L121" t="s">
        <v>435</v>
      </c>
      <c r="M121">
        <v>0</v>
      </c>
      <c r="N121" t="s">
        <v>435</v>
      </c>
      <c r="O121">
        <v>663</v>
      </c>
      <c r="P121" t="s">
        <v>448</v>
      </c>
      <c r="Q121">
        <v>0</v>
      </c>
      <c r="R121">
        <v>0</v>
      </c>
    </row>
    <row r="122" spans="2:18">
      <c r="B122" t="s">
        <v>315</v>
      </c>
      <c r="C122">
        <v>0</v>
      </c>
      <c r="D122">
        <v>0</v>
      </c>
      <c r="E122">
        <v>268</v>
      </c>
      <c r="F122">
        <v>282</v>
      </c>
      <c r="G122">
        <v>550</v>
      </c>
      <c r="H122" s="11" t="s">
        <v>435</v>
      </c>
      <c r="I122">
        <v>1780</v>
      </c>
      <c r="J122">
        <v>0</v>
      </c>
      <c r="K122">
        <v>0</v>
      </c>
      <c r="L122" t="s">
        <v>435</v>
      </c>
      <c r="M122">
        <v>0</v>
      </c>
      <c r="N122" t="s">
        <v>435</v>
      </c>
      <c r="O122">
        <v>550</v>
      </c>
      <c r="P122" t="s">
        <v>448</v>
      </c>
      <c r="Q122">
        <v>0</v>
      </c>
      <c r="R122">
        <v>0</v>
      </c>
    </row>
    <row r="123" spans="2:18">
      <c r="B123" t="s">
        <v>316</v>
      </c>
      <c r="C123">
        <v>0</v>
      </c>
      <c r="D123">
        <v>0</v>
      </c>
      <c r="E123">
        <v>407</v>
      </c>
      <c r="F123">
        <v>639</v>
      </c>
      <c r="G123">
        <v>1046</v>
      </c>
      <c r="H123" s="11" t="s">
        <v>435</v>
      </c>
      <c r="I123">
        <v>2720</v>
      </c>
      <c r="J123">
        <v>0</v>
      </c>
      <c r="K123">
        <v>0</v>
      </c>
      <c r="L123" t="s">
        <v>435</v>
      </c>
      <c r="M123">
        <v>0</v>
      </c>
      <c r="N123" t="s">
        <v>435</v>
      </c>
      <c r="O123">
        <v>1046</v>
      </c>
      <c r="P123" t="s">
        <v>448</v>
      </c>
      <c r="Q123">
        <v>0</v>
      </c>
      <c r="R123">
        <v>0</v>
      </c>
    </row>
    <row r="124" spans="2:18">
      <c r="B124" t="s">
        <v>317</v>
      </c>
      <c r="C124">
        <v>0</v>
      </c>
      <c r="D124">
        <v>0</v>
      </c>
      <c r="E124">
        <v>489</v>
      </c>
      <c r="F124">
        <v>479</v>
      </c>
      <c r="G124">
        <v>968</v>
      </c>
      <c r="H124" s="11" t="s">
        <v>435</v>
      </c>
      <c r="I124">
        <v>3099</v>
      </c>
      <c r="J124">
        <v>0</v>
      </c>
      <c r="K124">
        <v>0</v>
      </c>
      <c r="L124" t="s">
        <v>435</v>
      </c>
      <c r="M124">
        <v>0</v>
      </c>
      <c r="N124" t="s">
        <v>435</v>
      </c>
      <c r="O124">
        <v>968</v>
      </c>
      <c r="P124" t="s">
        <v>448</v>
      </c>
      <c r="Q124">
        <v>0</v>
      </c>
      <c r="R124">
        <v>0</v>
      </c>
    </row>
    <row r="125" spans="2:18">
      <c r="B125" t="s">
        <v>309</v>
      </c>
      <c r="C125">
        <v>572</v>
      </c>
      <c r="D125">
        <v>0</v>
      </c>
      <c r="E125">
        <v>820</v>
      </c>
      <c r="F125">
        <v>673</v>
      </c>
      <c r="G125">
        <v>1493</v>
      </c>
      <c r="H125" s="11" t="s">
        <v>655</v>
      </c>
      <c r="I125">
        <v>2957</v>
      </c>
      <c r="J125">
        <v>320</v>
      </c>
      <c r="K125">
        <v>444</v>
      </c>
      <c r="L125" t="s">
        <v>656</v>
      </c>
      <c r="M125">
        <v>820</v>
      </c>
      <c r="N125" t="s">
        <v>448</v>
      </c>
      <c r="O125">
        <v>1470</v>
      </c>
      <c r="P125" t="s">
        <v>657</v>
      </c>
      <c r="Q125">
        <v>23</v>
      </c>
      <c r="R125">
        <v>0</v>
      </c>
    </row>
    <row r="126" spans="2:18">
      <c r="B126" t="s">
        <v>311</v>
      </c>
      <c r="C126">
        <v>307</v>
      </c>
      <c r="D126">
        <v>0</v>
      </c>
      <c r="E126">
        <v>528</v>
      </c>
      <c r="F126">
        <v>1044</v>
      </c>
      <c r="G126">
        <v>1572</v>
      </c>
      <c r="H126" s="11" t="s">
        <v>658</v>
      </c>
      <c r="I126">
        <v>3066</v>
      </c>
      <c r="J126">
        <v>35</v>
      </c>
      <c r="K126">
        <v>152</v>
      </c>
      <c r="L126" t="s">
        <v>659</v>
      </c>
      <c r="M126">
        <v>528</v>
      </c>
      <c r="N126" t="s">
        <v>448</v>
      </c>
      <c r="O126">
        <v>1542</v>
      </c>
      <c r="P126" t="s">
        <v>660</v>
      </c>
      <c r="Q126">
        <v>30</v>
      </c>
      <c r="R126">
        <v>0</v>
      </c>
    </row>
    <row r="127" spans="2:18">
      <c r="B127" t="s">
        <v>229</v>
      </c>
      <c r="C127">
        <v>0</v>
      </c>
      <c r="D127">
        <v>0</v>
      </c>
      <c r="E127">
        <v>832</v>
      </c>
      <c r="F127">
        <v>823</v>
      </c>
      <c r="G127">
        <v>1655</v>
      </c>
      <c r="H127" s="11" t="s">
        <v>435</v>
      </c>
      <c r="I127">
        <v>5692</v>
      </c>
      <c r="J127">
        <v>0</v>
      </c>
      <c r="K127">
        <v>0</v>
      </c>
      <c r="L127" t="s">
        <v>435</v>
      </c>
      <c r="M127">
        <v>0</v>
      </c>
      <c r="N127" t="s">
        <v>435</v>
      </c>
      <c r="O127">
        <v>1650</v>
      </c>
      <c r="P127" t="s">
        <v>661</v>
      </c>
      <c r="Q127">
        <v>5</v>
      </c>
      <c r="R127">
        <v>0</v>
      </c>
    </row>
    <row r="128" spans="2:18">
      <c r="B128" t="s">
        <v>230</v>
      </c>
      <c r="C128">
        <v>0</v>
      </c>
      <c r="D128">
        <v>0</v>
      </c>
      <c r="E128">
        <v>1031</v>
      </c>
      <c r="F128">
        <v>1207</v>
      </c>
      <c r="G128">
        <v>2238</v>
      </c>
      <c r="H128" s="11" t="s">
        <v>435</v>
      </c>
      <c r="I128">
        <v>6093</v>
      </c>
      <c r="J128">
        <v>0</v>
      </c>
      <c r="K128">
        <v>0</v>
      </c>
      <c r="L128" t="s">
        <v>435</v>
      </c>
      <c r="M128">
        <v>0</v>
      </c>
      <c r="N128" t="s">
        <v>435</v>
      </c>
      <c r="O128">
        <v>2238</v>
      </c>
      <c r="P128" t="s">
        <v>448</v>
      </c>
      <c r="Q128">
        <v>0</v>
      </c>
      <c r="R128">
        <v>0</v>
      </c>
    </row>
    <row r="129" spans="2:18">
      <c r="B129" t="s">
        <v>232</v>
      </c>
      <c r="C129">
        <v>0</v>
      </c>
      <c r="D129">
        <v>0</v>
      </c>
      <c r="E129">
        <v>51</v>
      </c>
      <c r="F129">
        <v>254</v>
      </c>
      <c r="G129">
        <v>305</v>
      </c>
      <c r="H129" s="11" t="s">
        <v>435</v>
      </c>
      <c r="I129">
        <v>785</v>
      </c>
      <c r="J129">
        <v>0</v>
      </c>
      <c r="K129">
        <v>0</v>
      </c>
      <c r="L129" t="s">
        <v>435</v>
      </c>
      <c r="M129">
        <v>0</v>
      </c>
      <c r="N129" t="s">
        <v>435</v>
      </c>
      <c r="O129">
        <v>304</v>
      </c>
      <c r="P129" t="s">
        <v>510</v>
      </c>
      <c r="Q129">
        <v>1</v>
      </c>
      <c r="R129">
        <v>0</v>
      </c>
    </row>
    <row r="130" spans="2:18">
      <c r="B130" t="s">
        <v>662</v>
      </c>
      <c r="C130">
        <v>0</v>
      </c>
      <c r="D130">
        <v>0</v>
      </c>
      <c r="E130">
        <v>177</v>
      </c>
      <c r="F130">
        <v>1649</v>
      </c>
      <c r="G130">
        <v>1826</v>
      </c>
      <c r="H130" s="11" t="s">
        <v>435</v>
      </c>
      <c r="I130">
        <v>2683</v>
      </c>
      <c r="J130">
        <v>0</v>
      </c>
      <c r="K130">
        <v>0</v>
      </c>
      <c r="L130" t="s">
        <v>435</v>
      </c>
      <c r="M130">
        <v>0</v>
      </c>
      <c r="N130" t="s">
        <v>435</v>
      </c>
      <c r="O130">
        <v>0</v>
      </c>
      <c r="P130" t="s">
        <v>435</v>
      </c>
      <c r="Q130">
        <v>0</v>
      </c>
      <c r="R130">
        <v>0</v>
      </c>
    </row>
    <row r="131" spans="2:18">
      <c r="B131" t="s">
        <v>265</v>
      </c>
      <c r="C131">
        <v>0</v>
      </c>
      <c r="D131">
        <v>0</v>
      </c>
      <c r="E131">
        <v>101</v>
      </c>
      <c r="F131">
        <v>1403</v>
      </c>
      <c r="G131">
        <v>1504</v>
      </c>
      <c r="H131" s="11" t="s">
        <v>435</v>
      </c>
      <c r="I131">
        <v>2418</v>
      </c>
      <c r="J131">
        <v>0</v>
      </c>
      <c r="K131">
        <v>0</v>
      </c>
      <c r="L131" t="s">
        <v>435</v>
      </c>
      <c r="M131">
        <v>0</v>
      </c>
      <c r="N131" t="s">
        <v>435</v>
      </c>
      <c r="O131">
        <v>0</v>
      </c>
      <c r="P131" t="s">
        <v>435</v>
      </c>
      <c r="Q131">
        <v>0</v>
      </c>
      <c r="R131">
        <v>0</v>
      </c>
    </row>
    <row r="132" spans="2:18">
      <c r="B132" t="s">
        <v>663</v>
      </c>
      <c r="C132">
        <v>0</v>
      </c>
      <c r="D132">
        <v>0</v>
      </c>
      <c r="E132">
        <v>344</v>
      </c>
      <c r="F132">
        <v>1698</v>
      </c>
      <c r="G132">
        <v>2042</v>
      </c>
      <c r="H132" s="11" t="s">
        <v>435</v>
      </c>
      <c r="I132">
        <v>2906</v>
      </c>
      <c r="J132">
        <v>0</v>
      </c>
      <c r="K132">
        <v>0</v>
      </c>
      <c r="L132" t="s">
        <v>435</v>
      </c>
      <c r="M132">
        <v>0</v>
      </c>
      <c r="N132" t="s">
        <v>435</v>
      </c>
      <c r="O132">
        <v>1</v>
      </c>
      <c r="P132" t="s">
        <v>664</v>
      </c>
      <c r="Q132">
        <v>2041</v>
      </c>
      <c r="R132">
        <v>0</v>
      </c>
    </row>
    <row r="133" spans="2:18">
      <c r="B133" t="s">
        <v>266</v>
      </c>
      <c r="C133">
        <v>0</v>
      </c>
      <c r="D133">
        <v>0</v>
      </c>
      <c r="E133">
        <v>163</v>
      </c>
      <c r="F133">
        <v>579</v>
      </c>
      <c r="G133">
        <v>742</v>
      </c>
      <c r="H133" s="11" t="s">
        <v>435</v>
      </c>
      <c r="I133">
        <v>1221</v>
      </c>
      <c r="J133">
        <v>0</v>
      </c>
      <c r="K133">
        <v>0</v>
      </c>
      <c r="L133" t="s">
        <v>435</v>
      </c>
      <c r="M133">
        <v>0</v>
      </c>
      <c r="N133" t="s">
        <v>435</v>
      </c>
      <c r="O133">
        <v>700</v>
      </c>
      <c r="P133" t="s">
        <v>540</v>
      </c>
      <c r="Q133">
        <v>42</v>
      </c>
      <c r="R133">
        <v>0</v>
      </c>
    </row>
    <row r="134" spans="2:18">
      <c r="B134" t="s">
        <v>665</v>
      </c>
      <c r="C134">
        <v>0</v>
      </c>
      <c r="D134">
        <v>0</v>
      </c>
      <c r="E134">
        <v>257</v>
      </c>
      <c r="F134">
        <v>173</v>
      </c>
      <c r="G134">
        <v>430</v>
      </c>
      <c r="H134" s="11" t="s">
        <v>435</v>
      </c>
      <c r="I134">
        <v>0</v>
      </c>
      <c r="J134">
        <v>0</v>
      </c>
      <c r="K134">
        <v>0</v>
      </c>
      <c r="L134" t="s">
        <v>435</v>
      </c>
      <c r="M134">
        <v>0</v>
      </c>
      <c r="N134" t="s">
        <v>435</v>
      </c>
      <c r="O134">
        <v>340</v>
      </c>
      <c r="P134" t="s">
        <v>666</v>
      </c>
      <c r="Q134">
        <v>90</v>
      </c>
      <c r="R134">
        <v>0</v>
      </c>
    </row>
    <row r="135" spans="2:18">
      <c r="B135" t="s">
        <v>667</v>
      </c>
      <c r="C135">
        <v>1</v>
      </c>
      <c r="D135">
        <v>0</v>
      </c>
      <c r="E135">
        <v>2</v>
      </c>
      <c r="F135">
        <v>1</v>
      </c>
      <c r="G135">
        <v>3</v>
      </c>
      <c r="H135" s="11" t="s">
        <v>438</v>
      </c>
      <c r="I135">
        <v>34</v>
      </c>
      <c r="J135">
        <v>1</v>
      </c>
      <c r="K135">
        <v>1</v>
      </c>
      <c r="L135" t="s">
        <v>448</v>
      </c>
      <c r="M135">
        <v>1</v>
      </c>
      <c r="N135" t="s">
        <v>438</v>
      </c>
      <c r="O135">
        <v>2</v>
      </c>
      <c r="P135" t="s">
        <v>535</v>
      </c>
      <c r="Q135">
        <v>1</v>
      </c>
      <c r="R135">
        <v>1</v>
      </c>
    </row>
    <row r="136" spans="2:18">
      <c r="B136" t="s">
        <v>668</v>
      </c>
      <c r="C136">
        <v>0</v>
      </c>
      <c r="D136">
        <v>0</v>
      </c>
      <c r="E136">
        <v>0</v>
      </c>
      <c r="F136">
        <v>1</v>
      </c>
      <c r="G136">
        <v>0</v>
      </c>
      <c r="H136" s="11" t="s">
        <v>435</v>
      </c>
      <c r="I136">
        <v>1</v>
      </c>
      <c r="J136">
        <v>0</v>
      </c>
      <c r="K136">
        <v>0</v>
      </c>
      <c r="L136" t="s">
        <v>435</v>
      </c>
      <c r="M136">
        <v>0</v>
      </c>
      <c r="N136" t="s">
        <v>435</v>
      </c>
      <c r="O136">
        <v>1</v>
      </c>
      <c r="P136" t="s">
        <v>435</v>
      </c>
      <c r="Q136">
        <v>0</v>
      </c>
      <c r="R13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b79628-385e-472e-9df8-bff8ebd25471">
      <UserInfo>
        <DisplayName>Steve De Weerdt</DisplayName>
        <AccountId>280</AccountId>
        <AccountType/>
      </UserInfo>
      <UserInfo>
        <DisplayName>Filip Van Dyck</DisplayName>
        <AccountId>549</AccountId>
        <AccountType/>
      </UserInfo>
      <UserInfo>
        <DisplayName>Jasper Coopman</DisplayName>
        <AccountId>51</AccountId>
        <AccountType/>
      </UserInfo>
      <UserInfo>
        <DisplayName>Pascal Assoignons</DisplayName>
        <AccountId>160</AccountId>
        <AccountType/>
      </UserInfo>
      <UserInfo>
        <DisplayName>LAMBERT Pierre-Yves (NEO/IPR)</DisplayName>
        <AccountId>533</AccountId>
        <AccountType/>
      </UserInfo>
    </SharedWithUsers>
    <Document_x0020_level xmlns="0bdf3ca9-4f7d-49f9-a4d2-8f5343c430d8">Fifthnet</Document_x0020_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D061318EF4468CBC90C748E97B71" ma:contentTypeVersion="13" ma:contentTypeDescription="Create a new document." ma:contentTypeScope="" ma:versionID="9fb5231db99f5e60b5af7f183918b22b">
  <xsd:schema xmlns:xsd="http://www.w3.org/2001/XMLSchema" xmlns:xs="http://www.w3.org/2001/XMLSchema" xmlns:p="http://schemas.microsoft.com/office/2006/metadata/properties" xmlns:ns2="0bdf3ca9-4f7d-49f9-a4d2-8f5343c430d8" xmlns:ns3="7ab79628-385e-472e-9df8-bff8ebd25471" targetNamespace="http://schemas.microsoft.com/office/2006/metadata/properties" ma:root="true" ma:fieldsID="a5e1f97ad95e488bd9329e8273fc0b71" ns2:_="" ns3:_="">
    <xsd:import namespace="0bdf3ca9-4f7d-49f9-a4d2-8f5343c430d8"/>
    <xsd:import namespace="7ab79628-385e-472e-9df8-bff8ebd25471"/>
    <xsd:element name="properties">
      <xsd:complexType>
        <xsd:sequence>
          <xsd:element name="documentManagement">
            <xsd:complexType>
              <xsd:all>
                <xsd:element ref="ns2:Document_x0020_level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ca9-4f7d-49f9-a4d2-8f5343c430d8" elementFormDefault="qualified">
    <xsd:import namespace="http://schemas.microsoft.com/office/2006/documentManagement/types"/>
    <xsd:import namespace="http://schemas.microsoft.com/office/infopath/2007/PartnerControls"/>
    <xsd:element name="Document_x0020_level" ma:index="8" ma:displayName="Document classification" ma:default="Fifthnet" ma:description="Specify the classification of this document: Fifthnet or Proximus" ma:format="RadioButtons" ma:indexed="true" ma:internalName="Document_x0020_level">
      <xsd:simpleType>
        <xsd:restriction base="dms:Choice">
          <xsd:enumeration value="Fifthnet"/>
          <xsd:enumeration value="Proximus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79628-385e-472e-9df8-bff8ebd2547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8630A-0245-4BDD-AFFF-784BB341BE09}"/>
</file>

<file path=customXml/itemProps2.xml><?xml version="1.0" encoding="utf-8"?>
<ds:datastoreItem xmlns:ds="http://schemas.openxmlformats.org/officeDocument/2006/customXml" ds:itemID="{062CA200-600E-4AC7-A03F-1948A41B6A60}"/>
</file>

<file path=customXml/itemProps3.xml><?xml version="1.0" encoding="utf-8"?>
<ds:datastoreItem xmlns:ds="http://schemas.openxmlformats.org/officeDocument/2006/customXml" ds:itemID="{9BE7C1FC-D11A-4D6E-AEC3-E7894B7F5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Lambrechts</dc:creator>
  <cp:keywords/>
  <dc:description/>
  <cp:lastModifiedBy>Filip Van Dyck</cp:lastModifiedBy>
  <cp:revision/>
  <dcterms:created xsi:type="dcterms:W3CDTF">2019-03-28T08:04:42Z</dcterms:created>
  <dcterms:modified xsi:type="dcterms:W3CDTF">2020-08-04T21:40:19Z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0x0101008BDAD061318EF4468CBC90C748E97B71</vt:lpwstr>
  </property>
  <property fmtid="{D5CDD505-2E9C-101B-9397-08002B2CF9AE}" pid="3" name="AuthorIds_UIVersion_512">
    <vt:lpwstr>569</vt:lpwstr>
  </property>
  <property fmtid="{D5CDD505-2E9C-101B-9397-08002B2CF9AE}" pid="4" name="AuthorIds_UIVersion_1024">
    <vt:lpwstr>569</vt:lpwstr>
  </property>
  <property fmtid="{D5CDD505-2E9C-101B-9397-08002B2CF9AE}" pid="5" name="AuthorIds_UIVersion_2048">
    <vt:lpwstr>549,569</vt:lpwstr>
  </property>
  <property fmtid="{D5CDD505-2E9C-101B-9397-08002B2CF9AE}" pid="6" name="AuthorIds_UIVersion_6144">
    <vt:lpwstr>533,569</vt:lpwstr>
  </property>
</Properties>
</file>