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ri\OneDrive\Documenti\Università\Magistrale\Tesi\Excel\"/>
    </mc:Choice>
  </mc:AlternateContent>
  <xr:revisionPtr revIDLastSave="0" documentId="13_ncr:1_{A4343863-DE68-4D88-8A50-5CF261E3905D}" xr6:coauthVersionLast="47" xr6:coauthVersionMax="47" xr10:uidLastSave="{00000000-0000-0000-0000-000000000000}"/>
  <bookViews>
    <workbookView xWindow="-108" yWindow="-108" windowWidth="23256" windowHeight="12456" xr2:uid="{CE7A1008-60B7-453D-BD1A-5501D57A4CC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8" i="1"/>
  <c r="B7" i="1"/>
  <c r="B3" i="1"/>
  <c r="K16" i="1" s="1"/>
  <c r="H16" i="1" l="1"/>
  <c r="K32" i="1"/>
  <c r="H32" i="1" s="1"/>
  <c r="K48" i="1"/>
  <c r="H48" i="1" s="1"/>
  <c r="K25" i="1"/>
  <c r="H25" i="1" s="1"/>
  <c r="K41" i="1"/>
  <c r="H41" i="1" s="1"/>
  <c r="K20" i="1"/>
  <c r="H20" i="1" s="1"/>
  <c r="K26" i="1"/>
  <c r="H26" i="1" s="1"/>
  <c r="K34" i="1"/>
  <c r="H34" i="1" s="1"/>
  <c r="K42" i="1"/>
  <c r="H42" i="1" s="1"/>
  <c r="K24" i="1"/>
  <c r="H24" i="1" s="1"/>
  <c r="K40" i="1"/>
  <c r="H40" i="1" s="1"/>
  <c r="K17" i="1"/>
  <c r="H17" i="1" s="1"/>
  <c r="K33" i="1"/>
  <c r="H33" i="1" s="1"/>
  <c r="K19" i="1"/>
  <c r="H19" i="1" s="1"/>
  <c r="K27" i="1"/>
  <c r="H27" i="1" s="1"/>
  <c r="K35" i="1"/>
  <c r="H35" i="1" s="1"/>
  <c r="K43" i="1"/>
  <c r="H43" i="1" s="1"/>
  <c r="K28" i="1"/>
  <c r="H28" i="1" s="1"/>
  <c r="K36" i="1"/>
  <c r="H36" i="1" s="1"/>
  <c r="K21" i="1"/>
  <c r="H21" i="1" s="1"/>
  <c r="K37" i="1"/>
  <c r="H37" i="1" s="1"/>
  <c r="K22" i="1"/>
  <c r="H22" i="1" s="1"/>
  <c r="K30" i="1"/>
  <c r="H30" i="1" s="1"/>
  <c r="K38" i="1"/>
  <c r="H38" i="1" s="1"/>
  <c r="K46" i="1"/>
  <c r="H46" i="1" s="1"/>
  <c r="K18" i="1"/>
  <c r="H18" i="1" s="1"/>
  <c r="K44" i="1"/>
  <c r="H44" i="1" s="1"/>
  <c r="K29" i="1"/>
  <c r="H29" i="1" s="1"/>
  <c r="K45" i="1"/>
  <c r="H45" i="1" s="1"/>
  <c r="K23" i="1"/>
  <c r="H23" i="1" s="1"/>
  <c r="K31" i="1"/>
  <c r="H31" i="1" s="1"/>
  <c r="K39" i="1"/>
  <c r="H39" i="1" s="1"/>
  <c r="K47" i="1"/>
  <c r="H47" i="1" s="1"/>
  <c r="K49" i="1"/>
  <c r="H49" i="1" s="1"/>
  <c r="K13" i="1"/>
  <c r="H13" i="1" s="1"/>
  <c r="K14" i="1"/>
  <c r="H14" i="1" s="1"/>
  <c r="K15" i="1"/>
  <c r="H15" i="1" s="1"/>
</calcChain>
</file>

<file path=xl/sharedStrings.xml><?xml version="1.0" encoding="utf-8"?>
<sst xmlns="http://schemas.openxmlformats.org/spreadsheetml/2006/main" count="173" uniqueCount="169">
  <si>
    <t>phi</t>
  </si>
  <si>
    <t>f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</si>
  <si>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</si>
  <si>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</si>
  <si>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</si>
  <si>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</si>
  <si>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</si>
  <si>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</si>
  <si>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</si>
  <si>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</si>
  <si>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</si>
  <si>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</si>
  <si>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</si>
  <si>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</si>
  <si>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</si>
  <si>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</si>
  <si>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</si>
  <si>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</si>
  <si>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</si>
  <si>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</si>
  <si>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</si>
  <si>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</si>
  <si>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</si>
  <si>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</si>
  <si>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</si>
  <si>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</si>
  <si>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</si>
  <si>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</si>
  <si>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</si>
  <si>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</si>
  <si>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</si>
  <si>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</si>
  <si>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</si>
  <si>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</si>
  <si>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</si>
  <si>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</si>
  <si>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</si>
  <si>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</si>
  <si>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</si>
  <si>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z0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</si>
  <si>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</si>
  <si>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</si>
  <si>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</si>
  <si>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</si>
  <si>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</si>
  <si>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</si>
  <si>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</si>
  <si>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</si>
  <si>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</si>
  <si>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</si>
  <si>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</si>
  <si>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</si>
  <si>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</si>
  <si>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</si>
  <si>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</si>
  <si>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</si>
  <si>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</si>
  <si>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</si>
  <si>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</si>
  <si>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</si>
  <si>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</si>
  <si>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</si>
  <si>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</si>
  <si>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</si>
  <si>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</si>
  <si>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</si>
  <si>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</si>
  <si>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</si>
  <si>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</si>
  <si>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</si>
  <si>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</si>
  <si>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</si>
  <si>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</si>
  <si>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</si>
  <si>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</si>
  <si>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</si>
  <si>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</si>
  <si>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</si>
  <si>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</si>
  <si>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</si>
  <si>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</si>
  <si>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</si>
  <si>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</si>
  <si>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</si>
  <si>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</si>
  <si>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</si>
  <si>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</si>
  <si>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</si>
  <si>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</si>
  <si>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</si>
  <si>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</si>
  <si>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</si>
  <si>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</si>
  <si>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</si>
  <si>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</si>
  <si>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</si>
  <si>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</si>
  <si>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</si>
  <si>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</si>
  <si>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</si>
  <si>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</si>
  <si>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</si>
  <si>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</si>
  <si>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</si>
  <si>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</si>
  <si>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</si>
  <si>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</si>
  <si>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</si>
  <si>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</si>
  <si>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</si>
  <si>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</si>
  <si>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</si>
  <si>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</si>
  <si>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r>
      <t>e</t>
    </r>
    <r>
      <rPr>
        <sz val="8"/>
        <color theme="1"/>
        <rFont val="Calibri"/>
        <family val="2"/>
        <scheme val="minor"/>
      </rPr>
      <t>0</t>
    </r>
  </si>
  <si>
    <t>m</t>
  </si>
  <si>
    <r>
      <t>L</t>
    </r>
    <r>
      <rPr>
        <sz val="8"/>
        <color theme="1"/>
        <rFont val="Calibri"/>
        <family val="2"/>
        <scheme val="minor"/>
      </rPr>
      <t>1</t>
    </r>
  </si>
  <si>
    <t>L</t>
  </si>
  <si>
    <t>α</t>
  </si>
  <si>
    <t>°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</si>
  <si>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</si>
  <si>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</si>
  <si>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</si>
  <si>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</si>
  <si>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</si>
  <si>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</si>
  <si>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</si>
  <si>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</si>
  <si>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</si>
  <si>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</si>
  <si>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</si>
  <si>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</si>
  <si>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</si>
  <si>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</si>
  <si>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</si>
  <si>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</si>
  <si>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</si>
  <si>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</si>
  <si>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</si>
  <si>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</si>
  <si>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</si>
  <si>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</si>
  <si>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</si>
  <si>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</si>
  <si>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</si>
  <si>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</si>
  <si>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</si>
  <si>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</si>
  <si>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</si>
  <si>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</si>
  <si>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</si>
  <si>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</si>
  <si>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</si>
  <si>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</si>
  <si>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</si>
  <si>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</si>
  <si>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</si>
  <si>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π/2 - α</t>
  </si>
  <si>
    <t>Arch shape parametrization</t>
  </si>
  <si>
    <t>(Constant)</t>
  </si>
  <si>
    <t>Out-of-plane II order analysis: Arch slope parametrization</t>
  </si>
  <si>
    <t>(f is the only partameter that the user should vary at each iteration)</t>
  </si>
  <si>
    <t>Coefficient of the direction of the line</t>
  </si>
  <si>
    <t>Points</t>
  </si>
  <si>
    <t>Coordinates x</t>
  </si>
  <si>
    <t>Coordinates y</t>
  </si>
  <si>
    <t>Coordinates z</t>
  </si>
  <si>
    <t>(If a II order analysis is not required, the y coordinate must be omitted)</t>
  </si>
  <si>
    <r>
      <t xml:space="preserve">Thus, the y coordinate of the deformed arch is given by: </t>
    </r>
    <r>
      <rPr>
        <i/>
        <sz val="11"/>
        <color theme="1"/>
        <rFont val="Calibri"/>
        <family val="2"/>
        <scheme val="minor"/>
      </rPr>
      <t>z / tan(</t>
    </r>
    <r>
      <rPr>
        <i/>
        <sz val="11"/>
        <color theme="1"/>
        <rFont val="Calibri"/>
        <family val="2"/>
      </rPr>
      <t>α)</t>
    </r>
  </si>
  <si>
    <r>
      <t xml:space="preserve">Equation of a line in explicit form (in this case, </t>
    </r>
    <r>
      <rPr>
        <i/>
        <sz val="11"/>
        <color theme="1"/>
        <rFont val="Calibri"/>
        <family val="2"/>
        <scheme val="minor"/>
      </rPr>
      <t>q = 0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</si>
</sst>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2" xfId="0" applyNumberFormat="1" applyBorder="1"/>
    <xf numFmtId="2" fontId="0" fillId="0" borderId="0" xfId="0" applyNumberFormat="1"/>
    <xf numFmtId="0" fontId="2" fillId="0" borderId="0" xfId="0" applyFont="1"/>
    <xf numFmtId="165" fontId="0" fillId="0" borderId="0" xfId="0" applyNumberFormat="1"/>
    <xf numFmtId="0" fontId="4" fillId="0" borderId="0" xfId="0" applyFont="1"/>
    <xf numFmtId="165" fontId="0" fillId="0" borderId="1" xfId="0" applyNumberFormat="1" applyBorder="1"/>
    <xf numFmtId="0" fontId="0" fillId="0" borderId="0" xfId="0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2" fontId="6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38100</xdr:rowOff>
    </xdr:from>
    <xdr:to>
      <xdr:col>15</xdr:col>
      <xdr:colOff>0</xdr:colOff>
      <xdr:row>14</xdr:row>
      <xdr:rowOff>15240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DB1062C2-E83C-3A2F-DB36-72868B82C0CE}"/>
            </a:ext>
          </a:extLst>
        </xdr:cNvPr>
        <xdr:cNvCxnSpPr/>
      </xdr:nvCxnSpPr>
      <xdr:spPr>
        <a:xfrm flipV="1">
          <a:off x="8534400" y="1257300"/>
          <a:ext cx="0" cy="1501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137160</xdr:colOff>
      <xdr:row>10</xdr:row>
      <xdr:rowOff>15240</xdr:rowOff>
    </xdr:from>
    <xdr:to>
      <xdr:col>18</xdr:col>
      <xdr:colOff>7620</xdr:colOff>
      <xdr:row>16</xdr:row>
      <xdr:rowOff>76200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ED821252-1B6B-4AE4-BCBF-7C6158346057}"/>
            </a:ext>
          </a:extLst>
        </xdr:cNvPr>
        <xdr:cNvCxnSpPr/>
      </xdr:nvCxnSpPr>
      <xdr:spPr>
        <a:xfrm flipV="1">
          <a:off x="7452360" y="2026920"/>
          <a:ext cx="2918460" cy="1158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14</xdr:row>
      <xdr:rowOff>7620</xdr:rowOff>
    </xdr:from>
    <xdr:to>
      <xdr:col>17</xdr:col>
      <xdr:colOff>7620</xdr:colOff>
      <xdr:row>17</xdr:row>
      <xdr:rowOff>30480</xdr:rowOff>
    </xdr:to>
    <xdr:cxnSp macro="">
      <xdr:nvCxnSpPr>
        <xdr:cNvPr id="7" name="Connettore 2 6">
          <a:extLst>
            <a:ext uri="{FF2B5EF4-FFF2-40B4-BE49-F238E27FC236}">
              <a16:creationId xmlns:a16="http://schemas.microsoft.com/office/drawing/2014/main" id="{A53246F7-5951-4F84-9E07-FE8ECEF74ADF}"/>
            </a:ext>
          </a:extLst>
        </xdr:cNvPr>
        <xdr:cNvCxnSpPr/>
      </xdr:nvCxnSpPr>
      <xdr:spPr>
        <a:xfrm>
          <a:off x="8534400" y="2750820"/>
          <a:ext cx="122682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335280</xdr:colOff>
      <xdr:row>9</xdr:row>
      <xdr:rowOff>179810</xdr:rowOff>
    </xdr:from>
    <xdr:to>
      <xdr:col>16</xdr:col>
      <xdr:colOff>403860</xdr:colOff>
      <xdr:row>15</xdr:row>
      <xdr:rowOff>175260</xdr:rowOff>
    </xdr:to>
    <xdr:sp macro="" textlink="">
      <xdr:nvSpPr>
        <xdr:cNvPr id="14" name="Figura a mano libera: forma 13">
          <a:extLst>
            <a:ext uri="{FF2B5EF4-FFF2-40B4-BE49-F238E27FC236}">
              <a16:creationId xmlns:a16="http://schemas.microsoft.com/office/drawing/2014/main" id="{BD75E91A-3C27-88CE-6498-C20FCBEBB80E}"/>
            </a:ext>
          </a:extLst>
        </xdr:cNvPr>
        <xdr:cNvSpPr/>
      </xdr:nvSpPr>
      <xdr:spPr>
        <a:xfrm>
          <a:off x="7650480" y="1993370"/>
          <a:ext cx="1897380" cy="1107970"/>
        </a:xfrm>
        <a:custGeom>
          <a:avLst/>
          <a:gdLst>
            <a:gd name="connsiteX0" fmla="*/ 0 w 1897380"/>
            <a:gd name="connsiteY0" fmla="*/ 1107970 h 1107970"/>
            <a:gd name="connsiteX1" fmla="*/ 868680 w 1897380"/>
            <a:gd name="connsiteY1" fmla="*/ 33550 h 1107970"/>
            <a:gd name="connsiteX2" fmla="*/ 1897380 w 1897380"/>
            <a:gd name="connsiteY2" fmla="*/ 376450 h 11079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97380" h="1107970">
              <a:moveTo>
                <a:pt x="0" y="1107970"/>
              </a:moveTo>
              <a:cubicBezTo>
                <a:pt x="276225" y="631720"/>
                <a:pt x="552450" y="155470"/>
                <a:pt x="868680" y="33550"/>
              </a:cubicBezTo>
              <a:cubicBezTo>
                <a:pt x="1184910" y="-88370"/>
                <a:pt x="1541145" y="144040"/>
                <a:pt x="1897380" y="37645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14</xdr:col>
      <xdr:colOff>274320</xdr:colOff>
      <xdr:row>5</xdr:row>
      <xdr:rowOff>22860</xdr:rowOff>
    </xdr:from>
    <xdr:to>
      <xdr:col>14</xdr:col>
      <xdr:colOff>563880</xdr:colOff>
      <xdr:row>6</xdr:row>
      <xdr:rowOff>106680</xdr:rowOff>
    </xdr:to>
    <xdr:sp macro="" textlink="">
      <xdr:nvSpPr>
        <xdr:cNvPr id="16" name="Rettangolo 15">
          <a:extLst>
            <a:ext uri="{FF2B5EF4-FFF2-40B4-BE49-F238E27FC236}">
              <a16:creationId xmlns:a16="http://schemas.microsoft.com/office/drawing/2014/main" id="{AF67F696-CD02-344E-D089-25562DDD5E7B}"/>
            </a:ext>
          </a:extLst>
        </xdr:cNvPr>
        <xdr:cNvSpPr/>
      </xdr:nvSpPr>
      <xdr:spPr>
        <a:xfrm>
          <a:off x="8199120" y="1043940"/>
          <a:ext cx="289560" cy="281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z</a:t>
          </a:r>
        </a:p>
      </xdr:txBody>
    </xdr:sp>
    <xdr:clientData/>
  </xdr:twoCellAnchor>
  <xdr:twoCellAnchor>
    <xdr:from>
      <xdr:col>16</xdr:col>
      <xdr:colOff>586740</xdr:colOff>
      <xdr:row>16</xdr:row>
      <xdr:rowOff>152400</xdr:rowOff>
    </xdr:from>
    <xdr:to>
      <xdr:col>17</xdr:col>
      <xdr:colOff>266700</xdr:colOff>
      <xdr:row>18</xdr:row>
      <xdr:rowOff>68580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B28D5E0C-7F1D-498F-B19C-8EE4B53C731C}"/>
            </a:ext>
          </a:extLst>
        </xdr:cNvPr>
        <xdr:cNvSpPr/>
      </xdr:nvSpPr>
      <xdr:spPr>
        <a:xfrm>
          <a:off x="9730740" y="3261360"/>
          <a:ext cx="289560" cy="281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y</a:t>
          </a:r>
        </a:p>
      </xdr:txBody>
    </xdr:sp>
    <xdr:clientData/>
  </xdr:twoCellAnchor>
  <xdr:twoCellAnchor>
    <xdr:from>
      <xdr:col>17</xdr:col>
      <xdr:colOff>594360</xdr:colOff>
      <xdr:row>9</xdr:row>
      <xdr:rowOff>144780</xdr:rowOff>
    </xdr:from>
    <xdr:to>
      <xdr:col>18</xdr:col>
      <xdr:colOff>274320</xdr:colOff>
      <xdr:row>11</xdr:row>
      <xdr:rowOff>45720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E6E0325B-193D-446C-A83D-23D4E27888CB}"/>
            </a:ext>
          </a:extLst>
        </xdr:cNvPr>
        <xdr:cNvSpPr/>
      </xdr:nvSpPr>
      <xdr:spPr>
        <a:xfrm>
          <a:off x="10347960" y="1958340"/>
          <a:ext cx="289560" cy="281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x</a:t>
          </a:r>
        </a:p>
      </xdr:txBody>
    </xdr:sp>
    <xdr:clientData/>
  </xdr:twoCellAnchor>
  <xdr:twoCellAnchor>
    <xdr:from>
      <xdr:col>14</xdr:col>
      <xdr:colOff>457200</xdr:colOff>
      <xdr:row>14</xdr:row>
      <xdr:rowOff>22860</xdr:rowOff>
    </xdr:from>
    <xdr:to>
      <xdr:col>15</xdr:col>
      <xdr:colOff>137160</xdr:colOff>
      <xdr:row>15</xdr:row>
      <xdr:rowOff>121920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4895E3B2-AFEF-42CE-994D-AB5C7C582667}"/>
            </a:ext>
          </a:extLst>
        </xdr:cNvPr>
        <xdr:cNvSpPr/>
      </xdr:nvSpPr>
      <xdr:spPr>
        <a:xfrm>
          <a:off x="8382000" y="2766060"/>
          <a:ext cx="289560" cy="281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O</a:t>
          </a:r>
        </a:p>
      </xdr:txBody>
    </xdr:sp>
    <xdr:clientData/>
  </xdr:twoCellAnchor>
  <xdr:twoCellAnchor editAs="oneCell">
    <xdr:from>
      <xdr:col>16</xdr:col>
      <xdr:colOff>53340</xdr:colOff>
      <xdr:row>3</xdr:row>
      <xdr:rowOff>137160</xdr:rowOff>
    </xdr:from>
    <xdr:to>
      <xdr:col>17</xdr:col>
      <xdr:colOff>518253</xdr:colOff>
      <xdr:row>5</xdr:row>
      <xdr:rowOff>38128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id="{958FA7C8-6803-A956-0D73-DA6951B19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97340" y="762000"/>
          <a:ext cx="1074513" cy="327688"/>
        </a:xfrm>
        <a:prstGeom prst="rect">
          <a:avLst/>
        </a:prstGeom>
      </xdr:spPr>
    </xdr:pic>
    <xdr:clientData/>
  </xdr:twoCellAnchor>
  <xdr:twoCellAnchor editAs="oneCell">
    <xdr:from>
      <xdr:col>16</xdr:col>
      <xdr:colOff>45720</xdr:colOff>
      <xdr:row>5</xdr:row>
      <xdr:rowOff>182880</xdr:rowOff>
    </xdr:from>
    <xdr:to>
      <xdr:col>17</xdr:col>
      <xdr:colOff>487771</xdr:colOff>
      <xdr:row>7</xdr:row>
      <xdr:rowOff>91466</xdr:rowOff>
    </xdr:to>
    <xdr:pic>
      <xdr:nvPicPr>
        <xdr:cNvPr id="23" name="Immagine 22">
          <a:extLst>
            <a:ext uri="{FF2B5EF4-FFF2-40B4-BE49-F238E27FC236}">
              <a16:creationId xmlns:a16="http://schemas.microsoft.com/office/drawing/2014/main" id="{988B7E11-C38F-681D-30C7-11B1389B8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9720" y="1203960"/>
          <a:ext cx="1051651" cy="304826"/>
        </a:xfrm>
        <a:prstGeom prst="rect">
          <a:avLst/>
        </a:prstGeom>
      </xdr:spPr>
    </xdr:pic>
    <xdr:clientData/>
  </xdr:twoCellAnchor>
  <xdr:twoCellAnchor>
    <xdr:from>
      <xdr:col>13</xdr:col>
      <xdr:colOff>320040</xdr:colOff>
      <xdr:row>10</xdr:row>
      <xdr:rowOff>62407</xdr:rowOff>
    </xdr:from>
    <xdr:to>
      <xdr:col>16</xdr:col>
      <xdr:colOff>403860</xdr:colOff>
      <xdr:row>16</xdr:row>
      <xdr:rowOff>7620</xdr:rowOff>
    </xdr:to>
    <xdr:sp macro="" textlink="">
      <xdr:nvSpPr>
        <xdr:cNvPr id="30" name="Figura a mano libera: forma 29">
          <a:extLst>
            <a:ext uri="{FF2B5EF4-FFF2-40B4-BE49-F238E27FC236}">
              <a16:creationId xmlns:a16="http://schemas.microsoft.com/office/drawing/2014/main" id="{B3574A02-C6A3-07FB-B5BD-E47EE1A04E13}"/>
            </a:ext>
          </a:extLst>
        </xdr:cNvPr>
        <xdr:cNvSpPr/>
      </xdr:nvSpPr>
      <xdr:spPr>
        <a:xfrm>
          <a:off x="7635240" y="2074087"/>
          <a:ext cx="1912620" cy="1042493"/>
        </a:xfrm>
        <a:custGeom>
          <a:avLst/>
          <a:gdLst>
            <a:gd name="connsiteX0" fmla="*/ 0 w 1912620"/>
            <a:gd name="connsiteY0" fmla="*/ 1042493 h 1042493"/>
            <a:gd name="connsiteX1" fmla="*/ 1569720 w 1912620"/>
            <a:gd name="connsiteY1" fmla="*/ 29033 h 1042493"/>
            <a:gd name="connsiteX2" fmla="*/ 1912620 w 1912620"/>
            <a:gd name="connsiteY2" fmla="*/ 310973 h 10424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912620" h="1042493">
              <a:moveTo>
                <a:pt x="0" y="1042493"/>
              </a:moveTo>
              <a:cubicBezTo>
                <a:pt x="625475" y="596723"/>
                <a:pt x="1250950" y="150953"/>
                <a:pt x="1569720" y="29033"/>
              </a:cubicBezTo>
              <a:cubicBezTo>
                <a:pt x="1888490" y="-92887"/>
                <a:pt x="1755140" y="201753"/>
                <a:pt x="1912620" y="310973"/>
              </a:cubicBezTo>
            </a:path>
          </a:pathLst>
        </a:cu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20</xdr:col>
      <xdr:colOff>0</xdr:colOff>
      <xdr:row>10</xdr:row>
      <xdr:rowOff>167640</xdr:rowOff>
    </xdr:from>
    <xdr:to>
      <xdr:col>20</xdr:col>
      <xdr:colOff>0</xdr:colOff>
      <xdr:row>19</xdr:row>
      <xdr:rowOff>15240</xdr:rowOff>
    </xdr:to>
    <xdr:cxnSp macro="">
      <xdr:nvCxnSpPr>
        <xdr:cNvPr id="32" name="Connettore diritto 31">
          <a:extLst>
            <a:ext uri="{FF2B5EF4-FFF2-40B4-BE49-F238E27FC236}">
              <a16:creationId xmlns:a16="http://schemas.microsoft.com/office/drawing/2014/main" id="{87B16217-DA48-669B-C904-DA9C073967D5}"/>
            </a:ext>
          </a:extLst>
        </xdr:cNvPr>
        <xdr:cNvCxnSpPr/>
      </xdr:nvCxnSpPr>
      <xdr:spPr>
        <a:xfrm>
          <a:off x="11582400" y="2179320"/>
          <a:ext cx="0" cy="14935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11</xdr:row>
      <xdr:rowOff>7620</xdr:rowOff>
    </xdr:from>
    <xdr:to>
      <xdr:col>21</xdr:col>
      <xdr:colOff>0</xdr:colOff>
      <xdr:row>19</xdr:row>
      <xdr:rowOff>0</xdr:rowOff>
    </xdr:to>
    <xdr:cxnSp macro="">
      <xdr:nvCxnSpPr>
        <xdr:cNvPr id="35" name="Connettore diritto 34">
          <a:extLst>
            <a:ext uri="{FF2B5EF4-FFF2-40B4-BE49-F238E27FC236}">
              <a16:creationId xmlns:a16="http://schemas.microsoft.com/office/drawing/2014/main" id="{34046037-5AE3-4A51-947B-F91D773050B9}"/>
            </a:ext>
          </a:extLst>
        </xdr:cNvPr>
        <xdr:cNvCxnSpPr/>
      </xdr:nvCxnSpPr>
      <xdr:spPr>
        <a:xfrm flipH="1">
          <a:off x="11590020" y="2202180"/>
          <a:ext cx="601980" cy="14554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220981</xdr:colOff>
      <xdr:row>15</xdr:row>
      <xdr:rowOff>106679</xdr:rowOff>
    </xdr:from>
    <xdr:to>
      <xdr:col>20</xdr:col>
      <xdr:colOff>525781</xdr:colOff>
      <xdr:row>20</xdr:row>
      <xdr:rowOff>106679</xdr:rowOff>
    </xdr:to>
    <xdr:sp macro="" textlink="">
      <xdr:nvSpPr>
        <xdr:cNvPr id="39" name="Arco 38">
          <a:extLst>
            <a:ext uri="{FF2B5EF4-FFF2-40B4-BE49-F238E27FC236}">
              <a16:creationId xmlns:a16="http://schemas.microsoft.com/office/drawing/2014/main" id="{74E89994-3921-188B-4B70-58E9309B03A7}"/>
            </a:ext>
          </a:extLst>
        </xdr:cNvPr>
        <xdr:cNvSpPr/>
      </xdr:nvSpPr>
      <xdr:spPr>
        <a:xfrm rot="20378946">
          <a:off x="11193781" y="3032759"/>
          <a:ext cx="914400" cy="914400"/>
        </a:xfrm>
        <a:prstGeom prst="arc">
          <a:avLst>
            <a:gd name="adj1" fmla="val 16200000"/>
            <a:gd name="adj2" fmla="val 1968905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20</xdr:col>
      <xdr:colOff>388620</xdr:colOff>
      <xdr:row>14</xdr:row>
      <xdr:rowOff>152400</xdr:rowOff>
    </xdr:from>
    <xdr:to>
      <xdr:col>21</xdr:col>
      <xdr:colOff>601980</xdr:colOff>
      <xdr:row>16</xdr:row>
      <xdr:rowOff>68580</xdr:rowOff>
    </xdr:to>
    <xdr:sp macro="" textlink="">
      <xdr:nvSpPr>
        <xdr:cNvPr id="40" name="Rettangolo 39">
          <a:extLst>
            <a:ext uri="{FF2B5EF4-FFF2-40B4-BE49-F238E27FC236}">
              <a16:creationId xmlns:a16="http://schemas.microsoft.com/office/drawing/2014/main" id="{AB1C07D4-E2F9-4AF2-91D0-6E6C63F2878A}"/>
            </a:ext>
          </a:extLst>
        </xdr:cNvPr>
        <xdr:cNvSpPr/>
      </xdr:nvSpPr>
      <xdr:spPr>
        <a:xfrm>
          <a:off x="11971020" y="2895600"/>
          <a:ext cx="822960" cy="281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l-GR" sz="1400" b="1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π</a:t>
          </a:r>
          <a:r>
            <a:rPr lang="it-IT" sz="1400" b="1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/2 - </a:t>
          </a:r>
          <a:r>
            <a:rPr lang="el-GR" sz="1400" b="1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α</a:t>
          </a:r>
          <a:endParaRPr lang="it-IT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E715-FA93-46F1-8251-F14D1FB3D2AA}">
  <dimension ref="A1:S49"/>
  <sheetViews>
    <sheetView tabSelected="1" workbookViewId="0">
      <selection activeCell="F7" sqref="F7"/>
    </sheetView>
  </sheetViews>
  <sheetFormatPr defaultRowHeight="14.4" x14ac:dyDescent="0.3"/>
  <sheetData>
    <row r="1" spans="1:19" ht="18.600000000000001" thickBot="1" x14ac:dyDescent="0.4">
      <c r="A1" s="10" t="s">
        <v>157</v>
      </c>
    </row>
    <row r="2" spans="1:19" ht="16.8" thickTop="1" thickBot="1" x14ac:dyDescent="0.35">
      <c r="A2" s="5" t="s">
        <v>1</v>
      </c>
      <c r="B2" s="3">
        <v>4</v>
      </c>
      <c r="C2" s="4" t="s">
        <v>114</v>
      </c>
      <c r="D2" s="14" t="s">
        <v>160</v>
      </c>
      <c r="E2" s="4"/>
      <c r="F2" s="4"/>
      <c r="I2" s="4"/>
    </row>
    <row r="3" spans="1:19" ht="16.2" thickTop="1" x14ac:dyDescent="0.3">
      <c r="A3" s="5" t="s">
        <v>0</v>
      </c>
      <c r="B3">
        <f>(16/5)*B2</f>
        <v>12.8</v>
      </c>
    </row>
    <row r="4" spans="1:19" ht="15.6" x14ac:dyDescent="0.3">
      <c r="A4" s="5"/>
    </row>
    <row r="5" spans="1:19" ht="18" x14ac:dyDescent="0.35">
      <c r="A5" s="10" t="s">
        <v>159</v>
      </c>
      <c r="H5" t="s">
        <v>166</v>
      </c>
      <c r="S5" t="s">
        <v>168</v>
      </c>
    </row>
    <row r="6" spans="1:19" ht="15.6" x14ac:dyDescent="0.3">
      <c r="A6" s="5" t="s">
        <v>116</v>
      </c>
      <c r="B6">
        <v>65</v>
      </c>
      <c r="C6" t="s">
        <v>114</v>
      </c>
      <c r="D6" t="s">
        <v>158</v>
      </c>
    </row>
    <row r="7" spans="1:19" ht="15.6" x14ac:dyDescent="0.3">
      <c r="A7" s="5" t="s">
        <v>115</v>
      </c>
      <c r="B7" s="6">
        <f>(20*B6)^(1/2)</f>
        <v>36.055512754639892</v>
      </c>
      <c r="C7" t="s">
        <v>114</v>
      </c>
      <c r="S7" t="s">
        <v>161</v>
      </c>
    </row>
    <row r="8" spans="1:19" ht="15.6" x14ac:dyDescent="0.3">
      <c r="A8" s="5" t="s">
        <v>113</v>
      </c>
      <c r="B8" s="6">
        <f>B7/200</f>
        <v>0.18027756377319945</v>
      </c>
      <c r="C8" t="s">
        <v>114</v>
      </c>
    </row>
    <row r="9" spans="1:19" ht="15.6" x14ac:dyDescent="0.3">
      <c r="A9" s="7" t="s">
        <v>156</v>
      </c>
      <c r="B9" s="4">
        <f>ASIN(B8/B2)*180/PI()</f>
        <v>2.5831608976952882</v>
      </c>
      <c r="C9" t="s">
        <v>118</v>
      </c>
      <c r="Q9" t="s">
        <v>167</v>
      </c>
    </row>
    <row r="10" spans="1:19" ht="15.6" x14ac:dyDescent="0.3">
      <c r="A10" s="7" t="s">
        <v>117</v>
      </c>
      <c r="B10" s="4">
        <f>90-B9</f>
        <v>87.416839102304706</v>
      </c>
      <c r="C10" t="s">
        <v>118</v>
      </c>
    </row>
    <row r="12" spans="1:19" x14ac:dyDescent="0.3">
      <c r="A12" s="11" t="s">
        <v>162</v>
      </c>
      <c r="B12" s="12"/>
      <c r="D12" s="13" t="s">
        <v>163</v>
      </c>
      <c r="E12" s="13"/>
      <c r="F12" s="9"/>
      <c r="G12" s="11" t="s">
        <v>164</v>
      </c>
      <c r="H12" s="12"/>
      <c r="I12" s="9"/>
      <c r="J12" s="11" t="s">
        <v>165</v>
      </c>
      <c r="K12" s="12"/>
    </row>
    <row r="13" spans="1:19" x14ac:dyDescent="0.3">
      <c r="A13" s="1" t="s">
        <v>76</v>
      </c>
      <c r="B13" s="1">
        <v>0</v>
      </c>
      <c r="D13" s="1" t="s">
        <v>2</v>
      </c>
      <c r="E13" s="1">
        <v>32.5</v>
      </c>
      <c r="G13" s="1" t="s">
        <v>119</v>
      </c>
      <c r="H13" s="8">
        <f>K13/TAN(RADIANS(B10))</f>
        <v>0</v>
      </c>
      <c r="J13" s="1" t="s">
        <v>39</v>
      </c>
      <c r="K13" s="1">
        <f>B3*((B13/36)^4-2*(B13/36)^3+(B13/36))</f>
        <v>0</v>
      </c>
    </row>
    <row r="14" spans="1:19" x14ac:dyDescent="0.3">
      <c r="A14" s="1" t="s">
        <v>77</v>
      </c>
      <c r="B14" s="1">
        <v>1</v>
      </c>
      <c r="D14" s="1" t="s">
        <v>3</v>
      </c>
      <c r="E14" s="1">
        <v>30.6</v>
      </c>
      <c r="G14" s="1" t="s">
        <v>120</v>
      </c>
      <c r="H14" s="8">
        <f>K14/TAN(RADIANS(B10))</f>
        <v>1.6016561456244981E-2</v>
      </c>
      <c r="J14" s="1" t="s">
        <v>40</v>
      </c>
      <c r="K14" s="2">
        <f>B3*((B14/36)^4-2*(B14/36)^3+(B14/36))</f>
        <v>0.35501447950007625</v>
      </c>
    </row>
    <row r="15" spans="1:19" x14ac:dyDescent="0.3">
      <c r="A15" s="1" t="s">
        <v>78</v>
      </c>
      <c r="B15" s="1">
        <v>2</v>
      </c>
      <c r="D15" s="1" t="s">
        <v>4</v>
      </c>
      <c r="E15" s="1">
        <v>28.8</v>
      </c>
      <c r="G15" s="1" t="s">
        <v>121</v>
      </c>
      <c r="H15" s="8">
        <f>K15/TAN(RADIANS(B10))</f>
        <v>3.1889408783720818E-2</v>
      </c>
      <c r="J15" s="1" t="s">
        <v>41</v>
      </c>
      <c r="K15" s="2">
        <f>B3*((B15/36)^4-2*(B15/36)^3+(B15/36))</f>
        <v>0.70684346898338668</v>
      </c>
    </row>
    <row r="16" spans="1:19" x14ac:dyDescent="0.3">
      <c r="A16" s="1" t="s">
        <v>79</v>
      </c>
      <c r="B16" s="1">
        <v>3</v>
      </c>
      <c r="D16" s="1" t="s">
        <v>5</v>
      </c>
      <c r="E16" s="1">
        <v>27</v>
      </c>
      <c r="G16" s="1" t="s">
        <v>122</v>
      </c>
      <c r="H16" s="8">
        <f>K16/TAN(RADIANS(B10))</f>
        <v>4.7482391755172548E-2</v>
      </c>
      <c r="J16" s="1" t="s">
        <v>42</v>
      </c>
      <c r="K16" s="2">
        <f>B3*((B16/36)^4-2*(B16/36)^3+(B16/36))</f>
        <v>1.0524691358024691</v>
      </c>
    </row>
    <row r="17" spans="1:11" x14ac:dyDescent="0.3">
      <c r="A17" s="1" t="s">
        <v>80</v>
      </c>
      <c r="B17" s="1">
        <v>4</v>
      </c>
      <c r="D17" s="1" t="s">
        <v>6</v>
      </c>
      <c r="E17" s="1">
        <v>25.2</v>
      </c>
      <c r="G17" s="1" t="s">
        <v>123</v>
      </c>
      <c r="H17" s="8">
        <f>K17/TAN(RADIANS(B10))</f>
        <v>6.2667611672269738E-2</v>
      </c>
      <c r="J17" s="1" t="s">
        <v>43</v>
      </c>
      <c r="K17" s="2">
        <f>B3*((B17/36)^4-2*(B17/36)^3+(B17/36))</f>
        <v>1.3890565462581925</v>
      </c>
    </row>
    <row r="18" spans="1:11" x14ac:dyDescent="0.3">
      <c r="A18" s="1" t="s">
        <v>81</v>
      </c>
      <c r="B18" s="1">
        <v>5</v>
      </c>
      <c r="D18" s="1" t="s">
        <v>7</v>
      </c>
      <c r="E18" s="1">
        <v>23.4</v>
      </c>
      <c r="G18" s="1" t="s">
        <v>124</v>
      </c>
      <c r="H18" s="8">
        <f>K18/TAN(RADIANS(B10))</f>
        <v>7.7325421365606481E-2</v>
      </c>
      <c r="J18" s="1" t="s">
        <v>44</v>
      </c>
      <c r="K18" s="2">
        <f>B3*((B18/36)^4-2*(B18/36)^3+(B18/36))</f>
        <v>1.7139536655997565</v>
      </c>
    </row>
    <row r="19" spans="1:11" x14ac:dyDescent="0.3">
      <c r="A19" s="1" t="s">
        <v>82</v>
      </c>
      <c r="B19" s="1">
        <v>6</v>
      </c>
      <c r="D19" s="1" t="s">
        <v>8</v>
      </c>
      <c r="E19" s="1">
        <v>21.6</v>
      </c>
      <c r="G19" s="1" t="s">
        <v>125</v>
      </c>
      <c r="H19" s="8">
        <f>K19/TAN(RADIANS(B10))</f>
        <v>9.1344425194701415E-2</v>
      </c>
      <c r="J19" s="1" t="s">
        <v>45</v>
      </c>
      <c r="K19" s="2">
        <f>B3*((B19/36)^4-2*(B19/36)^3+(B19/36))</f>
        <v>2.024691358024691</v>
      </c>
    </row>
    <row r="20" spans="1:11" x14ac:dyDescent="0.3">
      <c r="A20" s="1" t="s">
        <v>83</v>
      </c>
      <c r="B20" s="1">
        <v>7</v>
      </c>
      <c r="D20" s="1" t="s">
        <v>9</v>
      </c>
      <c r="E20" s="1">
        <v>19.8</v>
      </c>
      <c r="G20" s="1" t="s">
        <v>126</v>
      </c>
      <c r="H20" s="8">
        <f>K20/TAN(RADIANS(B10))</f>
        <v>0.10462147904799785</v>
      </c>
      <c r="J20" s="1" t="s">
        <v>46</v>
      </c>
      <c r="K20" s="2">
        <f>B3*((B20/36)^4-2*(B20/36)^3+(B20/36))</f>
        <v>2.3189833866788603</v>
      </c>
    </row>
    <row r="21" spans="1:11" x14ac:dyDescent="0.3">
      <c r="A21" s="1" t="s">
        <v>84</v>
      </c>
      <c r="B21" s="1">
        <v>8</v>
      </c>
      <c r="D21" s="1" t="s">
        <v>10</v>
      </c>
      <c r="E21" s="1">
        <v>18</v>
      </c>
      <c r="G21" s="1" t="s">
        <v>127</v>
      </c>
      <c r="H21" s="8">
        <f>K21/TAN(RADIANS(B10))</f>
        <v>0.1170616903428634</v>
      </c>
      <c r="J21" s="1" t="s">
        <v>47</v>
      </c>
      <c r="K21" s="2">
        <f>B3*((B21/36)^4-2*(B21/36)^3+(B21/36))</f>
        <v>2.594726413656455</v>
      </c>
    </row>
    <row r="22" spans="1:11" x14ac:dyDescent="0.3">
      <c r="A22" s="1" t="s">
        <v>85</v>
      </c>
      <c r="B22" s="1">
        <v>9</v>
      </c>
      <c r="D22" s="1" t="s">
        <v>11</v>
      </c>
      <c r="E22" s="1">
        <v>16.2</v>
      </c>
      <c r="G22" s="1" t="s">
        <v>128</v>
      </c>
      <c r="H22" s="8">
        <f>K22/TAN(RADIANS(B10))</f>
        <v>0.12857841802559042</v>
      </c>
      <c r="J22" s="1" t="s">
        <v>48</v>
      </c>
      <c r="K22" s="2">
        <f>B3*((B22/36)^4-2*(B22/36)^3+(B22/36))</f>
        <v>2.85</v>
      </c>
    </row>
    <row r="23" spans="1:11" x14ac:dyDescent="0.3">
      <c r="A23" s="1" t="s">
        <v>86</v>
      </c>
      <c r="B23" s="1">
        <v>10</v>
      </c>
      <c r="D23" s="1" t="s">
        <v>12</v>
      </c>
      <c r="E23" s="1">
        <v>14.4</v>
      </c>
      <c r="G23" s="1" t="s">
        <v>129</v>
      </c>
      <c r="H23" s="8">
        <f>K23/TAN(RADIANS(B10))</f>
        <v>0.13909327257139573</v>
      </c>
      <c r="J23" s="1" t="s">
        <v>49</v>
      </c>
      <c r="K23" s="2">
        <f>B3*((B23/36)^4-2*(B23/36)^3+(B23/36))</f>
        <v>3.0830666057003508</v>
      </c>
    </row>
    <row r="24" spans="1:11" x14ac:dyDescent="0.3">
      <c r="A24" s="1" t="s">
        <v>87</v>
      </c>
      <c r="B24" s="1">
        <v>11</v>
      </c>
      <c r="D24" s="1" t="s">
        <v>13</v>
      </c>
      <c r="E24" s="1">
        <v>12.6</v>
      </c>
      <c r="G24" s="1" t="s">
        <v>130</v>
      </c>
      <c r="H24" s="8">
        <f>K24/TAN(RADIANS(B10))</f>
        <v>0.14853611598442068</v>
      </c>
      <c r="J24" s="1" t="s">
        <v>50</v>
      </c>
      <c r="K24" s="2">
        <f>B3*((B24/36)^4-2*(B24/36)^3+(B24/36))</f>
        <v>3.2923715896966925</v>
      </c>
    </row>
    <row r="25" spans="1:11" x14ac:dyDescent="0.3">
      <c r="A25" s="1" t="s">
        <v>88</v>
      </c>
      <c r="B25" s="1">
        <v>12</v>
      </c>
      <c r="D25" s="1" t="s">
        <v>14</v>
      </c>
      <c r="E25" s="1">
        <v>10.8</v>
      </c>
      <c r="G25" s="1" t="s">
        <v>131</v>
      </c>
      <c r="H25" s="8">
        <f>K25/TAN(RADIANS(B10))</f>
        <v>0.15684506179773125</v>
      </c>
      <c r="J25" s="1" t="s">
        <v>51</v>
      </c>
      <c r="K25" s="2">
        <f>B3*((B25/36)^4-2*(B25/36)^3+(B25/36))</f>
        <v>3.4765432098765432</v>
      </c>
    </row>
    <row r="26" spans="1:11" x14ac:dyDescent="0.3">
      <c r="A26" s="1" t="s">
        <v>89</v>
      </c>
      <c r="B26" s="1">
        <v>13</v>
      </c>
      <c r="D26" s="1" t="s">
        <v>15</v>
      </c>
      <c r="E26" s="1">
        <v>9</v>
      </c>
      <c r="G26" s="1" t="s">
        <v>132</v>
      </c>
      <c r="H26" s="8">
        <f>K26/TAN(RADIANS(B10))</f>
        <v>0.16396647507331785</v>
      </c>
      <c r="J26" s="1" t="s">
        <v>52</v>
      </c>
      <c r="K26" s="2">
        <f>B3*((B26/36)^4-2*(B26/36)^3+(B26/36))</f>
        <v>3.6343926230757506</v>
      </c>
    </row>
    <row r="27" spans="1:11" x14ac:dyDescent="0.3">
      <c r="A27" s="1" t="s">
        <v>90</v>
      </c>
      <c r="B27" s="1">
        <v>14</v>
      </c>
      <c r="D27" s="1" t="s">
        <v>16</v>
      </c>
      <c r="E27" s="1">
        <v>7.2</v>
      </c>
      <c r="G27" s="1" t="s">
        <v>133</v>
      </c>
      <c r="H27" s="8">
        <f>K27/TAN(RADIANS(B10))</f>
        <v>0.16985497240209552</v>
      </c>
      <c r="J27" s="1" t="s">
        <v>53</v>
      </c>
      <c r="K27" s="2">
        <f>B3*((B27/36)^4-2*(B27/36)^3+(B27/36))</f>
        <v>3.764913885078494</v>
      </c>
    </row>
    <row r="28" spans="1:11" x14ac:dyDescent="0.3">
      <c r="A28" s="1" t="s">
        <v>91</v>
      </c>
      <c r="B28" s="1">
        <v>15</v>
      </c>
      <c r="D28" s="1" t="s">
        <v>17</v>
      </c>
      <c r="E28" s="1">
        <v>5.4</v>
      </c>
      <c r="G28" s="1" t="s">
        <v>134</v>
      </c>
      <c r="H28" s="8">
        <f>K28/TAN(RADIANS(B10))</f>
        <v>0.1744734219039038</v>
      </c>
      <c r="J28" s="1" t="s">
        <v>54</v>
      </c>
      <c r="K28" s="2">
        <f>B3*((B28/36)^4-2*(B28/36)^3+(B28/36))</f>
        <v>3.8672839506172836</v>
      </c>
    </row>
    <row r="29" spans="1:11" x14ac:dyDescent="0.3">
      <c r="A29" s="1" t="s">
        <v>92</v>
      </c>
      <c r="B29" s="1">
        <v>16</v>
      </c>
      <c r="D29" s="1" t="s">
        <v>18</v>
      </c>
      <c r="E29" s="1">
        <v>3.6</v>
      </c>
      <c r="G29" s="1" t="s">
        <v>135</v>
      </c>
      <c r="H29" s="8">
        <f>K29/TAN(RADIANS(B10))</f>
        <v>0.1777929432275068</v>
      </c>
      <c r="J29" s="1" t="s">
        <v>55</v>
      </c>
      <c r="K29" s="2">
        <f>B3*((B29/36)^4-2*(B29/36)^3+(B29/36))</f>
        <v>3.9408626733729615</v>
      </c>
    </row>
    <row r="30" spans="1:11" x14ac:dyDescent="0.3">
      <c r="A30" s="1" t="s">
        <v>93</v>
      </c>
      <c r="B30" s="1">
        <v>17</v>
      </c>
      <c r="D30" s="1" t="s">
        <v>19</v>
      </c>
      <c r="E30" s="1">
        <v>1.8</v>
      </c>
      <c r="G30" s="1" t="s">
        <v>136</v>
      </c>
      <c r="H30" s="8">
        <f>K30/TAN(RADIANS(B10))</f>
        <v>0.17979290755059313</v>
      </c>
      <c r="J30" s="1" t="s">
        <v>56</v>
      </c>
      <c r="K30" s="2">
        <f>B3*((B30/36)^4-2*(B30/36)^3+(B30/36))</f>
        <v>3.985192805974699</v>
      </c>
    </row>
    <row r="31" spans="1:11" x14ac:dyDescent="0.3">
      <c r="A31" s="1" t="s">
        <v>94</v>
      </c>
      <c r="B31" s="1">
        <v>18</v>
      </c>
      <c r="D31" s="1" t="s">
        <v>20</v>
      </c>
      <c r="E31" s="1">
        <v>0</v>
      </c>
      <c r="G31" s="1" t="s">
        <v>137</v>
      </c>
      <c r="H31" s="8">
        <f>K31/TAN(RADIANS(B10))</f>
        <v>0.18046093757977602</v>
      </c>
      <c r="J31" s="1" t="s">
        <v>57</v>
      </c>
      <c r="K31" s="2">
        <f>B3*((B31/36)^4-2*(B31/36)^3+(B31/36))</f>
        <v>4</v>
      </c>
    </row>
    <row r="32" spans="1:11" x14ac:dyDescent="0.3">
      <c r="A32" s="1" t="s">
        <v>95</v>
      </c>
      <c r="B32" s="1">
        <v>19</v>
      </c>
      <c r="D32" s="1" t="s">
        <v>21</v>
      </c>
      <c r="E32" s="1">
        <v>-1.8</v>
      </c>
      <c r="G32" s="1" t="s">
        <v>138</v>
      </c>
      <c r="H32" s="8">
        <f>K32/TAN(RADIANS(B10))</f>
        <v>0.17979290755059313</v>
      </c>
      <c r="J32" s="1" t="s">
        <v>58</v>
      </c>
      <c r="K32" s="2">
        <f>B3*((B32/36)^4-2*(B32/36)^3+(B32/36))</f>
        <v>3.985192805974699</v>
      </c>
    </row>
    <row r="33" spans="1:11" x14ac:dyDescent="0.3">
      <c r="A33" s="1" t="s">
        <v>96</v>
      </c>
      <c r="B33" s="1">
        <v>20</v>
      </c>
      <c r="D33" s="1" t="s">
        <v>22</v>
      </c>
      <c r="E33" s="1">
        <v>-3.6</v>
      </c>
      <c r="G33" s="1" t="s">
        <v>139</v>
      </c>
      <c r="H33" s="8">
        <f>K33/TAN(RADIANS(B10))</f>
        <v>0.1777929432275068</v>
      </c>
      <c r="J33" s="1" t="s">
        <v>59</v>
      </c>
      <c r="K33" s="2">
        <f>B3*((B33/36)^4-2*(B33/36)^3+(B33/36))</f>
        <v>3.9408626733729615</v>
      </c>
    </row>
    <row r="34" spans="1:11" x14ac:dyDescent="0.3">
      <c r="A34" s="1" t="s">
        <v>97</v>
      </c>
      <c r="B34" s="1">
        <v>21</v>
      </c>
      <c r="D34" s="1" t="s">
        <v>23</v>
      </c>
      <c r="E34" s="1">
        <v>-5.4</v>
      </c>
      <c r="G34" s="1" t="s">
        <v>140</v>
      </c>
      <c r="H34" s="8">
        <f>K34/TAN(RADIANS(B10))</f>
        <v>0.1744734219039038</v>
      </c>
      <c r="J34" s="1" t="s">
        <v>60</v>
      </c>
      <c r="K34" s="2">
        <f>B3*((B34/36)^4-2*(B34/36)^3+(B34/36))</f>
        <v>3.8672839506172836</v>
      </c>
    </row>
    <row r="35" spans="1:11" x14ac:dyDescent="0.3">
      <c r="A35" s="1" t="s">
        <v>98</v>
      </c>
      <c r="B35" s="1">
        <v>22</v>
      </c>
      <c r="D35" s="1" t="s">
        <v>24</v>
      </c>
      <c r="E35" s="1">
        <v>-7.2</v>
      </c>
      <c r="G35" s="1" t="s">
        <v>141</v>
      </c>
      <c r="H35" s="8">
        <f>K35/TAN(RADIANS(B10))</f>
        <v>0.16985497240209552</v>
      </c>
      <c r="J35" s="1" t="s">
        <v>61</v>
      </c>
      <c r="K35" s="2">
        <f>B3*((B35/36)^4-2*(B35/36)^3+(B35/36))</f>
        <v>3.764913885078494</v>
      </c>
    </row>
    <row r="36" spans="1:11" x14ac:dyDescent="0.3">
      <c r="A36" s="1" t="s">
        <v>99</v>
      </c>
      <c r="B36" s="1">
        <v>23</v>
      </c>
      <c r="D36" s="1" t="s">
        <v>25</v>
      </c>
      <c r="E36" s="1">
        <v>-9</v>
      </c>
      <c r="G36" s="1" t="s">
        <v>142</v>
      </c>
      <c r="H36" s="8">
        <f>K36/TAN(RADIANS(B10))</f>
        <v>0.16396647507331785</v>
      </c>
      <c r="J36" s="1" t="s">
        <v>62</v>
      </c>
      <c r="K36" s="2">
        <f>B3*((B36/36)^4-2*(B36/36)^3+(B36/36))</f>
        <v>3.6343926230757506</v>
      </c>
    </row>
    <row r="37" spans="1:11" x14ac:dyDescent="0.3">
      <c r="A37" s="1" t="s">
        <v>100</v>
      </c>
      <c r="B37" s="1">
        <v>24</v>
      </c>
      <c r="D37" s="1" t="s">
        <v>26</v>
      </c>
      <c r="E37" s="1">
        <v>-10.8</v>
      </c>
      <c r="G37" s="1" t="s">
        <v>143</v>
      </c>
      <c r="H37" s="8">
        <f>K37/TAN(RADIANS(B10))</f>
        <v>0.15684506179773125</v>
      </c>
      <c r="J37" s="1" t="s">
        <v>63</v>
      </c>
      <c r="K37" s="2">
        <f>B3*((B37/36)^4-2*(B37/36)^3+(B37/36))</f>
        <v>3.4765432098765432</v>
      </c>
    </row>
    <row r="38" spans="1:11" x14ac:dyDescent="0.3">
      <c r="A38" s="1" t="s">
        <v>101</v>
      </c>
      <c r="B38" s="1">
        <v>25</v>
      </c>
      <c r="D38" s="1" t="s">
        <v>27</v>
      </c>
      <c r="E38" s="1">
        <v>-12.6</v>
      </c>
      <c r="G38" s="1" t="s">
        <v>144</v>
      </c>
      <c r="H38" s="8">
        <f>K38/TAN(RADIANS(B10))</f>
        <v>0.14853611598442068</v>
      </c>
      <c r="J38" s="1" t="s">
        <v>64</v>
      </c>
      <c r="K38" s="2">
        <f>B3*((B38/36)^4-2*(B38/36)^3+(B38/36))</f>
        <v>3.2923715896966925</v>
      </c>
    </row>
    <row r="39" spans="1:11" x14ac:dyDescent="0.3">
      <c r="A39" s="1" t="s">
        <v>102</v>
      </c>
      <c r="B39" s="1">
        <v>26</v>
      </c>
      <c r="D39" s="1" t="s">
        <v>28</v>
      </c>
      <c r="E39" s="1">
        <v>-14.4</v>
      </c>
      <c r="G39" s="1" t="s">
        <v>145</v>
      </c>
      <c r="H39" s="8">
        <f>K39/TAN(RADIANS(B10))</f>
        <v>0.13909327257139573</v>
      </c>
      <c r="J39" s="1" t="s">
        <v>65</v>
      </c>
      <c r="K39" s="2">
        <f>B3*((B39/36)^4-2*(B39/36)^3+(B39/36))</f>
        <v>3.0830666057003508</v>
      </c>
    </row>
    <row r="40" spans="1:11" x14ac:dyDescent="0.3">
      <c r="A40" s="1" t="s">
        <v>103</v>
      </c>
      <c r="B40" s="1">
        <v>27</v>
      </c>
      <c r="D40" s="1" t="s">
        <v>29</v>
      </c>
      <c r="E40" s="1">
        <v>-16.2</v>
      </c>
      <c r="G40" s="1" t="s">
        <v>146</v>
      </c>
      <c r="H40" s="8">
        <f>K40/TAN(RADIANS(B10))</f>
        <v>0.12857841802559042</v>
      </c>
      <c r="J40" s="1" t="s">
        <v>66</v>
      </c>
      <c r="K40" s="2">
        <f>B3*((B40/36)^4-2*(B40/36)^3+(B40/36))</f>
        <v>2.85</v>
      </c>
    </row>
    <row r="41" spans="1:11" x14ac:dyDescent="0.3">
      <c r="A41" s="1" t="s">
        <v>104</v>
      </c>
      <c r="B41" s="1">
        <v>28</v>
      </c>
      <c r="D41" s="1" t="s">
        <v>30</v>
      </c>
      <c r="E41" s="1">
        <v>-18</v>
      </c>
      <c r="G41" s="1" t="s">
        <v>147</v>
      </c>
      <c r="H41" s="8">
        <f>K41/TAN(RADIANS(B10))</f>
        <v>0.11706169034286337</v>
      </c>
      <c r="J41" s="1" t="s">
        <v>67</v>
      </c>
      <c r="K41" s="2">
        <f>B3*((B41/36)^4-2*(B41/36)^3+(B41/36))</f>
        <v>2.5947264136564545</v>
      </c>
    </row>
    <row r="42" spans="1:11" x14ac:dyDescent="0.3">
      <c r="A42" s="1" t="s">
        <v>105</v>
      </c>
      <c r="B42" s="1">
        <v>29</v>
      </c>
      <c r="D42" s="1" t="s">
        <v>31</v>
      </c>
      <c r="E42" s="1">
        <v>-19.8</v>
      </c>
      <c r="G42" s="1" t="s">
        <v>148</v>
      </c>
      <c r="H42" s="8">
        <f>K42/TAN(RADIANS(B10))</f>
        <v>0.10462147904799785</v>
      </c>
      <c r="J42" s="1" t="s">
        <v>68</v>
      </c>
      <c r="K42" s="2">
        <f>B3*((B42/36)^4-2*(B42/36)^3+(B42/36))</f>
        <v>2.3189833866788603</v>
      </c>
    </row>
    <row r="43" spans="1:11" x14ac:dyDescent="0.3">
      <c r="A43" s="1" t="s">
        <v>106</v>
      </c>
      <c r="B43" s="1">
        <v>30</v>
      </c>
      <c r="D43" s="1" t="s">
        <v>32</v>
      </c>
      <c r="E43" s="1">
        <v>-21.6</v>
      </c>
      <c r="G43" s="1" t="s">
        <v>149</v>
      </c>
      <c r="H43" s="8">
        <f>K43/TAN(RADIANS(B10))</f>
        <v>9.1344425194701359E-2</v>
      </c>
      <c r="J43" s="1" t="s">
        <v>69</v>
      </c>
      <c r="K43" s="2">
        <f>B3*((B43/36)^4-2*(B43/36)^3+(B43/36))</f>
        <v>2.0246913580246897</v>
      </c>
    </row>
    <row r="44" spans="1:11" x14ac:dyDescent="0.3">
      <c r="A44" s="1" t="s">
        <v>107</v>
      </c>
      <c r="B44" s="1">
        <v>31</v>
      </c>
      <c r="D44" s="1" t="s">
        <v>33</v>
      </c>
      <c r="E44" s="1">
        <v>-23.4</v>
      </c>
      <c r="G44" s="1" t="s">
        <v>150</v>
      </c>
      <c r="H44" s="8">
        <f>K44/TAN(RADIANS(B10))</f>
        <v>7.7325421365606398E-2</v>
      </c>
      <c r="J44" s="1" t="s">
        <v>70</v>
      </c>
      <c r="K44" s="2">
        <f>B3*((B44/36)^4-2*(B44/36)^3+(B44/36))</f>
        <v>1.7139536655997547</v>
      </c>
    </row>
    <row r="45" spans="1:11" x14ac:dyDescent="0.3">
      <c r="A45" s="1" t="s">
        <v>108</v>
      </c>
      <c r="B45" s="1">
        <v>32</v>
      </c>
      <c r="D45" s="1" t="s">
        <v>34</v>
      </c>
      <c r="E45" s="1">
        <v>-25.2</v>
      </c>
      <c r="G45" s="1" t="s">
        <v>151</v>
      </c>
      <c r="H45" s="8">
        <f>K45/TAN(RADIANS(B10))</f>
        <v>6.2667611672269696E-2</v>
      </c>
      <c r="J45" s="1" t="s">
        <v>71</v>
      </c>
      <c r="K45" s="2">
        <f>B3*((B45/36)^4-2*(B45/36)^3+(B45/36))</f>
        <v>1.3890565462581919</v>
      </c>
    </row>
    <row r="46" spans="1:11" x14ac:dyDescent="0.3">
      <c r="A46" s="1" t="s">
        <v>109</v>
      </c>
      <c r="B46" s="1">
        <v>33</v>
      </c>
      <c r="D46" s="1" t="s">
        <v>35</v>
      </c>
      <c r="E46" s="1">
        <v>-27</v>
      </c>
      <c r="G46" s="1" t="s">
        <v>152</v>
      </c>
      <c r="H46" s="8">
        <f>K46/TAN(RADIANS(B10))</f>
        <v>4.7482391755172507E-2</v>
      </c>
      <c r="J46" s="1" t="s">
        <v>72</v>
      </c>
      <c r="K46" s="2">
        <f>B3*((B46/36)^4-2*(B46/36)^3+(B46/36))</f>
        <v>1.0524691358024683</v>
      </c>
    </row>
    <row r="47" spans="1:11" x14ac:dyDescent="0.3">
      <c r="A47" s="1" t="s">
        <v>110</v>
      </c>
      <c r="B47" s="1">
        <v>34</v>
      </c>
      <c r="D47" s="1" t="s">
        <v>36</v>
      </c>
      <c r="E47" s="1">
        <v>-28.8</v>
      </c>
      <c r="G47" s="1" t="s">
        <v>153</v>
      </c>
      <c r="H47" s="8">
        <f>K47/TAN(RADIANS(B10))</f>
        <v>3.1889408783720874E-2</v>
      </c>
      <c r="J47" s="1" t="s">
        <v>73</v>
      </c>
      <c r="K47" s="2">
        <f>B3*((B47/36)^4-2*(B47/36)^3+(B47/36))</f>
        <v>0.7068434689833879</v>
      </c>
    </row>
    <row r="48" spans="1:11" x14ac:dyDescent="0.3">
      <c r="A48" s="1" t="s">
        <v>111</v>
      </c>
      <c r="B48" s="1">
        <v>35</v>
      </c>
      <c r="D48" s="1" t="s">
        <v>37</v>
      </c>
      <c r="E48" s="1">
        <v>-30.6</v>
      </c>
      <c r="G48" s="1" t="s">
        <v>154</v>
      </c>
      <c r="H48" s="8">
        <f>K48/TAN(RADIANS(B10))</f>
        <v>1.6016561456244981E-2</v>
      </c>
      <c r="J48" s="1" t="s">
        <v>74</v>
      </c>
      <c r="K48" s="2">
        <f>B3*((B48/36)^4-2*(B48/36)^3+(B48/36))</f>
        <v>0.3550144795000762</v>
      </c>
    </row>
    <row r="49" spans="1:11" x14ac:dyDescent="0.3">
      <c r="A49" s="1" t="s">
        <v>112</v>
      </c>
      <c r="B49" s="1">
        <v>36</v>
      </c>
      <c r="D49" s="1" t="s">
        <v>38</v>
      </c>
      <c r="E49" s="1">
        <v>-32.5</v>
      </c>
      <c r="G49" s="1" t="s">
        <v>155</v>
      </c>
      <c r="H49" s="8">
        <f>K49/TAN(RADIANS(B10))</f>
        <v>0</v>
      </c>
      <c r="J49" s="1" t="s">
        <v>75</v>
      </c>
      <c r="K49" s="2">
        <f>B3*((B49/36)^4-2*(B49/36)^3+(B49/36))</f>
        <v>0</v>
      </c>
    </row>
  </sheetData>
  <mergeCells count="4">
    <mergeCell ref="A12:B12"/>
    <mergeCell ref="D12:E12"/>
    <mergeCell ref="J12:K12"/>
    <mergeCell ref="G12:H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Ribes</dc:creator>
  <cp:lastModifiedBy>FILIPPO RIBES</cp:lastModifiedBy>
  <dcterms:created xsi:type="dcterms:W3CDTF">2023-10-11T14:11:02Z</dcterms:created>
  <dcterms:modified xsi:type="dcterms:W3CDTF">2024-01-01T16:31:48Z</dcterms:modified>
</cp:coreProperties>
</file>