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DieseArbeitsmappe"/>
  <bookViews>
    <workbookView xWindow="0" yWindow="0" windowWidth="20496" windowHeight="6936"/>
  </bookViews>
  <sheets>
    <sheet name="Dictionary Transfers" sheetId="14" r:id="rId1"/>
    <sheet name="Transfers and taxes" sheetId="16" r:id="rId2"/>
    <sheet name="Structure questionnaire" sheetId="11" r:id="rId3"/>
    <sheet name="Structure HOGARES_AGREGADOS" sheetId="1" r:id="rId4"/>
    <sheet name="Formulas aggregates" sheetId="10" r:id="rId5"/>
    <sheet name="&gt;&gt;Codes&gt;&gt;" sheetId="13" r:id="rId6"/>
    <sheet name="PERSONAS_INGRESOS" sheetId="4" r:id="rId7"/>
    <sheet name="INGRESOS_H" sheetId="12" r:id="rId8"/>
    <sheet name="HOGARES_AGREGADOS" sheetId="7" r:id="rId9"/>
    <sheet name="Household income" sheetId="3" state="hidden" r:id="rId10"/>
  </sheets>
  <definedNames>
    <definedName name="_xlnm._FilterDatabase" localSheetId="2" hidden="1">'Structure questionnaire'!$A$1:$T$45</definedName>
    <definedName name="ExterneDaten_1" localSheetId="4" hidden="1">'Formulas aggregates'!#REF!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6" l="1"/>
  <c r="J24" i="16"/>
  <c r="J23" i="16"/>
  <c r="J22" i="16"/>
  <c r="J21" i="16" l="1"/>
  <c r="J20" i="16"/>
  <c r="J19" i="16"/>
  <c r="A19" i="16"/>
  <c r="B19" i="16"/>
  <c r="C19" i="16"/>
  <c r="A20" i="16"/>
  <c r="B20" i="16"/>
  <c r="C20" i="16"/>
  <c r="A21" i="16"/>
  <c r="B21" i="16"/>
  <c r="C21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3" i="16"/>
  <c r="C16" i="16"/>
  <c r="B16" i="16"/>
  <c r="A16" i="16"/>
  <c r="C15" i="16"/>
  <c r="B15" i="16"/>
  <c r="A15" i="16"/>
  <c r="C14" i="16"/>
  <c r="B14" i="16"/>
  <c r="A14" i="16"/>
  <c r="C13" i="16"/>
  <c r="B13" i="16"/>
  <c r="A13" i="16"/>
  <c r="C12" i="16"/>
  <c r="B12" i="16"/>
  <c r="A12" i="16"/>
  <c r="C11" i="16"/>
  <c r="B11" i="16"/>
  <c r="A11" i="16"/>
  <c r="C10" i="16"/>
  <c r="B10" i="16"/>
  <c r="A10" i="16"/>
  <c r="C9" i="16"/>
  <c r="B9" i="16"/>
  <c r="A9" i="16"/>
  <c r="C8" i="16"/>
  <c r="B8" i="16"/>
  <c r="A8" i="16"/>
  <c r="C7" i="16"/>
  <c r="B7" i="16"/>
  <c r="A7" i="16"/>
  <c r="C6" i="16"/>
  <c r="B6" i="16"/>
  <c r="A6" i="16"/>
  <c r="C5" i="16"/>
  <c r="B5" i="16"/>
  <c r="A5" i="16"/>
  <c r="C4" i="16"/>
  <c r="B4" i="16"/>
  <c r="A4" i="16"/>
  <c r="C3" i="16"/>
  <c r="B3" i="16"/>
  <c r="A3" i="16"/>
  <c r="B3" i="14"/>
  <c r="C3" i="14"/>
  <c r="D3" i="14"/>
  <c r="B4" i="14"/>
  <c r="C4" i="14"/>
  <c r="D4" i="14"/>
  <c r="B5" i="14"/>
  <c r="C5" i="14"/>
  <c r="D5" i="14"/>
  <c r="B6" i="14"/>
  <c r="C6" i="14"/>
  <c r="D6" i="14"/>
  <c r="B7" i="14"/>
  <c r="C7" i="14"/>
  <c r="D7" i="14"/>
  <c r="B8" i="14"/>
  <c r="C8" i="14"/>
  <c r="D8" i="14"/>
  <c r="B9" i="14"/>
  <c r="C9" i="14"/>
  <c r="D9" i="14"/>
  <c r="B10" i="14"/>
  <c r="C10" i="14"/>
  <c r="D10" i="14"/>
  <c r="B11" i="14"/>
  <c r="C11" i="14"/>
  <c r="B12" i="14"/>
  <c r="C12" i="14"/>
  <c r="B13" i="14"/>
  <c r="C13" i="14"/>
  <c r="B14" i="14"/>
  <c r="C14" i="14"/>
  <c r="B15" i="14"/>
  <c r="C15" i="14"/>
  <c r="D2" i="14"/>
  <c r="C2" i="14"/>
  <c r="B2" i="14"/>
  <c r="O5" i="11" l="1"/>
  <c r="P5" i="11" s="1"/>
  <c r="O6" i="11"/>
  <c r="P6" i="11" s="1"/>
  <c r="O7" i="11"/>
  <c r="P7" i="11" s="1"/>
  <c r="O8" i="11"/>
  <c r="P8" i="11" s="1"/>
  <c r="O9" i="11"/>
  <c r="P9" i="11" s="1"/>
  <c r="O10" i="11"/>
  <c r="P10" i="11" s="1"/>
  <c r="O11" i="11"/>
  <c r="P11" i="11" s="1"/>
  <c r="O12" i="11"/>
  <c r="P12" i="11" s="1"/>
  <c r="O13" i="11"/>
  <c r="P13" i="11" s="1"/>
  <c r="O14" i="11"/>
  <c r="P14" i="11" s="1"/>
  <c r="O15" i="11"/>
  <c r="P15" i="11" s="1"/>
  <c r="O16" i="11"/>
  <c r="P16" i="11" s="1"/>
  <c r="O17" i="11"/>
  <c r="P17" i="11" s="1"/>
  <c r="O18" i="11"/>
  <c r="P18" i="11" s="1"/>
  <c r="O19" i="11"/>
  <c r="P19" i="11" s="1"/>
  <c r="O20" i="11"/>
  <c r="P20" i="11" s="1"/>
  <c r="O21" i="11"/>
  <c r="P21" i="11" s="1"/>
  <c r="O22" i="11"/>
  <c r="P22" i="11" s="1"/>
  <c r="O23" i="11"/>
  <c r="P23" i="11" s="1"/>
  <c r="O24" i="11"/>
  <c r="P24" i="11" s="1"/>
  <c r="O25" i="11"/>
  <c r="P25" i="11" s="1"/>
  <c r="O26" i="11"/>
  <c r="P26" i="11" s="1"/>
  <c r="O27" i="11"/>
  <c r="P27" i="11" s="1"/>
  <c r="O28" i="11"/>
  <c r="P28" i="11" s="1"/>
  <c r="O29" i="11"/>
  <c r="P29" i="11" s="1"/>
  <c r="O30" i="11"/>
  <c r="P30" i="11" s="1"/>
  <c r="O31" i="11"/>
  <c r="P31" i="11" s="1"/>
  <c r="O32" i="11"/>
  <c r="P32" i="11" s="1"/>
  <c r="O33" i="11"/>
  <c r="P33" i="11" s="1"/>
  <c r="O34" i="11"/>
  <c r="P34" i="11" s="1"/>
  <c r="O35" i="11"/>
  <c r="P35" i="11" s="1"/>
  <c r="O36" i="11"/>
  <c r="P36" i="11" s="1"/>
  <c r="O37" i="11"/>
  <c r="P37" i="11" s="1"/>
  <c r="O38" i="11"/>
  <c r="P38" i="11" s="1"/>
  <c r="O39" i="11"/>
  <c r="P39" i="11" s="1"/>
  <c r="O40" i="11"/>
  <c r="P40" i="11" s="1"/>
  <c r="O41" i="11"/>
  <c r="P41" i="11" s="1"/>
  <c r="O42" i="11"/>
  <c r="P42" i="11" s="1"/>
  <c r="O43" i="11"/>
  <c r="P43" i="11" s="1"/>
  <c r="O44" i="11"/>
  <c r="P44" i="11" s="1"/>
  <c r="O45" i="11"/>
  <c r="P45" i="11" s="1"/>
  <c r="O47" i="11"/>
  <c r="P47" i="11" s="1"/>
  <c r="O48" i="11"/>
  <c r="P48" i="11" s="1"/>
  <c r="O49" i="11"/>
  <c r="P49" i="11" s="1"/>
  <c r="O50" i="11"/>
  <c r="P50" i="11" s="1"/>
  <c r="O51" i="11"/>
  <c r="P51" i="11" s="1"/>
  <c r="O52" i="11"/>
  <c r="P52" i="11" s="1"/>
  <c r="O53" i="11"/>
  <c r="P53" i="11" s="1"/>
  <c r="O54" i="11"/>
  <c r="P54" i="11" s="1"/>
  <c r="O55" i="11"/>
  <c r="P55" i="11" s="1"/>
  <c r="O56" i="11"/>
  <c r="P56" i="11" s="1"/>
  <c r="O57" i="11"/>
  <c r="P57" i="11" s="1"/>
  <c r="O58" i="11"/>
  <c r="P58" i="11" s="1"/>
  <c r="O59" i="11"/>
  <c r="P59" i="11" s="1"/>
  <c r="O60" i="11"/>
  <c r="P60" i="11" s="1"/>
  <c r="O61" i="11"/>
  <c r="P61" i="11" s="1"/>
  <c r="O62" i="11"/>
  <c r="P62" i="11" s="1"/>
  <c r="O63" i="11"/>
  <c r="P63" i="11" s="1"/>
  <c r="O64" i="11"/>
  <c r="P64" i="11" s="1"/>
  <c r="O65" i="11"/>
  <c r="P65" i="11" s="1"/>
  <c r="O66" i="11"/>
  <c r="P66" i="11" s="1"/>
  <c r="O67" i="11"/>
  <c r="P67" i="11" s="1"/>
  <c r="O68" i="11"/>
  <c r="P68" i="11" s="1"/>
  <c r="O69" i="11"/>
  <c r="P69" i="11" s="1"/>
  <c r="O70" i="11"/>
  <c r="P70" i="11" s="1"/>
  <c r="O71" i="11"/>
  <c r="P71" i="11" s="1"/>
  <c r="O72" i="11"/>
  <c r="P72" i="11" s="1"/>
  <c r="O74" i="11"/>
  <c r="P74" i="11" s="1"/>
  <c r="O75" i="11"/>
  <c r="P75" i="11" s="1"/>
  <c r="O76" i="11"/>
  <c r="P76" i="11" s="1"/>
  <c r="O77" i="11"/>
  <c r="P77" i="11" s="1"/>
  <c r="O78" i="11"/>
  <c r="P78" i="11" s="1"/>
  <c r="O79" i="11"/>
  <c r="P79" i="11" s="1"/>
  <c r="O80" i="11"/>
  <c r="P80" i="11" s="1"/>
  <c r="P82" i="11"/>
  <c r="P83" i="11"/>
  <c r="P84" i="11"/>
  <c r="P85" i="11"/>
  <c r="P86" i="11"/>
  <c r="P87" i="11"/>
  <c r="P88" i="11"/>
  <c r="P89" i="11"/>
  <c r="P90" i="11"/>
  <c r="O91" i="11"/>
  <c r="P91" i="11" s="1"/>
  <c r="O92" i="11"/>
  <c r="P92" i="11" s="1"/>
  <c r="O93" i="11"/>
  <c r="P93" i="11" s="1"/>
  <c r="O94" i="11"/>
  <c r="P94" i="11" s="1"/>
  <c r="O95" i="11"/>
  <c r="P95" i="11" s="1"/>
  <c r="O96" i="11"/>
  <c r="P96" i="11" s="1"/>
  <c r="O97" i="11"/>
  <c r="P97" i="11" s="1"/>
  <c r="O98" i="11"/>
  <c r="P98" i="11" s="1"/>
  <c r="O99" i="11"/>
  <c r="P99" i="11" s="1"/>
  <c r="O100" i="11"/>
  <c r="P100" i="11" s="1"/>
  <c r="O102" i="11"/>
  <c r="P102" i="11" s="1"/>
  <c r="O103" i="11"/>
  <c r="P103" i="11" s="1"/>
  <c r="O104" i="11"/>
  <c r="P104" i="11" s="1"/>
  <c r="O105" i="11"/>
  <c r="P105" i="11" s="1"/>
  <c r="O106" i="11"/>
  <c r="P106" i="11" s="1"/>
  <c r="O107" i="11"/>
  <c r="P107" i="11" s="1"/>
  <c r="O108" i="11"/>
  <c r="P108" i="11" s="1"/>
  <c r="O109" i="11"/>
  <c r="P109" i="11" s="1"/>
  <c r="O110" i="11"/>
  <c r="P110" i="11" s="1"/>
  <c r="O111" i="11"/>
  <c r="P111" i="11" s="1"/>
  <c r="O112" i="11"/>
  <c r="P112" i="11" s="1"/>
  <c r="O113" i="11"/>
  <c r="P113" i="11" s="1"/>
  <c r="O114" i="11"/>
  <c r="P114" i="11" s="1"/>
  <c r="O115" i="11"/>
  <c r="P115" i="11" s="1"/>
  <c r="O116" i="11"/>
  <c r="P116" i="11" s="1"/>
  <c r="O117" i="11"/>
  <c r="P117" i="11" s="1"/>
  <c r="O118" i="11"/>
  <c r="P118" i="11" s="1"/>
  <c r="O119" i="11"/>
  <c r="P119" i="11" s="1"/>
  <c r="O120" i="11"/>
  <c r="P120" i="11" s="1"/>
  <c r="O122" i="11"/>
  <c r="P122" i="11" s="1"/>
  <c r="O123" i="11"/>
  <c r="P123" i="11" s="1"/>
  <c r="O124" i="11"/>
  <c r="P124" i="11" s="1"/>
  <c r="O125" i="11"/>
  <c r="P125" i="11" s="1"/>
  <c r="O126" i="11"/>
  <c r="P126" i="11" s="1"/>
  <c r="O127" i="11"/>
  <c r="P127" i="11" s="1"/>
  <c r="T4" i="1"/>
  <c r="U4" i="1" s="1"/>
  <c r="T103" i="1" l="1"/>
  <c r="U103" i="1" s="1"/>
  <c r="T102" i="1"/>
  <c r="U102" i="1" s="1"/>
  <c r="T84" i="1"/>
  <c r="U84" i="1" s="1"/>
  <c r="T93" i="1"/>
  <c r="U93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95" i="1"/>
  <c r="U95" i="1" s="1"/>
  <c r="I42" i="10"/>
  <c r="J42" i="10"/>
  <c r="K42" i="10"/>
  <c r="L42" i="10"/>
  <c r="M42" i="10"/>
  <c r="H42" i="10"/>
  <c r="K50" i="10"/>
  <c r="I44" i="10"/>
  <c r="H44" i="10"/>
  <c r="I48" i="10"/>
  <c r="J48" i="10"/>
  <c r="H48" i="10"/>
  <c r="J50" i="10"/>
  <c r="I50" i="10"/>
  <c r="H50" i="10"/>
  <c r="H52" i="10"/>
  <c r="I52" i="10"/>
  <c r="T94" i="1"/>
  <c r="U94" i="1" s="1"/>
  <c r="P94" i="1"/>
  <c r="Q94" i="1" s="1"/>
  <c r="M42" i="11"/>
  <c r="N42" i="11" s="1"/>
  <c r="H40" i="10"/>
  <c r="T86" i="1"/>
  <c r="U86" i="1" s="1"/>
  <c r="T87" i="1"/>
  <c r="U87" i="1" s="1"/>
  <c r="T88" i="1"/>
  <c r="U88" i="1" s="1"/>
  <c r="T89" i="1"/>
  <c r="U89" i="1" s="1"/>
  <c r="T90" i="1"/>
  <c r="U90" i="1" s="1"/>
  <c r="T91" i="1"/>
  <c r="T92" i="1"/>
  <c r="U92" i="1" s="1"/>
  <c r="T85" i="1"/>
  <c r="U8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6" i="1"/>
  <c r="U6" i="1" s="1"/>
  <c r="T32" i="1"/>
  <c r="U32" i="1" s="1"/>
  <c r="T45" i="1"/>
  <c r="U45" i="1" s="1"/>
  <c r="T46" i="1"/>
  <c r="U46" i="1" s="1"/>
  <c r="T47" i="1"/>
  <c r="U47" i="1" s="1"/>
  <c r="T49" i="1"/>
  <c r="U49" i="1" s="1"/>
  <c r="T54" i="1"/>
  <c r="U54" i="1" s="1"/>
  <c r="T55" i="1"/>
  <c r="U55" i="1" s="1"/>
  <c r="T58" i="1"/>
  <c r="U58" i="1" s="1"/>
  <c r="T61" i="1"/>
  <c r="U61" i="1" s="1"/>
  <c r="T83" i="1"/>
  <c r="U83" i="1" s="1"/>
  <c r="U91" i="1"/>
  <c r="S83" i="1"/>
  <c r="P83" i="1"/>
  <c r="Q83" i="1" s="1"/>
  <c r="P64" i="1"/>
  <c r="M45" i="11"/>
  <c r="N45" i="11" s="1"/>
  <c r="M44" i="11"/>
  <c r="N44" i="11" s="1"/>
  <c r="I38" i="10"/>
  <c r="J38" i="10"/>
  <c r="K38" i="10"/>
  <c r="L38" i="10"/>
  <c r="M38" i="10"/>
  <c r="N38" i="10"/>
  <c r="H38" i="10"/>
  <c r="S85" i="1"/>
  <c r="S86" i="1"/>
  <c r="S87" i="1"/>
  <c r="S88" i="1"/>
  <c r="S89" i="1"/>
  <c r="S90" i="1"/>
  <c r="S91" i="1"/>
  <c r="S92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6" i="1"/>
  <c r="S32" i="1"/>
  <c r="S45" i="1"/>
  <c r="S46" i="1"/>
  <c r="S47" i="1"/>
  <c r="S49" i="1"/>
  <c r="S54" i="1"/>
  <c r="S55" i="1"/>
  <c r="S58" i="1"/>
  <c r="S61" i="1"/>
  <c r="E54" i="10"/>
  <c r="D54" i="10"/>
  <c r="E52" i="10"/>
  <c r="D52" i="10"/>
  <c r="E50" i="10"/>
  <c r="D50" i="10"/>
  <c r="E48" i="10"/>
  <c r="D48" i="10"/>
  <c r="E46" i="10"/>
  <c r="D46" i="10"/>
  <c r="E44" i="10"/>
  <c r="D44" i="10"/>
  <c r="E42" i="10"/>
  <c r="D42" i="10"/>
  <c r="E40" i="10"/>
  <c r="D40" i="10"/>
  <c r="E38" i="10"/>
  <c r="D38" i="10"/>
  <c r="E56" i="10"/>
  <c r="D56" i="10"/>
  <c r="D37" i="10"/>
  <c r="E37" i="10"/>
  <c r="D39" i="10"/>
  <c r="E39" i="10"/>
  <c r="D41" i="10"/>
  <c r="E41" i="10"/>
  <c r="D43" i="10"/>
  <c r="E43" i="10"/>
  <c r="D45" i="10"/>
  <c r="E45" i="10"/>
  <c r="D47" i="10"/>
  <c r="E47" i="10"/>
  <c r="D49" i="10"/>
  <c r="E49" i="10"/>
  <c r="D51" i="10"/>
  <c r="E51" i="10"/>
  <c r="D53" i="10"/>
  <c r="E53" i="10"/>
  <c r="D55" i="10"/>
  <c r="E55" i="10"/>
  <c r="R5" i="1"/>
  <c r="S5" i="1" s="1"/>
  <c r="I36" i="10"/>
  <c r="J36" i="10"/>
  <c r="K36" i="10"/>
  <c r="H36" i="10"/>
  <c r="H34" i="10"/>
  <c r="T5" i="1" l="1"/>
  <c r="R82" i="1"/>
  <c r="T82" i="1" s="1"/>
  <c r="R81" i="1"/>
  <c r="T81" i="1" s="1"/>
  <c r="R80" i="1"/>
  <c r="T80" i="1" s="1"/>
  <c r="R79" i="1"/>
  <c r="T79" i="1" s="1"/>
  <c r="R78" i="1"/>
  <c r="T78" i="1" s="1"/>
  <c r="R77" i="1"/>
  <c r="T77" i="1" s="1"/>
  <c r="R76" i="1"/>
  <c r="T76" i="1" s="1"/>
  <c r="R75" i="1"/>
  <c r="T75" i="1" s="1"/>
  <c r="I32" i="10"/>
  <c r="J32" i="10"/>
  <c r="K32" i="10"/>
  <c r="L32" i="10"/>
  <c r="M32" i="10"/>
  <c r="N32" i="10"/>
  <c r="H32" i="10"/>
  <c r="R65" i="1"/>
  <c r="T65" i="1" s="1"/>
  <c r="R70" i="1"/>
  <c r="T70" i="1" s="1"/>
  <c r="R69" i="1"/>
  <c r="T69" i="1" s="1"/>
  <c r="R68" i="1"/>
  <c r="T68" i="1" s="1"/>
  <c r="R67" i="1"/>
  <c r="T67" i="1" s="1"/>
  <c r="R66" i="1"/>
  <c r="T66" i="1" s="1"/>
  <c r="P66" i="1"/>
  <c r="K28" i="10"/>
  <c r="J28" i="10"/>
  <c r="I28" i="10"/>
  <c r="H28" i="10"/>
  <c r="P71" i="1"/>
  <c r="R74" i="1"/>
  <c r="T74" i="1" s="1"/>
  <c r="R73" i="1"/>
  <c r="T73" i="1" s="1"/>
  <c r="R72" i="1"/>
  <c r="T72" i="1" s="1"/>
  <c r="R71" i="1"/>
  <c r="T71" i="1" s="1"/>
  <c r="J26" i="10"/>
  <c r="I26" i="10"/>
  <c r="H26" i="10"/>
  <c r="R7" i="1"/>
  <c r="T7" i="1" s="1"/>
  <c r="H24" i="10"/>
  <c r="J24" i="10"/>
  <c r="I24" i="10"/>
  <c r="R64" i="1"/>
  <c r="T64" i="1" s="1"/>
  <c r="R28" i="1"/>
  <c r="T28" i="1" s="1"/>
  <c r="P28" i="1"/>
  <c r="Q28" i="1" s="1"/>
  <c r="G2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2" i="10"/>
  <c r="U5" i="1" l="1"/>
  <c r="F35" i="10" s="1"/>
  <c r="S67" i="1"/>
  <c r="U67" i="1"/>
  <c r="S7" i="1"/>
  <c r="U7" i="1"/>
  <c r="U68" i="1"/>
  <c r="S68" i="1"/>
  <c r="S28" i="1"/>
  <c r="U28" i="1"/>
  <c r="U65" i="1"/>
  <c r="S65" i="1"/>
  <c r="U69" i="1"/>
  <c r="S69" i="1"/>
  <c r="U74" i="1"/>
  <c r="S74" i="1"/>
  <c r="S71" i="1"/>
  <c r="U71" i="1"/>
  <c r="S72" i="1"/>
  <c r="U72" i="1"/>
  <c r="U73" i="1"/>
  <c r="S73" i="1"/>
  <c r="S66" i="1"/>
  <c r="U66" i="1"/>
  <c r="S80" i="1"/>
  <c r="U80" i="1"/>
  <c r="S77" i="1"/>
  <c r="U77" i="1"/>
  <c r="S81" i="1"/>
  <c r="U81" i="1"/>
  <c r="S75" i="1"/>
  <c r="U75" i="1"/>
  <c r="S79" i="1"/>
  <c r="U79" i="1"/>
  <c r="S64" i="1"/>
  <c r="U64" i="1"/>
  <c r="S76" i="1"/>
  <c r="U76" i="1"/>
  <c r="S70" i="1"/>
  <c r="U70" i="1"/>
  <c r="S78" i="1"/>
  <c r="U78" i="1"/>
  <c r="S82" i="1"/>
  <c r="U82" i="1"/>
  <c r="M127" i="11"/>
  <c r="N127" i="11" s="1"/>
  <c r="M126" i="11"/>
  <c r="N126" i="11" s="1"/>
  <c r="M125" i="11"/>
  <c r="N125" i="11" s="1"/>
  <c r="M124" i="11"/>
  <c r="N124" i="11" s="1"/>
  <c r="M123" i="11"/>
  <c r="N123" i="11" s="1"/>
  <c r="M122" i="11"/>
  <c r="N122" i="11" s="1"/>
  <c r="M120" i="11"/>
  <c r="N120" i="11" s="1"/>
  <c r="M119" i="11"/>
  <c r="N119" i="11" s="1"/>
  <c r="M118" i="11"/>
  <c r="N118" i="11" s="1"/>
  <c r="M117" i="11"/>
  <c r="N117" i="11" s="1"/>
  <c r="M116" i="11"/>
  <c r="N116" i="11" s="1"/>
  <c r="M115" i="11"/>
  <c r="N115" i="11" s="1"/>
  <c r="M114" i="11"/>
  <c r="N114" i="11" s="1"/>
  <c r="M113" i="11"/>
  <c r="N113" i="11" s="1"/>
  <c r="M112" i="11"/>
  <c r="N112" i="11" s="1"/>
  <c r="M111" i="11"/>
  <c r="N111" i="11" s="1"/>
  <c r="M110" i="11"/>
  <c r="N110" i="11" s="1"/>
  <c r="M109" i="11"/>
  <c r="N109" i="11" s="1"/>
  <c r="M108" i="11"/>
  <c r="N108" i="11" s="1"/>
  <c r="M107" i="11"/>
  <c r="N107" i="11" s="1"/>
  <c r="M106" i="11"/>
  <c r="N106" i="11" s="1"/>
  <c r="M105" i="11"/>
  <c r="N105" i="11" s="1"/>
  <c r="M104" i="11"/>
  <c r="N104" i="11" s="1"/>
  <c r="M103" i="11"/>
  <c r="N103" i="11" s="1"/>
  <c r="M102" i="11"/>
  <c r="N102" i="11" s="1"/>
  <c r="M100" i="11"/>
  <c r="M99" i="11"/>
  <c r="M98" i="11"/>
  <c r="M97" i="11"/>
  <c r="M96" i="11"/>
  <c r="M95" i="11"/>
  <c r="M94" i="11"/>
  <c r="M93" i="11"/>
  <c r="M92" i="11"/>
  <c r="M91" i="11"/>
  <c r="M90" i="11"/>
  <c r="M89" i="11"/>
  <c r="M88" i="11"/>
  <c r="M87" i="11"/>
  <c r="M86" i="11"/>
  <c r="M85" i="11"/>
  <c r="M84" i="11"/>
  <c r="M83" i="11"/>
  <c r="M82" i="11"/>
  <c r="M80" i="11"/>
  <c r="N80" i="11" s="1"/>
  <c r="M79" i="11"/>
  <c r="N79" i="11" s="1"/>
  <c r="M78" i="11"/>
  <c r="N78" i="11" s="1"/>
  <c r="M77" i="11"/>
  <c r="N77" i="11" s="1"/>
  <c r="M76" i="11"/>
  <c r="N76" i="11" s="1"/>
  <c r="M75" i="11"/>
  <c r="N75" i="11" s="1"/>
  <c r="M74" i="11"/>
  <c r="N74" i="11" s="1"/>
  <c r="M72" i="11"/>
  <c r="N72" i="11" s="1"/>
  <c r="M70" i="11"/>
  <c r="N70" i="11" s="1"/>
  <c r="M68" i="11"/>
  <c r="N68" i="11" s="1"/>
  <c r="M61" i="11"/>
  <c r="N61" i="11" s="1"/>
  <c r="M59" i="11"/>
  <c r="N59" i="11" s="1"/>
  <c r="M58" i="11"/>
  <c r="N58" i="11" s="1"/>
  <c r="M56" i="11"/>
  <c r="N56" i="11" s="1"/>
  <c r="M48" i="11"/>
  <c r="N48" i="11" s="1"/>
  <c r="M47" i="11"/>
  <c r="N47" i="11" s="1"/>
  <c r="M49" i="11"/>
  <c r="N49" i="11" s="1"/>
  <c r="M43" i="11"/>
  <c r="N43" i="11" s="1"/>
  <c r="M5" i="11"/>
  <c r="N5" i="11" s="1"/>
  <c r="M6" i="11"/>
  <c r="N6" i="11" s="1"/>
  <c r="M71" i="11"/>
  <c r="N71" i="11" s="1"/>
  <c r="M69" i="11"/>
  <c r="N69" i="11" s="1"/>
  <c r="M67" i="11"/>
  <c r="N67" i="11" s="1"/>
  <c r="M66" i="11"/>
  <c r="N66" i="11" s="1"/>
  <c r="M65" i="11"/>
  <c r="N65" i="11" s="1"/>
  <c r="M64" i="11"/>
  <c r="N64" i="11" s="1"/>
  <c r="M63" i="11"/>
  <c r="N63" i="11" s="1"/>
  <c r="M62" i="11"/>
  <c r="N62" i="11" s="1"/>
  <c r="M60" i="11"/>
  <c r="N60" i="11" s="1"/>
  <c r="M57" i="11"/>
  <c r="N57" i="11" s="1"/>
  <c r="M55" i="11"/>
  <c r="N55" i="11" s="1"/>
  <c r="M54" i="11"/>
  <c r="N54" i="11" s="1"/>
  <c r="M53" i="11"/>
  <c r="N53" i="11" s="1"/>
  <c r="M52" i="11"/>
  <c r="N52" i="11" s="1"/>
  <c r="M51" i="11"/>
  <c r="N51" i="11" s="1"/>
  <c r="M50" i="11"/>
  <c r="N50" i="11" s="1"/>
  <c r="M41" i="11"/>
  <c r="N41" i="11" s="1"/>
  <c r="M40" i="11"/>
  <c r="N40" i="11" s="1"/>
  <c r="M39" i="11"/>
  <c r="N39" i="11" s="1"/>
  <c r="M38" i="11"/>
  <c r="N38" i="11" s="1"/>
  <c r="M37" i="11"/>
  <c r="N37" i="11" s="1"/>
  <c r="M36" i="11"/>
  <c r="N36" i="11" s="1"/>
  <c r="M35" i="11"/>
  <c r="N35" i="11" s="1"/>
  <c r="M34" i="11"/>
  <c r="N34" i="11" s="1"/>
  <c r="M33" i="11"/>
  <c r="N33" i="11" s="1"/>
  <c r="M32" i="11"/>
  <c r="N32" i="11" s="1"/>
  <c r="M31" i="11"/>
  <c r="N31" i="11" s="1"/>
  <c r="M30" i="11"/>
  <c r="N30" i="11" s="1"/>
  <c r="M29" i="11"/>
  <c r="N29" i="11" s="1"/>
  <c r="M28" i="11"/>
  <c r="N28" i="11" s="1"/>
  <c r="M27" i="11"/>
  <c r="N27" i="11" s="1"/>
  <c r="M26" i="11"/>
  <c r="N26" i="11" s="1"/>
  <c r="M25" i="11"/>
  <c r="N25" i="11" s="1"/>
  <c r="M24" i="11"/>
  <c r="N24" i="11" s="1"/>
  <c r="M23" i="11"/>
  <c r="N23" i="11" s="1"/>
  <c r="M22" i="11"/>
  <c r="N22" i="11" s="1"/>
  <c r="M21" i="11"/>
  <c r="N21" i="11" s="1"/>
  <c r="M20" i="11"/>
  <c r="N20" i="11" s="1"/>
  <c r="M19" i="11"/>
  <c r="N19" i="11" s="1"/>
  <c r="M18" i="11"/>
  <c r="N18" i="11" s="1"/>
  <c r="M17" i="11"/>
  <c r="N17" i="11" s="1"/>
  <c r="M16" i="11"/>
  <c r="N16" i="11" s="1"/>
  <c r="M15" i="11"/>
  <c r="N15" i="11" s="1"/>
  <c r="M14" i="11"/>
  <c r="N14" i="11" s="1"/>
  <c r="M13" i="11"/>
  <c r="N13" i="11" s="1"/>
  <c r="M12" i="11"/>
  <c r="N12" i="11" s="1"/>
  <c r="M11" i="11"/>
  <c r="N11" i="11" s="1"/>
  <c r="M10" i="11"/>
  <c r="N10" i="11" s="1"/>
  <c r="M9" i="11"/>
  <c r="N9" i="11" s="1"/>
  <c r="M8" i="11"/>
  <c r="N8" i="11" s="1"/>
  <c r="M7" i="11"/>
  <c r="N7" i="11" s="1"/>
  <c r="M4" i="11"/>
  <c r="N4" i="11" s="1"/>
  <c r="R38" i="1"/>
  <c r="T38" i="1" s="1"/>
  <c r="R63" i="1"/>
  <c r="T63" i="1" s="1"/>
  <c r="G18" i="10"/>
  <c r="R40" i="1"/>
  <c r="T40" i="1" s="1"/>
  <c r="R60" i="1"/>
  <c r="T60" i="1" s="1"/>
  <c r="R56" i="1"/>
  <c r="T56" i="1" s="1"/>
  <c r="R57" i="1"/>
  <c r="T57" i="1" s="1"/>
  <c r="R53" i="1"/>
  <c r="T53" i="1" s="1"/>
  <c r="R51" i="1"/>
  <c r="T51" i="1" s="1"/>
  <c r="R48" i="1"/>
  <c r="T48" i="1" s="1"/>
  <c r="R44" i="1"/>
  <c r="T44" i="1" s="1"/>
  <c r="R43" i="1"/>
  <c r="T43" i="1" s="1"/>
  <c r="R41" i="1"/>
  <c r="T41" i="1" s="1"/>
  <c r="N14" i="10"/>
  <c r="M14" i="10"/>
  <c r="L14" i="10"/>
  <c r="K14" i="10"/>
  <c r="J14" i="10"/>
  <c r="I14" i="10"/>
  <c r="H14" i="10"/>
  <c r="G14" i="10"/>
  <c r="R62" i="1"/>
  <c r="T62" i="1" s="1"/>
  <c r="R59" i="1"/>
  <c r="T59" i="1" s="1"/>
  <c r="R52" i="1"/>
  <c r="T52" i="1" s="1"/>
  <c r="R50" i="1"/>
  <c r="T50" i="1" s="1"/>
  <c r="R42" i="1"/>
  <c r="T42" i="1" s="1"/>
  <c r="G60" i="10"/>
  <c r="H60" i="10"/>
  <c r="I60" i="10"/>
  <c r="J60" i="10"/>
  <c r="K60" i="10"/>
  <c r="L60" i="10"/>
  <c r="M60" i="10"/>
  <c r="N60" i="10"/>
  <c r="R39" i="1"/>
  <c r="T39" i="1" s="1"/>
  <c r="G12" i="10"/>
  <c r="R8" i="1"/>
  <c r="T8" i="1" s="1"/>
  <c r="R9" i="1"/>
  <c r="T9" i="1" s="1"/>
  <c r="P9" i="1"/>
  <c r="Q9" i="1" s="1"/>
  <c r="R36" i="1"/>
  <c r="T36" i="1" s="1"/>
  <c r="R37" i="1"/>
  <c r="T37" i="1" s="1"/>
  <c r="R35" i="1"/>
  <c r="T35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34" i="1"/>
  <c r="T34" i="1" s="1"/>
  <c r="R33" i="1"/>
  <c r="T33" i="1" s="1"/>
  <c r="R31" i="1"/>
  <c r="T31" i="1" s="1"/>
  <c r="R30" i="1"/>
  <c r="T30" i="1" s="1"/>
  <c r="R29" i="1"/>
  <c r="T29" i="1" s="1"/>
  <c r="K9" i="10"/>
  <c r="J9" i="10"/>
  <c r="I9" i="10"/>
  <c r="H9" i="10"/>
  <c r="G9" i="10"/>
  <c r="H7" i="10"/>
  <c r="G7" i="10"/>
  <c r="H3" i="10"/>
  <c r="I3" i="10"/>
  <c r="J3" i="10"/>
  <c r="G3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N82" i="11" l="1"/>
  <c r="A2" i="14"/>
  <c r="N86" i="11"/>
  <c r="A6" i="14"/>
  <c r="N90" i="11"/>
  <c r="A10" i="14"/>
  <c r="N94" i="11"/>
  <c r="A14" i="14"/>
  <c r="N98" i="11"/>
  <c r="N93" i="11"/>
  <c r="A13" i="14"/>
  <c r="N97" i="11"/>
  <c r="N83" i="11"/>
  <c r="A3" i="14"/>
  <c r="N87" i="11"/>
  <c r="A7" i="14"/>
  <c r="N91" i="11"/>
  <c r="A11" i="14"/>
  <c r="N95" i="11"/>
  <c r="A15" i="14"/>
  <c r="N99" i="11"/>
  <c r="N85" i="11"/>
  <c r="A5" i="14"/>
  <c r="N89" i="11"/>
  <c r="A9" i="14"/>
  <c r="N84" i="11"/>
  <c r="A4" i="14"/>
  <c r="N88" i="11"/>
  <c r="A8" i="14"/>
  <c r="N92" i="11"/>
  <c r="A12" i="14"/>
  <c r="N96" i="11"/>
  <c r="N100" i="11"/>
  <c r="F24" i="10"/>
  <c r="F23" i="10"/>
  <c r="F36" i="10"/>
  <c r="U17" i="1"/>
  <c r="S17" i="1"/>
  <c r="U9" i="1"/>
  <c r="S9" i="1"/>
  <c r="U59" i="1"/>
  <c r="S59" i="1"/>
  <c r="U44" i="1"/>
  <c r="S44" i="1"/>
  <c r="U57" i="1"/>
  <c r="S57" i="1"/>
  <c r="U29" i="1"/>
  <c r="S29" i="1"/>
  <c r="S24" i="1"/>
  <c r="U24" i="1"/>
  <c r="S20" i="1"/>
  <c r="U20" i="1"/>
  <c r="S16" i="1"/>
  <c r="U16" i="1"/>
  <c r="S12" i="1"/>
  <c r="U12" i="1"/>
  <c r="S42" i="1"/>
  <c r="U42" i="1"/>
  <c r="U62" i="1"/>
  <c r="S62" i="1"/>
  <c r="U48" i="1"/>
  <c r="S48" i="1"/>
  <c r="U56" i="1"/>
  <c r="S56" i="1"/>
  <c r="U21" i="1"/>
  <c r="S21" i="1"/>
  <c r="U25" i="1"/>
  <c r="S25" i="1"/>
  <c r="U13" i="1"/>
  <c r="S13" i="1"/>
  <c r="S39" i="1"/>
  <c r="U39" i="1"/>
  <c r="S27" i="1"/>
  <c r="U27" i="1"/>
  <c r="S23" i="1"/>
  <c r="U23" i="1"/>
  <c r="S19" i="1"/>
  <c r="U19" i="1"/>
  <c r="S15" i="1"/>
  <c r="U15" i="1"/>
  <c r="S11" i="1"/>
  <c r="U11" i="1"/>
  <c r="S8" i="1"/>
  <c r="U50" i="1"/>
  <c r="S50" i="1"/>
  <c r="U41" i="1"/>
  <c r="S41" i="1"/>
  <c r="U51" i="1"/>
  <c r="S51" i="1"/>
  <c r="U60" i="1"/>
  <c r="S60" i="1"/>
  <c r="U26" i="1"/>
  <c r="S26" i="1"/>
  <c r="S22" i="1"/>
  <c r="U22" i="1"/>
  <c r="S18" i="1"/>
  <c r="U18" i="1"/>
  <c r="U14" i="1"/>
  <c r="S14" i="1"/>
  <c r="S10" i="1"/>
  <c r="U10" i="1"/>
  <c r="S52" i="1"/>
  <c r="U52" i="1"/>
  <c r="S43" i="1"/>
  <c r="U43" i="1"/>
  <c r="U53" i="1"/>
  <c r="S53" i="1"/>
  <c r="U40" i="1"/>
  <c r="S40" i="1"/>
  <c r="S38" i="1"/>
  <c r="U38" i="1"/>
  <c r="S34" i="1"/>
  <c r="U34" i="1"/>
  <c r="S37" i="1"/>
  <c r="U37" i="1"/>
  <c r="S63" i="1"/>
  <c r="U63" i="1"/>
  <c r="S30" i="1"/>
  <c r="U30" i="1"/>
  <c r="S36" i="1"/>
  <c r="U36" i="1"/>
  <c r="S31" i="1"/>
  <c r="U31" i="1"/>
  <c r="S33" i="1"/>
  <c r="U33" i="1"/>
  <c r="S35" i="1"/>
  <c r="U35" i="1"/>
  <c r="P62" i="1"/>
  <c r="Q62" i="1" s="1"/>
  <c r="P59" i="1"/>
  <c r="Q59" i="1" s="1"/>
  <c r="P52" i="1"/>
  <c r="Q52" i="1" s="1"/>
  <c r="P50" i="1"/>
  <c r="Q50" i="1" s="1"/>
  <c r="P107" i="1"/>
  <c r="Q107" i="1" s="1"/>
  <c r="P106" i="1"/>
  <c r="Q106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43" i="1"/>
  <c r="Q143" i="1" s="1"/>
  <c r="P142" i="1"/>
  <c r="Q142" i="1" s="1"/>
  <c r="P141" i="1"/>
  <c r="Q141" i="1" s="1"/>
  <c r="P140" i="1"/>
  <c r="Q140" i="1" s="1"/>
  <c r="P63" i="1"/>
  <c r="Q63" i="1" s="1"/>
  <c r="P139" i="1"/>
  <c r="Q139" i="1" s="1"/>
  <c r="P137" i="1"/>
  <c r="Q137" i="1" s="1"/>
  <c r="P136" i="1"/>
  <c r="Q136" i="1" s="1"/>
  <c r="P135" i="1"/>
  <c r="Q135" i="1" s="1"/>
  <c r="P134" i="1"/>
  <c r="Q134" i="1" s="1"/>
  <c r="P133" i="1"/>
  <c r="Q133" i="1" s="1"/>
  <c r="P132" i="1"/>
  <c r="Q132" i="1" s="1"/>
  <c r="P131" i="1"/>
  <c r="Q131" i="1" s="1"/>
  <c r="P130" i="1"/>
  <c r="Q130" i="1" s="1"/>
  <c r="P129" i="1"/>
  <c r="Q129" i="1" s="1"/>
  <c r="P128" i="1"/>
  <c r="Q128" i="1" s="1"/>
  <c r="P127" i="1"/>
  <c r="Q127" i="1" s="1"/>
  <c r="P126" i="1"/>
  <c r="Q126" i="1" s="1"/>
  <c r="P125" i="1"/>
  <c r="Q125" i="1" s="1"/>
  <c r="P124" i="1"/>
  <c r="Q124" i="1" s="1"/>
  <c r="P123" i="1"/>
  <c r="Q123" i="1" s="1"/>
  <c r="P122" i="1"/>
  <c r="Q122" i="1" s="1"/>
  <c r="P121" i="1"/>
  <c r="Q121" i="1" s="1"/>
  <c r="P120" i="1"/>
  <c r="Q120" i="1" s="1"/>
  <c r="P119" i="1"/>
  <c r="Q119" i="1" s="1"/>
  <c r="P117" i="1"/>
  <c r="Q117" i="1" s="1"/>
  <c r="P116" i="1"/>
  <c r="Q116" i="1" s="1"/>
  <c r="P82" i="1"/>
  <c r="Q82" i="1" s="1"/>
  <c r="P81" i="1"/>
  <c r="Q81" i="1" s="1"/>
  <c r="P80" i="1"/>
  <c r="Q80" i="1" s="1"/>
  <c r="P115" i="1"/>
  <c r="Q115" i="1" s="1"/>
  <c r="P79" i="1"/>
  <c r="Q79" i="1" s="1"/>
  <c r="P78" i="1"/>
  <c r="Q78" i="1" s="1"/>
  <c r="P77" i="1"/>
  <c r="Q77" i="1" s="1"/>
  <c r="P76" i="1"/>
  <c r="Q76" i="1" s="1"/>
  <c r="P74" i="1"/>
  <c r="Q74" i="1" s="1"/>
  <c r="P73" i="1"/>
  <c r="Q73" i="1" s="1"/>
  <c r="P70" i="1"/>
  <c r="Q70" i="1" s="1"/>
  <c r="P72" i="1"/>
  <c r="Q72" i="1" s="1"/>
  <c r="P69" i="1"/>
  <c r="Q69" i="1" s="1"/>
  <c r="P68" i="1"/>
  <c r="Q68" i="1" s="1"/>
  <c r="P67" i="1"/>
  <c r="Q67" i="1" s="1"/>
  <c r="P61" i="1"/>
  <c r="Q61" i="1" s="1"/>
  <c r="P60" i="1"/>
  <c r="Q60" i="1" s="1"/>
  <c r="P58" i="1"/>
  <c r="Q58" i="1" s="1"/>
  <c r="P57" i="1"/>
  <c r="Q57" i="1" s="1"/>
  <c r="P56" i="1"/>
  <c r="Q56" i="1" s="1"/>
  <c r="P55" i="1"/>
  <c r="Q55" i="1" s="1"/>
  <c r="P54" i="1"/>
  <c r="Q54" i="1" s="1"/>
  <c r="P53" i="1"/>
  <c r="Q53" i="1" s="1"/>
  <c r="P51" i="1"/>
  <c r="Q51" i="1" s="1"/>
  <c r="P49" i="1"/>
  <c r="Q49" i="1" s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Q64" i="1"/>
  <c r="P39" i="1"/>
  <c r="Q39" i="1" s="1"/>
  <c r="P37" i="1"/>
  <c r="Q37" i="1" s="1"/>
  <c r="P36" i="1"/>
  <c r="Q36" i="1" s="1"/>
  <c r="P35" i="1"/>
  <c r="Q35" i="1" s="1"/>
  <c r="P92" i="1"/>
  <c r="Q92" i="1" s="1"/>
  <c r="P91" i="1"/>
  <c r="Q91" i="1" s="1"/>
  <c r="P90" i="1"/>
  <c r="Q90" i="1" s="1"/>
  <c r="P89" i="1"/>
  <c r="Q89" i="1" s="1"/>
  <c r="P88" i="1"/>
  <c r="Q88" i="1" s="1"/>
  <c r="P87" i="1"/>
  <c r="Q87" i="1" s="1"/>
  <c r="P86" i="1"/>
  <c r="Q86" i="1" s="1"/>
  <c r="P85" i="1"/>
  <c r="Q8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6" i="1"/>
  <c r="Q6" i="1" s="1"/>
  <c r="F22" i="10" l="1"/>
  <c r="F47" i="10"/>
  <c r="F48" i="10"/>
  <c r="F19" i="10"/>
  <c r="F41" i="10"/>
  <c r="F46" i="10"/>
  <c r="F39" i="10"/>
  <c r="F40" i="10"/>
  <c r="F45" i="10"/>
  <c r="F50" i="10"/>
  <c r="F6" i="10"/>
  <c r="F2" i="10"/>
  <c r="F5" i="10"/>
  <c r="F51" i="10"/>
  <c r="F52" i="10"/>
  <c r="F55" i="10"/>
  <c r="F56" i="10"/>
  <c r="F11" i="10"/>
  <c r="F12" i="10"/>
  <c r="F17" i="10"/>
  <c r="U8" i="1"/>
  <c r="F10" i="10" s="1"/>
  <c r="F37" i="10"/>
  <c r="F53" i="10"/>
  <c r="F26" i="10"/>
  <c r="F42" i="10"/>
  <c r="F15" i="10"/>
  <c r="F16" i="10"/>
  <c r="F21" i="10"/>
  <c r="F4" i="10"/>
  <c r="F9" i="10"/>
  <c r="F14" i="10"/>
  <c r="F7" i="10"/>
  <c r="F8" i="10"/>
  <c r="F13" i="10"/>
  <c r="F18" i="10"/>
  <c r="F27" i="10"/>
  <c r="F28" i="10"/>
  <c r="F33" i="10"/>
  <c r="F38" i="10"/>
  <c r="F31" i="10"/>
  <c r="F32" i="10"/>
  <c r="F3" i="10"/>
  <c r="F20" i="10"/>
  <c r="F25" i="10"/>
  <c r="F30" i="10"/>
  <c r="F29" i="10"/>
  <c r="F34" i="10"/>
  <c r="F43" i="10"/>
  <c r="F44" i="10"/>
  <c r="F49" i="10"/>
  <c r="F54" i="10"/>
  <c r="Y277" i="4"/>
  <c r="AC277" i="4"/>
  <c r="AG277" i="4"/>
  <c r="Z277" i="4"/>
  <c r="AD277" i="4"/>
  <c r="AH277" i="4"/>
  <c r="AL277" i="4"/>
  <c r="AK277" i="4"/>
  <c r="W277" i="4"/>
  <c r="AE277" i="4"/>
  <c r="AM277" i="4"/>
  <c r="AA277" i="4"/>
  <c r="AI277" i="4"/>
  <c r="X277" i="4"/>
  <c r="AB277" i="4"/>
  <c r="AF277" i="4"/>
  <c r="AJ277" i="4"/>
  <c r="AN277" i="4"/>
</calcChain>
</file>

<file path=xl/comments1.xml><?xml version="1.0" encoding="utf-8"?>
<comments xmlns="http://schemas.openxmlformats.org/spreadsheetml/2006/main">
  <authors>
    <author>Autor</author>
  </authors>
  <commentList>
    <comment ref="C123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Regular income tax see above (Labor &gt; Deductions and taxes)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D3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can be both, a label of a specific question from the questionnaire AND an aggregate, as some questions are alreday aggregated. In this case the question and the formula of aggregation is stated</t>
        </r>
      </text>
    </comment>
    <comment ref="R3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if "Aggregate formula" is empty ("-") but there is a variable, the question is aggregated in the stated variable</t>
        </r>
      </text>
    </comment>
    <comment ref="T3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if "Aggregate formula" is empty ("-") but there is a variable, the question is aggregated in the stated variable</t>
        </r>
      </text>
    </comment>
    <comment ref="D63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Regular income tax see above (Labor &gt; Deductions and taxes)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G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Source: AGREGADO DEL INGRESO.sps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already in aggregate inga_ag_mon_neto</t>
        </r>
      </text>
    </comment>
    <comment ref="E13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already in aggregate inga_ag_mon_neto</t>
        </r>
      </text>
    </comment>
  </commentList>
</comments>
</file>

<file path=xl/connections.xml><?xml version="1.0" encoding="utf-8"?>
<connections xmlns="http://schemas.openxmlformats.org/spreadsheetml/2006/main">
  <connection id="1" keepAlive="1" name="Abfrage - Tabelle1" description="Verbindung mit der Abfrage 'Tabelle1' in der Arbeitsmappe." type="5" refreshedVersion="0" background="1">
    <dbPr connection="Provider=Microsoft.Mashup.OleDb.1;Data Source=$Workbook$;Location=Tabelle1;Extended Properties=&quot;&quot;" command="SELECT * FROM [Tabelle1]"/>
  </connection>
  <connection id="2" keepAlive="1" name="Abfrage - Tabelle1 (2)" description="Verbindung mit der Abfrage 'Tabelle1 (2)' in der Arbeitsmappe." type="5" refreshedVersion="0" background="1">
    <dbPr connection="Provider=Microsoft.Mashup.OleDb.1;Data Source=$Workbook$;Location=Tabelle1 (2);Extended Properties=&quot;&quot;" command="SELECT * FROM [Tabelle1 (2)]"/>
  </connection>
  <connection id="3" keepAlive="1" name="Abfrage - Tabelle3" description="Verbindung mit der Abfrage 'Tabelle3' in der Arbeitsmappe." type="5" refreshedVersion="0" background="1">
    <dbPr connection="Provider=Microsoft.Mashup.OleDb.1;Data Source=$Workbook$;Location=Tabelle3;Extended Properties=&quot;&quot;" command="SELECT * FROM [Tabelle3]"/>
  </connection>
  <connection id="4" keepAlive="1" name="Abfrage - Tabelle3 (2)" description="Verbindung mit der Abfrage 'Tabelle3 (2)' in der Arbeitsmappe." type="5" refreshedVersion="0" background="1">
    <dbPr connection="Provider=Microsoft.Mashup.OleDb.1;Data Source=$Workbook$;Location=Tabelle3 (2);Extended Properties=&quot;&quot;" command="SELECT * FROM [Tabelle3 (2)]"/>
  </connection>
  <connection id="5" keepAlive="1" name="Abfrage - Tabelle5" description="Verbindung mit der Abfrage 'Tabelle5' in der Arbeitsmappe." type="5" refreshedVersion="0" background="1">
    <dbPr connection="Provider=Microsoft.Mashup.OleDb.1;Data Source=$Workbook$;Location=Tabelle5;Extended Properties=&quot;&quot;" command="SELECT * FROM [Tabelle5]"/>
  </connection>
</connections>
</file>

<file path=xl/sharedStrings.xml><?xml version="1.0" encoding="utf-8"?>
<sst xmlns="http://schemas.openxmlformats.org/spreadsheetml/2006/main" count="5353" uniqueCount="1907">
  <si>
    <t>Labor</t>
  </si>
  <si>
    <t>ENIGHUR</t>
  </si>
  <si>
    <t>Code</t>
  </si>
  <si>
    <t>G</t>
  </si>
  <si>
    <t>Other</t>
  </si>
  <si>
    <t>Non-monetary transfers from gov</t>
  </si>
  <si>
    <t>Monetary transfer from gov</t>
  </si>
  <si>
    <t>IV</t>
  </si>
  <si>
    <t>-</t>
  </si>
  <si>
    <t>15.01.098</t>
  </si>
  <si>
    <t>15.02.098</t>
  </si>
  <si>
    <t>H2</t>
  </si>
  <si>
    <t>¿Durante los últimos 12
meses de …………. a
……….. en el
establecimiento donde
se matriculó (…) recibió
TEXTOS ESCOLARES
GRATUITOS?</t>
  </si>
  <si>
    <t>Free school books</t>
  </si>
  <si>
    <t>Free school uniform</t>
  </si>
  <si>
    <t>¿Durante los últimos 12
meses de ……. a
……….. en el
establecimiento donde
se matriculó (...)
recibió UNIFORME
ESCOLAR GRATUITO?</t>
  </si>
  <si>
    <t>Part name</t>
  </si>
  <si>
    <t>Part no.</t>
  </si>
  <si>
    <t>¿Durante los últimos 12 meses de
………. a …….. en el establecimiento
donde se matriculó (…) recibió
DESAYUNO ESCOLAR GRATUITO?</t>
  </si>
  <si>
    <t>¿Durante los últimos 12 meses
de ……. a …….. en el
establecimiento donde se
matriculó (...) recibió
ALMUERZO ESCOLAR
GRATUITO?</t>
  </si>
  <si>
    <t>¿Durante los últimos 12 meses de ………...
a ..……….. (…) asiste o asistió a algún
PROGRAMA o SERVICIO de
DESARROLLO INFANTIL (guardería)?</t>
  </si>
  <si>
    <t>¿Durante los últimos 12 meses de
…………. a ……….. (…) recibió
del gobierno fundas de MI PAPILLA
en forma gratuita?</t>
  </si>
  <si>
    <t>¿Durante los últimos 12 meses de ………...
a ..……….. recibió su hogar fundas de
alimentos y/o colada fortificada y/o
capacitación en EDUCACIÓN
ALIMENTARIA?</t>
  </si>
  <si>
    <t>¿Durante los últimos 12 meses de ………... a
..……….. su hogar fue visitado o atendido
por un equipo de salud (médico/
enfermera/ promotor, etc.)?</t>
  </si>
  <si>
    <t>¿Durante los últimos 12 meses de ………. a ……….
recibió del gobierno fundas de MI BEBIDA en forma
gratuita?</t>
  </si>
  <si>
    <t>15.03.098</t>
  </si>
  <si>
    <t>15.04.098</t>
  </si>
  <si>
    <t>15.05.098</t>
  </si>
  <si>
    <t>15.06.098</t>
  </si>
  <si>
    <t>15.07.098</t>
  </si>
  <si>
    <t>15.08.098</t>
  </si>
  <si>
    <t>15.09.098</t>
  </si>
  <si>
    <t>H3</t>
  </si>
  <si>
    <t>Free school breakfast</t>
  </si>
  <si>
    <t>Free school lunch</t>
  </si>
  <si>
    <t>Children less than 5 years</t>
  </si>
  <si>
    <t>Children between 5 and 14</t>
  </si>
  <si>
    <t>Services from "Mi Papilla" program</t>
  </si>
  <si>
    <t>Entire household</t>
  </si>
  <si>
    <t>Other food programs</t>
  </si>
  <si>
    <t>Medical visits</t>
  </si>
  <si>
    <t>Women between 12 and 49</t>
  </si>
  <si>
    <t>Services from "Mi Bebida" program</t>
  </si>
  <si>
    <t>Category</t>
  </si>
  <si>
    <t>Subcategory</t>
  </si>
  <si>
    <t>Income</t>
  </si>
  <si>
    <t>Everyone above 5 years</t>
  </si>
  <si>
    <t>answered by</t>
  </si>
  <si>
    <t>Section no.</t>
  </si>
  <si>
    <t>Section name</t>
  </si>
  <si>
    <t>INFORMACIÓN DE LOS MIEMBROS DEL HOGAR</t>
  </si>
  <si>
    <t>VI</t>
  </si>
  <si>
    <t>INGRESOS Y TRANSACCIONES FINANCIERAS DE LOS PERCEPTORES (PERSONAS DE 5 AÑOS Y MÁS)</t>
  </si>
  <si>
    <t>A</t>
  </si>
  <si>
    <t>A1</t>
  </si>
  <si>
    <t>INGRESO MONETARIO DEL TRABAJO ASALARIADO</t>
  </si>
  <si>
    <t>14.01.097</t>
  </si>
  <si>
    <t>14.01.002</t>
  </si>
  <si>
    <t>14.01.004</t>
  </si>
  <si>
    <t>Fondo de Reserva?</t>
  </si>
  <si>
    <t>14.01.001</t>
  </si>
  <si>
    <t>14.01.003</t>
  </si>
  <si>
    <t>14.01.005</t>
  </si>
  <si>
    <t>14.01.006</t>
  </si>
  <si>
    <t>14.01.007</t>
  </si>
  <si>
    <t>14.01.008</t>
  </si>
  <si>
    <t>14.01.009</t>
  </si>
  <si>
    <t>14.01.010</t>
  </si>
  <si>
    <t>14.01.011</t>
  </si>
  <si>
    <t>14.01.012</t>
  </si>
  <si>
    <t>14.01.013</t>
  </si>
  <si>
    <t>14.01.014</t>
  </si>
  <si>
    <t>14.01.015</t>
  </si>
  <si>
    <t>14.01.016</t>
  </si>
  <si>
    <t>14.01.017</t>
  </si>
  <si>
    <t>14.01.018</t>
  </si>
  <si>
    <t>Remuneración Mensual Unificada (Salario Básico Unificado)?</t>
  </si>
  <si>
    <t>Horas Extras?</t>
  </si>
  <si>
    <t>Bonificación Costo de Vida?</t>
  </si>
  <si>
    <t>Compensación por residencia?</t>
  </si>
  <si>
    <t>Antigüedad?</t>
  </si>
  <si>
    <t>Décimo sexto?</t>
  </si>
  <si>
    <t>Refrigerio (lunch)?</t>
  </si>
  <si>
    <t>Subsidio familiar?</t>
  </si>
  <si>
    <t>Subsidio de educación?</t>
  </si>
  <si>
    <t>Gastos de representación?</t>
  </si>
  <si>
    <t>Gastos de residencia?</t>
  </si>
  <si>
    <t>Gastos de transporte?</t>
  </si>
  <si>
    <t>Bonificación por título académico?</t>
  </si>
  <si>
    <t>Bonificación por comisariato?</t>
  </si>
  <si>
    <t>Comisiones y propinas?</t>
  </si>
  <si>
    <t>Otros ingresos?</t>
  </si>
  <si>
    <t>TOTAL INGRESOS MONETARIOS</t>
  </si>
  <si>
    <t>A2</t>
  </si>
  <si>
    <t>A3</t>
  </si>
  <si>
    <t>Salario / Jornal (Jornalero / Peón)?</t>
  </si>
  <si>
    <t>Wage</t>
  </si>
  <si>
    <t>Monthly wage</t>
  </si>
  <si>
    <t>Overtime</t>
  </si>
  <si>
    <t>Reserve funds</t>
  </si>
  <si>
    <t>Compensation for residence</t>
  </si>
  <si>
    <t>Seniority</t>
  </si>
  <si>
    <t>Allowance for rising costs of living</t>
  </si>
  <si>
    <t>Additional bonus</t>
  </si>
  <si>
    <t>Lunch</t>
  </si>
  <si>
    <t>Family allowance</t>
  </si>
  <si>
    <t>Education allowance</t>
  </si>
  <si>
    <t>Compensation of representation expenses</t>
  </si>
  <si>
    <t>Compensation of residence expenses</t>
  </si>
  <si>
    <t>Compensation of transport expenses</t>
  </si>
  <si>
    <t>Bonus for academic title</t>
  </si>
  <si>
    <t>Bonus for commissary</t>
  </si>
  <si>
    <t>Commission and tips</t>
  </si>
  <si>
    <t>Other monetary income from wage labor</t>
  </si>
  <si>
    <t>Total</t>
  </si>
  <si>
    <t>Taxes</t>
  </si>
  <si>
    <t>Deductions and taxes</t>
  </si>
  <si>
    <t>Contribution to social security</t>
  </si>
  <si>
    <t>17.01.001</t>
  </si>
  <si>
    <t>Aportaciones al seguro social</t>
  </si>
  <si>
    <t>17.01.002</t>
  </si>
  <si>
    <t>Impuesto a la renta</t>
  </si>
  <si>
    <t>DEDUCCIONES DEL INGRESO DEL TRABAJO ASALARIADO</t>
  </si>
  <si>
    <t>Income tax</t>
  </si>
  <si>
    <t>17.01.097</t>
  </si>
  <si>
    <t>TOTAL DEDUCCIONES</t>
  </si>
  <si>
    <t>14.02.007</t>
  </si>
  <si>
    <t>Otros ingresos en especie (productos, alimenticios, membrecías a clubs, seguros de salud, etc.)</t>
  </si>
  <si>
    <t>14.02.001</t>
  </si>
  <si>
    <t>Vivienda</t>
  </si>
  <si>
    <t>14.02.002</t>
  </si>
  <si>
    <t>Comidas preparadas</t>
  </si>
  <si>
    <t>14.02.003</t>
  </si>
  <si>
    <t>Vestido (en los últimos 12 meses)</t>
  </si>
  <si>
    <t>14.02.004</t>
  </si>
  <si>
    <t>Transporte</t>
  </si>
  <si>
    <t>14.02.005</t>
  </si>
  <si>
    <t>Guardería</t>
  </si>
  <si>
    <t>14.02.006</t>
  </si>
  <si>
    <t>Ayudas en la educación de hijos</t>
  </si>
  <si>
    <t>14.02.098</t>
  </si>
  <si>
    <t>TOTAL INGRESOS EN ESPECIES</t>
  </si>
  <si>
    <t>Housing</t>
  </si>
  <si>
    <t>Ready meal</t>
  </si>
  <si>
    <t>Clothing</t>
  </si>
  <si>
    <t>Transport</t>
  </si>
  <si>
    <t>Child care</t>
  </si>
  <si>
    <t>Child care program</t>
  </si>
  <si>
    <t>Support in children's education</t>
  </si>
  <si>
    <t>Other non-monetary income from wage labor</t>
  </si>
  <si>
    <t>OTROS INGRESOS EN ESPECIE</t>
  </si>
  <si>
    <t>E</t>
  </si>
  <si>
    <t>Transfers</t>
  </si>
  <si>
    <t>Deduction</t>
  </si>
  <si>
    <t>Tax</t>
  </si>
  <si>
    <t>TOTAL INGRESO NETO</t>
  </si>
  <si>
    <t>14.03.099</t>
  </si>
  <si>
    <t>14.04.001</t>
  </si>
  <si>
    <t>14.04.002</t>
  </si>
  <si>
    <t>14.04.003</t>
  </si>
  <si>
    <t>14.04.004</t>
  </si>
  <si>
    <t>14.04.005</t>
  </si>
  <si>
    <t>14.04.006</t>
  </si>
  <si>
    <t>1. ¿Recibió en los últimos 12 meses de ……. a ……. ingresos por
BONOS DE ANIVERSARIO, VACACIONES U OTRAS
BONIFICACIONES ESPECIALES?</t>
  </si>
  <si>
    <t>2. ¿Recibió en los últimos 12 meses de …... a …… ingresos por
AGUINALDOS, UTILIDADES, etc.?</t>
  </si>
  <si>
    <t>3. ¿Recibió en los últimos 12 meses de …….. a ……. ingresos por
SOBRESUELDOS (décimo tercero, décimo cuarto, décimo quinto
sueldo)?</t>
  </si>
  <si>
    <t>4. ¿Recibió en los últimos 12 meses de …… a ……. ingresos por
SOBRANTES DE VIÁTICOS?</t>
  </si>
  <si>
    <t>5. ¿Recibió en los últimos 12 meses de …… a …… ingresos por
concepto de RETROACTIVOS (no declarados anteriormente)?</t>
  </si>
  <si>
    <t>6. ¿Recibió en los últimos 12 meses de …… a …… algún OTRO
INGRESO por el trabajo asalariado (no declarados anteriormente)?</t>
  </si>
  <si>
    <t>B</t>
  </si>
  <si>
    <t>OTROS INGRESOS DEL TRABAJO ASALARIADO</t>
  </si>
  <si>
    <t>Christmas bonus</t>
  </si>
  <si>
    <t>Anniversary and holiday bonus</t>
  </si>
  <si>
    <t>Wage benefit</t>
  </si>
  <si>
    <t>Remaining travel expenses</t>
  </si>
  <si>
    <t>Back payments</t>
  </si>
  <si>
    <t>INGRESOS DEL TRABAJO COMO PATRONO, SOCIO O CUENTA PROPIA (NO AGROPECUARIAS)</t>
  </si>
  <si>
    <t>C</t>
  </si>
  <si>
    <t>14.07.099</t>
  </si>
  <si>
    <t xml:space="preserve">TOTAL INGRESO </t>
  </si>
  <si>
    <t>Column no.</t>
  </si>
  <si>
    <t>Principal</t>
  </si>
  <si>
    <t>Secundary</t>
  </si>
  <si>
    <t>Occupation type</t>
  </si>
  <si>
    <t>Perceptor no.</t>
  </si>
  <si>
    <t>14.43.001</t>
  </si>
  <si>
    <t>D</t>
  </si>
  <si>
    <t>INGRESOS DE OTROS TRABAJOS QUE NO SEAN LA OCUPACIÓN PRINCIPAL NI LA OCUPACIÓN SECUNDARIA</t>
  </si>
  <si>
    <t>1. En los últimos 12 meses de ……… a ……...tuvo usted INGRESOS que NO sean derivados de la ocupación principal ni la secundaria? (ocupados). 2. En los últimos 12 meses de ……… a ……...tuvo usted INGRESOS por algún trabajo remunerado en calidad de asalariado o independiente (Trabajadores no Remunerados, Cesantes e Inactivos).</t>
  </si>
  <si>
    <t>Other income apart from principal and main occupation</t>
  </si>
  <si>
    <t>Total household</t>
  </si>
  <si>
    <t>14.44.001</t>
  </si>
  <si>
    <t>14.44.002</t>
  </si>
  <si>
    <t>14.44.003</t>
  </si>
  <si>
    <t>14.44.004</t>
  </si>
  <si>
    <t>14.44.005</t>
  </si>
  <si>
    <t>14.44.006</t>
  </si>
  <si>
    <t>14.44.007</t>
  </si>
  <si>
    <t>14.44.008</t>
  </si>
  <si>
    <t>Time span (# months)</t>
  </si>
  <si>
    <t>Column name/
Question</t>
  </si>
  <si>
    <t>TRASFERENCIAS CORRIENTES Y PRESTACIONES RECIBIDAS</t>
  </si>
  <si>
    <t xml:space="preserve"> 1. ¿Recibió en los últimos 3 meses de …… a
….. ingresos de una PENSIÓN por
jubilación, orfandad, viudez, enfermedad,
divorcio, alimenticias, etc.?</t>
  </si>
  <si>
    <t>2. ¿Recibió en los últimos 3 meses de …… a
….. ingresos provenientes del BONO DE
DESARROLLO HUMANO?</t>
  </si>
  <si>
    <t>3. ¿Recibió en los últimos 3 meses de …… a
….. ingresos provenientes del BONO
JOAQUÍN GALLEGOS LARA (discapacidad)?</t>
  </si>
  <si>
    <t>4. ¿Recibió en los últimos 3 meses de …… a
….. dinero por ENVIO de familiares, amigos
que se encuentren DENTRO del país?</t>
  </si>
  <si>
    <t>5. ¿Recibió en los últimos 12 meses de ……
a ….. dinero por ENVIO de familiares o
amigos que se encuentren en el
EXTERIOR?</t>
  </si>
  <si>
    <t>6. ¿Recibió en los últimos 12 meses de ……
a ….. ingresos de BECAS para estudios?</t>
  </si>
  <si>
    <t>7. ¿Recibió en los últimos 12 meses de ……
a ….. dinero ENTREGADO por instituciones
privadas o públicas, O.N.G. o Iglesias?</t>
  </si>
  <si>
    <t>8. ¿Recibió en los últimos 12 meses de ……
a ….. ingresos provenientes del BONO DE
LA VIVIENDA?</t>
  </si>
  <si>
    <t>Pensions</t>
  </si>
  <si>
    <t>Money provided by private or public institutions, NGOs or church</t>
  </si>
  <si>
    <t>Bono de la Vivienda</t>
  </si>
  <si>
    <t>Student grants</t>
  </si>
  <si>
    <t>Bono de Desarollo Humano (social welfare program)</t>
  </si>
  <si>
    <t>Bono Joaquín Gallegos Lara (disability program)</t>
  </si>
  <si>
    <t>Total monetary income from employment</t>
  </si>
  <si>
    <t>Other income from employment</t>
  </si>
  <si>
    <t>14.45.001</t>
  </si>
  <si>
    <t>14.45.002</t>
  </si>
  <si>
    <t>14.45.003</t>
  </si>
  <si>
    <t>14.45.004</t>
  </si>
  <si>
    <t>14.45.005</t>
  </si>
  <si>
    <t>14.45.006</t>
  </si>
  <si>
    <t>14.45.007</t>
  </si>
  <si>
    <t>F</t>
  </si>
  <si>
    <t>INGRESOS DERIVADOS DEL CAPITAL O INVERSIONES</t>
  </si>
  <si>
    <t>1. ¿Recibió en los últimos 3 meses de …….
a …… ingreso por INTERESES de: Bonos?</t>
  </si>
  <si>
    <t>1. ¿Recibió en los últimos 3 meses de …….
a …… ingreso por INTERESES de: Cuentas de ahorro y
Pólizas?</t>
  </si>
  <si>
    <t>1. ¿Recibió en los últimos 3 meses de …….
a …… ingreso por INTERESES de: Préstamos otorgados
por Ud. a terceros?</t>
  </si>
  <si>
    <t>2. ¿Recibió en los últimos 3 meses de …… a
….. ingresos por ARRIENDOS de casas,
departamentos, garajes, terrenos u otros
activos fijos?</t>
  </si>
  <si>
    <t>3. ¿Recibió en los últimos 3 meses de ……..
a ……. Ingresos por: Derechos de autor?</t>
  </si>
  <si>
    <t>3. ¿Recibió en los últimos 3 meses de ……..
a ……. Ingresos por: Dividendos de
acciones?</t>
  </si>
  <si>
    <t>3. ¿Recibió en los últimos 3 meses de ……..
a ……. Ingresos por: patentes?</t>
  </si>
  <si>
    <t>Interests</t>
  </si>
  <si>
    <t>Bonds</t>
  </si>
  <si>
    <t>Saving accounts</t>
  </si>
  <si>
    <t>Loans granted</t>
  </si>
  <si>
    <t>Rental income</t>
  </si>
  <si>
    <t>Stock dividends</t>
  </si>
  <si>
    <t>Patents</t>
  </si>
  <si>
    <t>Copyrights</t>
  </si>
  <si>
    <t>14.46.001</t>
  </si>
  <si>
    <t>14.46.002</t>
  </si>
  <si>
    <t>14.46.003</t>
  </si>
  <si>
    <t>OTROS INGRESOS NO REGULARES</t>
  </si>
  <si>
    <t>2. ¿Recibió en los últimos 12 meses de ……
a ….. ingresos por HERENCIAS,
CONCURSOS, LOTERÍAS, CADENAS, etc.?</t>
  </si>
  <si>
    <t>3. ¿Recibió en los últimos 12 meses de ……
a ….. ingresos por VENTA DE RENUNCIAS,
DESPIDOS INTEMPESTIVOS, CESANTIAS,
LIQUIDACIONES LABORALES, etc. ?</t>
  </si>
  <si>
    <t>Total net income from employment</t>
  </si>
  <si>
    <t>Payments from insurances or workers' compensation</t>
  </si>
  <si>
    <t>Inheritance, competitions, lottery, etc.</t>
  </si>
  <si>
    <t>Unjustified layoffs, settlements, etc.</t>
  </si>
  <si>
    <t>Remittances from Ecuador</t>
  </si>
  <si>
    <t>Remittances from outside Ecuador</t>
  </si>
  <si>
    <t>Irregular income</t>
  </si>
  <si>
    <t>15.01.001</t>
  </si>
  <si>
    <t>15.01.002</t>
  </si>
  <si>
    <t>15.01.003</t>
  </si>
  <si>
    <t>15.01.004</t>
  </si>
  <si>
    <t>15.01.005</t>
  </si>
  <si>
    <t>15.01.006</t>
  </si>
  <si>
    <t>H1</t>
  </si>
  <si>
    <t>TRANSACCIONES FINANCIERAS - ENTRADAS DE DINERO</t>
  </si>
  <si>
    <t>TRANSACCIONES FINANCIERAS - Entradas No Monetarias</t>
  </si>
  <si>
    <t>1. ¿RETIRÓ en los últimos 12 meses de ……
a …… dinero de sus AHORROS o
DEPÓSITOS A PLAZO FIJO? (Casa,
Instituciones Financieras)</t>
  </si>
  <si>
    <t>2. ¿En los últimos 12 meses de …… a …...
recibió dinero por PRÉSTAMOS de Bancos,
Cooperativa, Tarjetas de Crédito, IESS,
IECE, amigos o familiares, etc.?</t>
  </si>
  <si>
    <t>3. ¿En los últimos 12 meses de …… a …...
recibió dinero por un CRÉDITO DE
DESARROLLO HUMANO?</t>
  </si>
  <si>
    <t>4. ¿En los últimos 12 meses de …… a ……
le han PAGADO PRÉSTAMOS otorgados
por usted?</t>
  </si>
  <si>
    <t>5. ¿En los últimos 12 meses de …… a …..
Usted ha VENDIDO CERTIFICADOS DE
DEPÓSITOS, BONOS, ACCIONES, U OTROS
ACTIVOS FINANCIEROS?</t>
  </si>
  <si>
    <t>6. ¿En los últimos 12 meses de …… a …..
Usted ha recibido dinero por la VENTA DE
JOYAS, ELECTRODOMÉSTICOS, MAQUI-
NARIA, etc.? (excepto vehículos)</t>
  </si>
  <si>
    <t>1. ¿Recibió en los últimos 12 meses de ……
a ….. ingresos por INDEMNIZACIONES DE
SEGUROS (SOAT), COMPENSACIONES
POR ACCIDENTES DE TRABAJO, etc. ?</t>
  </si>
  <si>
    <t>Withdrawing money from savings accounts or time deposits</t>
  </si>
  <si>
    <t>CRÉDITO DE DESARROLLO HUMANO</t>
  </si>
  <si>
    <t>Lending money through loans from banks, credit cards, friends, etc.</t>
  </si>
  <si>
    <t>Receiving money from paid-back loans</t>
  </si>
  <si>
    <t>Sale of bonds, shares, etc.</t>
  </si>
  <si>
    <t>Sale of jewelry, electronic devices, mashines, etc.</t>
  </si>
  <si>
    <t>Incoming financial transactions</t>
  </si>
  <si>
    <t>16.01.001</t>
  </si>
  <si>
    <t>16.01.002</t>
  </si>
  <si>
    <t>16.01.003</t>
  </si>
  <si>
    <t>16.01.004</t>
  </si>
  <si>
    <t>16.01.005</t>
  </si>
  <si>
    <t>16.01.006</t>
  </si>
  <si>
    <t>16.01.007</t>
  </si>
  <si>
    <t>16.01.008</t>
  </si>
  <si>
    <t>16.01.009</t>
  </si>
  <si>
    <t>TRANSACCIONES FINANCIERAS - SALIDAS DE DINERO</t>
  </si>
  <si>
    <t>1. ¿En los últimos 12 meses de …… a ……
Usted ha logrado AHORRAR dinero? (Casa,
Instituciones Financieras)</t>
  </si>
  <si>
    <t>2. ¿En los últimos 12 meses de …… a …..
Usted ha COMPRADO CERTIFICADOS DE
DEPÓSITO, BONOS, ACCIONES u otros
valores similares?</t>
  </si>
  <si>
    <t>3. ¿En los últimos 12 meses de …… a ……
ha realizado PAGOS DE PRÉSTAMOS que le
hayan otorgado a Usted: Bancos,
Cooperativas, Tarjetas de Crédito, IESS,
IECE, amigos o familiares, etc.?</t>
  </si>
  <si>
    <t>4. ¿En los últimos 12 meses de …… a ……
Usted ha efectuado PAGOS A CLUBES DE
COMPRAS O CONCESIONARIOS?</t>
  </si>
  <si>
    <t>5. ¿Durante los últimos 12 meses de …… a
…… Usted ha efectuado PAGOS DE
CUOTAS POR ARTÍCULOS ADQUIRIDOS A
CRÉDITO antes del período de referencia
(casas, vehículos, electrodomésticos, etc.)
para el hogar?</t>
  </si>
  <si>
    <t>6. ¿En los últimos 12 meses de …… a ……
Usted ha OTORGADO PRÉSTAMOS?</t>
  </si>
  <si>
    <t>7. ¿En los últimos 12 meses de …… a ……
Usted realizó inversiones por la
CONSTRUCCIÓN, AMPLIACIÓN O
ARREGLOS ESTRUCTURALES DE SU
VIVIENDA y otras viviendas de este hogar?</t>
  </si>
  <si>
    <t>8. ¿En los últimos 12 meses de …… a …..
Usted ha COMPRADO MAQUINARIA,
EQUIPOS O MUEBLES para el taller,
negocio, (excepto maquinaria agrícola)?</t>
  </si>
  <si>
    <t>9. ¿En los últimos 12 meses de …… a …..
Usted ha COMPRADO VEHÍCULOS para el
taller o negocio del hogar (excepto para
finca del hogar )?</t>
  </si>
  <si>
    <t>Deposit money in savings account</t>
  </si>
  <si>
    <t>Purchase of bonds, shares, etc.</t>
  </si>
  <si>
    <t>Outgoing financial transactions</t>
  </si>
  <si>
    <t>Payments to buying clubs or dealers</t>
  </si>
  <si>
    <t>Loan payments</t>
  </si>
  <si>
    <t>Payment of dues for debt financed articles</t>
  </si>
  <si>
    <t>Providing loans</t>
  </si>
  <si>
    <t>Investments in own housing</t>
  </si>
  <si>
    <t>Purchase of machines, equipment or furniture for business purposes</t>
  </si>
  <si>
    <t>Purchase of vehicle for business purposes</t>
  </si>
  <si>
    <t>17.09.001</t>
  </si>
  <si>
    <t>17.09.002</t>
  </si>
  <si>
    <t>17.09.003</t>
  </si>
  <si>
    <t>17.09.004</t>
  </si>
  <si>
    <t>17.09.005</t>
  </si>
  <si>
    <t>17.09.006</t>
  </si>
  <si>
    <t>17.09.007</t>
  </si>
  <si>
    <t>17.09.008</t>
  </si>
  <si>
    <t>I</t>
  </si>
  <si>
    <t>OTROS IMPUESTOS O TRANSFERENCIAS</t>
  </si>
  <si>
    <t>1. ¿En los últimos 12 meses de …… a ……
PAGÓ el IMPUESTO PREDIAL?</t>
  </si>
  <si>
    <t>2. ¿En los últimos 12 meses de …… a …..
PAGÓ Usted el IMPUESTO A LA RENTA (no
deducido del sueldo)?</t>
  </si>
  <si>
    <t>3. ¿En los últimos 12 meses de …… a ……
ha PAGADO Usted IMPUESTOS POR EL
TRASPASO DE INMUEBLES (alcabala)?</t>
  </si>
  <si>
    <t>4. ¿En los últimos 12 meses de …… a ……
ha PAGADO Usted IMPUESTOS POR LA
COMPRA Y/O EL TRASPASO DE
VEHÍCULOS?</t>
  </si>
  <si>
    <t>5. ¿En los últimos 12 meses de …… a ……
ha PAGADO Usted IMPUESTOS por
HERENCIAS, LOTERÍAS, etc.?</t>
  </si>
  <si>
    <t>6. ¿En los últimos 12 meses de …… a …..
ha AYUDADO Usted con DINERO a otros
hogares o instituciones?</t>
  </si>
  <si>
    <t>7. ¿En los últimos 12 meses de …… a …..
ha PAGADO Usted PENSIONES
ALIMENTICIAS?</t>
  </si>
  <si>
    <t>8. ¿En los últimos 12 meses de …… a ……
ha PAGADO Usted por la MATRICULACIÓN
DEL VEHÍCULO, LICENCIA DE CONDUCIR,
REVISIÓN Y MULTAS?</t>
  </si>
  <si>
    <t>Property tax</t>
  </si>
  <si>
    <t>Income tax (if not deducted from payroll)</t>
  </si>
  <si>
    <t>Property transfer tax</t>
  </si>
  <si>
    <t>Vehicle purchase/transfer tax</t>
  </si>
  <si>
    <t>Inheritance or lottery tax</t>
  </si>
  <si>
    <t>Child support</t>
  </si>
  <si>
    <t>Vehicle expenditures (registration, driver's license, revisions, fines)</t>
  </si>
  <si>
    <t>Financial support to households or institutions</t>
  </si>
  <si>
    <t>Incoming private transfers</t>
  </si>
  <si>
    <t>Outgoing private transfers</t>
  </si>
  <si>
    <t>Other incoming transfers</t>
  </si>
  <si>
    <t>both</t>
  </si>
  <si>
    <t>Color formatting</t>
  </si>
  <si>
    <t xml:space="preserve">SECCIÓN V. - PARTE G. - 33 and 34(p. 24) </t>
  </si>
  <si>
    <t>important question to distinguish agricultural and non-agricultural income:</t>
  </si>
  <si>
    <t>14.08.097</t>
  </si>
  <si>
    <t>VII</t>
  </si>
  <si>
    <t>ACTIVIDADES AGROPECUARIAS</t>
  </si>
  <si>
    <t>PRODUCCIÓN AGRÍCOLA</t>
  </si>
  <si>
    <t xml:space="preserve">3. ¿Durante los últimos 12 MESES (de …… a ….…) VENDIÓ LA
SIEMBRA de algún producto ANTES DE QUE SEA COSECHADA por
Usted? </t>
  </si>
  <si>
    <t>14.09.097</t>
  </si>
  <si>
    <t>14.10.098</t>
  </si>
  <si>
    <t>14.11.098</t>
  </si>
  <si>
    <t>De la COSECHA TOTAL OBTENIDA durante los ÚLTIMOS 12 MESES (de ……………………...……… a ..………………………..…..):¿Cuál fue el
valor estimado
de los
…(UNIDAD)…
de
(PRODUCTO)...
que destinó
para el
autoconsumo?</t>
  </si>
  <si>
    <t>De la COSECHA TOTAL OBTENIDA durante los ÚLTIMOS 12 MESES (de ……………………...……… a ..………………………..…..):¿Cuál fue el
valor de la
venta total?</t>
  </si>
  <si>
    <t>De la COSECHA TOTAL OBTENIDA durante los ÚLTIMOS 12 MESES (de ……………………...……… a ..………………………..…..): ¿Cuál fue
el valor
estimado
de las
semillas?</t>
  </si>
  <si>
    <t>Sale of crops before its harvest</t>
  </si>
  <si>
    <t>Self-consumption</t>
  </si>
  <si>
    <t>De la COSECHA TOTAL OBTENIDA durante los ÚLTIMOS 12 MESES (de ……………………...……… a ..………………………..…..):¿Cuál fue el valor
estimado de los
…(UNIDAD)… de
…(PRODUCTO)...
para el consumo
de los animales?</t>
  </si>
  <si>
    <t>De la COSECHA TOTAL OBTENIDA durante los ÚLTIMOS 12 MESES (de ……………………...……… a ..………………………..…..):¿Cuál fue el valor
estimado de los
…(UNIDAD)… de
…(PRODUCTO)…
que destinó para
pagar por trabajo,
almacenar, o
destinar a otros
usos? (ejem:
trueque, regalo)?</t>
  </si>
  <si>
    <t>14.12.098</t>
  </si>
  <si>
    <t>14.13.098</t>
  </si>
  <si>
    <t>Sale</t>
  </si>
  <si>
    <t>14.16.097</t>
  </si>
  <si>
    <t>14.18.098</t>
  </si>
  <si>
    <t>14.17.098</t>
  </si>
  <si>
    <t>SUBPRODUCTOS DERIVADOS DE LA ACTIVIDAD AGRÍCOLA</t>
  </si>
  <si>
    <t>Durante los ÚLTIMOS 12 MESES de ……. a ……..,
preparó alguno (s) de los siguientes subproductos: ¿Cuál fue el
valor de la venta
total?</t>
  </si>
  <si>
    <t>Durante los ÚLTIMOS 12 MESES de ……. a ……..,
preparó alguno (s) de los siguientes subproductos: ¿Cuál fue el valor
estimado de los
…(UNIDAD)… de
(SUBPRODUCTO)
... que destinó
para el
autoconsumo?</t>
  </si>
  <si>
    <t>Durante los ÚLTIMOS 12 MESES de ……. a ……..,
preparó alguno (s) de los siguientes subproductos: ¿Cuál fue el
valor estimado
de los
…(UNIDAD)… de
…(SUBPRODUC
TO)… que
destinó para
pagar por
trabajo,
almacenar u
otros usos?</t>
  </si>
  <si>
    <t>17.03.097</t>
  </si>
  <si>
    <t>Costs</t>
  </si>
  <si>
    <t>14.21.097</t>
  </si>
  <si>
    <t>Forestry</t>
  </si>
  <si>
    <t>14.22.098</t>
  </si>
  <si>
    <t>17.04.097</t>
  </si>
  <si>
    <t>Agriculture</t>
  </si>
  <si>
    <t>Self-consumption of harvest</t>
  </si>
  <si>
    <t>Seeds taken from harvest</t>
  </si>
  <si>
    <t>Animal consumption from harvest</t>
  </si>
  <si>
    <t>Paying workers, storing, gifts, etc. using harvest</t>
  </si>
  <si>
    <t>Sale of derived agricultural products</t>
  </si>
  <si>
    <t>Self-consumption of derived agricultural products</t>
  </si>
  <si>
    <t>Paying workers, storing, gifts, etc. using derived agricultural products</t>
  </si>
  <si>
    <t>14.24.097</t>
  </si>
  <si>
    <t>14.25.098</t>
  </si>
  <si>
    <t>14.26.098</t>
  </si>
  <si>
    <t>14.27.098</t>
  </si>
  <si>
    <t>14.28.097</t>
  </si>
  <si>
    <t>Livestock</t>
  </si>
  <si>
    <t>Sale of living aninmals</t>
  </si>
  <si>
    <t>ACTIVIDADES PECUARIAS</t>
  </si>
  <si>
    <t xml:space="preserve">GASTOS EN ACTIVIDADES AGRÍCOLAS </t>
  </si>
  <si>
    <t>ACTIVIDAD FORESTAL</t>
  </si>
  <si>
    <t>¿Durante los ÚLTIMOS 12 MESES (de…………………….....…a……………..……...…), GASTÓ Usted
en:¿Cuál fue el valor
total que gastó?</t>
  </si>
  <si>
    <t>2. ¿Cuál fue el valor total de los árboles que vendió en los
ÚLTIMOS 12 MESES?</t>
  </si>
  <si>
    <t>3. ¿En cuánto estima el valor total de los árboles que
destinó para uso del hogar en los ÚLTIMOS 12
MESES?</t>
  </si>
  <si>
    <t>4. ¿Durante los ÚLTIMOS 12 MESES (de …...… a …….…),
incurrió en gastos como: transporte, combustible,
herramientas (motosierra), para la actividad forestal?</t>
  </si>
  <si>
    <t xml:space="preserve">¿Durante los ÚLTIMOS 12 MESES (de
………….... a …………….) vendió (…….)
vivos(as) </t>
  </si>
  <si>
    <t>¿Durante los ÚLTIMOS 12 MESES
(de………………….... a ……………...…)
pagó como parte de trabajo y otros usos
(trueque, regalos) (………) vivos(as) ?</t>
  </si>
  <si>
    <t>Cuántos (as) (...)
destinó para el
consumo del
hogar?</t>
  </si>
  <si>
    <t>Cuántos (as) (...)
destinó para ,
pago y consumo
de trabajadores u
otros usos
(trueque)?</t>
  </si>
  <si>
    <t>Cuántos (as) (...)
destinó para la
venta?</t>
  </si>
  <si>
    <t>Paying workers, storing, gifts, etc. using living aninmals</t>
  </si>
  <si>
    <t>Self-consumption of slaughtered animals</t>
  </si>
  <si>
    <t>Paying workers, storing, gifts, etc. using slaughtered animals</t>
  </si>
  <si>
    <t>Sale of slaughtered animals</t>
  </si>
  <si>
    <t>14.31.097</t>
  </si>
  <si>
    <t>14.32.098</t>
  </si>
  <si>
    <t>14.33.098</t>
  </si>
  <si>
    <t>Durante los últimos 12 meses de ….. a …….
recogió o preparó los siguientes subproductos: ¿En cuánto
vendió el
.(SUBPRO-
DUCTO)..?</t>
  </si>
  <si>
    <t>Durante los últimos 12 meses de ….. a ……. recogió o preparó los siguientes subproductos: ¿Cuál fue el
valor estimado
del
SUBPRODUC
TO) que
consumió en el
hogar?</t>
  </si>
  <si>
    <t>Durante los últimos 12 meses de ….. a ……. recogió o preparó los siguientes subproductos: ¿Cuál fue el
valor estimado
del
(SUBPRODUC
TO) que
destinó para
pagar por
trabajo,
almacenar u
otros usos?</t>
  </si>
  <si>
    <t>Sale of derived animal products</t>
  </si>
  <si>
    <t>Self-consumption of derived animal products</t>
  </si>
  <si>
    <t>Paying workers, storing, gifts, etc. using derived animal products</t>
  </si>
  <si>
    <t>17.05.097</t>
  </si>
  <si>
    <t>¿Cuál fue el
valor total
que gastó
para
desarrollar la
actividad
pecuaria?</t>
  </si>
  <si>
    <t>Hunting and gathering</t>
  </si>
  <si>
    <t>ACTIVIDADES DE RECOLECCIÓN</t>
  </si>
  <si>
    <t>¿Durante los ÚLTIMOS 12 MESES de….....a……….)
vendió (...) ?</t>
  </si>
  <si>
    <t>¿Durante los ÚLTIMOS 12 MESES de….....a……….)
consumió el hogar (…) ?</t>
  </si>
  <si>
    <t>Durante los ÚLTIMOS 12 MESES de….....a……….) ¿
pagó por trabajo, o destinó a otros usos (…)?</t>
  </si>
  <si>
    <t>14.36.097</t>
  </si>
  <si>
    <t>14.37.098</t>
  </si>
  <si>
    <t>14.38.098</t>
  </si>
  <si>
    <t>3. ¿Durante los ÚLTIMOS 12 MESES (de…………..a…...…...), cuánto pagó en total, incluido o no alimentación a los trabajadores
permanentes, temporales, por obra o a destajo?</t>
  </si>
  <si>
    <t>FUERZA DE TRABAJO</t>
  </si>
  <si>
    <t>17.06.097</t>
  </si>
  <si>
    <t>Wage payments</t>
  </si>
  <si>
    <t>Durante los ÚLTIMOS 12 MESES (de ……......… a…………..….) para las actividades
agropecuarias, Usted realizó inversión en:¿Cuánto invirtió
en total?</t>
  </si>
  <si>
    <t>INVERSIONES</t>
  </si>
  <si>
    <t>H</t>
  </si>
  <si>
    <t>16.01.010</t>
  </si>
  <si>
    <t>Investments in farming activities</t>
  </si>
  <si>
    <t>activities excl. farming</t>
  </si>
  <si>
    <t>Agriculture revenues</t>
  </si>
  <si>
    <t>Agriculture costs</t>
  </si>
  <si>
    <t>Forestry revenues</t>
  </si>
  <si>
    <t>Forestry costs</t>
  </si>
  <si>
    <t>Livestock revenues</t>
  </si>
  <si>
    <t>Hunting and gathering revenues</t>
  </si>
  <si>
    <t>Livestock costs</t>
  </si>
  <si>
    <t>Farming costs in general</t>
  </si>
  <si>
    <t>Variables de la Tabla de Datos</t>
  </si>
  <si>
    <t>Variable</t>
  </si>
  <si>
    <t>Etiquetas</t>
  </si>
  <si>
    <t>Identif_2010</t>
  </si>
  <si>
    <t>Identificador del sector</t>
  </si>
  <si>
    <t>Identif_hog</t>
  </si>
  <si>
    <t>Identificador del hogar</t>
  </si>
  <si>
    <t>identif_per12</t>
  </si>
  <si>
    <t>Identificador de la persona</t>
  </si>
  <si>
    <t>Fexp_cen2010</t>
  </si>
  <si>
    <t>Factor de expansión</t>
  </si>
  <si>
    <t>Regional</t>
  </si>
  <si>
    <t>Área</t>
  </si>
  <si>
    <t>Provincia</t>
  </si>
  <si>
    <t>Ciudad</t>
  </si>
  <si>
    <t>Ciudad_Auto</t>
  </si>
  <si>
    <t>Ciudad autorepresentada</t>
  </si>
  <si>
    <t>Zona</t>
  </si>
  <si>
    <t>Sector</t>
  </si>
  <si>
    <t>Hogar</t>
  </si>
  <si>
    <t>Período</t>
  </si>
  <si>
    <t>Período de la Muestra</t>
  </si>
  <si>
    <t>Semestre</t>
  </si>
  <si>
    <t>Trimestre</t>
  </si>
  <si>
    <t>Sem_Sec</t>
  </si>
  <si>
    <t>Semana secuencial</t>
  </si>
  <si>
    <t>Dominio</t>
  </si>
  <si>
    <t>Semana</t>
  </si>
  <si>
    <t>P01</t>
  </si>
  <si>
    <t>P01. Persona</t>
  </si>
  <si>
    <t>P02</t>
  </si>
  <si>
    <t>P02. Sexo</t>
  </si>
  <si>
    <t>P03</t>
  </si>
  <si>
    <t>P03. Edad</t>
  </si>
  <si>
    <t>P04</t>
  </si>
  <si>
    <t>P04. Parentesco</t>
  </si>
  <si>
    <t>P05A</t>
  </si>
  <si>
    <t>P05A. Seguro - Alternativa 1</t>
  </si>
  <si>
    <t>P05B</t>
  </si>
  <si>
    <t>P05B. Seguro - Alternativa 2</t>
  </si>
  <si>
    <t>P06</t>
  </si>
  <si>
    <t>P06. Estado Civil</t>
  </si>
  <si>
    <t>P07</t>
  </si>
  <si>
    <t>P07. Autodefinición Étnica</t>
  </si>
  <si>
    <t>P08</t>
  </si>
  <si>
    <t>P08. Idioma o lengua que habla</t>
  </si>
  <si>
    <t>P09A</t>
  </si>
  <si>
    <t>P09A. El padre vive en este hogar</t>
  </si>
  <si>
    <t>P09B</t>
  </si>
  <si>
    <t>P09B. Código de persona</t>
  </si>
  <si>
    <t>P10A</t>
  </si>
  <si>
    <t>P10A. Nivel de instrucción del padre</t>
  </si>
  <si>
    <t>P10B</t>
  </si>
  <si>
    <t>P10B. Año más alto aprobado por el padre</t>
  </si>
  <si>
    <t>P11A</t>
  </si>
  <si>
    <t>P11A. La madre vive en este hogar</t>
  </si>
  <si>
    <t>P11B</t>
  </si>
  <si>
    <t>P11B. Código de persona</t>
  </si>
  <si>
    <t>P12A</t>
  </si>
  <si>
    <t>P12A. Nivel de instrucción de la madre</t>
  </si>
  <si>
    <t>P12B</t>
  </si>
  <si>
    <t>P12B. Año más alto aprobado por la madre</t>
  </si>
  <si>
    <t>P13</t>
  </si>
  <si>
    <t>P13. Sabe leer y escribir</t>
  </si>
  <si>
    <t>P14A</t>
  </si>
  <si>
    <t>P14A. Nivel de instrucción</t>
  </si>
  <si>
    <t>P14B</t>
  </si>
  <si>
    <t>P14B. Año más alto aprobado</t>
  </si>
  <si>
    <t>P15A</t>
  </si>
  <si>
    <t>P15A. Se matriculó en</t>
  </si>
  <si>
    <t>P15B</t>
  </si>
  <si>
    <t>P15B. Año en que se matriculó</t>
  </si>
  <si>
    <t>P16</t>
  </si>
  <si>
    <t>P16. Razón de no matricula</t>
  </si>
  <si>
    <t>P17</t>
  </si>
  <si>
    <t>P17. El establecimiento donde se matriculó es</t>
  </si>
  <si>
    <t>P18</t>
  </si>
  <si>
    <t>P18. Asiste actualmente a clases</t>
  </si>
  <si>
    <t>P19</t>
  </si>
  <si>
    <t>P19. Razón por la que no asiste a clases</t>
  </si>
  <si>
    <t>P20A</t>
  </si>
  <si>
    <t>P20A. Recibió textos escolares gratuitos</t>
  </si>
  <si>
    <t>P20B</t>
  </si>
  <si>
    <t>P20B. Valor estimado de textos gratuitos</t>
  </si>
  <si>
    <t>P21A</t>
  </si>
  <si>
    <t>P21A. Recibió uniforme escolar gratuito</t>
  </si>
  <si>
    <t>P21B</t>
  </si>
  <si>
    <t>P21B. Valor estimado del uniforme gratuito</t>
  </si>
  <si>
    <t>P22A</t>
  </si>
  <si>
    <t>P22A. Recibe desayuno escolar gratuito</t>
  </si>
  <si>
    <t>P22B</t>
  </si>
  <si>
    <t>P22B. Nro de meses recibe desayuno</t>
  </si>
  <si>
    <t>P22C</t>
  </si>
  <si>
    <t>P22C. Valor estimado del desayuno gratuito</t>
  </si>
  <si>
    <t>P23A</t>
  </si>
  <si>
    <t>P23A. Recibe almuerzo escolar gratuito</t>
  </si>
  <si>
    <t>P23B</t>
  </si>
  <si>
    <t>P23B. Nro de meses que recibe almuerzo</t>
  </si>
  <si>
    <t>P23C</t>
  </si>
  <si>
    <t>P23C. Valor estimado del almuerzo gratuito</t>
  </si>
  <si>
    <t>P24A</t>
  </si>
  <si>
    <t>P24A. Asiste a una guardería</t>
  </si>
  <si>
    <t>P24B</t>
  </si>
  <si>
    <t>P24B. Tipo de establecimiento</t>
  </si>
  <si>
    <t>P24C</t>
  </si>
  <si>
    <t>P24C. Valor que paga en el establ. público</t>
  </si>
  <si>
    <t>P25A</t>
  </si>
  <si>
    <t>P25A. Recibió fundas de MI PAPILLA gratuitamente</t>
  </si>
  <si>
    <t>P25B</t>
  </si>
  <si>
    <t>P25B. Veces al año que recibe MI PAPILLA</t>
  </si>
  <si>
    <t>P25C</t>
  </si>
  <si>
    <t>P25C. Valor estimado de MI PAPILLA</t>
  </si>
  <si>
    <t>P26A</t>
  </si>
  <si>
    <t>P26A. Es beneficiario de un prog. de EDUC.ALIMENTARIA</t>
  </si>
  <si>
    <t>P26B</t>
  </si>
  <si>
    <t>P26B. Veces al año que se ha beneficiado</t>
  </si>
  <si>
    <t>P26C</t>
  </si>
  <si>
    <t>P26C. Valor estimado del programa de EDUC.ALIMENTARIA</t>
  </si>
  <si>
    <t>P27A</t>
  </si>
  <si>
    <t>P27A. Ha sido visitado por las Unidades Básicas de Salud (EBAS)</t>
  </si>
  <si>
    <t>P27B</t>
  </si>
  <si>
    <t>P27B. Veces al año que ha sido visitado por las EBAS</t>
  </si>
  <si>
    <t>P27C</t>
  </si>
  <si>
    <t>P27C. Valor estimado del servicio de las EBAS</t>
  </si>
  <si>
    <t>P28</t>
  </si>
  <si>
    <t>P28. Está embarazada o en periodo de lactancia</t>
  </si>
  <si>
    <t>P29A</t>
  </si>
  <si>
    <t>P29A. Recibió fundas de MI BEBIDA</t>
  </si>
  <si>
    <t>P29B</t>
  </si>
  <si>
    <t>P29B. Veces que recibió fundas de MI BEBIDA</t>
  </si>
  <si>
    <t>P29C</t>
  </si>
  <si>
    <t>P29C. Valor estimado de las fundas de MI BEBIDA</t>
  </si>
  <si>
    <t>P30A</t>
  </si>
  <si>
    <t>P30A. Total hijos e hijas nacidos vivos</t>
  </si>
  <si>
    <t>P30B</t>
  </si>
  <si>
    <t>P30B. Total hijos hombres nacidos vivos</t>
  </si>
  <si>
    <t>P30C</t>
  </si>
  <si>
    <t>P30C. Total hijas mujeres nacidas vivas</t>
  </si>
  <si>
    <t>P31</t>
  </si>
  <si>
    <t>P31. Total hijos e hijas que estan vivos actualmente</t>
  </si>
  <si>
    <t>P32</t>
  </si>
  <si>
    <t>P32. Edad en la que tuvo su 1er hijo nacido vivo</t>
  </si>
  <si>
    <t>P33A</t>
  </si>
  <si>
    <t>P33A. Año en que tuvo su último hijo nacido vivo</t>
  </si>
  <si>
    <t>P33B</t>
  </si>
  <si>
    <t>P33B. Mes en que tuvo su último hijo nacido vivo</t>
  </si>
  <si>
    <t>P34</t>
  </si>
  <si>
    <t>P34. Está vivo el último hijo o hija nacido vivo.</t>
  </si>
  <si>
    <t>PAINF</t>
  </si>
  <si>
    <t>PAINF. Persona informante</t>
  </si>
  <si>
    <t>PA01</t>
  </si>
  <si>
    <t>PA01. Trabajó la semana pasada</t>
  </si>
  <si>
    <t>PA02</t>
  </si>
  <si>
    <t>PA02. Realizó alguna actividad la semana pasada</t>
  </si>
  <si>
    <t>PA03</t>
  </si>
  <si>
    <t>PA03. Tiene algún trabajo o negocio al cual va a volver</t>
  </si>
  <si>
    <t>PA04</t>
  </si>
  <si>
    <t>PA04. Razón por la que no trabajó la semana pasada</t>
  </si>
  <si>
    <t>PA05</t>
  </si>
  <si>
    <t>PA05. Hizo alguna gestión para buscar trabajo</t>
  </si>
  <si>
    <t>PA06</t>
  </si>
  <si>
    <t>PA06. Hace cuánto tiempo busca trabajo (semanas)</t>
  </si>
  <si>
    <t>PA07</t>
  </si>
  <si>
    <t>PA07. Razón por la que no buscó trabajo</t>
  </si>
  <si>
    <t>PA08</t>
  </si>
  <si>
    <t>PA08. Es usted</t>
  </si>
  <si>
    <t>PA09</t>
  </si>
  <si>
    <t>PA09. Trabajó anteriormente</t>
  </si>
  <si>
    <t>PA10</t>
  </si>
  <si>
    <t>PA10. Motivos por los que dejó de trabajar</t>
  </si>
  <si>
    <t>PA11</t>
  </si>
  <si>
    <t>PA11. Hace cuánto tiempo no trabaja</t>
  </si>
  <si>
    <t>PA12</t>
  </si>
  <si>
    <t>PA12. Rama de actividad</t>
  </si>
  <si>
    <t>PA13</t>
  </si>
  <si>
    <t>PA13. Grupo de ocupación</t>
  </si>
  <si>
    <t>PA14</t>
  </si>
  <si>
    <t>PA14. Categoría de ocupación</t>
  </si>
  <si>
    <t>PA15</t>
  </si>
  <si>
    <t>PA15. Es socio de coop. o asociación artesanal o agropecuaria</t>
  </si>
  <si>
    <t>PA16</t>
  </si>
  <si>
    <t>PA16. El trabajo que tiene es</t>
  </si>
  <si>
    <t>PA17A</t>
  </si>
  <si>
    <t>PA17A. Recibe del patrono - Alimentación</t>
  </si>
  <si>
    <t>PA17B</t>
  </si>
  <si>
    <t>PA17B. Recibe del patrono - Vivienda</t>
  </si>
  <si>
    <t>PA17C</t>
  </si>
  <si>
    <t>PA17C. Recibe del patrono - Transporte</t>
  </si>
  <si>
    <t>PA17D</t>
  </si>
  <si>
    <t>PA17D. Recibe del patrono - Vacaciones</t>
  </si>
  <si>
    <t>PA17E</t>
  </si>
  <si>
    <t>PA17E. Recibe del patrono - Ropa de trabajo</t>
  </si>
  <si>
    <t>PA17F</t>
  </si>
  <si>
    <t>PA17F. Recibe del patrono - Seguro social</t>
  </si>
  <si>
    <t>PA17G</t>
  </si>
  <si>
    <t>PA17G. Recibe del patrono - Seguro médico</t>
  </si>
  <si>
    <t>PA17H</t>
  </si>
  <si>
    <t>PA17H. Recibe del patrono - Guardería</t>
  </si>
  <si>
    <t>PA17I</t>
  </si>
  <si>
    <t>PA17I. Recibe del patrono - Capacitación</t>
  </si>
  <si>
    <t>PA17J</t>
  </si>
  <si>
    <t>PA17J. Recibe del patrono - 13vo sueldo</t>
  </si>
  <si>
    <t>PA17K</t>
  </si>
  <si>
    <t>PA17K. Recibe del patrono - 14vo sueldo</t>
  </si>
  <si>
    <t>PA17L</t>
  </si>
  <si>
    <t>PA17L. Recibe del patrono - Utilidades</t>
  </si>
  <si>
    <t>PA18</t>
  </si>
  <si>
    <t>PA18. Años de trabajo</t>
  </si>
  <si>
    <t>PA19</t>
  </si>
  <si>
    <t>PA19. Sitio de trabajo</t>
  </si>
  <si>
    <t>PA20A</t>
  </si>
  <si>
    <t>PA20A. Tamaño del establecimiento</t>
  </si>
  <si>
    <t>PA20B</t>
  </si>
  <si>
    <t>PA20B. Personas  que trabajan</t>
  </si>
  <si>
    <t>PA21</t>
  </si>
  <si>
    <t>PA21. El establecimiento lleva:</t>
  </si>
  <si>
    <t>PA22</t>
  </si>
  <si>
    <t>PA22. El establecimiento tiene RUC</t>
  </si>
  <si>
    <t>PA23</t>
  </si>
  <si>
    <t>PA23. Trabajos que tuvo la semana pasada</t>
  </si>
  <si>
    <t>PA24A</t>
  </si>
  <si>
    <t>PA24A. Horas de trabajo - Ocupación Principal</t>
  </si>
  <si>
    <t>PA24B</t>
  </si>
  <si>
    <t>PA24B. Horas de trabajo - Ocupación Secundaria</t>
  </si>
  <si>
    <t>PA24C</t>
  </si>
  <si>
    <t>PA24C. Horas de trabajo - Otras Ocupaciones</t>
  </si>
  <si>
    <t>PA25</t>
  </si>
  <si>
    <t>PA25. Rama de actividad - ocupación secundaria</t>
  </si>
  <si>
    <t>PA26</t>
  </si>
  <si>
    <t>PA26. Grupo de ocupación - ocupación secundaria</t>
  </si>
  <si>
    <t>PA27</t>
  </si>
  <si>
    <t>PA27. Categoría ocupacional - ocupación secundaria</t>
  </si>
  <si>
    <t>PA28</t>
  </si>
  <si>
    <t>PA28. Es socio de coop. o asociación artesanal o agropecuaria</t>
  </si>
  <si>
    <t>PA29</t>
  </si>
  <si>
    <t>PA29. Sitio de trabajo - ocupación secundaria</t>
  </si>
  <si>
    <t>PA30A</t>
  </si>
  <si>
    <t>PA30A. Tamaño del establecimiento - ocup.secundaria</t>
  </si>
  <si>
    <t>PA30B</t>
  </si>
  <si>
    <t>PA30B. Personas que trabajan - ocup.secundaria</t>
  </si>
  <si>
    <t>PA31</t>
  </si>
  <si>
    <t>PA31. El establecimiento lleva - ocup.secundaria</t>
  </si>
  <si>
    <t>PA32</t>
  </si>
  <si>
    <t>PA32. El establecimiento tiene RUC - ocup.secundaria</t>
  </si>
  <si>
    <t>PA33</t>
  </si>
  <si>
    <t>PA33. Recibió ingresos monetarios o en especies</t>
  </si>
  <si>
    <t>PA34</t>
  </si>
  <si>
    <t>PA34. Recibió ingresos por ACTIVIDADES PECUARIAS</t>
  </si>
  <si>
    <t>PA35</t>
  </si>
  <si>
    <t>PA35. Tiene cuenta activa</t>
  </si>
  <si>
    <t>PA361</t>
  </si>
  <si>
    <t>PA361. Cta. Activa - Banco</t>
  </si>
  <si>
    <t>PA362</t>
  </si>
  <si>
    <t>PA362. Cta. Activa - Mutualista</t>
  </si>
  <si>
    <t>PA363</t>
  </si>
  <si>
    <t>PA363. Cta. Activa - Coop.Ahorro</t>
  </si>
  <si>
    <t>PA364</t>
  </si>
  <si>
    <t>PA364. Cta. Activa - Caja Ahorro</t>
  </si>
  <si>
    <t>PA365</t>
  </si>
  <si>
    <t>PA365. Cta. Activa - Financiera</t>
  </si>
  <si>
    <t>PA37</t>
  </si>
  <si>
    <t>PA37. Transacc. x Internet</t>
  </si>
  <si>
    <t>PA37TB</t>
  </si>
  <si>
    <t>PA37TB. Frecuencia - Transf. Bancos</t>
  </si>
  <si>
    <t>PA37PS</t>
  </si>
  <si>
    <t>PA37PS. Frecuencia - Pago servicios</t>
  </si>
  <si>
    <t>PA37PT</t>
  </si>
  <si>
    <t>PA37PT. Frecuencia - Pago tarjetas</t>
  </si>
  <si>
    <t>PA37R</t>
  </si>
  <si>
    <t>PA37R. Frecuencia - Recargas celulares</t>
  </si>
  <si>
    <t>PA37CP</t>
  </si>
  <si>
    <t>PA37CP. Frecuencia - Compras</t>
  </si>
  <si>
    <t>PA37OTF</t>
  </si>
  <si>
    <t>PA37OTF. Frecuencia - Otras trans.</t>
  </si>
  <si>
    <t>PERCPTR1</t>
  </si>
  <si>
    <t>PERCEPTOR - OCUPACIÓN PRINCIPAL</t>
  </si>
  <si>
    <t>PERCPTR2</t>
  </si>
  <si>
    <t>PERCEPTOR - OCUPACIÓN SECUNDARIA</t>
  </si>
  <si>
    <t>PERCPTR3</t>
  </si>
  <si>
    <t>PERCEPTOR - TRAB. NO REMUN. E INACTIVOS Y CESANTES</t>
  </si>
  <si>
    <t>TARJETA</t>
  </si>
  <si>
    <t>Tiene tarjeta de crédito (bancaria o comercial)</t>
  </si>
  <si>
    <t>SWPERCP1</t>
  </si>
  <si>
    <t>ES AGRICOLA INDEPENDIENTE - Principal</t>
  </si>
  <si>
    <t>SWPERCP2</t>
  </si>
  <si>
    <t>ES AGRICOLA INDEPENDIENTE - Secundaria</t>
  </si>
  <si>
    <t>persona1</t>
  </si>
  <si>
    <t>Código de la Persona Perceptor</t>
  </si>
  <si>
    <t>i1401001</t>
  </si>
  <si>
    <t xml:space="preserve">Salario o Jornal </t>
  </si>
  <si>
    <t>i1401002</t>
  </si>
  <si>
    <t xml:space="preserve">Remuneración mensual unificada </t>
  </si>
  <si>
    <t>i1401003</t>
  </si>
  <si>
    <t xml:space="preserve">Horas extras </t>
  </si>
  <si>
    <t>i1401004</t>
  </si>
  <si>
    <t xml:space="preserve">Fondo de reserva </t>
  </si>
  <si>
    <t>i1401005</t>
  </si>
  <si>
    <t xml:space="preserve">Bonificación costo de vida </t>
  </si>
  <si>
    <t>i1401006</t>
  </si>
  <si>
    <t xml:space="preserve">Compensación x residencia </t>
  </si>
  <si>
    <t>i1401007</t>
  </si>
  <si>
    <t xml:space="preserve">Antiguedad </t>
  </si>
  <si>
    <t>i1401008</t>
  </si>
  <si>
    <t xml:space="preserve">Décimo sexto </t>
  </si>
  <si>
    <t>i1401009</t>
  </si>
  <si>
    <t xml:space="preserve">Refrigerio (lunch) </t>
  </si>
  <si>
    <t>i1401010</t>
  </si>
  <si>
    <t xml:space="preserve">Subsidio familiar </t>
  </si>
  <si>
    <t>i1401011</t>
  </si>
  <si>
    <t xml:space="preserve">Subsidio de educación </t>
  </si>
  <si>
    <t>i1401012</t>
  </si>
  <si>
    <t xml:space="preserve">Gastos de representación </t>
  </si>
  <si>
    <t>i1401013</t>
  </si>
  <si>
    <t xml:space="preserve">Gastos de residencia </t>
  </si>
  <si>
    <t>i1401014</t>
  </si>
  <si>
    <t xml:space="preserve">Gastos de transporte </t>
  </si>
  <si>
    <t>i1401015</t>
  </si>
  <si>
    <t xml:space="preserve">Bonificación título académico </t>
  </si>
  <si>
    <t>i1401016</t>
  </si>
  <si>
    <t xml:space="preserve">Bonificación x comisariato </t>
  </si>
  <si>
    <t>i1401017</t>
  </si>
  <si>
    <t xml:space="preserve">Comisiones y propinas </t>
  </si>
  <si>
    <t>i1401018</t>
  </si>
  <si>
    <t xml:space="preserve">Otros ingresos </t>
  </si>
  <si>
    <t>i1401097</t>
  </si>
  <si>
    <t xml:space="preserve">Total ingresos monetarios </t>
  </si>
  <si>
    <t>i1701001</t>
  </si>
  <si>
    <t xml:space="preserve">Aportaciones al seguro social </t>
  </si>
  <si>
    <t>i1701002</t>
  </si>
  <si>
    <t xml:space="preserve">Impuesto a la renta </t>
  </si>
  <si>
    <t>i1701097</t>
  </si>
  <si>
    <t xml:space="preserve">Total deducciones </t>
  </si>
  <si>
    <t>i1402001</t>
  </si>
  <si>
    <t xml:space="preserve">Vivienda </t>
  </si>
  <si>
    <t>i1402002</t>
  </si>
  <si>
    <t xml:space="preserve">Comidas preparadas </t>
  </si>
  <si>
    <t>i1402003</t>
  </si>
  <si>
    <t xml:space="preserve">Vestido </t>
  </si>
  <si>
    <t>i1402004</t>
  </si>
  <si>
    <t xml:space="preserve">Transporte </t>
  </si>
  <si>
    <t>i1402005</t>
  </si>
  <si>
    <t xml:space="preserve">Guardería </t>
  </si>
  <si>
    <t>i1402006</t>
  </si>
  <si>
    <t xml:space="preserve">Ayudas educación hijos </t>
  </si>
  <si>
    <t>i1402007</t>
  </si>
  <si>
    <t xml:space="preserve">Otros ingresos en especies </t>
  </si>
  <si>
    <t>i1402098</t>
  </si>
  <si>
    <t xml:space="preserve">Total ingresos en especies </t>
  </si>
  <si>
    <t>i1403099</t>
  </si>
  <si>
    <t xml:space="preserve">Total ingreso neto </t>
  </si>
  <si>
    <t>i1404001</t>
  </si>
  <si>
    <t xml:space="preserve">Bonos aniversario, vacaciones, </t>
  </si>
  <si>
    <t>i1404002</t>
  </si>
  <si>
    <t xml:space="preserve">Aguinaldos, utilidades </t>
  </si>
  <si>
    <t>i1404003</t>
  </si>
  <si>
    <t xml:space="preserve">Sobresueldos </t>
  </si>
  <si>
    <t>i1404004</t>
  </si>
  <si>
    <t xml:space="preserve">Sobrantes de viáticos </t>
  </si>
  <si>
    <t>i1404005</t>
  </si>
  <si>
    <t xml:space="preserve">Retroactivos </t>
  </si>
  <si>
    <t>i1404006</t>
  </si>
  <si>
    <t xml:space="preserve">Otros ingreso x trabajo </t>
  </si>
  <si>
    <t>i1702001</t>
  </si>
  <si>
    <t xml:space="preserve">Gasto sueldos y salarios </t>
  </si>
  <si>
    <t>i1702002</t>
  </si>
  <si>
    <t xml:space="preserve">Gasto seguridad social </t>
  </si>
  <si>
    <t>i1702003</t>
  </si>
  <si>
    <t xml:space="preserve">Gasto insumos materiales </t>
  </si>
  <si>
    <t>i1702004</t>
  </si>
  <si>
    <t xml:space="preserve">Gasto servicios básicos </t>
  </si>
  <si>
    <t>i1702005</t>
  </si>
  <si>
    <t xml:space="preserve">Gasto impuestos (iva, ice,..) </t>
  </si>
  <si>
    <t>i1702006</t>
  </si>
  <si>
    <t xml:space="preserve">Otros impuestos </t>
  </si>
  <si>
    <t>i1702007</t>
  </si>
  <si>
    <t xml:space="preserve">Gasto en alquileres </t>
  </si>
  <si>
    <t>i1702008</t>
  </si>
  <si>
    <t xml:space="preserve">Gasto transp. mantenimiento </t>
  </si>
  <si>
    <t>i1702009</t>
  </si>
  <si>
    <t xml:space="preserve">Otros gastos </t>
  </si>
  <si>
    <t>i1702097</t>
  </si>
  <si>
    <t xml:space="preserve">Total gastos negocio </t>
  </si>
  <si>
    <t>i1405097</t>
  </si>
  <si>
    <t xml:space="preserve">Ingreso bruto ventas </t>
  </si>
  <si>
    <t>i1405098</t>
  </si>
  <si>
    <t xml:space="preserve">Autoconsumo y Autosuministro </t>
  </si>
  <si>
    <t>i1406099</t>
  </si>
  <si>
    <t xml:space="preserve">Total ingreso neto patronos ct </t>
  </si>
  <si>
    <t>i1702010</t>
  </si>
  <si>
    <t xml:space="preserve">% negocio que le pertenece </t>
  </si>
  <si>
    <t>i1407099</t>
  </si>
  <si>
    <t xml:space="preserve">Total ingreso neto como socio </t>
  </si>
  <si>
    <t>i1443001</t>
  </si>
  <si>
    <t xml:space="preserve">Otros ingresos en ult.12m </t>
  </si>
  <si>
    <t>a1443001</t>
  </si>
  <si>
    <t>Ingresos de otros trabajos</t>
  </si>
  <si>
    <t>b1443001</t>
  </si>
  <si>
    <t>Otros Ingresos Corrientes</t>
  </si>
  <si>
    <t>i1444001</t>
  </si>
  <si>
    <t xml:space="preserve">Pensión x jubilación, cesantia </t>
  </si>
  <si>
    <t>i1444002</t>
  </si>
  <si>
    <t xml:space="preserve">Bono de desarrolo humano </t>
  </si>
  <si>
    <t>i1444003</t>
  </si>
  <si>
    <t xml:space="preserve">Bono Joaquín Gallegos Lara </t>
  </si>
  <si>
    <t>i1444004</t>
  </si>
  <si>
    <t xml:space="preserve">Dinero de familiares dentro pa </t>
  </si>
  <si>
    <t>i1444005</t>
  </si>
  <si>
    <t xml:space="preserve">Dinero de familiares del exter </t>
  </si>
  <si>
    <t>i1444006</t>
  </si>
  <si>
    <t xml:space="preserve">Dinero para BECAS (estudio) </t>
  </si>
  <si>
    <t>i1444007</t>
  </si>
  <si>
    <t xml:space="preserve">Dinero de ONGS, instituciones </t>
  </si>
  <si>
    <t>i1444008</t>
  </si>
  <si>
    <t xml:space="preserve">Bono de la vivienda </t>
  </si>
  <si>
    <t>i1445001</t>
  </si>
  <si>
    <t xml:space="preserve">Bonos </t>
  </si>
  <si>
    <t>i1445002</t>
  </si>
  <si>
    <t xml:space="preserve">Cuentas de ahorro y pólizas </t>
  </si>
  <si>
    <t>i1445003</t>
  </si>
  <si>
    <t xml:space="preserve">Préstamos x Ud. a terceros </t>
  </si>
  <si>
    <t>i1445004</t>
  </si>
  <si>
    <t xml:space="preserve">Ingresos de arriendos </t>
  </si>
  <si>
    <t>i1445005</t>
  </si>
  <si>
    <t xml:space="preserve">Dividendos de acciones </t>
  </si>
  <si>
    <t>i1445006</t>
  </si>
  <si>
    <t xml:space="preserve">Ingresos de patentes </t>
  </si>
  <si>
    <t>i1445007</t>
  </si>
  <si>
    <t xml:space="preserve">Ingresos x derechos de autor </t>
  </si>
  <si>
    <t>i1446001</t>
  </si>
  <si>
    <t xml:space="preserve">Ingresos x indemnizaciones </t>
  </si>
  <si>
    <t>i1446002</t>
  </si>
  <si>
    <t xml:space="preserve">Ingresos x herencias </t>
  </si>
  <si>
    <t>i1446003</t>
  </si>
  <si>
    <t xml:space="preserve">Ingresos x venta de renuncias </t>
  </si>
  <si>
    <t>i1501001</t>
  </si>
  <si>
    <t xml:space="preserve">Entradas de ahorros o depósito </t>
  </si>
  <si>
    <t>i1501002</t>
  </si>
  <si>
    <t xml:space="preserve">Entradas préstamos de banco </t>
  </si>
  <si>
    <t>i1501003</t>
  </si>
  <si>
    <t xml:space="preserve">Entradas crédito de desarr.hum </t>
  </si>
  <si>
    <t>i1501004</t>
  </si>
  <si>
    <t xml:space="preserve">Entradas x pago de préstamos </t>
  </si>
  <si>
    <t>i1501005</t>
  </si>
  <si>
    <t xml:space="preserve">Entradas x venta de acciones, </t>
  </si>
  <si>
    <t>i1501006</t>
  </si>
  <si>
    <t xml:space="preserve">Entradas x venta de electrodom </t>
  </si>
  <si>
    <t>i1601001</t>
  </si>
  <si>
    <t xml:space="preserve">Salidas ahorros en inst. finan </t>
  </si>
  <si>
    <t>i1601002</t>
  </si>
  <si>
    <t xml:space="preserve">Salidas compra acciones, bonos </t>
  </si>
  <si>
    <t>i1601003</t>
  </si>
  <si>
    <t xml:space="preserve">Salidas pago de préstamos </t>
  </si>
  <si>
    <t>i1601004</t>
  </si>
  <si>
    <t xml:space="preserve">Salidas pago clubes.. </t>
  </si>
  <si>
    <t>i1601005</t>
  </si>
  <si>
    <t xml:space="preserve">Salidas pago artículos comprad </t>
  </si>
  <si>
    <t>i1601006</t>
  </si>
  <si>
    <t xml:space="preserve">Salidas prestamos otorgados </t>
  </si>
  <si>
    <t>i1601007</t>
  </si>
  <si>
    <t xml:space="preserve">Salidas  arreglo vivienda </t>
  </si>
  <si>
    <t>i1601008</t>
  </si>
  <si>
    <t xml:space="preserve">Salidas compra maquinaria, mue </t>
  </si>
  <si>
    <t>i1601009</t>
  </si>
  <si>
    <t xml:space="preserve">Salidas compra vehículos </t>
  </si>
  <si>
    <t>i1709001</t>
  </si>
  <si>
    <t xml:space="preserve">Pago x impuesto predial </t>
  </si>
  <si>
    <t>i1709002</t>
  </si>
  <si>
    <t xml:space="preserve">Pago impuesto a la renta </t>
  </si>
  <si>
    <t>i1709003</t>
  </si>
  <si>
    <t xml:space="preserve">Pago impuesto alcabalas </t>
  </si>
  <si>
    <t>i1709004</t>
  </si>
  <si>
    <t xml:space="preserve">Pago impuesto compra vehículos </t>
  </si>
  <si>
    <t>i1709005</t>
  </si>
  <si>
    <t xml:space="preserve">Pago impuesto herencias,... </t>
  </si>
  <si>
    <t>i1709006</t>
  </si>
  <si>
    <t xml:space="preserve">Ayudas en dinero a hogares </t>
  </si>
  <si>
    <t>i1709007</t>
  </si>
  <si>
    <t xml:space="preserve">Pago x pensiones alimentarias </t>
  </si>
  <si>
    <t>i1709008</t>
  </si>
  <si>
    <t xml:space="preserve">Pago matricula vehículo, multa </t>
  </si>
  <si>
    <t>i1408097</t>
  </si>
  <si>
    <t>Venta de siembra antes de cosechar</t>
  </si>
  <si>
    <t>i1409097</t>
  </si>
  <si>
    <t>Venta de cosecha</t>
  </si>
  <si>
    <t>i1410098</t>
  </si>
  <si>
    <t>Autoconsumo de productos agrícolas</t>
  </si>
  <si>
    <t>i1411098</t>
  </si>
  <si>
    <t>Valor estimados de producción para semilla</t>
  </si>
  <si>
    <t>i1412098</t>
  </si>
  <si>
    <t>Valor producción destinada al consumo de animales</t>
  </si>
  <si>
    <t>i1413098</t>
  </si>
  <si>
    <t>Valor producción destinada para almacenar</t>
  </si>
  <si>
    <t>i1416097</t>
  </si>
  <si>
    <t>Venta de subproductos agrícolas</t>
  </si>
  <si>
    <t>i1417098</t>
  </si>
  <si>
    <t>Valor producción para autoconsumo</t>
  </si>
  <si>
    <t>i1418098</t>
  </si>
  <si>
    <t>Valor producción destinada para pagos x trabajo</t>
  </si>
  <si>
    <t>g1703097</t>
  </si>
  <si>
    <t>Gastos actividades agrícolas</t>
  </si>
  <si>
    <t>i1421097</t>
  </si>
  <si>
    <t>Venta de árboles</t>
  </si>
  <si>
    <t>i1422098</t>
  </si>
  <si>
    <t>Valor de árboles destinados para uso del hogar</t>
  </si>
  <si>
    <t>g1704097</t>
  </si>
  <si>
    <t>Gastos actividades forestales</t>
  </si>
  <si>
    <t>i1424097</t>
  </si>
  <si>
    <t>Venta de animales vivos</t>
  </si>
  <si>
    <t>i1425098</t>
  </si>
  <si>
    <t>Valor de animales dados como parte de pago x trabajo</t>
  </si>
  <si>
    <t>i1426098</t>
  </si>
  <si>
    <t>Valor de animales destinados al autoconsumo</t>
  </si>
  <si>
    <t>i1427098</t>
  </si>
  <si>
    <t>Valor de animales sacrificados destinados a pagos x trabajo</t>
  </si>
  <si>
    <t>i1428097</t>
  </si>
  <si>
    <t>Venta de animales sacrificados</t>
  </si>
  <si>
    <t>i1431097</t>
  </si>
  <si>
    <t>Venta de subproductos - origen animal</t>
  </si>
  <si>
    <t>i1432098</t>
  </si>
  <si>
    <t>Valor de subproductos de origen animal consumidos x el hogar</t>
  </si>
  <si>
    <t>i1433098</t>
  </si>
  <si>
    <t>Valor de subprod. origen animal destinados a pago x trabajo</t>
  </si>
  <si>
    <t>g1705097</t>
  </si>
  <si>
    <t>Gastos actividades pecuarias</t>
  </si>
  <si>
    <t>i1436097</t>
  </si>
  <si>
    <t>Venta de productos y/o animales silvestres</t>
  </si>
  <si>
    <t>i1437098</t>
  </si>
  <si>
    <t>Valor de los product. o animales silvestres para autoconsumo</t>
  </si>
  <si>
    <t>i1438098</t>
  </si>
  <si>
    <t>Valor de product. o animales silvestres destinados a pagos x trabajo</t>
  </si>
  <si>
    <t>g1706097</t>
  </si>
  <si>
    <t>Gastos fuerza de trabajo</t>
  </si>
  <si>
    <t>i1601010</t>
  </si>
  <si>
    <t>Inversiones Agropecuarias</t>
  </si>
  <si>
    <t>gas_ag</t>
  </si>
  <si>
    <t>Gasto Monetario de Actividades Agropecuarias</t>
  </si>
  <si>
    <t>suel_sal_bruto</t>
  </si>
  <si>
    <t>Sueldos y Salarios Monetarios Brutos</t>
  </si>
  <si>
    <t>deduccion_asalariado</t>
  </si>
  <si>
    <t>Deducciones de los Asalariados</t>
  </si>
  <si>
    <t>ing_otro_neto</t>
  </si>
  <si>
    <t>Otros Ingresos del Trabajo Asalariado Netos</t>
  </si>
  <si>
    <t>ing_asal_mon_net</t>
  </si>
  <si>
    <t>Ingreso del Trabajo Asalariado Monetario</t>
  </si>
  <si>
    <t>ing_cuent_prop_na</t>
  </si>
  <si>
    <t>Ingresos Monetario del Trabajo Independiente (No Agropecuarios)</t>
  </si>
  <si>
    <t>ing_bru_agro_mon</t>
  </si>
  <si>
    <t>Ingreso Monetario Bruto del Trabajo Independiente (Agropecuario)</t>
  </si>
  <si>
    <t>ing_ag_mon_neto</t>
  </si>
  <si>
    <t>Ingreso Monetario del Trabajo Independiente (Agropecuario)</t>
  </si>
  <si>
    <t>deduccion_independiente</t>
  </si>
  <si>
    <t>Deducciones de Independientes</t>
  </si>
  <si>
    <t>ing_ind_mon_net</t>
  </si>
  <si>
    <t>Ingreso del Trabajo Independiente Monetario</t>
  </si>
  <si>
    <t>ing_ter_ocu</t>
  </si>
  <si>
    <t>Ingreso de Otros Trabajos</t>
  </si>
  <si>
    <t>ing_trab_mon</t>
  </si>
  <si>
    <t>Ingresos por Trabajo Monetario</t>
  </si>
  <si>
    <t>ing_ren_prop</t>
  </si>
  <si>
    <t>Ingresos por Renta de la Propiedad</t>
  </si>
  <si>
    <t>ing_cap</t>
  </si>
  <si>
    <t>Ingresos del Capital</t>
  </si>
  <si>
    <t>ing_ren_prop_cap</t>
  </si>
  <si>
    <t>Ingresos de la Renta de la Propiedad y Capital</t>
  </si>
  <si>
    <t>tranf_cor</t>
  </si>
  <si>
    <t>Transferencias Corrientes</t>
  </si>
  <si>
    <t>otro_ing_cor</t>
  </si>
  <si>
    <t>ing_mon_cor</t>
  </si>
  <si>
    <t>Ingreso Corriente Monetario del Hogar</t>
  </si>
  <si>
    <t>Hombre</t>
  </si>
  <si>
    <t>Mujer</t>
  </si>
  <si>
    <t>No informa</t>
  </si>
  <si>
    <t>98 y más</t>
  </si>
  <si>
    <t>Jefe</t>
  </si>
  <si>
    <t>Cónyuge</t>
  </si>
  <si>
    <t>Hijo o hija</t>
  </si>
  <si>
    <t>Yerno o nuera</t>
  </si>
  <si>
    <t>Nieto o nieta</t>
  </si>
  <si>
    <t>Padres o suegros</t>
  </si>
  <si>
    <t>Otros parientes</t>
  </si>
  <si>
    <t>Otros no parientes</t>
  </si>
  <si>
    <t>Pensionistas</t>
  </si>
  <si>
    <t>Empleado (a) doméstico (a)</t>
  </si>
  <si>
    <t>IESS, seguro general</t>
  </si>
  <si>
    <t>IESS, seguro voluntario</t>
  </si>
  <si>
    <t>IESS, seguro campesino</t>
  </si>
  <si>
    <t>Seguro del ISSFA o ISSPOL</t>
  </si>
  <si>
    <t>Seguro privado con hospitalización</t>
  </si>
  <si>
    <t>Seguro privado sin hospitalización</t>
  </si>
  <si>
    <t>Seguro Municipal y de Cons.Provincial</t>
  </si>
  <si>
    <t>Seguro M.S.P.</t>
  </si>
  <si>
    <t>Ninguno</t>
  </si>
  <si>
    <t>Casado(a)</t>
  </si>
  <si>
    <t>Separado(a)</t>
  </si>
  <si>
    <t>Divorciado(a)</t>
  </si>
  <si>
    <t>Viudo(a)</t>
  </si>
  <si>
    <t>Unión Libre</t>
  </si>
  <si>
    <t>Soltero(a)</t>
  </si>
  <si>
    <t>Indígena</t>
  </si>
  <si>
    <t>Afroecuatoriano(a)</t>
  </si>
  <si>
    <t>Negro(a)</t>
  </si>
  <si>
    <t>Mulato(a)</t>
  </si>
  <si>
    <t>Montubio(a)</t>
  </si>
  <si>
    <t>Mestizo(a)</t>
  </si>
  <si>
    <t>Blanco(a)</t>
  </si>
  <si>
    <t>Otro, cuál</t>
  </si>
  <si>
    <t>Sólo lengua indígena</t>
  </si>
  <si>
    <t>Lengua indígena  y Español</t>
  </si>
  <si>
    <t>Sólo Español</t>
  </si>
  <si>
    <t>Español e idioma extranjero</t>
  </si>
  <si>
    <t>Lengua indígena e idioma extranjero</t>
  </si>
  <si>
    <t>Idioma extranjero</t>
  </si>
  <si>
    <t>No habla</t>
  </si>
  <si>
    <t>Si</t>
  </si>
  <si>
    <t>No</t>
  </si>
  <si>
    <t>Centro de alfabetización</t>
  </si>
  <si>
    <t>Jardín de infantes</t>
  </si>
  <si>
    <t>Primaria</t>
  </si>
  <si>
    <t>Educación básica</t>
  </si>
  <si>
    <t>Secundaria</t>
  </si>
  <si>
    <t>Educación media / Bachillerato</t>
  </si>
  <si>
    <t>Superior no universitario</t>
  </si>
  <si>
    <t>Superior universitario</t>
  </si>
  <si>
    <t>Post - grado</t>
  </si>
  <si>
    <t>No se matriculó</t>
  </si>
  <si>
    <t>Alfabetización</t>
  </si>
  <si>
    <t>Jardín de Infantes</t>
  </si>
  <si>
    <t>Educación Básica</t>
  </si>
  <si>
    <t>Educación Media, Bachillerato</t>
  </si>
  <si>
    <t>Post Grado</t>
  </si>
  <si>
    <t>Edad</t>
  </si>
  <si>
    <t>Falta de dinero</t>
  </si>
  <si>
    <t>Trabajo</t>
  </si>
  <si>
    <t>Lab. Domésticas</t>
  </si>
  <si>
    <t>Terminó estudios</t>
  </si>
  <si>
    <t>No le interesa</t>
  </si>
  <si>
    <t>Enfermedad</t>
  </si>
  <si>
    <t>Embarazo</t>
  </si>
  <si>
    <t>Cap. Diferentes</t>
  </si>
  <si>
    <t>No se abrió especialidad</t>
  </si>
  <si>
    <t>Otro, cual</t>
  </si>
  <si>
    <t>Fiscal</t>
  </si>
  <si>
    <t>Privado</t>
  </si>
  <si>
    <t>Fiscomisional</t>
  </si>
  <si>
    <t>Municipal o Consejo Provincial</t>
  </si>
  <si>
    <t>Falta de recursos económicos</t>
  </si>
  <si>
    <t>Por fracaso escolar</t>
  </si>
  <si>
    <t>Por trabajo</t>
  </si>
  <si>
    <t>Por temor a los maestros</t>
  </si>
  <si>
    <t>Por enfermedad o discapacidad</t>
  </si>
  <si>
    <t>Por ayudar a los QQ.DD.</t>
  </si>
  <si>
    <t>No le interesa estudiar</t>
  </si>
  <si>
    <t>Por embarazo</t>
  </si>
  <si>
    <t>Por problemas familiares</t>
  </si>
  <si>
    <t>00 "No informa"</t>
  </si>
  <si>
    <t>Público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</si>
  <si>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</si>
  <si>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</si>
  <si>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</si>
  <si>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</si>
  <si>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</si>
  <si>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</si>
  <si>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</si>
  <si>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</si>
  <si>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</si>
  <si>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</si>
  <si>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</si>
  <si>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</si>
  <si>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Atender negocio propio</t>
  </si>
  <si>
    <t>Fabricar algún producto</t>
  </si>
  <si>
    <t>Hacer algo en casa x un ingreso</t>
  </si>
  <si>
    <t>Brindar algún servicio</t>
  </si>
  <si>
    <t>Ayudar en algún negocio familiar</t>
  </si>
  <si>
    <t>Ayudar en el trabajo de algún familiar</t>
  </si>
  <si>
    <t>Como aprendiz remunerado</t>
  </si>
  <si>
    <t>Labores agrícolas o pecuarias</t>
  </si>
  <si>
    <t>Estudiante que realizó algún trabajo</t>
  </si>
  <si>
    <t>Trabajar para otra familia</t>
  </si>
  <si>
    <t>Otra actividad por un ingreso</t>
  </si>
  <si>
    <t>No realizó ninguna actividad</t>
  </si>
  <si>
    <t>Vacaciones o días feriados</t>
  </si>
  <si>
    <t>Enfermedad o accidente</t>
  </si>
  <si>
    <t>Huelga o paro</t>
  </si>
  <si>
    <t>Licencia con sueldo</t>
  </si>
  <si>
    <t>Licencia sin sueldo</t>
  </si>
  <si>
    <t>Suspensión temporal del trabajo</t>
  </si>
  <si>
    <t>Acudir a sitios de contratación</t>
  </si>
  <si>
    <t>Hablar con amigos o parientes</t>
  </si>
  <si>
    <t>Buscar en la prensa o radio</t>
  </si>
  <si>
    <t>Acudir a agencias de empleo</t>
  </si>
  <si>
    <t>Tratar de establecer su propio negocio</t>
  </si>
  <si>
    <t>Asistir a entrevistas</t>
  </si>
  <si>
    <t>Colocar carteles en tiendas o negocios</t>
  </si>
  <si>
    <t>Buscar por Internet</t>
  </si>
  <si>
    <t>Presentar hojas de vida</t>
  </si>
  <si>
    <t>Otra tipo de gestión</t>
  </si>
  <si>
    <t>No realizó ninguna gestión</t>
  </si>
  <si>
    <t>Tiene trabajo esporádico u ocasional</t>
  </si>
  <si>
    <t>Tiene trabajo para empezar de inmediato</t>
  </si>
  <si>
    <t>Espera respuesta a gestión para negocio propio</t>
  </si>
  <si>
    <t>Espera respuesta de un empleador</t>
  </si>
  <si>
    <t>Espera cosecha o temporada de trabajo</t>
  </si>
  <si>
    <t>Piensa que no le darán trabajo</t>
  </si>
  <si>
    <t>No cree poder encontrar</t>
  </si>
  <si>
    <t>No tiene necesidad de trabajar</t>
  </si>
  <si>
    <t>No tiene tiempo</t>
  </si>
  <si>
    <t>Su cónyuge o familia no le permiten</t>
  </si>
  <si>
    <t>Está enfermo o incapacitado</t>
  </si>
  <si>
    <t>No está en edad de trabajar</t>
  </si>
  <si>
    <t>Rentista</t>
  </si>
  <si>
    <t>Jubilado o pensionado</t>
  </si>
  <si>
    <t>Estudiante</t>
  </si>
  <si>
    <t>Ama de casa</t>
  </si>
  <si>
    <t>Incapacitado</t>
  </si>
  <si>
    <t>Liquidación de la empresa</t>
  </si>
  <si>
    <t>Despido intempestivo</t>
  </si>
  <si>
    <t>Renuncia voluntaria</t>
  </si>
  <si>
    <t>Suspensión de partidas sector público</t>
  </si>
  <si>
    <t>Terminación del contrato</t>
  </si>
  <si>
    <t>Le fue mal en el negocio</t>
  </si>
  <si>
    <t>Se terminó el ciclo agrícola o temporada de trabajo</t>
  </si>
  <si>
    <t>Se jubiló o le pensionaron</t>
  </si>
  <si>
    <t>Empleado u obrero de gobierno</t>
  </si>
  <si>
    <t>Empleado u obrero privado</t>
  </si>
  <si>
    <t>Empleado privado terciarizado</t>
  </si>
  <si>
    <t>Jornalero o peón</t>
  </si>
  <si>
    <t>Patrón</t>
  </si>
  <si>
    <t>Socio</t>
  </si>
  <si>
    <t>Cuenta propia</t>
  </si>
  <si>
    <t>Trabajador no remunerado del hogar</t>
  </si>
  <si>
    <t>Trabajador no remunerado de otro hogar</t>
  </si>
  <si>
    <t>Ayudante no remunerado de asalariado o jornalero</t>
  </si>
  <si>
    <t>Empleado(a) Doméstico(a)</t>
  </si>
  <si>
    <t>Con nombramiento</t>
  </si>
  <si>
    <t>Con contrato permanente o de planta</t>
  </si>
  <si>
    <t>Con contrato temporal u ocasional</t>
  </si>
  <si>
    <t>Por obra o destajo</t>
  </si>
  <si>
    <t>Por horas</t>
  </si>
  <si>
    <t>Por jornal</t>
  </si>
  <si>
    <t>Local de la empresa o patrono</t>
  </si>
  <si>
    <t>Una obra en construcción</t>
  </si>
  <si>
    <t>Se desplaza</t>
  </si>
  <si>
    <t>Al descubierto en la calle</t>
  </si>
  <si>
    <t>Kiosco en la calle</t>
  </si>
  <si>
    <t>Local propio o arrendado</t>
  </si>
  <si>
    <t>Local de cooperativa o asociación</t>
  </si>
  <si>
    <t>Vivienda distinta a la suya</t>
  </si>
  <si>
    <t>Vivienda propia</t>
  </si>
  <si>
    <t>Finca o terreno propio</t>
  </si>
  <si>
    <t>Finca o terreno ajeno</t>
  </si>
  <si>
    <t>Finca o terreno o establ. comunal</t>
  </si>
  <si>
    <t>Menos de 100</t>
  </si>
  <si>
    <t>100 y más</t>
  </si>
  <si>
    <t>Registros contables completos</t>
  </si>
  <si>
    <t>Solo un cuaderno de cuentas</t>
  </si>
  <si>
    <t>No lleva contabilidad</t>
  </si>
  <si>
    <t>No sabe</t>
  </si>
  <si>
    <t>Uno</t>
  </si>
  <si>
    <t>Dos</t>
  </si>
  <si>
    <t>Mas de dos</t>
  </si>
  <si>
    <t>Ahorros</t>
  </si>
  <si>
    <t>Corriente</t>
  </si>
  <si>
    <t>Ahorros y corriente</t>
  </si>
  <si>
    <t>No tiene</t>
  </si>
  <si>
    <t>Diaria</t>
  </si>
  <si>
    <t>Semanal</t>
  </si>
  <si>
    <t>Quincenal</t>
  </si>
  <si>
    <t>Mensual</t>
  </si>
  <si>
    <t>Trimestral</t>
  </si>
  <si>
    <t>Semestral</t>
  </si>
  <si>
    <t>Anual</t>
  </si>
  <si>
    <t>No realizó</t>
  </si>
  <si>
    <t>No calificado</t>
  </si>
  <si>
    <t>Asalariado</t>
  </si>
  <si>
    <t>Independiente</t>
  </si>
  <si>
    <t>Independiente agropecuario</t>
  </si>
  <si>
    <t>No remunerado, inactivo o cesante</t>
  </si>
  <si>
    <t>Si es perceptor agropecuario</t>
  </si>
  <si>
    <t>No es perceptor agropecuario</t>
  </si>
  <si>
    <t>Label</t>
  </si>
  <si>
    <t>Questionnaire</t>
  </si>
  <si>
    <t>Sale of harvest</t>
  </si>
  <si>
    <t>02 ENIGHUR11_PERSONAS_INGRESOS.sav</t>
  </si>
  <si>
    <t>04 ENIGHUR11_INGRESOS_H.sav</t>
  </si>
  <si>
    <t>HOGARES_AGREGADOS.SAV</t>
  </si>
  <si>
    <t>Factor de Expansión</t>
  </si>
  <si>
    <t>sexo</t>
  </si>
  <si>
    <t>Sexo del Jefe de Hogar</t>
  </si>
  <si>
    <t>edad</t>
  </si>
  <si>
    <t>Edad del Jefe de Hogar</t>
  </si>
  <si>
    <t>estado</t>
  </si>
  <si>
    <t>Estado Civil del Jefe de Hogar</t>
  </si>
  <si>
    <t>etnia</t>
  </si>
  <si>
    <t>Autoidentificación Etnica del Jefe de Hogar</t>
  </si>
  <si>
    <t>analfabetismo</t>
  </si>
  <si>
    <t>Analfabetismo en el Jefe de Hogar</t>
  </si>
  <si>
    <t>escolaridad</t>
  </si>
  <si>
    <t>Escolaridad del Jefe de Hogar</t>
  </si>
  <si>
    <t>instruccion</t>
  </si>
  <si>
    <t>Nivel de Instrucción del Jefe de Hogar</t>
  </si>
  <si>
    <t>grupos_edad</t>
  </si>
  <si>
    <t>Grupos quinquenales de Edad del Jefe de Hogar</t>
  </si>
  <si>
    <t>condat</t>
  </si>
  <si>
    <t>Condición de Actividad del Jefe del Hogar</t>
  </si>
  <si>
    <t>rama_p</t>
  </si>
  <si>
    <t>Rama de Actividad de la Ocupación Principal del Jefe del Hogar</t>
  </si>
  <si>
    <t>rama_s</t>
  </si>
  <si>
    <t>Rama de Actividad Secundaria del Jefe del Hogar</t>
  </si>
  <si>
    <t>grupo_p</t>
  </si>
  <si>
    <t>Grupo de Ocupación Principal del Jefe del Hogar</t>
  </si>
  <si>
    <t>grupo_s</t>
  </si>
  <si>
    <t>Grupo de Ocupación Secundaria del Jefe del Hogar</t>
  </si>
  <si>
    <t>cateocu_p</t>
  </si>
  <si>
    <t>Categoría de Ocupación Principal del Jefe del Hogar</t>
  </si>
  <si>
    <t>cateocu_s</t>
  </si>
  <si>
    <t>Categoría de Ocupación Secundaria del Jefe del Hogar</t>
  </si>
  <si>
    <t>horas_total</t>
  </si>
  <si>
    <t>Horas Totales de Trabajo del Jefe del Hogar</t>
  </si>
  <si>
    <t>tram_horas</t>
  </si>
  <si>
    <t>Intervalos de horas trabajadas del Jefe del Hogar</t>
  </si>
  <si>
    <t>asegurado</t>
  </si>
  <si>
    <t>Seguridad Pública y Privada del Jefe del Hogar</t>
  </si>
  <si>
    <t>Menores</t>
  </si>
  <si>
    <t>Menores de 10 años</t>
  </si>
  <si>
    <t>PET</t>
  </si>
  <si>
    <t>Población en Edad de Trabajar</t>
  </si>
  <si>
    <t>PEI</t>
  </si>
  <si>
    <t>Población Económicamente Inactiva</t>
  </si>
  <si>
    <t>PEA</t>
  </si>
  <si>
    <t>Población Económicamente Activa</t>
  </si>
  <si>
    <t>ocupados</t>
  </si>
  <si>
    <t>Población Ocupada</t>
  </si>
  <si>
    <t>perceptor</t>
  </si>
  <si>
    <t>Perceptor de Ingresos</t>
  </si>
  <si>
    <t>per_masc</t>
  </si>
  <si>
    <t>Perceptor Masculino</t>
  </si>
  <si>
    <t>per_fem</t>
  </si>
  <si>
    <t>Perceptor Femenino</t>
  </si>
  <si>
    <t>per_ocu</t>
  </si>
  <si>
    <t>Perceptor de Ingresos Ocupado</t>
  </si>
  <si>
    <t>per_no_ocu</t>
  </si>
  <si>
    <t>Perceptor de Ingresos No Ocupado</t>
  </si>
  <si>
    <t>numpers</t>
  </si>
  <si>
    <t>Tamaño del Hogar</t>
  </si>
  <si>
    <t>ing_es_neto</t>
  </si>
  <si>
    <t>Ingresos del Trabajo Asalariado No Monetario (Salario en Especie)</t>
  </si>
  <si>
    <t>autocon_na</t>
  </si>
  <si>
    <t>Ingresos del Trabajo Independiente (No Agropecuarios) No Monetario</t>
  </si>
  <si>
    <t>ing_bru_agro_no_mon</t>
  </si>
  <si>
    <t>Ingreso del Trabajo Independiente (Agropecuario) No Monetario</t>
  </si>
  <si>
    <t>ing_ind_nm</t>
  </si>
  <si>
    <t>Ingreso del Trabajo Independiente No Monetario</t>
  </si>
  <si>
    <t>ing_reg</t>
  </si>
  <si>
    <t>Ingreso por Regalos</t>
  </si>
  <si>
    <t>alq_imp</t>
  </si>
  <si>
    <t>Valor Imputado de la Vivienda Propia, Cedida, Otra</t>
  </si>
  <si>
    <t>ing_no_mon</t>
  </si>
  <si>
    <t>Ingreso Corriente No Monetario del Hogar</t>
  </si>
  <si>
    <t>ing_cor_tot</t>
  </si>
  <si>
    <t>Ingreso Corriente Total del Hogar</t>
  </si>
  <si>
    <t>ing_cor_per</t>
  </si>
  <si>
    <t>Ingreso Corriente Per Capita</t>
  </si>
  <si>
    <t>dec_nac_per</t>
  </si>
  <si>
    <t>Deciles de Ingreso Per Capita (Nacional)</t>
  </si>
  <si>
    <t>dec_area_per</t>
  </si>
  <si>
    <t>Deciles de Ingreso Per Capita (Area)</t>
  </si>
  <si>
    <t>tramom_ing</t>
  </si>
  <si>
    <t>Tramos de Ingreso Monetario Corriente</t>
  </si>
  <si>
    <t>tramot_ing</t>
  </si>
  <si>
    <t>Tramos Corriente Total del Hogar</t>
  </si>
  <si>
    <t>c111</t>
  </si>
  <si>
    <t>Pan y Cereales</t>
  </si>
  <si>
    <t>c112</t>
  </si>
  <si>
    <t>Carnes frescas y congeladas</t>
  </si>
  <si>
    <t>c113</t>
  </si>
  <si>
    <t>Pescados y mariscos frescos, procesados, refrigerados y congelados</t>
  </si>
  <si>
    <t>c114</t>
  </si>
  <si>
    <t>Leche, derivados y huevos</t>
  </si>
  <si>
    <t>c115</t>
  </si>
  <si>
    <t>Aceites y grasas</t>
  </si>
  <si>
    <t>c116</t>
  </si>
  <si>
    <t>Frutas</t>
  </si>
  <si>
    <t>c117</t>
  </si>
  <si>
    <t>Hortalizas, verduras, leguminosas y tubérculos</t>
  </si>
  <si>
    <t>c118</t>
  </si>
  <si>
    <t>Azucar, mermelada, miel, chocolates y dulces de azúcar</t>
  </si>
  <si>
    <t>c119</t>
  </si>
  <si>
    <t>Productos alimenticios (N.E.P.)</t>
  </si>
  <si>
    <t>g11</t>
  </si>
  <si>
    <t>Alimentos</t>
  </si>
  <si>
    <t>c121</t>
  </si>
  <si>
    <t>Café, té, cacao y hierbas aromáticas</t>
  </si>
  <si>
    <t>c122</t>
  </si>
  <si>
    <t>Aguas minerales, refrescos, jugos, jugo de frutas y legumbres</t>
  </si>
  <si>
    <t>g12</t>
  </si>
  <si>
    <t>Bebidas no alcohólicas</t>
  </si>
  <si>
    <t>d1</t>
  </si>
  <si>
    <t>Alimentos y bebidas no alcohólicas</t>
  </si>
  <si>
    <t>c211</t>
  </si>
  <si>
    <t>Bebidas destiladas</t>
  </si>
  <si>
    <t>c212</t>
  </si>
  <si>
    <t>Vinos</t>
  </si>
  <si>
    <t>c213</t>
  </si>
  <si>
    <t>Cerveza</t>
  </si>
  <si>
    <t>g21</t>
  </si>
  <si>
    <t>Bebidas, alcohólicas</t>
  </si>
  <si>
    <t>c221</t>
  </si>
  <si>
    <t>Tabaco</t>
  </si>
  <si>
    <t>g22</t>
  </si>
  <si>
    <t>c231</t>
  </si>
  <si>
    <t>Estupefacientes</t>
  </si>
  <si>
    <t>g23</t>
  </si>
  <si>
    <t>d2</t>
  </si>
  <si>
    <t>Bebidas, alcohólicas, tabaco y estupefacientes</t>
  </si>
  <si>
    <t>c311</t>
  </si>
  <si>
    <t>Material para prendas de vestir (SD)</t>
  </si>
  <si>
    <t>c312</t>
  </si>
  <si>
    <t>Prendas de vestir</t>
  </si>
  <si>
    <t>c313</t>
  </si>
  <si>
    <t>Otros artículos y accesorios de vestir (SD)</t>
  </si>
  <si>
    <t>c314</t>
  </si>
  <si>
    <t>Limpieza, reparación y alquiler de prendas de vestir</t>
  </si>
  <si>
    <t>c315</t>
  </si>
  <si>
    <t>Confección de prendas de vestir para todos los miembros del hogar (S)</t>
  </si>
  <si>
    <t>g31</t>
  </si>
  <si>
    <t>c321</t>
  </si>
  <si>
    <t>Zapatos y otros calzados (SD)</t>
  </si>
  <si>
    <t>c322</t>
  </si>
  <si>
    <t>Reparacion y alquiler de calzado (S)</t>
  </si>
  <si>
    <t>g32</t>
  </si>
  <si>
    <t>Calzado</t>
  </si>
  <si>
    <t>d3</t>
  </si>
  <si>
    <t>Prendas de vestir y calzado</t>
  </si>
  <si>
    <t>c411</t>
  </si>
  <si>
    <t>Alquileres efectivos pagados por los inquilinos</t>
  </si>
  <si>
    <t>c412</t>
  </si>
  <si>
    <t>Otros alquileres efectivos</t>
  </si>
  <si>
    <t>g41</t>
  </si>
  <si>
    <t>Alquileres efectivos de alojamiento</t>
  </si>
  <si>
    <t>c431</t>
  </si>
  <si>
    <t>Materiales para la conservación y reparación de la vivienda (ND)</t>
  </si>
  <si>
    <t>c432</t>
  </si>
  <si>
    <t>Servicios para la conservación y reparación de la vivienda (S)</t>
  </si>
  <si>
    <t>g43</t>
  </si>
  <si>
    <t>Conservación y reparación de la vivienda</t>
  </si>
  <si>
    <t>c441</t>
  </si>
  <si>
    <t>Suministro de agua (ND)</t>
  </si>
  <si>
    <t>c442</t>
  </si>
  <si>
    <t>Recogida de basura</t>
  </si>
  <si>
    <t>c443</t>
  </si>
  <si>
    <t>Alcantarillado (S)</t>
  </si>
  <si>
    <t>c444</t>
  </si>
  <si>
    <t>Otros servicios relacionados con la vivienda n.e.p (S).</t>
  </si>
  <si>
    <t>g44</t>
  </si>
  <si>
    <t>Suministro de agua y servicios diversos relacionados con la vivienda</t>
  </si>
  <si>
    <t>c451</t>
  </si>
  <si>
    <t>Electricidad (ND)</t>
  </si>
  <si>
    <t>c452</t>
  </si>
  <si>
    <t>Gas (ND)</t>
  </si>
  <si>
    <t>c453</t>
  </si>
  <si>
    <t>Combustibles líquidos (ND)</t>
  </si>
  <si>
    <t>c454</t>
  </si>
  <si>
    <t>Combustibles sólidos (ND)</t>
  </si>
  <si>
    <t>c455</t>
  </si>
  <si>
    <t>Energía calórica</t>
  </si>
  <si>
    <t>g45</t>
  </si>
  <si>
    <t>Electricidad, gas y otros combustibles</t>
  </si>
  <si>
    <t>d4</t>
  </si>
  <si>
    <t>Alojamiento, agua, electricidad, gas y otros combustibles</t>
  </si>
  <si>
    <t>c511</t>
  </si>
  <si>
    <t>Muebles y accesorios (D)</t>
  </si>
  <si>
    <t>c512</t>
  </si>
  <si>
    <t>Alfombras y otros materiales para pisos</t>
  </si>
  <si>
    <t>c513</t>
  </si>
  <si>
    <t>Reparación de muebles accesorios y materiales para pisos (S)</t>
  </si>
  <si>
    <t>c514</t>
  </si>
  <si>
    <t>Elaboración o fabricación de muebles y accesorios bajo pedido</t>
  </si>
  <si>
    <t>g51</t>
  </si>
  <si>
    <t>Muebles y accesorios, alfombras y otros materiales para pisos</t>
  </si>
  <si>
    <t>c521</t>
  </si>
  <si>
    <t>Productos textiles para el hogar (SD)</t>
  </si>
  <si>
    <t>g52</t>
  </si>
  <si>
    <t>Productos textiles para el hogar</t>
  </si>
  <si>
    <t>c531</t>
  </si>
  <si>
    <t>Artefactos para el hogar grandes, eléctricos o no</t>
  </si>
  <si>
    <t>c532</t>
  </si>
  <si>
    <t>Artefactos eléctricos para el hogar pequeños(SD)</t>
  </si>
  <si>
    <t>c533</t>
  </si>
  <si>
    <t>Reparación de artefactos para el hogar (S)</t>
  </si>
  <si>
    <t>g53</t>
  </si>
  <si>
    <t>Artefactos para el hogar</t>
  </si>
  <si>
    <t>c541</t>
  </si>
  <si>
    <t>Artículos de vidrio y cristal, vajilla y utensillos para el hogar (SD)</t>
  </si>
  <si>
    <t>g54</t>
  </si>
  <si>
    <t>Artículos de vidrio y cristal, vajilla y utensillos para el hogar</t>
  </si>
  <si>
    <t>c551</t>
  </si>
  <si>
    <t>Herramientas y equipos grandes (D)</t>
  </si>
  <si>
    <t>c552</t>
  </si>
  <si>
    <t>Herramientas pequeñas y accesorios diversos</t>
  </si>
  <si>
    <t>g55</t>
  </si>
  <si>
    <t>Herramientas y equipo para el hogar y el jardín</t>
  </si>
  <si>
    <t>c561</t>
  </si>
  <si>
    <t>Bienes para el hogar no duraderos (ND)</t>
  </si>
  <si>
    <t>c562</t>
  </si>
  <si>
    <t>Servicios domésticos y para el hogar (S)</t>
  </si>
  <si>
    <t>g56</t>
  </si>
  <si>
    <t>Bienes y Servicios para conservación ordinaria del hogar</t>
  </si>
  <si>
    <t>d5</t>
  </si>
  <si>
    <t>Muebles, artículos para el hogar y para la conservación ordinaria del hogar</t>
  </si>
  <si>
    <t>c611</t>
  </si>
  <si>
    <t>Productos farmacéuticos (ND)</t>
  </si>
  <si>
    <t>c612</t>
  </si>
  <si>
    <t>Otros productos médicos (ND)</t>
  </si>
  <si>
    <t>c613</t>
  </si>
  <si>
    <t>Artefactos y equipos terapéuticos (D)</t>
  </si>
  <si>
    <t>g61</t>
  </si>
  <si>
    <t>Productos, artefactos y equipo médico</t>
  </si>
  <si>
    <t>c621</t>
  </si>
  <si>
    <t>Servicios médicos (S)</t>
  </si>
  <si>
    <t>c622</t>
  </si>
  <si>
    <t>Servicios dentales (S)</t>
  </si>
  <si>
    <t>c623</t>
  </si>
  <si>
    <t>Servicios paramédicos (S)</t>
  </si>
  <si>
    <t>g62</t>
  </si>
  <si>
    <t>Servicios para pacientes externos</t>
  </si>
  <si>
    <t>c631</t>
  </si>
  <si>
    <t>Servicios de hospital (S)</t>
  </si>
  <si>
    <t>g63</t>
  </si>
  <si>
    <t>Servicios de hospital</t>
  </si>
  <si>
    <t>d6</t>
  </si>
  <si>
    <t>Salud</t>
  </si>
  <si>
    <t>c711</t>
  </si>
  <si>
    <t>Vehículos a motor (D)</t>
  </si>
  <si>
    <t>c712</t>
  </si>
  <si>
    <t>Motocicletas (D)</t>
  </si>
  <si>
    <t>c713</t>
  </si>
  <si>
    <t>Bicicletas (D)</t>
  </si>
  <si>
    <t>c714</t>
  </si>
  <si>
    <t>Vehículos de tracción animal (D)</t>
  </si>
  <si>
    <t>g71</t>
  </si>
  <si>
    <t>Adquisición de vehículos</t>
  </si>
  <si>
    <t>c721</t>
  </si>
  <si>
    <t>Piezas de repuesto y accesorios para equipo de transporte personal (SD)</t>
  </si>
  <si>
    <t>c722</t>
  </si>
  <si>
    <t>Combustible y lubricantes para equipo de transporte personal (ND)</t>
  </si>
  <si>
    <t>c723</t>
  </si>
  <si>
    <t>Conservación y reparación de equipo de transporte personal (S)</t>
  </si>
  <si>
    <t>c724</t>
  </si>
  <si>
    <t>Otros servicios relativos al equipo de transporte personal (S)</t>
  </si>
  <si>
    <t>c725</t>
  </si>
  <si>
    <t>Servicios de estacionamiento y peaje (S)</t>
  </si>
  <si>
    <t>g72</t>
  </si>
  <si>
    <t>Funcionamiento de equipo de transporte</t>
  </si>
  <si>
    <t>c731</t>
  </si>
  <si>
    <t>Transporte de pasajeros por ferrocarril (S)</t>
  </si>
  <si>
    <t>c732</t>
  </si>
  <si>
    <t>Transporte de pasajeros por carretera (S)</t>
  </si>
  <si>
    <t>c733</t>
  </si>
  <si>
    <t>Transporte de pasajeros por aire (S)</t>
  </si>
  <si>
    <t>c734</t>
  </si>
  <si>
    <t>Transporte de pasajeros por mar y cursos de agua interiores (S)</t>
  </si>
  <si>
    <t>c735</t>
  </si>
  <si>
    <t>Transporte combinado de pasajeros (S)</t>
  </si>
  <si>
    <t>c736</t>
  </si>
  <si>
    <t>Otros servicios de transporte adquiridos (S)</t>
  </si>
  <si>
    <t>g73</t>
  </si>
  <si>
    <t>Servicios de Transporte</t>
  </si>
  <si>
    <t>d7</t>
  </si>
  <si>
    <t>c811</t>
  </si>
  <si>
    <t>Servicios postales (S)</t>
  </si>
  <si>
    <t>g81</t>
  </si>
  <si>
    <t>Servicios postales</t>
  </si>
  <si>
    <t>c821</t>
  </si>
  <si>
    <t>Equipo telefónico y facsímile (fax) (D)</t>
  </si>
  <si>
    <t>g82</t>
  </si>
  <si>
    <t>Equipo telefónico y facsímile</t>
  </si>
  <si>
    <t>c831</t>
  </si>
  <si>
    <t>Servicios telefónicos y facsímile (fax) (S)</t>
  </si>
  <si>
    <t>g83</t>
  </si>
  <si>
    <t>Servicios telefónicos y facsímile</t>
  </si>
  <si>
    <t>d8</t>
  </si>
  <si>
    <t>Comunicaciones</t>
  </si>
  <si>
    <t>c911</t>
  </si>
  <si>
    <t>Equipo para la recepción, grabación y reproducción de sonidos e imágenes (D)</t>
  </si>
  <si>
    <t>c912</t>
  </si>
  <si>
    <t>Equipo fotográfico y cinematográfico e instrumentos ópticos (D)</t>
  </si>
  <si>
    <t>c913</t>
  </si>
  <si>
    <t>Equipos de procesamiento e información (D)</t>
  </si>
  <si>
    <t>c914</t>
  </si>
  <si>
    <t>Medios para grabación (SD)</t>
  </si>
  <si>
    <t>c915</t>
  </si>
  <si>
    <t>Reparación de equipo audiovisual, fotográfico y de procesamiento de información (S)</t>
  </si>
  <si>
    <t>g91</t>
  </si>
  <si>
    <t>Equipo audiovisual, fotográfico y de procesamiento de información</t>
  </si>
  <si>
    <t>c921</t>
  </si>
  <si>
    <t>Artefactos duraderos importantes para recreación en exteriores (D)</t>
  </si>
  <si>
    <t>c922</t>
  </si>
  <si>
    <t>Instrumentos musicales y equipos duraderos importantes para recreación en interiores (S)</t>
  </si>
  <si>
    <t>c923</t>
  </si>
  <si>
    <t>Conservación y reparación de otros bienes duraderos importantes para recreación y cultura (S)</t>
  </si>
  <si>
    <t>g92</t>
  </si>
  <si>
    <t>Otros productos duraderos importantes para la recreación y cultura</t>
  </si>
  <si>
    <t>c931</t>
  </si>
  <si>
    <t>Juegos, juguetes y aficiones (SD)</t>
  </si>
  <si>
    <t>c932</t>
  </si>
  <si>
    <t>Equipo de deportes, campamentos y reacreación al aire libre (SD)</t>
  </si>
  <si>
    <t>c933</t>
  </si>
  <si>
    <t>Jardines, plantas y flores (ND)</t>
  </si>
  <si>
    <t>c934</t>
  </si>
  <si>
    <t>Animales domésticos y productos conexos (ND)</t>
  </si>
  <si>
    <t>c935</t>
  </si>
  <si>
    <t>Servicios de veterinaria y de otro tipo para animales domésticos (S)</t>
  </si>
  <si>
    <t>g93</t>
  </si>
  <si>
    <t>Otros artículos y equipos para recreación, jardines y animales domésticos</t>
  </si>
  <si>
    <t>c941</t>
  </si>
  <si>
    <t>Servicios de recreación y deportivos (S)</t>
  </si>
  <si>
    <t>c942</t>
  </si>
  <si>
    <t>Servicios culturales (S)</t>
  </si>
  <si>
    <t>c943</t>
  </si>
  <si>
    <t>Juegos de azar (S)</t>
  </si>
  <si>
    <t>g94</t>
  </si>
  <si>
    <t>Servicios de recreación y culturales</t>
  </si>
  <si>
    <t>c951</t>
  </si>
  <si>
    <t>Libros (SD)</t>
  </si>
  <si>
    <t>c952</t>
  </si>
  <si>
    <t>Diarios y periódicos (ND)</t>
  </si>
  <si>
    <t>c953</t>
  </si>
  <si>
    <t>Material impreso diverso (ND)</t>
  </si>
  <si>
    <t>c954</t>
  </si>
  <si>
    <t>Papel y útiles de oficina y materiales de dibujo (ND)</t>
  </si>
  <si>
    <t>c955</t>
  </si>
  <si>
    <t>Lista de útiles escolares (N)</t>
  </si>
  <si>
    <t>g95</t>
  </si>
  <si>
    <t>Periódicos, libros, papeles y útiles de oficina</t>
  </si>
  <si>
    <t>c961</t>
  </si>
  <si>
    <t>Paquetes turísticos (S)</t>
  </si>
  <si>
    <t>g96</t>
  </si>
  <si>
    <t>d9</t>
  </si>
  <si>
    <t>Recreación y cultura</t>
  </si>
  <si>
    <t>c1011</t>
  </si>
  <si>
    <t>Enseñanza preescolar y enseñanza primaria (S)</t>
  </si>
  <si>
    <t>g101</t>
  </si>
  <si>
    <t>Enseñanza preescolar y enseñanza primaria</t>
  </si>
  <si>
    <t>c1021</t>
  </si>
  <si>
    <t>Enseñanza secundaria (S)</t>
  </si>
  <si>
    <t>g102</t>
  </si>
  <si>
    <t>Enseñanza secundaria</t>
  </si>
  <si>
    <t>c1031</t>
  </si>
  <si>
    <t>Enseñanza post secundaria, no terciaria (corresponde a cursos formales)</t>
  </si>
  <si>
    <t>g103</t>
  </si>
  <si>
    <t>Enseñanza postsecundaria no terciaria</t>
  </si>
  <si>
    <t>c1041</t>
  </si>
  <si>
    <t>Enseñanza terciaria o universitaria (S)</t>
  </si>
  <si>
    <t>g104</t>
  </si>
  <si>
    <t>Enseñanza terciaria o universitaria</t>
  </si>
  <si>
    <t>c1051</t>
  </si>
  <si>
    <t>Enseñanza no atribuible a ningún nivel (S)</t>
  </si>
  <si>
    <t>g105</t>
  </si>
  <si>
    <t>Enseñanza no atribuido a ningún nivel</t>
  </si>
  <si>
    <t>c1061</t>
  </si>
  <si>
    <t>Matrículas de enseñanza formal a todo nivel (S)</t>
  </si>
  <si>
    <t>g106</t>
  </si>
  <si>
    <t>Matrículas de enseñanza formal</t>
  </si>
  <si>
    <t>d10</t>
  </si>
  <si>
    <t>Educación</t>
  </si>
  <si>
    <t>c1111</t>
  </si>
  <si>
    <t>Restaurantes, cafés y establecimientos similares (s)</t>
  </si>
  <si>
    <t>c1112</t>
  </si>
  <si>
    <t>Comedores (S)</t>
  </si>
  <si>
    <t>g111</t>
  </si>
  <si>
    <t>Servicio de suministro de comidas por contrato</t>
  </si>
  <si>
    <t>c1121</t>
  </si>
  <si>
    <t>Servicio de alojamiento (S)</t>
  </si>
  <si>
    <t>g112</t>
  </si>
  <si>
    <t>Servicio de alojamiento</t>
  </si>
  <si>
    <t>d11</t>
  </si>
  <si>
    <t>Restaurantes y hoteles</t>
  </si>
  <si>
    <t>c1211</t>
  </si>
  <si>
    <t>Salones de peluquería y establecimientos de cuidados personales (S)</t>
  </si>
  <si>
    <t>c1212</t>
  </si>
  <si>
    <t>Aparatos eléctricos para el cuidado personal (D)</t>
  </si>
  <si>
    <t>c1213</t>
  </si>
  <si>
    <t>Otros aparatos, artículos y productos para la atención personal (ND)</t>
  </si>
  <si>
    <t>g121</t>
  </si>
  <si>
    <t>Cuidado personal</t>
  </si>
  <si>
    <t>c1221</t>
  </si>
  <si>
    <t>Prostitución (S)</t>
  </si>
  <si>
    <t>g122</t>
  </si>
  <si>
    <t>Prostitución</t>
  </si>
  <si>
    <t>c1231</t>
  </si>
  <si>
    <t>Joyería, relojes de pared y relojes de pulsera (D)</t>
  </si>
  <si>
    <t>c1232</t>
  </si>
  <si>
    <t>Otros efectos personales (SD)</t>
  </si>
  <si>
    <t>g123</t>
  </si>
  <si>
    <t>Efectos personales N.E.P.</t>
  </si>
  <si>
    <t>c1241</t>
  </si>
  <si>
    <t>Protección social (no incluye donaciones) (S)</t>
  </si>
  <si>
    <t>g124</t>
  </si>
  <si>
    <t>Protección social</t>
  </si>
  <si>
    <t>c1251</t>
  </si>
  <si>
    <t>Seguros de vida (S)</t>
  </si>
  <si>
    <t>c1252</t>
  </si>
  <si>
    <t>Seguros relacionados con la vivienda (S)</t>
  </si>
  <si>
    <t>c1253</t>
  </si>
  <si>
    <t>Seguros relacionados con la salud (S)</t>
  </si>
  <si>
    <t>c1254</t>
  </si>
  <si>
    <t>Seguros relacionados con el transporte (S)</t>
  </si>
  <si>
    <t>c1255</t>
  </si>
  <si>
    <t>Otros seguros (S)</t>
  </si>
  <si>
    <t>g125</t>
  </si>
  <si>
    <t>Seguros en general</t>
  </si>
  <si>
    <t>c1261</t>
  </si>
  <si>
    <t>Servicios financieros n.e.p. (S)</t>
  </si>
  <si>
    <t>g126</t>
  </si>
  <si>
    <t>Servicios financieros</t>
  </si>
  <si>
    <t>c1271</t>
  </si>
  <si>
    <t>Otros servicios n.e.p. (S)</t>
  </si>
  <si>
    <t>g127</t>
  </si>
  <si>
    <t>Otros servicios</t>
  </si>
  <si>
    <t>d12</t>
  </si>
  <si>
    <t>Bienes y servicios diversos</t>
  </si>
  <si>
    <t>gas_gru_cor</t>
  </si>
  <si>
    <t>Gasto Corriente de Consumo</t>
  </si>
  <si>
    <t>gas_nm_cor</t>
  </si>
  <si>
    <t>Gasto Corriente No Monetario</t>
  </si>
  <si>
    <t>ot_gas_mon</t>
  </si>
  <si>
    <t>Gasto de No Consumo</t>
  </si>
  <si>
    <t>gas_mon_cor</t>
  </si>
  <si>
    <t>Gasto Corriente Monetario</t>
  </si>
  <si>
    <t>gas_cor_tot</t>
  </si>
  <si>
    <t>Gasto Corriente Total</t>
  </si>
  <si>
    <t>gas_cor_per</t>
  </si>
  <si>
    <t>Gasto Corriente Per Cápita</t>
  </si>
  <si>
    <t>dec_gas_per_nac</t>
  </si>
  <si>
    <t>Deciles de Gasto Per Capita (Nacional)</t>
  </si>
  <si>
    <t>Centro de Alfabetizació</t>
  </si>
  <si>
    <t>Superior</t>
  </si>
  <si>
    <t>00 a 04</t>
  </si>
  <si>
    <t>05 a 09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</si>
  <si>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</si>
  <si>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</si>
  <si>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</si>
  <si>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</si>
  <si>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</si>
  <si>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</si>
  <si>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</si>
  <si>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</si>
  <si>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</si>
  <si>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</si>
  <si>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</si>
  <si>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</si>
  <si>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</si>
  <si>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</si>
  <si>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</si>
  <si>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a 89</t>
  </si>
  <si>
    <t>90 a 94</t>
  </si>
  <si>
    <t>95 y más</t>
  </si>
  <si>
    <t>Activo</t>
  </si>
  <si>
    <t>Inactivo</t>
  </si>
  <si>
    <t>Agricultura, ganadería, silvicultura y pesca</t>
  </si>
  <si>
    <t>Explotación de minas y canteras</t>
  </si>
  <si>
    <t>Industrias manufactureras</t>
  </si>
  <si>
    <t>Suministro de electricidad, gas, vapor y aire acondicionado</t>
  </si>
  <si>
    <t>Distribución de agua alcantarillado, gestión de desechos y actividades de saneamiento</t>
  </si>
  <si>
    <t>Construcción</t>
  </si>
  <si>
    <t>Comercio al por mayor y al por menor; reparación de vehículos</t>
  </si>
  <si>
    <t>Transporte y almacenamiento</t>
  </si>
  <si>
    <t>Actividades de alojamiento y servicio de comida</t>
  </si>
  <si>
    <t>Información y comunicación</t>
  </si>
  <si>
    <t>Actividades financieras y de seguros</t>
  </si>
  <si>
    <t>Actividades inmobiliarias</t>
  </si>
  <si>
    <t>Actividades profesionales científicas y técnicas</t>
  </si>
  <si>
    <t>Actividades de servicios administrativos y de apoyo</t>
  </si>
  <si>
    <t>Administración pública, planes de seguridad social de afiliación obligatoria</t>
  </si>
  <si>
    <t>Enseñanza</t>
  </si>
  <si>
    <t>Actividades de atención de la salud humana y asistencia social</t>
  </si>
  <si>
    <t>Artes, entretenimiento y recreación</t>
  </si>
  <si>
    <t>Otras actividades de servicios</t>
  </si>
  <si>
    <t>Actividades de los hogares como empleadores</t>
  </si>
  <si>
    <t>Actividades de organizaciones y extraterritoriales</t>
  </si>
  <si>
    <t>Ocupaciones militares</t>
  </si>
  <si>
    <t>Directores y gerentes</t>
  </si>
  <si>
    <t>Profesionales, científicos e intelectuales</t>
  </si>
  <si>
    <t>Técnicos y profesionales del nivel medio</t>
  </si>
  <si>
    <t>Personal de apoyo administrativo</t>
  </si>
  <si>
    <t>Trabajadores de los servicios y vendedores de comercio y mercado</t>
  </si>
  <si>
    <t>Agricultores y trabajadores calificados agropecuarios</t>
  </si>
  <si>
    <t>Oficiales, operarios y artesanos</t>
  </si>
  <si>
    <t>Operadores de instalaciones de máquinas</t>
  </si>
  <si>
    <t>Ocupaciones elementales</t>
  </si>
  <si>
    <t>Empleados Públicos</t>
  </si>
  <si>
    <t>Empleados Privados</t>
  </si>
  <si>
    <t>Patronos o Socios</t>
  </si>
  <si>
    <t>Cuentas Propias</t>
  </si>
  <si>
    <t>Trabajadores Familiares no Rremunerados</t>
  </si>
  <si>
    <t>Servicios Doméstico</t>
  </si>
  <si>
    <t>Trabajadores Familiares no Remunerados</t>
  </si>
  <si>
    <t>1-5</t>
  </si>
  <si>
    <t>6-10</t>
  </si>
  <si>
    <t>11-20</t>
  </si>
  <si>
    <t>21-40</t>
  </si>
  <si>
    <t>41-60</t>
  </si>
  <si>
    <t>61-80</t>
  </si>
  <si>
    <t>81-100</t>
  </si>
  <si>
    <t>101 y más</t>
  </si>
  <si>
    <t>Menos de 1 SBU</t>
  </si>
  <si>
    <t>De 1 a menos de 2 SBU</t>
  </si>
  <si>
    <t>De 2 a menos de 3 SBU</t>
  </si>
  <si>
    <t>De 3 a menos de 4 SBU</t>
  </si>
  <si>
    <t>De 4 a menos de 5 SBU</t>
  </si>
  <si>
    <t>De 5 a menos de 6 SBU</t>
  </si>
  <si>
    <t>De 6 a menos de 7 SBU</t>
  </si>
  <si>
    <t>De 7 a menos de 8 SBU</t>
  </si>
  <si>
    <t>De 8 a menos de 9 SBU</t>
  </si>
  <si>
    <t>De 9 a menos de 10 SBU</t>
  </si>
  <si>
    <t>De 10 a menos de 11 SBU</t>
  </si>
  <si>
    <t>De 11 a menos de 12 SBU</t>
  </si>
  <si>
    <t>De 12 a menos de 13 SBU</t>
  </si>
  <si>
    <t>Variable (aggregate)</t>
  </si>
  <si>
    <t>Other farming costs</t>
  </si>
  <si>
    <t>Monetary costs of farming activities</t>
  </si>
  <si>
    <t>not included!</t>
  </si>
  <si>
    <t>SUM.1(suel_sal_bruto,-deduccion_asalariado,ing_otro_neto)</t>
  </si>
  <si>
    <t>i1432097</t>
  </si>
  <si>
    <t>AGREGADO DEL INGRESO.sps</t>
  </si>
  <si>
    <t>Monetary revenues of farming activities</t>
  </si>
  <si>
    <t>sum(ing_cuent_prop_na,ing_ag_mon_neto, -deduccion_independiente)</t>
  </si>
  <si>
    <t>sum(i1432097=ing_bru_agro_mon</t>
  </si>
  <si>
    <t>-gas_ag)</t>
  </si>
  <si>
    <t>Sum of all costs of farming activities</t>
  </si>
  <si>
    <t>Sum of all revenues of farming activities</t>
  </si>
  <si>
    <t>Variable (question)</t>
  </si>
  <si>
    <t>Label (question)</t>
  </si>
  <si>
    <t>Income from employment</t>
  </si>
  <si>
    <t>Monetary gross income from employment</t>
  </si>
  <si>
    <t>Other monetary net income from employment</t>
  </si>
  <si>
    <t>Non-monetary income from employment</t>
  </si>
  <si>
    <r>
      <t xml:space="preserve">Total net income from employment </t>
    </r>
    <r>
      <rPr>
        <i/>
        <sz val="11"/>
        <color theme="1"/>
        <rFont val="Calibri"/>
        <family val="2"/>
        <scheme val="minor"/>
      </rPr>
      <t>(Monetary gross income from employment  - Deductions and taxes + Non-monetary income from employment)</t>
    </r>
  </si>
  <si>
    <t>Question</t>
  </si>
  <si>
    <t>Total business income</t>
  </si>
  <si>
    <t>Sale of harvested crops</t>
  </si>
  <si>
    <t>contained in PERSONAS_INGRESOS</t>
  </si>
  <si>
    <t>contained in HOGARES_AGREGADOS</t>
  </si>
  <si>
    <t>Label (aggregate)</t>
  </si>
  <si>
    <t>Sum of monetary gross income from employment</t>
  </si>
  <si>
    <t xml:space="preserve">Monetary gross income from employment + Other monetary net income from employment - Deductions and taxes  </t>
  </si>
  <si>
    <t>Sum of other monetary net income from employment</t>
  </si>
  <si>
    <t>???</t>
  </si>
  <si>
    <t>Contribution to social security + Income tax</t>
  </si>
  <si>
    <t>Total net income from business activities</t>
  </si>
  <si>
    <t xml:space="preserve">Monetary net income from employment </t>
  </si>
  <si>
    <t>Monetary net income from independent work</t>
  </si>
  <si>
    <t>Net income from farming activities</t>
  </si>
  <si>
    <t>Total deductions from income from employment</t>
  </si>
  <si>
    <t>Income tax on independent work (not deducted from payroll)</t>
  </si>
  <si>
    <t>Deductions on independent work</t>
  </si>
  <si>
    <t>contained in 
Bridge matrix (aggregates)</t>
  </si>
  <si>
    <t>Income from other jobs</t>
  </si>
  <si>
    <t>ing_trab_mon=sum.1(ing_asal_mon_net,ing_ind_mon_net,ing_ter_ocu)</t>
  </si>
  <si>
    <t>Monetary income from other jobs</t>
  </si>
  <si>
    <t>Monetary income from labor</t>
  </si>
  <si>
    <t>Monetary net income from employment + Monetary net income from independent work + Monetary income from other jobs</t>
  </si>
  <si>
    <t>ing_ren_prop=SUM.1(i1445004,i1445006,i1445007).</t>
  </si>
  <si>
    <t>Rental income + Patens + Copyrights</t>
  </si>
  <si>
    <t>Property income</t>
  </si>
  <si>
    <t>ing_cap=SUM.1(i1445001,i1445002,i1445003,i1445005)</t>
  </si>
  <si>
    <t>Capital income</t>
  </si>
  <si>
    <t>ing_ren_prop_cap=SUM.1(ing_ren_prop,ing_cap)</t>
  </si>
  <si>
    <t>Capital and property</t>
  </si>
  <si>
    <t>Capital income + Property income</t>
  </si>
  <si>
    <t>Capital and property income</t>
  </si>
  <si>
    <t>tranf_cor=SUM.1(i1444001,i1444002,i1444003,i1444004,i1444005,i1444006,i1444007).</t>
  </si>
  <si>
    <t>Aggregate name</t>
  </si>
  <si>
    <t>Aggregate formula</t>
  </si>
  <si>
    <t>Income from business activities</t>
  </si>
  <si>
    <t>Aggregate variable</t>
  </si>
  <si>
    <t>Aggregate label</t>
  </si>
  <si>
    <t>Question label</t>
  </si>
  <si>
    <t>Question subcategory</t>
  </si>
  <si>
    <t xml:space="preserve">Income from business activities + Net income from farming activities - Deductions on independent work </t>
  </si>
  <si>
    <t>equal to: Total net income from business activities</t>
  </si>
  <si>
    <t>Monetary revenues - costs of farming activities</t>
  </si>
  <si>
    <t>equal to: Income tax on independent work (not deducted from payroll)</t>
  </si>
  <si>
    <t>Total non-monetary income from employment</t>
  </si>
  <si>
    <t>Interests from bonds + savings accounts + loans granted + stock dividends</t>
  </si>
  <si>
    <t>Current transfers</t>
  </si>
  <si>
    <t>Pensions+ Bono de Desarollo Humano (social welfare program)+ Bono Joaquín Gallegos Lara (disability program)+ Student grants+ Remittances from Ecuador+ Remittances from outside Ecuador+ Money provided by private or public institutions, NGOs or church</t>
  </si>
  <si>
    <t>otro_ing_cor=b1443001</t>
  </si>
  <si>
    <t>ing_mon_cor=SUM.1(ing_trab_mon,ing_ren_prop_cap,tranf_cor, otro_ing_cor)</t>
  </si>
  <si>
    <t>Current monetary household income</t>
  </si>
  <si>
    <t>Total monetary income</t>
  </si>
  <si>
    <t>ing_ter_ocu=a1443001</t>
  </si>
  <si>
    <t>ing_es_neto=SUM.1(i1402001,i1402002,i1402003,i1402004,i1402005,i1402006,i1402007)</t>
  </si>
  <si>
    <t>Sum of all non-monetary income from employment</t>
  </si>
  <si>
    <t>2. En los últimos 12 meses de ……… a ……...tuvo usted INGRESOS por algún trabajo remunerado en calidad de asalariado o independiente (Trabajadores no Remunerados, Cesantes e Inactivos).</t>
  </si>
  <si>
    <t>what is that? 14.43.001 is question i1443001 "Otros ingresos en ult.12m" and this is an aggregate!  it is split into a1443001 ("Ingresos de otros trabajos") used for ing_ter_ocu and b1443001 ("Otros Ingresos Corrientes). The latter accounts for more than 90% of the aggregated value. The answer for 14.43.001 seems to be split in a and b depending on where the checkmark is put.</t>
  </si>
  <si>
    <t xml:space="preserve">1. En los últimos 12 meses de ……… a ……...tuvo usted INGRESOS que NO sean derivados de la ocupación principal ni la secundaria? (ocupados). </t>
  </si>
  <si>
    <t>Other current income</t>
  </si>
  <si>
    <t>aggregate</t>
  </si>
  <si>
    <t>equal to: Income from other jobs</t>
  </si>
  <si>
    <t>equal to: Other current income</t>
  </si>
  <si>
    <t>Other monetary current income</t>
  </si>
  <si>
    <t>Non-monetary net income from employment</t>
  </si>
  <si>
    <t>autocon_na=sum(i1405098)</t>
  </si>
  <si>
    <t>14.05.098</t>
  </si>
  <si>
    <t>En el mes de ………………..cuánto fue el INGRESO BRUTO POR VENTAS O SERVICIOS</t>
  </si>
  <si>
    <t>Non-monetary income from business activities</t>
  </si>
  <si>
    <t>equal to: Self-consumption</t>
  </si>
  <si>
    <t>ing_bru_agro_no_mon=SUM.1(i1410098,i1417098,i1422098,i1426098,i1432098,i1437098)</t>
  </si>
  <si>
    <t>ing_ind_nm=sum.1(autocon_na,ing_bru_agro_no_mon)</t>
  </si>
  <si>
    <t>INGRESO POR REGALOS (VIENE DE LA BASE DE GASTO DE REGALOS). RENAME VARIABLES (gasto_reg=ing_reg)</t>
  </si>
  <si>
    <t>alq_imp=sum.1(c421001,c422001,c423001)</t>
  </si>
  <si>
    <t>ing_no_mon= SUM.1(ing_es_neto,ing_ind_nm,ing_reg,alq_imp)</t>
  </si>
  <si>
    <t>ing_cor_tot=SUM.1(ing_mon_cor,ing_no_mon)</t>
  </si>
  <si>
    <t>ing_cor_per=ing_cor_tot/numpers</t>
  </si>
  <si>
    <t>see code</t>
  </si>
  <si>
    <t>c421001</t>
  </si>
  <si>
    <t>c422001</t>
  </si>
  <si>
    <t>c423001</t>
  </si>
  <si>
    <t>Sum of all self-consumption of farming activities</t>
  </si>
  <si>
    <t>Non-monetary income from farming activities</t>
  </si>
  <si>
    <t>Non-monetary income from independent work (not farming) + Non-monetary income from farming activities</t>
  </si>
  <si>
    <t>Non-monetary income from independent work</t>
  </si>
  <si>
    <t>Total non-monetary income</t>
  </si>
  <si>
    <t>Current non-monetary household income</t>
  </si>
  <si>
    <r>
      <t xml:space="preserve">Monetary income from labor + Capital and property income + Current transfers + </t>
    </r>
    <r>
      <rPr>
        <i/>
        <sz val="11"/>
        <color theme="7"/>
        <rFont val="Calibri"/>
        <family val="2"/>
        <scheme val="minor"/>
      </rPr>
      <t>otro_ing_cor</t>
    </r>
    <r>
      <rPr>
        <i/>
        <sz val="11"/>
        <color theme="1"/>
        <rFont val="Calibri"/>
        <family val="2"/>
        <scheme val="minor"/>
      </rPr>
      <t xml:space="preserve">
</t>
    </r>
  </si>
  <si>
    <t>Income through gifts</t>
  </si>
  <si>
    <t>Imputed value of owned housing</t>
  </si>
  <si>
    <t>Formula</t>
  </si>
  <si>
    <t xml:space="preserve">Sum of expenditure classes 04.2.1 ALQUILERES IMPUTADOS DE LOS PROPIETARIOS-OCUPANTES, 04.2.2 OTROS ALQUILERES IMPUTADOS, 04.2.3 VIVIENDA PROPIA PAGADA A PLAZOS
</t>
  </si>
  <si>
    <t>Questionnaire no.</t>
  </si>
  <si>
    <t>V</t>
  </si>
  <si>
    <t>GASTOS MENSUALES DEL HOGAR</t>
  </si>
  <si>
    <t>04.2</t>
  </si>
  <si>
    <t>GASTOS EN VIVIENDA</t>
  </si>
  <si>
    <t>¿Sí tuviera que arrendar esta vivienda, cuánto le costaría?</t>
  </si>
  <si>
    <t>The total value of expenditures that were acquired as a gift</t>
  </si>
  <si>
    <t>all</t>
  </si>
  <si>
    <t>Current monetary household income + Current non-monetary household income</t>
  </si>
  <si>
    <t>Current total household income</t>
  </si>
  <si>
    <t>TOTAL HOUSEHOLD INCOME</t>
  </si>
  <si>
    <t>Non-monetary net income from employment + 
Non-monetary income from independent work + Income through gifts + Imputed value of owned housing</t>
  </si>
  <si>
    <t>farming activities</t>
  </si>
  <si>
    <t>not aggregated</t>
  </si>
  <si>
    <t>aggregated</t>
  </si>
  <si>
    <t>Child support (Alimony)</t>
  </si>
  <si>
    <t>time_span</t>
  </si>
  <si>
    <t>Total annual income in USD</t>
  </si>
  <si>
    <t>Q1</t>
  </si>
  <si>
    <t>Q2</t>
  </si>
  <si>
    <t>Q3</t>
  </si>
  <si>
    <t>Q4</t>
  </si>
  <si>
    <t>Q5</t>
  </si>
  <si>
    <t>Check</t>
  </si>
  <si>
    <t>Social security</t>
  </si>
  <si>
    <t>Urban public transport by bus</t>
  </si>
  <si>
    <t>Consumption expenditures</t>
  </si>
  <si>
    <t>Interregional public transport by bus</t>
  </si>
  <si>
    <t>Food</t>
  </si>
  <si>
    <t>of which at country-wide supermarkets</t>
  </si>
  <si>
    <t>Monthly income for all households in USD</t>
  </si>
  <si>
    <t>Monthly expenditures for all households in USD</t>
  </si>
  <si>
    <t>Source:</t>
  </si>
  <si>
    <t>income_hh_trans_total</t>
  </si>
  <si>
    <t>income_hh_trans_quint</t>
  </si>
  <si>
    <t>expend_hh_tax_total</t>
  </si>
  <si>
    <t>expend_hh_tax_quint</t>
  </si>
  <si>
    <t>Results_Categories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</si>
</sst>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7"/>
      <name val="Calibri"/>
      <family val="2"/>
      <scheme val="minor"/>
    </font>
    <font>
      <sz val="10"/>
      <color theme="1"/>
      <name val="Arial Unicode MS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135">
        <stop position="0">
          <color theme="0" tint="-5.0965910824915313E-2"/>
        </stop>
        <stop position="1">
          <color theme="0" tint="-0.1490218817712943"/>
        </stop>
      </gradientFill>
    </fill>
    <fill>
      <gradientFill degree="135">
        <stop position="0">
          <color theme="9" tint="0.80001220740379042"/>
        </stop>
        <stop position="1">
          <color theme="9" tint="0.59999389629810485"/>
        </stop>
      </gradientFill>
    </fill>
    <fill>
      <gradientFill degree="135">
        <stop position="0">
          <color theme="4" tint="0.80001220740379042"/>
        </stop>
        <stop position="1">
          <color theme="4" tint="0.59999389629810485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9" fillId="0" borderId="0"/>
    <xf numFmtId="43" fontId="13" fillId="0" borderId="0" applyFont="0" applyFill="0" applyBorder="0" applyAlignment="0" applyProtection="0"/>
  </cellStyleXfs>
  <cellXfs count="386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Font="1" applyFill="1" applyBorder="1"/>
    <xf numFmtId="0" fontId="0" fillId="3" borderId="0" xfId="0" applyFont="1" applyFill="1" applyBorder="1"/>
    <xf numFmtId="0" fontId="0" fillId="0" borderId="0" xfId="0" applyFill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top" wrapText="1"/>
    </xf>
    <xf numFmtId="0" fontId="0" fillId="0" borderId="0" xfId="0" applyFont="1" applyFill="1" applyBorder="1" applyAlignment="1"/>
    <xf numFmtId="0" fontId="0" fillId="3" borderId="2" xfId="0" applyFill="1" applyBorder="1" applyAlignment="1">
      <alignment horizontal="left" indent="1"/>
    </xf>
    <xf numFmtId="0" fontId="0" fillId="3" borderId="2" xfId="0" applyFill="1" applyBorder="1"/>
    <xf numFmtId="0" fontId="0" fillId="3" borderId="2" xfId="0" applyFill="1" applyBorder="1" applyAlignment="1"/>
    <xf numFmtId="0" fontId="0" fillId="3" borderId="2" xfId="0" applyFill="1" applyBorder="1" applyAlignment="1">
      <alignment horizontal="right"/>
    </xf>
    <xf numFmtId="0" fontId="0" fillId="0" borderId="2" xfId="0" applyFill="1" applyBorder="1" applyAlignment="1">
      <alignment horizontal="left" indent="2"/>
    </xf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0" fontId="0" fillId="0" borderId="2" xfId="0" applyFont="1" applyFill="1" applyBorder="1" applyAlignment="1"/>
    <xf numFmtId="0" fontId="0" fillId="3" borderId="2" xfId="0" applyFont="1" applyFill="1" applyBorder="1" applyAlignment="1"/>
    <xf numFmtId="0" fontId="0" fillId="2" borderId="2" xfId="0" applyFill="1" applyBorder="1"/>
    <xf numFmtId="0" fontId="0" fillId="2" borderId="2" xfId="0" applyFill="1" applyBorder="1" applyAlignment="1">
      <alignment horizontal="right"/>
    </xf>
    <xf numFmtId="0" fontId="0" fillId="2" borderId="2" xfId="0" applyFont="1" applyFill="1" applyBorder="1" applyAlignment="1"/>
    <xf numFmtId="0" fontId="0" fillId="2" borderId="2" xfId="0" applyFont="1" applyFill="1" applyBorder="1"/>
    <xf numFmtId="0" fontId="0" fillId="3" borderId="0" xfId="0" applyFill="1" applyBorder="1" applyAlignment="1">
      <alignment horizontal="left" indent="1"/>
    </xf>
    <xf numFmtId="0" fontId="0" fillId="0" borderId="2" xfId="0" applyBorder="1" applyAlignment="1">
      <alignment horizontal="left" indent="2"/>
    </xf>
    <xf numFmtId="0" fontId="0" fillId="0" borderId="2" xfId="0" applyBorder="1"/>
    <xf numFmtId="0" fontId="0" fillId="0" borderId="2" xfId="0" applyBorder="1" applyAlignment="1"/>
    <xf numFmtId="0" fontId="0" fillId="0" borderId="2" xfId="0" applyBorder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/>
    <xf numFmtId="0" fontId="0" fillId="0" borderId="1" xfId="0" applyFill="1" applyBorder="1" applyAlignment="1">
      <alignment horizontal="right"/>
    </xf>
    <xf numFmtId="0" fontId="0" fillId="0" borderId="1" xfId="0" applyBorder="1" applyAlignment="1"/>
    <xf numFmtId="0" fontId="0" fillId="0" borderId="0" xfId="0" applyBorder="1"/>
    <xf numFmtId="0" fontId="0" fillId="0" borderId="1" xfId="0" applyBorder="1" applyAlignment="1">
      <alignment horizontal="right"/>
    </xf>
    <xf numFmtId="0" fontId="0" fillId="2" borderId="6" xfId="0" applyFill="1" applyBorder="1"/>
    <xf numFmtId="0" fontId="0" fillId="3" borderId="6" xfId="0" applyFill="1" applyBorder="1" applyAlignment="1">
      <alignment horizontal="left" indent="1"/>
    </xf>
    <xf numFmtId="0" fontId="0" fillId="0" borderId="0" xfId="0" applyFill="1" applyBorder="1" applyAlignment="1">
      <alignment horizontal="left" indent="2"/>
    </xf>
    <xf numFmtId="0" fontId="0" fillId="0" borderId="5" xfId="0" applyFill="1" applyBorder="1" applyAlignment="1">
      <alignment horizontal="left" indent="2"/>
    </xf>
    <xf numFmtId="0" fontId="0" fillId="0" borderId="6" xfId="0" applyFill="1" applyBorder="1" applyAlignment="1">
      <alignment horizontal="left" indent="2"/>
    </xf>
    <xf numFmtId="0" fontId="0" fillId="3" borderId="5" xfId="0" applyFill="1" applyBorder="1" applyAlignment="1">
      <alignment horizontal="left" indent="1"/>
    </xf>
    <xf numFmtId="0" fontId="0" fillId="0" borderId="0" xfId="0" applyBorder="1" applyAlignment="1">
      <alignment horizontal="left" indent="2"/>
    </xf>
    <xf numFmtId="0" fontId="0" fillId="0" borderId="5" xfId="0" applyBorder="1" applyAlignment="1">
      <alignment horizontal="left" indent="2"/>
    </xf>
    <xf numFmtId="0" fontId="0" fillId="0" borderId="6" xfId="0" applyBorder="1" applyAlignment="1">
      <alignment horizontal="left" indent="2"/>
    </xf>
    <xf numFmtId="0" fontId="0" fillId="0" borderId="4" xfId="0" applyFill="1" applyBorder="1"/>
    <xf numFmtId="0" fontId="0" fillId="0" borderId="4" xfId="0" applyBorder="1"/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7" borderId="0" xfId="0" applyFill="1" applyBorder="1"/>
    <xf numFmtId="0" fontId="0" fillId="7" borderId="5" xfId="0" applyFill="1" applyBorder="1"/>
    <xf numFmtId="0" fontId="0" fillId="7" borderId="0" xfId="0" applyFill="1" applyAlignment="1"/>
    <xf numFmtId="0" fontId="0" fillId="7" borderId="0" xfId="0" applyFont="1" applyFill="1" applyBorder="1"/>
    <xf numFmtId="0" fontId="0" fillId="7" borderId="2" xfId="0" applyFill="1" applyBorder="1"/>
    <xf numFmtId="0" fontId="0" fillId="7" borderId="6" xfId="0" applyFill="1" applyBorder="1"/>
    <xf numFmtId="0" fontId="0" fillId="7" borderId="2" xfId="0" applyFill="1" applyBorder="1" applyAlignment="1"/>
    <xf numFmtId="0" fontId="0" fillId="7" borderId="2" xfId="0" applyFill="1" applyBorder="1" applyAlignment="1">
      <alignment horizontal="right"/>
    </xf>
    <xf numFmtId="0" fontId="0" fillId="7" borderId="1" xfId="0" applyFill="1" applyBorder="1"/>
    <xf numFmtId="0" fontId="0" fillId="7" borderId="4" xfId="0" applyFill="1" applyBorder="1"/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7" borderId="3" xfId="0" applyFill="1" applyBorder="1"/>
    <xf numFmtId="0" fontId="0" fillId="7" borderId="7" xfId="0" applyFill="1" applyBorder="1"/>
    <xf numFmtId="0" fontId="0" fillId="7" borderId="3" xfId="0" applyFill="1" applyBorder="1" applyAlignment="1"/>
    <xf numFmtId="0" fontId="0" fillId="7" borderId="3" xfId="0" applyFill="1" applyBorder="1" applyAlignment="1">
      <alignment horizontal="right"/>
    </xf>
    <xf numFmtId="0" fontId="0" fillId="7" borderId="0" xfId="0" applyFill="1" applyBorder="1" applyAlignment="1"/>
    <xf numFmtId="0" fontId="0" fillId="7" borderId="0" xfId="0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0" fillId="8" borderId="0" xfId="0" applyFill="1" applyBorder="1"/>
    <xf numFmtId="0" fontId="0" fillId="8" borderId="0" xfId="0" applyFill="1" applyBorder="1" applyAlignment="1"/>
    <xf numFmtId="0" fontId="0" fillId="8" borderId="0" xfId="0" applyFill="1" applyBorder="1" applyAlignment="1">
      <alignment horizontal="right"/>
    </xf>
    <xf numFmtId="0" fontId="0" fillId="8" borderId="0" xfId="0" applyFont="1" applyFill="1" applyBorder="1" applyAlignment="1"/>
    <xf numFmtId="0" fontId="0" fillId="9" borderId="0" xfId="0" applyFill="1" applyBorder="1"/>
    <xf numFmtId="0" fontId="0" fillId="9" borderId="0" xfId="0" applyFill="1" applyBorder="1" applyAlignment="1"/>
    <xf numFmtId="0" fontId="0" fillId="9" borderId="0" xfId="0" applyFill="1" applyBorder="1" applyAlignment="1">
      <alignment horizontal="right"/>
    </xf>
    <xf numFmtId="0" fontId="0" fillId="9" borderId="0" xfId="0" applyFont="1" applyFill="1" applyBorder="1" applyAlignment="1"/>
    <xf numFmtId="0" fontId="0" fillId="9" borderId="2" xfId="0" applyFill="1" applyBorder="1"/>
    <xf numFmtId="0" fontId="0" fillId="9" borderId="2" xfId="0" applyFill="1" applyBorder="1" applyAlignment="1"/>
    <xf numFmtId="0" fontId="0" fillId="9" borderId="2" xfId="0" applyFill="1" applyBorder="1" applyAlignment="1">
      <alignment horizontal="right"/>
    </xf>
    <xf numFmtId="0" fontId="0" fillId="8" borderId="0" xfId="0" applyFill="1" applyBorder="1" applyAlignment="1">
      <alignment horizontal="left" indent="1"/>
    </xf>
    <xf numFmtId="0" fontId="0" fillId="8" borderId="5" xfId="0" applyFill="1" applyBorder="1" applyAlignment="1">
      <alignment horizontal="left" indent="1"/>
    </xf>
    <xf numFmtId="0" fontId="6" fillId="0" borderId="0" xfId="1"/>
    <xf numFmtId="0" fontId="8" fillId="10" borderId="12" xfId="1" applyFont="1" applyFill="1" applyBorder="1" applyAlignment="1">
      <alignment horizontal="left" vertical="top" wrapText="1"/>
    </xf>
    <xf numFmtId="0" fontId="8" fillId="10" borderId="13" xfId="1" applyFont="1" applyFill="1" applyBorder="1" applyAlignment="1">
      <alignment horizontal="center" wrapText="1"/>
    </xf>
    <xf numFmtId="0" fontId="8" fillId="0" borderId="14" xfId="1" applyFont="1" applyBorder="1" applyAlignment="1">
      <alignment horizontal="left" vertical="top" wrapText="1"/>
    </xf>
    <xf numFmtId="0" fontId="8" fillId="0" borderId="15" xfId="1" applyFont="1" applyBorder="1" applyAlignment="1">
      <alignment vertical="top" wrapText="1"/>
    </xf>
    <xf numFmtId="0" fontId="8" fillId="0" borderId="16" xfId="1" applyFont="1" applyBorder="1" applyAlignment="1">
      <alignment horizontal="left" vertical="top" wrapText="1"/>
    </xf>
    <xf numFmtId="0" fontId="8" fillId="0" borderId="17" xfId="1" applyFont="1" applyBorder="1" applyAlignment="1">
      <alignment vertical="top" wrapText="1"/>
    </xf>
    <xf numFmtId="0" fontId="8" fillId="0" borderId="17" xfId="1" applyFont="1" applyBorder="1" applyAlignment="1">
      <alignment horizontal="left" vertical="top" wrapText="1"/>
    </xf>
    <xf numFmtId="0" fontId="8" fillId="0" borderId="18" xfId="1" applyFont="1" applyBorder="1" applyAlignment="1">
      <alignment horizontal="left" vertical="top" wrapText="1"/>
    </xf>
    <xf numFmtId="0" fontId="8" fillId="0" borderId="19" xfId="1" applyFont="1" applyBorder="1" applyAlignment="1">
      <alignment vertical="top" wrapText="1"/>
    </xf>
    <xf numFmtId="0" fontId="8" fillId="0" borderId="16" xfId="1" applyFont="1" applyBorder="1" applyAlignment="1">
      <alignment vertical="top" wrapText="1"/>
    </xf>
    <xf numFmtId="0" fontId="8" fillId="0" borderId="20" xfId="1" applyFont="1" applyBorder="1" applyAlignment="1">
      <alignment horizontal="left" vertical="top" wrapText="1"/>
    </xf>
    <xf numFmtId="0" fontId="8" fillId="0" borderId="18" xfId="1" applyFont="1" applyBorder="1" applyAlignment="1">
      <alignment vertical="top" wrapText="1"/>
    </xf>
    <xf numFmtId="0" fontId="1" fillId="0" borderId="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2" borderId="8" xfId="0" applyFill="1" applyBorder="1"/>
    <xf numFmtId="0" fontId="0" fillId="2" borderId="6" xfId="0" applyFont="1" applyFill="1" applyBorder="1"/>
    <xf numFmtId="0" fontId="0" fillId="3" borderId="8" xfId="0" applyFont="1" applyFill="1" applyBorder="1"/>
    <xf numFmtId="0" fontId="0" fillId="3" borderId="6" xfId="0" applyFont="1" applyFill="1" applyBorder="1"/>
    <xf numFmtId="0" fontId="0" fillId="0" borderId="23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5" xfId="0" applyFont="1" applyFill="1" applyBorder="1"/>
    <xf numFmtId="0" fontId="0" fillId="0" borderId="8" xfId="0" applyFont="1" applyFill="1" applyBorder="1"/>
    <xf numFmtId="0" fontId="0" fillId="0" borderId="6" xfId="0" applyFont="1" applyFill="1" applyBorder="1"/>
    <xf numFmtId="0" fontId="0" fillId="3" borderId="23" xfId="0" applyFill="1" applyBorder="1"/>
    <xf numFmtId="0" fontId="0" fillId="3" borderId="0" xfId="0" applyFill="1" applyBorder="1" applyAlignment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0" fontId="0" fillId="3" borderId="5" xfId="0" applyFont="1" applyFill="1" applyBorder="1"/>
    <xf numFmtId="0" fontId="0" fillId="3" borderId="8" xfId="0" applyFill="1" applyBorder="1"/>
    <xf numFmtId="0" fontId="0" fillId="0" borderId="23" xfId="0" applyBorder="1"/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0" xfId="0" applyFont="1" applyBorder="1" applyAlignment="1"/>
    <xf numFmtId="0" fontId="0" fillId="0" borderId="8" xfId="0" applyBorder="1"/>
    <xf numFmtId="0" fontId="0" fillId="0" borderId="22" xfId="0" applyFill="1" applyBorder="1"/>
    <xf numFmtId="0" fontId="0" fillId="0" borderId="4" xfId="0" applyFont="1" applyFill="1" applyBorder="1"/>
    <xf numFmtId="0" fontId="0" fillId="9" borderId="23" xfId="0" applyFill="1" applyBorder="1"/>
    <xf numFmtId="0" fontId="0" fillId="9" borderId="5" xfId="0" applyFont="1" applyFill="1" applyBorder="1" applyAlignment="1"/>
    <xf numFmtId="0" fontId="0" fillId="8" borderId="23" xfId="0" applyFill="1" applyBorder="1"/>
    <xf numFmtId="0" fontId="0" fillId="8" borderId="5" xfId="0" applyFont="1" applyFill="1" applyBorder="1" applyAlignment="1"/>
    <xf numFmtId="0" fontId="0" fillId="9" borderId="8" xfId="0" applyFill="1" applyBorder="1"/>
    <xf numFmtId="0" fontId="0" fillId="9" borderId="6" xfId="0" applyFont="1" applyFill="1" applyBorder="1" applyAlignment="1"/>
    <xf numFmtId="0" fontId="0" fillId="7" borderId="23" xfId="0" applyFill="1" applyBorder="1"/>
    <xf numFmtId="0" fontId="0" fillId="7" borderId="5" xfId="0" applyFont="1" applyFill="1" applyBorder="1"/>
    <xf numFmtId="0" fontId="0" fillId="7" borderId="8" xfId="0" applyFill="1" applyBorder="1"/>
    <xf numFmtId="0" fontId="0" fillId="7" borderId="6" xfId="0" applyFont="1" applyFill="1" applyBorder="1"/>
    <xf numFmtId="0" fontId="0" fillId="7" borderId="5" xfId="0" applyFill="1" applyBorder="1" applyAlignment="1"/>
    <xf numFmtId="0" fontId="0" fillId="7" borderId="6" xfId="0" applyFill="1" applyBorder="1" applyAlignment="1"/>
    <xf numFmtId="0" fontId="0" fillId="7" borderId="22" xfId="0" applyFill="1" applyBorder="1"/>
    <xf numFmtId="0" fontId="0" fillId="7" borderId="4" xfId="0" applyFont="1" applyFill="1" applyBorder="1"/>
    <xf numFmtId="0" fontId="0" fillId="0" borderId="22" xfId="0" applyBorder="1"/>
    <xf numFmtId="0" fontId="0" fillId="7" borderId="25" xfId="0" applyFill="1" applyBorder="1"/>
    <xf numFmtId="0" fontId="0" fillId="7" borderId="7" xfId="0" applyFont="1" applyFill="1" applyBorder="1"/>
    <xf numFmtId="0" fontId="1" fillId="0" borderId="24" xfId="0" applyFont="1" applyBorder="1" applyAlignment="1">
      <alignment horizontal="center" vertical="center" wrapText="1"/>
    </xf>
    <xf numFmtId="0" fontId="0" fillId="0" borderId="0" xfId="0" applyNumberFormat="1" applyFill="1"/>
    <xf numFmtId="0" fontId="1" fillId="0" borderId="0" xfId="0" applyFont="1" applyBorder="1" applyAlignment="1">
      <alignment horizontal="center"/>
    </xf>
    <xf numFmtId="0" fontId="8" fillId="0" borderId="16" xfId="1" applyFont="1" applyBorder="1" applyAlignment="1">
      <alignment horizontal="left" vertical="top"/>
    </xf>
    <xf numFmtId="0" fontId="0" fillId="0" borderId="26" xfId="1" applyNumberFormat="1" applyFont="1" applyFill="1" applyBorder="1"/>
    <xf numFmtId="0" fontId="0" fillId="0" borderId="27" xfId="1" applyNumberFormat="1" applyFont="1" applyFill="1" applyBorder="1"/>
    <xf numFmtId="0" fontId="0" fillId="0" borderId="28" xfId="1" applyNumberFormat="1" applyFont="1" applyFill="1" applyBorder="1"/>
    <xf numFmtId="0" fontId="0" fillId="0" borderId="0" xfId="0" applyFont="1"/>
    <xf numFmtId="0" fontId="0" fillId="0" borderId="0" xfId="0" applyFont="1" applyBorder="1"/>
    <xf numFmtId="0" fontId="10" fillId="0" borderId="0" xfId="1" applyFont="1" applyBorder="1" applyAlignment="1">
      <alignment horizontal="left" vertical="top" wrapText="1"/>
    </xf>
    <xf numFmtId="0" fontId="10" fillId="0" borderId="0" xfId="1" applyFont="1" applyBorder="1" applyAlignment="1">
      <alignment vertical="top" wrapText="1"/>
    </xf>
    <xf numFmtId="0" fontId="11" fillId="0" borderId="0" xfId="1" applyFont="1"/>
    <xf numFmtId="0" fontId="0" fillId="3" borderId="2" xfId="0" applyFont="1" applyFill="1" applyBorder="1"/>
    <xf numFmtId="0" fontId="0" fillId="0" borderId="2" xfId="0" applyFont="1" applyFill="1" applyBorder="1"/>
    <xf numFmtId="0" fontId="0" fillId="0" borderId="1" xfId="0" applyFont="1" applyFill="1" applyBorder="1"/>
    <xf numFmtId="0" fontId="0" fillId="9" borderId="2" xfId="0" applyFont="1" applyFill="1" applyBorder="1" applyAlignment="1"/>
    <xf numFmtId="0" fontId="0" fillId="7" borderId="2" xfId="0" applyFont="1" applyFill="1" applyBorder="1"/>
    <xf numFmtId="0" fontId="0" fillId="7" borderId="1" xfId="0" applyFont="1" applyFill="1" applyBorder="1"/>
    <xf numFmtId="0" fontId="0" fillId="7" borderId="3" xfId="0" applyFont="1" applyFill="1" applyBorder="1"/>
    <xf numFmtId="0" fontId="0" fillId="0" borderId="0" xfId="1" applyNumberFormat="1" applyFont="1" applyFill="1" applyBorder="1"/>
    <xf numFmtId="0" fontId="0" fillId="0" borderId="0" xfId="0" quotePrefix="1" applyFont="1" applyFill="1" applyBorder="1"/>
    <xf numFmtId="0" fontId="10" fillId="0" borderId="0" xfId="1" applyFont="1" applyBorder="1" applyAlignment="1">
      <alignment vertical="top"/>
    </xf>
    <xf numFmtId="0" fontId="0" fillId="0" borderId="0" xfId="0" applyFill="1" applyBorder="1" applyAlignment="1"/>
    <xf numFmtId="0" fontId="0" fillId="2" borderId="2" xfId="0" applyFill="1" applyBorder="1" applyAlignment="1"/>
    <xf numFmtId="0" fontId="0" fillId="2" borderId="30" xfId="0" applyFill="1" applyBorder="1"/>
    <xf numFmtId="0" fontId="0" fillId="2" borderId="29" xfId="0" applyFill="1" applyBorder="1"/>
    <xf numFmtId="0" fontId="0" fillId="2" borderId="31" xfId="0" applyFill="1" applyBorder="1"/>
    <xf numFmtId="0" fontId="0" fillId="2" borderId="30" xfId="0" applyFill="1" applyBorder="1" applyAlignment="1"/>
    <xf numFmtId="0" fontId="0" fillId="2" borderId="30" xfId="0" applyFill="1" applyBorder="1" applyAlignment="1">
      <alignment horizontal="right"/>
    </xf>
    <xf numFmtId="0" fontId="0" fillId="2" borderId="29" xfId="0" applyFont="1" applyFill="1" applyBorder="1"/>
    <xf numFmtId="0" fontId="5" fillId="2" borderId="6" xfId="0" applyFont="1" applyFill="1" applyBorder="1"/>
    <xf numFmtId="0" fontId="0" fillId="0" borderId="2" xfId="0" applyFill="1" applyBorder="1" applyAlignment="1"/>
    <xf numFmtId="0" fontId="0" fillId="9" borderId="0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9" borderId="6" xfId="0" applyFill="1" applyBorder="1" applyAlignment="1">
      <alignment horizontal="left"/>
    </xf>
    <xf numFmtId="0" fontId="0" fillId="9" borderId="9" xfId="0" applyFill="1" applyBorder="1" applyAlignment="1">
      <alignment horizontal="left"/>
    </xf>
    <xf numFmtId="0" fontId="0" fillId="9" borderId="10" xfId="0" applyFill="1" applyBorder="1" applyAlignment="1">
      <alignment horizontal="left"/>
    </xf>
    <xf numFmtId="0" fontId="0" fillId="9" borderId="9" xfId="0" applyFill="1" applyBorder="1"/>
    <xf numFmtId="0" fontId="0" fillId="9" borderId="9" xfId="0" applyFill="1" applyBorder="1" applyAlignment="1"/>
    <xf numFmtId="0" fontId="0" fillId="9" borderId="9" xfId="0" applyFill="1" applyBorder="1" applyAlignment="1">
      <alignment horizontal="right"/>
    </xf>
    <xf numFmtId="0" fontId="0" fillId="9" borderId="9" xfId="0" applyFont="1" applyFill="1" applyBorder="1" applyAlignment="1"/>
    <xf numFmtId="0" fontId="0" fillId="9" borderId="24" xfId="0" applyFill="1" applyBorder="1"/>
    <xf numFmtId="0" fontId="0" fillId="9" borderId="10" xfId="0" applyFont="1" applyFill="1" applyBorder="1" applyAlignment="1"/>
    <xf numFmtId="0" fontId="0" fillId="0" borderId="32" xfId="0" applyFont="1" applyFill="1" applyBorder="1"/>
    <xf numFmtId="0" fontId="0" fillId="0" borderId="32" xfId="0" applyBorder="1"/>
    <xf numFmtId="0" fontId="0" fillId="0" borderId="0" xfId="0" applyFont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5" fillId="12" borderId="6" xfId="0" applyFont="1" applyFill="1" applyBorder="1"/>
    <xf numFmtId="0" fontId="5" fillId="3" borderId="5" xfId="0" applyFont="1" applyFill="1" applyBorder="1" applyAlignment="1">
      <alignment horizontal="left" indent="1"/>
    </xf>
    <xf numFmtId="0" fontId="0" fillId="0" borderId="0" xfId="0" applyFill="1" applyBorder="1" applyAlignment="1">
      <alignment horizontal="left" indent="4"/>
    </xf>
    <xf numFmtId="0" fontId="0" fillId="12" borderId="2" xfId="0" applyFill="1" applyBorder="1" applyAlignment="1">
      <alignment horizontal="left" indent="1"/>
    </xf>
    <xf numFmtId="0" fontId="5" fillId="2" borderId="6" xfId="0" applyFont="1" applyFill="1" applyBorder="1" applyAlignment="1">
      <alignment horizontal="left" indent="1"/>
    </xf>
    <xf numFmtId="0" fontId="5" fillId="3" borderId="6" xfId="0" applyFont="1" applyFill="1" applyBorder="1" applyAlignment="1">
      <alignment horizontal="left" indent="2"/>
    </xf>
    <xf numFmtId="0" fontId="5" fillId="3" borderId="5" xfId="0" applyFont="1" applyFill="1" applyBorder="1" applyAlignment="1">
      <alignment horizontal="left" indent="2"/>
    </xf>
    <xf numFmtId="0" fontId="12" fillId="0" borderId="1" xfId="0" applyFont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left" indent="1"/>
    </xf>
    <xf numFmtId="0" fontId="5" fillId="2" borderId="2" xfId="0" applyFont="1" applyFill="1" applyBorder="1"/>
    <xf numFmtId="0" fontId="5" fillId="0" borderId="1" xfId="0" applyFont="1" applyFill="1" applyBorder="1"/>
    <xf numFmtId="0" fontId="5" fillId="7" borderId="0" xfId="0" applyFont="1" applyFill="1" applyBorder="1"/>
    <xf numFmtId="0" fontId="5" fillId="7" borderId="2" xfId="0" applyFont="1" applyFill="1" applyBorder="1"/>
    <xf numFmtId="0" fontId="5" fillId="7" borderId="1" xfId="0" applyFont="1" applyFill="1" applyBorder="1"/>
    <xf numFmtId="0" fontId="5" fillId="0" borderId="1" xfId="0" applyFont="1" applyBorder="1"/>
    <xf numFmtId="0" fontId="5" fillId="7" borderId="3" xfId="0" applyFont="1" applyFill="1" applyBorder="1"/>
    <xf numFmtId="0" fontId="5" fillId="0" borderId="0" xfId="0" applyFont="1"/>
    <xf numFmtId="0" fontId="5" fillId="0" borderId="6" xfId="0" applyFont="1" applyFill="1" applyBorder="1" applyAlignment="1">
      <alignment horizontal="left" indent="3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Fill="1" applyBorder="1"/>
    <xf numFmtId="0" fontId="5" fillId="0" borderId="5" xfId="0" applyFont="1" applyFill="1" applyBorder="1" applyAlignment="1">
      <alignment horizontal="left" indent="3"/>
    </xf>
    <xf numFmtId="0" fontId="5" fillId="12" borderId="5" xfId="0" applyFont="1" applyFill="1" applyBorder="1"/>
    <xf numFmtId="0" fontId="0" fillId="11" borderId="0" xfId="0" applyFont="1" applyFill="1"/>
    <xf numFmtId="0" fontId="8" fillId="11" borderId="16" xfId="1" applyFont="1" applyFill="1" applyBorder="1" applyAlignment="1">
      <alignment horizontal="left" vertical="top" wrapText="1"/>
    </xf>
    <xf numFmtId="0" fontId="8" fillId="11" borderId="17" xfId="1" applyFont="1" applyFill="1" applyBorder="1" applyAlignment="1">
      <alignment vertical="top" wrapText="1"/>
    </xf>
    <xf numFmtId="0" fontId="0" fillId="12" borderId="0" xfId="0" applyFill="1" applyBorder="1" applyAlignment="1">
      <alignment horizontal="left" indent="1"/>
    </xf>
    <xf numFmtId="0" fontId="5" fillId="2" borderId="5" xfId="0" applyFont="1" applyFill="1" applyBorder="1" applyAlignment="1">
      <alignment horizontal="left" indent="1"/>
    </xf>
    <xf numFmtId="0" fontId="5" fillId="12" borderId="0" xfId="0" applyFont="1" applyFill="1" applyBorder="1" applyAlignment="1">
      <alignment horizontal="left" indent="1"/>
    </xf>
    <xf numFmtId="0" fontId="0" fillId="2" borderId="0" xfId="0" applyFill="1" applyBorder="1" applyAlignment="1">
      <alignment horizontal="left" indent="2"/>
    </xf>
    <xf numFmtId="0" fontId="5" fillId="2" borderId="0" xfId="0" applyFont="1" applyFill="1" applyBorder="1" applyAlignment="1">
      <alignment horizontal="left" indent="2"/>
    </xf>
    <xf numFmtId="0" fontId="5" fillId="2" borderId="5" xfId="0" applyFont="1" applyFill="1" applyBorder="1" applyAlignment="1">
      <alignment horizontal="left" indent="2"/>
    </xf>
    <xf numFmtId="0" fontId="0" fillId="2" borderId="2" xfId="0" applyFill="1" applyBorder="1" applyAlignment="1">
      <alignment horizontal="left" indent="2"/>
    </xf>
    <xf numFmtId="0" fontId="5" fillId="2" borderId="2" xfId="0" applyFont="1" applyFill="1" applyBorder="1" applyAlignment="1">
      <alignment horizontal="left" indent="2"/>
    </xf>
    <xf numFmtId="0" fontId="0" fillId="2" borderId="6" xfId="0" applyFill="1" applyBorder="1" applyAlignment="1">
      <alignment horizontal="left" indent="2"/>
    </xf>
    <xf numFmtId="0" fontId="5" fillId="3" borderId="4" xfId="0" applyFont="1" applyFill="1" applyBorder="1" applyAlignment="1">
      <alignment horizontal="left" indent="2"/>
    </xf>
    <xf numFmtId="0" fontId="0" fillId="3" borderId="22" xfId="0" applyFill="1" applyBorder="1"/>
    <xf numFmtId="0" fontId="0" fillId="3" borderId="1" xfId="0" applyFill="1" applyBorder="1" applyAlignment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3" borderId="4" xfId="0" applyFont="1" applyFill="1" applyBorder="1"/>
    <xf numFmtId="0" fontId="0" fillId="0" borderId="0" xfId="0" applyFont="1" applyAlignment="1"/>
    <xf numFmtId="0" fontId="1" fillId="0" borderId="0" xfId="0" applyFont="1" applyBorder="1" applyAlignment="1">
      <alignment vertical="center"/>
    </xf>
    <xf numFmtId="0" fontId="10" fillId="0" borderId="0" xfId="1" applyFont="1" applyBorder="1" applyAlignment="1">
      <alignment horizontal="left" vertical="top"/>
    </xf>
    <xf numFmtId="0" fontId="10" fillId="0" borderId="0" xfId="1" applyFont="1" applyFill="1" applyBorder="1" applyAlignment="1">
      <alignment horizontal="left" vertical="top"/>
    </xf>
    <xf numFmtId="0" fontId="10" fillId="0" borderId="0" xfId="1" applyFont="1" applyFill="1" applyBorder="1" applyAlignment="1">
      <alignment vertical="top"/>
    </xf>
    <xf numFmtId="0" fontId="0" fillId="0" borderId="0" xfId="0" applyFill="1" applyAlignment="1"/>
    <xf numFmtId="0" fontId="1" fillId="0" borderId="9" xfId="0" applyFont="1" applyFill="1" applyBorder="1" applyAlignment="1">
      <alignment horizontal="center" vertical="center"/>
    </xf>
    <xf numFmtId="0" fontId="0" fillId="3" borderId="31" xfId="0" applyFill="1" applyBorder="1"/>
    <xf numFmtId="0" fontId="5" fillId="3" borderId="29" xfId="0" applyFont="1" applyFill="1" applyBorder="1" applyAlignment="1">
      <alignment horizontal="left" indent="2"/>
    </xf>
    <xf numFmtId="0" fontId="8" fillId="10" borderId="12" xfId="1" applyFont="1" applyFill="1" applyBorder="1" applyAlignment="1">
      <alignment horizontal="left" vertical="top"/>
    </xf>
    <xf numFmtId="0" fontId="8" fillId="0" borderId="14" xfId="1" applyFont="1" applyBorder="1" applyAlignment="1">
      <alignment horizontal="left" vertical="top"/>
    </xf>
    <xf numFmtId="0" fontId="8" fillId="0" borderId="18" xfId="1" applyFont="1" applyBorder="1" applyAlignment="1">
      <alignment horizontal="left" vertical="top"/>
    </xf>
    <xf numFmtId="0" fontId="6" fillId="0" borderId="0" xfId="1" applyAlignment="1"/>
    <xf numFmtId="0" fontId="0" fillId="3" borderId="1" xfId="0" applyFont="1" applyFill="1" applyBorder="1"/>
    <xf numFmtId="0" fontId="0" fillId="2" borderId="30" xfId="0" applyFont="1" applyFill="1" applyBorder="1"/>
    <xf numFmtId="0" fontId="0" fillId="3" borderId="30" xfId="0" applyFill="1" applyBorder="1"/>
    <xf numFmtId="0" fontId="0" fillId="3" borderId="30" xfId="0" applyFill="1" applyBorder="1" applyAlignment="1"/>
    <xf numFmtId="0" fontId="0" fillId="3" borderId="30" xfId="0" applyFill="1" applyBorder="1" applyAlignment="1">
      <alignment horizontal="right"/>
    </xf>
    <xf numFmtId="0" fontId="0" fillId="3" borderId="30" xfId="0" applyFont="1" applyFill="1" applyBorder="1"/>
    <xf numFmtId="0" fontId="0" fillId="3" borderId="30" xfId="0" applyFill="1" applyBorder="1" applyAlignment="1">
      <alignment horizontal="left" indent="1"/>
    </xf>
    <xf numFmtId="0" fontId="0" fillId="3" borderId="29" xfId="0" applyFill="1" applyBorder="1" applyAlignment="1">
      <alignment horizontal="left" indent="1"/>
    </xf>
    <xf numFmtId="0" fontId="0" fillId="3" borderId="1" xfId="0" applyFill="1" applyBorder="1" applyAlignment="1">
      <alignment horizontal="left" indent="1"/>
    </xf>
    <xf numFmtId="0" fontId="0" fillId="3" borderId="4" xfId="0" applyFill="1" applyBorder="1" applyAlignment="1">
      <alignment horizontal="left" indent="1"/>
    </xf>
    <xf numFmtId="0" fontId="0" fillId="3" borderId="29" xfId="0" applyFont="1" applyFill="1" applyBorder="1"/>
    <xf numFmtId="164" fontId="6" fillId="0" borderId="0" xfId="3" applyNumberFormat="1" applyFont="1"/>
    <xf numFmtId="0" fontId="0" fillId="0" borderId="0" xfId="0" applyFont="1" applyFill="1"/>
    <xf numFmtId="0" fontId="5" fillId="0" borderId="0" xfId="0" applyFont="1" applyFill="1" applyBorder="1" applyAlignment="1">
      <alignment horizontal="left" indent="4"/>
    </xf>
    <xf numFmtId="0" fontId="0" fillId="12" borderId="30" xfId="0" applyFill="1" applyBorder="1" applyAlignment="1">
      <alignment horizontal="left" indent="1"/>
    </xf>
    <xf numFmtId="0" fontId="5" fillId="12" borderId="2" xfId="0" applyFont="1" applyFill="1" applyBorder="1" applyAlignment="1">
      <alignment horizontal="left" indent="1"/>
    </xf>
    <xf numFmtId="0" fontId="5" fillId="12" borderId="30" xfId="0" applyFont="1" applyFill="1" applyBorder="1" applyAlignment="1">
      <alignment horizontal="left" indent="1"/>
    </xf>
    <xf numFmtId="0" fontId="0" fillId="13" borderId="37" xfId="0" applyFont="1" applyFill="1" applyBorder="1" applyAlignment="1">
      <alignment horizontal="left" vertical="center" wrapText="1"/>
    </xf>
    <xf numFmtId="0" fontId="5" fillId="13" borderId="37" xfId="0" applyFont="1" applyFill="1" applyBorder="1" applyAlignment="1">
      <alignment horizontal="left" vertical="center"/>
    </xf>
    <xf numFmtId="0" fontId="0" fillId="12" borderId="2" xfId="0" applyFont="1" applyFill="1" applyBorder="1" applyAlignment="1">
      <alignment horizontal="left" indent="1"/>
    </xf>
    <xf numFmtId="0" fontId="0" fillId="3" borderId="2" xfId="0" applyFill="1" applyBorder="1" applyAlignment="1">
      <alignment horizontal="left" indent="3"/>
    </xf>
    <xf numFmtId="0" fontId="0" fillId="3" borderId="2" xfId="0" applyFont="1" applyFill="1" applyBorder="1" applyAlignment="1">
      <alignment horizontal="left" indent="3"/>
    </xf>
    <xf numFmtId="0" fontId="5" fillId="3" borderId="2" xfId="0" applyFont="1" applyFill="1" applyBorder="1" applyAlignment="1">
      <alignment horizontal="left" indent="3"/>
    </xf>
    <xf numFmtId="0" fontId="0" fillId="3" borderId="6" xfId="0" applyFont="1" applyFill="1" applyBorder="1" applyAlignment="1">
      <alignment horizontal="left" indent="3"/>
    </xf>
    <xf numFmtId="0" fontId="0" fillId="0" borderId="2" xfId="0" applyFill="1" applyBorder="1" applyAlignment="1">
      <alignment horizontal="left" indent="4"/>
    </xf>
    <xf numFmtId="0" fontId="5" fillId="0" borderId="2" xfId="0" applyFont="1" applyFill="1" applyBorder="1" applyAlignment="1">
      <alignment horizontal="left" indent="4"/>
    </xf>
    <xf numFmtId="0" fontId="0" fillId="3" borderId="30" xfId="0" applyFill="1" applyBorder="1" applyAlignment="1">
      <alignment horizontal="left" indent="3"/>
    </xf>
    <xf numFmtId="0" fontId="5" fillId="3" borderId="30" xfId="0" applyFont="1" applyFill="1" applyBorder="1" applyAlignment="1">
      <alignment horizontal="left" indent="3"/>
    </xf>
    <xf numFmtId="0" fontId="5" fillId="2" borderId="6" xfId="0" applyFont="1" applyFill="1" applyBorder="1" applyAlignment="1">
      <alignment horizontal="left" indent="2"/>
    </xf>
    <xf numFmtId="0" fontId="0" fillId="3" borderId="6" xfId="0" applyFill="1" applyBorder="1" applyAlignment="1">
      <alignment horizontal="left" indent="3"/>
    </xf>
    <xf numFmtId="0" fontId="5" fillId="3" borderId="6" xfId="0" applyFont="1" applyFill="1" applyBorder="1" applyAlignment="1">
      <alignment horizontal="left" indent="3"/>
    </xf>
    <xf numFmtId="0" fontId="0" fillId="3" borderId="30" xfId="0" applyFont="1" applyFill="1" applyBorder="1" applyAlignment="1">
      <alignment horizontal="left" indent="3"/>
    </xf>
    <xf numFmtId="0" fontId="5" fillId="3" borderId="29" xfId="0" applyFont="1" applyFill="1" applyBorder="1" applyAlignment="1">
      <alignment horizontal="left" indent="3"/>
    </xf>
    <xf numFmtId="0" fontId="5" fillId="0" borderId="5" xfId="0" applyFont="1" applyFill="1" applyBorder="1" applyAlignment="1">
      <alignment horizontal="left" indent="4"/>
    </xf>
    <xf numFmtId="0" fontId="0" fillId="8" borderId="35" xfId="0" applyFill="1" applyBorder="1" applyAlignment="1">
      <alignment horizontal="left" indent="5"/>
    </xf>
    <xf numFmtId="0" fontId="0" fillId="8" borderId="33" xfId="0" applyFill="1" applyBorder="1" applyAlignment="1">
      <alignment horizontal="left" indent="5"/>
    </xf>
    <xf numFmtId="0" fontId="5" fillId="8" borderId="33" xfId="0" applyFont="1" applyFill="1" applyBorder="1" applyAlignment="1">
      <alignment horizontal="left" indent="5"/>
    </xf>
    <xf numFmtId="0" fontId="0" fillId="8" borderId="8" xfId="0" applyFill="1" applyBorder="1" applyAlignment="1">
      <alignment horizontal="left" indent="5"/>
    </xf>
    <xf numFmtId="0" fontId="0" fillId="8" borderId="2" xfId="0" applyFill="1" applyBorder="1" applyAlignment="1">
      <alignment horizontal="left" indent="5"/>
    </xf>
    <xf numFmtId="0" fontId="5" fillId="8" borderId="2" xfId="0" applyFont="1" applyFill="1" applyBorder="1" applyAlignment="1">
      <alignment horizontal="left" indent="5"/>
    </xf>
    <xf numFmtId="0" fontId="0" fillId="0" borderId="0" xfId="0" applyFill="1" applyBorder="1" applyAlignment="1">
      <alignment horizontal="left" indent="6"/>
    </xf>
    <xf numFmtId="0" fontId="5" fillId="0" borderId="0" xfId="0" applyFont="1" applyFill="1" applyBorder="1" applyAlignment="1">
      <alignment horizontal="left" indent="6"/>
    </xf>
    <xf numFmtId="0" fontId="0" fillId="8" borderId="0" xfId="0" applyFill="1" applyBorder="1" applyAlignment="1">
      <alignment horizontal="left" indent="5"/>
    </xf>
    <xf numFmtId="0" fontId="5" fillId="8" borderId="0" xfId="0" applyFont="1" applyFill="1" applyBorder="1" applyAlignment="1">
      <alignment horizontal="left" indent="5"/>
    </xf>
    <xf numFmtId="0" fontId="5" fillId="8" borderId="0" xfId="0" quotePrefix="1" applyFont="1" applyFill="1" applyBorder="1" applyAlignment="1">
      <alignment horizontal="left" indent="5"/>
    </xf>
    <xf numFmtId="0" fontId="0" fillId="8" borderId="9" xfId="0" applyFill="1" applyBorder="1" applyAlignment="1">
      <alignment horizontal="left" indent="5"/>
    </xf>
    <xf numFmtId="0" fontId="5" fillId="8" borderId="9" xfId="0" applyFont="1" applyFill="1" applyBorder="1" applyAlignment="1">
      <alignment horizontal="left" indent="5"/>
    </xf>
    <xf numFmtId="0" fontId="0" fillId="3" borderId="0" xfId="0" applyFill="1" applyBorder="1" applyAlignment="1">
      <alignment horizontal="left" indent="3"/>
    </xf>
    <xf numFmtId="0" fontId="0" fillId="3" borderId="0" xfId="0" applyFont="1" applyFill="1" applyBorder="1" applyAlignment="1">
      <alignment horizontal="left" indent="3"/>
    </xf>
    <xf numFmtId="0" fontId="5" fillId="3" borderId="0" xfId="0" applyFont="1" applyFill="1" applyBorder="1" applyAlignment="1">
      <alignment horizontal="left" indent="3"/>
    </xf>
    <xf numFmtId="0" fontId="0" fillId="2" borderId="30" xfId="0" applyFill="1" applyBorder="1" applyAlignment="1">
      <alignment horizontal="left" indent="2"/>
    </xf>
    <xf numFmtId="0" fontId="0" fillId="2" borderId="30" xfId="0" applyFont="1" applyFill="1" applyBorder="1" applyAlignment="1">
      <alignment horizontal="left" indent="2"/>
    </xf>
    <xf numFmtId="0" fontId="5" fillId="2" borderId="30" xfId="0" applyFont="1" applyFill="1" applyBorder="1" applyAlignment="1">
      <alignment horizontal="left" indent="2"/>
    </xf>
    <xf numFmtId="0" fontId="0" fillId="3" borderId="1" xfId="0" applyFill="1" applyBorder="1" applyAlignment="1">
      <alignment horizontal="left" indent="3"/>
    </xf>
    <xf numFmtId="0" fontId="5" fillId="3" borderId="1" xfId="0" applyFont="1" applyFill="1" applyBorder="1" applyAlignment="1">
      <alignment horizontal="left" indent="3"/>
    </xf>
    <xf numFmtId="0" fontId="5" fillId="2" borderId="0" xfId="0" quotePrefix="1" applyFont="1" applyFill="1" applyBorder="1" applyAlignment="1">
      <alignment horizontal="left" indent="2"/>
    </xf>
    <xf numFmtId="0" fontId="0" fillId="0" borderId="0" xfId="0" applyFont="1" applyFill="1" applyAlignment="1"/>
    <xf numFmtId="0" fontId="12" fillId="0" borderId="0" xfId="0" applyFont="1" applyBorder="1" applyAlignment="1">
      <alignment horizontal="left" vertical="center"/>
    </xf>
    <xf numFmtId="0" fontId="0" fillId="13" borderId="2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left" vertical="center"/>
    </xf>
    <xf numFmtId="0" fontId="0" fillId="7" borderId="2" xfId="0" applyFill="1" applyBorder="1" applyAlignment="1">
      <alignment horizontal="left"/>
    </xf>
    <xf numFmtId="0" fontId="5" fillId="7" borderId="2" xfId="0" applyFont="1" applyFill="1" applyBorder="1" applyAlignment="1">
      <alignment horizontal="left"/>
    </xf>
    <xf numFmtId="0" fontId="0" fillId="12" borderId="30" xfId="0" applyFill="1" applyBorder="1" applyAlignment="1">
      <alignment horizontal="left" indent="2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/>
    </xf>
    <xf numFmtId="0" fontId="5" fillId="13" borderId="36" xfId="0" applyFont="1" applyFill="1" applyBorder="1" applyAlignment="1">
      <alignment horizontal="left" vertical="center" wrapText="1"/>
    </xf>
    <xf numFmtId="0" fontId="5" fillId="8" borderId="34" xfId="0" applyFont="1" applyFill="1" applyBorder="1" applyAlignment="1">
      <alignment horizontal="left" indent="4"/>
    </xf>
    <xf numFmtId="0" fontId="5" fillId="8" borderId="6" xfId="0" applyFont="1" applyFill="1" applyBorder="1" applyAlignment="1">
      <alignment horizontal="left" indent="4"/>
    </xf>
    <xf numFmtId="0" fontId="5" fillId="0" borderId="5" xfId="0" applyFont="1" applyFill="1" applyBorder="1" applyAlignment="1">
      <alignment horizontal="left" indent="5"/>
    </xf>
    <xf numFmtId="0" fontId="5" fillId="8" borderId="5" xfId="0" applyFont="1" applyFill="1" applyBorder="1" applyAlignment="1">
      <alignment horizontal="left" indent="4"/>
    </xf>
    <xf numFmtId="0" fontId="5" fillId="8" borderId="5" xfId="0" quotePrefix="1" applyFont="1" applyFill="1" applyBorder="1" applyAlignment="1">
      <alignment horizontal="left" indent="4"/>
    </xf>
    <xf numFmtId="0" fontId="5" fillId="8" borderId="10" xfId="0" applyFont="1" applyFill="1" applyBorder="1" applyAlignment="1">
      <alignment horizontal="left" indent="4"/>
    </xf>
    <xf numFmtId="0" fontId="5" fillId="12" borderId="29" xfId="0" applyFont="1" applyFill="1" applyBorder="1" applyAlignment="1">
      <alignment horizontal="left"/>
    </xf>
    <xf numFmtId="0" fontId="5" fillId="13" borderId="6" xfId="0" applyFont="1" applyFill="1" applyBorder="1" applyAlignment="1">
      <alignment horizontal="left" vertical="center"/>
    </xf>
    <xf numFmtId="0" fontId="5" fillId="12" borderId="6" xfId="0" applyFont="1" applyFill="1" applyBorder="1" applyAlignment="1">
      <alignment horizontal="left"/>
    </xf>
    <xf numFmtId="0" fontId="5" fillId="2" borderId="29" xfId="0" applyFont="1" applyFill="1" applyBorder="1"/>
    <xf numFmtId="0" fontId="5" fillId="7" borderId="5" xfId="0" applyFont="1" applyFill="1" applyBorder="1"/>
    <xf numFmtId="0" fontId="5" fillId="7" borderId="6" xfId="0" applyFont="1" applyFill="1" applyBorder="1"/>
    <xf numFmtId="0" fontId="5" fillId="7" borderId="6" xfId="0" applyFont="1" applyFill="1" applyBorder="1" applyAlignment="1">
      <alignment horizontal="left"/>
    </xf>
    <xf numFmtId="0" fontId="0" fillId="7" borderId="33" xfId="0" applyFill="1" applyBorder="1"/>
    <xf numFmtId="0" fontId="5" fillId="7" borderId="33" xfId="0" applyFont="1" applyFill="1" applyBorder="1"/>
    <xf numFmtId="0" fontId="5" fillId="7" borderId="34" xfId="0" applyFont="1" applyFill="1" applyBorder="1"/>
    <xf numFmtId="0" fontId="5" fillId="7" borderId="4" xfId="0" applyFont="1" applyFill="1" applyBorder="1"/>
    <xf numFmtId="0" fontId="5" fillId="7" borderId="7" xfId="0" applyFont="1" applyFill="1" applyBorder="1"/>
    <xf numFmtId="0" fontId="0" fillId="1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3" borderId="30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30" xfId="0" applyFill="1" applyBorder="1" applyAlignment="1">
      <alignment horizontal="left"/>
    </xf>
    <xf numFmtId="0" fontId="0" fillId="2" borderId="30" xfId="0" applyFill="1" applyBorder="1" applyAlignment="1">
      <alignment horizontal="left" indent="1"/>
    </xf>
    <xf numFmtId="0" fontId="0" fillId="2" borderId="6" xfId="0" applyFill="1" applyBorder="1" applyAlignment="1">
      <alignment horizontal="left"/>
    </xf>
    <xf numFmtId="0" fontId="0" fillId="3" borderId="30" xfId="0" applyFont="1" applyFill="1" applyBorder="1" applyAlignment="1">
      <alignment horizontal="left" indent="1"/>
    </xf>
    <xf numFmtId="0" fontId="0" fillId="2" borderId="3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8" borderId="33" xfId="0" applyFill="1" applyBorder="1" applyAlignment="1">
      <alignment horizontal="left"/>
    </xf>
    <xf numFmtId="0" fontId="0" fillId="8" borderId="35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8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ont="1" applyFill="1" applyBorder="1"/>
    <xf numFmtId="3" fontId="15" fillId="0" borderId="0" xfId="0" applyNumberFormat="1" applyFont="1" applyAlignment="1">
      <alignment vertical="center"/>
    </xf>
    <xf numFmtId="3" fontId="0" fillId="0" borderId="0" xfId="0" applyNumberFormat="1"/>
    <xf numFmtId="0" fontId="1" fillId="0" borderId="0" xfId="0" applyFont="1" applyBorder="1"/>
    <xf numFmtId="3" fontId="15" fillId="0" borderId="0" xfId="0" applyNumberFormat="1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3" fontId="15" fillId="0" borderId="0" xfId="0" applyNumberFormat="1" applyFont="1" applyFill="1" applyBorder="1" applyAlignment="1">
      <alignment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 vertical="center" wrapText="1"/>
    </xf>
    <xf numFmtId="3" fontId="15" fillId="0" borderId="0" xfId="0" applyNumberFormat="1" applyFont="1" applyFill="1" applyBorder="1" applyAlignment="1">
      <alignment horizontal="left" vertical="center"/>
    </xf>
    <xf numFmtId="3" fontId="15" fillId="0" borderId="0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8" fillId="0" borderId="21" xfId="1" applyFont="1" applyBorder="1" applyAlignment="1">
      <alignment horizontal="left" vertical="top" wrapText="1"/>
    </xf>
    <xf numFmtId="0" fontId="6" fillId="0" borderId="21" xfId="1" applyFont="1" applyBorder="1" applyAlignment="1">
      <alignment horizontal="center" vertical="center"/>
    </xf>
    <xf numFmtId="0" fontId="8" fillId="0" borderId="20" xfId="1" applyFont="1" applyBorder="1" applyAlignment="1">
      <alignment horizontal="left" vertical="top" wrapText="1"/>
    </xf>
    <xf numFmtId="0" fontId="6" fillId="0" borderId="20" xfId="1" applyFont="1" applyBorder="1" applyAlignment="1">
      <alignment horizontal="center" vertical="center"/>
    </xf>
    <xf numFmtId="0" fontId="7" fillId="10" borderId="11" xfId="1" applyFont="1" applyFill="1" applyBorder="1" applyAlignment="1">
      <alignment horizontal="center" vertical="center" wrapText="1"/>
    </xf>
    <xf numFmtId="0" fontId="8" fillId="0" borderId="21" xfId="1" applyFont="1" applyBorder="1" applyAlignment="1">
      <alignment horizontal="left" vertical="top"/>
    </xf>
    <xf numFmtId="0" fontId="8" fillId="0" borderId="20" xfId="1" applyFont="1" applyBorder="1" applyAlignment="1">
      <alignment horizontal="left" vertical="top"/>
    </xf>
  </cellXfs>
  <cellStyles count="4">
    <cellStyle name="Komma" xfId="3" builtinId="3"/>
    <cellStyle name="Standard" xfId="0" builtinId="0"/>
    <cellStyle name="Standard 2" xfId="1"/>
    <cellStyle name="Standard 3" xfId="2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D15"/>
  <sheetViews>
    <sheetView tabSelected="1" workbookViewId="0">
      <selection activeCell="E12" sqref="E12"/>
    </sheetView>
  </sheetViews>
  <sheetFormatPr baseColWidth="10" defaultRowHeight="14.4"/>
  <cols>
    <col min="2" max="2" width="54.109375" bestFit="1" customWidth="1"/>
    <col min="3" max="3" width="28.77734375" bestFit="1" customWidth="1"/>
  </cols>
  <sheetData>
    <row r="1" spans="1:4">
      <c r="A1" t="s">
        <v>2</v>
      </c>
      <c r="B1" t="s">
        <v>1218</v>
      </c>
      <c r="C1" t="s">
        <v>43</v>
      </c>
      <c r="D1" t="s">
        <v>1885</v>
      </c>
    </row>
    <row r="2" spans="1:4">
      <c r="A2" t="str">
        <f>'Structure questionnaire'!M82</f>
        <v>P20B</v>
      </c>
      <c r="B2" t="str">
        <f>'Structure questionnaire'!C82</f>
        <v>Free school books</v>
      </c>
      <c r="C2" t="str">
        <f>'Structure questionnaire'!B82</f>
        <v>Non-monetary transfers from gov</v>
      </c>
      <c r="D2">
        <f>'Structure questionnaire'!E82</f>
        <v>12</v>
      </c>
    </row>
    <row r="3" spans="1:4">
      <c r="A3" t="str">
        <f>'Structure questionnaire'!M83</f>
        <v>P21B</v>
      </c>
      <c r="B3" t="str">
        <f>'Structure questionnaire'!C83</f>
        <v>Free school uniform</v>
      </c>
      <c r="C3" t="str">
        <f>'Structure questionnaire'!B83</f>
        <v>Non-monetary transfers from gov</v>
      </c>
      <c r="D3">
        <f>'Structure questionnaire'!E83</f>
        <v>12</v>
      </c>
    </row>
    <row r="4" spans="1:4">
      <c r="A4" t="str">
        <f>'Structure questionnaire'!M84</f>
        <v>P22C</v>
      </c>
      <c r="B4" t="str">
        <f>'Structure questionnaire'!C84</f>
        <v>Free school breakfast</v>
      </c>
      <c r="C4" t="str">
        <f>'Structure questionnaire'!B84</f>
        <v>Non-monetary transfers from gov</v>
      </c>
      <c r="D4">
        <f>'Structure questionnaire'!E84</f>
        <v>12</v>
      </c>
    </row>
    <row r="5" spans="1:4">
      <c r="A5" t="str">
        <f>'Structure questionnaire'!M85</f>
        <v>P23C</v>
      </c>
      <c r="B5" t="str">
        <f>'Structure questionnaire'!C85</f>
        <v>Free school lunch</v>
      </c>
      <c r="C5" t="str">
        <f>'Structure questionnaire'!B85</f>
        <v>Non-monetary transfers from gov</v>
      </c>
      <c r="D5">
        <f>'Structure questionnaire'!E85</f>
        <v>12</v>
      </c>
    </row>
    <row r="6" spans="1:4">
      <c r="A6" t="str">
        <f>'Structure questionnaire'!M86</f>
        <v>P24C</v>
      </c>
      <c r="B6" t="str">
        <f>'Structure questionnaire'!C86</f>
        <v>Child care program</v>
      </c>
      <c r="C6" t="str">
        <f>'Structure questionnaire'!B86</f>
        <v>Non-monetary transfers from gov</v>
      </c>
      <c r="D6">
        <f>'Structure questionnaire'!E86</f>
        <v>12</v>
      </c>
    </row>
    <row r="7" spans="1:4">
      <c r="A7" t="str">
        <f>'Structure questionnaire'!M87</f>
        <v>P25C</v>
      </c>
      <c r="B7" t="str">
        <f>'Structure questionnaire'!C87</f>
        <v>Services from "Mi Papilla" program</v>
      </c>
      <c r="C7" t="str">
        <f>'Structure questionnaire'!B87</f>
        <v>Non-monetary transfers from gov</v>
      </c>
      <c r="D7">
        <f>'Structure questionnaire'!E87</f>
        <v>12</v>
      </c>
    </row>
    <row r="8" spans="1:4">
      <c r="A8" t="str">
        <f>'Structure questionnaire'!M88</f>
        <v>P26C</v>
      </c>
      <c r="B8" t="str">
        <f>'Structure questionnaire'!C88</f>
        <v>Other food programs</v>
      </c>
      <c r="C8" t="str">
        <f>'Structure questionnaire'!B88</f>
        <v>Non-monetary transfers from gov</v>
      </c>
      <c r="D8">
        <f>'Structure questionnaire'!E88</f>
        <v>12</v>
      </c>
    </row>
    <row r="9" spans="1:4">
      <c r="A9" t="str">
        <f>'Structure questionnaire'!M89</f>
        <v>P27C</v>
      </c>
      <c r="B9" t="str">
        <f>'Structure questionnaire'!C89</f>
        <v>Medical visits</v>
      </c>
      <c r="C9" t="str">
        <f>'Structure questionnaire'!B89</f>
        <v>Non-monetary transfers from gov</v>
      </c>
      <c r="D9">
        <f>'Structure questionnaire'!E89</f>
        <v>12</v>
      </c>
    </row>
    <row r="10" spans="1:4">
      <c r="A10" t="str">
        <f>'Structure questionnaire'!M90</f>
        <v>P29C</v>
      </c>
      <c r="B10" t="str">
        <f>'Structure questionnaire'!C90</f>
        <v>Services from "Mi Bebida" program</v>
      </c>
      <c r="C10" t="str">
        <f>'Structure questionnaire'!B90</f>
        <v>Non-monetary transfers from gov</v>
      </c>
      <c r="D10">
        <f>'Structure questionnaire'!E90</f>
        <v>12</v>
      </c>
    </row>
    <row r="11" spans="1:4">
      <c r="A11" t="str">
        <f>'Structure questionnaire'!M91</f>
        <v>i1444001</v>
      </c>
      <c r="B11" t="str">
        <f>'Structure questionnaire'!C91</f>
        <v>Pensions</v>
      </c>
      <c r="C11" t="str">
        <f>'Structure questionnaire'!B91</f>
        <v>Monetary transfer from gov</v>
      </c>
      <c r="D11">
        <v>1</v>
      </c>
    </row>
    <row r="12" spans="1:4">
      <c r="A12" t="str">
        <f>'Structure questionnaire'!M92</f>
        <v>i1444002</v>
      </c>
      <c r="B12" t="str">
        <f>'Structure questionnaire'!C92</f>
        <v>Bono de Desarollo Humano (social welfare program)</v>
      </c>
      <c r="C12" t="str">
        <f>'Structure questionnaire'!B92</f>
        <v>Monetary transfer from gov</v>
      </c>
      <c r="D12">
        <v>1</v>
      </c>
    </row>
    <row r="13" spans="1:4">
      <c r="A13" t="str">
        <f>'Structure questionnaire'!M93</f>
        <v>i1444003</v>
      </c>
      <c r="B13" t="str">
        <f>'Structure questionnaire'!C93</f>
        <v>Bono Joaquín Gallegos Lara (disability program)</v>
      </c>
      <c r="C13" t="str">
        <f>'Structure questionnaire'!B93</f>
        <v>Monetary transfer from gov</v>
      </c>
      <c r="D13">
        <v>1</v>
      </c>
    </row>
    <row r="14" spans="1:4">
      <c r="A14" t="str">
        <f>'Structure questionnaire'!M94</f>
        <v>i1444006</v>
      </c>
      <c r="B14" t="str">
        <f>'Structure questionnaire'!C94</f>
        <v>Student grants</v>
      </c>
      <c r="C14" t="str">
        <f>'Structure questionnaire'!B94</f>
        <v>Monetary transfer from gov</v>
      </c>
      <c r="D14">
        <v>1</v>
      </c>
    </row>
    <row r="15" spans="1:4">
      <c r="A15" t="str">
        <f>'Structure questionnaire'!M95</f>
        <v>i1444008</v>
      </c>
      <c r="B15" t="str">
        <f>'Structure questionnaire'!C95</f>
        <v>Bono de la Vivienda</v>
      </c>
      <c r="C15" t="str">
        <f>'Structure questionnaire'!B95</f>
        <v>Monetary transfer from gov</v>
      </c>
      <c r="D15">
        <v>1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21"/>
  <sheetViews>
    <sheetView workbookViewId="0"/>
  </sheetViews>
  <sheetFormatPr baseColWidth="10" defaultColWidth="11.44140625" defaultRowHeight="14.4"/>
  <cols>
    <col min="1" max="1" width="27.5546875" bestFit="1" customWidth="1"/>
    <col min="2" max="2" width="17.44140625" bestFit="1" customWidth="1"/>
  </cols>
  <sheetData>
    <row r="1" spans="1:14" s="1" customFormat="1">
      <c r="A1" s="1" t="s">
        <v>184</v>
      </c>
      <c r="B1" s="1" t="s">
        <v>183</v>
      </c>
      <c r="C1" s="371" t="s">
        <v>0</v>
      </c>
      <c r="D1" s="371"/>
      <c r="E1" s="371"/>
      <c r="F1" s="371"/>
      <c r="G1" s="371"/>
      <c r="H1" s="371"/>
      <c r="I1" s="1" t="s">
        <v>152</v>
      </c>
      <c r="N1" s="1" t="s">
        <v>114</v>
      </c>
    </row>
    <row r="2" spans="1:14" s="1" customFormat="1"/>
    <row r="3" spans="1:14">
      <c r="A3">
        <v>1</v>
      </c>
      <c r="B3" t="s">
        <v>181</v>
      </c>
    </row>
    <row r="4" spans="1:14">
      <c r="A4">
        <v>1</v>
      </c>
      <c r="B4" t="s">
        <v>182</v>
      </c>
    </row>
    <row r="5" spans="1:14">
      <c r="A5">
        <v>1</v>
      </c>
      <c r="B5" t="s">
        <v>4</v>
      </c>
    </row>
    <row r="6" spans="1:14">
      <c r="A6">
        <v>2</v>
      </c>
      <c r="B6" t="s">
        <v>181</v>
      </c>
    </row>
    <row r="7" spans="1:14">
      <c r="A7">
        <v>2</v>
      </c>
      <c r="B7" t="s">
        <v>182</v>
      </c>
    </row>
    <row r="8" spans="1:14">
      <c r="A8">
        <v>2</v>
      </c>
      <c r="B8" t="s">
        <v>4</v>
      </c>
    </row>
    <row r="9" spans="1:14">
      <c r="A9">
        <v>3</v>
      </c>
      <c r="B9" t="s">
        <v>181</v>
      </c>
    </row>
    <row r="10" spans="1:14">
      <c r="A10">
        <v>3</v>
      </c>
      <c r="B10" t="s">
        <v>182</v>
      </c>
    </row>
    <row r="11" spans="1:14">
      <c r="A11">
        <v>3</v>
      </c>
      <c r="B11" t="s">
        <v>4</v>
      </c>
    </row>
    <row r="12" spans="1:14">
      <c r="A12">
        <v>4</v>
      </c>
      <c r="B12" t="s">
        <v>181</v>
      </c>
    </row>
    <row r="13" spans="1:14">
      <c r="A13">
        <v>4</v>
      </c>
      <c r="B13" t="s">
        <v>182</v>
      </c>
    </row>
    <row r="14" spans="1:14">
      <c r="A14">
        <v>4</v>
      </c>
      <c r="B14" t="s">
        <v>4</v>
      </c>
    </row>
    <row r="15" spans="1:14">
      <c r="A15">
        <v>5</v>
      </c>
      <c r="B15" t="s">
        <v>181</v>
      </c>
    </row>
    <row r="16" spans="1:14">
      <c r="A16">
        <v>5</v>
      </c>
      <c r="B16" t="s">
        <v>182</v>
      </c>
    </row>
    <row r="17" spans="1:13" ht="15" thickBot="1">
      <c r="A17" s="7">
        <v>5</v>
      </c>
      <c r="B17" s="7" t="s">
        <v>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ht="15" thickTop="1">
      <c r="A18" s="1" t="s">
        <v>190</v>
      </c>
    </row>
    <row r="20" spans="1:13">
      <c r="A20" t="s">
        <v>339</v>
      </c>
    </row>
    <row r="21" spans="1:13">
      <c r="A21" t="s">
        <v>338</v>
      </c>
    </row>
  </sheetData>
  <mergeCells count="1">
    <mergeCell ref="C1:H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M26"/>
  <sheetViews>
    <sheetView workbookViewId="0">
      <selection activeCell="N20" sqref="N20"/>
    </sheetView>
  </sheetViews>
  <sheetFormatPr baseColWidth="10" defaultRowHeight="14.4"/>
  <cols>
    <col min="1" max="1" width="8.44140625" bestFit="1" customWidth="1"/>
    <col min="2" max="2" width="44.21875" bestFit="1" customWidth="1"/>
    <col min="3" max="3" width="28.77734375" bestFit="1" customWidth="1"/>
    <col min="4" max="4" width="12.6640625" bestFit="1" customWidth="1"/>
    <col min="5" max="5" width="11.109375" bestFit="1" customWidth="1"/>
    <col min="6" max="9" width="12.6640625" bestFit="1" customWidth="1"/>
    <col min="10" max="10" width="6.109375" bestFit="1" customWidth="1"/>
    <col min="12" max="12" width="11.5546875" style="362"/>
  </cols>
  <sheetData>
    <row r="1" spans="1:13">
      <c r="A1" s="32"/>
      <c r="B1" s="32"/>
      <c r="C1" s="32"/>
      <c r="D1" s="367" t="s">
        <v>1899</v>
      </c>
      <c r="E1" s="367"/>
      <c r="F1" s="367"/>
      <c r="G1" s="367"/>
      <c r="H1" s="367"/>
      <c r="I1" s="367"/>
      <c r="J1" s="32"/>
      <c r="K1" s="363" t="s">
        <v>1901</v>
      </c>
      <c r="L1" s="362" t="s">
        <v>1902</v>
      </c>
      <c r="M1" s="362" t="s">
        <v>1903</v>
      </c>
    </row>
    <row r="2" spans="1:13">
      <c r="A2" s="357" t="s">
        <v>2</v>
      </c>
      <c r="B2" s="357" t="s">
        <v>1218</v>
      </c>
      <c r="C2" s="357" t="s">
        <v>43</v>
      </c>
      <c r="D2" s="357" t="s">
        <v>114</v>
      </c>
      <c r="E2" s="353" t="s">
        <v>1887</v>
      </c>
      <c r="F2" s="353" t="s">
        <v>1888</v>
      </c>
      <c r="G2" s="353" t="s">
        <v>1889</v>
      </c>
      <c r="H2" s="353" t="s">
        <v>1890</v>
      </c>
      <c r="I2" s="353" t="s">
        <v>1891</v>
      </c>
      <c r="J2" s="359" t="s">
        <v>1892</v>
      </c>
    </row>
    <row r="3" spans="1:13">
      <c r="A3" s="32" t="str">
        <f>'Structure questionnaire'!M82</f>
        <v>P20B</v>
      </c>
      <c r="B3" s="32" t="str">
        <f>'Structure questionnaire'!C82</f>
        <v>Free school books</v>
      </c>
      <c r="C3" s="103" t="str">
        <f>'Structure questionnaire'!B82</f>
        <v>Non-monetary transfers from gov</v>
      </c>
      <c r="D3" s="358">
        <v>85454231.822629094</v>
      </c>
      <c r="E3" s="358">
        <v>33176230</v>
      </c>
      <c r="F3" s="358">
        <v>23106720</v>
      </c>
      <c r="G3" s="358">
        <v>16583260</v>
      </c>
      <c r="H3" s="358">
        <v>9354875</v>
      </c>
      <c r="I3" s="358">
        <v>3233142</v>
      </c>
      <c r="J3" s="356">
        <f>SUM(E3:I3)-D3</f>
        <v>-4.8226290941238403</v>
      </c>
    </row>
    <row r="4" spans="1:13">
      <c r="A4" s="32" t="str">
        <f>'Structure questionnaire'!M83</f>
        <v>P21B</v>
      </c>
      <c r="B4" s="32" t="str">
        <f>'Structure questionnaire'!C83</f>
        <v>Free school uniform</v>
      </c>
      <c r="C4" s="103" t="str">
        <f>'Structure questionnaire'!B83</f>
        <v>Non-monetary transfers from gov</v>
      </c>
      <c r="D4" s="358">
        <v>27068887.7287306</v>
      </c>
      <c r="E4" s="358">
        <v>15695660</v>
      </c>
      <c r="F4" s="358">
        <v>6400442</v>
      </c>
      <c r="G4" s="358">
        <v>2970164</v>
      </c>
      <c r="H4" s="358">
        <v>1461198</v>
      </c>
      <c r="I4" s="358">
        <v>541423.69999999995</v>
      </c>
      <c r="J4" s="356">
        <f t="shared" ref="J4:J24" si="0">SUM(E4:I4)-D4</f>
        <v>-2.8730601072311401E-2</v>
      </c>
    </row>
    <row r="5" spans="1:13">
      <c r="A5" s="32" t="str">
        <f>'Structure questionnaire'!M84</f>
        <v>P22C</v>
      </c>
      <c r="B5" s="32" t="str">
        <f>'Structure questionnaire'!C84</f>
        <v>Free school breakfast</v>
      </c>
      <c r="C5" s="103" t="str">
        <f>'Structure questionnaire'!B84</f>
        <v>Non-monetary transfers from gov</v>
      </c>
      <c r="D5" s="358">
        <v>102052326.45795</v>
      </c>
      <c r="E5" s="358">
        <v>54535980</v>
      </c>
      <c r="F5" s="358">
        <v>25136190</v>
      </c>
      <c r="G5" s="358">
        <v>13912740</v>
      </c>
      <c r="H5" s="358">
        <v>6628058</v>
      </c>
      <c r="I5" s="358">
        <v>1839358</v>
      </c>
      <c r="J5" s="356">
        <f t="shared" si="0"/>
        <v>-0.45794999599456787</v>
      </c>
    </row>
    <row r="6" spans="1:13">
      <c r="A6" s="32" t="str">
        <f>'Structure questionnaire'!M85</f>
        <v>P23C</v>
      </c>
      <c r="B6" s="32" t="str">
        <f>'Structure questionnaire'!C85</f>
        <v>Free school lunch</v>
      </c>
      <c r="C6" s="103" t="str">
        <f>'Structure questionnaire'!B85</f>
        <v>Non-monetary transfers from gov</v>
      </c>
      <c r="D6" s="358">
        <v>15428554.854996501</v>
      </c>
      <c r="E6" s="358">
        <v>9583435</v>
      </c>
      <c r="F6" s="358">
        <v>3040838</v>
      </c>
      <c r="G6" s="358">
        <v>1721676</v>
      </c>
      <c r="H6" s="358">
        <v>902688.5</v>
      </c>
      <c r="I6" s="358">
        <v>179918</v>
      </c>
      <c r="J6" s="356">
        <f t="shared" si="0"/>
        <v>0.64500349946320057</v>
      </c>
    </row>
    <row r="7" spans="1:13">
      <c r="A7" s="32" t="str">
        <f>'Structure questionnaire'!M86</f>
        <v>P24C</v>
      </c>
      <c r="B7" s="32" t="str">
        <f>'Structure questionnaire'!C86</f>
        <v>Child care program</v>
      </c>
      <c r="C7" s="103" t="str">
        <f>'Structure questionnaire'!B86</f>
        <v>Non-monetary transfers from gov</v>
      </c>
      <c r="D7" s="358">
        <v>40302898.691831402</v>
      </c>
      <c r="E7" s="358">
        <v>14632150</v>
      </c>
      <c r="F7" s="358">
        <v>12268940</v>
      </c>
      <c r="G7" s="358">
        <v>7373129</v>
      </c>
      <c r="H7" s="358">
        <v>3980769</v>
      </c>
      <c r="I7" s="358">
        <v>2047911</v>
      </c>
      <c r="J7" s="356">
        <f t="shared" si="0"/>
        <v>0.30816859751939774</v>
      </c>
    </row>
    <row r="8" spans="1:13">
      <c r="A8" s="32" t="str">
        <f>'Structure questionnaire'!M87</f>
        <v>P25C</v>
      </c>
      <c r="B8" s="32" t="str">
        <f>'Structure questionnaire'!C87</f>
        <v>Services from "Mi Papilla" program</v>
      </c>
      <c r="C8" s="103" t="str">
        <f>'Structure questionnaire'!B87</f>
        <v>Non-monetary transfers from gov</v>
      </c>
      <c r="D8" s="358">
        <v>2657755.9266391098</v>
      </c>
      <c r="E8" s="358">
        <v>1060787</v>
      </c>
      <c r="F8" s="358">
        <v>882009.7</v>
      </c>
      <c r="G8" s="358">
        <v>449554.4</v>
      </c>
      <c r="H8" s="358">
        <v>206159.4</v>
      </c>
      <c r="I8" s="358">
        <v>59245.72</v>
      </c>
      <c r="J8" s="356">
        <f t="shared" si="0"/>
        <v>0.29336089035496116</v>
      </c>
    </row>
    <row r="9" spans="1:13">
      <c r="A9" s="32" t="str">
        <f>'Structure questionnaire'!M88</f>
        <v>P26C</v>
      </c>
      <c r="B9" s="32" t="str">
        <f>'Structure questionnaire'!C88</f>
        <v>Other food programs</v>
      </c>
      <c r="C9" s="103" t="str">
        <f>'Structure questionnaire'!B88</f>
        <v>Non-monetary transfers from gov</v>
      </c>
      <c r="D9" s="358">
        <v>5013604.4742185101</v>
      </c>
      <c r="E9" s="358">
        <v>2143023</v>
      </c>
      <c r="F9" s="358">
        <v>1273985</v>
      </c>
      <c r="G9" s="358">
        <v>901741</v>
      </c>
      <c r="H9" s="358">
        <v>479882.1</v>
      </c>
      <c r="I9" s="358">
        <v>214973.1</v>
      </c>
      <c r="J9" s="356">
        <f t="shared" si="0"/>
        <v>-0.27421851083636284</v>
      </c>
    </row>
    <row r="10" spans="1:13">
      <c r="A10" s="32" t="str">
        <f>'Structure questionnaire'!M89</f>
        <v>P27C</v>
      </c>
      <c r="B10" s="32" t="str">
        <f>'Structure questionnaire'!C89</f>
        <v>Medical visits</v>
      </c>
      <c r="C10" s="103" t="str">
        <f>'Structure questionnaire'!B89</f>
        <v>Non-monetary transfers from gov</v>
      </c>
      <c r="D10" s="358">
        <v>5992226.2724249298</v>
      </c>
      <c r="E10" s="358">
        <v>1526972</v>
      </c>
      <c r="F10" s="358">
        <v>1447121</v>
      </c>
      <c r="G10" s="358">
        <v>1357111</v>
      </c>
      <c r="H10" s="358">
        <v>1002483</v>
      </c>
      <c r="I10" s="358">
        <v>658538.69999999995</v>
      </c>
      <c r="J10" s="356">
        <f t="shared" si="0"/>
        <v>-0.57242492958903313</v>
      </c>
    </row>
    <row r="11" spans="1:13">
      <c r="A11" s="32" t="str">
        <f>'Structure questionnaire'!M90</f>
        <v>P29C</v>
      </c>
      <c r="B11" s="32" t="str">
        <f>'Structure questionnaire'!C90</f>
        <v>Services from "Mi Bebida" program</v>
      </c>
      <c r="C11" s="103" t="str">
        <f>'Structure questionnaire'!B90</f>
        <v>Non-monetary transfers from gov</v>
      </c>
      <c r="D11" s="358">
        <v>846370.93198976503</v>
      </c>
      <c r="E11" s="358">
        <v>382715.6</v>
      </c>
      <c r="F11" s="358">
        <v>219006.3</v>
      </c>
      <c r="G11" s="358">
        <v>150660.4</v>
      </c>
      <c r="H11" s="358">
        <v>76142.850000000006</v>
      </c>
      <c r="I11" s="358">
        <v>17845.830000000002</v>
      </c>
      <c r="J11" s="356">
        <f t="shared" si="0"/>
        <v>4.8010234837420285E-2</v>
      </c>
    </row>
    <row r="12" spans="1:13">
      <c r="A12" s="32" t="str">
        <f>'Structure questionnaire'!M91</f>
        <v>i1444001</v>
      </c>
      <c r="B12" s="32" t="str">
        <f>'Structure questionnaire'!C91</f>
        <v>Pensions</v>
      </c>
      <c r="C12" s="103" t="str">
        <f>'Structure questionnaire'!B91</f>
        <v>Monetary transfer from gov</v>
      </c>
      <c r="D12" s="360">
        <v>142738569.84225425</v>
      </c>
      <c r="E12" s="360">
        <v>4150531</v>
      </c>
      <c r="F12" s="360">
        <v>9834658</v>
      </c>
      <c r="G12" s="360">
        <v>16492920</v>
      </c>
      <c r="H12" s="360">
        <v>32335350</v>
      </c>
      <c r="I12" s="360">
        <v>79925110</v>
      </c>
      <c r="J12" s="356">
        <f t="shared" si="0"/>
        <v>-0.84225425124168396</v>
      </c>
      <c r="L12" s="364"/>
    </row>
    <row r="13" spans="1:13">
      <c r="A13" s="32" t="str">
        <f>'Structure questionnaire'!M92</f>
        <v>i1444002</v>
      </c>
      <c r="B13" s="32" t="str">
        <f>'Structure questionnaire'!C92</f>
        <v>Bono de Desarollo Humano (social welfare program)</v>
      </c>
      <c r="C13" s="103" t="str">
        <f>'Structure questionnaire'!B92</f>
        <v>Monetary transfer from gov</v>
      </c>
      <c r="D13" s="360">
        <v>58797538.237662002</v>
      </c>
      <c r="E13" s="360">
        <v>25656020</v>
      </c>
      <c r="F13" s="360">
        <v>16389770</v>
      </c>
      <c r="G13" s="360">
        <v>10380590</v>
      </c>
      <c r="H13" s="360">
        <v>5066916</v>
      </c>
      <c r="I13" s="360">
        <v>1304239</v>
      </c>
      <c r="J13" s="356">
        <f t="shared" si="0"/>
        <v>-3.2376620024442673</v>
      </c>
      <c r="L13" s="365">
        <f>D13*12*0.3</f>
        <v>211671137.65558317</v>
      </c>
    </row>
    <row r="14" spans="1:13">
      <c r="A14" s="32" t="str">
        <f>'Structure questionnaire'!M93</f>
        <v>i1444003</v>
      </c>
      <c r="B14" s="32" t="str">
        <f>'Structure questionnaire'!C93</f>
        <v>Bono Joaquín Gallegos Lara (disability program)</v>
      </c>
      <c r="C14" s="103" t="str">
        <f>'Structure questionnaire'!B93</f>
        <v>Monetary transfer from gov</v>
      </c>
      <c r="D14" s="360">
        <v>1982359.8213468874</v>
      </c>
      <c r="E14" s="360">
        <v>518197.1</v>
      </c>
      <c r="F14" s="360">
        <v>325173.5</v>
      </c>
      <c r="G14" s="360">
        <v>700583.9</v>
      </c>
      <c r="H14" s="360">
        <v>334873.09999999998</v>
      </c>
      <c r="I14" s="360">
        <v>103532.2</v>
      </c>
      <c r="J14" s="356">
        <f t="shared" si="0"/>
        <v>-2.1346887340769172E-2</v>
      </c>
      <c r="L14" s="365"/>
    </row>
    <row r="15" spans="1:13">
      <c r="A15" s="32" t="str">
        <f>'Structure questionnaire'!M94</f>
        <v>i1444006</v>
      </c>
      <c r="B15" s="32" t="str">
        <f>'Structure questionnaire'!C94</f>
        <v>Student grants</v>
      </c>
      <c r="C15" s="103" t="str">
        <f>'Structure questionnaire'!B94</f>
        <v>Monetary transfer from gov</v>
      </c>
      <c r="D15" s="358">
        <v>1882171.0940958001</v>
      </c>
      <c r="E15" s="358">
        <v>113190.6</v>
      </c>
      <c r="F15" s="358">
        <v>161270.70000000001</v>
      </c>
      <c r="G15" s="358">
        <v>165466.1</v>
      </c>
      <c r="H15" s="358">
        <v>341557.2</v>
      </c>
      <c r="I15" s="358">
        <v>1100686</v>
      </c>
      <c r="J15" s="356">
        <f t="shared" si="0"/>
        <v>-0.49409579997882247</v>
      </c>
    </row>
    <row r="16" spans="1:13">
      <c r="A16" s="32" t="str">
        <f>'Structure questionnaire'!M95</f>
        <v>i1444008</v>
      </c>
      <c r="B16" s="32" t="str">
        <f>'Structure questionnaire'!C95</f>
        <v>Bono de la Vivienda</v>
      </c>
      <c r="C16" s="236" t="str">
        <f>'Structure questionnaire'!B95</f>
        <v>Monetary transfer from gov</v>
      </c>
      <c r="D16" s="358">
        <v>3169139.4333629599</v>
      </c>
      <c r="E16" s="358">
        <v>727960.5</v>
      </c>
      <c r="F16" s="358">
        <v>587641.80000000005</v>
      </c>
      <c r="G16" s="358">
        <v>793321.6</v>
      </c>
      <c r="H16" s="358">
        <v>747623.2</v>
      </c>
      <c r="I16" s="358">
        <v>312592.2</v>
      </c>
      <c r="J16" s="356">
        <f t="shared" si="0"/>
        <v>-0.13336296007037163</v>
      </c>
    </row>
    <row r="17" spans="1:12">
      <c r="A17" s="32"/>
      <c r="B17" s="32"/>
      <c r="C17" s="32"/>
      <c r="D17" s="358"/>
      <c r="E17" s="358"/>
      <c r="F17" s="358"/>
      <c r="G17" s="358"/>
      <c r="H17" s="358"/>
      <c r="I17" s="358"/>
      <c r="J17" s="356"/>
    </row>
    <row r="18" spans="1:12">
      <c r="D18" s="367" t="s">
        <v>1900</v>
      </c>
      <c r="E18" s="367"/>
      <c r="F18" s="367"/>
      <c r="G18" s="367"/>
      <c r="H18" s="367"/>
      <c r="I18" s="367"/>
      <c r="L18" s="366" t="s">
        <v>1901</v>
      </c>
    </row>
    <row r="19" spans="1:12">
      <c r="A19" s="32" t="str">
        <f>'Structure questionnaire'!M39</f>
        <v>i1701001</v>
      </c>
      <c r="B19" s="32" t="str">
        <f>'Structure questionnaire'!C39</f>
        <v>Social security</v>
      </c>
      <c r="C19" s="32" t="str">
        <f>'Structure questionnaire'!B39</f>
        <v>Deduction</v>
      </c>
      <c r="D19" s="360">
        <v>110184759.601368</v>
      </c>
      <c r="E19" s="360">
        <v>3274239</v>
      </c>
      <c r="F19" s="360">
        <v>9241998</v>
      </c>
      <c r="G19" s="360">
        <v>15854940</v>
      </c>
      <c r="H19" s="360">
        <v>24926500</v>
      </c>
      <c r="I19" s="360">
        <v>56887090</v>
      </c>
      <c r="J19" s="356">
        <f t="shared" si="0"/>
        <v>7.3986320048570633</v>
      </c>
      <c r="L19" s="362" t="s">
        <v>1904</v>
      </c>
    </row>
    <row r="20" spans="1:12">
      <c r="A20" s="32" t="str">
        <f>'Structure questionnaire'!M40</f>
        <v>i1701002</v>
      </c>
      <c r="B20" s="32" t="str">
        <f>'Structure questionnaire'!C40</f>
        <v>Income tax</v>
      </c>
      <c r="C20" s="32" t="str">
        <f>'Structure questionnaire'!B40</f>
        <v>Taxes</v>
      </c>
      <c r="D20" s="360">
        <v>12600326.7398957</v>
      </c>
      <c r="E20" s="360">
        <v>2047.6759999999999</v>
      </c>
      <c r="F20" s="360">
        <v>64350.18</v>
      </c>
      <c r="G20" s="360">
        <v>285307.2</v>
      </c>
      <c r="H20" s="360">
        <v>784714.4</v>
      </c>
      <c r="I20" s="360">
        <v>11463910</v>
      </c>
      <c r="J20" s="356">
        <f t="shared" si="0"/>
        <v>2.7161043006926775</v>
      </c>
      <c r="L20" s="362" t="s">
        <v>1905</v>
      </c>
    </row>
    <row r="21" spans="1:12">
      <c r="A21" s="32" t="str">
        <f>'Structure questionnaire'!M123</f>
        <v>i1709002</v>
      </c>
      <c r="B21" s="32" t="str">
        <f>'Structure questionnaire'!C123</f>
        <v>Income tax (if not deducted from payroll)</v>
      </c>
      <c r="C21" s="32" t="str">
        <f>'Structure questionnaire'!B123</f>
        <v>Taxes</v>
      </c>
      <c r="D21" s="360">
        <v>1610992.5643511901</v>
      </c>
      <c r="E21" s="358">
        <v>266.56549999999999</v>
      </c>
      <c r="F21" s="358">
        <v>7078.8289999999997</v>
      </c>
      <c r="G21" s="358">
        <v>45025.54</v>
      </c>
      <c r="H21" s="358">
        <v>146923.70000000001</v>
      </c>
      <c r="I21" s="358">
        <v>1411698</v>
      </c>
      <c r="J21" s="356">
        <f t="shared" si="0"/>
        <v>7.0148809812963009E-2</v>
      </c>
      <c r="L21" s="360"/>
    </row>
    <row r="22" spans="1:12">
      <c r="B22" t="s">
        <v>1894</v>
      </c>
      <c r="C22" t="s">
        <v>1895</v>
      </c>
      <c r="D22" s="360">
        <v>46583415.820026398</v>
      </c>
      <c r="E22" s="360">
        <v>5495458.0570808304</v>
      </c>
      <c r="F22" s="360">
        <v>9878042.61882261</v>
      </c>
      <c r="G22" s="360">
        <v>11800795.369721182</v>
      </c>
      <c r="H22" s="360">
        <v>11496272.425448397</v>
      </c>
      <c r="I22" s="360">
        <v>7912847.3489480866</v>
      </c>
      <c r="J22" s="356">
        <f t="shared" si="0"/>
        <v>-5.2973628044128418E-6</v>
      </c>
      <c r="L22" s="362" t="s">
        <v>1906</v>
      </c>
    </row>
    <row r="23" spans="1:12">
      <c r="B23" t="s">
        <v>1896</v>
      </c>
      <c r="C23" t="s">
        <v>1895</v>
      </c>
      <c r="D23" s="360">
        <v>30388989.454458434</v>
      </c>
      <c r="E23" s="360">
        <v>5327832.3537548641</v>
      </c>
      <c r="F23" s="360">
        <v>6154674.6350343414</v>
      </c>
      <c r="G23" s="360">
        <v>6326560.3046555826</v>
      </c>
      <c r="H23" s="360">
        <v>6448265.1543458225</v>
      </c>
      <c r="I23" s="360">
        <v>6131657.006663925</v>
      </c>
      <c r="J23" s="356">
        <f t="shared" si="0"/>
        <v>-3.900378942489624E-6</v>
      </c>
      <c r="L23"/>
    </row>
    <row r="24" spans="1:12">
      <c r="B24" t="s">
        <v>1897</v>
      </c>
      <c r="C24" t="s">
        <v>1895</v>
      </c>
      <c r="D24" s="360">
        <v>523568622.40541959</v>
      </c>
      <c r="E24" s="360">
        <v>82600327.488964736</v>
      </c>
      <c r="F24" s="360">
        <v>107058103.60460575</v>
      </c>
      <c r="G24" s="360">
        <v>113011680.54583557</v>
      </c>
      <c r="H24" s="360">
        <v>110610289.34152704</v>
      </c>
      <c r="I24" s="360">
        <v>110288221.42478518</v>
      </c>
      <c r="J24" s="356">
        <f t="shared" si="0"/>
        <v>2.9867887496948242E-4</v>
      </c>
      <c r="L24"/>
    </row>
    <row r="25" spans="1:12">
      <c r="B25" s="361" t="s">
        <v>1898</v>
      </c>
      <c r="D25" s="360"/>
      <c r="L25"/>
    </row>
    <row r="26" spans="1:12">
      <c r="D26" s="360"/>
    </row>
  </sheetData>
  <mergeCells count="2">
    <mergeCell ref="D1:I1"/>
    <mergeCell ref="D18:I18"/>
  </mergeCells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T128"/>
  <sheetViews>
    <sheetView workbookViewId="0">
      <selection activeCell="N20" sqref="N20"/>
    </sheetView>
  </sheetViews>
  <sheetFormatPr baseColWidth="10" defaultColWidth="9.109375" defaultRowHeight="14.4" outlineLevelRow="2"/>
  <cols>
    <col min="1" max="1" width="13" customWidth="1"/>
    <col min="2" max="2" width="27" customWidth="1"/>
    <col min="3" max="3" width="29.88671875" customWidth="1"/>
    <col min="4" max="4" width="9.109375" bestFit="1" customWidth="1"/>
    <col min="5" max="5" width="10.5546875" style="2" bestFit="1" customWidth="1"/>
    <col min="6" max="6" width="7.5546875" bestFit="1" customWidth="1"/>
    <col min="7" max="7" width="8.44140625" customWidth="1"/>
    <col min="8" max="8" width="4.5546875" bestFit="1" customWidth="1"/>
    <col min="9" max="9" width="6.44140625" customWidth="1"/>
    <col min="10" max="10" width="7.88671875" style="6" customWidth="1"/>
    <col min="11" max="11" width="13.88671875" style="2" customWidth="1"/>
    <col min="12" max="12" width="9.5546875" customWidth="1"/>
    <col min="13" max="13" width="10.33203125" bestFit="1" customWidth="1"/>
    <col min="14" max="14" width="34.88671875" customWidth="1"/>
    <col min="15" max="15" width="8.88671875" bestFit="1" customWidth="1"/>
    <col min="16" max="16" width="36" customWidth="1"/>
    <col min="17" max="17" width="18" bestFit="1" customWidth="1"/>
    <col min="18" max="18" width="11.109375" bestFit="1" customWidth="1"/>
    <col min="19" max="19" width="10.5546875" bestFit="1" customWidth="1"/>
    <col min="20" max="20" width="10.33203125" customWidth="1"/>
  </cols>
  <sheetData>
    <row r="1" spans="1:20">
      <c r="A1" s="372" t="s">
        <v>45</v>
      </c>
      <c r="B1" s="372"/>
      <c r="C1" s="372"/>
      <c r="D1" s="374" t="s">
        <v>1</v>
      </c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140"/>
      <c r="P1" s="140"/>
      <c r="Q1" s="352"/>
    </row>
    <row r="2" spans="1:20">
      <c r="A2" s="373"/>
      <c r="B2" s="373"/>
      <c r="C2" s="373"/>
      <c r="D2" s="368" t="s">
        <v>1219</v>
      </c>
      <c r="E2" s="369"/>
      <c r="F2" s="369"/>
      <c r="G2" s="369"/>
      <c r="H2" s="369"/>
      <c r="I2" s="369"/>
      <c r="J2" s="369"/>
      <c r="K2" s="369"/>
      <c r="L2" s="370"/>
      <c r="M2" s="368" t="s">
        <v>1221</v>
      </c>
      <c r="N2" s="370"/>
      <c r="O2" s="369" t="s">
        <v>1222</v>
      </c>
      <c r="P2" s="369"/>
      <c r="Q2" s="352"/>
      <c r="R2" s="371" t="s">
        <v>337</v>
      </c>
      <c r="S2" s="371"/>
      <c r="T2" s="371"/>
    </row>
    <row r="3" spans="1:20" s="8" customFormat="1" ht="31.5" customHeight="1" thickBot="1">
      <c r="A3" s="45" t="s">
        <v>43</v>
      </c>
      <c r="B3" s="45" t="s">
        <v>44</v>
      </c>
      <c r="C3" s="46" t="s">
        <v>1218</v>
      </c>
      <c r="D3" s="96" t="s">
        <v>2</v>
      </c>
      <c r="E3" s="45" t="s">
        <v>199</v>
      </c>
      <c r="F3" s="45" t="s">
        <v>48</v>
      </c>
      <c r="G3" s="45" t="s">
        <v>49</v>
      </c>
      <c r="H3" s="45" t="s">
        <v>17</v>
      </c>
      <c r="I3" s="45" t="s">
        <v>16</v>
      </c>
      <c r="J3" s="45" t="s">
        <v>180</v>
      </c>
      <c r="K3" s="45" t="s">
        <v>1777</v>
      </c>
      <c r="L3" s="46" t="s">
        <v>47</v>
      </c>
      <c r="M3" s="45" t="s">
        <v>440</v>
      </c>
      <c r="N3" s="46" t="s">
        <v>1218</v>
      </c>
      <c r="O3" s="45" t="s">
        <v>440</v>
      </c>
      <c r="P3" s="45" t="s">
        <v>1218</v>
      </c>
      <c r="Q3" s="353" t="s">
        <v>1886</v>
      </c>
      <c r="R3" s="66" t="s">
        <v>430</v>
      </c>
      <c r="S3" s="67" t="s">
        <v>1881</v>
      </c>
      <c r="T3" s="68" t="s">
        <v>336</v>
      </c>
    </row>
    <row r="4" spans="1:20" s="5" customFormat="1" ht="15" thickTop="1">
      <c r="A4" s="22" t="s">
        <v>0</v>
      </c>
      <c r="B4" s="19" t="s">
        <v>1772</v>
      </c>
      <c r="C4" s="34" t="s">
        <v>248</v>
      </c>
      <c r="D4" s="98" t="s">
        <v>156</v>
      </c>
      <c r="E4" s="161">
        <v>1</v>
      </c>
      <c r="F4" s="19" t="s">
        <v>51</v>
      </c>
      <c r="G4" s="19" t="s">
        <v>52</v>
      </c>
      <c r="H4" s="19" t="s">
        <v>94</v>
      </c>
      <c r="I4" s="19" t="s">
        <v>150</v>
      </c>
      <c r="J4" s="20">
        <v>5</v>
      </c>
      <c r="K4" s="21" t="s">
        <v>155</v>
      </c>
      <c r="L4" s="99" t="s">
        <v>46</v>
      </c>
      <c r="M4" s="22" t="str">
        <f>"i"&amp;LEFT(D4,2)&amp;RIGHT(LEFT(D4,5),2)&amp;RIGHT(D4,3)</f>
        <v>i1403099</v>
      </c>
      <c r="N4" s="99" t="str">
        <f>VLOOKUP(M4,PERSONAS_INGRESOS!$A$4:$B$293,2,FALSE)</f>
        <v xml:space="preserve">Total ingreso neto </v>
      </c>
      <c r="O4" s="22"/>
      <c r="P4" s="22"/>
      <c r="Q4" s="354"/>
    </row>
    <row r="5" spans="1:20" ht="15" customHeight="1" outlineLevel="1">
      <c r="A5" s="10" t="s">
        <v>0</v>
      </c>
      <c r="B5" s="10" t="s">
        <v>1773</v>
      </c>
      <c r="C5" s="35" t="s">
        <v>216</v>
      </c>
      <c r="D5" s="100" t="s">
        <v>56</v>
      </c>
      <c r="E5" s="12">
        <v>1</v>
      </c>
      <c r="F5" s="11" t="s">
        <v>51</v>
      </c>
      <c r="G5" s="11" t="s">
        <v>52</v>
      </c>
      <c r="H5" s="11" t="s">
        <v>54</v>
      </c>
      <c r="I5" s="11" t="s">
        <v>55</v>
      </c>
      <c r="J5" s="13">
        <v>5</v>
      </c>
      <c r="K5" s="18" t="s">
        <v>92</v>
      </c>
      <c r="L5" s="101" t="s">
        <v>46</v>
      </c>
      <c r="M5" s="150" t="str">
        <f>"i"&amp;LEFT(D5,2)&amp;RIGHT(LEFT(D5,5),2)&amp;RIGHT(D5,3)</f>
        <v>i1401097</v>
      </c>
      <c r="N5" s="101" t="str">
        <f>VLOOKUP(M5,PERSONAS_INGRESOS!$A$4:$B$293,2,FALSE)</f>
        <v xml:space="preserve">Total ingresos monetarios </v>
      </c>
      <c r="O5" s="150" t="str">
        <f t="shared" ref="O5:O42" si="0">"i"&amp;LEFT(D5,2)&amp;RIGHT(LEFT(D5,5),2)&amp;RIGHT(D5,3)</f>
        <v>i1401097</v>
      </c>
      <c r="P5" s="150" t="str">
        <f>IF(O5="","",IFERROR(VLOOKUP(O5,INGRESOS_H!$A$4:$B$140,2,FALSE),"not listed"))</f>
        <v xml:space="preserve">Total ingresos monetarios </v>
      </c>
      <c r="Q5" s="4"/>
    </row>
    <row r="6" spans="1:20" ht="15" customHeight="1" outlineLevel="2">
      <c r="A6" s="36" t="s">
        <v>0</v>
      </c>
      <c r="B6" s="36" t="s">
        <v>1773</v>
      </c>
      <c r="C6" s="37" t="s">
        <v>96</v>
      </c>
      <c r="D6" s="102" t="s">
        <v>60</v>
      </c>
      <c r="E6" s="160">
        <v>1</v>
      </c>
      <c r="F6" s="103" t="s">
        <v>51</v>
      </c>
      <c r="G6" s="103" t="s">
        <v>52</v>
      </c>
      <c r="H6" s="103" t="s">
        <v>54</v>
      </c>
      <c r="I6" s="103" t="s">
        <v>55</v>
      </c>
      <c r="J6" s="104">
        <v>5</v>
      </c>
      <c r="K6" s="9" t="s">
        <v>95</v>
      </c>
      <c r="L6" s="105" t="s">
        <v>46</v>
      </c>
      <c r="M6" s="3" t="str">
        <f>"i"&amp;LEFT(D6,2)&amp;RIGHT(LEFT(D6,5),2)&amp;RIGHT(D6,3)</f>
        <v>i1401001</v>
      </c>
      <c r="N6" s="105" t="str">
        <f>VLOOKUP(M6,PERSONAS_INGRESOS!$A$4:$B$293,2,FALSE)</f>
        <v xml:space="preserve">Salario o Jornal </v>
      </c>
      <c r="O6" s="3" t="str">
        <f t="shared" si="0"/>
        <v>i1401001</v>
      </c>
      <c r="P6" s="3" t="str">
        <f>IF(O6="","",IFERROR(VLOOKUP(O6,INGRESOS_H!$A$4:$B$140,2,FALSE),"not listed"))</f>
        <v xml:space="preserve">Salario o Jornal </v>
      </c>
      <c r="Q6" s="3"/>
    </row>
    <row r="7" spans="1:20" ht="15" customHeight="1" outlineLevel="2">
      <c r="A7" s="36" t="s">
        <v>0</v>
      </c>
      <c r="B7" s="36" t="s">
        <v>1773</v>
      </c>
      <c r="C7" s="37" t="s">
        <v>97</v>
      </c>
      <c r="D7" s="102" t="s">
        <v>57</v>
      </c>
      <c r="E7" s="160">
        <v>1</v>
      </c>
      <c r="F7" s="103" t="s">
        <v>51</v>
      </c>
      <c r="G7" s="103" t="s">
        <v>52</v>
      </c>
      <c r="H7" s="103" t="s">
        <v>54</v>
      </c>
      <c r="I7" s="103" t="s">
        <v>55</v>
      </c>
      <c r="J7" s="104">
        <v>5</v>
      </c>
      <c r="K7" s="9" t="s">
        <v>76</v>
      </c>
      <c r="L7" s="105" t="s">
        <v>46</v>
      </c>
      <c r="M7" s="3" t="str">
        <f t="shared" ref="M7:M71" si="1">"i"&amp;LEFT(D7,2)&amp;RIGHT(LEFT(D7,5),2)&amp;RIGHT(D7,3)</f>
        <v>i1401002</v>
      </c>
      <c r="N7" s="105" t="str">
        <f>VLOOKUP(M7,PERSONAS_INGRESOS!$A$4:$B$293,2,FALSE)</f>
        <v xml:space="preserve">Remuneración mensual unificada </v>
      </c>
      <c r="O7" s="3" t="str">
        <f t="shared" si="0"/>
        <v>i1401002</v>
      </c>
      <c r="P7" s="3" t="str">
        <f>IF(O7="","",IFERROR(VLOOKUP(O7,INGRESOS_H!$A$4:$B$140,2,FALSE),"not listed"))</f>
        <v xml:space="preserve">Remuneración mensual unificada </v>
      </c>
      <c r="Q7" s="3"/>
    </row>
    <row r="8" spans="1:20" ht="15" customHeight="1" outlineLevel="2">
      <c r="A8" s="36" t="s">
        <v>0</v>
      </c>
      <c r="B8" s="36" t="s">
        <v>1773</v>
      </c>
      <c r="C8" s="37" t="s">
        <v>98</v>
      </c>
      <c r="D8" s="102" t="s">
        <v>61</v>
      </c>
      <c r="E8" s="160">
        <v>1</v>
      </c>
      <c r="F8" s="103" t="s">
        <v>51</v>
      </c>
      <c r="G8" s="103" t="s">
        <v>52</v>
      </c>
      <c r="H8" s="103" t="s">
        <v>54</v>
      </c>
      <c r="I8" s="103" t="s">
        <v>55</v>
      </c>
      <c r="J8" s="104">
        <v>5</v>
      </c>
      <c r="K8" s="9" t="s">
        <v>77</v>
      </c>
      <c r="L8" s="105" t="s">
        <v>46</v>
      </c>
      <c r="M8" s="3" t="str">
        <f t="shared" si="1"/>
        <v>i1401003</v>
      </c>
      <c r="N8" s="105" t="str">
        <f>VLOOKUP(M8,PERSONAS_INGRESOS!$A$4:$B$293,2,FALSE)</f>
        <v xml:space="preserve">Horas extras </v>
      </c>
      <c r="O8" s="3" t="str">
        <f t="shared" si="0"/>
        <v>i1401003</v>
      </c>
      <c r="P8" s="3" t="str">
        <f>IF(O8="","",IFERROR(VLOOKUP(O8,INGRESOS_H!$A$4:$B$140,2,FALSE),"not listed"))</f>
        <v xml:space="preserve">Horas extras </v>
      </c>
      <c r="Q8" s="3"/>
    </row>
    <row r="9" spans="1:20" ht="15" customHeight="1" outlineLevel="2">
      <c r="A9" s="36" t="s">
        <v>0</v>
      </c>
      <c r="B9" s="36" t="s">
        <v>1773</v>
      </c>
      <c r="C9" s="37" t="s">
        <v>99</v>
      </c>
      <c r="D9" s="102" t="s">
        <v>58</v>
      </c>
      <c r="E9" s="160">
        <v>1</v>
      </c>
      <c r="F9" s="103" t="s">
        <v>51</v>
      </c>
      <c r="G9" s="103" t="s">
        <v>52</v>
      </c>
      <c r="H9" s="103" t="s">
        <v>54</v>
      </c>
      <c r="I9" s="103" t="s">
        <v>55</v>
      </c>
      <c r="J9" s="104">
        <v>5</v>
      </c>
      <c r="K9" s="9" t="s">
        <v>59</v>
      </c>
      <c r="L9" s="105" t="s">
        <v>46</v>
      </c>
      <c r="M9" s="3" t="str">
        <f t="shared" si="1"/>
        <v>i1401004</v>
      </c>
      <c r="N9" s="105" t="str">
        <f>VLOOKUP(M9,PERSONAS_INGRESOS!$A$4:$B$293,2,FALSE)</f>
        <v xml:space="preserve">Fondo de reserva </v>
      </c>
      <c r="O9" s="3" t="str">
        <f t="shared" si="0"/>
        <v>i1401004</v>
      </c>
      <c r="P9" s="3" t="str">
        <f>IF(O9="","",IFERROR(VLOOKUP(O9,INGRESOS_H!$A$4:$B$140,2,FALSE),"not listed"))</f>
        <v xml:space="preserve">Fondo de reserva </v>
      </c>
      <c r="Q9" s="3"/>
    </row>
    <row r="10" spans="1:20" ht="15" customHeight="1" outlineLevel="2">
      <c r="A10" s="36" t="s">
        <v>0</v>
      </c>
      <c r="B10" s="36" t="s">
        <v>1773</v>
      </c>
      <c r="C10" s="37" t="s">
        <v>102</v>
      </c>
      <c r="D10" s="102" t="s">
        <v>62</v>
      </c>
      <c r="E10" s="160">
        <v>1</v>
      </c>
      <c r="F10" s="103" t="s">
        <v>51</v>
      </c>
      <c r="G10" s="103" t="s">
        <v>52</v>
      </c>
      <c r="H10" s="103" t="s">
        <v>54</v>
      </c>
      <c r="I10" s="103" t="s">
        <v>55</v>
      </c>
      <c r="J10" s="104">
        <v>5</v>
      </c>
      <c r="K10" s="9" t="s">
        <v>78</v>
      </c>
      <c r="L10" s="105" t="s">
        <v>46</v>
      </c>
      <c r="M10" s="3" t="str">
        <f t="shared" si="1"/>
        <v>i1401005</v>
      </c>
      <c r="N10" s="105" t="str">
        <f>VLOOKUP(M10,PERSONAS_INGRESOS!$A$4:$B$293,2,FALSE)</f>
        <v xml:space="preserve">Bonificación costo de vida </v>
      </c>
      <c r="O10" s="3" t="str">
        <f t="shared" si="0"/>
        <v>i1401005</v>
      </c>
      <c r="P10" s="3" t="str">
        <f>IF(O10="","",IFERROR(VLOOKUP(O10,INGRESOS_H!$A$4:$B$140,2,FALSE),"not listed"))</f>
        <v xml:space="preserve">Bonificación costo de vida </v>
      </c>
      <c r="Q10" s="3"/>
    </row>
    <row r="11" spans="1:20" ht="15" customHeight="1" outlineLevel="2">
      <c r="A11" s="36" t="s">
        <v>0</v>
      </c>
      <c r="B11" s="36" t="s">
        <v>1773</v>
      </c>
      <c r="C11" s="37" t="s">
        <v>100</v>
      </c>
      <c r="D11" s="102" t="s">
        <v>63</v>
      </c>
      <c r="E11" s="160">
        <v>1</v>
      </c>
      <c r="F11" s="103" t="s">
        <v>51</v>
      </c>
      <c r="G11" s="103" t="s">
        <v>52</v>
      </c>
      <c r="H11" s="103" t="s">
        <v>54</v>
      </c>
      <c r="I11" s="103" t="s">
        <v>55</v>
      </c>
      <c r="J11" s="104">
        <v>5</v>
      </c>
      <c r="K11" s="9" t="s">
        <v>79</v>
      </c>
      <c r="L11" s="105" t="s">
        <v>46</v>
      </c>
      <c r="M11" s="3" t="str">
        <f t="shared" si="1"/>
        <v>i1401006</v>
      </c>
      <c r="N11" s="105" t="str">
        <f>VLOOKUP(M11,PERSONAS_INGRESOS!$A$4:$B$293,2,FALSE)</f>
        <v xml:space="preserve">Compensación x residencia </v>
      </c>
      <c r="O11" s="3" t="str">
        <f t="shared" si="0"/>
        <v>i1401006</v>
      </c>
      <c r="P11" s="3" t="str">
        <f>IF(O11="","",IFERROR(VLOOKUP(O11,INGRESOS_H!$A$4:$B$140,2,FALSE),"not listed"))</f>
        <v xml:space="preserve">Compensación x residencia </v>
      </c>
      <c r="Q11" s="3"/>
    </row>
    <row r="12" spans="1:20" ht="15" customHeight="1" outlineLevel="2">
      <c r="A12" s="36" t="s">
        <v>0</v>
      </c>
      <c r="B12" s="36" t="s">
        <v>1773</v>
      </c>
      <c r="C12" s="37" t="s">
        <v>101</v>
      </c>
      <c r="D12" s="102" t="s">
        <v>64</v>
      </c>
      <c r="E12" s="160">
        <v>1</v>
      </c>
      <c r="F12" s="103" t="s">
        <v>51</v>
      </c>
      <c r="G12" s="103" t="s">
        <v>52</v>
      </c>
      <c r="H12" s="103" t="s">
        <v>54</v>
      </c>
      <c r="I12" s="103" t="s">
        <v>55</v>
      </c>
      <c r="J12" s="104">
        <v>5</v>
      </c>
      <c r="K12" s="9" t="s">
        <v>80</v>
      </c>
      <c r="L12" s="105" t="s">
        <v>46</v>
      </c>
      <c r="M12" s="3" t="str">
        <f t="shared" si="1"/>
        <v>i1401007</v>
      </c>
      <c r="N12" s="105" t="str">
        <f>VLOOKUP(M12,PERSONAS_INGRESOS!$A$4:$B$293,2,FALSE)</f>
        <v xml:space="preserve">Antiguedad </v>
      </c>
      <c r="O12" s="3" t="str">
        <f t="shared" si="0"/>
        <v>i1401007</v>
      </c>
      <c r="P12" s="3" t="str">
        <f>IF(O12="","",IFERROR(VLOOKUP(O12,INGRESOS_H!$A$4:$B$140,2,FALSE),"not listed"))</f>
        <v xml:space="preserve">Antiguedad </v>
      </c>
      <c r="Q12" s="3"/>
    </row>
    <row r="13" spans="1:20" ht="15" customHeight="1" outlineLevel="2">
      <c r="A13" s="36" t="s">
        <v>0</v>
      </c>
      <c r="B13" s="36" t="s">
        <v>1773</v>
      </c>
      <c r="C13" s="37" t="s">
        <v>103</v>
      </c>
      <c r="D13" s="102" t="s">
        <v>65</v>
      </c>
      <c r="E13" s="160">
        <v>1</v>
      </c>
      <c r="F13" s="103" t="s">
        <v>51</v>
      </c>
      <c r="G13" s="103" t="s">
        <v>52</v>
      </c>
      <c r="H13" s="103" t="s">
        <v>54</v>
      </c>
      <c r="I13" s="103" t="s">
        <v>55</v>
      </c>
      <c r="J13" s="104">
        <v>5</v>
      </c>
      <c r="K13" s="9" t="s">
        <v>81</v>
      </c>
      <c r="L13" s="105" t="s">
        <v>46</v>
      </c>
      <c r="M13" s="3" t="str">
        <f t="shared" si="1"/>
        <v>i1401008</v>
      </c>
      <c r="N13" s="105" t="str">
        <f>VLOOKUP(M13,PERSONAS_INGRESOS!$A$4:$B$293,2,FALSE)</f>
        <v xml:space="preserve">Décimo sexto </v>
      </c>
      <c r="O13" s="3" t="str">
        <f t="shared" si="0"/>
        <v>i1401008</v>
      </c>
      <c r="P13" s="3" t="str">
        <f>IF(O13="","",IFERROR(VLOOKUP(O13,INGRESOS_H!$A$4:$B$140,2,FALSE),"not listed"))</f>
        <v xml:space="preserve">Décimo sexto </v>
      </c>
      <c r="Q13" s="3"/>
    </row>
    <row r="14" spans="1:20" ht="15" customHeight="1" outlineLevel="2">
      <c r="A14" s="36" t="s">
        <v>0</v>
      </c>
      <c r="B14" s="36" t="s">
        <v>1773</v>
      </c>
      <c r="C14" s="37" t="s">
        <v>104</v>
      </c>
      <c r="D14" s="102" t="s">
        <v>66</v>
      </c>
      <c r="E14" s="160">
        <v>1</v>
      </c>
      <c r="F14" s="103" t="s">
        <v>51</v>
      </c>
      <c r="G14" s="103" t="s">
        <v>52</v>
      </c>
      <c r="H14" s="103" t="s">
        <v>54</v>
      </c>
      <c r="I14" s="103" t="s">
        <v>55</v>
      </c>
      <c r="J14" s="104">
        <v>5</v>
      </c>
      <c r="K14" s="9" t="s">
        <v>82</v>
      </c>
      <c r="L14" s="105" t="s">
        <v>46</v>
      </c>
      <c r="M14" s="3" t="str">
        <f t="shared" si="1"/>
        <v>i1401009</v>
      </c>
      <c r="N14" s="105" t="str">
        <f>VLOOKUP(M14,PERSONAS_INGRESOS!$A$4:$B$293,2,FALSE)</f>
        <v xml:space="preserve">Refrigerio (lunch) </v>
      </c>
      <c r="O14" s="3" t="str">
        <f t="shared" si="0"/>
        <v>i1401009</v>
      </c>
      <c r="P14" s="3" t="str">
        <f>IF(O14="","",IFERROR(VLOOKUP(O14,INGRESOS_H!$A$4:$B$140,2,FALSE),"not listed"))</f>
        <v xml:space="preserve">Refrigerio (lunch) </v>
      </c>
      <c r="Q14" s="3"/>
    </row>
    <row r="15" spans="1:20" ht="15" customHeight="1" outlineLevel="2">
      <c r="A15" s="36" t="s">
        <v>0</v>
      </c>
      <c r="B15" s="36" t="s">
        <v>1773</v>
      </c>
      <c r="C15" s="37" t="s">
        <v>105</v>
      </c>
      <c r="D15" s="102" t="s">
        <v>67</v>
      </c>
      <c r="E15" s="160">
        <v>1</v>
      </c>
      <c r="F15" s="103" t="s">
        <v>51</v>
      </c>
      <c r="G15" s="103" t="s">
        <v>52</v>
      </c>
      <c r="H15" s="103" t="s">
        <v>54</v>
      </c>
      <c r="I15" s="103" t="s">
        <v>55</v>
      </c>
      <c r="J15" s="104">
        <v>5</v>
      </c>
      <c r="K15" s="9" t="s">
        <v>83</v>
      </c>
      <c r="L15" s="105" t="s">
        <v>46</v>
      </c>
      <c r="M15" s="3" t="str">
        <f t="shared" si="1"/>
        <v>i1401010</v>
      </c>
      <c r="N15" s="105" t="str">
        <f>VLOOKUP(M15,PERSONAS_INGRESOS!$A$4:$B$293,2,FALSE)</f>
        <v xml:space="preserve">Subsidio familiar </v>
      </c>
      <c r="O15" s="3" t="str">
        <f t="shared" si="0"/>
        <v>i1401010</v>
      </c>
      <c r="P15" s="3" t="str">
        <f>IF(O15="","",IFERROR(VLOOKUP(O15,INGRESOS_H!$A$4:$B$140,2,FALSE),"not listed"))</f>
        <v xml:space="preserve">Subsidio familiar </v>
      </c>
      <c r="Q15" s="3"/>
    </row>
    <row r="16" spans="1:20" ht="15" customHeight="1" outlineLevel="2">
      <c r="A16" s="36" t="s">
        <v>0</v>
      </c>
      <c r="B16" s="36" t="s">
        <v>1773</v>
      </c>
      <c r="C16" s="37" t="s">
        <v>106</v>
      </c>
      <c r="D16" s="102" t="s">
        <v>68</v>
      </c>
      <c r="E16" s="160">
        <v>1</v>
      </c>
      <c r="F16" s="103" t="s">
        <v>51</v>
      </c>
      <c r="G16" s="103" t="s">
        <v>52</v>
      </c>
      <c r="H16" s="103" t="s">
        <v>54</v>
      </c>
      <c r="I16" s="103" t="s">
        <v>55</v>
      </c>
      <c r="J16" s="104">
        <v>5</v>
      </c>
      <c r="K16" s="9" t="s">
        <v>84</v>
      </c>
      <c r="L16" s="105" t="s">
        <v>46</v>
      </c>
      <c r="M16" s="3" t="str">
        <f t="shared" si="1"/>
        <v>i1401011</v>
      </c>
      <c r="N16" s="105" t="str">
        <f>VLOOKUP(M16,PERSONAS_INGRESOS!$A$4:$B$293,2,FALSE)</f>
        <v xml:space="preserve">Subsidio de educación </v>
      </c>
      <c r="O16" s="3" t="str">
        <f t="shared" si="0"/>
        <v>i1401011</v>
      </c>
      <c r="P16" s="3" t="str">
        <f>IF(O16="","",IFERROR(VLOOKUP(O16,INGRESOS_H!$A$4:$B$140,2,FALSE),"not listed"))</f>
        <v xml:space="preserve">Subsidio de educación </v>
      </c>
      <c r="Q16" s="3"/>
    </row>
    <row r="17" spans="1:17" ht="15" customHeight="1" outlineLevel="2">
      <c r="A17" s="36" t="s">
        <v>0</v>
      </c>
      <c r="B17" s="36" t="s">
        <v>1773</v>
      </c>
      <c r="C17" s="37" t="s">
        <v>107</v>
      </c>
      <c r="D17" s="102" t="s">
        <v>69</v>
      </c>
      <c r="E17" s="160">
        <v>1</v>
      </c>
      <c r="F17" s="103" t="s">
        <v>51</v>
      </c>
      <c r="G17" s="103" t="s">
        <v>52</v>
      </c>
      <c r="H17" s="103" t="s">
        <v>54</v>
      </c>
      <c r="I17" s="103" t="s">
        <v>55</v>
      </c>
      <c r="J17" s="104">
        <v>5</v>
      </c>
      <c r="K17" s="9" t="s">
        <v>85</v>
      </c>
      <c r="L17" s="105" t="s">
        <v>46</v>
      </c>
      <c r="M17" s="3" t="str">
        <f t="shared" si="1"/>
        <v>i1401012</v>
      </c>
      <c r="N17" s="105" t="str">
        <f>VLOOKUP(M17,PERSONAS_INGRESOS!$A$4:$B$293,2,FALSE)</f>
        <v xml:space="preserve">Gastos de representación </v>
      </c>
      <c r="O17" s="3" t="str">
        <f t="shared" si="0"/>
        <v>i1401012</v>
      </c>
      <c r="P17" s="3" t="str">
        <f>IF(O17="","",IFERROR(VLOOKUP(O17,INGRESOS_H!$A$4:$B$140,2,FALSE),"not listed"))</f>
        <v xml:space="preserve">Gastos de representación </v>
      </c>
      <c r="Q17" s="3"/>
    </row>
    <row r="18" spans="1:17" ht="15" customHeight="1" outlineLevel="2">
      <c r="A18" s="36" t="s">
        <v>0</v>
      </c>
      <c r="B18" s="36" t="s">
        <v>1773</v>
      </c>
      <c r="C18" s="37" t="s">
        <v>108</v>
      </c>
      <c r="D18" s="102" t="s">
        <v>70</v>
      </c>
      <c r="E18" s="160">
        <v>1</v>
      </c>
      <c r="F18" s="103" t="s">
        <v>51</v>
      </c>
      <c r="G18" s="103" t="s">
        <v>52</v>
      </c>
      <c r="H18" s="103" t="s">
        <v>54</v>
      </c>
      <c r="I18" s="103" t="s">
        <v>55</v>
      </c>
      <c r="J18" s="104">
        <v>5</v>
      </c>
      <c r="K18" s="9" t="s">
        <v>86</v>
      </c>
      <c r="L18" s="105" t="s">
        <v>46</v>
      </c>
      <c r="M18" s="3" t="str">
        <f t="shared" si="1"/>
        <v>i1401013</v>
      </c>
      <c r="N18" s="105" t="str">
        <f>VLOOKUP(M18,PERSONAS_INGRESOS!$A$4:$B$293,2,FALSE)</f>
        <v xml:space="preserve">Gastos de residencia </v>
      </c>
      <c r="O18" s="3" t="str">
        <f t="shared" si="0"/>
        <v>i1401013</v>
      </c>
      <c r="P18" s="3" t="str">
        <f>IF(O18="","",IFERROR(VLOOKUP(O18,INGRESOS_H!$A$4:$B$140,2,FALSE),"not listed"))</f>
        <v xml:space="preserve">Gastos de residencia </v>
      </c>
      <c r="Q18" s="3"/>
    </row>
    <row r="19" spans="1:17" ht="15" customHeight="1" outlineLevel="2">
      <c r="A19" s="36" t="s">
        <v>0</v>
      </c>
      <c r="B19" s="36" t="s">
        <v>1773</v>
      </c>
      <c r="C19" s="37" t="s">
        <v>109</v>
      </c>
      <c r="D19" s="102" t="s">
        <v>71</v>
      </c>
      <c r="E19" s="160">
        <v>1</v>
      </c>
      <c r="F19" s="103" t="s">
        <v>51</v>
      </c>
      <c r="G19" s="103" t="s">
        <v>52</v>
      </c>
      <c r="H19" s="103" t="s">
        <v>54</v>
      </c>
      <c r="I19" s="103" t="s">
        <v>55</v>
      </c>
      <c r="J19" s="104">
        <v>5</v>
      </c>
      <c r="K19" s="9" t="s">
        <v>87</v>
      </c>
      <c r="L19" s="105" t="s">
        <v>46</v>
      </c>
      <c r="M19" s="3" t="str">
        <f t="shared" si="1"/>
        <v>i1401014</v>
      </c>
      <c r="N19" s="105" t="str">
        <f>VLOOKUP(M19,PERSONAS_INGRESOS!$A$4:$B$293,2,FALSE)</f>
        <v xml:space="preserve">Gastos de transporte </v>
      </c>
      <c r="O19" s="3" t="str">
        <f t="shared" si="0"/>
        <v>i1401014</v>
      </c>
      <c r="P19" s="3" t="str">
        <f>IF(O19="","",IFERROR(VLOOKUP(O19,INGRESOS_H!$A$4:$B$140,2,FALSE),"not listed"))</f>
        <v xml:space="preserve">Gastos de transporte </v>
      </c>
      <c r="Q19" s="3"/>
    </row>
    <row r="20" spans="1:17" ht="15" customHeight="1" outlineLevel="2">
      <c r="A20" s="36" t="s">
        <v>0</v>
      </c>
      <c r="B20" s="36" t="s">
        <v>1773</v>
      </c>
      <c r="C20" s="37" t="s">
        <v>110</v>
      </c>
      <c r="D20" s="102" t="s">
        <v>72</v>
      </c>
      <c r="E20" s="160">
        <v>1</v>
      </c>
      <c r="F20" s="103" t="s">
        <v>51</v>
      </c>
      <c r="G20" s="103" t="s">
        <v>52</v>
      </c>
      <c r="H20" s="103" t="s">
        <v>54</v>
      </c>
      <c r="I20" s="103" t="s">
        <v>55</v>
      </c>
      <c r="J20" s="104">
        <v>5</v>
      </c>
      <c r="K20" s="9" t="s">
        <v>88</v>
      </c>
      <c r="L20" s="105" t="s">
        <v>46</v>
      </c>
      <c r="M20" s="3" t="str">
        <f t="shared" si="1"/>
        <v>i1401015</v>
      </c>
      <c r="N20" s="105" t="str">
        <f>VLOOKUP(M20,PERSONAS_INGRESOS!$A$4:$B$293,2,FALSE)</f>
        <v xml:space="preserve">Bonificación título académico </v>
      </c>
      <c r="O20" s="3" t="str">
        <f t="shared" si="0"/>
        <v>i1401015</v>
      </c>
      <c r="P20" s="3" t="str">
        <f>IF(O20="","",IFERROR(VLOOKUP(O20,INGRESOS_H!$A$4:$B$140,2,FALSE),"not listed"))</f>
        <v xml:space="preserve">Bonificación título académico </v>
      </c>
      <c r="Q20" s="3"/>
    </row>
    <row r="21" spans="1:17" ht="15" customHeight="1" outlineLevel="2">
      <c r="A21" s="36" t="s">
        <v>0</v>
      </c>
      <c r="B21" s="36" t="s">
        <v>1773</v>
      </c>
      <c r="C21" s="37" t="s">
        <v>111</v>
      </c>
      <c r="D21" s="102" t="s">
        <v>73</v>
      </c>
      <c r="E21" s="160">
        <v>1</v>
      </c>
      <c r="F21" s="103" t="s">
        <v>51</v>
      </c>
      <c r="G21" s="103" t="s">
        <v>52</v>
      </c>
      <c r="H21" s="103" t="s">
        <v>54</v>
      </c>
      <c r="I21" s="103" t="s">
        <v>55</v>
      </c>
      <c r="J21" s="104">
        <v>5</v>
      </c>
      <c r="K21" s="9" t="s">
        <v>89</v>
      </c>
      <c r="L21" s="105" t="s">
        <v>46</v>
      </c>
      <c r="M21" s="3" t="str">
        <f t="shared" si="1"/>
        <v>i1401016</v>
      </c>
      <c r="N21" s="105" t="str">
        <f>VLOOKUP(M21,PERSONAS_INGRESOS!$A$4:$B$293,2,FALSE)</f>
        <v xml:space="preserve">Bonificación x comisariato </v>
      </c>
      <c r="O21" s="3" t="str">
        <f t="shared" si="0"/>
        <v>i1401016</v>
      </c>
      <c r="P21" s="3" t="str">
        <f>IF(O21="","",IFERROR(VLOOKUP(O21,INGRESOS_H!$A$4:$B$140,2,FALSE),"not listed"))</f>
        <v xml:space="preserve">Bonificación x comisariato </v>
      </c>
      <c r="Q21" s="3"/>
    </row>
    <row r="22" spans="1:17" ht="15" customHeight="1" outlineLevel="2">
      <c r="A22" s="36" t="s">
        <v>0</v>
      </c>
      <c r="B22" s="36" t="s">
        <v>1773</v>
      </c>
      <c r="C22" s="37" t="s">
        <v>112</v>
      </c>
      <c r="D22" s="102" t="s">
        <v>74</v>
      </c>
      <c r="E22" s="160">
        <v>1</v>
      </c>
      <c r="F22" s="103" t="s">
        <v>51</v>
      </c>
      <c r="G22" s="103" t="s">
        <v>52</v>
      </c>
      <c r="H22" s="103" t="s">
        <v>54</v>
      </c>
      <c r="I22" s="103" t="s">
        <v>55</v>
      </c>
      <c r="J22" s="104">
        <v>5</v>
      </c>
      <c r="K22" s="9" t="s">
        <v>90</v>
      </c>
      <c r="L22" s="105" t="s">
        <v>46</v>
      </c>
      <c r="M22" s="3" t="str">
        <f t="shared" si="1"/>
        <v>i1401017</v>
      </c>
      <c r="N22" s="105" t="str">
        <f>VLOOKUP(M22,PERSONAS_INGRESOS!$A$4:$B$293,2,FALSE)</f>
        <v xml:space="preserve">Comisiones y propinas </v>
      </c>
      <c r="O22" s="3" t="str">
        <f t="shared" si="0"/>
        <v>i1401017</v>
      </c>
      <c r="P22" s="3" t="str">
        <f>IF(O22="","",IFERROR(VLOOKUP(O22,INGRESOS_H!$A$4:$B$140,2,FALSE),"not listed"))</f>
        <v xml:space="preserve">Comisiones y propinas </v>
      </c>
      <c r="Q22" s="3"/>
    </row>
    <row r="23" spans="1:17" ht="15" customHeight="1" outlineLevel="2">
      <c r="A23" s="14" t="s">
        <v>0</v>
      </c>
      <c r="B23" s="14" t="s">
        <v>1773</v>
      </c>
      <c r="C23" s="38" t="s">
        <v>113</v>
      </c>
      <c r="D23" s="106" t="s">
        <v>75</v>
      </c>
      <c r="E23" s="169">
        <v>1</v>
      </c>
      <c r="F23" s="15" t="s">
        <v>51</v>
      </c>
      <c r="G23" s="15" t="s">
        <v>52</v>
      </c>
      <c r="H23" s="15" t="s">
        <v>54</v>
      </c>
      <c r="I23" s="15" t="s">
        <v>55</v>
      </c>
      <c r="J23" s="16">
        <v>5</v>
      </c>
      <c r="K23" s="17" t="s">
        <v>91</v>
      </c>
      <c r="L23" s="107" t="s">
        <v>46</v>
      </c>
      <c r="M23" s="151" t="str">
        <f t="shared" si="1"/>
        <v>i1401018</v>
      </c>
      <c r="N23" s="107" t="str">
        <f>VLOOKUP(M23,PERSONAS_INGRESOS!$A$4:$B$293,2,FALSE)</f>
        <v xml:space="preserve">Otros ingresos </v>
      </c>
      <c r="O23" s="151" t="str">
        <f t="shared" si="0"/>
        <v>i1401018</v>
      </c>
      <c r="P23" s="151" t="str">
        <f>IF(O23="","",IFERROR(VLOOKUP(O23,INGRESOS_H!$A$4:$B$140,2,FALSE),"not listed"))</f>
        <v xml:space="preserve">Otros ingresos </v>
      </c>
      <c r="Q23" s="3"/>
    </row>
    <row r="24" spans="1:17" s="5" customFormat="1" ht="15" customHeight="1" outlineLevel="1">
      <c r="A24" s="23" t="s">
        <v>0</v>
      </c>
      <c r="B24" s="23" t="s">
        <v>1774</v>
      </c>
      <c r="C24" s="39" t="s">
        <v>172</v>
      </c>
      <c r="D24" s="108" t="s">
        <v>157</v>
      </c>
      <c r="E24" s="109">
        <v>12</v>
      </c>
      <c r="F24" s="110" t="s">
        <v>51</v>
      </c>
      <c r="G24" s="110" t="s">
        <v>52</v>
      </c>
      <c r="H24" s="110" t="s">
        <v>169</v>
      </c>
      <c r="I24" s="109" t="s">
        <v>170</v>
      </c>
      <c r="J24" s="111" t="s">
        <v>8</v>
      </c>
      <c r="K24" s="109" t="s">
        <v>163</v>
      </c>
      <c r="L24" s="112" t="s">
        <v>46</v>
      </c>
      <c r="M24" s="4" t="str">
        <f t="shared" si="1"/>
        <v>i1404001</v>
      </c>
      <c r="N24" s="112" t="str">
        <f>VLOOKUP(M24,PERSONAS_INGRESOS!$A$4:$B$293,2,FALSE)</f>
        <v xml:space="preserve">Bonos aniversario, vacaciones, </v>
      </c>
      <c r="O24" s="4" t="str">
        <f t="shared" si="0"/>
        <v>i1404001</v>
      </c>
      <c r="P24" s="4" t="str">
        <f>IF(O24="","",IFERROR(VLOOKUP(O24,INGRESOS_H!$A$4:$B$140,2,FALSE),"not listed"))</f>
        <v xml:space="preserve">Bonos aniversario, vacaciones, </v>
      </c>
      <c r="Q24" s="4"/>
    </row>
    <row r="25" spans="1:17" s="5" customFormat="1" ht="15" customHeight="1" outlineLevel="1">
      <c r="A25" s="23" t="s">
        <v>0</v>
      </c>
      <c r="B25" s="23" t="s">
        <v>1774</v>
      </c>
      <c r="C25" s="39" t="s">
        <v>171</v>
      </c>
      <c r="D25" s="108" t="s">
        <v>158</v>
      </c>
      <c r="E25" s="109">
        <v>12</v>
      </c>
      <c r="F25" s="110" t="s">
        <v>51</v>
      </c>
      <c r="G25" s="110" t="s">
        <v>52</v>
      </c>
      <c r="H25" s="110" t="s">
        <v>169</v>
      </c>
      <c r="I25" s="109" t="s">
        <v>170</v>
      </c>
      <c r="J25" s="111" t="s">
        <v>8</v>
      </c>
      <c r="K25" s="109" t="s">
        <v>164</v>
      </c>
      <c r="L25" s="112" t="s">
        <v>46</v>
      </c>
      <c r="M25" s="4" t="str">
        <f t="shared" si="1"/>
        <v>i1404002</v>
      </c>
      <c r="N25" s="112" t="str">
        <f>VLOOKUP(M25,PERSONAS_INGRESOS!$A$4:$B$293,2,FALSE)</f>
        <v xml:space="preserve">Aguinaldos, utilidades </v>
      </c>
      <c r="O25" s="4" t="str">
        <f t="shared" si="0"/>
        <v>i1404002</v>
      </c>
      <c r="P25" s="4" t="str">
        <f>IF(O25="","",IFERROR(VLOOKUP(O25,INGRESOS_H!$A$4:$B$140,2,FALSE),"not listed"))</f>
        <v xml:space="preserve">Aguinaldos, utilidades </v>
      </c>
      <c r="Q25" s="4"/>
    </row>
    <row r="26" spans="1:17" s="5" customFormat="1" ht="15" customHeight="1" outlineLevel="1">
      <c r="A26" s="23" t="s">
        <v>0</v>
      </c>
      <c r="B26" s="23" t="s">
        <v>1774</v>
      </c>
      <c r="C26" s="39" t="s">
        <v>173</v>
      </c>
      <c r="D26" s="108" t="s">
        <v>159</v>
      </c>
      <c r="E26" s="109">
        <v>12</v>
      </c>
      <c r="F26" s="110" t="s">
        <v>51</v>
      </c>
      <c r="G26" s="110" t="s">
        <v>52</v>
      </c>
      <c r="H26" s="110" t="s">
        <v>169</v>
      </c>
      <c r="I26" s="109" t="s">
        <v>170</v>
      </c>
      <c r="J26" s="111" t="s">
        <v>8</v>
      </c>
      <c r="K26" s="109" t="s">
        <v>165</v>
      </c>
      <c r="L26" s="112" t="s">
        <v>46</v>
      </c>
      <c r="M26" s="4" t="str">
        <f t="shared" si="1"/>
        <v>i1404003</v>
      </c>
      <c r="N26" s="112" t="str">
        <f>VLOOKUP(M26,PERSONAS_INGRESOS!$A$4:$B$293,2,FALSE)</f>
        <v xml:space="preserve">Sobresueldos </v>
      </c>
      <c r="O26" s="4" t="str">
        <f t="shared" si="0"/>
        <v>i1404003</v>
      </c>
      <c r="P26" s="4" t="str">
        <f>IF(O26="","",IFERROR(VLOOKUP(O26,INGRESOS_H!$A$4:$B$140,2,FALSE),"not listed"))</f>
        <v xml:space="preserve">Sobresueldos </v>
      </c>
      <c r="Q26" s="4"/>
    </row>
    <row r="27" spans="1:17" s="5" customFormat="1" ht="15" customHeight="1" outlineLevel="1">
      <c r="A27" s="23" t="s">
        <v>0</v>
      </c>
      <c r="B27" s="23" t="s">
        <v>1774</v>
      </c>
      <c r="C27" s="39" t="s">
        <v>174</v>
      </c>
      <c r="D27" s="108" t="s">
        <v>160</v>
      </c>
      <c r="E27" s="109">
        <v>12</v>
      </c>
      <c r="F27" s="110" t="s">
        <v>51</v>
      </c>
      <c r="G27" s="110" t="s">
        <v>52</v>
      </c>
      <c r="H27" s="110" t="s">
        <v>169</v>
      </c>
      <c r="I27" s="109" t="s">
        <v>170</v>
      </c>
      <c r="J27" s="111" t="s">
        <v>8</v>
      </c>
      <c r="K27" s="109" t="s">
        <v>166</v>
      </c>
      <c r="L27" s="112" t="s">
        <v>46</v>
      </c>
      <c r="M27" s="4" t="str">
        <f t="shared" si="1"/>
        <v>i1404004</v>
      </c>
      <c r="N27" s="112" t="str">
        <f>VLOOKUP(M27,PERSONAS_INGRESOS!$A$4:$B$293,2,FALSE)</f>
        <v xml:space="preserve">Sobrantes de viáticos </v>
      </c>
      <c r="O27" s="4" t="str">
        <f t="shared" si="0"/>
        <v>i1404004</v>
      </c>
      <c r="P27" s="4" t="str">
        <f>IF(O27="","",IFERROR(VLOOKUP(O27,INGRESOS_H!$A$4:$B$140,2,FALSE),"not listed"))</f>
        <v xml:space="preserve">Sobrantes de viáticos </v>
      </c>
      <c r="Q27" s="4"/>
    </row>
    <row r="28" spans="1:17" s="5" customFormat="1" ht="15" customHeight="1" outlineLevel="1">
      <c r="A28" s="23" t="s">
        <v>0</v>
      </c>
      <c r="B28" s="23" t="s">
        <v>1774</v>
      </c>
      <c r="C28" s="39" t="s">
        <v>175</v>
      </c>
      <c r="D28" s="108" t="s">
        <v>161</v>
      </c>
      <c r="E28" s="109">
        <v>12</v>
      </c>
      <c r="F28" s="110" t="s">
        <v>51</v>
      </c>
      <c r="G28" s="110" t="s">
        <v>52</v>
      </c>
      <c r="H28" s="110" t="s">
        <v>169</v>
      </c>
      <c r="I28" s="109" t="s">
        <v>170</v>
      </c>
      <c r="J28" s="111" t="s">
        <v>8</v>
      </c>
      <c r="K28" s="109" t="s">
        <v>167</v>
      </c>
      <c r="L28" s="112" t="s">
        <v>46</v>
      </c>
      <c r="M28" s="4" t="str">
        <f t="shared" si="1"/>
        <v>i1404005</v>
      </c>
      <c r="N28" s="112" t="str">
        <f>VLOOKUP(M28,PERSONAS_INGRESOS!$A$4:$B$293,2,FALSE)</f>
        <v xml:space="preserve">Retroactivos </v>
      </c>
      <c r="O28" s="4" t="str">
        <f t="shared" si="0"/>
        <v>i1404005</v>
      </c>
      <c r="P28" s="4" t="str">
        <f>IF(O28="","",IFERROR(VLOOKUP(O28,INGRESOS_H!$A$4:$B$140,2,FALSE),"not listed"))</f>
        <v xml:space="preserve">Retroactivos </v>
      </c>
      <c r="Q28" s="4"/>
    </row>
    <row r="29" spans="1:17" s="5" customFormat="1" ht="15" customHeight="1" outlineLevel="1">
      <c r="A29" s="10" t="s">
        <v>0</v>
      </c>
      <c r="B29" s="10" t="s">
        <v>1774</v>
      </c>
      <c r="C29" s="35" t="s">
        <v>217</v>
      </c>
      <c r="D29" s="113" t="s">
        <v>162</v>
      </c>
      <c r="E29" s="12">
        <v>12</v>
      </c>
      <c r="F29" s="11" t="s">
        <v>51</v>
      </c>
      <c r="G29" s="11" t="s">
        <v>52</v>
      </c>
      <c r="H29" s="11" t="s">
        <v>169</v>
      </c>
      <c r="I29" s="12" t="s">
        <v>170</v>
      </c>
      <c r="J29" s="13" t="s">
        <v>8</v>
      </c>
      <c r="K29" s="12" t="s">
        <v>168</v>
      </c>
      <c r="L29" s="101" t="s">
        <v>46</v>
      </c>
      <c r="M29" s="150" t="str">
        <f t="shared" si="1"/>
        <v>i1404006</v>
      </c>
      <c r="N29" s="101" t="str">
        <f>VLOOKUP(M29,PERSONAS_INGRESOS!$A$4:$B$293,2,FALSE)</f>
        <v xml:space="preserve">Otros ingreso x trabajo </v>
      </c>
      <c r="O29" s="150" t="str">
        <f t="shared" si="0"/>
        <v>i1404006</v>
      </c>
      <c r="P29" s="150" t="str">
        <f>IF(O29="","",IFERROR(VLOOKUP(O29,INGRESOS_H!$A$4:$B$140,2,FALSE),"not listed"))</f>
        <v xml:space="preserve">Otros ingreso x trabajo </v>
      </c>
      <c r="Q29" s="4"/>
    </row>
    <row r="30" spans="1:17" ht="15" customHeight="1" outlineLevel="1">
      <c r="A30" s="10" t="s">
        <v>0</v>
      </c>
      <c r="B30" s="10" t="s">
        <v>1775</v>
      </c>
      <c r="C30" s="35" t="s">
        <v>1822</v>
      </c>
      <c r="D30" s="113" t="s">
        <v>140</v>
      </c>
      <c r="E30" s="12">
        <v>1</v>
      </c>
      <c r="F30" s="11" t="s">
        <v>51</v>
      </c>
      <c r="G30" s="11" t="s">
        <v>52</v>
      </c>
      <c r="H30" s="11" t="s">
        <v>94</v>
      </c>
      <c r="I30" s="11" t="s">
        <v>150</v>
      </c>
      <c r="J30" s="13">
        <v>5</v>
      </c>
      <c r="K30" s="18" t="s">
        <v>141</v>
      </c>
      <c r="L30" s="101" t="s">
        <v>46</v>
      </c>
      <c r="M30" s="150" t="str">
        <f t="shared" si="1"/>
        <v>i1402098</v>
      </c>
      <c r="N30" s="101" t="str">
        <f>VLOOKUP(M30,PERSONAS_INGRESOS!$A$4:$B$293,2,FALSE)</f>
        <v xml:space="preserve">Total ingresos en especies </v>
      </c>
      <c r="O30" s="150" t="str">
        <f t="shared" si="0"/>
        <v>i1402098</v>
      </c>
      <c r="P30" s="150" t="str">
        <f>IF(O30="","",IFERROR(VLOOKUP(O30,INGRESOS_H!$A$4:$B$140,2,FALSE),"not listed"))</f>
        <v xml:space="preserve">Total ingresos en especies </v>
      </c>
      <c r="Q30" s="4"/>
    </row>
    <row r="31" spans="1:17" ht="15" customHeight="1" outlineLevel="2">
      <c r="A31" s="40" t="s">
        <v>0</v>
      </c>
      <c r="B31" s="40" t="s">
        <v>1775</v>
      </c>
      <c r="C31" s="41" t="s">
        <v>142</v>
      </c>
      <c r="D31" s="114" t="s">
        <v>128</v>
      </c>
      <c r="E31" s="115">
        <v>1</v>
      </c>
      <c r="F31" s="32" t="s">
        <v>51</v>
      </c>
      <c r="G31" s="32" t="s">
        <v>52</v>
      </c>
      <c r="H31" s="32" t="s">
        <v>94</v>
      </c>
      <c r="I31" s="32" t="s">
        <v>150</v>
      </c>
      <c r="J31" s="116">
        <v>5</v>
      </c>
      <c r="K31" s="117" t="s">
        <v>129</v>
      </c>
      <c r="L31" s="105" t="s">
        <v>46</v>
      </c>
      <c r="M31" s="3" t="str">
        <f t="shared" si="1"/>
        <v>i1402001</v>
      </c>
      <c r="N31" s="105" t="str">
        <f>VLOOKUP(M31,PERSONAS_INGRESOS!$A$4:$B$293,2,FALSE)</f>
        <v xml:space="preserve">Vivienda </v>
      </c>
      <c r="O31" s="3" t="str">
        <f t="shared" si="0"/>
        <v>i1402001</v>
      </c>
      <c r="P31" s="3" t="str">
        <f>IF(O31="","",IFERROR(VLOOKUP(O31,INGRESOS_H!$A$4:$B$140,2,FALSE),"not listed"))</f>
        <v xml:space="preserve">Vivienda </v>
      </c>
      <c r="Q31" s="3"/>
    </row>
    <row r="32" spans="1:17" ht="15" customHeight="1" outlineLevel="2">
      <c r="A32" s="40" t="s">
        <v>0</v>
      </c>
      <c r="B32" s="40" t="s">
        <v>1775</v>
      </c>
      <c r="C32" s="41" t="s">
        <v>143</v>
      </c>
      <c r="D32" s="114" t="s">
        <v>130</v>
      </c>
      <c r="E32" s="115">
        <v>1</v>
      </c>
      <c r="F32" s="32" t="s">
        <v>51</v>
      </c>
      <c r="G32" s="32" t="s">
        <v>52</v>
      </c>
      <c r="H32" s="32" t="s">
        <v>94</v>
      </c>
      <c r="I32" s="32" t="s">
        <v>150</v>
      </c>
      <c r="J32" s="116">
        <v>5</v>
      </c>
      <c r="K32" s="117" t="s">
        <v>131</v>
      </c>
      <c r="L32" s="105" t="s">
        <v>46</v>
      </c>
      <c r="M32" s="3" t="str">
        <f t="shared" si="1"/>
        <v>i1402002</v>
      </c>
      <c r="N32" s="105" t="str">
        <f>VLOOKUP(M32,PERSONAS_INGRESOS!$A$4:$B$293,2,FALSE)</f>
        <v xml:space="preserve">Comidas preparadas </v>
      </c>
      <c r="O32" s="3" t="str">
        <f t="shared" si="0"/>
        <v>i1402002</v>
      </c>
      <c r="P32" s="3" t="str">
        <f>IF(O32="","",IFERROR(VLOOKUP(O32,INGRESOS_H!$A$4:$B$140,2,FALSE),"not listed"))</f>
        <v xml:space="preserve">Comidas preparadas </v>
      </c>
      <c r="Q32" s="3"/>
    </row>
    <row r="33" spans="1:17" ht="15" customHeight="1" outlineLevel="2">
      <c r="A33" s="40" t="s">
        <v>0</v>
      </c>
      <c r="B33" s="40" t="s">
        <v>1775</v>
      </c>
      <c r="C33" s="41" t="s">
        <v>144</v>
      </c>
      <c r="D33" s="114" t="s">
        <v>132</v>
      </c>
      <c r="E33" s="115">
        <v>1</v>
      </c>
      <c r="F33" s="32" t="s">
        <v>51</v>
      </c>
      <c r="G33" s="32" t="s">
        <v>52</v>
      </c>
      <c r="H33" s="32" t="s">
        <v>94</v>
      </c>
      <c r="I33" s="32" t="s">
        <v>150</v>
      </c>
      <c r="J33" s="116">
        <v>5</v>
      </c>
      <c r="K33" s="117" t="s">
        <v>133</v>
      </c>
      <c r="L33" s="105" t="s">
        <v>46</v>
      </c>
      <c r="M33" s="3" t="str">
        <f t="shared" si="1"/>
        <v>i1402003</v>
      </c>
      <c r="N33" s="105" t="str">
        <f>VLOOKUP(M33,PERSONAS_INGRESOS!$A$4:$B$293,2,FALSE)</f>
        <v xml:space="preserve">Vestido </v>
      </c>
      <c r="O33" s="3" t="str">
        <f t="shared" si="0"/>
        <v>i1402003</v>
      </c>
      <c r="P33" s="3" t="str">
        <f>IF(O33="","",IFERROR(VLOOKUP(O33,INGRESOS_H!$A$4:$B$140,2,FALSE),"not listed"))</f>
        <v xml:space="preserve">Vestido </v>
      </c>
      <c r="Q33" s="3"/>
    </row>
    <row r="34" spans="1:17" ht="15" customHeight="1" outlineLevel="2">
      <c r="A34" s="40" t="s">
        <v>0</v>
      </c>
      <c r="B34" s="40" t="s">
        <v>1775</v>
      </c>
      <c r="C34" s="41" t="s">
        <v>145</v>
      </c>
      <c r="D34" s="114" t="s">
        <v>134</v>
      </c>
      <c r="E34" s="115">
        <v>1</v>
      </c>
      <c r="F34" s="32" t="s">
        <v>51</v>
      </c>
      <c r="G34" s="32" t="s">
        <v>52</v>
      </c>
      <c r="H34" s="32" t="s">
        <v>94</v>
      </c>
      <c r="I34" s="32" t="s">
        <v>150</v>
      </c>
      <c r="J34" s="116">
        <v>5</v>
      </c>
      <c r="K34" s="117" t="s">
        <v>135</v>
      </c>
      <c r="L34" s="105" t="s">
        <v>46</v>
      </c>
      <c r="M34" s="3" t="str">
        <f t="shared" si="1"/>
        <v>i1402004</v>
      </c>
      <c r="N34" s="105" t="str">
        <f>VLOOKUP(M34,PERSONAS_INGRESOS!$A$4:$B$293,2,FALSE)</f>
        <v xml:space="preserve">Transporte </v>
      </c>
      <c r="O34" s="3" t="str">
        <f t="shared" si="0"/>
        <v>i1402004</v>
      </c>
      <c r="P34" s="3" t="str">
        <f>IF(O34="","",IFERROR(VLOOKUP(O34,INGRESOS_H!$A$4:$B$140,2,FALSE),"not listed"))</f>
        <v xml:space="preserve">Transporte </v>
      </c>
      <c r="Q34" s="3"/>
    </row>
    <row r="35" spans="1:17" ht="15" customHeight="1" outlineLevel="2">
      <c r="A35" s="40" t="s">
        <v>0</v>
      </c>
      <c r="B35" s="40" t="s">
        <v>1775</v>
      </c>
      <c r="C35" s="41" t="s">
        <v>146</v>
      </c>
      <c r="D35" s="114" t="s">
        <v>136</v>
      </c>
      <c r="E35" s="115">
        <v>1</v>
      </c>
      <c r="F35" s="32" t="s">
        <v>51</v>
      </c>
      <c r="G35" s="32" t="s">
        <v>52</v>
      </c>
      <c r="H35" s="32" t="s">
        <v>94</v>
      </c>
      <c r="I35" s="32" t="s">
        <v>150</v>
      </c>
      <c r="J35" s="116">
        <v>5</v>
      </c>
      <c r="K35" s="117" t="s">
        <v>137</v>
      </c>
      <c r="L35" s="105" t="s">
        <v>46</v>
      </c>
      <c r="M35" s="3" t="str">
        <f t="shared" si="1"/>
        <v>i1402005</v>
      </c>
      <c r="N35" s="105" t="str">
        <f>VLOOKUP(M35,PERSONAS_INGRESOS!$A$4:$B$293,2,FALSE)</f>
        <v xml:space="preserve">Guardería </v>
      </c>
      <c r="O35" s="3" t="str">
        <f t="shared" si="0"/>
        <v>i1402005</v>
      </c>
      <c r="P35" s="3" t="str">
        <f>IF(O35="","",IFERROR(VLOOKUP(O35,INGRESOS_H!$A$4:$B$140,2,FALSE),"not listed"))</f>
        <v xml:space="preserve">Guardería </v>
      </c>
      <c r="Q35" s="3"/>
    </row>
    <row r="36" spans="1:17" ht="15" customHeight="1" outlineLevel="2">
      <c r="A36" s="40" t="s">
        <v>0</v>
      </c>
      <c r="B36" s="40" t="s">
        <v>1775</v>
      </c>
      <c r="C36" s="41" t="s">
        <v>148</v>
      </c>
      <c r="D36" s="114" t="s">
        <v>138</v>
      </c>
      <c r="E36" s="115">
        <v>1</v>
      </c>
      <c r="F36" s="32" t="s">
        <v>51</v>
      </c>
      <c r="G36" s="32" t="s">
        <v>52</v>
      </c>
      <c r="H36" s="32" t="s">
        <v>94</v>
      </c>
      <c r="I36" s="32" t="s">
        <v>150</v>
      </c>
      <c r="J36" s="116">
        <v>5</v>
      </c>
      <c r="K36" s="117" t="s">
        <v>139</v>
      </c>
      <c r="L36" s="105" t="s">
        <v>46</v>
      </c>
      <c r="M36" s="3" t="str">
        <f t="shared" si="1"/>
        <v>i1402006</v>
      </c>
      <c r="N36" s="105" t="str">
        <f>VLOOKUP(M36,PERSONAS_INGRESOS!$A$4:$B$293,2,FALSE)</f>
        <v xml:space="preserve">Ayudas educación hijos </v>
      </c>
      <c r="O36" s="3" t="str">
        <f t="shared" si="0"/>
        <v>i1402006</v>
      </c>
      <c r="P36" s="3" t="str">
        <f>IF(O36="","",IFERROR(VLOOKUP(O36,INGRESOS_H!$A$4:$B$140,2,FALSE),"not listed"))</f>
        <v xml:space="preserve">Ayudas educación hijos </v>
      </c>
      <c r="Q36" s="3"/>
    </row>
    <row r="37" spans="1:17" ht="15" customHeight="1" outlineLevel="2">
      <c r="A37" s="24" t="s">
        <v>0</v>
      </c>
      <c r="B37" s="24" t="s">
        <v>1775</v>
      </c>
      <c r="C37" s="42" t="s">
        <v>149</v>
      </c>
      <c r="D37" s="118" t="s">
        <v>126</v>
      </c>
      <c r="E37" s="26">
        <v>1</v>
      </c>
      <c r="F37" s="25" t="s">
        <v>51</v>
      </c>
      <c r="G37" s="25" t="s">
        <v>52</v>
      </c>
      <c r="H37" s="25" t="s">
        <v>94</v>
      </c>
      <c r="I37" s="25" t="s">
        <v>150</v>
      </c>
      <c r="J37" s="27">
        <v>5</v>
      </c>
      <c r="K37" s="26" t="s">
        <v>127</v>
      </c>
      <c r="L37" s="107" t="s">
        <v>46</v>
      </c>
      <c r="M37" s="151" t="str">
        <f t="shared" si="1"/>
        <v>i1402007</v>
      </c>
      <c r="N37" s="107" t="str">
        <f>VLOOKUP(M37,PERSONAS_INGRESOS!$A$4:$B$293,2,FALSE)</f>
        <v xml:space="preserve">Otros ingresos en especies </v>
      </c>
      <c r="O37" s="151" t="str">
        <f t="shared" si="0"/>
        <v>i1402007</v>
      </c>
      <c r="P37" s="151" t="str">
        <f>IF(O37="","",IFERROR(VLOOKUP(O37,INGRESOS_H!$A$4:$B$140,2,FALSE),"not listed"))</f>
        <v xml:space="preserve">Otros ingresos en especies </v>
      </c>
      <c r="Q37" s="3"/>
    </row>
    <row r="38" spans="1:17" ht="15" customHeight="1" outlineLevel="1">
      <c r="A38" s="10" t="s">
        <v>116</v>
      </c>
      <c r="B38" s="10" t="s">
        <v>116</v>
      </c>
      <c r="C38" s="35" t="s">
        <v>1792</v>
      </c>
      <c r="D38" s="113" t="s">
        <v>124</v>
      </c>
      <c r="E38" s="18">
        <v>1</v>
      </c>
      <c r="F38" s="11" t="s">
        <v>51</v>
      </c>
      <c r="G38" s="11" t="s">
        <v>52</v>
      </c>
      <c r="H38" s="11" t="s">
        <v>93</v>
      </c>
      <c r="I38" s="11" t="s">
        <v>122</v>
      </c>
      <c r="J38" s="13">
        <v>5</v>
      </c>
      <c r="K38" s="18" t="s">
        <v>125</v>
      </c>
      <c r="L38" s="101" t="s">
        <v>46</v>
      </c>
      <c r="M38" s="150" t="str">
        <f t="shared" si="1"/>
        <v>i1701097</v>
      </c>
      <c r="N38" s="101" t="str">
        <f>VLOOKUP(M38,PERSONAS_INGRESOS!$A$4:$B$293,2,FALSE)</f>
        <v xml:space="preserve">Total deducciones </v>
      </c>
      <c r="O38" s="150" t="str">
        <f t="shared" si="0"/>
        <v>i1701097</v>
      </c>
      <c r="P38" s="150" t="str">
        <f>IF(O38="","",IFERROR(VLOOKUP(O38,INGRESOS_H!$A$4:$B$140,2,FALSE),"not listed"))</f>
        <v xml:space="preserve">Total deducciones </v>
      </c>
      <c r="Q38" s="4"/>
    </row>
    <row r="39" spans="1:17" ht="15" customHeight="1" outlineLevel="2">
      <c r="A39" s="36" t="s">
        <v>116</v>
      </c>
      <c r="B39" s="36" t="s">
        <v>153</v>
      </c>
      <c r="C39" s="37" t="s">
        <v>1893</v>
      </c>
      <c r="D39" s="102" t="s">
        <v>118</v>
      </c>
      <c r="E39" s="9">
        <v>1</v>
      </c>
      <c r="F39" s="103" t="s">
        <v>51</v>
      </c>
      <c r="G39" s="103" t="s">
        <v>52</v>
      </c>
      <c r="H39" s="103" t="s">
        <v>93</v>
      </c>
      <c r="I39" s="103" t="s">
        <v>122</v>
      </c>
      <c r="J39" s="104">
        <v>5</v>
      </c>
      <c r="K39" s="9" t="s">
        <v>119</v>
      </c>
      <c r="L39" s="105" t="s">
        <v>46</v>
      </c>
      <c r="M39" s="3" t="str">
        <f t="shared" si="1"/>
        <v>i1701001</v>
      </c>
      <c r="N39" s="105" t="str">
        <f>VLOOKUP(M39,PERSONAS_INGRESOS!$A$4:$B$293,2,FALSE)</f>
        <v xml:space="preserve">Aportaciones al seguro social </v>
      </c>
      <c r="O39" s="3" t="str">
        <f t="shared" si="0"/>
        <v>i1701001</v>
      </c>
      <c r="P39" s="3" t="str">
        <f>IF(O39="","",IFERROR(VLOOKUP(O39,INGRESOS_H!$A$4:$B$140,2,FALSE),"not listed"))</f>
        <v xml:space="preserve">Aportaciones al seguro social </v>
      </c>
      <c r="Q39" s="3"/>
    </row>
    <row r="40" spans="1:17" ht="15" customHeight="1" outlineLevel="2" collapsed="1">
      <c r="A40" s="14" t="s">
        <v>116</v>
      </c>
      <c r="B40" s="14" t="s">
        <v>115</v>
      </c>
      <c r="C40" s="38" t="s">
        <v>123</v>
      </c>
      <c r="D40" s="106" t="s">
        <v>120</v>
      </c>
      <c r="E40" s="17">
        <v>1</v>
      </c>
      <c r="F40" s="15" t="s">
        <v>51</v>
      </c>
      <c r="G40" s="15" t="s">
        <v>52</v>
      </c>
      <c r="H40" s="15" t="s">
        <v>93</v>
      </c>
      <c r="I40" s="15" t="s">
        <v>122</v>
      </c>
      <c r="J40" s="16">
        <v>5</v>
      </c>
      <c r="K40" s="17" t="s">
        <v>121</v>
      </c>
      <c r="L40" s="107" t="s">
        <v>46</v>
      </c>
      <c r="M40" s="151" t="str">
        <f t="shared" si="1"/>
        <v>i1701002</v>
      </c>
      <c r="N40" s="107" t="str">
        <f>VLOOKUP(M40,PERSONAS_INGRESOS!$A$4:$B$293,2,FALSE)</f>
        <v xml:space="preserve">Impuesto a la renta </v>
      </c>
      <c r="O40" s="151" t="str">
        <f t="shared" si="0"/>
        <v>i1701002</v>
      </c>
      <c r="P40" s="151" t="str">
        <f>IF(O40="","",IFERROR(VLOOKUP(O40,INGRESOS_H!$A$4:$B$140,2,FALSE),"not listed"))</f>
        <v xml:space="preserve">Impuesto a la renta </v>
      </c>
      <c r="Q40" s="3"/>
    </row>
    <row r="41" spans="1:17" s="5" customFormat="1">
      <c r="A41" s="19" t="s">
        <v>0</v>
      </c>
      <c r="B41" s="19" t="s">
        <v>1813</v>
      </c>
      <c r="C41" s="34" t="s">
        <v>1778</v>
      </c>
      <c r="D41" s="98" t="s">
        <v>178</v>
      </c>
      <c r="E41" s="161">
        <v>1</v>
      </c>
      <c r="F41" s="19" t="s">
        <v>51</v>
      </c>
      <c r="G41" s="19" t="s">
        <v>52</v>
      </c>
      <c r="H41" s="19" t="s">
        <v>177</v>
      </c>
      <c r="I41" s="161" t="s">
        <v>176</v>
      </c>
      <c r="J41" s="20">
        <v>7</v>
      </c>
      <c r="K41" s="161" t="s">
        <v>179</v>
      </c>
      <c r="L41" s="99" t="s">
        <v>46</v>
      </c>
      <c r="M41" s="22" t="str">
        <f t="shared" si="1"/>
        <v>i1407099</v>
      </c>
      <c r="N41" s="99" t="str">
        <f>VLOOKUP(M41,PERSONAS_INGRESOS!$A$4:$B$293,2,FALSE)</f>
        <v xml:space="preserve">Total ingreso neto como socio </v>
      </c>
      <c r="O41" s="22" t="str">
        <f t="shared" si="0"/>
        <v>i1407099</v>
      </c>
      <c r="P41" s="22" t="str">
        <f>IF(O41="","",IFERROR(VLOOKUP(O41,INGRESOS_H!$A$4:$B$140,2,FALSE),"not listed"))</f>
        <v xml:space="preserve">Total ingreso neto como socio </v>
      </c>
      <c r="Q41" s="354"/>
    </row>
    <row r="42" spans="1:17" s="5" customFormat="1">
      <c r="A42" s="19" t="s">
        <v>0</v>
      </c>
      <c r="B42" s="19" t="s">
        <v>1845</v>
      </c>
      <c r="C42" s="34" t="s">
        <v>352</v>
      </c>
      <c r="D42" s="98" t="s">
        <v>1843</v>
      </c>
      <c r="E42" s="161">
        <v>1</v>
      </c>
      <c r="F42" s="19" t="s">
        <v>51</v>
      </c>
      <c r="G42" s="19" t="s">
        <v>52</v>
      </c>
      <c r="H42" s="19" t="s">
        <v>177</v>
      </c>
      <c r="I42" s="161" t="s">
        <v>176</v>
      </c>
      <c r="J42" s="20">
        <v>7</v>
      </c>
      <c r="K42" s="161" t="s">
        <v>1844</v>
      </c>
      <c r="L42" s="99" t="s">
        <v>46</v>
      </c>
      <c r="M42" s="22" t="str">
        <f t="shared" ref="M42" si="2">"i"&amp;LEFT(D42,2)&amp;RIGHT(LEFT(D42,5),2)&amp;RIGHT(D42,3)</f>
        <v>i1405098</v>
      </c>
      <c r="N42" s="99" t="str">
        <f>VLOOKUP(M42,PERSONAS_INGRESOS!$A$4:$B$293,2,FALSE)</f>
        <v xml:space="preserve">Autoconsumo y Autosuministro </v>
      </c>
      <c r="O42" s="22" t="str">
        <f t="shared" si="0"/>
        <v>i1405098</v>
      </c>
      <c r="P42" s="22" t="str">
        <f>IF(O42="","",IFERROR(VLOOKUP(O42,INGRESOS_H!$A$4:$B$140,2,FALSE),"not listed"))</f>
        <v xml:space="preserve">Autoconsumo y Autosuministro </v>
      </c>
      <c r="Q42" s="354"/>
    </row>
    <row r="43" spans="1:17" s="5" customFormat="1">
      <c r="A43" s="162" t="s">
        <v>0</v>
      </c>
      <c r="B43" s="162" t="s">
        <v>4</v>
      </c>
      <c r="C43" s="163" t="s">
        <v>189</v>
      </c>
      <c r="D43" s="164" t="s">
        <v>185</v>
      </c>
      <c r="E43" s="165">
        <v>12</v>
      </c>
      <c r="F43" s="162" t="s">
        <v>51</v>
      </c>
      <c r="G43" s="162" t="s">
        <v>52</v>
      </c>
      <c r="H43" s="162" t="s">
        <v>186</v>
      </c>
      <c r="I43" s="165" t="s">
        <v>187</v>
      </c>
      <c r="J43" s="166" t="s">
        <v>8</v>
      </c>
      <c r="K43" s="165" t="s">
        <v>188</v>
      </c>
      <c r="L43" s="167" t="s">
        <v>46</v>
      </c>
      <c r="M43" s="245" t="str">
        <f t="shared" ref="M43" si="3">"i"&amp;LEFT(D43,2)&amp;RIGHT(LEFT(D43,5),2)&amp;RIGHT(D43,3)</f>
        <v>i1443001</v>
      </c>
      <c r="N43" s="167" t="str">
        <f>VLOOKUP(M43,PERSONAS_INGRESOS!$A$4:$B$293,2,FALSE)</f>
        <v xml:space="preserve">Otros ingresos en ult.12m </v>
      </c>
      <c r="O43" s="245" t="str">
        <f>"i"&amp;LEFT(D43,2)&amp;RIGHT(LEFT(D43,5),2)&amp;RIGHT(D43,3)</f>
        <v>i1443001</v>
      </c>
      <c r="P43" s="245" t="str">
        <f>IF(O43="","",IFERROR(VLOOKUP(O43,INGRESOS_H!$A$4:$B$140,2,FALSE),"not listed"))</f>
        <v xml:space="preserve">Otros ingresos en ult.12m </v>
      </c>
      <c r="Q43" s="354"/>
    </row>
    <row r="44" spans="1:17" s="5" customFormat="1" ht="15" customHeight="1" outlineLevel="1">
      <c r="A44" s="250" t="s">
        <v>0</v>
      </c>
      <c r="B44" s="250" t="s">
        <v>4</v>
      </c>
      <c r="C44" s="251" t="s">
        <v>1796</v>
      </c>
      <c r="D44" s="238" t="s">
        <v>185</v>
      </c>
      <c r="E44" s="247">
        <v>12</v>
      </c>
      <c r="F44" s="246" t="s">
        <v>51</v>
      </c>
      <c r="G44" s="246" t="s">
        <v>52</v>
      </c>
      <c r="H44" s="246" t="s">
        <v>186</v>
      </c>
      <c r="I44" s="247" t="s">
        <v>187</v>
      </c>
      <c r="J44" s="248" t="s">
        <v>8</v>
      </c>
      <c r="K44" s="247" t="s">
        <v>1833</v>
      </c>
      <c r="L44" s="254" t="s">
        <v>46</v>
      </c>
      <c r="M44" s="249" t="str">
        <f>"a"&amp;LEFT(D44,2)&amp;RIGHT(LEFT(D44,5),2)&amp;RIGHT(D44,3)</f>
        <v>a1443001</v>
      </c>
      <c r="N44" s="254" t="str">
        <f>VLOOKUP(M44,PERSONAS_INGRESOS!$A$4:$B$293,2,FALSE)</f>
        <v>Ingresos de otros trabajos</v>
      </c>
      <c r="O44" s="249" t="str">
        <f t="shared" ref="O44:O107" si="4">"i"&amp;LEFT(D44,2)&amp;RIGHT(LEFT(D44,5),2)&amp;RIGHT(D44,3)</f>
        <v>i1443001</v>
      </c>
      <c r="P44" s="249" t="str">
        <f>IF(O44="","",IFERROR(VLOOKUP(O44,INGRESOS_H!$A$4:$B$140,2,FALSE),"not listed"))</f>
        <v xml:space="preserve">Otros ingresos en ult.12m </v>
      </c>
      <c r="Q44" s="4"/>
    </row>
    <row r="45" spans="1:17" s="5" customFormat="1" ht="15.75" customHeight="1" outlineLevel="1" thickBot="1">
      <c r="A45" s="252" t="s">
        <v>0</v>
      </c>
      <c r="B45" s="252" t="s">
        <v>4</v>
      </c>
      <c r="C45" s="253" t="s">
        <v>1836</v>
      </c>
      <c r="D45" s="226" t="s">
        <v>185</v>
      </c>
      <c r="E45" s="227">
        <v>12</v>
      </c>
      <c r="F45" s="228" t="s">
        <v>51</v>
      </c>
      <c r="G45" s="228" t="s">
        <v>52</v>
      </c>
      <c r="H45" s="228" t="s">
        <v>186</v>
      </c>
      <c r="I45" s="227" t="s">
        <v>187</v>
      </c>
      <c r="J45" s="229" t="s">
        <v>8</v>
      </c>
      <c r="K45" s="227" t="s">
        <v>1835</v>
      </c>
      <c r="L45" s="230" t="s">
        <v>46</v>
      </c>
      <c r="M45" s="244" t="str">
        <f>"b"&amp;LEFT(D45,2)&amp;RIGHT(LEFT(D45,5),2)&amp;RIGHT(D45,3)</f>
        <v>b1443001</v>
      </c>
      <c r="N45" s="230" t="str">
        <f>VLOOKUP(M45,PERSONAS_INGRESOS!$A$4:$B$293,2,FALSE)</f>
        <v>Otros Ingresos Corrientes</v>
      </c>
      <c r="O45" s="244" t="str">
        <f t="shared" si="4"/>
        <v>i1443001</v>
      </c>
      <c r="P45" s="244" t="str">
        <f>IF(O45="","",IFERROR(VLOOKUP(O45,INGRESOS_H!$A$4:$B$140,2,FALSE),"not listed"))</f>
        <v xml:space="preserve">Otros ingresos en ult.12m </v>
      </c>
      <c r="Q45" s="4"/>
    </row>
    <row r="46" spans="1:17" s="5" customFormat="1" ht="15.6" thickTop="1" thickBot="1">
      <c r="A46" s="28"/>
      <c r="B46" s="28"/>
      <c r="C46" s="43"/>
      <c r="D46" s="119"/>
      <c r="E46" s="29"/>
      <c r="F46" s="28"/>
      <c r="G46" s="28"/>
      <c r="H46" s="28"/>
      <c r="I46" s="29"/>
      <c r="J46" s="30"/>
      <c r="K46" s="29"/>
      <c r="L46" s="152"/>
      <c r="M46" s="182"/>
      <c r="N46" s="120"/>
      <c r="O46" s="152"/>
      <c r="P46" s="152"/>
      <c r="Q46" s="3"/>
    </row>
    <row r="47" spans="1:17" s="5" customFormat="1" ht="15" thickTop="1">
      <c r="A47" s="170" t="s">
        <v>0</v>
      </c>
      <c r="B47" s="170" t="s">
        <v>431</v>
      </c>
      <c r="C47" s="171" t="s">
        <v>351</v>
      </c>
      <c r="D47" s="121" t="s">
        <v>340</v>
      </c>
      <c r="E47" s="74">
        <v>12</v>
      </c>
      <c r="F47" s="73" t="s">
        <v>341</v>
      </c>
      <c r="G47" s="73" t="s">
        <v>342</v>
      </c>
      <c r="H47" s="73" t="s">
        <v>53</v>
      </c>
      <c r="I47" s="74" t="s">
        <v>343</v>
      </c>
      <c r="J47" s="75" t="s">
        <v>8</v>
      </c>
      <c r="K47" s="74" t="s">
        <v>344</v>
      </c>
      <c r="L47" s="122" t="s">
        <v>46</v>
      </c>
      <c r="M47" s="76" t="str">
        <f t="shared" ref="M47:M48" si="5">"i"&amp;LEFT(D47,2)&amp;RIGHT(LEFT(D47,5),2)&amp;RIGHT(D47,3)</f>
        <v>i1408097</v>
      </c>
      <c r="N47" s="122" t="str">
        <f>VLOOKUP(M47,PERSONAS_INGRESOS!$A$4:$B$293,2,FALSE)</f>
        <v>Venta de siembra antes de cosechar</v>
      </c>
      <c r="O47" s="76" t="str">
        <f t="shared" si="4"/>
        <v>i1408097</v>
      </c>
      <c r="P47" s="76" t="str">
        <f>IF(O47="","",IFERROR(VLOOKUP(O47,INGRESOS_H!$A$4:$B$140,2,FALSE),"not listed"))</f>
        <v>Venta de siembra antes de cosechar</v>
      </c>
      <c r="Q47" s="76"/>
    </row>
    <row r="48" spans="1:17" s="5" customFormat="1">
      <c r="A48" s="170" t="s">
        <v>0</v>
      </c>
      <c r="B48" s="170" t="s">
        <v>431</v>
      </c>
      <c r="C48" s="171" t="s">
        <v>1779</v>
      </c>
      <c r="D48" s="121" t="s">
        <v>345</v>
      </c>
      <c r="E48" s="74">
        <v>12</v>
      </c>
      <c r="F48" s="73" t="s">
        <v>341</v>
      </c>
      <c r="G48" s="73" t="s">
        <v>342</v>
      </c>
      <c r="H48" s="73" t="s">
        <v>53</v>
      </c>
      <c r="I48" s="74" t="s">
        <v>343</v>
      </c>
      <c r="J48" s="75" t="s">
        <v>8</v>
      </c>
      <c r="K48" s="74" t="s">
        <v>349</v>
      </c>
      <c r="L48" s="122" t="s">
        <v>46</v>
      </c>
      <c r="M48" s="76" t="str">
        <f t="shared" si="5"/>
        <v>i1409097</v>
      </c>
      <c r="N48" s="122" t="str">
        <f>VLOOKUP(M48,PERSONAS_INGRESOS!$A$4:$B$293,2,FALSE)</f>
        <v>Venta de cosecha</v>
      </c>
      <c r="O48" s="76" t="str">
        <f t="shared" si="4"/>
        <v>i1409097</v>
      </c>
      <c r="P48" s="76" t="str">
        <f>IF(O48="","",IFERROR(VLOOKUP(O48,INGRESOS_H!$A$4:$B$140,2,FALSE),"not listed"))</f>
        <v>Venta de cosecha</v>
      </c>
      <c r="Q48" s="76"/>
    </row>
    <row r="49" spans="1:17" s="5" customFormat="1" ht="15" customHeight="1" outlineLevel="1">
      <c r="A49" s="80" t="s">
        <v>0</v>
      </c>
      <c r="B49" s="80" t="s">
        <v>371</v>
      </c>
      <c r="C49" s="81" t="s">
        <v>372</v>
      </c>
      <c r="D49" s="123" t="s">
        <v>346</v>
      </c>
      <c r="E49" s="70">
        <v>12</v>
      </c>
      <c r="F49" s="69" t="s">
        <v>341</v>
      </c>
      <c r="G49" s="69" t="s">
        <v>342</v>
      </c>
      <c r="H49" s="69" t="s">
        <v>53</v>
      </c>
      <c r="I49" s="70" t="s">
        <v>343</v>
      </c>
      <c r="J49" s="71" t="s">
        <v>8</v>
      </c>
      <c r="K49" s="70" t="s">
        <v>348</v>
      </c>
      <c r="L49" s="124" t="s">
        <v>46</v>
      </c>
      <c r="M49" s="72" t="str">
        <f t="shared" si="1"/>
        <v>i1410098</v>
      </c>
      <c r="N49" s="124" t="str">
        <f>VLOOKUP(M49,PERSONAS_INGRESOS!$A$4:$B$293,2,FALSE)</f>
        <v>Autoconsumo de productos agrícolas</v>
      </c>
      <c r="O49" s="72" t="str">
        <f t="shared" si="4"/>
        <v>i1410098</v>
      </c>
      <c r="P49" s="72" t="str">
        <f>IF(O49="","",IFERROR(VLOOKUP(O49,INGRESOS_H!$A$4:$B$140,2,FALSE),"not listed"))</f>
        <v>Autoconsumo de productos agrícolas</v>
      </c>
      <c r="Q49" s="72"/>
    </row>
    <row r="50" spans="1:17" s="5" customFormat="1" ht="15" customHeight="1" outlineLevel="1">
      <c r="A50" s="80" t="s">
        <v>0</v>
      </c>
      <c r="B50" s="80" t="s">
        <v>371</v>
      </c>
      <c r="C50" s="81" t="s">
        <v>373</v>
      </c>
      <c r="D50" s="123" t="s">
        <v>347</v>
      </c>
      <c r="E50" s="70">
        <v>12</v>
      </c>
      <c r="F50" s="69" t="s">
        <v>341</v>
      </c>
      <c r="G50" s="69" t="s">
        <v>342</v>
      </c>
      <c r="H50" s="69" t="s">
        <v>53</v>
      </c>
      <c r="I50" s="70" t="s">
        <v>343</v>
      </c>
      <c r="J50" s="71" t="s">
        <v>8</v>
      </c>
      <c r="K50" s="70" t="s">
        <v>350</v>
      </c>
      <c r="L50" s="124" t="s">
        <v>46</v>
      </c>
      <c r="M50" s="72" t="str">
        <f t="shared" si="1"/>
        <v>i1411098</v>
      </c>
      <c r="N50" s="124" t="str">
        <f>VLOOKUP(M50,PERSONAS_INGRESOS!$A$4:$B$293,2,FALSE)</f>
        <v>Valor estimados de producción para semilla</v>
      </c>
      <c r="O50" s="72" t="str">
        <f t="shared" si="4"/>
        <v>i1411098</v>
      </c>
      <c r="P50" s="72" t="str">
        <f>IF(O50="","",IFERROR(VLOOKUP(O50,INGRESOS_H!$A$4:$B$140,2,FALSE),"not listed"))</f>
        <v>Valor estimados de producción para semilla</v>
      </c>
      <c r="Q50" s="72"/>
    </row>
    <row r="51" spans="1:17" s="5" customFormat="1" ht="15" customHeight="1" outlineLevel="1">
      <c r="A51" s="80" t="s">
        <v>0</v>
      </c>
      <c r="B51" s="80" t="s">
        <v>371</v>
      </c>
      <c r="C51" s="81" t="s">
        <v>374</v>
      </c>
      <c r="D51" s="123" t="s">
        <v>355</v>
      </c>
      <c r="E51" s="70">
        <v>12</v>
      </c>
      <c r="F51" s="69" t="s">
        <v>341</v>
      </c>
      <c r="G51" s="69" t="s">
        <v>342</v>
      </c>
      <c r="H51" s="69" t="s">
        <v>53</v>
      </c>
      <c r="I51" s="70" t="s">
        <v>343</v>
      </c>
      <c r="J51" s="71" t="s">
        <v>8</v>
      </c>
      <c r="K51" s="70" t="s">
        <v>353</v>
      </c>
      <c r="L51" s="124" t="s">
        <v>46</v>
      </c>
      <c r="M51" s="72" t="str">
        <f t="shared" si="1"/>
        <v>i1412098</v>
      </c>
      <c r="N51" s="124" t="str">
        <f>VLOOKUP(M51,PERSONAS_INGRESOS!$A$4:$B$293,2,FALSE)</f>
        <v>Valor producción destinada al consumo de animales</v>
      </c>
      <c r="O51" s="72" t="str">
        <f t="shared" si="4"/>
        <v>i1412098</v>
      </c>
      <c r="P51" s="72" t="str">
        <f>IF(O51="","",IFERROR(VLOOKUP(O51,INGRESOS_H!$A$4:$B$140,2,FALSE),"not listed"))</f>
        <v>Valor producción destinada al consumo de animales</v>
      </c>
      <c r="Q51" s="72"/>
    </row>
    <row r="52" spans="1:17" s="5" customFormat="1" ht="15" customHeight="1" outlineLevel="1">
      <c r="A52" s="80" t="s">
        <v>0</v>
      </c>
      <c r="B52" s="80" t="s">
        <v>371</v>
      </c>
      <c r="C52" s="81" t="s">
        <v>375</v>
      </c>
      <c r="D52" s="123" t="s">
        <v>356</v>
      </c>
      <c r="E52" s="70">
        <v>12</v>
      </c>
      <c r="F52" s="69" t="s">
        <v>341</v>
      </c>
      <c r="G52" s="69" t="s">
        <v>342</v>
      </c>
      <c r="H52" s="69" t="s">
        <v>53</v>
      </c>
      <c r="I52" s="70" t="s">
        <v>343</v>
      </c>
      <c r="J52" s="71" t="s">
        <v>8</v>
      </c>
      <c r="K52" s="70" t="s">
        <v>354</v>
      </c>
      <c r="L52" s="124" t="s">
        <v>46</v>
      </c>
      <c r="M52" s="72" t="str">
        <f t="shared" si="1"/>
        <v>i1413098</v>
      </c>
      <c r="N52" s="124" t="str">
        <f>VLOOKUP(M52,PERSONAS_INGRESOS!$A$4:$B$293,2,FALSE)</f>
        <v>Valor producción destinada para almacenar</v>
      </c>
      <c r="O52" s="72" t="str">
        <f t="shared" si="4"/>
        <v>i1413098</v>
      </c>
      <c r="P52" s="72" t="str">
        <f>IF(O52="","",IFERROR(VLOOKUP(O52,INGRESOS_H!$A$4:$B$140,2,FALSE),"not listed"))</f>
        <v>Valor producción destinada para almacenar</v>
      </c>
      <c r="Q52" s="72"/>
    </row>
    <row r="53" spans="1:17" s="5" customFormat="1">
      <c r="A53" s="170" t="s">
        <v>0</v>
      </c>
      <c r="B53" s="170" t="s">
        <v>431</v>
      </c>
      <c r="C53" s="171" t="s">
        <v>376</v>
      </c>
      <c r="D53" s="121" t="s">
        <v>358</v>
      </c>
      <c r="E53" s="74">
        <v>12</v>
      </c>
      <c r="F53" s="73" t="s">
        <v>341</v>
      </c>
      <c r="G53" s="73" t="s">
        <v>342</v>
      </c>
      <c r="H53" s="73" t="s">
        <v>169</v>
      </c>
      <c r="I53" s="74" t="s">
        <v>361</v>
      </c>
      <c r="J53" s="75" t="s">
        <v>8</v>
      </c>
      <c r="K53" s="74" t="s">
        <v>362</v>
      </c>
      <c r="L53" s="122" t="s">
        <v>46</v>
      </c>
      <c r="M53" s="76" t="str">
        <f t="shared" si="1"/>
        <v>i1416097</v>
      </c>
      <c r="N53" s="122" t="str">
        <f>VLOOKUP(M53,PERSONAS_INGRESOS!$A$4:$B$293,2,FALSE)</f>
        <v>Venta de subproductos agrícolas</v>
      </c>
      <c r="O53" s="76" t="str">
        <f t="shared" si="4"/>
        <v>i1416097</v>
      </c>
      <c r="P53" s="76" t="str">
        <f>IF(O53="","",IFERROR(VLOOKUP(O53,INGRESOS_H!$A$4:$B$140,2,FALSE),"not listed"))</f>
        <v>Venta de subproductos agrícolas</v>
      </c>
      <c r="Q53" s="76"/>
    </row>
    <row r="54" spans="1:17" s="5" customFormat="1" ht="15" customHeight="1" outlineLevel="1">
      <c r="A54" s="80" t="s">
        <v>0</v>
      </c>
      <c r="B54" s="80" t="s">
        <v>371</v>
      </c>
      <c r="C54" s="81" t="s">
        <v>377</v>
      </c>
      <c r="D54" s="123" t="s">
        <v>360</v>
      </c>
      <c r="E54" s="70">
        <v>12</v>
      </c>
      <c r="F54" s="69" t="s">
        <v>341</v>
      </c>
      <c r="G54" s="69" t="s">
        <v>342</v>
      </c>
      <c r="H54" s="69" t="s">
        <v>169</v>
      </c>
      <c r="I54" s="70" t="s">
        <v>361</v>
      </c>
      <c r="J54" s="71" t="s">
        <v>8</v>
      </c>
      <c r="K54" s="70" t="s">
        <v>363</v>
      </c>
      <c r="L54" s="124" t="s">
        <v>46</v>
      </c>
      <c r="M54" s="72" t="str">
        <f t="shared" si="1"/>
        <v>i1417098</v>
      </c>
      <c r="N54" s="124" t="str">
        <f>VLOOKUP(M54,PERSONAS_INGRESOS!$A$4:$B$293,2,FALSE)</f>
        <v>Valor producción para autoconsumo</v>
      </c>
      <c r="O54" s="72" t="str">
        <f t="shared" si="4"/>
        <v>i1417098</v>
      </c>
      <c r="P54" s="72" t="str">
        <f>IF(O54="","",IFERROR(VLOOKUP(O54,INGRESOS_H!$A$4:$B$140,2,FALSE),"not listed"))</f>
        <v>Valor producción para autoconsumo</v>
      </c>
      <c r="Q54" s="72"/>
    </row>
    <row r="55" spans="1:17" s="5" customFormat="1" ht="15" customHeight="1" outlineLevel="1">
      <c r="A55" s="80" t="s">
        <v>0</v>
      </c>
      <c r="B55" s="80" t="s">
        <v>371</v>
      </c>
      <c r="C55" s="81" t="s">
        <v>378</v>
      </c>
      <c r="D55" s="123" t="s">
        <v>359</v>
      </c>
      <c r="E55" s="70">
        <v>12</v>
      </c>
      <c r="F55" s="69" t="s">
        <v>341</v>
      </c>
      <c r="G55" s="69" t="s">
        <v>342</v>
      </c>
      <c r="H55" s="69" t="s">
        <v>169</v>
      </c>
      <c r="I55" s="70" t="s">
        <v>361</v>
      </c>
      <c r="J55" s="71" t="s">
        <v>8</v>
      </c>
      <c r="K55" s="70" t="s">
        <v>364</v>
      </c>
      <c r="L55" s="124" t="s">
        <v>46</v>
      </c>
      <c r="M55" s="72" t="str">
        <f t="shared" si="1"/>
        <v>i1418098</v>
      </c>
      <c r="N55" s="124" t="str">
        <f>VLOOKUP(M55,PERSONAS_INGRESOS!$A$4:$B$293,2,FALSE)</f>
        <v>Valor producción destinada para pagos x trabajo</v>
      </c>
      <c r="O55" s="72" t="str">
        <f t="shared" si="4"/>
        <v>i1418098</v>
      </c>
      <c r="P55" s="72" t="str">
        <f>IF(O55="","",IFERROR(VLOOKUP(O55,INGRESOS_H!$A$4:$B$140,2,FALSE),"not listed"))</f>
        <v>Valor producción destinada para pagos x trabajo</v>
      </c>
      <c r="Q55" s="72"/>
    </row>
    <row r="56" spans="1:17" s="5" customFormat="1">
      <c r="A56" s="172" t="s">
        <v>0</v>
      </c>
      <c r="B56" s="172" t="s">
        <v>432</v>
      </c>
      <c r="C56" s="173" t="s">
        <v>366</v>
      </c>
      <c r="D56" s="125" t="s">
        <v>365</v>
      </c>
      <c r="E56" s="78">
        <v>12</v>
      </c>
      <c r="F56" s="77" t="s">
        <v>341</v>
      </c>
      <c r="G56" s="77" t="s">
        <v>342</v>
      </c>
      <c r="H56" s="77" t="s">
        <v>177</v>
      </c>
      <c r="I56" s="78" t="s">
        <v>387</v>
      </c>
      <c r="J56" s="79" t="s">
        <v>8</v>
      </c>
      <c r="K56" s="78" t="s">
        <v>389</v>
      </c>
      <c r="L56" s="126" t="s">
        <v>46</v>
      </c>
      <c r="M56" s="153" t="str">
        <f>"g"&amp;LEFT(D56,2)&amp;RIGHT(LEFT(D56,5),2)&amp;RIGHT(D56,3)</f>
        <v>g1703097</v>
      </c>
      <c r="N56" s="126" t="str">
        <f>VLOOKUP(M56,PERSONAS_INGRESOS!$A$4:$B$293,2,FALSE)</f>
        <v>Gastos actividades agrícolas</v>
      </c>
      <c r="O56" s="153" t="str">
        <f t="shared" si="4"/>
        <v>i1703097</v>
      </c>
      <c r="P56" s="153" t="str">
        <f>IF(O56="","",IFERROR(VLOOKUP(O56,INGRESOS_H!$A$4:$B$140,2,FALSE),"not listed"))</f>
        <v>not listed</v>
      </c>
      <c r="Q56" s="76"/>
    </row>
    <row r="57" spans="1:17" s="5" customFormat="1">
      <c r="A57" s="170" t="s">
        <v>0</v>
      </c>
      <c r="B57" s="170" t="s">
        <v>433</v>
      </c>
      <c r="C57" s="171" t="s">
        <v>357</v>
      </c>
      <c r="D57" s="121" t="s">
        <v>367</v>
      </c>
      <c r="E57" s="74">
        <v>12</v>
      </c>
      <c r="F57" s="73" t="s">
        <v>341</v>
      </c>
      <c r="G57" s="73" t="s">
        <v>342</v>
      </c>
      <c r="H57" s="73" t="s">
        <v>186</v>
      </c>
      <c r="I57" s="74" t="s">
        <v>388</v>
      </c>
      <c r="J57" s="75" t="s">
        <v>8</v>
      </c>
      <c r="K57" s="74" t="s">
        <v>390</v>
      </c>
      <c r="L57" s="122" t="s">
        <v>46</v>
      </c>
      <c r="M57" s="76" t="str">
        <f t="shared" si="1"/>
        <v>i1421097</v>
      </c>
      <c r="N57" s="122" t="str">
        <f>VLOOKUP(M57,PERSONAS_INGRESOS!$A$4:$B$293,2,FALSE)</f>
        <v>Venta de árboles</v>
      </c>
      <c r="O57" s="76" t="str">
        <f t="shared" si="4"/>
        <v>i1421097</v>
      </c>
      <c r="P57" s="76" t="str">
        <f>IF(O57="","",IFERROR(VLOOKUP(O57,INGRESOS_H!$A$4:$B$140,2,FALSE),"not listed"))</f>
        <v>Venta de árboles</v>
      </c>
      <c r="Q57" s="76"/>
    </row>
    <row r="58" spans="1:17" s="5" customFormat="1" ht="15" customHeight="1" outlineLevel="1">
      <c r="A58" s="80" t="s">
        <v>0</v>
      </c>
      <c r="B58" s="80" t="s">
        <v>368</v>
      </c>
      <c r="C58" s="81" t="s">
        <v>352</v>
      </c>
      <c r="D58" s="123" t="s">
        <v>369</v>
      </c>
      <c r="E58" s="70">
        <v>12</v>
      </c>
      <c r="F58" s="69" t="s">
        <v>341</v>
      </c>
      <c r="G58" s="69" t="s">
        <v>342</v>
      </c>
      <c r="H58" s="69" t="s">
        <v>186</v>
      </c>
      <c r="I58" s="70" t="s">
        <v>388</v>
      </c>
      <c r="J58" s="71" t="s">
        <v>8</v>
      </c>
      <c r="K58" s="70" t="s">
        <v>391</v>
      </c>
      <c r="L58" s="124" t="s">
        <v>46</v>
      </c>
      <c r="M58" s="72" t="str">
        <f>"i"&amp;LEFT(D58,2)&amp;RIGHT(LEFT(D58,5),2)&amp;RIGHT(D58,3)</f>
        <v>i1422098</v>
      </c>
      <c r="N58" s="124" t="str">
        <f>VLOOKUP(M58,PERSONAS_INGRESOS!$A$4:$B$293,2,FALSE)</f>
        <v>Valor de árboles destinados para uso del hogar</v>
      </c>
      <c r="O58" s="72" t="str">
        <f t="shared" si="4"/>
        <v>i1422098</v>
      </c>
      <c r="P58" s="72" t="str">
        <f>IF(O58="","",IFERROR(VLOOKUP(O58,INGRESOS_H!$A$4:$B$140,2,FALSE),"not listed"))</f>
        <v>Valor de árboles destinados para uso del hogar</v>
      </c>
      <c r="Q58" s="72"/>
    </row>
    <row r="59" spans="1:17" s="5" customFormat="1">
      <c r="A59" s="172" t="s">
        <v>0</v>
      </c>
      <c r="B59" s="172" t="s">
        <v>434</v>
      </c>
      <c r="C59" s="173" t="s">
        <v>366</v>
      </c>
      <c r="D59" s="125" t="s">
        <v>370</v>
      </c>
      <c r="E59" s="78">
        <v>12</v>
      </c>
      <c r="F59" s="77" t="s">
        <v>341</v>
      </c>
      <c r="G59" s="77" t="s">
        <v>342</v>
      </c>
      <c r="H59" s="77" t="s">
        <v>186</v>
      </c>
      <c r="I59" s="78" t="s">
        <v>388</v>
      </c>
      <c r="J59" s="79" t="s">
        <v>8</v>
      </c>
      <c r="K59" s="78" t="s">
        <v>392</v>
      </c>
      <c r="L59" s="126" t="s">
        <v>46</v>
      </c>
      <c r="M59" s="153" t="str">
        <f>"g"&amp;LEFT(D59,2)&amp;RIGHT(LEFT(D59,5),2)&amp;RIGHT(D59,3)</f>
        <v>g1704097</v>
      </c>
      <c r="N59" s="126" t="str">
        <f>VLOOKUP(M59,PERSONAS_INGRESOS!$A$4:$B$293,2,FALSE)</f>
        <v>Gastos actividades forestales</v>
      </c>
      <c r="O59" s="153" t="str">
        <f t="shared" si="4"/>
        <v>i1704097</v>
      </c>
      <c r="P59" s="153" t="str">
        <f>IF(O59="","",IFERROR(VLOOKUP(O59,INGRESOS_H!$A$4:$B$140,2,FALSE),"not listed"))</f>
        <v>not listed</v>
      </c>
      <c r="Q59" s="76"/>
    </row>
    <row r="60" spans="1:17" s="5" customFormat="1">
      <c r="A60" s="170" t="s">
        <v>0</v>
      </c>
      <c r="B60" s="170" t="s">
        <v>435</v>
      </c>
      <c r="C60" s="171" t="s">
        <v>385</v>
      </c>
      <c r="D60" s="121" t="s">
        <v>379</v>
      </c>
      <c r="E60" s="74">
        <v>12</v>
      </c>
      <c r="F60" s="73" t="s">
        <v>341</v>
      </c>
      <c r="G60" s="73" t="s">
        <v>342</v>
      </c>
      <c r="H60" s="73" t="s">
        <v>151</v>
      </c>
      <c r="I60" s="74" t="s">
        <v>386</v>
      </c>
      <c r="J60" s="75" t="s">
        <v>8</v>
      </c>
      <c r="K60" s="74" t="s">
        <v>393</v>
      </c>
      <c r="L60" s="122" t="s">
        <v>46</v>
      </c>
      <c r="M60" s="76" t="str">
        <f t="shared" si="1"/>
        <v>i1424097</v>
      </c>
      <c r="N60" s="122" t="str">
        <f>VLOOKUP(M60,PERSONAS_INGRESOS!$A$4:$B$293,2,FALSE)</f>
        <v>Venta de animales vivos</v>
      </c>
      <c r="O60" s="76" t="str">
        <f t="shared" si="4"/>
        <v>i1424097</v>
      </c>
      <c r="P60" s="76" t="str">
        <f>IF(O60="","",IFERROR(VLOOKUP(O60,INGRESOS_H!$A$4:$B$140,2,FALSE),"not listed"))</f>
        <v>Venta de animales vivos</v>
      </c>
      <c r="Q60" s="76"/>
    </row>
    <row r="61" spans="1:17" s="5" customFormat="1" ht="15" customHeight="1" outlineLevel="1">
      <c r="A61" s="80" t="s">
        <v>0</v>
      </c>
      <c r="B61" s="80" t="s">
        <v>384</v>
      </c>
      <c r="C61" s="81" t="s">
        <v>398</v>
      </c>
      <c r="D61" s="123" t="s">
        <v>380</v>
      </c>
      <c r="E61" s="70">
        <v>12</v>
      </c>
      <c r="F61" s="69" t="s">
        <v>341</v>
      </c>
      <c r="G61" s="69" t="s">
        <v>342</v>
      </c>
      <c r="H61" s="69" t="s">
        <v>151</v>
      </c>
      <c r="I61" s="70" t="s">
        <v>386</v>
      </c>
      <c r="J61" s="71" t="s">
        <v>8</v>
      </c>
      <c r="K61" s="70" t="s">
        <v>394</v>
      </c>
      <c r="L61" s="124" t="s">
        <v>46</v>
      </c>
      <c r="M61" s="72" t="str">
        <f>"i"&amp;LEFT(D61,2)&amp;RIGHT(LEFT(D61,5),2)&amp;RIGHT(D61,3)</f>
        <v>i1425098</v>
      </c>
      <c r="N61" s="124" t="str">
        <f>VLOOKUP(M61,PERSONAS_INGRESOS!$A$4:$B$293,2,FALSE)</f>
        <v>Valor de animales dados como parte de pago x trabajo</v>
      </c>
      <c r="O61" s="72" t="str">
        <f t="shared" si="4"/>
        <v>i1425098</v>
      </c>
      <c r="P61" s="72" t="str">
        <f>IF(O61="","",IFERROR(VLOOKUP(O61,INGRESOS_H!$A$4:$B$140,2,FALSE),"not listed"))</f>
        <v>Valor de animales dados como parte de pago x trabajo</v>
      </c>
      <c r="Q61" s="72"/>
    </row>
    <row r="62" spans="1:17" s="5" customFormat="1" ht="15" customHeight="1" outlineLevel="1">
      <c r="A62" s="80" t="s">
        <v>0</v>
      </c>
      <c r="B62" s="80" t="s">
        <v>384</v>
      </c>
      <c r="C62" s="81" t="s">
        <v>399</v>
      </c>
      <c r="D62" s="123" t="s">
        <v>381</v>
      </c>
      <c r="E62" s="70">
        <v>12</v>
      </c>
      <c r="F62" s="69" t="s">
        <v>341</v>
      </c>
      <c r="G62" s="69" t="s">
        <v>342</v>
      </c>
      <c r="H62" s="69" t="s">
        <v>151</v>
      </c>
      <c r="I62" s="70" t="s">
        <v>386</v>
      </c>
      <c r="J62" s="71" t="s">
        <v>8</v>
      </c>
      <c r="K62" s="70" t="s">
        <v>395</v>
      </c>
      <c r="L62" s="124" t="s">
        <v>46</v>
      </c>
      <c r="M62" s="72" t="str">
        <f t="shared" si="1"/>
        <v>i1426098</v>
      </c>
      <c r="N62" s="124" t="str">
        <f>VLOOKUP(M62,PERSONAS_INGRESOS!$A$4:$B$293,2,FALSE)</f>
        <v>Valor de animales destinados al autoconsumo</v>
      </c>
      <c r="O62" s="72" t="str">
        <f t="shared" si="4"/>
        <v>i1426098</v>
      </c>
      <c r="P62" s="72" t="str">
        <f>IF(O62="","",IFERROR(VLOOKUP(O62,INGRESOS_H!$A$4:$B$140,2,FALSE),"not listed"))</f>
        <v>Valor de animales destinados al autoconsumo</v>
      </c>
      <c r="Q62" s="72"/>
    </row>
    <row r="63" spans="1:17" s="5" customFormat="1" ht="15" customHeight="1" outlineLevel="1">
      <c r="A63" s="80" t="s">
        <v>0</v>
      </c>
      <c r="B63" s="80" t="s">
        <v>384</v>
      </c>
      <c r="C63" s="81" t="s">
        <v>400</v>
      </c>
      <c r="D63" s="123" t="s">
        <v>382</v>
      </c>
      <c r="E63" s="70">
        <v>12</v>
      </c>
      <c r="F63" s="69" t="s">
        <v>341</v>
      </c>
      <c r="G63" s="69" t="s">
        <v>342</v>
      </c>
      <c r="H63" s="69" t="s">
        <v>151</v>
      </c>
      <c r="I63" s="70" t="s">
        <v>386</v>
      </c>
      <c r="J63" s="71" t="s">
        <v>8</v>
      </c>
      <c r="K63" s="70" t="s">
        <v>396</v>
      </c>
      <c r="L63" s="124" t="s">
        <v>46</v>
      </c>
      <c r="M63" s="72" t="str">
        <f t="shared" si="1"/>
        <v>i1427098</v>
      </c>
      <c r="N63" s="124" t="str">
        <f>VLOOKUP(M63,PERSONAS_INGRESOS!$A$4:$B$293,2,FALSE)</f>
        <v>Valor de animales sacrificados destinados a pagos x trabajo</v>
      </c>
      <c r="O63" s="72" t="str">
        <f t="shared" si="4"/>
        <v>i1427098</v>
      </c>
      <c r="P63" s="72" t="str">
        <f>IF(O63="","",IFERROR(VLOOKUP(O63,INGRESOS_H!$A$4:$B$140,2,FALSE),"not listed"))</f>
        <v>Valor de animales sacrificados destinados a pagos x trabajo</v>
      </c>
      <c r="Q63" s="72"/>
    </row>
    <row r="64" spans="1:17" s="5" customFormat="1">
      <c r="A64" s="170" t="s">
        <v>0</v>
      </c>
      <c r="B64" s="170" t="s">
        <v>435</v>
      </c>
      <c r="C64" s="171" t="s">
        <v>401</v>
      </c>
      <c r="D64" s="121" t="s">
        <v>383</v>
      </c>
      <c r="E64" s="74">
        <v>12</v>
      </c>
      <c r="F64" s="73" t="s">
        <v>341</v>
      </c>
      <c r="G64" s="73" t="s">
        <v>342</v>
      </c>
      <c r="H64" s="73" t="s">
        <v>151</v>
      </c>
      <c r="I64" s="74" t="s">
        <v>386</v>
      </c>
      <c r="J64" s="75" t="s">
        <v>8</v>
      </c>
      <c r="K64" s="74" t="s">
        <v>397</v>
      </c>
      <c r="L64" s="122" t="s">
        <v>46</v>
      </c>
      <c r="M64" s="76" t="str">
        <f t="shared" si="1"/>
        <v>i1428097</v>
      </c>
      <c r="N64" s="122" t="str">
        <f>VLOOKUP(M64,PERSONAS_INGRESOS!$A$4:$B$293,2,FALSE)</f>
        <v>Venta de animales sacrificados</v>
      </c>
      <c r="O64" s="76" t="str">
        <f t="shared" si="4"/>
        <v>i1428097</v>
      </c>
      <c r="P64" s="76" t="str">
        <f>IF(O64="","",IFERROR(VLOOKUP(O64,INGRESOS_H!$A$4:$B$140,2,FALSE),"not listed"))</f>
        <v>Venta de animales sacrificados</v>
      </c>
      <c r="Q64" s="76"/>
    </row>
    <row r="65" spans="1:17" s="5" customFormat="1">
      <c r="A65" s="170" t="s">
        <v>0</v>
      </c>
      <c r="B65" s="170" t="s">
        <v>435</v>
      </c>
      <c r="C65" s="171" t="s">
        <v>408</v>
      </c>
      <c r="D65" s="121" t="s">
        <v>402</v>
      </c>
      <c r="E65" s="74">
        <v>12</v>
      </c>
      <c r="F65" s="73" t="s">
        <v>341</v>
      </c>
      <c r="G65" s="73" t="s">
        <v>342</v>
      </c>
      <c r="H65" s="73" t="s">
        <v>151</v>
      </c>
      <c r="I65" s="74" t="s">
        <v>386</v>
      </c>
      <c r="J65" s="75" t="s">
        <v>8</v>
      </c>
      <c r="K65" s="74" t="s">
        <v>405</v>
      </c>
      <c r="L65" s="122" t="s">
        <v>46</v>
      </c>
      <c r="M65" s="76" t="str">
        <f t="shared" si="1"/>
        <v>i1431097</v>
      </c>
      <c r="N65" s="122" t="str">
        <f>VLOOKUP(M65,PERSONAS_INGRESOS!$A$4:$B$293,2,FALSE)</f>
        <v>Venta de subproductos - origen animal</v>
      </c>
      <c r="O65" s="76" t="str">
        <f t="shared" si="4"/>
        <v>i1431097</v>
      </c>
      <c r="P65" s="76" t="str">
        <f>IF(O65="","",IFERROR(VLOOKUP(O65,INGRESOS_H!$A$4:$B$140,2,FALSE),"not listed"))</f>
        <v>Venta de subproductos - origen animal</v>
      </c>
      <c r="Q65" s="76"/>
    </row>
    <row r="66" spans="1:17" s="5" customFormat="1" ht="15" customHeight="1" outlineLevel="1">
      <c r="A66" s="80" t="s">
        <v>0</v>
      </c>
      <c r="B66" s="80" t="s">
        <v>384</v>
      </c>
      <c r="C66" s="81" t="s">
        <v>409</v>
      </c>
      <c r="D66" s="123" t="s">
        <v>403</v>
      </c>
      <c r="E66" s="70">
        <v>12</v>
      </c>
      <c r="F66" s="69" t="s">
        <v>341</v>
      </c>
      <c r="G66" s="69" t="s">
        <v>342</v>
      </c>
      <c r="H66" s="69" t="s">
        <v>151</v>
      </c>
      <c r="I66" s="70" t="s">
        <v>386</v>
      </c>
      <c r="J66" s="71" t="s">
        <v>8</v>
      </c>
      <c r="K66" s="70" t="s">
        <v>406</v>
      </c>
      <c r="L66" s="124" t="s">
        <v>46</v>
      </c>
      <c r="M66" s="72" t="str">
        <f t="shared" si="1"/>
        <v>i1432098</v>
      </c>
      <c r="N66" s="124" t="str">
        <f>VLOOKUP(M66,PERSONAS_INGRESOS!$A$4:$B$293,2,FALSE)</f>
        <v>Valor de subproductos de origen animal consumidos x el hogar</v>
      </c>
      <c r="O66" s="72" t="str">
        <f t="shared" si="4"/>
        <v>i1432098</v>
      </c>
      <c r="P66" s="72" t="str">
        <f>IF(O66="","",IFERROR(VLOOKUP(O66,INGRESOS_H!$A$4:$B$140,2,FALSE),"not listed"))</f>
        <v>Valor de subproductos de origen animal consumidos x el hogar</v>
      </c>
      <c r="Q66" s="72"/>
    </row>
    <row r="67" spans="1:17" s="5" customFormat="1" ht="15" customHeight="1" outlineLevel="1">
      <c r="A67" s="80" t="s">
        <v>0</v>
      </c>
      <c r="B67" s="80" t="s">
        <v>384</v>
      </c>
      <c r="C67" s="81" t="s">
        <v>410</v>
      </c>
      <c r="D67" s="123" t="s">
        <v>404</v>
      </c>
      <c r="E67" s="70">
        <v>12</v>
      </c>
      <c r="F67" s="69" t="s">
        <v>341</v>
      </c>
      <c r="G67" s="69" t="s">
        <v>342</v>
      </c>
      <c r="H67" s="69" t="s">
        <v>151</v>
      </c>
      <c r="I67" s="70" t="s">
        <v>386</v>
      </c>
      <c r="J67" s="71" t="s">
        <v>8</v>
      </c>
      <c r="K67" s="70" t="s">
        <v>407</v>
      </c>
      <c r="L67" s="124" t="s">
        <v>46</v>
      </c>
      <c r="M67" s="72" t="str">
        <f t="shared" si="1"/>
        <v>i1433098</v>
      </c>
      <c r="N67" s="124" t="str">
        <f>VLOOKUP(M67,PERSONAS_INGRESOS!$A$4:$B$293,2,FALSE)</f>
        <v>Valor de subprod. origen animal destinados a pago x trabajo</v>
      </c>
      <c r="O67" s="72" t="str">
        <f t="shared" si="4"/>
        <v>i1433098</v>
      </c>
      <c r="P67" s="72" t="str">
        <f>IF(O67="","",IFERROR(VLOOKUP(O67,INGRESOS_H!$A$4:$B$140,2,FALSE),"not listed"))</f>
        <v>Valor de subprod. origen animal destinados a pago x trabajo</v>
      </c>
      <c r="Q67" s="72"/>
    </row>
    <row r="68" spans="1:17" s="5" customFormat="1">
      <c r="A68" s="172" t="s">
        <v>0</v>
      </c>
      <c r="B68" s="172" t="s">
        <v>437</v>
      </c>
      <c r="C68" s="173" t="s">
        <v>366</v>
      </c>
      <c r="D68" s="125" t="s">
        <v>411</v>
      </c>
      <c r="E68" s="78">
        <v>12</v>
      </c>
      <c r="F68" s="77" t="s">
        <v>341</v>
      </c>
      <c r="G68" s="77" t="s">
        <v>342</v>
      </c>
      <c r="H68" s="77" t="s">
        <v>151</v>
      </c>
      <c r="I68" s="78" t="s">
        <v>386</v>
      </c>
      <c r="J68" s="79" t="s">
        <v>8</v>
      </c>
      <c r="K68" s="78" t="s">
        <v>412</v>
      </c>
      <c r="L68" s="126" t="s">
        <v>46</v>
      </c>
      <c r="M68" s="153" t="str">
        <f>"g"&amp;LEFT(D68,2)&amp;RIGHT(LEFT(D68,5),2)&amp;RIGHT(D68,3)</f>
        <v>g1705097</v>
      </c>
      <c r="N68" s="126" t="str">
        <f>VLOOKUP(M68,PERSONAS_INGRESOS!$A$4:$B$293,2,FALSE)</f>
        <v>Gastos actividades pecuarias</v>
      </c>
      <c r="O68" s="153" t="str">
        <f t="shared" si="4"/>
        <v>i1705097</v>
      </c>
      <c r="P68" s="153" t="str">
        <f>IF(O68="","",IFERROR(VLOOKUP(O68,INGRESOS_H!$A$4:$B$140,2,FALSE),"not listed"))</f>
        <v>not listed</v>
      </c>
      <c r="Q68" s="76"/>
    </row>
    <row r="69" spans="1:17" s="5" customFormat="1">
      <c r="A69" s="170" t="s">
        <v>0</v>
      </c>
      <c r="B69" s="170" t="s">
        <v>436</v>
      </c>
      <c r="C69" s="171" t="s">
        <v>357</v>
      </c>
      <c r="D69" s="121" t="s">
        <v>418</v>
      </c>
      <c r="E69" s="74">
        <v>12</v>
      </c>
      <c r="F69" s="73" t="s">
        <v>341</v>
      </c>
      <c r="G69" s="73" t="s">
        <v>342</v>
      </c>
      <c r="H69" s="73" t="s">
        <v>225</v>
      </c>
      <c r="I69" s="74" t="s">
        <v>414</v>
      </c>
      <c r="J69" s="75" t="s">
        <v>8</v>
      </c>
      <c r="K69" s="74" t="s">
        <v>415</v>
      </c>
      <c r="L69" s="122" t="s">
        <v>46</v>
      </c>
      <c r="M69" s="76" t="str">
        <f t="shared" si="1"/>
        <v>i1436097</v>
      </c>
      <c r="N69" s="122" t="str">
        <f>VLOOKUP(M69,PERSONAS_INGRESOS!$A$4:$B$293,2,FALSE)</f>
        <v>Venta de productos y/o animales silvestres</v>
      </c>
      <c r="O69" s="76" t="str">
        <f t="shared" si="4"/>
        <v>i1436097</v>
      </c>
      <c r="P69" s="76" t="str">
        <f>IF(O69="","",IFERROR(VLOOKUP(O69,INGRESOS_H!$A$4:$B$140,2,FALSE),"not listed"))</f>
        <v>Venta de productos y/o animales silvestres</v>
      </c>
      <c r="Q69" s="76"/>
    </row>
    <row r="70" spans="1:17" s="5" customFormat="1" ht="15" customHeight="1" outlineLevel="1">
      <c r="A70" s="80" t="s">
        <v>0</v>
      </c>
      <c r="B70" s="80" t="s">
        <v>413</v>
      </c>
      <c r="C70" s="81" t="s">
        <v>352</v>
      </c>
      <c r="D70" s="123" t="s">
        <v>419</v>
      </c>
      <c r="E70" s="70">
        <v>12</v>
      </c>
      <c r="F70" s="69" t="s">
        <v>341</v>
      </c>
      <c r="G70" s="69" t="s">
        <v>342</v>
      </c>
      <c r="H70" s="69" t="s">
        <v>225</v>
      </c>
      <c r="I70" s="70" t="s">
        <v>414</v>
      </c>
      <c r="J70" s="71" t="s">
        <v>8</v>
      </c>
      <c r="K70" s="70" t="s">
        <v>416</v>
      </c>
      <c r="L70" s="124" t="s">
        <v>46</v>
      </c>
      <c r="M70" s="72" t="str">
        <f>"i"&amp;LEFT(D70,2)&amp;RIGHT(LEFT(D70,5),2)&amp;RIGHT(D70,3)</f>
        <v>i1437098</v>
      </c>
      <c r="N70" s="124" t="str">
        <f>VLOOKUP(M70,PERSONAS_INGRESOS!$A$4:$B$293,2,FALSE)</f>
        <v>Valor de los product. o animales silvestres para autoconsumo</v>
      </c>
      <c r="O70" s="72" t="str">
        <f t="shared" si="4"/>
        <v>i1437098</v>
      </c>
      <c r="P70" s="72" t="str">
        <f>IF(O70="","",IFERROR(VLOOKUP(O70,INGRESOS_H!$A$4:$B$140,2,FALSE),"not listed"))</f>
        <v>Valor de los product. o animales silvestres para autoconsumo</v>
      </c>
      <c r="Q70" s="72"/>
    </row>
    <row r="71" spans="1:17" s="5" customFormat="1" ht="15" customHeight="1" outlineLevel="1">
      <c r="A71" s="80" t="s">
        <v>0</v>
      </c>
      <c r="B71" s="80" t="s">
        <v>413</v>
      </c>
      <c r="C71" s="81" t="s">
        <v>378</v>
      </c>
      <c r="D71" s="123" t="s">
        <v>420</v>
      </c>
      <c r="E71" s="70">
        <v>12</v>
      </c>
      <c r="F71" s="69" t="s">
        <v>341</v>
      </c>
      <c r="G71" s="69" t="s">
        <v>342</v>
      </c>
      <c r="H71" s="69" t="s">
        <v>225</v>
      </c>
      <c r="I71" s="70" t="s">
        <v>414</v>
      </c>
      <c r="J71" s="71" t="s">
        <v>8</v>
      </c>
      <c r="K71" s="70" t="s">
        <v>417</v>
      </c>
      <c r="L71" s="124" t="s">
        <v>46</v>
      </c>
      <c r="M71" s="72" t="str">
        <f t="shared" si="1"/>
        <v>i1438098</v>
      </c>
      <c r="N71" s="124" t="str">
        <f>VLOOKUP(M71,PERSONAS_INGRESOS!$A$4:$B$293,2,FALSE)</f>
        <v>Valor de product. o animales silvestres destinados a pagos x trabajo</v>
      </c>
      <c r="O71" s="72" t="str">
        <f t="shared" si="4"/>
        <v>i1438098</v>
      </c>
      <c r="P71" s="72" t="str">
        <f>IF(O71="","",IFERROR(VLOOKUP(O71,INGRESOS_H!$A$4:$B$140,2,FALSE),"not listed"))</f>
        <v>Valor de product. o animales silvestres destinados a pagos x trabajo</v>
      </c>
      <c r="Q71" s="72"/>
    </row>
    <row r="72" spans="1:17" s="5" customFormat="1" ht="15" thickBot="1">
      <c r="A72" s="174" t="s">
        <v>0</v>
      </c>
      <c r="B72" s="174" t="s">
        <v>438</v>
      </c>
      <c r="C72" s="175" t="s">
        <v>424</v>
      </c>
      <c r="D72" s="180" t="s">
        <v>423</v>
      </c>
      <c r="E72" s="177">
        <v>12</v>
      </c>
      <c r="F72" s="176" t="s">
        <v>341</v>
      </c>
      <c r="G72" s="176" t="s">
        <v>342</v>
      </c>
      <c r="H72" s="176" t="s">
        <v>3</v>
      </c>
      <c r="I72" s="177" t="s">
        <v>422</v>
      </c>
      <c r="J72" s="178" t="s">
        <v>8</v>
      </c>
      <c r="K72" s="177" t="s">
        <v>421</v>
      </c>
      <c r="L72" s="181" t="s">
        <v>46</v>
      </c>
      <c r="M72" s="179" t="str">
        <f>"g"&amp;LEFT(D72,2)&amp;RIGHT(LEFT(D72,5),2)&amp;RIGHT(D72,3)</f>
        <v>g1706097</v>
      </c>
      <c r="N72" s="181" t="str">
        <f>VLOOKUP(M72,PERSONAS_INGRESOS!$A$4:$B$293,2,FALSE)</f>
        <v>Gastos fuerza de trabajo</v>
      </c>
      <c r="O72" s="179" t="str">
        <f t="shared" si="4"/>
        <v>i1706097</v>
      </c>
      <c r="P72" s="179" t="str">
        <f>IF(O72="","",IFERROR(VLOOKUP(O72,INGRESOS_H!$A$4:$B$140,2,FALSE),"not listed"))</f>
        <v>not listed</v>
      </c>
      <c r="Q72" s="76"/>
    </row>
    <row r="73" spans="1:17" s="5" customFormat="1" ht="15.6" thickTop="1" thickBot="1">
      <c r="A73" s="28"/>
      <c r="B73" s="28"/>
      <c r="C73" s="43"/>
      <c r="D73" s="119"/>
      <c r="E73" s="29"/>
      <c r="F73" s="28"/>
      <c r="G73" s="28"/>
      <c r="H73" s="28"/>
      <c r="I73" s="29"/>
      <c r="J73" s="30"/>
      <c r="K73" s="29"/>
      <c r="L73" s="152"/>
      <c r="M73" s="182"/>
      <c r="N73" s="120"/>
      <c r="O73" s="152"/>
      <c r="P73" s="152"/>
      <c r="Q73" s="3"/>
    </row>
    <row r="74" spans="1:17" s="5" customFormat="1" ht="15" thickTop="1">
      <c r="A74" s="47" t="s">
        <v>1807</v>
      </c>
      <c r="B74" s="47" t="s">
        <v>234</v>
      </c>
      <c r="C74" s="48" t="s">
        <v>235</v>
      </c>
      <c r="D74" s="127" t="s">
        <v>218</v>
      </c>
      <c r="E74" s="63">
        <v>3</v>
      </c>
      <c r="F74" s="47" t="s">
        <v>51</v>
      </c>
      <c r="G74" s="47" t="s">
        <v>52</v>
      </c>
      <c r="H74" s="47" t="s">
        <v>225</v>
      </c>
      <c r="I74" s="63" t="s">
        <v>226</v>
      </c>
      <c r="J74" s="64" t="s">
        <v>8</v>
      </c>
      <c r="K74" s="63" t="s">
        <v>227</v>
      </c>
      <c r="L74" s="128" t="s">
        <v>46</v>
      </c>
      <c r="M74" s="50" t="str">
        <f t="shared" ref="M74:M127" si="6">"i"&amp;LEFT(D74,2)&amp;RIGHT(LEFT(D74,5),2)&amp;RIGHT(D74,3)</f>
        <v>i1445001</v>
      </c>
      <c r="N74" s="128" t="str">
        <f>VLOOKUP(M74,PERSONAS_INGRESOS!$A$4:$B$293,2,FALSE)</f>
        <v xml:space="preserve">Bonos </v>
      </c>
      <c r="O74" s="50" t="str">
        <f t="shared" si="4"/>
        <v>i1445001</v>
      </c>
      <c r="P74" s="50" t="str">
        <f>IF(O74="","",IFERROR(VLOOKUP(O74,INGRESOS_H!$A$4:$B$140,2,FALSE),"not listed"))</f>
        <v xml:space="preserve">Bonos </v>
      </c>
      <c r="Q74" s="50"/>
    </row>
    <row r="75" spans="1:17" s="5" customFormat="1">
      <c r="A75" s="47" t="s">
        <v>1807</v>
      </c>
      <c r="B75" s="47" t="s">
        <v>234</v>
      </c>
      <c r="C75" s="48" t="s">
        <v>236</v>
      </c>
      <c r="D75" s="127" t="s">
        <v>219</v>
      </c>
      <c r="E75" s="63">
        <v>3</v>
      </c>
      <c r="F75" s="47" t="s">
        <v>51</v>
      </c>
      <c r="G75" s="47" t="s">
        <v>52</v>
      </c>
      <c r="H75" s="47" t="s">
        <v>225</v>
      </c>
      <c r="I75" s="63" t="s">
        <v>226</v>
      </c>
      <c r="J75" s="64" t="s">
        <v>8</v>
      </c>
      <c r="K75" s="63" t="s">
        <v>228</v>
      </c>
      <c r="L75" s="128" t="s">
        <v>46</v>
      </c>
      <c r="M75" s="50" t="str">
        <f t="shared" si="6"/>
        <v>i1445002</v>
      </c>
      <c r="N75" s="128" t="str">
        <f>VLOOKUP(M75,PERSONAS_INGRESOS!$A$4:$B$293,2,FALSE)</f>
        <v xml:space="preserve">Cuentas de ahorro y pólizas </v>
      </c>
      <c r="O75" s="50" t="str">
        <f t="shared" si="4"/>
        <v>i1445002</v>
      </c>
      <c r="P75" s="50" t="str">
        <f>IF(O75="","",IFERROR(VLOOKUP(O75,INGRESOS_H!$A$4:$B$140,2,FALSE),"not listed"))</f>
        <v xml:space="preserve">Cuentas de ahorro y pólizas </v>
      </c>
      <c r="Q75" s="50"/>
    </row>
    <row r="76" spans="1:17" s="5" customFormat="1">
      <c r="A76" s="51" t="s">
        <v>1807</v>
      </c>
      <c r="B76" s="51" t="s">
        <v>234</v>
      </c>
      <c r="C76" s="52" t="s">
        <v>237</v>
      </c>
      <c r="D76" s="129" t="s">
        <v>220</v>
      </c>
      <c r="E76" s="53">
        <v>3</v>
      </c>
      <c r="F76" s="51" t="s">
        <v>51</v>
      </c>
      <c r="G76" s="51" t="s">
        <v>52</v>
      </c>
      <c r="H76" s="51" t="s">
        <v>225</v>
      </c>
      <c r="I76" s="53" t="s">
        <v>226</v>
      </c>
      <c r="J76" s="54" t="s">
        <v>8</v>
      </c>
      <c r="K76" s="53" t="s">
        <v>229</v>
      </c>
      <c r="L76" s="130" t="s">
        <v>46</v>
      </c>
      <c r="M76" s="154" t="str">
        <f t="shared" si="6"/>
        <v>i1445003</v>
      </c>
      <c r="N76" s="130" t="str">
        <f>VLOOKUP(M76,PERSONAS_INGRESOS!$A$4:$B$293,2,FALSE)</f>
        <v xml:space="preserve">Préstamos x Ud. a terceros </v>
      </c>
      <c r="O76" s="154" t="str">
        <f t="shared" si="4"/>
        <v>i1445003</v>
      </c>
      <c r="P76" s="154" t="str">
        <f>IF(O76="","",IFERROR(VLOOKUP(O76,INGRESOS_H!$A$4:$B$140,2,FALSE),"not listed"))</f>
        <v xml:space="preserve">Préstamos x Ud. a terceros </v>
      </c>
      <c r="Q76" s="50"/>
    </row>
    <row r="77" spans="1:17" s="5" customFormat="1">
      <c r="A77" s="47" t="s">
        <v>1807</v>
      </c>
      <c r="B77" s="47" t="s">
        <v>4</v>
      </c>
      <c r="C77" s="48" t="s">
        <v>238</v>
      </c>
      <c r="D77" s="127" t="s">
        <v>221</v>
      </c>
      <c r="E77" s="63">
        <v>3</v>
      </c>
      <c r="F77" s="47" t="s">
        <v>51</v>
      </c>
      <c r="G77" s="47" t="s">
        <v>52</v>
      </c>
      <c r="H77" s="47" t="s">
        <v>225</v>
      </c>
      <c r="I77" s="63" t="s">
        <v>226</v>
      </c>
      <c r="J77" s="64" t="s">
        <v>8</v>
      </c>
      <c r="K77" s="63" t="s">
        <v>230</v>
      </c>
      <c r="L77" s="128" t="s">
        <v>46</v>
      </c>
      <c r="M77" s="50" t="str">
        <f t="shared" si="6"/>
        <v>i1445004</v>
      </c>
      <c r="N77" s="128" t="str">
        <f>VLOOKUP(M77,PERSONAS_INGRESOS!$A$4:$B$293,2,FALSE)</f>
        <v xml:space="preserve">Ingresos de arriendos </v>
      </c>
      <c r="O77" s="50" t="str">
        <f t="shared" si="4"/>
        <v>i1445004</v>
      </c>
      <c r="P77" s="50" t="str">
        <f>IF(O77="","",IFERROR(VLOOKUP(O77,INGRESOS_H!$A$4:$B$140,2,FALSE),"not listed"))</f>
        <v xml:space="preserve">Ingresos de arriendos </v>
      </c>
      <c r="Q77" s="50"/>
    </row>
    <row r="78" spans="1:17" s="5" customFormat="1">
      <c r="A78" s="47" t="s">
        <v>1807</v>
      </c>
      <c r="B78" s="47" t="s">
        <v>4</v>
      </c>
      <c r="C78" s="48" t="s">
        <v>239</v>
      </c>
      <c r="D78" s="127" t="s">
        <v>222</v>
      </c>
      <c r="E78" s="63">
        <v>3</v>
      </c>
      <c r="F78" s="47" t="s">
        <v>51</v>
      </c>
      <c r="G78" s="47" t="s">
        <v>52</v>
      </c>
      <c r="H78" s="47" t="s">
        <v>225</v>
      </c>
      <c r="I78" s="63" t="s">
        <v>226</v>
      </c>
      <c r="J78" s="64" t="s">
        <v>8</v>
      </c>
      <c r="K78" s="63" t="s">
        <v>232</v>
      </c>
      <c r="L78" s="128" t="s">
        <v>46</v>
      </c>
      <c r="M78" s="50" t="str">
        <f t="shared" si="6"/>
        <v>i1445005</v>
      </c>
      <c r="N78" s="128" t="str">
        <f>VLOOKUP(M78,PERSONAS_INGRESOS!$A$4:$B$293,2,FALSE)</f>
        <v xml:space="preserve">Dividendos de acciones </v>
      </c>
      <c r="O78" s="50" t="str">
        <f t="shared" si="4"/>
        <v>i1445005</v>
      </c>
      <c r="P78" s="50" t="str">
        <f>IF(O78="","",IFERROR(VLOOKUP(O78,INGRESOS_H!$A$4:$B$140,2,FALSE),"not listed"))</f>
        <v xml:space="preserve">Dividendos de acciones </v>
      </c>
      <c r="Q78" s="50"/>
    </row>
    <row r="79" spans="1:17" s="5" customFormat="1">
      <c r="A79" s="47" t="s">
        <v>1807</v>
      </c>
      <c r="B79" s="47" t="s">
        <v>4</v>
      </c>
      <c r="C79" s="48" t="s">
        <v>240</v>
      </c>
      <c r="D79" s="127" t="s">
        <v>223</v>
      </c>
      <c r="E79" s="63">
        <v>3</v>
      </c>
      <c r="F79" s="47" t="s">
        <v>51</v>
      </c>
      <c r="G79" s="47" t="s">
        <v>52</v>
      </c>
      <c r="H79" s="47" t="s">
        <v>225</v>
      </c>
      <c r="I79" s="63" t="s">
        <v>226</v>
      </c>
      <c r="J79" s="64" t="s">
        <v>8</v>
      </c>
      <c r="K79" s="63" t="s">
        <v>233</v>
      </c>
      <c r="L79" s="128" t="s">
        <v>46</v>
      </c>
      <c r="M79" s="50" t="str">
        <f t="shared" si="6"/>
        <v>i1445006</v>
      </c>
      <c r="N79" s="128" t="str">
        <f>VLOOKUP(M79,PERSONAS_INGRESOS!$A$4:$B$293,2,FALSE)</f>
        <v xml:space="preserve">Ingresos de patentes </v>
      </c>
      <c r="O79" s="50" t="str">
        <f t="shared" si="4"/>
        <v>i1445006</v>
      </c>
      <c r="P79" s="50" t="str">
        <f>IF(O79="","",IFERROR(VLOOKUP(O79,INGRESOS_H!$A$4:$B$140,2,FALSE),"not listed"))</f>
        <v xml:space="preserve">Ingresos de patentes </v>
      </c>
      <c r="Q79" s="50"/>
    </row>
    <row r="80" spans="1:17" s="5" customFormat="1" ht="15" thickBot="1">
      <c r="A80" s="55" t="s">
        <v>1807</v>
      </c>
      <c r="B80" s="55" t="s">
        <v>4</v>
      </c>
      <c r="C80" s="56" t="s">
        <v>241</v>
      </c>
      <c r="D80" s="133" t="s">
        <v>224</v>
      </c>
      <c r="E80" s="57">
        <v>3</v>
      </c>
      <c r="F80" s="55" t="s">
        <v>51</v>
      </c>
      <c r="G80" s="55" t="s">
        <v>52</v>
      </c>
      <c r="H80" s="55" t="s">
        <v>225</v>
      </c>
      <c r="I80" s="57" t="s">
        <v>226</v>
      </c>
      <c r="J80" s="58" t="s">
        <v>8</v>
      </c>
      <c r="K80" s="57" t="s">
        <v>231</v>
      </c>
      <c r="L80" s="134" t="s">
        <v>46</v>
      </c>
      <c r="M80" s="155" t="str">
        <f t="shared" si="6"/>
        <v>i1445007</v>
      </c>
      <c r="N80" s="134" t="str">
        <f>VLOOKUP(M80,PERSONAS_INGRESOS!$A$4:$B$293,2,FALSE)</f>
        <v xml:space="preserve">Ingresos x derechos de autor </v>
      </c>
      <c r="O80" s="155" t="str">
        <f t="shared" si="4"/>
        <v>i1445007</v>
      </c>
      <c r="P80" s="155" t="str">
        <f>IF(O80="","",IFERROR(VLOOKUP(O80,INGRESOS_H!$A$4:$B$140,2,FALSE),"not listed"))</f>
        <v xml:space="preserve">Ingresos x derechos de autor </v>
      </c>
      <c r="Q80" s="50"/>
    </row>
    <row r="81" spans="1:17" s="5" customFormat="1" ht="15.6" thickTop="1" thickBot="1">
      <c r="A81" s="28"/>
      <c r="B81" s="28"/>
      <c r="C81" s="43"/>
      <c r="D81" s="119"/>
      <c r="E81" s="29"/>
      <c r="F81" s="28"/>
      <c r="G81" s="28"/>
      <c r="H81" s="28"/>
      <c r="I81" s="29"/>
      <c r="J81" s="30"/>
      <c r="K81" s="29"/>
      <c r="L81" s="152"/>
      <c r="M81" s="182"/>
      <c r="N81" s="120"/>
      <c r="O81" s="152"/>
      <c r="P81" s="152"/>
      <c r="Q81" s="3"/>
    </row>
    <row r="82" spans="1:17" ht="15" thickTop="1">
      <c r="A82" s="47" t="s">
        <v>152</v>
      </c>
      <c r="B82" s="47" t="s">
        <v>5</v>
      </c>
      <c r="C82" s="48" t="s">
        <v>13</v>
      </c>
      <c r="D82" s="127" t="s">
        <v>9</v>
      </c>
      <c r="E82" s="63">
        <v>12</v>
      </c>
      <c r="F82" s="47" t="s">
        <v>7</v>
      </c>
      <c r="G82" s="47" t="s">
        <v>50</v>
      </c>
      <c r="H82" s="47" t="s">
        <v>11</v>
      </c>
      <c r="I82" s="47" t="s">
        <v>263</v>
      </c>
      <c r="J82" s="64">
        <v>20</v>
      </c>
      <c r="K82" s="63" t="s">
        <v>12</v>
      </c>
      <c r="L82" s="131" t="s">
        <v>36</v>
      </c>
      <c r="M82" s="63" t="str">
        <f>"P"&amp;J82&amp;"B"</f>
        <v>P20B</v>
      </c>
      <c r="N82" s="131" t="str">
        <f>VLOOKUP(M82,PERSONAS_INGRESOS!$A$4:$B$293,2,FALSE)</f>
        <v>P20B. Valor estimado de textos gratuitos</v>
      </c>
      <c r="O82" s="49" t="s">
        <v>521</v>
      </c>
      <c r="P82" s="49" t="str">
        <f>IF(O82="","",IFERROR(VLOOKUP(O82,INGRESOS_H!$A$4:$B$140,2,FALSE),"not listed"))</f>
        <v>not listed</v>
      </c>
      <c r="Q82" s="355">
        <v>85454231.822629094</v>
      </c>
    </row>
    <row r="83" spans="1:17">
      <c r="A83" s="47" t="s">
        <v>152</v>
      </c>
      <c r="B83" s="47" t="s">
        <v>5</v>
      </c>
      <c r="C83" s="48" t="s">
        <v>14</v>
      </c>
      <c r="D83" s="127" t="s">
        <v>10</v>
      </c>
      <c r="E83" s="63">
        <v>12</v>
      </c>
      <c r="F83" s="47" t="s">
        <v>7</v>
      </c>
      <c r="G83" s="47" t="s">
        <v>50</v>
      </c>
      <c r="H83" s="47" t="s">
        <v>11</v>
      </c>
      <c r="I83" s="47" t="s">
        <v>263</v>
      </c>
      <c r="J83" s="64">
        <v>21</v>
      </c>
      <c r="K83" s="63" t="s">
        <v>15</v>
      </c>
      <c r="L83" s="131" t="s">
        <v>36</v>
      </c>
      <c r="M83" s="63" t="str">
        <f>"P"&amp;J83&amp;"B"</f>
        <v>P21B</v>
      </c>
      <c r="N83" s="131" t="str">
        <f>VLOOKUP(M83,PERSONAS_INGRESOS!$A$4:$B$293,2,FALSE)</f>
        <v>P21B. Valor estimado del uniforme gratuito</v>
      </c>
      <c r="O83" s="49" t="s">
        <v>525</v>
      </c>
      <c r="P83" s="49" t="str">
        <f>IF(O83="","",IFERROR(VLOOKUP(O83,INGRESOS_H!$A$4:$B$140,2,FALSE),"not listed"))</f>
        <v>not listed</v>
      </c>
      <c r="Q83" s="355">
        <v>27068887.7287306</v>
      </c>
    </row>
    <row r="84" spans="1:17">
      <c r="A84" s="47" t="s">
        <v>152</v>
      </c>
      <c r="B84" s="47" t="s">
        <v>5</v>
      </c>
      <c r="C84" s="48" t="s">
        <v>33</v>
      </c>
      <c r="D84" s="127" t="s">
        <v>25</v>
      </c>
      <c r="E84" s="63">
        <v>12</v>
      </c>
      <c r="F84" s="47" t="s">
        <v>7</v>
      </c>
      <c r="G84" s="47" t="s">
        <v>50</v>
      </c>
      <c r="H84" s="47" t="s">
        <v>11</v>
      </c>
      <c r="I84" s="47" t="s">
        <v>263</v>
      </c>
      <c r="J84" s="64">
        <v>22</v>
      </c>
      <c r="K84" s="63" t="s">
        <v>18</v>
      </c>
      <c r="L84" s="131" t="s">
        <v>36</v>
      </c>
      <c r="M84" s="63" t="str">
        <f t="shared" ref="M84:M90" si="7">"P"&amp;J84&amp;"C"</f>
        <v>P22C</v>
      </c>
      <c r="N84" s="131" t="str">
        <f>VLOOKUP(M84,PERSONAS_INGRESOS!$A$4:$B$293,2,FALSE)</f>
        <v>P22C. Valor estimado del desayuno gratuito</v>
      </c>
      <c r="O84" s="49" t="s">
        <v>531</v>
      </c>
      <c r="P84" s="49" t="str">
        <f>IF(O84="","",IFERROR(VLOOKUP(O84,INGRESOS_H!$A$4:$B$140,2,FALSE),"not listed"))</f>
        <v>not listed</v>
      </c>
      <c r="Q84" s="355">
        <v>102052326.45795</v>
      </c>
    </row>
    <row r="85" spans="1:17">
      <c r="A85" s="47" t="s">
        <v>152</v>
      </c>
      <c r="B85" s="47" t="s">
        <v>5</v>
      </c>
      <c r="C85" s="48" t="s">
        <v>34</v>
      </c>
      <c r="D85" s="127" t="s">
        <v>26</v>
      </c>
      <c r="E85" s="63">
        <v>12</v>
      </c>
      <c r="F85" s="47" t="s">
        <v>7</v>
      </c>
      <c r="G85" s="47" t="s">
        <v>50</v>
      </c>
      <c r="H85" s="47" t="s">
        <v>11</v>
      </c>
      <c r="I85" s="47" t="s">
        <v>263</v>
      </c>
      <c r="J85" s="64">
        <v>23</v>
      </c>
      <c r="K85" s="63" t="s">
        <v>19</v>
      </c>
      <c r="L85" s="131" t="s">
        <v>36</v>
      </c>
      <c r="M85" s="63" t="str">
        <f t="shared" si="7"/>
        <v>P23C</v>
      </c>
      <c r="N85" s="131" t="str">
        <f>VLOOKUP(M85,PERSONAS_INGRESOS!$A$4:$B$293,2,FALSE)</f>
        <v>P23C. Valor estimado del almuerzo gratuito</v>
      </c>
      <c r="O85" s="49" t="s">
        <v>537</v>
      </c>
      <c r="P85" s="49" t="str">
        <f>IF(O85="","",IFERROR(VLOOKUP(O85,INGRESOS_H!$A$4:$B$140,2,FALSE),"not listed"))</f>
        <v>not listed</v>
      </c>
      <c r="Q85" s="355">
        <v>15428554.854996501</v>
      </c>
    </row>
    <row r="86" spans="1:17">
      <c r="A86" s="47" t="s">
        <v>152</v>
      </c>
      <c r="B86" s="47" t="s">
        <v>5</v>
      </c>
      <c r="C86" s="48" t="s">
        <v>147</v>
      </c>
      <c r="D86" s="127" t="s">
        <v>27</v>
      </c>
      <c r="E86" s="63">
        <v>12</v>
      </c>
      <c r="F86" s="47" t="s">
        <v>7</v>
      </c>
      <c r="G86" s="47" t="s">
        <v>50</v>
      </c>
      <c r="H86" s="47" t="s">
        <v>11</v>
      </c>
      <c r="I86" s="47" t="s">
        <v>263</v>
      </c>
      <c r="J86" s="64">
        <v>24</v>
      </c>
      <c r="K86" s="63" t="s">
        <v>20</v>
      </c>
      <c r="L86" s="131" t="s">
        <v>35</v>
      </c>
      <c r="M86" s="63" t="str">
        <f t="shared" si="7"/>
        <v>P24C</v>
      </c>
      <c r="N86" s="131" t="str">
        <f>VLOOKUP(M86,PERSONAS_INGRESOS!$A$4:$B$293,2,FALSE)</f>
        <v>P24C. Valor que paga en el establ. público</v>
      </c>
      <c r="O86" s="49" t="s">
        <v>543</v>
      </c>
      <c r="P86" s="49" t="str">
        <f>IF(O86="","",IFERROR(VLOOKUP(O86,INGRESOS_H!$A$4:$B$140,2,FALSE),"not listed"))</f>
        <v>not listed</v>
      </c>
      <c r="Q86" s="355">
        <v>40302898.691831402</v>
      </c>
    </row>
    <row r="87" spans="1:17">
      <c r="A87" s="47" t="s">
        <v>152</v>
      </c>
      <c r="B87" s="47" t="s">
        <v>5</v>
      </c>
      <c r="C87" s="48" t="s">
        <v>37</v>
      </c>
      <c r="D87" s="127" t="s">
        <v>28</v>
      </c>
      <c r="E87" s="63">
        <v>12</v>
      </c>
      <c r="F87" s="47" t="s">
        <v>7</v>
      </c>
      <c r="G87" s="47" t="s">
        <v>50</v>
      </c>
      <c r="H87" s="47" t="s">
        <v>11</v>
      </c>
      <c r="I87" s="47" t="s">
        <v>263</v>
      </c>
      <c r="J87" s="64">
        <v>25</v>
      </c>
      <c r="K87" s="63" t="s">
        <v>21</v>
      </c>
      <c r="L87" s="131" t="s">
        <v>35</v>
      </c>
      <c r="M87" s="63" t="str">
        <f t="shared" si="7"/>
        <v>P25C</v>
      </c>
      <c r="N87" s="131" t="str">
        <f>VLOOKUP(M87,PERSONAS_INGRESOS!$A$4:$B$293,2,FALSE)</f>
        <v>P25C. Valor estimado de MI PAPILLA</v>
      </c>
      <c r="O87" s="49" t="s">
        <v>549</v>
      </c>
      <c r="P87" s="49" t="str">
        <f>IF(O87="","",IFERROR(VLOOKUP(O87,INGRESOS_H!$A$4:$B$140,2,FALSE),"not listed"))</f>
        <v>not listed</v>
      </c>
      <c r="Q87" s="355">
        <v>2657755.9266391098</v>
      </c>
    </row>
    <row r="88" spans="1:17">
      <c r="A88" s="47" t="s">
        <v>152</v>
      </c>
      <c r="B88" s="47" t="s">
        <v>5</v>
      </c>
      <c r="C88" s="48" t="s">
        <v>39</v>
      </c>
      <c r="D88" s="127" t="s">
        <v>29</v>
      </c>
      <c r="E88" s="63">
        <v>12</v>
      </c>
      <c r="F88" s="47" t="s">
        <v>7</v>
      </c>
      <c r="G88" s="47" t="s">
        <v>50</v>
      </c>
      <c r="H88" s="47" t="s">
        <v>11</v>
      </c>
      <c r="I88" s="47" t="s">
        <v>263</v>
      </c>
      <c r="J88" s="64">
        <v>26</v>
      </c>
      <c r="K88" s="63" t="s">
        <v>22</v>
      </c>
      <c r="L88" s="131" t="s">
        <v>38</v>
      </c>
      <c r="M88" s="63" t="str">
        <f t="shared" si="7"/>
        <v>P26C</v>
      </c>
      <c r="N88" s="131" t="str">
        <f>VLOOKUP(M88,PERSONAS_INGRESOS!$A$4:$B$293,2,FALSE)</f>
        <v>P26C. Valor estimado del programa de EDUC.ALIMENTARIA</v>
      </c>
      <c r="O88" s="49" t="s">
        <v>555</v>
      </c>
      <c r="P88" s="49" t="str">
        <f>IF(O88="","",IFERROR(VLOOKUP(O88,INGRESOS_H!$A$4:$B$140,2,FALSE),"not listed"))</f>
        <v>not listed</v>
      </c>
      <c r="Q88" s="355">
        <v>5013604.4742185101</v>
      </c>
    </row>
    <row r="89" spans="1:17">
      <c r="A89" s="47" t="s">
        <v>152</v>
      </c>
      <c r="B89" s="47" t="s">
        <v>5</v>
      </c>
      <c r="C89" s="48" t="s">
        <v>40</v>
      </c>
      <c r="D89" s="127" t="s">
        <v>30</v>
      </c>
      <c r="E89" s="63">
        <v>12</v>
      </c>
      <c r="F89" s="47" t="s">
        <v>7</v>
      </c>
      <c r="G89" s="47" t="s">
        <v>50</v>
      </c>
      <c r="H89" s="47" t="s">
        <v>11</v>
      </c>
      <c r="I89" s="47" t="s">
        <v>263</v>
      </c>
      <c r="J89" s="64">
        <v>27</v>
      </c>
      <c r="K89" s="63" t="s">
        <v>23</v>
      </c>
      <c r="L89" s="131" t="s">
        <v>38</v>
      </c>
      <c r="M89" s="63" t="str">
        <f t="shared" si="7"/>
        <v>P27C</v>
      </c>
      <c r="N89" s="131" t="str">
        <f>VLOOKUP(M89,PERSONAS_INGRESOS!$A$4:$B$293,2,FALSE)</f>
        <v>P27C. Valor estimado del servicio de las EBAS</v>
      </c>
      <c r="O89" s="49" t="s">
        <v>561</v>
      </c>
      <c r="P89" s="49" t="str">
        <f>IF(O89="","",IFERROR(VLOOKUP(O89,INGRESOS_H!$A$4:$B$140,2,FALSE),"not listed"))</f>
        <v>not listed</v>
      </c>
      <c r="Q89" s="355">
        <v>5992226.2724249298</v>
      </c>
    </row>
    <row r="90" spans="1:17">
      <c r="A90" s="51" t="s">
        <v>152</v>
      </c>
      <c r="B90" s="51" t="s">
        <v>5</v>
      </c>
      <c r="C90" s="52" t="s">
        <v>42</v>
      </c>
      <c r="D90" s="129" t="s">
        <v>31</v>
      </c>
      <c r="E90" s="53">
        <v>12</v>
      </c>
      <c r="F90" s="51" t="s">
        <v>7</v>
      </c>
      <c r="G90" s="51" t="s">
        <v>50</v>
      </c>
      <c r="H90" s="51" t="s">
        <v>11</v>
      </c>
      <c r="I90" s="51" t="s">
        <v>263</v>
      </c>
      <c r="J90" s="54">
        <v>29</v>
      </c>
      <c r="K90" s="53" t="s">
        <v>24</v>
      </c>
      <c r="L90" s="132" t="s">
        <v>41</v>
      </c>
      <c r="M90" s="53" t="str">
        <f t="shared" si="7"/>
        <v>P29C</v>
      </c>
      <c r="N90" s="132" t="str">
        <f>VLOOKUP(M90,PERSONAS_INGRESOS!$A$4:$B$293,2,FALSE)</f>
        <v>P29C. Valor estimado de las fundas de MI BEBIDA</v>
      </c>
      <c r="O90" s="53" t="s">
        <v>569</v>
      </c>
      <c r="P90" s="53" t="str">
        <f>IF(O90="","",IFERROR(VLOOKUP(O90,INGRESOS_H!$A$4:$B$140,2,FALSE),"not listed"))</f>
        <v>not listed</v>
      </c>
      <c r="Q90" s="355">
        <v>846370.93198976503</v>
      </c>
    </row>
    <row r="91" spans="1:17">
      <c r="A91" s="47" t="s">
        <v>152</v>
      </c>
      <c r="B91" s="47" t="s">
        <v>6</v>
      </c>
      <c r="C91" s="48" t="s">
        <v>210</v>
      </c>
      <c r="D91" s="127" t="s">
        <v>191</v>
      </c>
      <c r="E91" s="63">
        <v>3</v>
      </c>
      <c r="F91" s="47" t="s">
        <v>51</v>
      </c>
      <c r="G91" s="47" t="s">
        <v>52</v>
      </c>
      <c r="H91" s="47" t="s">
        <v>151</v>
      </c>
      <c r="I91" s="47" t="s">
        <v>201</v>
      </c>
      <c r="J91" s="64" t="s">
        <v>8</v>
      </c>
      <c r="K91" s="63" t="s">
        <v>202</v>
      </c>
      <c r="L91" s="128" t="s">
        <v>46</v>
      </c>
      <c r="M91" s="50" t="str">
        <f t="shared" si="6"/>
        <v>i1444001</v>
      </c>
      <c r="N91" s="128" t="str">
        <f>VLOOKUP(M91,PERSONAS_INGRESOS!$A$4:$B$293,2,FALSE)</f>
        <v xml:space="preserve">Pensión x jubilación, cesantia </v>
      </c>
      <c r="O91" s="50" t="str">
        <f t="shared" si="4"/>
        <v>i1444001</v>
      </c>
      <c r="P91" s="50" t="str">
        <f>IF(O91="","",IFERROR(VLOOKUP(O91,INGRESOS_H!$A$4:$B$140,2,FALSE),"not listed"))</f>
        <v xml:space="preserve">Pensión x jubilación, cesantia </v>
      </c>
      <c r="Q91" s="355">
        <v>570954279.369017</v>
      </c>
    </row>
    <row r="92" spans="1:17">
      <c r="A92" s="47" t="s">
        <v>152</v>
      </c>
      <c r="B92" s="47" t="s">
        <v>6</v>
      </c>
      <c r="C92" s="48" t="s">
        <v>214</v>
      </c>
      <c r="D92" s="127" t="s">
        <v>192</v>
      </c>
      <c r="E92" s="63">
        <v>3</v>
      </c>
      <c r="F92" s="47" t="s">
        <v>51</v>
      </c>
      <c r="G92" s="47" t="s">
        <v>52</v>
      </c>
      <c r="H92" s="47" t="s">
        <v>151</v>
      </c>
      <c r="I92" s="47" t="s">
        <v>201</v>
      </c>
      <c r="J92" s="64" t="s">
        <v>8</v>
      </c>
      <c r="K92" s="63" t="s">
        <v>203</v>
      </c>
      <c r="L92" s="128" t="s">
        <v>46</v>
      </c>
      <c r="M92" s="50" t="str">
        <f t="shared" si="6"/>
        <v>i1444002</v>
      </c>
      <c r="N92" s="128" t="str">
        <f>VLOOKUP(M92,PERSONAS_INGRESOS!$A$4:$B$293,2,FALSE)</f>
        <v xml:space="preserve">Bono de desarrolo humano </v>
      </c>
      <c r="O92" s="50" t="str">
        <f t="shared" si="4"/>
        <v>i1444002</v>
      </c>
      <c r="P92" s="50" t="str">
        <f>IF(O92="","",IFERROR(VLOOKUP(O92,INGRESOS_H!$A$4:$B$140,2,FALSE),"not listed"))</f>
        <v xml:space="preserve">Bono de desarrolo humano </v>
      </c>
      <c r="Q92" s="355">
        <v>235190152.95064801</v>
      </c>
    </row>
    <row r="93" spans="1:17">
      <c r="A93" s="47" t="s">
        <v>152</v>
      </c>
      <c r="B93" s="47" t="s">
        <v>6</v>
      </c>
      <c r="C93" s="48" t="s">
        <v>215</v>
      </c>
      <c r="D93" s="127" t="s">
        <v>193</v>
      </c>
      <c r="E93" s="63">
        <v>3</v>
      </c>
      <c r="F93" s="47" t="s">
        <v>51</v>
      </c>
      <c r="G93" s="47" t="s">
        <v>52</v>
      </c>
      <c r="H93" s="47" t="s">
        <v>151</v>
      </c>
      <c r="I93" s="47" t="s">
        <v>201</v>
      </c>
      <c r="J93" s="64" t="s">
        <v>8</v>
      </c>
      <c r="K93" s="63" t="s">
        <v>204</v>
      </c>
      <c r="L93" s="128" t="s">
        <v>46</v>
      </c>
      <c r="M93" s="50" t="str">
        <f t="shared" si="6"/>
        <v>i1444003</v>
      </c>
      <c r="N93" s="128" t="str">
        <f>VLOOKUP(M93,PERSONAS_INGRESOS!$A$4:$B$293,2,FALSE)</f>
        <v xml:space="preserve">Bono Joaquín Gallegos Lara </v>
      </c>
      <c r="O93" s="50" t="str">
        <f t="shared" si="4"/>
        <v>i1444003</v>
      </c>
      <c r="P93" s="50" t="str">
        <f>IF(O93="","",IFERROR(VLOOKUP(O93,INGRESOS_H!$A$4:$B$140,2,FALSE),"not listed"))</f>
        <v xml:space="preserve">Bono Joaquín Gallegos Lara </v>
      </c>
      <c r="Q93" s="355">
        <v>7929439.2853875495</v>
      </c>
    </row>
    <row r="94" spans="1:17">
      <c r="A94" s="47" t="s">
        <v>152</v>
      </c>
      <c r="B94" s="47" t="s">
        <v>6</v>
      </c>
      <c r="C94" s="48" t="s">
        <v>213</v>
      </c>
      <c r="D94" s="127" t="s">
        <v>196</v>
      </c>
      <c r="E94" s="63">
        <v>12</v>
      </c>
      <c r="F94" s="47" t="s">
        <v>51</v>
      </c>
      <c r="G94" s="47" t="s">
        <v>52</v>
      </c>
      <c r="H94" s="47" t="s">
        <v>151</v>
      </c>
      <c r="I94" s="47" t="s">
        <v>201</v>
      </c>
      <c r="J94" s="64" t="s">
        <v>8</v>
      </c>
      <c r="K94" s="63" t="s">
        <v>207</v>
      </c>
      <c r="L94" s="128" t="s">
        <v>46</v>
      </c>
      <c r="M94" s="50" t="str">
        <f t="shared" si="6"/>
        <v>i1444006</v>
      </c>
      <c r="N94" s="128" t="str">
        <f>VLOOKUP(M94,PERSONAS_INGRESOS!$A$4:$B$293,2,FALSE)</f>
        <v xml:space="preserve">Dinero para BECAS (estudio) </v>
      </c>
      <c r="O94" s="50" t="str">
        <f t="shared" si="4"/>
        <v>i1444006</v>
      </c>
      <c r="P94" s="50" t="str">
        <f>IF(O94="","",IFERROR(VLOOKUP(O94,INGRESOS_H!$A$4:$B$140,2,FALSE),"not listed"))</f>
        <v xml:space="preserve">Dinero para BECAS (estudio) </v>
      </c>
      <c r="Q94" s="355">
        <v>1882171.0940958001</v>
      </c>
    </row>
    <row r="95" spans="1:17">
      <c r="A95" s="51" t="s">
        <v>152</v>
      </c>
      <c r="B95" s="51" t="s">
        <v>6</v>
      </c>
      <c r="C95" s="52" t="s">
        <v>212</v>
      </c>
      <c r="D95" s="129" t="s">
        <v>198</v>
      </c>
      <c r="E95" s="53">
        <v>12</v>
      </c>
      <c r="F95" s="51" t="s">
        <v>51</v>
      </c>
      <c r="G95" s="51" t="s">
        <v>52</v>
      </c>
      <c r="H95" s="51" t="s">
        <v>151</v>
      </c>
      <c r="I95" s="51" t="s">
        <v>201</v>
      </c>
      <c r="J95" s="54" t="s">
        <v>8</v>
      </c>
      <c r="K95" s="53" t="s">
        <v>209</v>
      </c>
      <c r="L95" s="130" t="s">
        <v>46</v>
      </c>
      <c r="M95" s="154" t="str">
        <f t="shared" si="6"/>
        <v>i1444008</v>
      </c>
      <c r="N95" s="130" t="str">
        <f>VLOOKUP(M95,PERSONAS_INGRESOS!$A$4:$B$293,2,FALSE)</f>
        <v xml:space="preserve">Bono de la vivienda </v>
      </c>
      <c r="O95" s="154" t="str">
        <f t="shared" si="4"/>
        <v>i1444008</v>
      </c>
      <c r="P95" s="154" t="str">
        <f>IF(O95="","",IFERROR(VLOOKUP(O95,INGRESOS_H!$A$4:$B$140,2,FALSE),"not listed"))</f>
        <v xml:space="preserve">Bono de la vivienda </v>
      </c>
      <c r="Q95" s="355">
        <v>3169139.4333629599</v>
      </c>
    </row>
    <row r="96" spans="1:17">
      <c r="A96" s="47" t="s">
        <v>152</v>
      </c>
      <c r="B96" s="47" t="s">
        <v>333</v>
      </c>
      <c r="C96" s="48" t="s">
        <v>252</v>
      </c>
      <c r="D96" s="127" t="s">
        <v>194</v>
      </c>
      <c r="E96" s="63">
        <v>3</v>
      </c>
      <c r="F96" s="47" t="s">
        <v>51</v>
      </c>
      <c r="G96" s="47" t="s">
        <v>52</v>
      </c>
      <c r="H96" s="47" t="s">
        <v>151</v>
      </c>
      <c r="I96" s="47" t="s">
        <v>201</v>
      </c>
      <c r="J96" s="64" t="s">
        <v>8</v>
      </c>
      <c r="K96" s="63" t="s">
        <v>205</v>
      </c>
      <c r="L96" s="128" t="s">
        <v>46</v>
      </c>
      <c r="M96" s="50" t="str">
        <f t="shared" si="6"/>
        <v>i1444004</v>
      </c>
      <c r="N96" s="128" t="str">
        <f>VLOOKUP(M96,PERSONAS_INGRESOS!$A$4:$B$293,2,FALSE)</f>
        <v xml:space="preserve">Dinero de familiares dentro pa </v>
      </c>
      <c r="O96" s="50" t="str">
        <f t="shared" si="4"/>
        <v>i1444004</v>
      </c>
      <c r="P96" s="50" t="str">
        <f>IF(O96="","",IFERROR(VLOOKUP(O96,INGRESOS_H!$A$4:$B$140,2,FALSE),"not listed"))</f>
        <v xml:space="preserve">Dinero de familiares dentro pa </v>
      </c>
      <c r="Q96" s="355">
        <v>374095909.94928598</v>
      </c>
    </row>
    <row r="97" spans="1:18">
      <c r="A97" s="51" t="s">
        <v>152</v>
      </c>
      <c r="B97" s="51" t="s">
        <v>333</v>
      </c>
      <c r="C97" s="52" t="s">
        <v>253</v>
      </c>
      <c r="D97" s="129" t="s">
        <v>195</v>
      </c>
      <c r="E97" s="53">
        <v>12</v>
      </c>
      <c r="F97" s="51" t="s">
        <v>51</v>
      </c>
      <c r="G97" s="51" t="s">
        <v>52</v>
      </c>
      <c r="H97" s="51" t="s">
        <v>151</v>
      </c>
      <c r="I97" s="51" t="s">
        <v>201</v>
      </c>
      <c r="J97" s="54" t="s">
        <v>8</v>
      </c>
      <c r="K97" s="53" t="s">
        <v>206</v>
      </c>
      <c r="L97" s="130" t="s">
        <v>46</v>
      </c>
      <c r="M97" s="154" t="str">
        <f t="shared" si="6"/>
        <v>i1444005</v>
      </c>
      <c r="N97" s="130" t="str">
        <f>VLOOKUP(M97,PERSONAS_INGRESOS!$A$4:$B$293,2,FALSE)</f>
        <v xml:space="preserve">Dinero de familiares del exter </v>
      </c>
      <c r="O97" s="154" t="str">
        <f t="shared" si="4"/>
        <v>i1444005</v>
      </c>
      <c r="P97" s="154" t="str">
        <f>IF(O97="","",IFERROR(VLOOKUP(O97,INGRESOS_H!$A$4:$B$140,2,FALSE),"not listed"))</f>
        <v xml:space="preserve">Dinero de familiares del exter </v>
      </c>
      <c r="Q97" s="355">
        <v>48505882.296871997</v>
      </c>
    </row>
    <row r="98" spans="1:18">
      <c r="A98" s="51" t="s">
        <v>152</v>
      </c>
      <c r="B98" s="51" t="s">
        <v>335</v>
      </c>
      <c r="C98" s="52" t="s">
        <v>211</v>
      </c>
      <c r="D98" s="129" t="s">
        <v>197</v>
      </c>
      <c r="E98" s="53">
        <v>12</v>
      </c>
      <c r="F98" s="51" t="s">
        <v>51</v>
      </c>
      <c r="G98" s="51" t="s">
        <v>52</v>
      </c>
      <c r="H98" s="51" t="s">
        <v>151</v>
      </c>
      <c r="I98" s="51" t="s">
        <v>201</v>
      </c>
      <c r="J98" s="54" t="s">
        <v>8</v>
      </c>
      <c r="K98" s="53" t="s">
        <v>208</v>
      </c>
      <c r="L98" s="130" t="s">
        <v>46</v>
      </c>
      <c r="M98" s="154" t="str">
        <f t="shared" si="6"/>
        <v>i1444007</v>
      </c>
      <c r="N98" s="130" t="str">
        <f>VLOOKUP(M98,PERSONAS_INGRESOS!$A$4:$B$293,2,FALSE)</f>
        <v xml:space="preserve">Dinero de ONGS, instituciones </v>
      </c>
      <c r="O98" s="154" t="str">
        <f t="shared" si="4"/>
        <v>i1444007</v>
      </c>
      <c r="P98" s="154" t="str">
        <f>IF(O98="","",IFERROR(VLOOKUP(O98,INGRESOS_H!$A$4:$B$140,2,FALSE),"not listed"))</f>
        <v xml:space="preserve">Dinero de ONGS, instituciones </v>
      </c>
      <c r="Q98" s="355">
        <v>1270034.2733863799</v>
      </c>
    </row>
    <row r="99" spans="1:18">
      <c r="A99" s="47" t="s">
        <v>152</v>
      </c>
      <c r="B99" s="47" t="s">
        <v>334</v>
      </c>
      <c r="C99" s="48" t="s">
        <v>332</v>
      </c>
      <c r="D99" s="127" t="s">
        <v>312</v>
      </c>
      <c r="E99" s="63">
        <v>12</v>
      </c>
      <c r="F99" s="47" t="s">
        <v>51</v>
      </c>
      <c r="G99" s="47" t="s">
        <v>52</v>
      </c>
      <c r="H99" s="47" t="s">
        <v>315</v>
      </c>
      <c r="I99" s="47" t="s">
        <v>316</v>
      </c>
      <c r="J99" s="64" t="s">
        <v>8</v>
      </c>
      <c r="K99" s="63" t="s">
        <v>322</v>
      </c>
      <c r="L99" s="128" t="s">
        <v>46</v>
      </c>
      <c r="M99" s="50" t="str">
        <f t="shared" si="6"/>
        <v>i1709006</v>
      </c>
      <c r="N99" s="128" t="str">
        <f>VLOOKUP(M99,PERSONAS_INGRESOS!$A$4:$B$293,2,FALSE)</f>
        <v xml:space="preserve">Ayudas en dinero a hogares </v>
      </c>
      <c r="O99" s="50" t="str">
        <f t="shared" si="4"/>
        <v>i1709006</v>
      </c>
      <c r="P99" s="50" t="str">
        <f>IF(O99="","",IFERROR(VLOOKUP(O99,INGRESOS_H!$A$4:$B$140,2,FALSE),"not listed"))</f>
        <v xml:space="preserve">Ayudas en dinero a hogares </v>
      </c>
      <c r="Q99" s="355">
        <v>41213481.972625598</v>
      </c>
    </row>
    <row r="100" spans="1:18" ht="15" thickBot="1">
      <c r="A100" s="55" t="s">
        <v>152</v>
      </c>
      <c r="B100" s="55" t="s">
        <v>334</v>
      </c>
      <c r="C100" s="56" t="s">
        <v>1884</v>
      </c>
      <c r="D100" s="133" t="s">
        <v>313</v>
      </c>
      <c r="E100" s="57">
        <v>12</v>
      </c>
      <c r="F100" s="55" t="s">
        <v>51</v>
      </c>
      <c r="G100" s="55" t="s">
        <v>52</v>
      </c>
      <c r="H100" s="55" t="s">
        <v>315</v>
      </c>
      <c r="I100" s="55" t="s">
        <v>316</v>
      </c>
      <c r="J100" s="58" t="s">
        <v>8</v>
      </c>
      <c r="K100" s="57" t="s">
        <v>323</v>
      </c>
      <c r="L100" s="134" t="s">
        <v>46</v>
      </c>
      <c r="M100" s="155" t="str">
        <f t="shared" si="6"/>
        <v>i1709007</v>
      </c>
      <c r="N100" s="134" t="str">
        <f>VLOOKUP(M100,PERSONAS_INGRESOS!$A$4:$B$293,2,FALSE)</f>
        <v xml:space="preserve">Pago x pensiones alimentarias </v>
      </c>
      <c r="O100" s="155" t="str">
        <f t="shared" si="4"/>
        <v>i1709007</v>
      </c>
      <c r="P100" s="155" t="str">
        <f>IF(O100="","",IFERROR(VLOOKUP(O100,INGRESOS_H!$A$4:$B$140,2,FALSE),"not listed"))</f>
        <v xml:space="preserve">Pago x pensiones alimentarias </v>
      </c>
      <c r="Q100" s="355">
        <v>4233369.3661207799</v>
      </c>
    </row>
    <row r="101" spans="1:18" ht="15.6" thickTop="1" thickBot="1">
      <c r="A101" s="7"/>
      <c r="B101" s="7"/>
      <c r="C101" s="43"/>
      <c r="D101" s="135"/>
      <c r="E101" s="29"/>
      <c r="F101" s="28"/>
      <c r="G101" s="28"/>
      <c r="H101" s="28"/>
      <c r="I101" s="28"/>
      <c r="J101" s="30"/>
      <c r="K101" s="31"/>
      <c r="L101" s="152"/>
      <c r="M101" s="182"/>
      <c r="N101" s="120"/>
      <c r="O101" s="152"/>
      <c r="P101" s="152"/>
      <c r="Q101" s="50"/>
    </row>
    <row r="102" spans="1:18" ht="15" thickTop="1">
      <c r="A102" s="59" t="s">
        <v>4</v>
      </c>
      <c r="B102" s="59" t="s">
        <v>254</v>
      </c>
      <c r="C102" s="60" t="s">
        <v>249</v>
      </c>
      <c r="D102" s="136" t="s">
        <v>242</v>
      </c>
      <c r="E102" s="61">
        <v>12</v>
      </c>
      <c r="F102" s="59" t="s">
        <v>51</v>
      </c>
      <c r="G102" s="59" t="s">
        <v>52</v>
      </c>
      <c r="H102" s="59" t="s">
        <v>3</v>
      </c>
      <c r="I102" s="59" t="s">
        <v>245</v>
      </c>
      <c r="J102" s="62" t="s">
        <v>8</v>
      </c>
      <c r="K102" s="61" t="s">
        <v>270</v>
      </c>
      <c r="L102" s="137" t="s">
        <v>46</v>
      </c>
      <c r="M102" s="156" t="str">
        <f t="shared" si="6"/>
        <v>i1446001</v>
      </c>
      <c r="N102" s="137" t="str">
        <f>VLOOKUP(M102,PERSONAS_INGRESOS!$A$4:$B$293,2,FALSE)</f>
        <v xml:space="preserve">Ingresos x indemnizaciones </v>
      </c>
      <c r="O102" s="156" t="str">
        <f t="shared" si="4"/>
        <v>i1446001</v>
      </c>
      <c r="P102" s="156" t="str">
        <f>IF(O102="","",IFERROR(VLOOKUP(O102,INGRESOS_H!$A$4:$B$140,2,FALSE),"not listed"))</f>
        <v xml:space="preserve">Ingresos x indemnizaciones </v>
      </c>
      <c r="Q102" s="50"/>
    </row>
    <row r="103" spans="1:18">
      <c r="A103" s="47" t="s">
        <v>4</v>
      </c>
      <c r="B103" s="47" t="s">
        <v>254</v>
      </c>
      <c r="C103" s="48" t="s">
        <v>250</v>
      </c>
      <c r="D103" s="127" t="s">
        <v>243</v>
      </c>
      <c r="E103" s="63">
        <v>12</v>
      </c>
      <c r="F103" s="47" t="s">
        <v>51</v>
      </c>
      <c r="G103" s="47" t="s">
        <v>52</v>
      </c>
      <c r="H103" s="47" t="s">
        <v>3</v>
      </c>
      <c r="I103" s="47" t="s">
        <v>245</v>
      </c>
      <c r="J103" s="64" t="s">
        <v>8</v>
      </c>
      <c r="K103" s="63" t="s">
        <v>246</v>
      </c>
      <c r="L103" s="128" t="s">
        <v>46</v>
      </c>
      <c r="M103" s="50" t="str">
        <f t="shared" si="6"/>
        <v>i1446002</v>
      </c>
      <c r="N103" s="128" t="str">
        <f>VLOOKUP(M103,PERSONAS_INGRESOS!$A$4:$B$293,2,FALSE)</f>
        <v xml:space="preserve">Ingresos x herencias </v>
      </c>
      <c r="O103" s="50" t="str">
        <f t="shared" si="4"/>
        <v>i1446002</v>
      </c>
      <c r="P103" s="50" t="str">
        <f>IF(O103="","",IFERROR(VLOOKUP(O103,INGRESOS_H!$A$4:$B$140,2,FALSE),"not listed"))</f>
        <v xml:space="preserve">Ingresos x herencias </v>
      </c>
      <c r="Q103" s="50"/>
      <c r="R103" s="32"/>
    </row>
    <row r="104" spans="1:18">
      <c r="A104" s="51" t="s">
        <v>4</v>
      </c>
      <c r="B104" s="51" t="s">
        <v>254</v>
      </c>
      <c r="C104" s="52" t="s">
        <v>251</v>
      </c>
      <c r="D104" s="129" t="s">
        <v>244</v>
      </c>
      <c r="E104" s="53">
        <v>12</v>
      </c>
      <c r="F104" s="51" t="s">
        <v>51</v>
      </c>
      <c r="G104" s="51" t="s">
        <v>52</v>
      </c>
      <c r="H104" s="51" t="s">
        <v>3</v>
      </c>
      <c r="I104" s="51" t="s">
        <v>245</v>
      </c>
      <c r="J104" s="54" t="s">
        <v>8</v>
      </c>
      <c r="K104" s="53" t="s">
        <v>247</v>
      </c>
      <c r="L104" s="130" t="s">
        <v>46</v>
      </c>
      <c r="M104" s="154" t="str">
        <f t="shared" si="6"/>
        <v>i1446003</v>
      </c>
      <c r="N104" s="130" t="str">
        <f>VLOOKUP(M104,PERSONAS_INGRESOS!$A$4:$B$293,2,FALSE)</f>
        <v xml:space="preserve">Ingresos x venta de renuncias </v>
      </c>
      <c r="O104" s="154" t="str">
        <f t="shared" si="4"/>
        <v>i1446003</v>
      </c>
      <c r="P104" s="154" t="str">
        <f>IF(O104="","",IFERROR(VLOOKUP(O104,INGRESOS_H!$A$4:$B$140,2,FALSE),"not listed"))</f>
        <v xml:space="preserve">Ingresos x venta de renuncias </v>
      </c>
      <c r="Q104" s="50"/>
      <c r="R104" s="32"/>
    </row>
    <row r="105" spans="1:18">
      <c r="A105" s="47" t="s">
        <v>4</v>
      </c>
      <c r="B105" s="47" t="s">
        <v>277</v>
      </c>
      <c r="C105" s="48" t="s">
        <v>271</v>
      </c>
      <c r="D105" s="127" t="s">
        <v>255</v>
      </c>
      <c r="E105" s="63">
        <v>12</v>
      </c>
      <c r="F105" s="47" t="s">
        <v>51</v>
      </c>
      <c r="G105" s="47" t="s">
        <v>52</v>
      </c>
      <c r="H105" s="47" t="s">
        <v>261</v>
      </c>
      <c r="I105" s="47" t="s">
        <v>262</v>
      </c>
      <c r="J105" s="64" t="s">
        <v>8</v>
      </c>
      <c r="K105" s="63" t="s">
        <v>264</v>
      </c>
      <c r="L105" s="128" t="s">
        <v>46</v>
      </c>
      <c r="M105" s="50" t="str">
        <f t="shared" si="6"/>
        <v>i1501001</v>
      </c>
      <c r="N105" s="128" t="str">
        <f>VLOOKUP(M105,PERSONAS_INGRESOS!$A$4:$B$293,2,FALSE)</f>
        <v xml:space="preserve">Entradas de ahorros o depósito </v>
      </c>
      <c r="O105" s="50" t="str">
        <f t="shared" si="4"/>
        <v>i1501001</v>
      </c>
      <c r="P105" s="50" t="str">
        <f>IF(O105="","",IFERROR(VLOOKUP(O105,INGRESOS_H!$A$4:$B$140,2,FALSE),"not listed"))</f>
        <v xml:space="preserve">Entradas de ahorros o depósito </v>
      </c>
      <c r="Q105" s="50"/>
      <c r="R105" s="32"/>
    </row>
    <row r="106" spans="1:18">
      <c r="A106" s="47" t="s">
        <v>4</v>
      </c>
      <c r="B106" s="47" t="s">
        <v>277</v>
      </c>
      <c r="C106" s="48" t="s">
        <v>273</v>
      </c>
      <c r="D106" s="127" t="s">
        <v>256</v>
      </c>
      <c r="E106" s="63">
        <v>12</v>
      </c>
      <c r="F106" s="47" t="s">
        <v>51</v>
      </c>
      <c r="G106" s="47" t="s">
        <v>52</v>
      </c>
      <c r="H106" s="47" t="s">
        <v>261</v>
      </c>
      <c r="I106" s="47" t="s">
        <v>262</v>
      </c>
      <c r="J106" s="64" t="s">
        <v>8</v>
      </c>
      <c r="K106" s="63" t="s">
        <v>265</v>
      </c>
      <c r="L106" s="128" t="s">
        <v>46</v>
      </c>
      <c r="M106" s="50" t="str">
        <f t="shared" si="6"/>
        <v>i1501002</v>
      </c>
      <c r="N106" s="128" t="str">
        <f>VLOOKUP(M106,PERSONAS_INGRESOS!$A$4:$B$293,2,FALSE)</f>
        <v xml:space="preserve">Entradas préstamos de banco </v>
      </c>
      <c r="O106" s="50" t="str">
        <f t="shared" si="4"/>
        <v>i1501002</v>
      </c>
      <c r="P106" s="50" t="str">
        <f>IF(O106="","",IFERROR(VLOOKUP(O106,INGRESOS_H!$A$4:$B$140,2,FALSE),"not listed"))</f>
        <v xml:space="preserve">Entradas préstamos de banco </v>
      </c>
      <c r="Q106" s="50"/>
      <c r="R106" s="32"/>
    </row>
    <row r="107" spans="1:18">
      <c r="A107" s="47" t="s">
        <v>4</v>
      </c>
      <c r="B107" s="47" t="s">
        <v>277</v>
      </c>
      <c r="C107" s="48" t="s">
        <v>272</v>
      </c>
      <c r="D107" s="127" t="s">
        <v>257</v>
      </c>
      <c r="E107" s="63">
        <v>12</v>
      </c>
      <c r="F107" s="47" t="s">
        <v>51</v>
      </c>
      <c r="G107" s="47" t="s">
        <v>52</v>
      </c>
      <c r="H107" s="47" t="s">
        <v>261</v>
      </c>
      <c r="I107" s="47" t="s">
        <v>262</v>
      </c>
      <c r="J107" s="64" t="s">
        <v>8</v>
      </c>
      <c r="K107" s="63" t="s">
        <v>266</v>
      </c>
      <c r="L107" s="128" t="s">
        <v>46</v>
      </c>
      <c r="M107" s="50" t="str">
        <f t="shared" si="6"/>
        <v>i1501003</v>
      </c>
      <c r="N107" s="128" t="str">
        <f>VLOOKUP(M107,PERSONAS_INGRESOS!$A$4:$B$293,2,FALSE)</f>
        <v xml:space="preserve">Entradas crédito de desarr.hum </v>
      </c>
      <c r="O107" s="50" t="str">
        <f t="shared" si="4"/>
        <v>i1501003</v>
      </c>
      <c r="P107" s="50" t="str">
        <f>IF(O107="","",IFERROR(VLOOKUP(O107,INGRESOS_H!$A$4:$B$140,2,FALSE),"not listed"))</f>
        <v xml:space="preserve">Entradas crédito de desarr.hum </v>
      </c>
      <c r="Q107" s="50"/>
      <c r="R107" s="32"/>
    </row>
    <row r="108" spans="1:18">
      <c r="A108" s="47" t="s">
        <v>4</v>
      </c>
      <c r="B108" s="47" t="s">
        <v>277</v>
      </c>
      <c r="C108" s="48" t="s">
        <v>274</v>
      </c>
      <c r="D108" s="127" t="s">
        <v>258</v>
      </c>
      <c r="E108" s="63">
        <v>12</v>
      </c>
      <c r="F108" s="47" t="s">
        <v>51</v>
      </c>
      <c r="G108" s="47" t="s">
        <v>52</v>
      </c>
      <c r="H108" s="47" t="s">
        <v>261</v>
      </c>
      <c r="I108" s="47" t="s">
        <v>262</v>
      </c>
      <c r="J108" s="64" t="s">
        <v>8</v>
      </c>
      <c r="K108" s="63" t="s">
        <v>267</v>
      </c>
      <c r="L108" s="128" t="s">
        <v>46</v>
      </c>
      <c r="M108" s="50" t="str">
        <f t="shared" si="6"/>
        <v>i1501004</v>
      </c>
      <c r="N108" s="128" t="str">
        <f>VLOOKUP(M108,PERSONAS_INGRESOS!$A$4:$B$293,2,FALSE)</f>
        <v xml:space="preserve">Entradas x pago de préstamos </v>
      </c>
      <c r="O108" s="50" t="str">
        <f t="shared" ref="O108:O127" si="8">"i"&amp;LEFT(D108,2)&amp;RIGHT(LEFT(D108,5),2)&amp;RIGHT(D108,3)</f>
        <v>i1501004</v>
      </c>
      <c r="P108" s="50" t="str">
        <f>IF(O108="","",IFERROR(VLOOKUP(O108,INGRESOS_H!$A$4:$B$140,2,FALSE),"not listed"))</f>
        <v xml:space="preserve">Entradas x pago de préstamos </v>
      </c>
      <c r="Q108" s="50"/>
      <c r="R108" s="32"/>
    </row>
    <row r="109" spans="1:18">
      <c r="A109" s="47" t="s">
        <v>4</v>
      </c>
      <c r="B109" s="47" t="s">
        <v>277</v>
      </c>
      <c r="C109" s="48" t="s">
        <v>275</v>
      </c>
      <c r="D109" s="127" t="s">
        <v>259</v>
      </c>
      <c r="E109" s="63">
        <v>12</v>
      </c>
      <c r="F109" s="47" t="s">
        <v>51</v>
      </c>
      <c r="G109" s="47" t="s">
        <v>52</v>
      </c>
      <c r="H109" s="47" t="s">
        <v>261</v>
      </c>
      <c r="I109" s="47" t="s">
        <v>262</v>
      </c>
      <c r="J109" s="64" t="s">
        <v>8</v>
      </c>
      <c r="K109" s="63" t="s">
        <v>268</v>
      </c>
      <c r="L109" s="128" t="s">
        <v>46</v>
      </c>
      <c r="M109" s="50" t="str">
        <f t="shared" si="6"/>
        <v>i1501005</v>
      </c>
      <c r="N109" s="128" t="str">
        <f>VLOOKUP(M109,PERSONAS_INGRESOS!$A$4:$B$293,2,FALSE)</f>
        <v xml:space="preserve">Entradas x venta de acciones, </v>
      </c>
      <c r="O109" s="50" t="str">
        <f t="shared" si="8"/>
        <v>i1501005</v>
      </c>
      <c r="P109" s="50" t="str">
        <f>IF(O109="","",IFERROR(VLOOKUP(O109,INGRESOS_H!$A$4:$B$140,2,FALSE),"not listed"))</f>
        <v xml:space="preserve">Entradas x venta de acciones, </v>
      </c>
      <c r="Q109" s="50"/>
      <c r="R109" s="32"/>
    </row>
    <row r="110" spans="1:18">
      <c r="A110" s="51" t="s">
        <v>4</v>
      </c>
      <c r="B110" s="51" t="s">
        <v>277</v>
      </c>
      <c r="C110" s="52" t="s">
        <v>276</v>
      </c>
      <c r="D110" s="129" t="s">
        <v>260</v>
      </c>
      <c r="E110" s="53">
        <v>12</v>
      </c>
      <c r="F110" s="51" t="s">
        <v>51</v>
      </c>
      <c r="G110" s="51" t="s">
        <v>52</v>
      </c>
      <c r="H110" s="51" t="s">
        <v>261</v>
      </c>
      <c r="I110" s="51" t="s">
        <v>262</v>
      </c>
      <c r="J110" s="54" t="s">
        <v>8</v>
      </c>
      <c r="K110" s="53" t="s">
        <v>269</v>
      </c>
      <c r="L110" s="130" t="s">
        <v>46</v>
      </c>
      <c r="M110" s="154" t="str">
        <f t="shared" si="6"/>
        <v>i1501006</v>
      </c>
      <c r="N110" s="130" t="str">
        <f>VLOOKUP(M110,PERSONAS_INGRESOS!$A$4:$B$293,2,FALSE)</f>
        <v xml:space="preserve">Entradas x venta de electrodom </v>
      </c>
      <c r="O110" s="154" t="str">
        <f t="shared" si="8"/>
        <v>i1501006</v>
      </c>
      <c r="P110" s="154" t="str">
        <f>IF(O110="","",IFERROR(VLOOKUP(O110,INGRESOS_H!$A$4:$B$140,2,FALSE),"not listed"))</f>
        <v xml:space="preserve">Entradas x venta de electrodom </v>
      </c>
      <c r="Q110" s="50"/>
    </row>
    <row r="111" spans="1:18">
      <c r="A111" s="47" t="s">
        <v>4</v>
      </c>
      <c r="B111" s="47" t="s">
        <v>299</v>
      </c>
      <c r="C111" s="48" t="s">
        <v>297</v>
      </c>
      <c r="D111" s="127" t="s">
        <v>278</v>
      </c>
      <c r="E111" s="63">
        <v>12</v>
      </c>
      <c r="F111" s="47" t="s">
        <v>51</v>
      </c>
      <c r="G111" s="47" t="s">
        <v>52</v>
      </c>
      <c r="H111" s="47" t="s">
        <v>32</v>
      </c>
      <c r="I111" s="47" t="s">
        <v>287</v>
      </c>
      <c r="J111" s="64" t="s">
        <v>8</v>
      </c>
      <c r="K111" s="63" t="s">
        <v>288</v>
      </c>
      <c r="L111" s="128" t="s">
        <v>46</v>
      </c>
      <c r="M111" s="50" t="str">
        <f t="shared" si="6"/>
        <v>i1601001</v>
      </c>
      <c r="N111" s="128" t="str">
        <f>VLOOKUP(M111,PERSONAS_INGRESOS!$A$4:$B$293,2,FALSE)</f>
        <v xml:space="preserve">Salidas ahorros en inst. finan </v>
      </c>
      <c r="O111" s="50" t="str">
        <f t="shared" si="8"/>
        <v>i1601001</v>
      </c>
      <c r="P111" s="50" t="str">
        <f>IF(O111="","",IFERROR(VLOOKUP(O111,INGRESOS_H!$A$4:$B$140,2,FALSE),"not listed"))</f>
        <v xml:space="preserve">Salidas ahorros en inst. finan </v>
      </c>
      <c r="Q111" s="50"/>
    </row>
    <row r="112" spans="1:18">
      <c r="A112" s="47" t="s">
        <v>4</v>
      </c>
      <c r="B112" s="47" t="s">
        <v>299</v>
      </c>
      <c r="C112" s="48" t="s">
        <v>298</v>
      </c>
      <c r="D112" s="127" t="s">
        <v>279</v>
      </c>
      <c r="E112" s="63">
        <v>12</v>
      </c>
      <c r="F112" s="47" t="s">
        <v>51</v>
      </c>
      <c r="G112" s="47" t="s">
        <v>52</v>
      </c>
      <c r="H112" s="47" t="s">
        <v>32</v>
      </c>
      <c r="I112" s="47" t="s">
        <v>287</v>
      </c>
      <c r="J112" s="64" t="s">
        <v>8</v>
      </c>
      <c r="K112" s="63" t="s">
        <v>289</v>
      </c>
      <c r="L112" s="128" t="s">
        <v>46</v>
      </c>
      <c r="M112" s="50" t="str">
        <f t="shared" si="6"/>
        <v>i1601002</v>
      </c>
      <c r="N112" s="128" t="str">
        <f>VLOOKUP(M112,PERSONAS_INGRESOS!$A$4:$B$293,2,FALSE)</f>
        <v xml:space="preserve">Salidas compra acciones, bonos </v>
      </c>
      <c r="O112" s="50" t="str">
        <f t="shared" si="8"/>
        <v>i1601002</v>
      </c>
      <c r="P112" s="50" t="str">
        <f>IF(O112="","",IFERROR(VLOOKUP(O112,INGRESOS_H!$A$4:$B$140,2,FALSE),"not listed"))</f>
        <v xml:space="preserve">Salidas compra acciones, bonos </v>
      </c>
      <c r="Q112" s="50"/>
    </row>
    <row r="113" spans="1:17">
      <c r="A113" s="47" t="s">
        <v>4</v>
      </c>
      <c r="B113" s="47" t="s">
        <v>299</v>
      </c>
      <c r="C113" s="48" t="s">
        <v>301</v>
      </c>
      <c r="D113" s="127" t="s">
        <v>280</v>
      </c>
      <c r="E113" s="63">
        <v>12</v>
      </c>
      <c r="F113" s="47" t="s">
        <v>51</v>
      </c>
      <c r="G113" s="47" t="s">
        <v>52</v>
      </c>
      <c r="H113" s="47" t="s">
        <v>32</v>
      </c>
      <c r="I113" s="47" t="s">
        <v>287</v>
      </c>
      <c r="J113" s="64" t="s">
        <v>8</v>
      </c>
      <c r="K113" s="63" t="s">
        <v>290</v>
      </c>
      <c r="L113" s="128" t="s">
        <v>46</v>
      </c>
      <c r="M113" s="50" t="str">
        <f t="shared" si="6"/>
        <v>i1601003</v>
      </c>
      <c r="N113" s="128" t="str">
        <f>VLOOKUP(M113,PERSONAS_INGRESOS!$A$4:$B$293,2,FALSE)</f>
        <v xml:space="preserve">Salidas pago de préstamos </v>
      </c>
      <c r="O113" s="50" t="str">
        <f t="shared" si="8"/>
        <v>i1601003</v>
      </c>
      <c r="P113" s="50" t="str">
        <f>IF(O113="","",IFERROR(VLOOKUP(O113,INGRESOS_H!$A$4:$B$140,2,FALSE),"not listed"))</f>
        <v xml:space="preserve">Salidas pago de préstamos </v>
      </c>
      <c r="Q113" s="50"/>
    </row>
    <row r="114" spans="1:17">
      <c r="A114" s="47" t="s">
        <v>4</v>
      </c>
      <c r="B114" s="47" t="s">
        <v>299</v>
      </c>
      <c r="C114" s="48" t="s">
        <v>300</v>
      </c>
      <c r="D114" s="127" t="s">
        <v>281</v>
      </c>
      <c r="E114" s="63">
        <v>12</v>
      </c>
      <c r="F114" s="47" t="s">
        <v>51</v>
      </c>
      <c r="G114" s="47" t="s">
        <v>52</v>
      </c>
      <c r="H114" s="47" t="s">
        <v>32</v>
      </c>
      <c r="I114" s="47" t="s">
        <v>287</v>
      </c>
      <c r="J114" s="64" t="s">
        <v>8</v>
      </c>
      <c r="K114" s="63" t="s">
        <v>291</v>
      </c>
      <c r="L114" s="128" t="s">
        <v>46</v>
      </c>
      <c r="M114" s="50" t="str">
        <f t="shared" si="6"/>
        <v>i1601004</v>
      </c>
      <c r="N114" s="128" t="str">
        <f>VLOOKUP(M114,PERSONAS_INGRESOS!$A$4:$B$293,2,FALSE)</f>
        <v xml:space="preserve">Salidas pago clubes.. </v>
      </c>
      <c r="O114" s="50" t="str">
        <f t="shared" si="8"/>
        <v>i1601004</v>
      </c>
      <c r="P114" s="50" t="str">
        <f>IF(O114="","",IFERROR(VLOOKUP(O114,INGRESOS_H!$A$4:$B$140,2,FALSE),"not listed"))</f>
        <v xml:space="preserve">Salidas pago clubes.. </v>
      </c>
      <c r="Q114" s="50"/>
    </row>
    <row r="115" spans="1:17">
      <c r="A115" s="47" t="s">
        <v>4</v>
      </c>
      <c r="B115" s="47" t="s">
        <v>299</v>
      </c>
      <c r="C115" s="48" t="s">
        <v>302</v>
      </c>
      <c r="D115" s="127" t="s">
        <v>282</v>
      </c>
      <c r="E115" s="63">
        <v>12</v>
      </c>
      <c r="F115" s="47" t="s">
        <v>51</v>
      </c>
      <c r="G115" s="47" t="s">
        <v>52</v>
      </c>
      <c r="H115" s="47" t="s">
        <v>32</v>
      </c>
      <c r="I115" s="47" t="s">
        <v>287</v>
      </c>
      <c r="J115" s="64" t="s">
        <v>8</v>
      </c>
      <c r="K115" s="63" t="s">
        <v>292</v>
      </c>
      <c r="L115" s="128" t="s">
        <v>46</v>
      </c>
      <c r="M115" s="50" t="str">
        <f t="shared" si="6"/>
        <v>i1601005</v>
      </c>
      <c r="N115" s="128" t="str">
        <f>VLOOKUP(M115,PERSONAS_INGRESOS!$A$4:$B$293,2,FALSE)</f>
        <v xml:space="preserve">Salidas pago artículos comprad </v>
      </c>
      <c r="O115" s="50" t="str">
        <f t="shared" si="8"/>
        <v>i1601005</v>
      </c>
      <c r="P115" s="50" t="str">
        <f>IF(O115="","",IFERROR(VLOOKUP(O115,INGRESOS_H!$A$4:$B$140,2,FALSE),"not listed"))</f>
        <v xml:space="preserve">Salidas pago artículos comprad </v>
      </c>
      <c r="Q115" s="50"/>
    </row>
    <row r="116" spans="1:17">
      <c r="A116" s="47" t="s">
        <v>4</v>
      </c>
      <c r="B116" s="47" t="s">
        <v>299</v>
      </c>
      <c r="C116" s="48" t="s">
        <v>303</v>
      </c>
      <c r="D116" s="127" t="s">
        <v>283</v>
      </c>
      <c r="E116" s="63">
        <v>12</v>
      </c>
      <c r="F116" s="47" t="s">
        <v>51</v>
      </c>
      <c r="G116" s="47" t="s">
        <v>52</v>
      </c>
      <c r="H116" s="47" t="s">
        <v>32</v>
      </c>
      <c r="I116" s="47" t="s">
        <v>287</v>
      </c>
      <c r="J116" s="64" t="s">
        <v>8</v>
      </c>
      <c r="K116" s="63" t="s">
        <v>293</v>
      </c>
      <c r="L116" s="128" t="s">
        <v>46</v>
      </c>
      <c r="M116" s="50" t="str">
        <f t="shared" si="6"/>
        <v>i1601006</v>
      </c>
      <c r="N116" s="128" t="str">
        <f>VLOOKUP(M116,PERSONAS_INGRESOS!$A$4:$B$293,2,FALSE)</f>
        <v xml:space="preserve">Salidas prestamos otorgados </v>
      </c>
      <c r="O116" s="50" t="str">
        <f t="shared" si="8"/>
        <v>i1601006</v>
      </c>
      <c r="P116" s="50" t="str">
        <f>IF(O116="","",IFERROR(VLOOKUP(O116,INGRESOS_H!$A$4:$B$140,2,FALSE),"not listed"))</f>
        <v xml:space="preserve">Salidas prestamos otorgados </v>
      </c>
      <c r="Q116" s="50"/>
    </row>
    <row r="117" spans="1:17">
      <c r="A117" s="47" t="s">
        <v>4</v>
      </c>
      <c r="B117" s="47" t="s">
        <v>299</v>
      </c>
      <c r="C117" s="48" t="s">
        <v>304</v>
      </c>
      <c r="D117" s="127" t="s">
        <v>284</v>
      </c>
      <c r="E117" s="63">
        <v>12</v>
      </c>
      <c r="F117" s="47" t="s">
        <v>51</v>
      </c>
      <c r="G117" s="47" t="s">
        <v>52</v>
      </c>
      <c r="H117" s="47" t="s">
        <v>32</v>
      </c>
      <c r="I117" s="47" t="s">
        <v>287</v>
      </c>
      <c r="J117" s="64" t="s">
        <v>8</v>
      </c>
      <c r="K117" s="63" t="s">
        <v>294</v>
      </c>
      <c r="L117" s="128" t="s">
        <v>46</v>
      </c>
      <c r="M117" s="50" t="str">
        <f t="shared" si="6"/>
        <v>i1601007</v>
      </c>
      <c r="N117" s="128" t="str">
        <f>VLOOKUP(M117,PERSONAS_INGRESOS!$A$4:$B$293,2,FALSE)</f>
        <v xml:space="preserve">Salidas  arreglo vivienda </v>
      </c>
      <c r="O117" s="50" t="str">
        <f t="shared" si="8"/>
        <v>i1601007</v>
      </c>
      <c r="P117" s="50" t="str">
        <f>IF(O117="","",IFERROR(VLOOKUP(O117,INGRESOS_H!$A$4:$B$140,2,FALSE),"not listed"))</f>
        <v xml:space="preserve">Salidas  arreglo vivienda </v>
      </c>
      <c r="Q117" s="50"/>
    </row>
    <row r="118" spans="1:17">
      <c r="A118" s="47" t="s">
        <v>4</v>
      </c>
      <c r="B118" s="47" t="s">
        <v>299</v>
      </c>
      <c r="C118" s="48" t="s">
        <v>305</v>
      </c>
      <c r="D118" s="127" t="s">
        <v>285</v>
      </c>
      <c r="E118" s="63">
        <v>12</v>
      </c>
      <c r="F118" s="47" t="s">
        <v>51</v>
      </c>
      <c r="G118" s="47" t="s">
        <v>52</v>
      </c>
      <c r="H118" s="47" t="s">
        <v>32</v>
      </c>
      <c r="I118" s="47" t="s">
        <v>287</v>
      </c>
      <c r="J118" s="64" t="s">
        <v>8</v>
      </c>
      <c r="K118" s="63" t="s">
        <v>295</v>
      </c>
      <c r="L118" s="128" t="s">
        <v>46</v>
      </c>
      <c r="M118" s="50" t="str">
        <f t="shared" si="6"/>
        <v>i1601008</v>
      </c>
      <c r="N118" s="128" t="str">
        <f>VLOOKUP(M118,PERSONAS_INGRESOS!$A$4:$B$293,2,FALSE)</f>
        <v xml:space="preserve">Salidas compra maquinaria, mue </v>
      </c>
      <c r="O118" s="50" t="str">
        <f t="shared" si="8"/>
        <v>i1601008</v>
      </c>
      <c r="P118" s="50" t="str">
        <f>IF(O118="","",IFERROR(VLOOKUP(O118,INGRESOS_H!$A$4:$B$140,2,FALSE),"not listed"))</f>
        <v xml:space="preserve">Salidas compra maquinaria, mue </v>
      </c>
      <c r="Q118" s="50"/>
    </row>
    <row r="119" spans="1:17">
      <c r="A119" s="47" t="s">
        <v>4</v>
      </c>
      <c r="B119" s="47" t="s">
        <v>299</v>
      </c>
      <c r="C119" s="48" t="s">
        <v>306</v>
      </c>
      <c r="D119" s="127" t="s">
        <v>286</v>
      </c>
      <c r="E119" s="63">
        <v>12</v>
      </c>
      <c r="F119" s="47" t="s">
        <v>51</v>
      </c>
      <c r="G119" s="47" t="s">
        <v>52</v>
      </c>
      <c r="H119" s="47" t="s">
        <v>32</v>
      </c>
      <c r="I119" s="47" t="s">
        <v>287</v>
      </c>
      <c r="J119" s="64" t="s">
        <v>8</v>
      </c>
      <c r="K119" s="63" t="s">
        <v>296</v>
      </c>
      <c r="L119" s="128" t="s">
        <v>46</v>
      </c>
      <c r="M119" s="50" t="str">
        <f t="shared" si="6"/>
        <v>i1601009</v>
      </c>
      <c r="N119" s="128" t="str">
        <f>VLOOKUP(M119,PERSONAS_INGRESOS!$A$4:$B$293,2,FALSE)</f>
        <v xml:space="preserve">Salidas compra vehículos </v>
      </c>
      <c r="O119" s="50" t="str">
        <f t="shared" si="8"/>
        <v>i1601009</v>
      </c>
      <c r="P119" s="50" t="str">
        <f>IF(O119="","",IFERROR(VLOOKUP(O119,INGRESOS_H!$A$4:$B$140,2,FALSE),"not listed"))</f>
        <v xml:space="preserve">Salidas compra vehículos </v>
      </c>
      <c r="Q119" s="50"/>
    </row>
    <row r="120" spans="1:17" ht="15" thickBot="1">
      <c r="A120" s="55" t="s">
        <v>4</v>
      </c>
      <c r="B120" s="55" t="s">
        <v>299</v>
      </c>
      <c r="C120" s="56" t="s">
        <v>429</v>
      </c>
      <c r="D120" s="133" t="s">
        <v>428</v>
      </c>
      <c r="E120" s="57">
        <v>12</v>
      </c>
      <c r="F120" s="55" t="s">
        <v>341</v>
      </c>
      <c r="G120" s="55" t="s">
        <v>342</v>
      </c>
      <c r="H120" s="55" t="s">
        <v>427</v>
      </c>
      <c r="I120" s="55" t="s">
        <v>426</v>
      </c>
      <c r="J120" s="58" t="s">
        <v>8</v>
      </c>
      <c r="K120" s="57" t="s">
        <v>425</v>
      </c>
      <c r="L120" s="134" t="s">
        <v>46</v>
      </c>
      <c r="M120" s="155" t="str">
        <f t="shared" si="6"/>
        <v>i1601010</v>
      </c>
      <c r="N120" s="134" t="str">
        <f>VLOOKUP(M120,PERSONAS_INGRESOS!$A$4:$B$293,2,FALSE)</f>
        <v>Inversiones Agropecuarias</v>
      </c>
      <c r="O120" s="155" t="str">
        <f t="shared" si="8"/>
        <v>i1601010</v>
      </c>
      <c r="P120" s="155" t="str">
        <f>IF(O120="","",IFERROR(VLOOKUP(O120,INGRESOS_H!$A$4:$B$140,2,FALSE),"not listed"))</f>
        <v>Inversiones Agropecuarias</v>
      </c>
      <c r="Q120" s="32"/>
    </row>
    <row r="121" spans="1:17" ht="15.6" thickTop="1" thickBot="1">
      <c r="A121" s="28"/>
      <c r="B121" s="7"/>
      <c r="C121" s="44"/>
      <c r="D121" s="135"/>
      <c r="E121" s="31"/>
      <c r="F121" s="7"/>
      <c r="G121" s="7"/>
      <c r="H121" s="7"/>
      <c r="I121" s="7"/>
      <c r="J121" s="33"/>
      <c r="K121" s="31"/>
      <c r="L121" s="7"/>
      <c r="M121" s="183"/>
      <c r="N121" s="44"/>
      <c r="O121" s="7"/>
      <c r="P121" s="7"/>
      <c r="Q121" s="50"/>
    </row>
    <row r="122" spans="1:17" ht="15" thickTop="1">
      <c r="A122" s="47" t="s">
        <v>115</v>
      </c>
      <c r="B122" s="47" t="s">
        <v>115</v>
      </c>
      <c r="C122" s="48" t="s">
        <v>325</v>
      </c>
      <c r="D122" s="127" t="s">
        <v>307</v>
      </c>
      <c r="E122" s="63">
        <v>12</v>
      </c>
      <c r="F122" s="47" t="s">
        <v>51</v>
      </c>
      <c r="G122" s="47" t="s">
        <v>52</v>
      </c>
      <c r="H122" s="47" t="s">
        <v>315</v>
      </c>
      <c r="I122" s="47" t="s">
        <v>316</v>
      </c>
      <c r="J122" s="64" t="s">
        <v>8</v>
      </c>
      <c r="K122" s="63" t="s">
        <v>317</v>
      </c>
      <c r="L122" s="128" t="s">
        <v>46</v>
      </c>
      <c r="M122" s="50" t="str">
        <f t="shared" si="6"/>
        <v>i1709001</v>
      </c>
      <c r="N122" s="128" t="str">
        <f>VLOOKUP(M122,PERSONAS_INGRESOS!$A$4:$B$293,2,FALSE)</f>
        <v xml:space="preserve">Pago x impuesto predial </v>
      </c>
      <c r="O122" s="50" t="str">
        <f t="shared" si="8"/>
        <v>i1709001</v>
      </c>
      <c r="P122" s="50" t="str">
        <f>IF(O122="","",IFERROR(VLOOKUP(O122,INGRESOS_H!$A$4:$B$140,2,FALSE),"not listed"))</f>
        <v xml:space="preserve">Pago x impuesto predial </v>
      </c>
      <c r="Q122" s="50"/>
    </row>
    <row r="123" spans="1:17">
      <c r="A123" s="47" t="s">
        <v>115</v>
      </c>
      <c r="B123" s="47" t="s">
        <v>115</v>
      </c>
      <c r="C123" s="48" t="s">
        <v>326</v>
      </c>
      <c r="D123" s="127" t="s">
        <v>308</v>
      </c>
      <c r="E123" s="63">
        <v>12</v>
      </c>
      <c r="F123" s="47" t="s">
        <v>51</v>
      </c>
      <c r="G123" s="47" t="s">
        <v>52</v>
      </c>
      <c r="H123" s="47" t="s">
        <v>315</v>
      </c>
      <c r="I123" s="47" t="s">
        <v>316</v>
      </c>
      <c r="J123" s="64" t="s">
        <v>8</v>
      </c>
      <c r="K123" s="63" t="s">
        <v>318</v>
      </c>
      <c r="L123" s="128" t="s">
        <v>46</v>
      </c>
      <c r="M123" s="50" t="str">
        <f t="shared" si="6"/>
        <v>i1709002</v>
      </c>
      <c r="N123" s="128" t="str">
        <f>VLOOKUP(M123,PERSONAS_INGRESOS!$A$4:$B$293,2,FALSE)</f>
        <v xml:space="preserve">Pago impuesto a la renta </v>
      </c>
      <c r="O123" s="50" t="str">
        <f t="shared" si="8"/>
        <v>i1709002</v>
      </c>
      <c r="P123" s="50" t="str">
        <f>IF(O123="","",IFERROR(VLOOKUP(O123,INGRESOS_H!$A$4:$B$140,2,FALSE),"not listed"))</f>
        <v xml:space="preserve">Pago impuesto a la renta </v>
      </c>
      <c r="Q123" s="50"/>
    </row>
    <row r="124" spans="1:17">
      <c r="A124" s="47" t="s">
        <v>115</v>
      </c>
      <c r="B124" s="47" t="s">
        <v>115</v>
      </c>
      <c r="C124" s="48" t="s">
        <v>327</v>
      </c>
      <c r="D124" s="127" t="s">
        <v>309</v>
      </c>
      <c r="E124" s="63">
        <v>12</v>
      </c>
      <c r="F124" s="47" t="s">
        <v>51</v>
      </c>
      <c r="G124" s="47" t="s">
        <v>52</v>
      </c>
      <c r="H124" s="47" t="s">
        <v>315</v>
      </c>
      <c r="I124" s="47" t="s">
        <v>316</v>
      </c>
      <c r="J124" s="64" t="s">
        <v>8</v>
      </c>
      <c r="K124" s="63" t="s">
        <v>319</v>
      </c>
      <c r="L124" s="128" t="s">
        <v>46</v>
      </c>
      <c r="M124" s="50" t="str">
        <f t="shared" si="6"/>
        <v>i1709003</v>
      </c>
      <c r="N124" s="128" t="str">
        <f>VLOOKUP(M124,PERSONAS_INGRESOS!$A$4:$B$293,2,FALSE)</f>
        <v xml:space="preserve">Pago impuesto alcabalas </v>
      </c>
      <c r="O124" s="50" t="str">
        <f t="shared" si="8"/>
        <v>i1709003</v>
      </c>
      <c r="P124" s="50" t="str">
        <f>IF(O124="","",IFERROR(VLOOKUP(O124,INGRESOS_H!$A$4:$B$140,2,FALSE),"not listed"))</f>
        <v xml:space="preserve">Pago impuesto alcabalas </v>
      </c>
      <c r="Q124" s="50"/>
    </row>
    <row r="125" spans="1:17">
      <c r="A125" s="47" t="s">
        <v>115</v>
      </c>
      <c r="B125" s="47" t="s">
        <v>115</v>
      </c>
      <c r="C125" s="48" t="s">
        <v>328</v>
      </c>
      <c r="D125" s="127" t="s">
        <v>310</v>
      </c>
      <c r="E125" s="63">
        <v>12</v>
      </c>
      <c r="F125" s="47" t="s">
        <v>51</v>
      </c>
      <c r="G125" s="47" t="s">
        <v>52</v>
      </c>
      <c r="H125" s="47" t="s">
        <v>315</v>
      </c>
      <c r="I125" s="47" t="s">
        <v>316</v>
      </c>
      <c r="J125" s="64" t="s">
        <v>8</v>
      </c>
      <c r="K125" s="63" t="s">
        <v>320</v>
      </c>
      <c r="L125" s="128" t="s">
        <v>46</v>
      </c>
      <c r="M125" s="50" t="str">
        <f t="shared" si="6"/>
        <v>i1709004</v>
      </c>
      <c r="N125" s="128" t="str">
        <f>VLOOKUP(M125,PERSONAS_INGRESOS!$A$4:$B$293,2,FALSE)</f>
        <v xml:space="preserve">Pago impuesto compra vehículos </v>
      </c>
      <c r="O125" s="50" t="str">
        <f t="shared" si="8"/>
        <v>i1709004</v>
      </c>
      <c r="P125" s="50" t="str">
        <f>IF(O125="","",IFERROR(VLOOKUP(O125,INGRESOS_H!$A$4:$B$140,2,FALSE),"not listed"))</f>
        <v xml:space="preserve">Pago impuesto compra vehículos </v>
      </c>
      <c r="Q125" s="50"/>
    </row>
    <row r="126" spans="1:17">
      <c r="A126" s="51" t="s">
        <v>115</v>
      </c>
      <c r="B126" s="51" t="s">
        <v>115</v>
      </c>
      <c r="C126" s="52" t="s">
        <v>329</v>
      </c>
      <c r="D126" s="129" t="s">
        <v>311</v>
      </c>
      <c r="E126" s="53">
        <v>12</v>
      </c>
      <c r="F126" s="51" t="s">
        <v>51</v>
      </c>
      <c r="G126" s="51" t="s">
        <v>52</v>
      </c>
      <c r="H126" s="51" t="s">
        <v>315</v>
      </c>
      <c r="I126" s="51" t="s">
        <v>316</v>
      </c>
      <c r="J126" s="54" t="s">
        <v>8</v>
      </c>
      <c r="K126" s="53" t="s">
        <v>321</v>
      </c>
      <c r="L126" s="130" t="s">
        <v>46</v>
      </c>
      <c r="M126" s="154" t="str">
        <f t="shared" si="6"/>
        <v>i1709005</v>
      </c>
      <c r="N126" s="130" t="str">
        <f>VLOOKUP(M126,PERSONAS_INGRESOS!$A$4:$B$293,2,FALSE)</f>
        <v xml:space="preserve">Pago impuesto herencias,... </v>
      </c>
      <c r="O126" s="154" t="str">
        <f t="shared" si="8"/>
        <v>i1709005</v>
      </c>
      <c r="P126" s="154" t="str">
        <f>IF(O126="","",IFERROR(VLOOKUP(O126,INGRESOS_H!$A$4:$B$140,2,FALSE),"not listed"))</f>
        <v xml:space="preserve">Pago impuesto herencias,... </v>
      </c>
      <c r="Q126" s="50"/>
    </row>
    <row r="127" spans="1:17" ht="15" thickBot="1">
      <c r="A127" s="55" t="s">
        <v>115</v>
      </c>
      <c r="B127" s="55" t="s">
        <v>4</v>
      </c>
      <c r="C127" s="56" t="s">
        <v>331</v>
      </c>
      <c r="D127" s="133" t="s">
        <v>314</v>
      </c>
      <c r="E127" s="57">
        <v>12</v>
      </c>
      <c r="F127" s="55" t="s">
        <v>51</v>
      </c>
      <c r="G127" s="55" t="s">
        <v>52</v>
      </c>
      <c r="H127" s="55" t="s">
        <v>315</v>
      </c>
      <c r="I127" s="55" t="s">
        <v>316</v>
      </c>
      <c r="J127" s="58" t="s">
        <v>8</v>
      </c>
      <c r="K127" s="57" t="s">
        <v>324</v>
      </c>
      <c r="L127" s="134" t="s">
        <v>46</v>
      </c>
      <c r="M127" s="155" t="str">
        <f t="shared" si="6"/>
        <v>i1709008</v>
      </c>
      <c r="N127" s="134" t="str">
        <f>VLOOKUP(M127,PERSONAS_INGRESOS!$A$4:$B$293,2,FALSE)</f>
        <v xml:space="preserve">Pago matricula vehículo, multa </v>
      </c>
      <c r="O127" s="155" t="str">
        <f t="shared" si="8"/>
        <v>i1709008</v>
      </c>
      <c r="P127" s="155" t="str">
        <f>IF(O127="","",IFERROR(VLOOKUP(O127,INGRESOS_H!$A$4:$B$140,2,FALSE),"not listed"))</f>
        <v xml:space="preserve">Pago matricula vehículo, multa </v>
      </c>
    </row>
    <row r="128" spans="1:17" ht="15" thickTop="1"/>
  </sheetData>
  <mergeCells count="6">
    <mergeCell ref="D2:L2"/>
    <mergeCell ref="R2:T2"/>
    <mergeCell ref="A1:C2"/>
    <mergeCell ref="D1:N1"/>
    <mergeCell ref="M2:N2"/>
    <mergeCell ref="O2:P2"/>
  </mergeCells>
  <conditionalFormatting sqref="N4:Q81 N82:P127 Q101:Q126">
    <cfRule type="expression" dxfId="0" priority="1">
      <formula>N4="not listed"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Z144"/>
  <sheetViews>
    <sheetView workbookViewId="0">
      <selection sqref="A1:E2"/>
    </sheetView>
  </sheetViews>
  <sheetFormatPr baseColWidth="10" defaultColWidth="9.109375" defaultRowHeight="14.4" outlineLevelRow="3"/>
  <cols>
    <col min="1" max="1" width="25.5546875" customWidth="1"/>
    <col min="2" max="2" width="28" hidden="1" customWidth="1"/>
    <col min="3" max="3" width="28" style="204" customWidth="1"/>
    <col min="4" max="4" width="29.88671875" hidden="1" customWidth="1"/>
    <col min="5" max="5" width="21" style="204" customWidth="1"/>
    <col min="6" max="6" width="9.33203125" bestFit="1" customWidth="1"/>
    <col min="7" max="7" width="9.88671875" style="2" customWidth="1"/>
    <col min="8" max="8" width="12.6640625" style="2" hidden="1" customWidth="1"/>
    <col min="9" max="9" width="7.5546875" hidden="1" customWidth="1"/>
    <col min="10" max="10" width="8.44140625" hidden="1" customWidth="1"/>
    <col min="11" max="11" width="4.5546875" hidden="1" customWidth="1"/>
    <col min="12" max="12" width="6.44140625" hidden="1" customWidth="1"/>
    <col min="13" max="13" width="7.88671875" style="6" hidden="1" customWidth="1"/>
    <col min="14" max="14" width="13.88671875" style="2" hidden="1" customWidth="1"/>
    <col min="15" max="15" width="9.5546875" hidden="1" customWidth="1"/>
    <col min="16" max="16" width="10.33203125" customWidth="1"/>
    <col min="17" max="17" width="28.5546875" hidden="1" customWidth="1"/>
    <col min="18" max="18" width="20.33203125" hidden="1" customWidth="1"/>
    <col min="19" max="19" width="42.44140625" style="236" hidden="1" customWidth="1"/>
    <col min="20" max="20" width="29.88671875" style="160" bestFit="1" customWidth="1"/>
    <col min="21" max="21" width="49.33203125" style="160" customWidth="1"/>
    <col min="22" max="22" width="10.5546875" bestFit="1" customWidth="1"/>
    <col min="23" max="23" width="10.33203125" customWidth="1"/>
  </cols>
  <sheetData>
    <row r="1" spans="1:23">
      <c r="A1" s="372" t="s">
        <v>45</v>
      </c>
      <c r="B1" s="372"/>
      <c r="C1" s="372"/>
      <c r="D1" s="372"/>
      <c r="E1" s="376"/>
      <c r="F1" s="375" t="s">
        <v>1</v>
      </c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</row>
    <row r="2" spans="1:23">
      <c r="A2" s="373"/>
      <c r="B2" s="373"/>
      <c r="C2" s="373"/>
      <c r="D2" s="373"/>
      <c r="E2" s="377"/>
      <c r="F2" s="369" t="s">
        <v>1219</v>
      </c>
      <c r="G2" s="369"/>
      <c r="H2" s="369"/>
      <c r="I2" s="369"/>
      <c r="J2" s="369"/>
      <c r="K2" s="369"/>
      <c r="L2" s="369"/>
      <c r="M2" s="369"/>
      <c r="N2" s="369"/>
      <c r="O2" s="378"/>
      <c r="P2" s="368" t="s">
        <v>1221</v>
      </c>
      <c r="Q2" s="369"/>
      <c r="R2" s="369"/>
      <c r="S2" s="369"/>
      <c r="T2" s="367" t="s">
        <v>1223</v>
      </c>
      <c r="U2" s="367"/>
      <c r="V2" s="371" t="s">
        <v>337</v>
      </c>
      <c r="W2" s="371"/>
    </row>
    <row r="3" spans="1:23" s="8" customFormat="1" ht="31.5" customHeight="1" thickBot="1">
      <c r="A3" s="45" t="s">
        <v>43</v>
      </c>
      <c r="B3" s="45" t="s">
        <v>1817</v>
      </c>
      <c r="C3" s="195" t="s">
        <v>1811</v>
      </c>
      <c r="D3" s="95" t="s">
        <v>1816</v>
      </c>
      <c r="E3" s="307" t="s">
        <v>1812</v>
      </c>
      <c r="F3" s="45" t="s">
        <v>2</v>
      </c>
      <c r="G3" s="97" t="s">
        <v>199</v>
      </c>
      <c r="H3" s="45" t="s">
        <v>1869</v>
      </c>
      <c r="I3" s="45" t="s">
        <v>48</v>
      </c>
      <c r="J3" s="45" t="s">
        <v>49</v>
      </c>
      <c r="K3" s="45" t="s">
        <v>17</v>
      </c>
      <c r="L3" s="45" t="s">
        <v>16</v>
      </c>
      <c r="M3" s="45" t="s">
        <v>180</v>
      </c>
      <c r="N3" s="65" t="s">
        <v>200</v>
      </c>
      <c r="O3" s="97" t="s">
        <v>47</v>
      </c>
      <c r="P3" s="138" t="s">
        <v>1770</v>
      </c>
      <c r="Q3" s="97" t="s">
        <v>1771</v>
      </c>
      <c r="R3" s="95" t="s">
        <v>1814</v>
      </c>
      <c r="S3" s="237" t="s">
        <v>1815</v>
      </c>
      <c r="T3" s="95" t="s">
        <v>1814</v>
      </c>
      <c r="U3" s="95" t="s">
        <v>1815</v>
      </c>
      <c r="V3" s="66" t="s">
        <v>1883</v>
      </c>
      <c r="W3" s="68" t="s">
        <v>1882</v>
      </c>
    </row>
    <row r="4" spans="1:23" s="208" customFormat="1" ht="15.6" thickTop="1" thickBot="1">
      <c r="A4" s="207" t="s">
        <v>1879</v>
      </c>
      <c r="B4" s="206" t="s">
        <v>8</v>
      </c>
      <c r="C4" s="301" t="s">
        <v>1878</v>
      </c>
      <c r="D4" s="206" t="s">
        <v>8</v>
      </c>
      <c r="E4" s="308" t="s">
        <v>1877</v>
      </c>
      <c r="F4" s="207" t="s">
        <v>8</v>
      </c>
      <c r="G4" s="207" t="s">
        <v>1786</v>
      </c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 t="str">
        <f>'Formulas aggregates'!B51</f>
        <v>ing_cor_tot</v>
      </c>
      <c r="U4" s="207" t="str">
        <f>IF(T4="-","-",IFERROR(VLOOKUP(T4,HOGARES_AGREGADOS!$A$4:$B$258,2,FALSE),"not listed"))</f>
        <v>Ingreso Corriente Total del Hogar</v>
      </c>
      <c r="V4" s="5"/>
      <c r="W4" s="5"/>
    </row>
    <row r="5" spans="1:23" s="209" customFormat="1" ht="15" customHeight="1" thickTop="1">
      <c r="A5" s="261" t="s">
        <v>1829</v>
      </c>
      <c r="B5" s="261" t="s">
        <v>8</v>
      </c>
      <c r="C5" s="262" t="s">
        <v>1828</v>
      </c>
      <c r="D5" s="261" t="s">
        <v>8</v>
      </c>
      <c r="E5" s="309" t="s">
        <v>1864</v>
      </c>
      <c r="F5" s="261" t="s">
        <v>8</v>
      </c>
      <c r="G5" s="261" t="s">
        <v>1786</v>
      </c>
      <c r="H5" s="261"/>
      <c r="I5" s="261"/>
      <c r="J5" s="261"/>
      <c r="K5" s="261"/>
      <c r="L5" s="261"/>
      <c r="M5" s="261"/>
      <c r="N5" s="261"/>
      <c r="O5" s="261"/>
      <c r="P5" s="261"/>
      <c r="Q5" s="261"/>
      <c r="R5" s="261" t="str">
        <f>'Formulas aggregates'!B35</f>
        <v>ing_mon_cor</v>
      </c>
      <c r="S5" s="261" t="str">
        <f>IF(R5="-","-",IFERROR(VLOOKUP(R5,'Formulas aggregates'!$B$2:$C$82,2,FALSE),"not listed"))</f>
        <v>Ingreso Corriente Monetario del Hogar</v>
      </c>
      <c r="T5" s="261" t="str">
        <f>IF(R5="","",R5)</f>
        <v>ing_mon_cor</v>
      </c>
      <c r="U5" s="261" t="str">
        <f>IF(T5="-","-",IFERROR(VLOOKUP(T5,HOGARES_AGREGADOS!$A$4:$B$258,2,FALSE),"not listed"))</f>
        <v>Ingreso Corriente Monetario del Hogar</v>
      </c>
      <c r="V5" s="5"/>
      <c r="W5" s="5"/>
    </row>
    <row r="6" spans="1:23" s="5" customFormat="1" hidden="1">
      <c r="A6" s="22" t="s">
        <v>0</v>
      </c>
      <c r="B6" s="19" t="s">
        <v>1772</v>
      </c>
      <c r="C6" s="197" t="s">
        <v>8</v>
      </c>
      <c r="D6" s="19" t="s">
        <v>1776</v>
      </c>
      <c r="E6" s="168"/>
      <c r="F6" s="22" t="s">
        <v>156</v>
      </c>
      <c r="G6" s="22">
        <v>1</v>
      </c>
      <c r="H6" s="22"/>
      <c r="I6" s="22" t="s">
        <v>51</v>
      </c>
      <c r="J6" s="22" t="s">
        <v>52</v>
      </c>
      <c r="K6" s="22" t="s">
        <v>94</v>
      </c>
      <c r="L6" s="22" t="s">
        <v>150</v>
      </c>
      <c r="M6" s="22">
        <v>5</v>
      </c>
      <c r="N6" s="22" t="s">
        <v>155</v>
      </c>
      <c r="O6" s="22" t="s">
        <v>46</v>
      </c>
      <c r="P6" s="22" t="str">
        <f>"i"&amp;LEFT(F6,2)&amp;RIGHT(LEFT(F6,5),2)&amp;RIGHT(F6,3)</f>
        <v>i1403099</v>
      </c>
      <c r="Q6" s="22" t="str">
        <f>VLOOKUP(P6,PERSONAS_INGRESOS!$A$4:$B$293,2,FALSE)</f>
        <v xml:space="preserve">Total ingreso neto </v>
      </c>
      <c r="R6" s="22" t="s">
        <v>8</v>
      </c>
      <c r="S6" s="22" t="str">
        <f>IF(R6="-","-",IFERROR(VLOOKUP(R6,'Formulas aggregates'!$B$2:$C$82,2,FALSE),"not listed"))</f>
        <v>-</v>
      </c>
      <c r="T6" s="22" t="str">
        <f t="shared" ref="T6:T63" si="0">IF(R6="","",R6)</f>
        <v>-</v>
      </c>
      <c r="U6" s="22" t="str">
        <f>IF(T6="-","-",IFERROR(VLOOKUP(T6,HOGARES_AGREGADOS!$A$4:$B$258,2,FALSE),"not listed"))</f>
        <v>-</v>
      </c>
    </row>
    <row r="7" spans="1:23" s="5" customFormat="1" hidden="1" outlineLevel="1">
      <c r="A7" s="263" t="s">
        <v>0</v>
      </c>
      <c r="B7" s="259" t="s">
        <v>8</v>
      </c>
      <c r="C7" s="259" t="s">
        <v>1799</v>
      </c>
      <c r="D7" s="259" t="s">
        <v>8</v>
      </c>
      <c r="E7" s="188" t="s">
        <v>1800</v>
      </c>
      <c r="F7" s="328" t="s">
        <v>8</v>
      </c>
      <c r="G7" s="328" t="s">
        <v>1786</v>
      </c>
      <c r="H7" s="263"/>
      <c r="I7" s="263"/>
      <c r="J7" s="263"/>
      <c r="K7" s="263"/>
      <c r="L7" s="263"/>
      <c r="M7" s="263"/>
      <c r="N7" s="263"/>
      <c r="O7" s="263"/>
      <c r="P7" s="263"/>
      <c r="Q7" s="263"/>
      <c r="R7" s="263" t="str">
        <f>'Formulas aggregates'!B23</f>
        <v>ing_trab_mon</v>
      </c>
      <c r="S7" s="263" t="str">
        <f>IF(R7="-","-",IFERROR(VLOOKUP(R7,'Formulas aggregates'!$B$2:$C$82,2,FALSE),"not listed"))</f>
        <v>Ingresos por Trabajo Monetario</v>
      </c>
      <c r="T7" s="263" t="str">
        <f t="shared" si="0"/>
        <v>ing_trab_mon</v>
      </c>
      <c r="U7" s="263" t="str">
        <f>IF(T7="-","-",IFERROR(VLOOKUP(T7,HOGARES_AGREGADOS!$A$4:$B$258,2,FALSE),"not listed"))</f>
        <v>Ingresos por Trabajo Monetario</v>
      </c>
    </row>
    <row r="8" spans="1:23" hidden="1" outlineLevel="2">
      <c r="A8" s="222" t="s">
        <v>0</v>
      </c>
      <c r="B8" s="223" t="s">
        <v>8</v>
      </c>
      <c r="C8" s="223" t="s">
        <v>1789</v>
      </c>
      <c r="D8" s="223" t="s">
        <v>8</v>
      </c>
      <c r="E8" s="192" t="s">
        <v>1784</v>
      </c>
      <c r="F8" s="329" t="s">
        <v>8</v>
      </c>
      <c r="G8" s="329" t="s">
        <v>1786</v>
      </c>
      <c r="H8" s="222"/>
      <c r="I8" s="222"/>
      <c r="J8" s="222"/>
      <c r="K8" s="222"/>
      <c r="L8" s="222"/>
      <c r="M8" s="222"/>
      <c r="N8" s="222"/>
      <c r="O8" s="222"/>
      <c r="P8" s="222" t="s">
        <v>8</v>
      </c>
      <c r="Q8" s="222" t="s">
        <v>8</v>
      </c>
      <c r="R8" s="222" t="str">
        <f>'Formulas aggregates'!B10</f>
        <v>ing_asal_mon_net</v>
      </c>
      <c r="S8" s="222" t="str">
        <f>IF(R8="-","-",IFERROR(VLOOKUP(R8,'Formulas aggregates'!$B$2:$C$82,2,FALSE),"not listed"))</f>
        <v>Ingreso del Trabajo Asalariado Monetario</v>
      </c>
      <c r="T8" s="222" t="str">
        <f t="shared" si="0"/>
        <v>ing_asal_mon_net</v>
      </c>
      <c r="U8" s="222" t="str">
        <f>IF(T8="-","-",IFERROR(VLOOKUP(T8,HOGARES_AGREGADOS!$A$4:$B$258,2,FALSE),"not listed"))</f>
        <v>Ingreso del Trabajo Asalariado Monetario</v>
      </c>
      <c r="V8" s="5"/>
      <c r="W8" s="5"/>
    </row>
    <row r="9" spans="1:23" hidden="1" outlineLevel="3">
      <c r="A9" s="264" t="s">
        <v>0</v>
      </c>
      <c r="B9" s="265" t="s">
        <v>1773</v>
      </c>
      <c r="C9" s="266" t="s">
        <v>1773</v>
      </c>
      <c r="D9" s="265" t="s">
        <v>216</v>
      </c>
      <c r="E9" s="193" t="s">
        <v>1783</v>
      </c>
      <c r="F9" s="330" t="s">
        <v>56</v>
      </c>
      <c r="G9" s="330">
        <v>1</v>
      </c>
      <c r="H9" s="264">
        <v>1</v>
      </c>
      <c r="I9" s="264" t="s">
        <v>51</v>
      </c>
      <c r="J9" s="264" t="s">
        <v>52</v>
      </c>
      <c r="K9" s="264" t="s">
        <v>54</v>
      </c>
      <c r="L9" s="264" t="s">
        <v>55</v>
      </c>
      <c r="M9" s="264">
        <v>5</v>
      </c>
      <c r="N9" s="264" t="s">
        <v>92</v>
      </c>
      <c r="O9" s="264" t="s">
        <v>46</v>
      </c>
      <c r="P9" s="264" t="str">
        <f>"i"&amp;LEFT(F9,2)&amp;RIGHT(LEFT(F9,5),2)&amp;RIGHT(F9,3)</f>
        <v>i1401097</v>
      </c>
      <c r="Q9" s="264" t="str">
        <f>VLOOKUP(P9,PERSONAS_INGRESOS!$A$4:$B$293,2,FALSE)</f>
        <v xml:space="preserve">Total ingresos monetarios </v>
      </c>
      <c r="R9" s="264" t="str">
        <f>'Formulas aggregates'!$B$4</f>
        <v>suel_sal_bruto</v>
      </c>
      <c r="S9" s="264" t="str">
        <f>IF(R9="-","-",IFERROR(VLOOKUP(R9,'Formulas aggregates'!$B$2:$C$82,2,FALSE),"not listed"))</f>
        <v>Sueldos y Salarios Monetarios Brutos</v>
      </c>
      <c r="T9" s="264" t="str">
        <f t="shared" si="0"/>
        <v>suel_sal_bruto</v>
      </c>
      <c r="U9" s="264" t="str">
        <f>IF(T9="-","-",IFERROR(VLOOKUP(T9,HOGARES_AGREGADOS!$A$4:$B$258,2,FALSE),"not listed"))</f>
        <v>Sueldos y Salarios Monetarios Brutos</v>
      </c>
      <c r="V9" s="5"/>
      <c r="W9" s="5"/>
    </row>
    <row r="10" spans="1:23" s="5" customFormat="1" hidden="1" outlineLevel="3">
      <c r="A10" s="190" t="s">
        <v>0</v>
      </c>
      <c r="B10" s="190" t="s">
        <v>1773</v>
      </c>
      <c r="C10" s="257" t="s">
        <v>8</v>
      </c>
      <c r="D10" s="190" t="s">
        <v>96</v>
      </c>
      <c r="E10" s="211" t="s">
        <v>8</v>
      </c>
      <c r="F10" s="332" t="s">
        <v>60</v>
      </c>
      <c r="G10" s="332">
        <v>1</v>
      </c>
      <c r="H10" s="190">
        <v>1</v>
      </c>
      <c r="I10" s="190" t="s">
        <v>51</v>
      </c>
      <c r="J10" s="190" t="s">
        <v>52</v>
      </c>
      <c r="K10" s="190" t="s">
        <v>54</v>
      </c>
      <c r="L10" s="190" t="s">
        <v>55</v>
      </c>
      <c r="M10" s="190">
        <v>5</v>
      </c>
      <c r="N10" s="190" t="s">
        <v>95</v>
      </c>
      <c r="O10" s="190" t="s">
        <v>46</v>
      </c>
      <c r="P10" s="190" t="str">
        <f t="shared" ref="P10:P60" si="1">"i"&amp;LEFT(F10,2)&amp;RIGHT(LEFT(F10,5),2)&amp;RIGHT(F10,3)</f>
        <v>i1401001</v>
      </c>
      <c r="Q10" s="190" t="str">
        <f>VLOOKUP(P10,PERSONAS_INGRESOS!$A$4:$B$293,2,FALSE)</f>
        <v xml:space="preserve">Salario o Jornal </v>
      </c>
      <c r="R10" s="190" t="str">
        <f>'Formulas aggregates'!$B$4</f>
        <v>suel_sal_bruto</v>
      </c>
      <c r="S10" s="190" t="str">
        <f>IF(R10="-","-",IFERROR(VLOOKUP(R10,'Formulas aggregates'!$B$2:$C$82,2,FALSE),"not listed"))</f>
        <v>Sueldos y Salarios Monetarios Brutos</v>
      </c>
      <c r="T10" s="190" t="str">
        <f t="shared" si="0"/>
        <v>suel_sal_bruto</v>
      </c>
      <c r="U10" s="190" t="str">
        <f>IF(T10="-","-",IFERROR(VLOOKUP(T10,HOGARES_AGREGADOS!$A$4:$B$258,2,FALSE),"not listed"))</f>
        <v>Sueldos y Salarios Monetarios Brutos</v>
      </c>
    </row>
    <row r="11" spans="1:23" s="5" customFormat="1" hidden="1" outlineLevel="3">
      <c r="A11" s="190" t="s">
        <v>0</v>
      </c>
      <c r="B11" s="190" t="s">
        <v>1773</v>
      </c>
      <c r="C11" s="257" t="s">
        <v>8</v>
      </c>
      <c r="D11" s="190" t="s">
        <v>97</v>
      </c>
      <c r="E11" s="211" t="s">
        <v>8</v>
      </c>
      <c r="F11" s="332" t="s">
        <v>57</v>
      </c>
      <c r="G11" s="332">
        <v>1</v>
      </c>
      <c r="H11" s="190">
        <v>1</v>
      </c>
      <c r="I11" s="190" t="s">
        <v>51</v>
      </c>
      <c r="J11" s="190" t="s">
        <v>52</v>
      </c>
      <c r="K11" s="190" t="s">
        <v>54</v>
      </c>
      <c r="L11" s="190" t="s">
        <v>55</v>
      </c>
      <c r="M11" s="190">
        <v>5</v>
      </c>
      <c r="N11" s="190" t="s">
        <v>76</v>
      </c>
      <c r="O11" s="190" t="s">
        <v>46</v>
      </c>
      <c r="P11" s="190" t="str">
        <f t="shared" si="1"/>
        <v>i1401002</v>
      </c>
      <c r="Q11" s="190" t="str">
        <f>VLOOKUP(P11,PERSONAS_INGRESOS!$A$4:$B$293,2,FALSE)</f>
        <v xml:space="preserve">Remuneración mensual unificada </v>
      </c>
      <c r="R11" s="190" t="str">
        <f>'Formulas aggregates'!$B$4</f>
        <v>suel_sal_bruto</v>
      </c>
      <c r="S11" s="190" t="str">
        <f>IF(R11="-","-",IFERROR(VLOOKUP(R11,'Formulas aggregates'!$B$2:$C$82,2,FALSE),"not listed"))</f>
        <v>Sueldos y Salarios Monetarios Brutos</v>
      </c>
      <c r="T11" s="190" t="str">
        <f t="shared" si="0"/>
        <v>suel_sal_bruto</v>
      </c>
      <c r="U11" s="190" t="str">
        <f>IF(T11="-","-",IFERROR(VLOOKUP(T11,HOGARES_AGREGADOS!$A$4:$B$258,2,FALSE),"not listed"))</f>
        <v>Sueldos y Salarios Monetarios Brutos</v>
      </c>
    </row>
    <row r="12" spans="1:23" s="5" customFormat="1" hidden="1" outlineLevel="3">
      <c r="A12" s="190" t="s">
        <v>0</v>
      </c>
      <c r="B12" s="190" t="s">
        <v>1773</v>
      </c>
      <c r="C12" s="257" t="s">
        <v>8</v>
      </c>
      <c r="D12" s="190" t="s">
        <v>98</v>
      </c>
      <c r="E12" s="211" t="s">
        <v>8</v>
      </c>
      <c r="F12" s="332" t="s">
        <v>61</v>
      </c>
      <c r="G12" s="332">
        <v>1</v>
      </c>
      <c r="H12" s="190">
        <v>1</v>
      </c>
      <c r="I12" s="190" t="s">
        <v>51</v>
      </c>
      <c r="J12" s="190" t="s">
        <v>52</v>
      </c>
      <c r="K12" s="190" t="s">
        <v>54</v>
      </c>
      <c r="L12" s="190" t="s">
        <v>55</v>
      </c>
      <c r="M12" s="190">
        <v>5</v>
      </c>
      <c r="N12" s="190" t="s">
        <v>77</v>
      </c>
      <c r="O12" s="190" t="s">
        <v>46</v>
      </c>
      <c r="P12" s="190" t="str">
        <f t="shared" si="1"/>
        <v>i1401003</v>
      </c>
      <c r="Q12" s="190" t="str">
        <f>VLOOKUP(P12,PERSONAS_INGRESOS!$A$4:$B$293,2,FALSE)</f>
        <v xml:space="preserve">Horas extras </v>
      </c>
      <c r="R12" s="190" t="str">
        <f>'Formulas aggregates'!$B$4</f>
        <v>suel_sal_bruto</v>
      </c>
      <c r="S12" s="190" t="str">
        <f>IF(R12="-","-",IFERROR(VLOOKUP(R12,'Formulas aggregates'!$B$2:$C$82,2,FALSE),"not listed"))</f>
        <v>Sueldos y Salarios Monetarios Brutos</v>
      </c>
      <c r="T12" s="190" t="str">
        <f t="shared" si="0"/>
        <v>suel_sal_bruto</v>
      </c>
      <c r="U12" s="190" t="str">
        <f>IF(T12="-","-",IFERROR(VLOOKUP(T12,HOGARES_AGREGADOS!$A$4:$B$258,2,FALSE),"not listed"))</f>
        <v>Sueldos y Salarios Monetarios Brutos</v>
      </c>
    </row>
    <row r="13" spans="1:23" s="5" customFormat="1" hidden="1" outlineLevel="3">
      <c r="A13" s="190" t="s">
        <v>0</v>
      </c>
      <c r="B13" s="190" t="s">
        <v>1773</v>
      </c>
      <c r="C13" s="257" t="s">
        <v>8</v>
      </c>
      <c r="D13" s="190" t="s">
        <v>99</v>
      </c>
      <c r="E13" s="211" t="s">
        <v>8</v>
      </c>
      <c r="F13" s="332" t="s">
        <v>58</v>
      </c>
      <c r="G13" s="332">
        <v>1</v>
      </c>
      <c r="H13" s="190">
        <v>1</v>
      </c>
      <c r="I13" s="190" t="s">
        <v>51</v>
      </c>
      <c r="J13" s="190" t="s">
        <v>52</v>
      </c>
      <c r="K13" s="190" t="s">
        <v>54</v>
      </c>
      <c r="L13" s="190" t="s">
        <v>55</v>
      </c>
      <c r="M13" s="190">
        <v>5</v>
      </c>
      <c r="N13" s="190" t="s">
        <v>59</v>
      </c>
      <c r="O13" s="190" t="s">
        <v>46</v>
      </c>
      <c r="P13" s="190" t="str">
        <f t="shared" si="1"/>
        <v>i1401004</v>
      </c>
      <c r="Q13" s="190" t="str">
        <f>VLOOKUP(P13,PERSONAS_INGRESOS!$A$4:$B$293,2,FALSE)</f>
        <v xml:space="preserve">Fondo de reserva </v>
      </c>
      <c r="R13" s="190" t="str">
        <f>'Formulas aggregates'!$B$4</f>
        <v>suel_sal_bruto</v>
      </c>
      <c r="S13" s="190" t="str">
        <f>IF(R13="-","-",IFERROR(VLOOKUP(R13,'Formulas aggregates'!$B$2:$C$82,2,FALSE),"not listed"))</f>
        <v>Sueldos y Salarios Monetarios Brutos</v>
      </c>
      <c r="T13" s="190" t="str">
        <f t="shared" si="0"/>
        <v>suel_sal_bruto</v>
      </c>
      <c r="U13" s="190" t="str">
        <f>IF(T13="-","-",IFERROR(VLOOKUP(T13,HOGARES_AGREGADOS!$A$4:$B$258,2,FALSE),"not listed"))</f>
        <v>Sueldos y Salarios Monetarios Brutos</v>
      </c>
    </row>
    <row r="14" spans="1:23" s="5" customFormat="1" hidden="1" outlineLevel="3">
      <c r="A14" s="190" t="s">
        <v>0</v>
      </c>
      <c r="B14" s="190" t="s">
        <v>1773</v>
      </c>
      <c r="C14" s="257" t="s">
        <v>8</v>
      </c>
      <c r="D14" s="190" t="s">
        <v>102</v>
      </c>
      <c r="E14" s="211" t="s">
        <v>8</v>
      </c>
      <c r="F14" s="332" t="s">
        <v>62</v>
      </c>
      <c r="G14" s="332">
        <v>1</v>
      </c>
      <c r="H14" s="190">
        <v>1</v>
      </c>
      <c r="I14" s="190" t="s">
        <v>51</v>
      </c>
      <c r="J14" s="190" t="s">
        <v>52</v>
      </c>
      <c r="K14" s="190" t="s">
        <v>54</v>
      </c>
      <c r="L14" s="190" t="s">
        <v>55</v>
      </c>
      <c r="M14" s="190">
        <v>5</v>
      </c>
      <c r="N14" s="190" t="s">
        <v>78</v>
      </c>
      <c r="O14" s="190" t="s">
        <v>46</v>
      </c>
      <c r="P14" s="190" t="str">
        <f t="shared" si="1"/>
        <v>i1401005</v>
      </c>
      <c r="Q14" s="190" t="str">
        <f>VLOOKUP(P14,PERSONAS_INGRESOS!$A$4:$B$293,2,FALSE)</f>
        <v xml:space="preserve">Bonificación costo de vida </v>
      </c>
      <c r="R14" s="190" t="str">
        <f>'Formulas aggregates'!$B$4</f>
        <v>suel_sal_bruto</v>
      </c>
      <c r="S14" s="190" t="str">
        <f>IF(R14="-","-",IFERROR(VLOOKUP(R14,'Formulas aggregates'!$B$2:$C$82,2,FALSE),"not listed"))</f>
        <v>Sueldos y Salarios Monetarios Brutos</v>
      </c>
      <c r="T14" s="190" t="str">
        <f t="shared" si="0"/>
        <v>suel_sal_bruto</v>
      </c>
      <c r="U14" s="190" t="str">
        <f>IF(T14="-","-",IFERROR(VLOOKUP(T14,HOGARES_AGREGADOS!$A$4:$B$258,2,FALSE),"not listed"))</f>
        <v>Sueldos y Salarios Monetarios Brutos</v>
      </c>
    </row>
    <row r="15" spans="1:23" s="5" customFormat="1" hidden="1" outlineLevel="3">
      <c r="A15" s="190" t="s">
        <v>0</v>
      </c>
      <c r="B15" s="190" t="s">
        <v>1773</v>
      </c>
      <c r="C15" s="257" t="s">
        <v>8</v>
      </c>
      <c r="D15" s="190" t="s">
        <v>100</v>
      </c>
      <c r="E15" s="211" t="s">
        <v>8</v>
      </c>
      <c r="F15" s="332" t="s">
        <v>63</v>
      </c>
      <c r="G15" s="332">
        <v>1</v>
      </c>
      <c r="H15" s="190">
        <v>1</v>
      </c>
      <c r="I15" s="190" t="s">
        <v>51</v>
      </c>
      <c r="J15" s="190" t="s">
        <v>52</v>
      </c>
      <c r="K15" s="190" t="s">
        <v>54</v>
      </c>
      <c r="L15" s="190" t="s">
        <v>55</v>
      </c>
      <c r="M15" s="190">
        <v>5</v>
      </c>
      <c r="N15" s="190" t="s">
        <v>79</v>
      </c>
      <c r="O15" s="190" t="s">
        <v>46</v>
      </c>
      <c r="P15" s="190" t="str">
        <f t="shared" si="1"/>
        <v>i1401006</v>
      </c>
      <c r="Q15" s="190" t="str">
        <f>VLOOKUP(P15,PERSONAS_INGRESOS!$A$4:$B$293,2,FALSE)</f>
        <v xml:space="preserve">Compensación x residencia </v>
      </c>
      <c r="R15" s="190" t="str">
        <f>'Formulas aggregates'!$B$4</f>
        <v>suel_sal_bruto</v>
      </c>
      <c r="S15" s="190" t="str">
        <f>IF(R15="-","-",IFERROR(VLOOKUP(R15,'Formulas aggregates'!$B$2:$C$82,2,FALSE),"not listed"))</f>
        <v>Sueldos y Salarios Monetarios Brutos</v>
      </c>
      <c r="T15" s="190" t="str">
        <f t="shared" si="0"/>
        <v>suel_sal_bruto</v>
      </c>
      <c r="U15" s="190" t="str">
        <f>IF(T15="-","-",IFERROR(VLOOKUP(T15,HOGARES_AGREGADOS!$A$4:$B$258,2,FALSE),"not listed"))</f>
        <v>Sueldos y Salarios Monetarios Brutos</v>
      </c>
    </row>
    <row r="16" spans="1:23" s="5" customFormat="1" hidden="1" outlineLevel="3">
      <c r="A16" s="190" t="s">
        <v>0</v>
      </c>
      <c r="B16" s="190" t="s">
        <v>1773</v>
      </c>
      <c r="C16" s="257" t="s">
        <v>8</v>
      </c>
      <c r="D16" s="190" t="s">
        <v>101</v>
      </c>
      <c r="E16" s="211" t="s">
        <v>8</v>
      </c>
      <c r="F16" s="332" t="s">
        <v>64</v>
      </c>
      <c r="G16" s="332">
        <v>1</v>
      </c>
      <c r="H16" s="190">
        <v>1</v>
      </c>
      <c r="I16" s="190" t="s">
        <v>51</v>
      </c>
      <c r="J16" s="190" t="s">
        <v>52</v>
      </c>
      <c r="K16" s="190" t="s">
        <v>54</v>
      </c>
      <c r="L16" s="190" t="s">
        <v>55</v>
      </c>
      <c r="M16" s="190">
        <v>5</v>
      </c>
      <c r="N16" s="190" t="s">
        <v>80</v>
      </c>
      <c r="O16" s="190" t="s">
        <v>46</v>
      </c>
      <c r="P16" s="190" t="str">
        <f t="shared" si="1"/>
        <v>i1401007</v>
      </c>
      <c r="Q16" s="190" t="str">
        <f>VLOOKUP(P16,PERSONAS_INGRESOS!$A$4:$B$293,2,FALSE)</f>
        <v xml:space="preserve">Antiguedad </v>
      </c>
      <c r="R16" s="190" t="str">
        <f>'Formulas aggregates'!$B$4</f>
        <v>suel_sal_bruto</v>
      </c>
      <c r="S16" s="190" t="str">
        <f>IF(R16="-","-",IFERROR(VLOOKUP(R16,'Formulas aggregates'!$B$2:$C$82,2,FALSE),"not listed"))</f>
        <v>Sueldos y Salarios Monetarios Brutos</v>
      </c>
      <c r="T16" s="190" t="str">
        <f t="shared" si="0"/>
        <v>suel_sal_bruto</v>
      </c>
      <c r="U16" s="190" t="str">
        <f>IF(T16="-","-",IFERROR(VLOOKUP(T16,HOGARES_AGREGADOS!$A$4:$B$258,2,FALSE),"not listed"))</f>
        <v>Sueldos y Salarios Monetarios Brutos</v>
      </c>
    </row>
    <row r="17" spans="1:23" s="5" customFormat="1" hidden="1" outlineLevel="3">
      <c r="A17" s="190" t="s">
        <v>0</v>
      </c>
      <c r="B17" s="190" t="s">
        <v>1773</v>
      </c>
      <c r="C17" s="257" t="s">
        <v>8</v>
      </c>
      <c r="D17" s="190" t="s">
        <v>103</v>
      </c>
      <c r="E17" s="211" t="s">
        <v>8</v>
      </c>
      <c r="F17" s="332" t="s">
        <v>65</v>
      </c>
      <c r="G17" s="332">
        <v>1</v>
      </c>
      <c r="H17" s="190">
        <v>1</v>
      </c>
      <c r="I17" s="190" t="s">
        <v>51</v>
      </c>
      <c r="J17" s="190" t="s">
        <v>52</v>
      </c>
      <c r="K17" s="190" t="s">
        <v>54</v>
      </c>
      <c r="L17" s="190" t="s">
        <v>55</v>
      </c>
      <c r="M17" s="190">
        <v>5</v>
      </c>
      <c r="N17" s="190" t="s">
        <v>81</v>
      </c>
      <c r="O17" s="190" t="s">
        <v>46</v>
      </c>
      <c r="P17" s="190" t="str">
        <f t="shared" si="1"/>
        <v>i1401008</v>
      </c>
      <c r="Q17" s="190" t="str">
        <f>VLOOKUP(P17,PERSONAS_INGRESOS!$A$4:$B$293,2,FALSE)</f>
        <v xml:space="preserve">Décimo sexto </v>
      </c>
      <c r="R17" s="190" t="str">
        <f>'Formulas aggregates'!$B$4</f>
        <v>suel_sal_bruto</v>
      </c>
      <c r="S17" s="190" t="str">
        <f>IF(R17="-","-",IFERROR(VLOOKUP(R17,'Formulas aggregates'!$B$2:$C$82,2,FALSE),"not listed"))</f>
        <v>Sueldos y Salarios Monetarios Brutos</v>
      </c>
      <c r="T17" s="190" t="str">
        <f t="shared" si="0"/>
        <v>suel_sal_bruto</v>
      </c>
      <c r="U17" s="190" t="str">
        <f>IF(T17="-","-",IFERROR(VLOOKUP(T17,HOGARES_AGREGADOS!$A$4:$B$258,2,FALSE),"not listed"))</f>
        <v>Sueldos y Salarios Monetarios Brutos</v>
      </c>
    </row>
    <row r="18" spans="1:23" s="5" customFormat="1" hidden="1" outlineLevel="3">
      <c r="A18" s="190" t="s">
        <v>0</v>
      </c>
      <c r="B18" s="190" t="s">
        <v>1773</v>
      </c>
      <c r="C18" s="257" t="s">
        <v>8</v>
      </c>
      <c r="D18" s="190" t="s">
        <v>104</v>
      </c>
      <c r="E18" s="211" t="s">
        <v>8</v>
      </c>
      <c r="F18" s="332" t="s">
        <v>66</v>
      </c>
      <c r="G18" s="332">
        <v>1</v>
      </c>
      <c r="H18" s="190">
        <v>1</v>
      </c>
      <c r="I18" s="190" t="s">
        <v>51</v>
      </c>
      <c r="J18" s="190" t="s">
        <v>52</v>
      </c>
      <c r="K18" s="190" t="s">
        <v>54</v>
      </c>
      <c r="L18" s="190" t="s">
        <v>55</v>
      </c>
      <c r="M18" s="190">
        <v>5</v>
      </c>
      <c r="N18" s="190" t="s">
        <v>82</v>
      </c>
      <c r="O18" s="190" t="s">
        <v>46</v>
      </c>
      <c r="P18" s="190" t="str">
        <f t="shared" si="1"/>
        <v>i1401009</v>
      </c>
      <c r="Q18" s="190" t="str">
        <f>VLOOKUP(P18,PERSONAS_INGRESOS!$A$4:$B$293,2,FALSE)</f>
        <v xml:space="preserve">Refrigerio (lunch) </v>
      </c>
      <c r="R18" s="190" t="str">
        <f>'Formulas aggregates'!$B$4</f>
        <v>suel_sal_bruto</v>
      </c>
      <c r="S18" s="190" t="str">
        <f>IF(R18="-","-",IFERROR(VLOOKUP(R18,'Formulas aggregates'!$B$2:$C$82,2,FALSE),"not listed"))</f>
        <v>Sueldos y Salarios Monetarios Brutos</v>
      </c>
      <c r="T18" s="190" t="str">
        <f t="shared" si="0"/>
        <v>suel_sal_bruto</v>
      </c>
      <c r="U18" s="190" t="str">
        <f>IF(T18="-","-",IFERROR(VLOOKUP(T18,HOGARES_AGREGADOS!$A$4:$B$258,2,FALSE),"not listed"))</f>
        <v>Sueldos y Salarios Monetarios Brutos</v>
      </c>
    </row>
    <row r="19" spans="1:23" s="5" customFormat="1" hidden="1" outlineLevel="3">
      <c r="A19" s="190" t="s">
        <v>0</v>
      </c>
      <c r="B19" s="190" t="s">
        <v>1773</v>
      </c>
      <c r="C19" s="257" t="s">
        <v>8</v>
      </c>
      <c r="D19" s="190" t="s">
        <v>105</v>
      </c>
      <c r="E19" s="211" t="s">
        <v>8</v>
      </c>
      <c r="F19" s="332" t="s">
        <v>67</v>
      </c>
      <c r="G19" s="332">
        <v>1</v>
      </c>
      <c r="H19" s="190">
        <v>1</v>
      </c>
      <c r="I19" s="190" t="s">
        <v>51</v>
      </c>
      <c r="J19" s="190" t="s">
        <v>52</v>
      </c>
      <c r="K19" s="190" t="s">
        <v>54</v>
      </c>
      <c r="L19" s="190" t="s">
        <v>55</v>
      </c>
      <c r="M19" s="190">
        <v>5</v>
      </c>
      <c r="N19" s="190" t="s">
        <v>83</v>
      </c>
      <c r="O19" s="190" t="s">
        <v>46</v>
      </c>
      <c r="P19" s="190" t="str">
        <f t="shared" si="1"/>
        <v>i1401010</v>
      </c>
      <c r="Q19" s="190" t="str">
        <f>VLOOKUP(P19,PERSONAS_INGRESOS!$A$4:$B$293,2,FALSE)</f>
        <v xml:space="preserve">Subsidio familiar </v>
      </c>
      <c r="R19" s="190" t="str">
        <f>'Formulas aggregates'!$B$4</f>
        <v>suel_sal_bruto</v>
      </c>
      <c r="S19" s="190" t="str">
        <f>IF(R19="-","-",IFERROR(VLOOKUP(R19,'Formulas aggregates'!$B$2:$C$82,2,FALSE),"not listed"))</f>
        <v>Sueldos y Salarios Monetarios Brutos</v>
      </c>
      <c r="T19" s="190" t="str">
        <f t="shared" si="0"/>
        <v>suel_sal_bruto</v>
      </c>
      <c r="U19" s="190" t="str">
        <f>IF(T19="-","-",IFERROR(VLOOKUP(T19,HOGARES_AGREGADOS!$A$4:$B$258,2,FALSE),"not listed"))</f>
        <v>Sueldos y Salarios Monetarios Brutos</v>
      </c>
    </row>
    <row r="20" spans="1:23" s="5" customFormat="1" hidden="1" outlineLevel="3">
      <c r="A20" s="190" t="s">
        <v>0</v>
      </c>
      <c r="B20" s="190" t="s">
        <v>1773</v>
      </c>
      <c r="C20" s="257" t="s">
        <v>8</v>
      </c>
      <c r="D20" s="190" t="s">
        <v>106</v>
      </c>
      <c r="E20" s="211" t="s">
        <v>8</v>
      </c>
      <c r="F20" s="332" t="s">
        <v>68</v>
      </c>
      <c r="G20" s="332">
        <v>1</v>
      </c>
      <c r="H20" s="190">
        <v>1</v>
      </c>
      <c r="I20" s="190" t="s">
        <v>51</v>
      </c>
      <c r="J20" s="190" t="s">
        <v>52</v>
      </c>
      <c r="K20" s="190" t="s">
        <v>54</v>
      </c>
      <c r="L20" s="190" t="s">
        <v>55</v>
      </c>
      <c r="M20" s="190">
        <v>5</v>
      </c>
      <c r="N20" s="190" t="s">
        <v>84</v>
      </c>
      <c r="O20" s="190" t="s">
        <v>46</v>
      </c>
      <c r="P20" s="190" t="str">
        <f t="shared" si="1"/>
        <v>i1401011</v>
      </c>
      <c r="Q20" s="190" t="str">
        <f>VLOOKUP(P20,PERSONAS_INGRESOS!$A$4:$B$293,2,FALSE)</f>
        <v xml:space="preserve">Subsidio de educación </v>
      </c>
      <c r="R20" s="190" t="str">
        <f>'Formulas aggregates'!$B$4</f>
        <v>suel_sal_bruto</v>
      </c>
      <c r="S20" s="190" t="str">
        <f>IF(R20="-","-",IFERROR(VLOOKUP(R20,'Formulas aggregates'!$B$2:$C$82,2,FALSE),"not listed"))</f>
        <v>Sueldos y Salarios Monetarios Brutos</v>
      </c>
      <c r="T20" s="190" t="str">
        <f t="shared" si="0"/>
        <v>suel_sal_bruto</v>
      </c>
      <c r="U20" s="190" t="str">
        <f>IF(T20="-","-",IFERROR(VLOOKUP(T20,HOGARES_AGREGADOS!$A$4:$B$258,2,FALSE),"not listed"))</f>
        <v>Sueldos y Salarios Monetarios Brutos</v>
      </c>
    </row>
    <row r="21" spans="1:23" s="5" customFormat="1" hidden="1" outlineLevel="3">
      <c r="A21" s="190" t="s">
        <v>0</v>
      </c>
      <c r="B21" s="190" t="s">
        <v>1773</v>
      </c>
      <c r="C21" s="257" t="s">
        <v>8</v>
      </c>
      <c r="D21" s="190" t="s">
        <v>107</v>
      </c>
      <c r="E21" s="211" t="s">
        <v>8</v>
      </c>
      <c r="F21" s="332" t="s">
        <v>69</v>
      </c>
      <c r="G21" s="332">
        <v>1</v>
      </c>
      <c r="H21" s="190">
        <v>1</v>
      </c>
      <c r="I21" s="190" t="s">
        <v>51</v>
      </c>
      <c r="J21" s="190" t="s">
        <v>52</v>
      </c>
      <c r="K21" s="190" t="s">
        <v>54</v>
      </c>
      <c r="L21" s="190" t="s">
        <v>55</v>
      </c>
      <c r="M21" s="190">
        <v>5</v>
      </c>
      <c r="N21" s="190" t="s">
        <v>85</v>
      </c>
      <c r="O21" s="190" t="s">
        <v>46</v>
      </c>
      <c r="P21" s="190" t="str">
        <f t="shared" si="1"/>
        <v>i1401012</v>
      </c>
      <c r="Q21" s="190" t="str">
        <f>VLOOKUP(P21,PERSONAS_INGRESOS!$A$4:$B$293,2,FALSE)</f>
        <v xml:space="preserve">Gastos de representación </v>
      </c>
      <c r="R21" s="190" t="str">
        <f>'Formulas aggregates'!$B$4</f>
        <v>suel_sal_bruto</v>
      </c>
      <c r="S21" s="190" t="str">
        <f>IF(R21="-","-",IFERROR(VLOOKUP(R21,'Formulas aggregates'!$B$2:$C$82,2,FALSE),"not listed"))</f>
        <v>Sueldos y Salarios Monetarios Brutos</v>
      </c>
      <c r="T21" s="190" t="str">
        <f t="shared" si="0"/>
        <v>suel_sal_bruto</v>
      </c>
      <c r="U21" s="190" t="str">
        <f>IF(T21="-","-",IFERROR(VLOOKUP(T21,HOGARES_AGREGADOS!$A$4:$B$258,2,FALSE),"not listed"))</f>
        <v>Sueldos y Salarios Monetarios Brutos</v>
      </c>
    </row>
    <row r="22" spans="1:23" s="5" customFormat="1" hidden="1" outlineLevel="3">
      <c r="A22" s="190" t="s">
        <v>0</v>
      </c>
      <c r="B22" s="190" t="s">
        <v>1773</v>
      </c>
      <c r="C22" s="257" t="s">
        <v>8</v>
      </c>
      <c r="D22" s="190" t="s">
        <v>108</v>
      </c>
      <c r="E22" s="211" t="s">
        <v>8</v>
      </c>
      <c r="F22" s="332" t="s">
        <v>70</v>
      </c>
      <c r="G22" s="332">
        <v>1</v>
      </c>
      <c r="H22" s="190">
        <v>1</v>
      </c>
      <c r="I22" s="190" t="s">
        <v>51</v>
      </c>
      <c r="J22" s="190" t="s">
        <v>52</v>
      </c>
      <c r="K22" s="190" t="s">
        <v>54</v>
      </c>
      <c r="L22" s="190" t="s">
        <v>55</v>
      </c>
      <c r="M22" s="190">
        <v>5</v>
      </c>
      <c r="N22" s="190" t="s">
        <v>86</v>
      </c>
      <c r="O22" s="190" t="s">
        <v>46</v>
      </c>
      <c r="P22" s="190" t="str">
        <f t="shared" si="1"/>
        <v>i1401013</v>
      </c>
      <c r="Q22" s="190" t="str">
        <f>VLOOKUP(P22,PERSONAS_INGRESOS!$A$4:$B$293,2,FALSE)</f>
        <v xml:space="preserve">Gastos de residencia </v>
      </c>
      <c r="R22" s="190" t="str">
        <f>'Formulas aggregates'!$B$4</f>
        <v>suel_sal_bruto</v>
      </c>
      <c r="S22" s="190" t="str">
        <f>IF(R22="-","-",IFERROR(VLOOKUP(R22,'Formulas aggregates'!$B$2:$C$82,2,FALSE),"not listed"))</f>
        <v>Sueldos y Salarios Monetarios Brutos</v>
      </c>
      <c r="T22" s="190" t="str">
        <f t="shared" si="0"/>
        <v>suel_sal_bruto</v>
      </c>
      <c r="U22" s="190" t="str">
        <f>IF(T22="-","-",IFERROR(VLOOKUP(T22,HOGARES_AGREGADOS!$A$4:$B$258,2,FALSE),"not listed"))</f>
        <v>Sueldos y Salarios Monetarios Brutos</v>
      </c>
    </row>
    <row r="23" spans="1:23" s="5" customFormat="1" hidden="1" outlineLevel="3">
      <c r="A23" s="190" t="s">
        <v>0</v>
      </c>
      <c r="B23" s="190" t="s">
        <v>1773</v>
      </c>
      <c r="C23" s="257" t="s">
        <v>8</v>
      </c>
      <c r="D23" s="190" t="s">
        <v>109</v>
      </c>
      <c r="E23" s="211" t="s">
        <v>8</v>
      </c>
      <c r="F23" s="332" t="s">
        <v>71</v>
      </c>
      <c r="G23" s="332">
        <v>1</v>
      </c>
      <c r="H23" s="190">
        <v>1</v>
      </c>
      <c r="I23" s="190" t="s">
        <v>51</v>
      </c>
      <c r="J23" s="190" t="s">
        <v>52</v>
      </c>
      <c r="K23" s="190" t="s">
        <v>54</v>
      </c>
      <c r="L23" s="190" t="s">
        <v>55</v>
      </c>
      <c r="M23" s="190">
        <v>5</v>
      </c>
      <c r="N23" s="190" t="s">
        <v>87</v>
      </c>
      <c r="O23" s="190" t="s">
        <v>46</v>
      </c>
      <c r="P23" s="190" t="str">
        <f t="shared" si="1"/>
        <v>i1401014</v>
      </c>
      <c r="Q23" s="190" t="str">
        <f>VLOOKUP(P23,PERSONAS_INGRESOS!$A$4:$B$293,2,FALSE)</f>
        <v xml:space="preserve">Gastos de transporte </v>
      </c>
      <c r="R23" s="190" t="str">
        <f>'Formulas aggregates'!$B$4</f>
        <v>suel_sal_bruto</v>
      </c>
      <c r="S23" s="190" t="str">
        <f>IF(R23="-","-",IFERROR(VLOOKUP(R23,'Formulas aggregates'!$B$2:$C$82,2,FALSE),"not listed"))</f>
        <v>Sueldos y Salarios Monetarios Brutos</v>
      </c>
      <c r="T23" s="190" t="str">
        <f t="shared" si="0"/>
        <v>suel_sal_bruto</v>
      </c>
      <c r="U23" s="190" t="str">
        <f>IF(T23="-","-",IFERROR(VLOOKUP(T23,HOGARES_AGREGADOS!$A$4:$B$258,2,FALSE),"not listed"))</f>
        <v>Sueldos y Salarios Monetarios Brutos</v>
      </c>
    </row>
    <row r="24" spans="1:23" s="5" customFormat="1" hidden="1" outlineLevel="3">
      <c r="A24" s="190" t="s">
        <v>0</v>
      </c>
      <c r="B24" s="190" t="s">
        <v>1773</v>
      </c>
      <c r="C24" s="257" t="s">
        <v>8</v>
      </c>
      <c r="D24" s="190" t="s">
        <v>110</v>
      </c>
      <c r="E24" s="211" t="s">
        <v>8</v>
      </c>
      <c r="F24" s="332" t="s">
        <v>72</v>
      </c>
      <c r="G24" s="332">
        <v>1</v>
      </c>
      <c r="H24" s="190">
        <v>1</v>
      </c>
      <c r="I24" s="190" t="s">
        <v>51</v>
      </c>
      <c r="J24" s="190" t="s">
        <v>52</v>
      </c>
      <c r="K24" s="190" t="s">
        <v>54</v>
      </c>
      <c r="L24" s="190" t="s">
        <v>55</v>
      </c>
      <c r="M24" s="190">
        <v>5</v>
      </c>
      <c r="N24" s="190" t="s">
        <v>88</v>
      </c>
      <c r="O24" s="190" t="s">
        <v>46</v>
      </c>
      <c r="P24" s="190" t="str">
        <f t="shared" si="1"/>
        <v>i1401015</v>
      </c>
      <c r="Q24" s="190" t="str">
        <f>VLOOKUP(P24,PERSONAS_INGRESOS!$A$4:$B$293,2,FALSE)</f>
        <v xml:space="preserve">Bonificación título académico </v>
      </c>
      <c r="R24" s="190" t="str">
        <f>'Formulas aggregates'!$B$4</f>
        <v>suel_sal_bruto</v>
      </c>
      <c r="S24" s="190" t="str">
        <f>IF(R24="-","-",IFERROR(VLOOKUP(R24,'Formulas aggregates'!$B$2:$C$82,2,FALSE),"not listed"))</f>
        <v>Sueldos y Salarios Monetarios Brutos</v>
      </c>
      <c r="T24" s="190" t="str">
        <f t="shared" si="0"/>
        <v>suel_sal_bruto</v>
      </c>
      <c r="U24" s="190" t="str">
        <f>IF(T24="-","-",IFERROR(VLOOKUP(T24,HOGARES_AGREGADOS!$A$4:$B$258,2,FALSE),"not listed"))</f>
        <v>Sueldos y Salarios Monetarios Brutos</v>
      </c>
    </row>
    <row r="25" spans="1:23" s="5" customFormat="1" hidden="1" outlineLevel="3">
      <c r="A25" s="190" t="s">
        <v>0</v>
      </c>
      <c r="B25" s="190" t="s">
        <v>1773</v>
      </c>
      <c r="C25" s="257" t="s">
        <v>8</v>
      </c>
      <c r="D25" s="190" t="s">
        <v>111</v>
      </c>
      <c r="E25" s="211" t="s">
        <v>8</v>
      </c>
      <c r="F25" s="332" t="s">
        <v>73</v>
      </c>
      <c r="G25" s="332">
        <v>1</v>
      </c>
      <c r="H25" s="190">
        <v>1</v>
      </c>
      <c r="I25" s="190" t="s">
        <v>51</v>
      </c>
      <c r="J25" s="190" t="s">
        <v>52</v>
      </c>
      <c r="K25" s="190" t="s">
        <v>54</v>
      </c>
      <c r="L25" s="190" t="s">
        <v>55</v>
      </c>
      <c r="M25" s="190">
        <v>5</v>
      </c>
      <c r="N25" s="190" t="s">
        <v>89</v>
      </c>
      <c r="O25" s="190" t="s">
        <v>46</v>
      </c>
      <c r="P25" s="190" t="str">
        <f t="shared" si="1"/>
        <v>i1401016</v>
      </c>
      <c r="Q25" s="190" t="str">
        <f>VLOOKUP(P25,PERSONAS_INGRESOS!$A$4:$B$293,2,FALSE)</f>
        <v xml:space="preserve">Bonificación x comisariato </v>
      </c>
      <c r="R25" s="190" t="str">
        <f>'Formulas aggregates'!$B$4</f>
        <v>suel_sal_bruto</v>
      </c>
      <c r="S25" s="190" t="str">
        <f>IF(R25="-","-",IFERROR(VLOOKUP(R25,'Formulas aggregates'!$B$2:$C$82,2,FALSE),"not listed"))</f>
        <v>Sueldos y Salarios Monetarios Brutos</v>
      </c>
      <c r="T25" s="190" t="str">
        <f t="shared" si="0"/>
        <v>suel_sal_bruto</v>
      </c>
      <c r="U25" s="190" t="str">
        <f>IF(T25="-","-",IFERROR(VLOOKUP(T25,HOGARES_AGREGADOS!$A$4:$B$258,2,FALSE),"not listed"))</f>
        <v>Sueldos y Salarios Monetarios Brutos</v>
      </c>
    </row>
    <row r="26" spans="1:23" s="5" customFormat="1" hidden="1" outlineLevel="3">
      <c r="A26" s="190" t="s">
        <v>0</v>
      </c>
      <c r="B26" s="190" t="s">
        <v>1773</v>
      </c>
      <c r="C26" s="257" t="s">
        <v>8</v>
      </c>
      <c r="D26" s="190" t="s">
        <v>112</v>
      </c>
      <c r="E26" s="211" t="s">
        <v>8</v>
      </c>
      <c r="F26" s="332" t="s">
        <v>74</v>
      </c>
      <c r="G26" s="332">
        <v>1</v>
      </c>
      <c r="H26" s="190">
        <v>1</v>
      </c>
      <c r="I26" s="190" t="s">
        <v>51</v>
      </c>
      <c r="J26" s="190" t="s">
        <v>52</v>
      </c>
      <c r="K26" s="190" t="s">
        <v>54</v>
      </c>
      <c r="L26" s="190" t="s">
        <v>55</v>
      </c>
      <c r="M26" s="190">
        <v>5</v>
      </c>
      <c r="N26" s="190" t="s">
        <v>90</v>
      </c>
      <c r="O26" s="190" t="s">
        <v>46</v>
      </c>
      <c r="P26" s="190" t="str">
        <f t="shared" si="1"/>
        <v>i1401017</v>
      </c>
      <c r="Q26" s="190" t="str">
        <f>VLOOKUP(P26,PERSONAS_INGRESOS!$A$4:$B$293,2,FALSE)</f>
        <v xml:space="preserve">Comisiones y propinas </v>
      </c>
      <c r="R26" s="190" t="str">
        <f>'Formulas aggregates'!$B$4</f>
        <v>suel_sal_bruto</v>
      </c>
      <c r="S26" s="190" t="str">
        <f>IF(R26="-","-",IFERROR(VLOOKUP(R26,'Formulas aggregates'!$B$2:$C$82,2,FALSE),"not listed"))</f>
        <v>Sueldos y Salarios Monetarios Brutos</v>
      </c>
      <c r="T26" s="190" t="str">
        <f t="shared" si="0"/>
        <v>suel_sal_bruto</v>
      </c>
      <c r="U26" s="190" t="str">
        <f>IF(T26="-","-",IFERROR(VLOOKUP(T26,HOGARES_AGREGADOS!$A$4:$B$258,2,FALSE),"not listed"))</f>
        <v>Sueldos y Salarios Monetarios Brutos</v>
      </c>
    </row>
    <row r="27" spans="1:23" s="5" customFormat="1" hidden="1" outlineLevel="3">
      <c r="A27" s="268" t="s">
        <v>0</v>
      </c>
      <c r="B27" s="268" t="s">
        <v>1773</v>
      </c>
      <c r="C27" s="269" t="s">
        <v>8</v>
      </c>
      <c r="D27" s="268" t="s">
        <v>113</v>
      </c>
      <c r="E27" s="205" t="s">
        <v>8</v>
      </c>
      <c r="F27" s="333" t="s">
        <v>75</v>
      </c>
      <c r="G27" s="333">
        <v>1</v>
      </c>
      <c r="H27" s="268">
        <v>1</v>
      </c>
      <c r="I27" s="268" t="s">
        <v>51</v>
      </c>
      <c r="J27" s="268" t="s">
        <v>52</v>
      </c>
      <c r="K27" s="268" t="s">
        <v>54</v>
      </c>
      <c r="L27" s="268" t="s">
        <v>55</v>
      </c>
      <c r="M27" s="268">
        <v>5</v>
      </c>
      <c r="N27" s="268" t="s">
        <v>91</v>
      </c>
      <c r="O27" s="268" t="s">
        <v>46</v>
      </c>
      <c r="P27" s="268" t="str">
        <f t="shared" si="1"/>
        <v>i1401018</v>
      </c>
      <c r="Q27" s="268" t="str">
        <f>VLOOKUP(P27,PERSONAS_INGRESOS!$A$4:$B$293,2,FALSE)</f>
        <v xml:space="preserve">Otros ingresos </v>
      </c>
      <c r="R27" s="268" t="str">
        <f>'Formulas aggregates'!$B$4</f>
        <v>suel_sal_bruto</v>
      </c>
      <c r="S27" s="268" t="str">
        <f>IF(R27="-","-",IFERROR(VLOOKUP(R27,'Formulas aggregates'!$B$2:$C$82,2,FALSE),"not listed"))</f>
        <v>Sueldos y Salarios Monetarios Brutos</v>
      </c>
      <c r="T27" s="268" t="str">
        <f t="shared" si="0"/>
        <v>suel_sal_bruto</v>
      </c>
      <c r="U27" s="268" t="str">
        <f>IF(T27="-","-",IFERROR(VLOOKUP(T27,HOGARES_AGREGADOS!$A$4:$B$258,2,FALSE),"not listed"))</f>
        <v>Sueldos y Salarios Monetarios Brutos</v>
      </c>
    </row>
    <row r="28" spans="1:23" hidden="1" outlineLevel="3">
      <c r="A28" s="270" t="s">
        <v>0</v>
      </c>
      <c r="B28" s="271" t="s">
        <v>8</v>
      </c>
      <c r="C28" s="271" t="s">
        <v>1774</v>
      </c>
      <c r="D28" s="271" t="s">
        <v>8</v>
      </c>
      <c r="E28" s="239" t="s">
        <v>1785</v>
      </c>
      <c r="F28" s="334" t="s">
        <v>8</v>
      </c>
      <c r="G28" s="334">
        <v>12</v>
      </c>
      <c r="H28" s="270">
        <v>1</v>
      </c>
      <c r="I28" s="270" t="s">
        <v>51</v>
      </c>
      <c r="J28" s="270" t="s">
        <v>52</v>
      </c>
      <c r="K28" s="270" t="s">
        <v>169</v>
      </c>
      <c r="L28" s="270" t="s">
        <v>170</v>
      </c>
      <c r="M28" s="270" t="s">
        <v>8</v>
      </c>
      <c r="N28" s="270" t="s">
        <v>163</v>
      </c>
      <c r="O28" s="270" t="s">
        <v>46</v>
      </c>
      <c r="P28" s="270" t="str">
        <f t="shared" ref="P28" si="2">"i"&amp;LEFT(F28,2)&amp;RIGHT(LEFT(F28,5),2)&amp;RIGHT(F28,3)</f>
        <v>i---</v>
      </c>
      <c r="Q28" s="270" t="e">
        <f>VLOOKUP(P28,PERSONAS_INGRESOS!$A$4:$B$293,2,FALSE)</f>
        <v>#N/A</v>
      </c>
      <c r="R28" s="270" t="str">
        <f>'Formulas aggregates'!$B$8</f>
        <v>ing_otro_neto</v>
      </c>
      <c r="S28" s="270" t="str">
        <f>IF(R28="-","-",IFERROR(VLOOKUP(R28,'Formulas aggregates'!$B$2:$C$82,2,FALSE),"not listed"))</f>
        <v>Otros Ingresos del Trabajo Asalariado Netos</v>
      </c>
      <c r="T28" s="270" t="str">
        <f t="shared" si="0"/>
        <v>ing_otro_neto</v>
      </c>
      <c r="U28" s="270" t="str">
        <f>IF(T28="-","-",IFERROR(VLOOKUP(T28,HOGARES_AGREGADOS!$A$4:$B$258,2,FALSE),"not listed"))</f>
        <v>Otros Ingresos del Trabajo Asalariado Netos</v>
      </c>
      <c r="V28" s="5"/>
      <c r="W28" s="5"/>
    </row>
    <row r="29" spans="1:23" s="5" customFormat="1" hidden="1" outlineLevel="3">
      <c r="A29" s="190" t="s">
        <v>0</v>
      </c>
      <c r="B29" s="190" t="s">
        <v>1774</v>
      </c>
      <c r="C29" s="257" t="s">
        <v>8</v>
      </c>
      <c r="D29" s="190" t="s">
        <v>172</v>
      </c>
      <c r="E29" s="211" t="s">
        <v>8</v>
      </c>
      <c r="F29" s="332" t="s">
        <v>157</v>
      </c>
      <c r="G29" s="332">
        <v>12</v>
      </c>
      <c r="H29" s="190">
        <v>1</v>
      </c>
      <c r="I29" s="190" t="s">
        <v>51</v>
      </c>
      <c r="J29" s="190" t="s">
        <v>52</v>
      </c>
      <c r="K29" s="190" t="s">
        <v>169</v>
      </c>
      <c r="L29" s="190" t="s">
        <v>170</v>
      </c>
      <c r="M29" s="190" t="s">
        <v>8</v>
      </c>
      <c r="N29" s="190" t="s">
        <v>163</v>
      </c>
      <c r="O29" s="190" t="s">
        <v>46</v>
      </c>
      <c r="P29" s="190" t="str">
        <f t="shared" si="1"/>
        <v>i1404001</v>
      </c>
      <c r="Q29" s="190" t="str">
        <f>VLOOKUP(P29,PERSONAS_INGRESOS!$A$4:$B$293,2,FALSE)</f>
        <v xml:space="preserve">Bonos aniversario, vacaciones, </v>
      </c>
      <c r="R29" s="190" t="str">
        <f>'Formulas aggregates'!$B$8</f>
        <v>ing_otro_neto</v>
      </c>
      <c r="S29" s="190" t="str">
        <f>IF(R29="-","-",IFERROR(VLOOKUP(R29,'Formulas aggregates'!$B$2:$C$82,2,FALSE),"not listed"))</f>
        <v>Otros Ingresos del Trabajo Asalariado Netos</v>
      </c>
      <c r="T29" s="190" t="str">
        <f t="shared" si="0"/>
        <v>ing_otro_neto</v>
      </c>
      <c r="U29" s="190" t="str">
        <f>IF(T29="-","-",IFERROR(VLOOKUP(T29,HOGARES_AGREGADOS!$A$4:$B$258,2,FALSE),"not listed"))</f>
        <v>Otros Ingresos del Trabajo Asalariado Netos</v>
      </c>
    </row>
    <row r="30" spans="1:23" s="5" customFormat="1" hidden="1" outlineLevel="3">
      <c r="A30" s="190" t="s">
        <v>0</v>
      </c>
      <c r="B30" s="190" t="s">
        <v>1774</v>
      </c>
      <c r="C30" s="257" t="s">
        <v>8</v>
      </c>
      <c r="D30" s="190" t="s">
        <v>171</v>
      </c>
      <c r="E30" s="211" t="s">
        <v>8</v>
      </c>
      <c r="F30" s="332" t="s">
        <v>158</v>
      </c>
      <c r="G30" s="332">
        <v>12</v>
      </c>
      <c r="H30" s="190">
        <v>1</v>
      </c>
      <c r="I30" s="190" t="s">
        <v>51</v>
      </c>
      <c r="J30" s="190" t="s">
        <v>52</v>
      </c>
      <c r="K30" s="190" t="s">
        <v>169</v>
      </c>
      <c r="L30" s="190" t="s">
        <v>170</v>
      </c>
      <c r="M30" s="190" t="s">
        <v>8</v>
      </c>
      <c r="N30" s="190" t="s">
        <v>164</v>
      </c>
      <c r="O30" s="190" t="s">
        <v>46</v>
      </c>
      <c r="P30" s="190" t="str">
        <f t="shared" si="1"/>
        <v>i1404002</v>
      </c>
      <c r="Q30" s="190" t="str">
        <f>VLOOKUP(P30,PERSONAS_INGRESOS!$A$4:$B$293,2,FALSE)</f>
        <v xml:space="preserve">Aguinaldos, utilidades </v>
      </c>
      <c r="R30" s="190" t="str">
        <f>'Formulas aggregates'!$B$8</f>
        <v>ing_otro_neto</v>
      </c>
      <c r="S30" s="190" t="str">
        <f>IF(R30="-","-",IFERROR(VLOOKUP(R30,'Formulas aggregates'!$B$2:$C$82,2,FALSE),"not listed"))</f>
        <v>Otros Ingresos del Trabajo Asalariado Netos</v>
      </c>
      <c r="T30" s="190" t="str">
        <f t="shared" si="0"/>
        <v>ing_otro_neto</v>
      </c>
      <c r="U30" s="190" t="str">
        <f>IF(T30="-","-",IFERROR(VLOOKUP(T30,HOGARES_AGREGADOS!$A$4:$B$258,2,FALSE),"not listed"))</f>
        <v>Otros Ingresos del Trabajo Asalariado Netos</v>
      </c>
    </row>
    <row r="31" spans="1:23" s="5" customFormat="1" hidden="1" outlineLevel="3">
      <c r="A31" s="190" t="s">
        <v>0</v>
      </c>
      <c r="B31" s="190" t="s">
        <v>1774</v>
      </c>
      <c r="C31" s="257" t="s">
        <v>8</v>
      </c>
      <c r="D31" s="190" t="s">
        <v>173</v>
      </c>
      <c r="E31" s="211" t="s">
        <v>8</v>
      </c>
      <c r="F31" s="332" t="s">
        <v>159</v>
      </c>
      <c r="G31" s="332">
        <v>12</v>
      </c>
      <c r="H31" s="190">
        <v>1</v>
      </c>
      <c r="I31" s="190" t="s">
        <v>51</v>
      </c>
      <c r="J31" s="190" t="s">
        <v>52</v>
      </c>
      <c r="K31" s="190" t="s">
        <v>169</v>
      </c>
      <c r="L31" s="190" t="s">
        <v>170</v>
      </c>
      <c r="M31" s="190" t="s">
        <v>8</v>
      </c>
      <c r="N31" s="190" t="s">
        <v>165</v>
      </c>
      <c r="O31" s="190" t="s">
        <v>46</v>
      </c>
      <c r="P31" s="190" t="str">
        <f t="shared" si="1"/>
        <v>i1404003</v>
      </c>
      <c r="Q31" s="190" t="str">
        <f>VLOOKUP(P31,PERSONAS_INGRESOS!$A$4:$B$293,2,FALSE)</f>
        <v xml:space="preserve">Sobresueldos </v>
      </c>
      <c r="R31" s="190" t="str">
        <f>'Formulas aggregates'!$B$8</f>
        <v>ing_otro_neto</v>
      </c>
      <c r="S31" s="190" t="str">
        <f>IF(R31="-","-",IFERROR(VLOOKUP(R31,'Formulas aggregates'!$B$2:$C$82,2,FALSE),"not listed"))</f>
        <v>Otros Ingresos del Trabajo Asalariado Netos</v>
      </c>
      <c r="T31" s="190" t="str">
        <f t="shared" si="0"/>
        <v>ing_otro_neto</v>
      </c>
      <c r="U31" s="190" t="str">
        <f>IF(T31="-","-",IFERROR(VLOOKUP(T31,HOGARES_AGREGADOS!$A$4:$B$258,2,FALSE),"not listed"))</f>
        <v>Otros Ingresos del Trabajo Asalariado Netos</v>
      </c>
    </row>
    <row r="32" spans="1:23" s="5" customFormat="1" hidden="1" outlineLevel="3">
      <c r="A32" s="190" t="s">
        <v>0</v>
      </c>
      <c r="B32" s="190" t="s">
        <v>1774</v>
      </c>
      <c r="C32" s="257" t="s">
        <v>8</v>
      </c>
      <c r="D32" s="190" t="s">
        <v>174</v>
      </c>
      <c r="E32" s="211" t="s">
        <v>8</v>
      </c>
      <c r="F32" s="332" t="s">
        <v>160</v>
      </c>
      <c r="G32" s="332">
        <v>12</v>
      </c>
      <c r="H32" s="190">
        <v>1</v>
      </c>
      <c r="I32" s="190" t="s">
        <v>51</v>
      </c>
      <c r="J32" s="190" t="s">
        <v>52</v>
      </c>
      <c r="K32" s="190" t="s">
        <v>169</v>
      </c>
      <c r="L32" s="190" t="s">
        <v>170</v>
      </c>
      <c r="M32" s="190" t="s">
        <v>8</v>
      </c>
      <c r="N32" s="190" t="s">
        <v>166</v>
      </c>
      <c r="O32" s="190" t="s">
        <v>46</v>
      </c>
      <c r="P32" s="190" t="str">
        <f t="shared" si="1"/>
        <v>i1404004</v>
      </c>
      <c r="Q32" s="190" t="str">
        <f>VLOOKUP(P32,PERSONAS_INGRESOS!$A$4:$B$293,2,FALSE)</f>
        <v xml:space="preserve">Sobrantes de viáticos </v>
      </c>
      <c r="R32" s="190" t="s">
        <v>1760</v>
      </c>
      <c r="S32" s="190" t="str">
        <f>IF(R32="-","-",IFERROR(VLOOKUP(R32,'Formulas aggregates'!$B$2:$C$82,2,FALSE),"not listed"))</f>
        <v>not listed</v>
      </c>
      <c r="T32" s="190" t="str">
        <f t="shared" si="0"/>
        <v>not included!</v>
      </c>
      <c r="U32" s="190" t="str">
        <f>IF(T32="-","-",IFERROR(VLOOKUP(T32,HOGARES_AGREGADOS!$A$4:$B$258,2,FALSE),"not listed"))</f>
        <v>not listed</v>
      </c>
    </row>
    <row r="33" spans="1:26" s="5" customFormat="1" hidden="1" outlineLevel="3">
      <c r="A33" s="190" t="s">
        <v>0</v>
      </c>
      <c r="B33" s="190" t="s">
        <v>1774</v>
      </c>
      <c r="C33" s="257" t="s">
        <v>8</v>
      </c>
      <c r="D33" s="190" t="s">
        <v>175</v>
      </c>
      <c r="E33" s="211" t="s">
        <v>8</v>
      </c>
      <c r="F33" s="332" t="s">
        <v>161</v>
      </c>
      <c r="G33" s="332">
        <v>12</v>
      </c>
      <c r="H33" s="190">
        <v>1</v>
      </c>
      <c r="I33" s="190" t="s">
        <v>51</v>
      </c>
      <c r="J33" s="190" t="s">
        <v>52</v>
      </c>
      <c r="K33" s="190" t="s">
        <v>169</v>
      </c>
      <c r="L33" s="190" t="s">
        <v>170</v>
      </c>
      <c r="M33" s="190" t="s">
        <v>8</v>
      </c>
      <c r="N33" s="190" t="s">
        <v>167</v>
      </c>
      <c r="O33" s="190" t="s">
        <v>46</v>
      </c>
      <c r="P33" s="190" t="str">
        <f t="shared" si="1"/>
        <v>i1404005</v>
      </c>
      <c r="Q33" s="190" t="str">
        <f>VLOOKUP(P33,PERSONAS_INGRESOS!$A$4:$B$293,2,FALSE)</f>
        <v xml:space="preserve">Retroactivos </v>
      </c>
      <c r="R33" s="190" t="str">
        <f>'Formulas aggregates'!$B$8</f>
        <v>ing_otro_neto</v>
      </c>
      <c r="S33" s="190" t="str">
        <f>IF(R33="-","-",IFERROR(VLOOKUP(R33,'Formulas aggregates'!$B$2:$C$82,2,FALSE),"not listed"))</f>
        <v>Otros Ingresos del Trabajo Asalariado Netos</v>
      </c>
      <c r="T33" s="190" t="str">
        <f t="shared" si="0"/>
        <v>ing_otro_neto</v>
      </c>
      <c r="U33" s="190" t="str">
        <f>IF(T33="-","-",IFERROR(VLOOKUP(T33,HOGARES_AGREGADOS!$A$4:$B$258,2,FALSE),"not listed"))</f>
        <v>Otros Ingresos del Trabajo Asalariado Netos</v>
      </c>
    </row>
    <row r="34" spans="1:26" s="5" customFormat="1" hidden="1" outlineLevel="3">
      <c r="A34" s="268" t="s">
        <v>0</v>
      </c>
      <c r="B34" s="268" t="s">
        <v>1774</v>
      </c>
      <c r="C34" s="269" t="s">
        <v>8</v>
      </c>
      <c r="D34" s="268" t="s">
        <v>217</v>
      </c>
      <c r="E34" s="205" t="s">
        <v>8</v>
      </c>
      <c r="F34" s="333" t="s">
        <v>162</v>
      </c>
      <c r="G34" s="333">
        <v>12</v>
      </c>
      <c r="H34" s="268">
        <v>1</v>
      </c>
      <c r="I34" s="268" t="s">
        <v>51</v>
      </c>
      <c r="J34" s="268" t="s">
        <v>52</v>
      </c>
      <c r="K34" s="268" t="s">
        <v>169</v>
      </c>
      <c r="L34" s="268" t="s">
        <v>170</v>
      </c>
      <c r="M34" s="268" t="s">
        <v>8</v>
      </c>
      <c r="N34" s="268" t="s">
        <v>168</v>
      </c>
      <c r="O34" s="268" t="s">
        <v>46</v>
      </c>
      <c r="P34" s="268" t="str">
        <f t="shared" si="1"/>
        <v>i1404006</v>
      </c>
      <c r="Q34" s="268" t="str">
        <f>VLOOKUP(P34,PERSONAS_INGRESOS!$A$4:$B$293,2,FALSE)</f>
        <v xml:space="preserve">Otros ingreso x trabajo </v>
      </c>
      <c r="R34" s="268" t="str">
        <f>'Formulas aggregates'!$B$8</f>
        <v>ing_otro_neto</v>
      </c>
      <c r="S34" s="268" t="str">
        <f>IF(R34="-","-",IFERROR(VLOOKUP(R34,'Formulas aggregates'!$B$2:$C$82,2,FALSE),"not listed"))</f>
        <v>Otros Ingresos del Trabajo Asalariado Netos</v>
      </c>
      <c r="T34" s="268" t="str">
        <f t="shared" si="0"/>
        <v>ing_otro_neto</v>
      </c>
      <c r="U34" s="268" t="str">
        <f>IF(T34="-","-",IFERROR(VLOOKUP(T34,HOGARES_AGREGADOS!$A$4:$B$258,2,FALSE),"not listed"))</f>
        <v>Otros Ingresos del Trabajo Asalariado Netos</v>
      </c>
    </row>
    <row r="35" spans="1:26" hidden="1" outlineLevel="3">
      <c r="A35" s="264" t="s">
        <v>0</v>
      </c>
      <c r="B35" s="266" t="s">
        <v>116</v>
      </c>
      <c r="C35" s="266" t="s">
        <v>116</v>
      </c>
      <c r="D35" s="265" t="s">
        <v>1792</v>
      </c>
      <c r="E35" s="193" t="s">
        <v>1787</v>
      </c>
      <c r="F35" s="330" t="s">
        <v>124</v>
      </c>
      <c r="G35" s="330">
        <v>1</v>
      </c>
      <c r="H35" s="264">
        <v>1</v>
      </c>
      <c r="I35" s="264" t="s">
        <v>51</v>
      </c>
      <c r="J35" s="264" t="s">
        <v>52</v>
      </c>
      <c r="K35" s="264" t="s">
        <v>93</v>
      </c>
      <c r="L35" s="264" t="s">
        <v>122</v>
      </c>
      <c r="M35" s="264">
        <v>5</v>
      </c>
      <c r="N35" s="264" t="s">
        <v>125</v>
      </c>
      <c r="O35" s="264" t="s">
        <v>46</v>
      </c>
      <c r="P35" s="264" t="str">
        <f>"i"&amp;LEFT(F35,2)&amp;RIGHT(LEFT(F35,5),2)&amp;RIGHT(F35,3)</f>
        <v>i1701097</v>
      </c>
      <c r="Q35" s="264" t="str">
        <f>VLOOKUP(P35,PERSONAS_INGRESOS!$A$4:$B$293,2,FALSE)</f>
        <v xml:space="preserve">Total deducciones </v>
      </c>
      <c r="R35" s="264" t="str">
        <f>'Formulas aggregates'!$B$6</f>
        <v>deduccion_asalariado</v>
      </c>
      <c r="S35" s="264" t="str">
        <f>IF(R35="-","-",IFERROR(VLOOKUP(R35,'Formulas aggregates'!$B$2:$C$82,2,FALSE),"not listed"))</f>
        <v>Deducciones de los Asalariados</v>
      </c>
      <c r="T35" s="264" t="str">
        <f t="shared" si="0"/>
        <v>deduccion_asalariado</v>
      </c>
      <c r="U35" s="264" t="str">
        <f>IF(T35="-","-",IFERROR(VLOOKUP(T35,HOGARES_AGREGADOS!$A$4:$B$258,2,FALSE),"not listed"))</f>
        <v>Deducciones de los Asalariados</v>
      </c>
      <c r="V35" s="5"/>
      <c r="W35" s="5"/>
    </row>
    <row r="36" spans="1:26" hidden="1" outlineLevel="3">
      <c r="A36" s="190" t="s">
        <v>0</v>
      </c>
      <c r="B36" s="190" t="s">
        <v>153</v>
      </c>
      <c r="C36" s="257" t="s">
        <v>8</v>
      </c>
      <c r="D36" s="190" t="s">
        <v>117</v>
      </c>
      <c r="E36" s="211" t="s">
        <v>8</v>
      </c>
      <c r="F36" s="332" t="s">
        <v>118</v>
      </c>
      <c r="G36" s="332">
        <v>1</v>
      </c>
      <c r="H36" s="190">
        <v>1</v>
      </c>
      <c r="I36" s="190" t="s">
        <v>51</v>
      </c>
      <c r="J36" s="190" t="s">
        <v>52</v>
      </c>
      <c r="K36" s="190" t="s">
        <v>93</v>
      </c>
      <c r="L36" s="190" t="s">
        <v>122</v>
      </c>
      <c r="M36" s="190">
        <v>5</v>
      </c>
      <c r="N36" s="190" t="s">
        <v>119</v>
      </c>
      <c r="O36" s="190" t="s">
        <v>46</v>
      </c>
      <c r="P36" s="190" t="str">
        <f>"i"&amp;LEFT(F36,2)&amp;RIGHT(LEFT(F36,5),2)&amp;RIGHT(F36,3)</f>
        <v>i1701001</v>
      </c>
      <c r="Q36" s="190" t="str">
        <f>VLOOKUP(P36,PERSONAS_INGRESOS!$A$4:$B$293,2,FALSE)</f>
        <v xml:space="preserve">Aportaciones al seguro social </v>
      </c>
      <c r="R36" s="190" t="str">
        <f>'Formulas aggregates'!$B$6</f>
        <v>deduccion_asalariado</v>
      </c>
      <c r="S36" s="190" t="str">
        <f>IF(R36="-","-",IFERROR(VLOOKUP(R36,'Formulas aggregates'!$B$2:$C$82,2,FALSE),"not listed"))</f>
        <v>Deducciones de los Asalariados</v>
      </c>
      <c r="T36" s="190" t="str">
        <f t="shared" si="0"/>
        <v>deduccion_asalariado</v>
      </c>
      <c r="U36" s="190" t="str">
        <f>IF(T36="-","-",IFERROR(VLOOKUP(T36,HOGARES_AGREGADOS!$A$4:$B$258,2,FALSE),"not listed"))</f>
        <v>Deducciones de los Asalariados</v>
      </c>
      <c r="V36" s="5"/>
      <c r="W36" s="5"/>
    </row>
    <row r="37" spans="1:26" hidden="1" outlineLevel="3" collapsed="1">
      <c r="A37" s="268" t="s">
        <v>0</v>
      </c>
      <c r="B37" s="268" t="s">
        <v>154</v>
      </c>
      <c r="C37" s="269" t="s">
        <v>8</v>
      </c>
      <c r="D37" s="268" t="s">
        <v>123</v>
      </c>
      <c r="E37" s="205" t="s">
        <v>8</v>
      </c>
      <c r="F37" s="333" t="s">
        <v>120</v>
      </c>
      <c r="G37" s="333">
        <v>1</v>
      </c>
      <c r="H37" s="268">
        <v>1</v>
      </c>
      <c r="I37" s="268" t="s">
        <v>51</v>
      </c>
      <c r="J37" s="268" t="s">
        <v>52</v>
      </c>
      <c r="K37" s="268" t="s">
        <v>93</v>
      </c>
      <c r="L37" s="268" t="s">
        <v>122</v>
      </c>
      <c r="M37" s="268">
        <v>5</v>
      </c>
      <c r="N37" s="268" t="s">
        <v>121</v>
      </c>
      <c r="O37" s="268" t="s">
        <v>46</v>
      </c>
      <c r="P37" s="268" t="str">
        <f>"i"&amp;LEFT(F37,2)&amp;RIGHT(LEFT(F37,5),2)&amp;RIGHT(F37,3)</f>
        <v>i1701002</v>
      </c>
      <c r="Q37" s="268" t="str">
        <f>VLOOKUP(P37,PERSONAS_INGRESOS!$A$4:$B$293,2,FALSE)</f>
        <v xml:space="preserve">Impuesto a la renta </v>
      </c>
      <c r="R37" s="268" t="str">
        <f>'Formulas aggregates'!$B$6</f>
        <v>deduccion_asalariado</v>
      </c>
      <c r="S37" s="268" t="str">
        <f>IF(R37="-","-",IFERROR(VLOOKUP(R37,'Formulas aggregates'!$B$2:$C$82,2,FALSE),"not listed"))</f>
        <v>Deducciones de los Asalariados</v>
      </c>
      <c r="T37" s="268" t="str">
        <f t="shared" si="0"/>
        <v>deduccion_asalariado</v>
      </c>
      <c r="U37" s="268" t="str">
        <f>IF(T37="-","-",IFERROR(VLOOKUP(T37,HOGARES_AGREGADOS!$A$4:$B$258,2,FALSE),"not listed"))</f>
        <v>Deducciones de los Asalariados</v>
      </c>
      <c r="V37" s="5"/>
      <c r="W37" s="5"/>
    </row>
    <row r="38" spans="1:26" hidden="1" outlineLevel="2">
      <c r="A38" s="224" t="s">
        <v>0</v>
      </c>
      <c r="B38" s="272" t="s">
        <v>8</v>
      </c>
      <c r="C38" s="272" t="s">
        <v>1790</v>
      </c>
      <c r="D38" s="223" t="s">
        <v>8</v>
      </c>
      <c r="E38" s="192" t="s">
        <v>1818</v>
      </c>
      <c r="F38" s="338" t="s">
        <v>8</v>
      </c>
      <c r="G38" s="338" t="s">
        <v>1786</v>
      </c>
      <c r="H38" s="224"/>
      <c r="I38" s="224"/>
      <c r="J38" s="224"/>
      <c r="K38" s="224"/>
      <c r="L38" s="224"/>
      <c r="M38" s="224"/>
      <c r="N38" s="224"/>
      <c r="O38" s="224"/>
      <c r="P38" s="224" t="s">
        <v>8</v>
      </c>
      <c r="Q38" s="224" t="s">
        <v>8</v>
      </c>
      <c r="R38" s="224" t="str">
        <f>'Formulas aggregates'!B19</f>
        <v>ing_ind_mon_net</v>
      </c>
      <c r="S38" s="224" t="str">
        <f>IF(R38="-","-",IFERROR(VLOOKUP(R38,'Formulas aggregates'!$B$2:$C$82,2,FALSE),"not listed"))</f>
        <v>Ingreso del Trabajo Independiente Monetario</v>
      </c>
      <c r="T38" s="224" t="str">
        <f t="shared" si="0"/>
        <v>ing_ind_mon_net</v>
      </c>
      <c r="U38" s="224" t="str">
        <f>IF(T38="-","-",IFERROR(VLOOKUP(T38,HOGARES_AGREGADOS!$A$4:$B$258,2,FALSE),"not listed"))</f>
        <v>Ingreso del Trabajo Independiente Monetario</v>
      </c>
      <c r="V38" s="5"/>
      <c r="W38" s="5"/>
    </row>
    <row r="39" spans="1:26" s="5" customFormat="1" hidden="1" outlineLevel="3">
      <c r="A39" s="273" t="s">
        <v>0</v>
      </c>
      <c r="B39" s="267" t="s">
        <v>1813</v>
      </c>
      <c r="C39" s="274" t="s">
        <v>1813</v>
      </c>
      <c r="D39" s="265" t="s">
        <v>1788</v>
      </c>
      <c r="E39" s="193" t="s">
        <v>1819</v>
      </c>
      <c r="F39" s="348" t="s">
        <v>178</v>
      </c>
      <c r="G39" s="348">
        <v>1</v>
      </c>
      <c r="H39" s="273">
        <v>1</v>
      </c>
      <c r="I39" s="273" t="s">
        <v>51</v>
      </c>
      <c r="J39" s="273" t="s">
        <v>52</v>
      </c>
      <c r="K39" s="273" t="s">
        <v>177</v>
      </c>
      <c r="L39" s="273" t="s">
        <v>176</v>
      </c>
      <c r="M39" s="273">
        <v>7</v>
      </c>
      <c r="N39" s="273" t="s">
        <v>179</v>
      </c>
      <c r="O39" s="273" t="s">
        <v>46</v>
      </c>
      <c r="P39" s="273" t="str">
        <f t="shared" si="1"/>
        <v>i1407099</v>
      </c>
      <c r="Q39" s="273" t="str">
        <f>VLOOKUP(P39,PERSONAS_INGRESOS!$A$4:$B$293,2,FALSE)</f>
        <v xml:space="preserve">Total ingreso neto como socio </v>
      </c>
      <c r="R39" s="273" t="str">
        <f>'Formulas aggregates'!B11</f>
        <v>ing_cuent_prop_na</v>
      </c>
      <c r="S39" s="273" t="str">
        <f>IF(R39="-","-",IFERROR(VLOOKUP(R39,'Formulas aggregates'!$B$2:$C$82,2,FALSE),"not listed"))</f>
        <v>Ingresos Monetario del Trabajo Independiente (No Agropecuarios)</v>
      </c>
      <c r="T39" s="273" t="str">
        <f t="shared" si="0"/>
        <v>ing_cuent_prop_na</v>
      </c>
      <c r="U39" s="273" t="str">
        <f>IF(T39="-","-",IFERROR(VLOOKUP(T39,HOGARES_AGREGADOS!$A$4:$B$258,2,FALSE),"not listed"))</f>
        <v>Ingresos Monetario del Trabajo Independiente (No Agropecuarios)</v>
      </c>
    </row>
    <row r="40" spans="1:26" s="5" customFormat="1" hidden="1" outlineLevel="3">
      <c r="A40" s="275" t="s">
        <v>0</v>
      </c>
      <c r="B40" s="276" t="s">
        <v>8</v>
      </c>
      <c r="C40" s="276" t="s">
        <v>1791</v>
      </c>
      <c r="D40" s="271" t="s">
        <v>8</v>
      </c>
      <c r="E40" s="239" t="s">
        <v>1820</v>
      </c>
      <c r="F40" s="339" t="s">
        <v>8</v>
      </c>
      <c r="G40" s="339">
        <v>12</v>
      </c>
      <c r="H40" s="275"/>
      <c r="I40" s="275"/>
      <c r="J40" s="275"/>
      <c r="K40" s="275"/>
      <c r="L40" s="275"/>
      <c r="M40" s="275"/>
      <c r="N40" s="275"/>
      <c r="O40" s="275"/>
      <c r="P40" s="275" t="s">
        <v>8</v>
      </c>
      <c r="Q40" s="275" t="s">
        <v>8</v>
      </c>
      <c r="R40" s="275" t="str">
        <f>'Formulas aggregates'!B15</f>
        <v>ing_ag_mon_neto</v>
      </c>
      <c r="S40" s="275" t="str">
        <f>IF(R40="-","-",IFERROR(VLOOKUP(R40,'Formulas aggregates'!$B$2:$C$82,2,FALSE),"not listed"))</f>
        <v>Ingreso Monetario del Trabajo Independiente (Agropecuario)</v>
      </c>
      <c r="T40" s="275" t="str">
        <f t="shared" si="0"/>
        <v>ing_ag_mon_neto</v>
      </c>
      <c r="U40" s="275" t="str">
        <f>IF(T40="-","-",IFERROR(VLOOKUP(T40,HOGARES_AGREGADOS!$A$4:$B$258,2,FALSE),"not listed"))</f>
        <v>Ingreso Monetario del Trabajo Independiente (Agropecuario)</v>
      </c>
    </row>
    <row r="41" spans="1:26" s="5" customFormat="1" hidden="1" outlineLevel="3">
      <c r="A41" s="190" t="s">
        <v>0</v>
      </c>
      <c r="B41" s="277" t="s">
        <v>8</v>
      </c>
      <c r="C41" s="277" t="s">
        <v>1764</v>
      </c>
      <c r="D41" s="257" t="s">
        <v>8</v>
      </c>
      <c r="E41" s="211" t="s">
        <v>1769</v>
      </c>
      <c r="F41" s="331" t="s">
        <v>8</v>
      </c>
      <c r="G41" s="331">
        <v>12</v>
      </c>
      <c r="H41" s="190"/>
      <c r="I41" s="190" t="s">
        <v>8</v>
      </c>
      <c r="J41" s="190" t="s">
        <v>8</v>
      </c>
      <c r="K41" s="190" t="s">
        <v>8</v>
      </c>
      <c r="L41" s="190" t="s">
        <v>8</v>
      </c>
      <c r="M41" s="190" t="s">
        <v>8</v>
      </c>
      <c r="N41" s="190" t="s">
        <v>8</v>
      </c>
      <c r="O41" s="190" t="s">
        <v>8</v>
      </c>
      <c r="P41" s="190" t="s">
        <v>8</v>
      </c>
      <c r="Q41" s="190" t="s">
        <v>8</v>
      </c>
      <c r="R41" s="190" t="str">
        <f>'Formulas aggregates'!$B$13</f>
        <v>ing_bru_agro_mon</v>
      </c>
      <c r="S41" s="190" t="str">
        <f>IF(R41="-","-",IFERROR(VLOOKUP(R41,'Formulas aggregates'!$B$2:$C$82,2,FALSE),"not listed"))</f>
        <v>Ingreso Monetario Bruto del Trabajo Independiente (Agropecuario)</v>
      </c>
      <c r="T41" s="190" t="str">
        <f t="shared" si="0"/>
        <v>ing_bru_agro_mon</v>
      </c>
      <c r="U41" s="190" t="str">
        <f>IF(T41="-","-",IFERROR(VLOOKUP(T41,HOGARES_AGREGADOS!$A$4:$B$258,2,FALSE),"not listed"))</f>
        <v>not listed</v>
      </c>
    </row>
    <row r="42" spans="1:26" s="5" customFormat="1" hidden="1" outlineLevel="3">
      <c r="A42" s="190" t="s">
        <v>0</v>
      </c>
      <c r="B42" s="277" t="s">
        <v>8</v>
      </c>
      <c r="C42" s="277" t="s">
        <v>1759</v>
      </c>
      <c r="D42" s="257" t="s">
        <v>8</v>
      </c>
      <c r="E42" s="211" t="s">
        <v>1768</v>
      </c>
      <c r="F42" s="331" t="s">
        <v>8</v>
      </c>
      <c r="G42" s="331">
        <v>12</v>
      </c>
      <c r="H42" s="190"/>
      <c r="I42" s="190"/>
      <c r="J42" s="190"/>
      <c r="K42" s="190"/>
      <c r="L42" s="190"/>
      <c r="M42" s="190"/>
      <c r="N42" s="190"/>
      <c r="O42" s="190"/>
      <c r="P42" s="190" t="s">
        <v>8</v>
      </c>
      <c r="Q42" s="190" t="s">
        <v>8</v>
      </c>
      <c r="R42" s="190" t="str">
        <f>'Formulas aggregates'!$B$2</f>
        <v>gas_ag</v>
      </c>
      <c r="S42" s="190" t="str">
        <f>IF(R42="-","-",IFERROR(VLOOKUP(R42,'Formulas aggregates'!$B$2:$C$82,2,FALSE),"not listed"))</f>
        <v>Gasto Monetario de Actividades Agropecuarias</v>
      </c>
      <c r="T42" s="190" t="str">
        <f t="shared" si="0"/>
        <v>gas_ag</v>
      </c>
      <c r="U42" s="190" t="str">
        <f>IF(T42="-","-",IFERROR(VLOOKUP(T42,HOGARES_AGREGADOS!$A$4:$B$258,2,FALSE),"not listed"))</f>
        <v>not listed</v>
      </c>
    </row>
    <row r="43" spans="1:26" s="5" customFormat="1" hidden="1" outlineLevel="3">
      <c r="A43" s="278" t="s">
        <v>0</v>
      </c>
      <c r="B43" s="279" t="s">
        <v>431</v>
      </c>
      <c r="C43" s="280" t="s">
        <v>8</v>
      </c>
      <c r="D43" s="279" t="s">
        <v>351</v>
      </c>
      <c r="E43" s="310" t="s">
        <v>8</v>
      </c>
      <c r="F43" s="342" t="s">
        <v>340</v>
      </c>
      <c r="G43" s="343">
        <v>12</v>
      </c>
      <c r="H43" s="278">
        <v>1</v>
      </c>
      <c r="I43" s="278" t="s">
        <v>341</v>
      </c>
      <c r="J43" s="278" t="s">
        <v>342</v>
      </c>
      <c r="K43" s="278" t="s">
        <v>53</v>
      </c>
      <c r="L43" s="278" t="s">
        <v>343</v>
      </c>
      <c r="M43" s="278" t="s">
        <v>8</v>
      </c>
      <c r="N43" s="278" t="s">
        <v>344</v>
      </c>
      <c r="O43" s="278" t="s">
        <v>46</v>
      </c>
      <c r="P43" s="278" t="str">
        <f t="shared" si="1"/>
        <v>i1408097</v>
      </c>
      <c r="Q43" s="278" t="str">
        <f>VLOOKUP(P43,PERSONAS_INGRESOS!$A$4:$B$293,2,FALSE)</f>
        <v>Venta de siembra antes de cosechar</v>
      </c>
      <c r="R43" s="278" t="str">
        <f>'Formulas aggregates'!$B$13</f>
        <v>ing_bru_agro_mon</v>
      </c>
      <c r="S43" s="278" t="str">
        <f>IF(R43="-","-",IFERROR(VLOOKUP(R43,'Formulas aggregates'!$B$2:$C$82,2,FALSE),"not listed"))</f>
        <v>Ingreso Monetario Bruto del Trabajo Independiente (Agropecuario)</v>
      </c>
      <c r="T43" s="278" t="str">
        <f t="shared" si="0"/>
        <v>ing_bru_agro_mon</v>
      </c>
      <c r="U43" s="278" t="str">
        <f>IF(T43="-","-",IFERROR(VLOOKUP(T43,HOGARES_AGREGADOS!$A$4:$B$258,2,FALSE),"not listed"))</f>
        <v>not listed</v>
      </c>
    </row>
    <row r="44" spans="1:26" s="5" customFormat="1" hidden="1" outlineLevel="3">
      <c r="A44" s="281" t="s">
        <v>0</v>
      </c>
      <c r="B44" s="282" t="s">
        <v>431</v>
      </c>
      <c r="C44" s="283" t="s">
        <v>8</v>
      </c>
      <c r="D44" s="282" t="s">
        <v>1220</v>
      </c>
      <c r="E44" s="311" t="s">
        <v>8</v>
      </c>
      <c r="F44" s="344" t="s">
        <v>345</v>
      </c>
      <c r="G44" s="345">
        <v>12</v>
      </c>
      <c r="H44" s="281">
        <v>1</v>
      </c>
      <c r="I44" s="281" t="s">
        <v>341</v>
      </c>
      <c r="J44" s="281" t="s">
        <v>342</v>
      </c>
      <c r="K44" s="281" t="s">
        <v>53</v>
      </c>
      <c r="L44" s="281" t="s">
        <v>343</v>
      </c>
      <c r="M44" s="281" t="s">
        <v>8</v>
      </c>
      <c r="N44" s="281" t="s">
        <v>349</v>
      </c>
      <c r="O44" s="281" t="s">
        <v>46</v>
      </c>
      <c r="P44" s="281" t="str">
        <f t="shared" si="1"/>
        <v>i1409097</v>
      </c>
      <c r="Q44" s="281" t="str">
        <f>VLOOKUP(P44,PERSONAS_INGRESOS!$A$4:$B$293,2,FALSE)</f>
        <v>Venta de cosecha</v>
      </c>
      <c r="R44" s="281" t="str">
        <f>'Formulas aggregates'!$B$13</f>
        <v>ing_bru_agro_mon</v>
      </c>
      <c r="S44" s="281" t="str">
        <f>IF(R44="-","-",IFERROR(VLOOKUP(R44,'Formulas aggregates'!$B$2:$C$82,2,FALSE),"not listed"))</f>
        <v>Ingreso Monetario Bruto del Trabajo Independiente (Agropecuario)</v>
      </c>
      <c r="T44" s="281" t="str">
        <f t="shared" si="0"/>
        <v>ing_bru_agro_mon</v>
      </c>
      <c r="U44" s="281" t="str">
        <f>IF(T44="-","-",IFERROR(VLOOKUP(T44,HOGARES_AGREGADOS!$A$4:$B$258,2,FALSE),"not listed"))</f>
        <v>not listed</v>
      </c>
      <c r="Z44" s="139"/>
    </row>
    <row r="45" spans="1:26" s="5" customFormat="1" hidden="1" outlineLevel="3">
      <c r="A45" s="284" t="s">
        <v>0</v>
      </c>
      <c r="B45" s="284" t="s">
        <v>371</v>
      </c>
      <c r="C45" s="285" t="s">
        <v>8</v>
      </c>
      <c r="D45" s="284" t="s">
        <v>373</v>
      </c>
      <c r="E45" s="312" t="s">
        <v>8</v>
      </c>
      <c r="F45" s="332" t="s">
        <v>347</v>
      </c>
      <c r="G45" s="332">
        <v>12</v>
      </c>
      <c r="H45" s="284">
        <v>1</v>
      </c>
      <c r="I45" s="284" t="s">
        <v>341</v>
      </c>
      <c r="J45" s="284" t="s">
        <v>342</v>
      </c>
      <c r="K45" s="284" t="s">
        <v>53</v>
      </c>
      <c r="L45" s="284" t="s">
        <v>343</v>
      </c>
      <c r="M45" s="284" t="s">
        <v>8</v>
      </c>
      <c r="N45" s="284" t="s">
        <v>350</v>
      </c>
      <c r="O45" s="284" t="s">
        <v>46</v>
      </c>
      <c r="P45" s="284" t="str">
        <f t="shared" si="1"/>
        <v>i1411098</v>
      </c>
      <c r="Q45" s="284" t="str">
        <f>VLOOKUP(P45,PERSONAS_INGRESOS!$A$4:$B$293,2,FALSE)</f>
        <v>Valor estimados de producción para semilla</v>
      </c>
      <c r="R45" s="284" t="s">
        <v>8</v>
      </c>
      <c r="S45" s="284" t="str">
        <f>IF(R45="-","-",IFERROR(VLOOKUP(R45,'Formulas aggregates'!$B$2:$C$82,2,FALSE),"not listed"))</f>
        <v>-</v>
      </c>
      <c r="T45" s="284" t="str">
        <f t="shared" si="0"/>
        <v>-</v>
      </c>
      <c r="U45" s="284" t="str">
        <f>IF(T45="-","-",IFERROR(VLOOKUP(T45,HOGARES_AGREGADOS!$A$4:$B$258,2,FALSE),"not listed"))</f>
        <v>-</v>
      </c>
      <c r="Z45" s="139"/>
    </row>
    <row r="46" spans="1:26" s="5" customFormat="1" hidden="1" outlineLevel="3">
      <c r="A46" s="284" t="s">
        <v>0</v>
      </c>
      <c r="B46" s="284" t="s">
        <v>371</v>
      </c>
      <c r="C46" s="285" t="s">
        <v>8</v>
      </c>
      <c r="D46" s="284" t="s">
        <v>374</v>
      </c>
      <c r="E46" s="312" t="s">
        <v>8</v>
      </c>
      <c r="F46" s="332" t="s">
        <v>355</v>
      </c>
      <c r="G46" s="332">
        <v>12</v>
      </c>
      <c r="H46" s="284">
        <v>1</v>
      </c>
      <c r="I46" s="284" t="s">
        <v>341</v>
      </c>
      <c r="J46" s="284" t="s">
        <v>342</v>
      </c>
      <c r="K46" s="284" t="s">
        <v>53</v>
      </c>
      <c r="L46" s="284" t="s">
        <v>343</v>
      </c>
      <c r="M46" s="284" t="s">
        <v>8</v>
      </c>
      <c r="N46" s="284" t="s">
        <v>353</v>
      </c>
      <c r="O46" s="284" t="s">
        <v>46</v>
      </c>
      <c r="P46" s="284" t="str">
        <f t="shared" si="1"/>
        <v>i1412098</v>
      </c>
      <c r="Q46" s="284" t="str">
        <f>VLOOKUP(P46,PERSONAS_INGRESOS!$A$4:$B$293,2,FALSE)</f>
        <v>Valor producción destinada al consumo de animales</v>
      </c>
      <c r="R46" s="284" t="s">
        <v>8</v>
      </c>
      <c r="S46" s="284" t="str">
        <f>IF(R46="-","-",IFERROR(VLOOKUP(R46,'Formulas aggregates'!$B$2:$C$82,2,FALSE),"not listed"))</f>
        <v>-</v>
      </c>
      <c r="T46" s="284" t="str">
        <f t="shared" si="0"/>
        <v>-</v>
      </c>
      <c r="U46" s="284" t="str">
        <f>IF(T46="-","-",IFERROR(VLOOKUP(T46,HOGARES_AGREGADOS!$A$4:$B$258,2,FALSE),"not listed"))</f>
        <v>-</v>
      </c>
      <c r="Z46" s="139"/>
    </row>
    <row r="47" spans="1:26" s="5" customFormat="1" hidden="1" outlineLevel="3">
      <c r="A47" s="284" t="s">
        <v>0</v>
      </c>
      <c r="B47" s="284" t="s">
        <v>371</v>
      </c>
      <c r="C47" s="285" t="s">
        <v>8</v>
      </c>
      <c r="D47" s="284" t="s">
        <v>375</v>
      </c>
      <c r="E47" s="312" t="s">
        <v>8</v>
      </c>
      <c r="F47" s="332" t="s">
        <v>356</v>
      </c>
      <c r="G47" s="332">
        <v>12</v>
      </c>
      <c r="H47" s="284">
        <v>1</v>
      </c>
      <c r="I47" s="284" t="s">
        <v>341</v>
      </c>
      <c r="J47" s="284" t="s">
        <v>342</v>
      </c>
      <c r="K47" s="284" t="s">
        <v>53</v>
      </c>
      <c r="L47" s="284" t="s">
        <v>343</v>
      </c>
      <c r="M47" s="284" t="s">
        <v>8</v>
      </c>
      <c r="N47" s="284" t="s">
        <v>354</v>
      </c>
      <c r="O47" s="284" t="s">
        <v>46</v>
      </c>
      <c r="P47" s="284" t="str">
        <f t="shared" si="1"/>
        <v>i1413098</v>
      </c>
      <c r="Q47" s="284" t="str">
        <f>VLOOKUP(P47,PERSONAS_INGRESOS!$A$4:$B$293,2,FALSE)</f>
        <v>Valor producción destinada para almacenar</v>
      </c>
      <c r="R47" s="284" t="s">
        <v>8</v>
      </c>
      <c r="S47" s="284" t="str">
        <f>IF(R47="-","-",IFERROR(VLOOKUP(R47,'Formulas aggregates'!$B$2:$C$82,2,FALSE),"not listed"))</f>
        <v>-</v>
      </c>
      <c r="T47" s="284" t="str">
        <f t="shared" si="0"/>
        <v>-</v>
      </c>
      <c r="U47" s="284" t="str">
        <f>IF(T47="-","-",IFERROR(VLOOKUP(T47,HOGARES_AGREGADOS!$A$4:$B$258,2,FALSE),"not listed"))</f>
        <v>-</v>
      </c>
      <c r="Z47" s="139"/>
    </row>
    <row r="48" spans="1:26" s="5" customFormat="1" hidden="1" outlineLevel="3">
      <c r="A48" s="286" t="s">
        <v>0</v>
      </c>
      <c r="B48" s="286" t="s">
        <v>431</v>
      </c>
      <c r="C48" s="287" t="s">
        <v>8</v>
      </c>
      <c r="D48" s="286" t="s">
        <v>376</v>
      </c>
      <c r="E48" s="313" t="s">
        <v>8</v>
      </c>
      <c r="F48" s="346" t="s">
        <v>358</v>
      </c>
      <c r="G48" s="346">
        <v>12</v>
      </c>
      <c r="H48" s="286">
        <v>1</v>
      </c>
      <c r="I48" s="286" t="s">
        <v>341</v>
      </c>
      <c r="J48" s="286" t="s">
        <v>342</v>
      </c>
      <c r="K48" s="286" t="s">
        <v>169</v>
      </c>
      <c r="L48" s="286" t="s">
        <v>361</v>
      </c>
      <c r="M48" s="286" t="s">
        <v>8</v>
      </c>
      <c r="N48" s="286" t="s">
        <v>362</v>
      </c>
      <c r="O48" s="286" t="s">
        <v>46</v>
      </c>
      <c r="P48" s="286" t="str">
        <f t="shared" si="1"/>
        <v>i1416097</v>
      </c>
      <c r="Q48" s="286" t="str">
        <f>VLOOKUP(P48,PERSONAS_INGRESOS!$A$4:$B$293,2,FALSE)</f>
        <v>Venta de subproductos agrícolas</v>
      </c>
      <c r="R48" s="286" t="str">
        <f>'Formulas aggregates'!$B$13</f>
        <v>ing_bru_agro_mon</v>
      </c>
      <c r="S48" s="286" t="str">
        <f>IF(R48="-","-",IFERROR(VLOOKUP(R48,'Formulas aggregates'!$B$2:$C$82,2,FALSE),"not listed"))</f>
        <v>Ingreso Monetario Bruto del Trabajo Independiente (Agropecuario)</v>
      </c>
      <c r="T48" s="286" t="str">
        <f t="shared" si="0"/>
        <v>ing_bru_agro_mon</v>
      </c>
      <c r="U48" s="286" t="str">
        <f>IF(T48="-","-",IFERROR(VLOOKUP(T48,HOGARES_AGREGADOS!$A$4:$B$258,2,FALSE),"not listed"))</f>
        <v>not listed</v>
      </c>
      <c r="Z48" s="139"/>
    </row>
    <row r="49" spans="1:26" s="5" customFormat="1" hidden="1" outlineLevel="3">
      <c r="A49" s="284" t="s">
        <v>0</v>
      </c>
      <c r="B49" s="284" t="s">
        <v>371</v>
      </c>
      <c r="C49" s="285" t="s">
        <v>8</v>
      </c>
      <c r="D49" s="284" t="s">
        <v>378</v>
      </c>
      <c r="E49" s="312" t="s">
        <v>8</v>
      </c>
      <c r="F49" s="332" t="s">
        <v>359</v>
      </c>
      <c r="G49" s="332">
        <v>12</v>
      </c>
      <c r="H49" s="284">
        <v>1</v>
      </c>
      <c r="I49" s="284" t="s">
        <v>341</v>
      </c>
      <c r="J49" s="284" t="s">
        <v>342</v>
      </c>
      <c r="K49" s="284" t="s">
        <v>169</v>
      </c>
      <c r="L49" s="284" t="s">
        <v>361</v>
      </c>
      <c r="M49" s="284" t="s">
        <v>8</v>
      </c>
      <c r="N49" s="284" t="s">
        <v>364</v>
      </c>
      <c r="O49" s="284" t="s">
        <v>46</v>
      </c>
      <c r="P49" s="284" t="str">
        <f t="shared" si="1"/>
        <v>i1418098</v>
      </c>
      <c r="Q49" s="284" t="str">
        <f>VLOOKUP(P49,PERSONAS_INGRESOS!$A$4:$B$293,2,FALSE)</f>
        <v>Valor producción destinada para pagos x trabajo</v>
      </c>
      <c r="R49" s="284" t="s">
        <v>8</v>
      </c>
      <c r="S49" s="284" t="str">
        <f>IF(R49="-","-",IFERROR(VLOOKUP(R49,'Formulas aggregates'!$B$2:$C$82,2,FALSE),"not listed"))</f>
        <v>-</v>
      </c>
      <c r="T49" s="284" t="str">
        <f t="shared" si="0"/>
        <v>-</v>
      </c>
      <c r="U49" s="284" t="str">
        <f>IF(T49="-","-",IFERROR(VLOOKUP(T49,HOGARES_AGREGADOS!$A$4:$B$258,2,FALSE),"not listed"))</f>
        <v>-</v>
      </c>
      <c r="Z49" s="139"/>
    </row>
    <row r="50" spans="1:26" s="5" customFormat="1" hidden="1" outlineLevel="3">
      <c r="A50" s="282" t="s">
        <v>0</v>
      </c>
      <c r="B50" s="282" t="s">
        <v>432</v>
      </c>
      <c r="C50" s="283" t="s">
        <v>8</v>
      </c>
      <c r="D50" s="282" t="s">
        <v>366</v>
      </c>
      <c r="E50" s="311" t="s">
        <v>8</v>
      </c>
      <c r="F50" s="344" t="s">
        <v>365</v>
      </c>
      <c r="G50" s="344">
        <v>12</v>
      </c>
      <c r="H50" s="282">
        <v>1</v>
      </c>
      <c r="I50" s="282" t="s">
        <v>341</v>
      </c>
      <c r="J50" s="282" t="s">
        <v>342</v>
      </c>
      <c r="K50" s="282" t="s">
        <v>177</v>
      </c>
      <c r="L50" s="282" t="s">
        <v>387</v>
      </c>
      <c r="M50" s="282" t="s">
        <v>8</v>
      </c>
      <c r="N50" s="282" t="s">
        <v>389</v>
      </c>
      <c r="O50" s="282" t="s">
        <v>46</v>
      </c>
      <c r="P50" s="282" t="str">
        <f>"g"&amp;LEFT(F50,2)&amp;RIGHT(LEFT(F50,5),2)&amp;RIGHT(F50,3)</f>
        <v>g1703097</v>
      </c>
      <c r="Q50" s="282" t="str">
        <f>VLOOKUP(P50,PERSONAS_INGRESOS!$A$4:$B$293,2,FALSE)</f>
        <v>Gastos actividades agrícolas</v>
      </c>
      <c r="R50" s="282" t="str">
        <f>'Formulas aggregates'!$B$2</f>
        <v>gas_ag</v>
      </c>
      <c r="S50" s="282" t="str">
        <f>IF(R50="-","-",IFERROR(VLOOKUP(R50,'Formulas aggregates'!$B$2:$C$82,2,FALSE),"not listed"))</f>
        <v>Gasto Monetario de Actividades Agropecuarias</v>
      </c>
      <c r="T50" s="282" t="str">
        <f t="shared" si="0"/>
        <v>gas_ag</v>
      </c>
      <c r="U50" s="282" t="str">
        <f>IF(T50="-","-",IFERROR(VLOOKUP(T50,HOGARES_AGREGADOS!$A$4:$B$258,2,FALSE),"not listed"))</f>
        <v>not listed</v>
      </c>
      <c r="Z50" s="139"/>
    </row>
    <row r="51" spans="1:26" s="5" customFormat="1" hidden="1" outlineLevel="3">
      <c r="A51" s="286" t="s">
        <v>0</v>
      </c>
      <c r="B51" s="286" t="s">
        <v>433</v>
      </c>
      <c r="C51" s="287" t="s">
        <v>8</v>
      </c>
      <c r="D51" s="286" t="s">
        <v>357</v>
      </c>
      <c r="E51" s="313" t="s">
        <v>8</v>
      </c>
      <c r="F51" s="346" t="s">
        <v>367</v>
      </c>
      <c r="G51" s="346">
        <v>12</v>
      </c>
      <c r="H51" s="286">
        <v>1</v>
      </c>
      <c r="I51" s="286" t="s">
        <v>341</v>
      </c>
      <c r="J51" s="286" t="s">
        <v>342</v>
      </c>
      <c r="K51" s="286" t="s">
        <v>186</v>
      </c>
      <c r="L51" s="286" t="s">
        <v>388</v>
      </c>
      <c r="M51" s="286" t="s">
        <v>8</v>
      </c>
      <c r="N51" s="286" t="s">
        <v>390</v>
      </c>
      <c r="O51" s="286" t="s">
        <v>46</v>
      </c>
      <c r="P51" s="286" t="str">
        <f t="shared" si="1"/>
        <v>i1421097</v>
      </c>
      <c r="Q51" s="286" t="str">
        <f>VLOOKUP(P51,PERSONAS_INGRESOS!$A$4:$B$293,2,FALSE)</f>
        <v>Venta de árboles</v>
      </c>
      <c r="R51" s="286" t="str">
        <f>'Formulas aggregates'!$B$13</f>
        <v>ing_bru_agro_mon</v>
      </c>
      <c r="S51" s="286" t="str">
        <f>IF(R51="-","-",IFERROR(VLOOKUP(R51,'Formulas aggregates'!$B$2:$C$82,2,FALSE),"not listed"))</f>
        <v>Ingreso Monetario Bruto del Trabajo Independiente (Agropecuario)</v>
      </c>
      <c r="T51" s="286" t="str">
        <f t="shared" si="0"/>
        <v>ing_bru_agro_mon</v>
      </c>
      <c r="U51" s="286" t="str">
        <f>IF(T51="-","-",IFERROR(VLOOKUP(T51,HOGARES_AGREGADOS!$A$4:$B$258,2,FALSE),"not listed"))</f>
        <v>not listed</v>
      </c>
    </row>
    <row r="52" spans="1:26" s="5" customFormat="1" hidden="1" outlineLevel="3">
      <c r="A52" s="282" t="s">
        <v>0</v>
      </c>
      <c r="B52" s="282" t="s">
        <v>434</v>
      </c>
      <c r="C52" s="283" t="s">
        <v>8</v>
      </c>
      <c r="D52" s="282" t="s">
        <v>366</v>
      </c>
      <c r="E52" s="311" t="s">
        <v>8</v>
      </c>
      <c r="F52" s="344" t="s">
        <v>370</v>
      </c>
      <c r="G52" s="344">
        <v>12</v>
      </c>
      <c r="H52" s="282">
        <v>1</v>
      </c>
      <c r="I52" s="282" t="s">
        <v>341</v>
      </c>
      <c r="J52" s="282" t="s">
        <v>342</v>
      </c>
      <c r="K52" s="282" t="s">
        <v>186</v>
      </c>
      <c r="L52" s="282" t="s">
        <v>388</v>
      </c>
      <c r="M52" s="282" t="s">
        <v>8</v>
      </c>
      <c r="N52" s="282" t="s">
        <v>392</v>
      </c>
      <c r="O52" s="282" t="s">
        <v>46</v>
      </c>
      <c r="P52" s="282" t="str">
        <f>"g"&amp;LEFT(F52,2)&amp;RIGHT(LEFT(F52,5),2)&amp;RIGHT(F52,3)</f>
        <v>g1704097</v>
      </c>
      <c r="Q52" s="282" t="str">
        <f>VLOOKUP(P52,PERSONAS_INGRESOS!$A$4:$B$293,2,FALSE)</f>
        <v>Gastos actividades forestales</v>
      </c>
      <c r="R52" s="282" t="str">
        <f>'Formulas aggregates'!$B$2</f>
        <v>gas_ag</v>
      </c>
      <c r="S52" s="282" t="str">
        <f>IF(R52="-","-",IFERROR(VLOOKUP(R52,'Formulas aggregates'!$B$2:$C$82,2,FALSE),"not listed"))</f>
        <v>Gasto Monetario de Actividades Agropecuarias</v>
      </c>
      <c r="T52" s="282" t="str">
        <f t="shared" si="0"/>
        <v>gas_ag</v>
      </c>
      <c r="U52" s="282" t="str">
        <f>IF(T52="-","-",IFERROR(VLOOKUP(T52,HOGARES_AGREGADOS!$A$4:$B$258,2,FALSE),"not listed"))</f>
        <v>not listed</v>
      </c>
    </row>
    <row r="53" spans="1:26" s="5" customFormat="1" hidden="1" outlineLevel="3">
      <c r="A53" s="286" t="s">
        <v>0</v>
      </c>
      <c r="B53" s="286" t="s">
        <v>435</v>
      </c>
      <c r="C53" s="287" t="s">
        <v>8</v>
      </c>
      <c r="D53" s="286" t="s">
        <v>385</v>
      </c>
      <c r="E53" s="313" t="s">
        <v>8</v>
      </c>
      <c r="F53" s="346" t="s">
        <v>379</v>
      </c>
      <c r="G53" s="346">
        <v>12</v>
      </c>
      <c r="H53" s="286">
        <v>1</v>
      </c>
      <c r="I53" s="286" t="s">
        <v>341</v>
      </c>
      <c r="J53" s="286" t="s">
        <v>342</v>
      </c>
      <c r="K53" s="286" t="s">
        <v>151</v>
      </c>
      <c r="L53" s="286" t="s">
        <v>386</v>
      </c>
      <c r="M53" s="286" t="s">
        <v>8</v>
      </c>
      <c r="N53" s="286" t="s">
        <v>393</v>
      </c>
      <c r="O53" s="286" t="s">
        <v>46</v>
      </c>
      <c r="P53" s="286" t="str">
        <f t="shared" si="1"/>
        <v>i1424097</v>
      </c>
      <c r="Q53" s="286" t="str">
        <f>VLOOKUP(P53,PERSONAS_INGRESOS!$A$4:$B$293,2,FALSE)</f>
        <v>Venta de animales vivos</v>
      </c>
      <c r="R53" s="286" t="str">
        <f>'Formulas aggregates'!$B$13</f>
        <v>ing_bru_agro_mon</v>
      </c>
      <c r="S53" s="286" t="str">
        <f>IF(R53="-","-",IFERROR(VLOOKUP(R53,'Formulas aggregates'!$B$2:$C$82,2,FALSE),"not listed"))</f>
        <v>Ingreso Monetario Bruto del Trabajo Independiente (Agropecuario)</v>
      </c>
      <c r="T53" s="286" t="str">
        <f t="shared" si="0"/>
        <v>ing_bru_agro_mon</v>
      </c>
      <c r="U53" s="286" t="str">
        <f>IF(T53="-","-",IFERROR(VLOOKUP(T53,HOGARES_AGREGADOS!$A$4:$B$258,2,FALSE),"not listed"))</f>
        <v>not listed</v>
      </c>
    </row>
    <row r="54" spans="1:26" s="5" customFormat="1" hidden="1" outlineLevel="3">
      <c r="A54" s="284" t="s">
        <v>0</v>
      </c>
      <c r="B54" s="284" t="s">
        <v>384</v>
      </c>
      <c r="C54" s="285" t="s">
        <v>8</v>
      </c>
      <c r="D54" s="284" t="s">
        <v>398</v>
      </c>
      <c r="E54" s="312" t="s">
        <v>8</v>
      </c>
      <c r="F54" s="332" t="s">
        <v>380</v>
      </c>
      <c r="G54" s="332">
        <v>12</v>
      </c>
      <c r="H54" s="284">
        <v>1</v>
      </c>
      <c r="I54" s="284" t="s">
        <v>341</v>
      </c>
      <c r="J54" s="284" t="s">
        <v>342</v>
      </c>
      <c r="K54" s="284" t="s">
        <v>151</v>
      </c>
      <c r="L54" s="284" t="s">
        <v>386</v>
      </c>
      <c r="M54" s="284" t="s">
        <v>8</v>
      </c>
      <c r="N54" s="284" t="s">
        <v>394</v>
      </c>
      <c r="O54" s="284" t="s">
        <v>46</v>
      </c>
      <c r="P54" s="284" t="str">
        <f t="shared" si="1"/>
        <v>i1425098</v>
      </c>
      <c r="Q54" s="284" t="str">
        <f>VLOOKUP(P54,PERSONAS_INGRESOS!$A$4:$B$293,2,FALSE)</f>
        <v>Valor de animales dados como parte de pago x trabajo</v>
      </c>
      <c r="R54" s="284" t="s">
        <v>8</v>
      </c>
      <c r="S54" s="284" t="str">
        <f>IF(R54="-","-",IFERROR(VLOOKUP(R54,'Formulas aggregates'!$B$2:$C$82,2,FALSE),"not listed"))</f>
        <v>-</v>
      </c>
      <c r="T54" s="284" t="str">
        <f t="shared" si="0"/>
        <v>-</v>
      </c>
      <c r="U54" s="284" t="str">
        <f>IF(T54="-","-",IFERROR(VLOOKUP(T54,HOGARES_AGREGADOS!$A$4:$B$258,2,FALSE),"not listed"))</f>
        <v>-</v>
      </c>
    </row>
    <row r="55" spans="1:26" s="5" customFormat="1" hidden="1" outlineLevel="3">
      <c r="A55" s="284" t="s">
        <v>0</v>
      </c>
      <c r="B55" s="284" t="s">
        <v>384</v>
      </c>
      <c r="C55" s="285" t="s">
        <v>8</v>
      </c>
      <c r="D55" s="284" t="s">
        <v>400</v>
      </c>
      <c r="E55" s="312" t="s">
        <v>8</v>
      </c>
      <c r="F55" s="332" t="s">
        <v>382</v>
      </c>
      <c r="G55" s="332">
        <v>12</v>
      </c>
      <c r="H55" s="284">
        <v>1</v>
      </c>
      <c r="I55" s="284" t="s">
        <v>341</v>
      </c>
      <c r="J55" s="284" t="s">
        <v>342</v>
      </c>
      <c r="K55" s="284" t="s">
        <v>151</v>
      </c>
      <c r="L55" s="284" t="s">
        <v>386</v>
      </c>
      <c r="M55" s="284" t="s">
        <v>8</v>
      </c>
      <c r="N55" s="284" t="s">
        <v>396</v>
      </c>
      <c r="O55" s="284" t="s">
        <v>46</v>
      </c>
      <c r="P55" s="284" t="str">
        <f t="shared" si="1"/>
        <v>i1427098</v>
      </c>
      <c r="Q55" s="284" t="str">
        <f>VLOOKUP(P55,PERSONAS_INGRESOS!$A$4:$B$293,2,FALSE)</f>
        <v>Valor de animales sacrificados destinados a pagos x trabajo</v>
      </c>
      <c r="R55" s="284" t="s">
        <v>8</v>
      </c>
      <c r="S55" s="284" t="str">
        <f>IF(R55="-","-",IFERROR(VLOOKUP(R55,'Formulas aggregates'!$B$2:$C$82,2,FALSE),"not listed"))</f>
        <v>-</v>
      </c>
      <c r="T55" s="284" t="str">
        <f t="shared" si="0"/>
        <v>-</v>
      </c>
      <c r="U55" s="284" t="str">
        <f>IF(T55="-","-",IFERROR(VLOOKUP(T55,HOGARES_AGREGADOS!$A$4:$B$258,2,FALSE),"not listed"))</f>
        <v>-</v>
      </c>
    </row>
    <row r="56" spans="1:26" s="5" customFormat="1" hidden="1" outlineLevel="3">
      <c r="A56" s="286" t="s">
        <v>0</v>
      </c>
      <c r="B56" s="286" t="s">
        <v>435</v>
      </c>
      <c r="C56" s="288" t="s">
        <v>8</v>
      </c>
      <c r="D56" s="286" t="s">
        <v>401</v>
      </c>
      <c r="E56" s="314" t="s">
        <v>8</v>
      </c>
      <c r="F56" s="346" t="s">
        <v>383</v>
      </c>
      <c r="G56" s="346">
        <v>12</v>
      </c>
      <c r="H56" s="286">
        <v>1</v>
      </c>
      <c r="I56" s="286" t="s">
        <v>341</v>
      </c>
      <c r="J56" s="286" t="s">
        <v>342</v>
      </c>
      <c r="K56" s="286" t="s">
        <v>151</v>
      </c>
      <c r="L56" s="286" t="s">
        <v>386</v>
      </c>
      <c r="M56" s="286" t="s">
        <v>8</v>
      </c>
      <c r="N56" s="286" t="s">
        <v>397</v>
      </c>
      <c r="O56" s="286" t="s">
        <v>46</v>
      </c>
      <c r="P56" s="286" t="str">
        <f t="shared" si="1"/>
        <v>i1428097</v>
      </c>
      <c r="Q56" s="286" t="str">
        <f>VLOOKUP(P56,PERSONAS_INGRESOS!$A$4:$B$293,2,FALSE)</f>
        <v>Venta de animales sacrificados</v>
      </c>
      <c r="R56" s="286" t="str">
        <f>'Formulas aggregates'!$B$13</f>
        <v>ing_bru_agro_mon</v>
      </c>
      <c r="S56" s="286" t="str">
        <f>IF(R56="-","-",IFERROR(VLOOKUP(R56,'Formulas aggregates'!$B$2:$C$82,2,FALSE),"not listed"))</f>
        <v>Ingreso Monetario Bruto del Trabajo Independiente (Agropecuario)</v>
      </c>
      <c r="T56" s="286" t="str">
        <f t="shared" si="0"/>
        <v>ing_bru_agro_mon</v>
      </c>
      <c r="U56" s="286" t="str">
        <f>IF(T56="-","-",IFERROR(VLOOKUP(T56,HOGARES_AGREGADOS!$A$4:$B$258,2,FALSE),"not listed"))</f>
        <v>not listed</v>
      </c>
    </row>
    <row r="57" spans="1:26" s="5" customFormat="1" hidden="1" outlineLevel="3">
      <c r="A57" s="286" t="s">
        <v>0</v>
      </c>
      <c r="B57" s="286" t="s">
        <v>435</v>
      </c>
      <c r="C57" s="287" t="s">
        <v>8</v>
      </c>
      <c r="D57" s="286" t="s">
        <v>408</v>
      </c>
      <c r="E57" s="313" t="s">
        <v>8</v>
      </c>
      <c r="F57" s="346" t="s">
        <v>402</v>
      </c>
      <c r="G57" s="346">
        <v>12</v>
      </c>
      <c r="H57" s="286">
        <v>1</v>
      </c>
      <c r="I57" s="286" t="s">
        <v>341</v>
      </c>
      <c r="J57" s="286" t="s">
        <v>342</v>
      </c>
      <c r="K57" s="286" t="s">
        <v>151</v>
      </c>
      <c r="L57" s="286" t="s">
        <v>386</v>
      </c>
      <c r="M57" s="286" t="s">
        <v>8</v>
      </c>
      <c r="N57" s="286" t="s">
        <v>405</v>
      </c>
      <c r="O57" s="286" t="s">
        <v>46</v>
      </c>
      <c r="P57" s="286" t="str">
        <f t="shared" si="1"/>
        <v>i1431097</v>
      </c>
      <c r="Q57" s="286" t="str">
        <f>VLOOKUP(P57,PERSONAS_INGRESOS!$A$4:$B$293,2,FALSE)</f>
        <v>Venta de subproductos - origen animal</v>
      </c>
      <c r="R57" s="286" t="str">
        <f>'Formulas aggregates'!$B$13</f>
        <v>ing_bru_agro_mon</v>
      </c>
      <c r="S57" s="286" t="str">
        <f>IF(R57="-","-",IFERROR(VLOOKUP(R57,'Formulas aggregates'!$B$2:$C$82,2,FALSE),"not listed"))</f>
        <v>Ingreso Monetario Bruto del Trabajo Independiente (Agropecuario)</v>
      </c>
      <c r="T57" s="286" t="str">
        <f t="shared" si="0"/>
        <v>ing_bru_agro_mon</v>
      </c>
      <c r="U57" s="286" t="str">
        <f>IF(T57="-","-",IFERROR(VLOOKUP(T57,HOGARES_AGREGADOS!$A$4:$B$258,2,FALSE),"not listed"))</f>
        <v>not listed</v>
      </c>
    </row>
    <row r="58" spans="1:26" s="5" customFormat="1" hidden="1" outlineLevel="3">
      <c r="A58" s="284" t="s">
        <v>0</v>
      </c>
      <c r="B58" s="284" t="s">
        <v>384</v>
      </c>
      <c r="C58" s="285" t="s">
        <v>8</v>
      </c>
      <c r="D58" s="284" t="s">
        <v>410</v>
      </c>
      <c r="E58" s="312" t="s">
        <v>8</v>
      </c>
      <c r="F58" s="332" t="s">
        <v>404</v>
      </c>
      <c r="G58" s="332">
        <v>12</v>
      </c>
      <c r="H58" s="284">
        <v>1</v>
      </c>
      <c r="I58" s="284" t="s">
        <v>341</v>
      </c>
      <c r="J58" s="284" t="s">
        <v>342</v>
      </c>
      <c r="K58" s="284" t="s">
        <v>151</v>
      </c>
      <c r="L58" s="284" t="s">
        <v>386</v>
      </c>
      <c r="M58" s="284" t="s">
        <v>8</v>
      </c>
      <c r="N58" s="284" t="s">
        <v>407</v>
      </c>
      <c r="O58" s="284" t="s">
        <v>46</v>
      </c>
      <c r="P58" s="284" t="str">
        <f t="shared" si="1"/>
        <v>i1433098</v>
      </c>
      <c r="Q58" s="284" t="str">
        <f>VLOOKUP(P58,PERSONAS_INGRESOS!$A$4:$B$293,2,FALSE)</f>
        <v>Valor de subprod. origen animal destinados a pago x trabajo</v>
      </c>
      <c r="R58" s="284" t="s">
        <v>8</v>
      </c>
      <c r="S58" s="284" t="str">
        <f>IF(R58="-","-",IFERROR(VLOOKUP(R58,'Formulas aggregates'!$B$2:$C$82,2,FALSE),"not listed"))</f>
        <v>-</v>
      </c>
      <c r="T58" s="284" t="str">
        <f t="shared" si="0"/>
        <v>-</v>
      </c>
      <c r="U58" s="284" t="str">
        <f>IF(T58="-","-",IFERROR(VLOOKUP(T58,HOGARES_AGREGADOS!$A$4:$B$258,2,FALSE),"not listed"))</f>
        <v>-</v>
      </c>
    </row>
    <row r="59" spans="1:26" s="5" customFormat="1" hidden="1" outlineLevel="3">
      <c r="A59" s="282" t="s">
        <v>0</v>
      </c>
      <c r="B59" s="282" t="s">
        <v>437</v>
      </c>
      <c r="C59" s="283" t="s">
        <v>8</v>
      </c>
      <c r="D59" s="282" t="s">
        <v>366</v>
      </c>
      <c r="E59" s="311" t="s">
        <v>8</v>
      </c>
      <c r="F59" s="344" t="s">
        <v>411</v>
      </c>
      <c r="G59" s="344">
        <v>12</v>
      </c>
      <c r="H59" s="282">
        <v>1</v>
      </c>
      <c r="I59" s="282" t="s">
        <v>341</v>
      </c>
      <c r="J59" s="282" t="s">
        <v>342</v>
      </c>
      <c r="K59" s="282" t="s">
        <v>151</v>
      </c>
      <c r="L59" s="282" t="s">
        <v>386</v>
      </c>
      <c r="M59" s="282" t="s">
        <v>8</v>
      </c>
      <c r="N59" s="282" t="s">
        <v>412</v>
      </c>
      <c r="O59" s="282" t="s">
        <v>46</v>
      </c>
      <c r="P59" s="282" t="str">
        <f>"g"&amp;LEFT(F59,2)&amp;RIGHT(LEFT(F59,5),2)&amp;RIGHT(F59,3)</f>
        <v>g1705097</v>
      </c>
      <c r="Q59" s="282" t="str">
        <f>VLOOKUP(P59,PERSONAS_INGRESOS!$A$4:$B$293,2,FALSE)</f>
        <v>Gastos actividades pecuarias</v>
      </c>
      <c r="R59" s="282" t="str">
        <f>'Formulas aggregates'!$B$2</f>
        <v>gas_ag</v>
      </c>
      <c r="S59" s="282" t="str">
        <f>IF(R59="-","-",IFERROR(VLOOKUP(R59,'Formulas aggregates'!$B$2:$C$82,2,FALSE),"not listed"))</f>
        <v>Gasto Monetario de Actividades Agropecuarias</v>
      </c>
      <c r="T59" s="282" t="str">
        <f t="shared" si="0"/>
        <v>gas_ag</v>
      </c>
      <c r="U59" s="282" t="str">
        <f>IF(T59="-","-",IFERROR(VLOOKUP(T59,HOGARES_AGREGADOS!$A$4:$B$258,2,FALSE),"not listed"))</f>
        <v>not listed</v>
      </c>
    </row>
    <row r="60" spans="1:26" s="5" customFormat="1" hidden="1" outlineLevel="3">
      <c r="A60" s="286" t="s">
        <v>0</v>
      </c>
      <c r="B60" s="286" t="s">
        <v>436</v>
      </c>
      <c r="C60" s="287" t="s">
        <v>8</v>
      </c>
      <c r="D60" s="286" t="s">
        <v>357</v>
      </c>
      <c r="E60" s="313" t="s">
        <v>8</v>
      </c>
      <c r="F60" s="346" t="s">
        <v>418</v>
      </c>
      <c r="G60" s="346">
        <v>12</v>
      </c>
      <c r="H60" s="286">
        <v>1</v>
      </c>
      <c r="I60" s="286" t="s">
        <v>341</v>
      </c>
      <c r="J60" s="286" t="s">
        <v>342</v>
      </c>
      <c r="K60" s="286" t="s">
        <v>225</v>
      </c>
      <c r="L60" s="286" t="s">
        <v>414</v>
      </c>
      <c r="M60" s="286" t="s">
        <v>8</v>
      </c>
      <c r="N60" s="286" t="s">
        <v>415</v>
      </c>
      <c r="O60" s="286" t="s">
        <v>46</v>
      </c>
      <c r="P60" s="286" t="str">
        <f t="shared" si="1"/>
        <v>i1436097</v>
      </c>
      <c r="Q60" s="286" t="str">
        <f>VLOOKUP(P60,PERSONAS_INGRESOS!$A$4:$B$293,2,FALSE)</f>
        <v>Venta de productos y/o animales silvestres</v>
      </c>
      <c r="R60" s="286" t="str">
        <f>'Formulas aggregates'!$B$13</f>
        <v>ing_bru_agro_mon</v>
      </c>
      <c r="S60" s="286" t="str">
        <f>IF(R60="-","-",IFERROR(VLOOKUP(R60,'Formulas aggregates'!$B$2:$C$82,2,FALSE),"not listed"))</f>
        <v>Ingreso Monetario Bruto del Trabajo Independiente (Agropecuario)</v>
      </c>
      <c r="T60" s="286" t="str">
        <f t="shared" si="0"/>
        <v>ing_bru_agro_mon</v>
      </c>
      <c r="U60" s="286" t="str">
        <f>IF(T60="-","-",IFERROR(VLOOKUP(T60,HOGARES_AGREGADOS!$A$4:$B$258,2,FALSE),"not listed"))</f>
        <v>not listed</v>
      </c>
    </row>
    <row r="61" spans="1:26" s="5" customFormat="1" hidden="1" outlineLevel="3">
      <c r="A61" s="284" t="s">
        <v>0</v>
      </c>
      <c r="B61" s="284" t="s">
        <v>413</v>
      </c>
      <c r="C61" s="285" t="s">
        <v>8</v>
      </c>
      <c r="D61" s="284" t="s">
        <v>378</v>
      </c>
      <c r="E61" s="312" t="s">
        <v>8</v>
      </c>
      <c r="F61" s="332" t="s">
        <v>420</v>
      </c>
      <c r="G61" s="332">
        <v>12</v>
      </c>
      <c r="H61" s="284">
        <v>1</v>
      </c>
      <c r="I61" s="284" t="s">
        <v>341</v>
      </c>
      <c r="J61" s="284" t="s">
        <v>342</v>
      </c>
      <c r="K61" s="284" t="s">
        <v>225</v>
      </c>
      <c r="L61" s="284" t="s">
        <v>414</v>
      </c>
      <c r="M61" s="284" t="s">
        <v>8</v>
      </c>
      <c r="N61" s="284" t="s">
        <v>417</v>
      </c>
      <c r="O61" s="284" t="s">
        <v>46</v>
      </c>
      <c r="P61" s="284" t="str">
        <f t="shared" ref="P61:P74" si="3">"i"&amp;LEFT(F61,2)&amp;RIGHT(LEFT(F61,5),2)&amp;RIGHT(F61,3)</f>
        <v>i1438098</v>
      </c>
      <c r="Q61" s="284" t="str">
        <f>VLOOKUP(P61,PERSONAS_INGRESOS!$A$4:$B$293,2,FALSE)</f>
        <v>Valor de product. o animales silvestres destinados a pagos x trabajo</v>
      </c>
      <c r="R61" s="284" t="s">
        <v>8</v>
      </c>
      <c r="S61" s="284" t="str">
        <f>IF(R61="-","-",IFERROR(VLOOKUP(R61,'Formulas aggregates'!$B$2:$C$82,2,FALSE),"not listed"))</f>
        <v>-</v>
      </c>
      <c r="T61" s="284" t="str">
        <f t="shared" si="0"/>
        <v>-</v>
      </c>
      <c r="U61" s="284" t="str">
        <f>IF(T61="-","-",IFERROR(VLOOKUP(T61,HOGARES_AGREGADOS!$A$4:$B$258,2,FALSE),"not listed"))</f>
        <v>-</v>
      </c>
    </row>
    <row r="62" spans="1:26" s="5" customFormat="1" ht="15" hidden="1" outlineLevel="3" thickBot="1">
      <c r="A62" s="289" t="s">
        <v>0</v>
      </c>
      <c r="B62" s="289" t="s">
        <v>1758</v>
      </c>
      <c r="C62" s="290" t="s">
        <v>8</v>
      </c>
      <c r="D62" s="289" t="s">
        <v>424</v>
      </c>
      <c r="E62" s="315" t="s">
        <v>8</v>
      </c>
      <c r="F62" s="347" t="s">
        <v>423</v>
      </c>
      <c r="G62" s="347">
        <v>12</v>
      </c>
      <c r="H62" s="289">
        <v>1</v>
      </c>
      <c r="I62" s="289" t="s">
        <v>341</v>
      </c>
      <c r="J62" s="289" t="s">
        <v>342</v>
      </c>
      <c r="K62" s="289" t="s">
        <v>3</v>
      </c>
      <c r="L62" s="289" t="s">
        <v>422</v>
      </c>
      <c r="M62" s="289" t="s">
        <v>8</v>
      </c>
      <c r="N62" s="289" t="s">
        <v>421</v>
      </c>
      <c r="O62" s="289" t="s">
        <v>46</v>
      </c>
      <c r="P62" s="289" t="str">
        <f>"g"&amp;LEFT(F62,2)&amp;RIGHT(LEFT(F62,5),2)&amp;RIGHT(F62,3)</f>
        <v>g1706097</v>
      </c>
      <c r="Q62" s="289" t="str">
        <f>VLOOKUP(P62,PERSONAS_INGRESOS!$A$4:$B$293,2,FALSE)</f>
        <v>Gastos fuerza de trabajo</v>
      </c>
      <c r="R62" s="289" t="str">
        <f>'Formulas aggregates'!$B$2</f>
        <v>gas_ag</v>
      </c>
      <c r="S62" s="289" t="str">
        <f>IF(R62="-","-",IFERROR(VLOOKUP(R62,'Formulas aggregates'!$B$2:$C$82,2,FALSE),"not listed"))</f>
        <v>Gasto Monetario de Actividades Agropecuarias</v>
      </c>
      <c r="T62" s="289" t="str">
        <f t="shared" si="0"/>
        <v>gas_ag</v>
      </c>
      <c r="U62" s="289" t="str">
        <f>IF(T62="-","-",IFERROR(VLOOKUP(T62,HOGARES_AGREGADOS!$A$4:$B$258,2,FALSE),"not listed"))</f>
        <v>not listed</v>
      </c>
    </row>
    <row r="63" spans="1:26" s="5" customFormat="1" hidden="1" outlineLevel="3">
      <c r="A63" s="291" t="s">
        <v>0</v>
      </c>
      <c r="B63" s="292" t="s">
        <v>115</v>
      </c>
      <c r="C63" s="293" t="s">
        <v>1794</v>
      </c>
      <c r="D63" s="291" t="s">
        <v>1793</v>
      </c>
      <c r="E63" s="194" t="s">
        <v>1821</v>
      </c>
      <c r="F63" s="341" t="s">
        <v>308</v>
      </c>
      <c r="G63" s="341">
        <v>12</v>
      </c>
      <c r="H63" s="291">
        <v>1</v>
      </c>
      <c r="I63" s="291" t="s">
        <v>51</v>
      </c>
      <c r="J63" s="291" t="s">
        <v>52</v>
      </c>
      <c r="K63" s="291" t="s">
        <v>315</v>
      </c>
      <c r="L63" s="291" t="s">
        <v>316</v>
      </c>
      <c r="M63" s="291" t="s">
        <v>8</v>
      </c>
      <c r="N63" s="291" t="s">
        <v>318</v>
      </c>
      <c r="O63" s="291" t="s">
        <v>46</v>
      </c>
      <c r="P63" s="291" t="str">
        <f>"i"&amp;LEFT(F63,2)&amp;RIGHT(LEFT(F63,5),2)&amp;RIGHT(F63,3)</f>
        <v>i1709002</v>
      </c>
      <c r="Q63" s="291" t="str">
        <f>VLOOKUP(P63,PERSONAS_INGRESOS!$A$4:$B$293,2,FALSE)</f>
        <v xml:space="preserve">Pago impuesto a la renta </v>
      </c>
      <c r="R63" s="291" t="str">
        <f>'Formulas aggregates'!B17</f>
        <v>deduccion_independiente</v>
      </c>
      <c r="S63" s="291" t="str">
        <f>IF(R63="-","-",IFERROR(VLOOKUP(R63,'Formulas aggregates'!$B$2:$C$82,2,FALSE),"not listed"))</f>
        <v>Deducciones de Independientes</v>
      </c>
      <c r="T63" s="291" t="str">
        <f t="shared" si="0"/>
        <v>deduccion_independiente</v>
      </c>
      <c r="U63" s="291" t="str">
        <f>IF(T63="-","-",IFERROR(VLOOKUP(T63,HOGARES_AGREGADOS!$A$4:$B$258,2,FALSE),"not listed"))</f>
        <v>Deducciones de Independientes</v>
      </c>
    </row>
    <row r="64" spans="1:26" s="5" customFormat="1" hidden="1" outlineLevel="2">
      <c r="A64" s="294" t="s">
        <v>0</v>
      </c>
      <c r="B64" s="295" t="s">
        <v>4</v>
      </c>
      <c r="C64" s="296" t="s">
        <v>1798</v>
      </c>
      <c r="D64" s="294" t="s">
        <v>1796</v>
      </c>
      <c r="E64" s="196" t="s">
        <v>1838</v>
      </c>
      <c r="F64" s="340" t="s">
        <v>185</v>
      </c>
      <c r="G64" s="340">
        <v>12</v>
      </c>
      <c r="H64" s="294">
        <v>1</v>
      </c>
      <c r="I64" s="294" t="s">
        <v>51</v>
      </c>
      <c r="J64" s="294" t="s">
        <v>52</v>
      </c>
      <c r="K64" s="294" t="s">
        <v>186</v>
      </c>
      <c r="L64" s="294" t="s">
        <v>187</v>
      </c>
      <c r="M64" s="294" t="s">
        <v>8</v>
      </c>
      <c r="N64" s="294" t="s">
        <v>1833</v>
      </c>
      <c r="O64" s="294" t="s">
        <v>46</v>
      </c>
      <c r="P64" s="294" t="str">
        <f>"a"&amp;LEFT(F64,2)&amp;RIGHT(LEFT(F64,5),2)&amp;RIGHT(F64,3)</f>
        <v>a1443001</v>
      </c>
      <c r="Q64" s="294" t="str">
        <f>VLOOKUP(P64,PERSONAS_INGRESOS!$A$4:$B$293,2,FALSE)</f>
        <v>Ingresos de otros trabajos</v>
      </c>
      <c r="R64" s="294" t="str">
        <f>'Formulas aggregates'!B21</f>
        <v>ing_ter_ocu</v>
      </c>
      <c r="S64" s="294" t="str">
        <f>IF(R64="-","-",IFERROR(VLOOKUP(R64,'Formulas aggregates'!$B$2:$C$82,2,FALSE),"not listed"))</f>
        <v>Ingreso de Otros Trabajos</v>
      </c>
      <c r="T64" s="294" t="str">
        <f t="shared" ref="T64:T83" si="4">IF(R64="","",R64)</f>
        <v>ing_ter_ocu</v>
      </c>
      <c r="U64" s="294" t="str">
        <f>IF(T64="-","-",IFERROR(VLOOKUP(T64,HOGARES_AGREGADOS!$A$4:$B$258,2,FALSE),"not listed"))</f>
        <v>Ingreso de Otros Trabajos</v>
      </c>
    </row>
    <row r="65" spans="1:23" s="5" customFormat="1" hidden="1" outlineLevel="1">
      <c r="A65" s="216" t="s">
        <v>1807</v>
      </c>
      <c r="B65" s="218" t="s">
        <v>8</v>
      </c>
      <c r="C65" s="218" t="s">
        <v>1809</v>
      </c>
      <c r="D65" s="218" t="s">
        <v>8</v>
      </c>
      <c r="E65" s="212" t="s">
        <v>1808</v>
      </c>
      <c r="F65" s="335" t="s">
        <v>8</v>
      </c>
      <c r="G65" s="335">
        <v>3</v>
      </c>
      <c r="H65" s="216"/>
      <c r="I65" s="216"/>
      <c r="J65" s="216"/>
      <c r="K65" s="216"/>
      <c r="L65" s="216"/>
      <c r="M65" s="216"/>
      <c r="N65" s="216"/>
      <c r="O65" s="216"/>
      <c r="P65" s="216"/>
      <c r="Q65" s="216"/>
      <c r="R65" s="216" t="str">
        <f>'Formulas aggregates'!B29</f>
        <v>ing_ren_prop_cap</v>
      </c>
      <c r="S65" s="216" t="str">
        <f>IF(R65="-","-",IFERROR(VLOOKUP(R65,'Formulas aggregates'!$B$2:$C$82,2,FALSE),"not listed"))</f>
        <v>Ingresos de la Renta de la Propiedad y Capital</v>
      </c>
      <c r="T65" s="216" t="str">
        <f t="shared" si="4"/>
        <v>ing_ren_prop_cap</v>
      </c>
      <c r="U65" s="216" t="str">
        <f>IF(T65="-","-",IFERROR(VLOOKUP(T65,HOGARES_AGREGADOS!$A$4:$B$258,2,FALSE),"not listed"))</f>
        <v>Ingresos de la Renta de la Propiedad y Capital</v>
      </c>
    </row>
    <row r="66" spans="1:23" s="5" customFormat="1" hidden="1" outlineLevel="2">
      <c r="A66" s="219" t="s">
        <v>1807</v>
      </c>
      <c r="B66" s="220" t="s">
        <v>8</v>
      </c>
      <c r="C66" s="220" t="s">
        <v>1805</v>
      </c>
      <c r="D66" s="220" t="s">
        <v>8</v>
      </c>
      <c r="E66" s="217" t="s">
        <v>1823</v>
      </c>
      <c r="F66" s="349" t="s">
        <v>8</v>
      </c>
      <c r="G66" s="349">
        <v>3</v>
      </c>
      <c r="H66" s="219"/>
      <c r="I66" s="219"/>
      <c r="J66" s="219"/>
      <c r="K66" s="219"/>
      <c r="L66" s="219"/>
      <c r="M66" s="219"/>
      <c r="N66" s="219"/>
      <c r="O66" s="219"/>
      <c r="P66" s="219" t="str">
        <f>"i"&amp;LEFT(F66,2)&amp;RIGHT(LEFT(F66,5),2)&amp;RIGHT(F66,3)</f>
        <v>i---</v>
      </c>
      <c r="Q66" s="219"/>
      <c r="R66" s="219" t="str">
        <f>'Formulas aggregates'!$B$27</f>
        <v>ing_cap</v>
      </c>
      <c r="S66" s="219" t="str">
        <f>IF(R66="-","-",IFERROR(VLOOKUP(R66,'Formulas aggregates'!$B$2:$C$82,2,FALSE),"not listed"))</f>
        <v>Ingresos del Capital</v>
      </c>
      <c r="T66" s="219" t="str">
        <f t="shared" si="4"/>
        <v>ing_cap</v>
      </c>
      <c r="U66" s="219" t="str">
        <f>IF(T66="-","-",IFERROR(VLOOKUP(T66,HOGARES_AGREGADOS!$A$4:$B$258,2,FALSE),"not listed"))</f>
        <v>Ingresos del Capital</v>
      </c>
    </row>
    <row r="67" spans="1:23" s="5" customFormat="1" hidden="1" outlineLevel="3">
      <c r="A67" s="291" t="s">
        <v>1807</v>
      </c>
      <c r="B67" s="291" t="s">
        <v>234</v>
      </c>
      <c r="C67" s="293" t="s">
        <v>8</v>
      </c>
      <c r="D67" s="291" t="s">
        <v>235</v>
      </c>
      <c r="E67" s="194" t="s">
        <v>8</v>
      </c>
      <c r="F67" s="341" t="s">
        <v>218</v>
      </c>
      <c r="G67" s="341">
        <v>3</v>
      </c>
      <c r="H67" s="291">
        <v>1</v>
      </c>
      <c r="I67" s="291" t="s">
        <v>51</v>
      </c>
      <c r="J67" s="291" t="s">
        <v>52</v>
      </c>
      <c r="K67" s="291" t="s">
        <v>225</v>
      </c>
      <c r="L67" s="291" t="s">
        <v>226</v>
      </c>
      <c r="M67" s="291" t="s">
        <v>8</v>
      </c>
      <c r="N67" s="291" t="s">
        <v>227</v>
      </c>
      <c r="O67" s="291" t="s">
        <v>46</v>
      </c>
      <c r="P67" s="291" t="str">
        <f t="shared" si="3"/>
        <v>i1445001</v>
      </c>
      <c r="Q67" s="291" t="str">
        <f>VLOOKUP(P67,PERSONAS_INGRESOS!$A$4:$B$293,2,FALSE)</f>
        <v xml:space="preserve">Bonos </v>
      </c>
      <c r="R67" s="291" t="str">
        <f>'Formulas aggregates'!$B$27</f>
        <v>ing_cap</v>
      </c>
      <c r="S67" s="291" t="str">
        <f>IF(R67="-","-",IFERROR(VLOOKUP(R67,'Formulas aggregates'!$B$2:$C$82,2,FALSE),"not listed"))</f>
        <v>Ingresos del Capital</v>
      </c>
      <c r="T67" s="291" t="str">
        <f t="shared" si="4"/>
        <v>ing_cap</v>
      </c>
      <c r="U67" s="291" t="str">
        <f>IF(T67="-","-",IFERROR(VLOOKUP(T67,HOGARES_AGREGADOS!$A$4:$B$258,2,FALSE),"not listed"))</f>
        <v>Ingresos del Capital</v>
      </c>
    </row>
    <row r="68" spans="1:23" s="5" customFormat="1" hidden="1" outlineLevel="3">
      <c r="A68" s="291" t="s">
        <v>1807</v>
      </c>
      <c r="B68" s="291" t="s">
        <v>234</v>
      </c>
      <c r="C68" s="293" t="s">
        <v>8</v>
      </c>
      <c r="D68" s="291" t="s">
        <v>236</v>
      </c>
      <c r="E68" s="194" t="s">
        <v>8</v>
      </c>
      <c r="F68" s="341" t="s">
        <v>219</v>
      </c>
      <c r="G68" s="341">
        <v>3</v>
      </c>
      <c r="H68" s="291">
        <v>1</v>
      </c>
      <c r="I68" s="291" t="s">
        <v>51</v>
      </c>
      <c r="J68" s="291" t="s">
        <v>52</v>
      </c>
      <c r="K68" s="291" t="s">
        <v>225</v>
      </c>
      <c r="L68" s="291" t="s">
        <v>226</v>
      </c>
      <c r="M68" s="291" t="s">
        <v>8</v>
      </c>
      <c r="N68" s="291" t="s">
        <v>228</v>
      </c>
      <c r="O68" s="291" t="s">
        <v>46</v>
      </c>
      <c r="P68" s="291" t="str">
        <f t="shared" si="3"/>
        <v>i1445002</v>
      </c>
      <c r="Q68" s="291" t="str">
        <f>VLOOKUP(P68,PERSONAS_INGRESOS!$A$4:$B$293,2,FALSE)</f>
        <v xml:space="preserve">Cuentas de ahorro y pólizas </v>
      </c>
      <c r="R68" s="291" t="str">
        <f>'Formulas aggregates'!$B$27</f>
        <v>ing_cap</v>
      </c>
      <c r="S68" s="291" t="str">
        <f>IF(R68="-","-",IFERROR(VLOOKUP(R68,'Formulas aggregates'!$B$2:$C$82,2,FALSE),"not listed"))</f>
        <v>Ingresos del Capital</v>
      </c>
      <c r="T68" s="291" t="str">
        <f t="shared" si="4"/>
        <v>ing_cap</v>
      </c>
      <c r="U68" s="291" t="str">
        <f>IF(T68="-","-",IFERROR(VLOOKUP(T68,HOGARES_AGREGADOS!$A$4:$B$258,2,FALSE),"not listed"))</f>
        <v>Ingresos del Capital</v>
      </c>
    </row>
    <row r="69" spans="1:23" s="5" customFormat="1" hidden="1" outlineLevel="3">
      <c r="A69" s="291" t="s">
        <v>1807</v>
      </c>
      <c r="B69" s="291" t="s">
        <v>234</v>
      </c>
      <c r="C69" s="293" t="s">
        <v>8</v>
      </c>
      <c r="D69" s="291" t="s">
        <v>237</v>
      </c>
      <c r="E69" s="194" t="s">
        <v>8</v>
      </c>
      <c r="F69" s="341" t="s">
        <v>220</v>
      </c>
      <c r="G69" s="341">
        <v>3</v>
      </c>
      <c r="H69" s="291">
        <v>1</v>
      </c>
      <c r="I69" s="291" t="s">
        <v>51</v>
      </c>
      <c r="J69" s="291" t="s">
        <v>52</v>
      </c>
      <c r="K69" s="291" t="s">
        <v>225</v>
      </c>
      <c r="L69" s="291" t="s">
        <v>226</v>
      </c>
      <c r="M69" s="291" t="s">
        <v>8</v>
      </c>
      <c r="N69" s="291" t="s">
        <v>229</v>
      </c>
      <c r="O69" s="291" t="s">
        <v>46</v>
      </c>
      <c r="P69" s="291" t="str">
        <f t="shared" si="3"/>
        <v>i1445003</v>
      </c>
      <c r="Q69" s="291" t="str">
        <f>VLOOKUP(P69,PERSONAS_INGRESOS!$A$4:$B$293,2,FALSE)</f>
        <v xml:space="preserve">Préstamos x Ud. a terceros </v>
      </c>
      <c r="R69" s="291" t="str">
        <f>'Formulas aggregates'!$B$27</f>
        <v>ing_cap</v>
      </c>
      <c r="S69" s="291" t="str">
        <f>IF(R69="-","-",IFERROR(VLOOKUP(R69,'Formulas aggregates'!$B$2:$C$82,2,FALSE),"not listed"))</f>
        <v>Ingresos del Capital</v>
      </c>
      <c r="T69" s="291" t="str">
        <f t="shared" si="4"/>
        <v>ing_cap</v>
      </c>
      <c r="U69" s="291" t="str">
        <f>IF(T69="-","-",IFERROR(VLOOKUP(T69,HOGARES_AGREGADOS!$A$4:$B$258,2,FALSE),"not listed"))</f>
        <v>Ingresos del Capital</v>
      </c>
    </row>
    <row r="70" spans="1:23" s="5" customFormat="1" hidden="1" outlineLevel="3">
      <c r="A70" s="264" t="s">
        <v>1807</v>
      </c>
      <c r="B70" s="264" t="s">
        <v>4</v>
      </c>
      <c r="C70" s="266" t="s">
        <v>8</v>
      </c>
      <c r="D70" s="264" t="s">
        <v>239</v>
      </c>
      <c r="E70" s="193" t="s">
        <v>8</v>
      </c>
      <c r="F70" s="330" t="s">
        <v>222</v>
      </c>
      <c r="G70" s="330">
        <v>3</v>
      </c>
      <c r="H70" s="264">
        <v>1</v>
      </c>
      <c r="I70" s="264" t="s">
        <v>51</v>
      </c>
      <c r="J70" s="264" t="s">
        <v>52</v>
      </c>
      <c r="K70" s="264" t="s">
        <v>225</v>
      </c>
      <c r="L70" s="264" t="s">
        <v>226</v>
      </c>
      <c r="M70" s="264" t="s">
        <v>8</v>
      </c>
      <c r="N70" s="264" t="s">
        <v>232</v>
      </c>
      <c r="O70" s="264" t="s">
        <v>46</v>
      </c>
      <c r="P70" s="264" t="str">
        <f>"i"&amp;LEFT(F70,2)&amp;RIGHT(LEFT(F70,5),2)&amp;RIGHT(F70,3)</f>
        <v>i1445005</v>
      </c>
      <c r="Q70" s="264" t="str">
        <f>VLOOKUP(P70,PERSONAS_INGRESOS!$A$4:$B$293,2,FALSE)</f>
        <v xml:space="preserve">Dividendos de acciones </v>
      </c>
      <c r="R70" s="264" t="str">
        <f>'Formulas aggregates'!$B$27</f>
        <v>ing_cap</v>
      </c>
      <c r="S70" s="264" t="str">
        <f>IF(R70="-","-",IFERROR(VLOOKUP(R70,'Formulas aggregates'!$B$2:$C$82,2,FALSE),"not listed"))</f>
        <v>Ingresos del Capital</v>
      </c>
      <c r="T70" s="264" t="str">
        <f t="shared" si="4"/>
        <v>ing_cap</v>
      </c>
      <c r="U70" s="264" t="str">
        <f>IF(T70="-","-",IFERROR(VLOOKUP(T70,HOGARES_AGREGADOS!$A$4:$B$258,2,FALSE),"not listed"))</f>
        <v>Ingresos del Capital</v>
      </c>
    </row>
    <row r="71" spans="1:23" s="5" customFormat="1" hidden="1" outlineLevel="2">
      <c r="A71" s="219" t="s">
        <v>1807</v>
      </c>
      <c r="B71" s="220" t="s">
        <v>8</v>
      </c>
      <c r="C71" s="220" t="s">
        <v>1803</v>
      </c>
      <c r="D71" s="220" t="s">
        <v>8</v>
      </c>
      <c r="E71" s="217" t="s">
        <v>1802</v>
      </c>
      <c r="F71" s="349" t="s">
        <v>8</v>
      </c>
      <c r="G71" s="349">
        <v>3</v>
      </c>
      <c r="H71" s="219"/>
      <c r="I71" s="219"/>
      <c r="J71" s="219"/>
      <c r="K71" s="219"/>
      <c r="L71" s="219"/>
      <c r="M71" s="219"/>
      <c r="N71" s="219"/>
      <c r="O71" s="219"/>
      <c r="P71" s="219" t="str">
        <f>"i"&amp;LEFT(F71,2)&amp;RIGHT(LEFT(F71,5),2)&amp;RIGHT(F71,3)</f>
        <v>i---</v>
      </c>
      <c r="Q71" s="219"/>
      <c r="R71" s="219" t="str">
        <f>'Formulas aggregates'!$B$25</f>
        <v>ing_ren_prop</v>
      </c>
      <c r="S71" s="219" t="str">
        <f>IF(R71="-","-",IFERROR(VLOOKUP(R71,'Formulas aggregates'!$B$2:$C$82,2,FALSE),"not listed"))</f>
        <v>Ingresos por Renta de la Propiedad</v>
      </c>
      <c r="T71" s="219" t="str">
        <f t="shared" si="4"/>
        <v>ing_ren_prop</v>
      </c>
      <c r="U71" s="219" t="str">
        <f>IF(T71="-","-",IFERROR(VLOOKUP(T71,HOGARES_AGREGADOS!$A$4:$B$258,2,FALSE),"not listed"))</f>
        <v>Ingresos por Renta de la Propiedad</v>
      </c>
    </row>
    <row r="72" spans="1:23" s="5" customFormat="1" hidden="1" outlineLevel="3">
      <c r="A72" s="291" t="s">
        <v>1807</v>
      </c>
      <c r="B72" s="291" t="s">
        <v>4</v>
      </c>
      <c r="C72" s="293" t="s">
        <v>8</v>
      </c>
      <c r="D72" s="291" t="s">
        <v>238</v>
      </c>
      <c r="E72" s="194" t="s">
        <v>8</v>
      </c>
      <c r="F72" s="341" t="s">
        <v>221</v>
      </c>
      <c r="G72" s="341">
        <v>3</v>
      </c>
      <c r="H72" s="291">
        <v>1</v>
      </c>
      <c r="I72" s="291" t="s">
        <v>51</v>
      </c>
      <c r="J72" s="291" t="s">
        <v>52</v>
      </c>
      <c r="K72" s="291" t="s">
        <v>225</v>
      </c>
      <c r="L72" s="291" t="s">
        <v>226</v>
      </c>
      <c r="M72" s="291" t="s">
        <v>8</v>
      </c>
      <c r="N72" s="291" t="s">
        <v>230</v>
      </c>
      <c r="O72" s="291" t="s">
        <v>46</v>
      </c>
      <c r="P72" s="291" t="str">
        <f t="shared" si="3"/>
        <v>i1445004</v>
      </c>
      <c r="Q72" s="291" t="str">
        <f>VLOOKUP(P72,PERSONAS_INGRESOS!$A$4:$B$293,2,FALSE)</f>
        <v xml:space="preserve">Ingresos de arriendos </v>
      </c>
      <c r="R72" s="291" t="str">
        <f>'Formulas aggregates'!$B$25</f>
        <v>ing_ren_prop</v>
      </c>
      <c r="S72" s="291" t="str">
        <f>IF(R72="-","-",IFERROR(VLOOKUP(R72,'Formulas aggregates'!$B$2:$C$82,2,FALSE),"not listed"))</f>
        <v>Ingresos por Renta de la Propiedad</v>
      </c>
      <c r="T72" s="291" t="str">
        <f t="shared" si="4"/>
        <v>ing_ren_prop</v>
      </c>
      <c r="U72" s="291" t="str">
        <f>IF(T72="-","-",IFERROR(VLOOKUP(T72,HOGARES_AGREGADOS!$A$4:$B$258,2,FALSE),"not listed"))</f>
        <v>Ingresos por Renta de la Propiedad</v>
      </c>
    </row>
    <row r="73" spans="1:23" s="5" customFormat="1" hidden="1" outlineLevel="3">
      <c r="A73" s="291" t="s">
        <v>1807</v>
      </c>
      <c r="B73" s="291" t="s">
        <v>4</v>
      </c>
      <c r="C73" s="293" t="s">
        <v>8</v>
      </c>
      <c r="D73" s="291" t="s">
        <v>240</v>
      </c>
      <c r="E73" s="194" t="s">
        <v>8</v>
      </c>
      <c r="F73" s="341" t="s">
        <v>223</v>
      </c>
      <c r="G73" s="341">
        <v>3</v>
      </c>
      <c r="H73" s="291">
        <v>1</v>
      </c>
      <c r="I73" s="291" t="s">
        <v>51</v>
      </c>
      <c r="J73" s="291" t="s">
        <v>52</v>
      </c>
      <c r="K73" s="291" t="s">
        <v>225</v>
      </c>
      <c r="L73" s="291" t="s">
        <v>226</v>
      </c>
      <c r="M73" s="291" t="s">
        <v>8</v>
      </c>
      <c r="N73" s="291" t="s">
        <v>233</v>
      </c>
      <c r="O73" s="291" t="s">
        <v>46</v>
      </c>
      <c r="P73" s="291" t="str">
        <f t="shared" si="3"/>
        <v>i1445006</v>
      </c>
      <c r="Q73" s="291" t="str">
        <f>VLOOKUP(P73,PERSONAS_INGRESOS!$A$4:$B$293,2,FALSE)</f>
        <v xml:space="preserve">Ingresos de patentes </v>
      </c>
      <c r="R73" s="291" t="str">
        <f>'Formulas aggregates'!$B$25</f>
        <v>ing_ren_prop</v>
      </c>
      <c r="S73" s="291" t="str">
        <f>IF(R73="-","-",IFERROR(VLOOKUP(R73,'Formulas aggregates'!$B$2:$C$82,2,FALSE),"not listed"))</f>
        <v>Ingresos por Renta de la Propiedad</v>
      </c>
      <c r="T73" s="291" t="str">
        <f t="shared" si="4"/>
        <v>ing_ren_prop</v>
      </c>
      <c r="U73" s="291" t="str">
        <f>IF(T73="-","-",IFERROR(VLOOKUP(T73,HOGARES_AGREGADOS!$A$4:$B$258,2,FALSE),"not listed"))</f>
        <v>Ingresos por Renta de la Propiedad</v>
      </c>
    </row>
    <row r="74" spans="1:23" s="5" customFormat="1" ht="15" hidden="1" outlineLevel="3" thickBot="1">
      <c r="A74" s="297" t="s">
        <v>1807</v>
      </c>
      <c r="B74" s="297" t="s">
        <v>4</v>
      </c>
      <c r="C74" s="298" t="s">
        <v>8</v>
      </c>
      <c r="D74" s="297" t="s">
        <v>241</v>
      </c>
      <c r="E74" s="225" t="s">
        <v>8</v>
      </c>
      <c r="F74" s="350" t="s">
        <v>224</v>
      </c>
      <c r="G74" s="350">
        <v>3</v>
      </c>
      <c r="H74" s="297">
        <v>1</v>
      </c>
      <c r="I74" s="297" t="s">
        <v>51</v>
      </c>
      <c r="J74" s="297" t="s">
        <v>52</v>
      </c>
      <c r="K74" s="297" t="s">
        <v>225</v>
      </c>
      <c r="L74" s="297" t="s">
        <v>226</v>
      </c>
      <c r="M74" s="297" t="s">
        <v>8</v>
      </c>
      <c r="N74" s="297" t="s">
        <v>231</v>
      </c>
      <c r="O74" s="297" t="s">
        <v>46</v>
      </c>
      <c r="P74" s="297" t="str">
        <f t="shared" si="3"/>
        <v>i1445007</v>
      </c>
      <c r="Q74" s="297" t="str">
        <f>VLOOKUP(P74,PERSONAS_INGRESOS!$A$4:$B$293,2,FALSE)</f>
        <v xml:space="preserve">Ingresos x derechos de autor </v>
      </c>
      <c r="R74" s="297" t="str">
        <f>'Formulas aggregates'!$B$25</f>
        <v>ing_ren_prop</v>
      </c>
      <c r="S74" s="297" t="str">
        <f>IF(R74="-","-",IFERROR(VLOOKUP(R74,'Formulas aggregates'!$B$2:$C$82,2,FALSE),"not listed"))</f>
        <v>Ingresos por Renta de la Propiedad</v>
      </c>
      <c r="T74" s="297" t="str">
        <f t="shared" si="4"/>
        <v>ing_ren_prop</v>
      </c>
      <c r="U74" s="297" t="str">
        <f>IF(T74="-","-",IFERROR(VLOOKUP(T74,HOGARES_AGREGADOS!$A$4:$B$258,2,FALSE),"not listed"))</f>
        <v>Ingresos por Renta de la Propiedad</v>
      </c>
    </row>
    <row r="75" spans="1:23" hidden="1" outlineLevel="1">
      <c r="A75" s="216" t="s">
        <v>152</v>
      </c>
      <c r="B75" s="216" t="s">
        <v>8</v>
      </c>
      <c r="C75" s="218" t="s">
        <v>1824</v>
      </c>
      <c r="D75" s="216" t="s">
        <v>8</v>
      </c>
      <c r="E75" s="212" t="s">
        <v>1825</v>
      </c>
      <c r="F75" s="335" t="s">
        <v>8</v>
      </c>
      <c r="G75" s="335"/>
      <c r="H75" s="216"/>
      <c r="I75" s="216"/>
      <c r="J75" s="216"/>
      <c r="K75" s="216"/>
      <c r="L75" s="216"/>
      <c r="M75" s="216"/>
      <c r="N75" s="216"/>
      <c r="O75" s="216"/>
      <c r="P75" s="216"/>
      <c r="Q75" s="216"/>
      <c r="R75" s="216" t="str">
        <f>'Formulas aggregates'!$B$31</f>
        <v>tranf_cor</v>
      </c>
      <c r="S75" s="216" t="str">
        <f>IF(R75="-","-",IFERROR(VLOOKUP(R75,'Formulas aggregates'!$B$2:$C$82,2,FALSE),"not listed"))</f>
        <v>Transferencias Corrientes</v>
      </c>
      <c r="T75" s="216" t="str">
        <f t="shared" si="4"/>
        <v>tranf_cor</v>
      </c>
      <c r="U75" s="216" t="str">
        <f>IF(T75="-","-",IFERROR(VLOOKUP(T75,HOGARES_AGREGADOS!$A$4:$B$258,2,FALSE),"not listed"))</f>
        <v>Transferencias Corrientes</v>
      </c>
      <c r="V75" s="5"/>
      <c r="W75" s="5"/>
    </row>
    <row r="76" spans="1:23" hidden="1" outlineLevel="2">
      <c r="A76" s="219" t="s">
        <v>152</v>
      </c>
      <c r="B76" s="219" t="s">
        <v>6</v>
      </c>
      <c r="C76" s="220" t="s">
        <v>8</v>
      </c>
      <c r="D76" s="219" t="s">
        <v>210</v>
      </c>
      <c r="E76" s="217" t="s">
        <v>8</v>
      </c>
      <c r="F76" s="349" t="s">
        <v>191</v>
      </c>
      <c r="G76" s="349">
        <v>3</v>
      </c>
      <c r="H76" s="219">
        <v>1</v>
      </c>
      <c r="I76" s="219" t="s">
        <v>51</v>
      </c>
      <c r="J76" s="219" t="s">
        <v>52</v>
      </c>
      <c r="K76" s="219" t="s">
        <v>151</v>
      </c>
      <c r="L76" s="219" t="s">
        <v>201</v>
      </c>
      <c r="M76" s="219" t="s">
        <v>8</v>
      </c>
      <c r="N76" s="219" t="s">
        <v>202</v>
      </c>
      <c r="O76" s="219" t="s">
        <v>46</v>
      </c>
      <c r="P76" s="219" t="str">
        <f t="shared" ref="P76:P82" si="5">"i"&amp;LEFT(F76,2)&amp;RIGHT(LEFT(F76,5),2)&amp;RIGHT(F76,3)</f>
        <v>i1444001</v>
      </c>
      <c r="Q76" s="219" t="str">
        <f>VLOOKUP(P76,PERSONAS_INGRESOS!$A$4:$B$293,2,FALSE)</f>
        <v xml:space="preserve">Pensión x jubilación, cesantia </v>
      </c>
      <c r="R76" s="219" t="str">
        <f>'Formulas aggregates'!$B$31</f>
        <v>tranf_cor</v>
      </c>
      <c r="S76" s="219" t="str">
        <f>IF(R76="-","-",IFERROR(VLOOKUP(R76,'Formulas aggregates'!$B$2:$C$82,2,FALSE),"not listed"))</f>
        <v>Transferencias Corrientes</v>
      </c>
      <c r="T76" s="219" t="str">
        <f t="shared" si="4"/>
        <v>tranf_cor</v>
      </c>
      <c r="U76" s="219" t="str">
        <f>IF(T76="-","-",IFERROR(VLOOKUP(T76,HOGARES_AGREGADOS!$A$4:$B$258,2,FALSE),"not listed"))</f>
        <v>Transferencias Corrientes</v>
      </c>
      <c r="V76" s="5"/>
      <c r="W76" s="5"/>
    </row>
    <row r="77" spans="1:23" hidden="1" outlineLevel="2">
      <c r="A77" s="219" t="s">
        <v>152</v>
      </c>
      <c r="B77" s="219" t="s">
        <v>6</v>
      </c>
      <c r="C77" s="220" t="s">
        <v>8</v>
      </c>
      <c r="D77" s="219" t="s">
        <v>214</v>
      </c>
      <c r="E77" s="217" t="s">
        <v>8</v>
      </c>
      <c r="F77" s="349" t="s">
        <v>192</v>
      </c>
      <c r="G77" s="349">
        <v>3</v>
      </c>
      <c r="H77" s="219">
        <v>1</v>
      </c>
      <c r="I77" s="219" t="s">
        <v>51</v>
      </c>
      <c r="J77" s="219" t="s">
        <v>52</v>
      </c>
      <c r="K77" s="219" t="s">
        <v>151</v>
      </c>
      <c r="L77" s="219" t="s">
        <v>201</v>
      </c>
      <c r="M77" s="219" t="s">
        <v>8</v>
      </c>
      <c r="N77" s="219" t="s">
        <v>203</v>
      </c>
      <c r="O77" s="219" t="s">
        <v>46</v>
      </c>
      <c r="P77" s="219" t="str">
        <f t="shared" si="5"/>
        <v>i1444002</v>
      </c>
      <c r="Q77" s="219" t="str">
        <f>VLOOKUP(P77,PERSONAS_INGRESOS!$A$4:$B$293,2,FALSE)</f>
        <v xml:space="preserve">Bono de desarrolo humano </v>
      </c>
      <c r="R77" s="219" t="str">
        <f>'Formulas aggregates'!$B$31</f>
        <v>tranf_cor</v>
      </c>
      <c r="S77" s="219" t="str">
        <f>IF(R77="-","-",IFERROR(VLOOKUP(R77,'Formulas aggregates'!$B$2:$C$82,2,FALSE),"not listed"))</f>
        <v>Transferencias Corrientes</v>
      </c>
      <c r="T77" s="219" t="str">
        <f t="shared" si="4"/>
        <v>tranf_cor</v>
      </c>
      <c r="U77" s="219" t="str">
        <f>IF(T77="-","-",IFERROR(VLOOKUP(T77,HOGARES_AGREGADOS!$A$4:$B$258,2,FALSE),"not listed"))</f>
        <v>Transferencias Corrientes</v>
      </c>
      <c r="V77" s="5"/>
      <c r="W77" s="5"/>
    </row>
    <row r="78" spans="1:23" hidden="1" outlineLevel="2">
      <c r="A78" s="219" t="s">
        <v>152</v>
      </c>
      <c r="B78" s="219" t="s">
        <v>6</v>
      </c>
      <c r="C78" s="220" t="s">
        <v>8</v>
      </c>
      <c r="D78" s="219" t="s">
        <v>215</v>
      </c>
      <c r="E78" s="217" t="s">
        <v>8</v>
      </c>
      <c r="F78" s="349" t="s">
        <v>193</v>
      </c>
      <c r="G78" s="349">
        <v>3</v>
      </c>
      <c r="H78" s="219">
        <v>1</v>
      </c>
      <c r="I78" s="219" t="s">
        <v>51</v>
      </c>
      <c r="J78" s="219" t="s">
        <v>52</v>
      </c>
      <c r="K78" s="219" t="s">
        <v>151</v>
      </c>
      <c r="L78" s="219" t="s">
        <v>201</v>
      </c>
      <c r="M78" s="219" t="s">
        <v>8</v>
      </c>
      <c r="N78" s="219" t="s">
        <v>204</v>
      </c>
      <c r="O78" s="219" t="s">
        <v>46</v>
      </c>
      <c r="P78" s="219" t="str">
        <f t="shared" si="5"/>
        <v>i1444003</v>
      </c>
      <c r="Q78" s="219" t="str">
        <f>VLOOKUP(P78,PERSONAS_INGRESOS!$A$4:$B$293,2,FALSE)</f>
        <v xml:space="preserve">Bono Joaquín Gallegos Lara </v>
      </c>
      <c r="R78" s="219" t="str">
        <f>'Formulas aggregates'!$B$31</f>
        <v>tranf_cor</v>
      </c>
      <c r="S78" s="219" t="str">
        <f>IF(R78="-","-",IFERROR(VLOOKUP(R78,'Formulas aggregates'!$B$2:$C$82,2,FALSE),"not listed"))</f>
        <v>Transferencias Corrientes</v>
      </c>
      <c r="T78" s="219" t="str">
        <f t="shared" si="4"/>
        <v>tranf_cor</v>
      </c>
      <c r="U78" s="219" t="str">
        <f>IF(T78="-","-",IFERROR(VLOOKUP(T78,HOGARES_AGREGADOS!$A$4:$B$258,2,FALSE),"not listed"))</f>
        <v>Transferencias Corrientes</v>
      </c>
      <c r="V78" s="5"/>
      <c r="W78" s="5"/>
    </row>
    <row r="79" spans="1:23" hidden="1" outlineLevel="2">
      <c r="A79" s="219" t="s">
        <v>152</v>
      </c>
      <c r="B79" s="219" t="s">
        <v>6</v>
      </c>
      <c r="C79" s="299" t="s">
        <v>8</v>
      </c>
      <c r="D79" s="219" t="s">
        <v>213</v>
      </c>
      <c r="E79" s="217" t="s">
        <v>8</v>
      </c>
      <c r="F79" s="349" t="s">
        <v>196</v>
      </c>
      <c r="G79" s="349">
        <v>12</v>
      </c>
      <c r="H79" s="219">
        <v>1</v>
      </c>
      <c r="I79" s="219" t="s">
        <v>51</v>
      </c>
      <c r="J79" s="219" t="s">
        <v>52</v>
      </c>
      <c r="K79" s="219" t="s">
        <v>151</v>
      </c>
      <c r="L79" s="219" t="s">
        <v>201</v>
      </c>
      <c r="M79" s="219" t="s">
        <v>8</v>
      </c>
      <c r="N79" s="219" t="s">
        <v>207</v>
      </c>
      <c r="O79" s="219" t="s">
        <v>46</v>
      </c>
      <c r="P79" s="219" t="str">
        <f t="shared" si="5"/>
        <v>i1444006</v>
      </c>
      <c r="Q79" s="219" t="str">
        <f>VLOOKUP(P79,PERSONAS_INGRESOS!$A$4:$B$293,2,FALSE)</f>
        <v xml:space="preserve">Dinero para BECAS (estudio) </v>
      </c>
      <c r="R79" s="219" t="str">
        <f>'Formulas aggregates'!$B$31</f>
        <v>tranf_cor</v>
      </c>
      <c r="S79" s="219" t="str">
        <f>IF(R79="-","-",IFERROR(VLOOKUP(R79,'Formulas aggregates'!$B$2:$C$82,2,FALSE),"not listed"))</f>
        <v>Transferencias Corrientes</v>
      </c>
      <c r="T79" s="219" t="str">
        <f t="shared" si="4"/>
        <v>tranf_cor</v>
      </c>
      <c r="U79" s="219" t="str">
        <f>IF(T79="-","-",IFERROR(VLOOKUP(T79,HOGARES_AGREGADOS!$A$4:$B$258,2,FALSE),"not listed"))</f>
        <v>Transferencias Corrientes</v>
      </c>
      <c r="V79" s="5"/>
      <c r="W79" s="5"/>
    </row>
    <row r="80" spans="1:23" hidden="1" outlineLevel="2">
      <c r="A80" s="219" t="s">
        <v>152</v>
      </c>
      <c r="B80" s="219" t="s">
        <v>333</v>
      </c>
      <c r="C80" s="220" t="s">
        <v>8</v>
      </c>
      <c r="D80" s="219" t="s">
        <v>252</v>
      </c>
      <c r="E80" s="217" t="s">
        <v>8</v>
      </c>
      <c r="F80" s="349" t="s">
        <v>194</v>
      </c>
      <c r="G80" s="349">
        <v>3</v>
      </c>
      <c r="H80" s="219">
        <v>1</v>
      </c>
      <c r="I80" s="219" t="s">
        <v>51</v>
      </c>
      <c r="J80" s="219" t="s">
        <v>52</v>
      </c>
      <c r="K80" s="219" t="s">
        <v>151</v>
      </c>
      <c r="L80" s="219" t="s">
        <v>201</v>
      </c>
      <c r="M80" s="219" t="s">
        <v>8</v>
      </c>
      <c r="N80" s="219" t="s">
        <v>205</v>
      </c>
      <c r="O80" s="219" t="s">
        <v>46</v>
      </c>
      <c r="P80" s="219" t="str">
        <f t="shared" si="5"/>
        <v>i1444004</v>
      </c>
      <c r="Q80" s="219" t="str">
        <f>VLOOKUP(P80,PERSONAS_INGRESOS!$A$4:$B$293,2,FALSE)</f>
        <v xml:space="preserve">Dinero de familiares dentro pa </v>
      </c>
      <c r="R80" s="219" t="str">
        <f>'Formulas aggregates'!$B$31</f>
        <v>tranf_cor</v>
      </c>
      <c r="S80" s="219" t="str">
        <f>IF(R80="-","-",IFERROR(VLOOKUP(R80,'Formulas aggregates'!$B$2:$C$82,2,FALSE),"not listed"))</f>
        <v>Transferencias Corrientes</v>
      </c>
      <c r="T80" s="219" t="str">
        <f t="shared" si="4"/>
        <v>tranf_cor</v>
      </c>
      <c r="U80" s="219" t="str">
        <f>IF(T80="-","-",IFERROR(VLOOKUP(T80,HOGARES_AGREGADOS!$A$4:$B$258,2,FALSE),"not listed"))</f>
        <v>Transferencias Corrientes</v>
      </c>
      <c r="V80" s="5"/>
      <c r="W80" s="5"/>
    </row>
    <row r="81" spans="1:26" hidden="1" outlineLevel="2">
      <c r="A81" s="222" t="s">
        <v>152</v>
      </c>
      <c r="B81" s="222" t="s">
        <v>333</v>
      </c>
      <c r="C81" s="223" t="s">
        <v>8</v>
      </c>
      <c r="D81" s="222" t="s">
        <v>253</v>
      </c>
      <c r="E81" s="192" t="s">
        <v>8</v>
      </c>
      <c r="F81" s="329" t="s">
        <v>195</v>
      </c>
      <c r="G81" s="329">
        <v>12</v>
      </c>
      <c r="H81" s="222">
        <v>1</v>
      </c>
      <c r="I81" s="222" t="s">
        <v>51</v>
      </c>
      <c r="J81" s="222" t="s">
        <v>52</v>
      </c>
      <c r="K81" s="222" t="s">
        <v>151</v>
      </c>
      <c r="L81" s="222" t="s">
        <v>201</v>
      </c>
      <c r="M81" s="222" t="s">
        <v>8</v>
      </c>
      <c r="N81" s="222" t="s">
        <v>206</v>
      </c>
      <c r="O81" s="222" t="s">
        <v>46</v>
      </c>
      <c r="P81" s="222" t="str">
        <f t="shared" si="5"/>
        <v>i1444005</v>
      </c>
      <c r="Q81" s="222" t="str">
        <f>VLOOKUP(P81,PERSONAS_INGRESOS!$A$4:$B$293,2,FALSE)</f>
        <v xml:space="preserve">Dinero de familiares del exter </v>
      </c>
      <c r="R81" s="222" t="str">
        <f>'Formulas aggregates'!$B$31</f>
        <v>tranf_cor</v>
      </c>
      <c r="S81" s="222" t="str">
        <f>IF(R81="-","-",IFERROR(VLOOKUP(R81,'Formulas aggregates'!$B$2:$C$82,2,FALSE),"not listed"))</f>
        <v>Transferencias Corrientes</v>
      </c>
      <c r="T81" s="222" t="str">
        <f t="shared" si="4"/>
        <v>tranf_cor</v>
      </c>
      <c r="U81" s="222" t="str">
        <f>IF(T81="-","-",IFERROR(VLOOKUP(T81,HOGARES_AGREGADOS!$A$4:$B$258,2,FALSE),"not listed"))</f>
        <v>Transferencias Corrientes</v>
      </c>
      <c r="V81" s="5"/>
      <c r="W81" s="5"/>
    </row>
    <row r="82" spans="1:26" hidden="1" outlineLevel="2">
      <c r="A82" s="222" t="s">
        <v>152</v>
      </c>
      <c r="B82" s="222" t="s">
        <v>335</v>
      </c>
      <c r="C82" s="223" t="s">
        <v>8</v>
      </c>
      <c r="D82" s="222" t="s">
        <v>211</v>
      </c>
      <c r="E82" s="192" t="s">
        <v>8</v>
      </c>
      <c r="F82" s="329" t="s">
        <v>197</v>
      </c>
      <c r="G82" s="329">
        <v>12</v>
      </c>
      <c r="H82" s="222">
        <v>1</v>
      </c>
      <c r="I82" s="222" t="s">
        <v>51</v>
      </c>
      <c r="J82" s="222" t="s">
        <v>52</v>
      </c>
      <c r="K82" s="222" t="s">
        <v>151</v>
      </c>
      <c r="L82" s="222" t="s">
        <v>201</v>
      </c>
      <c r="M82" s="222" t="s">
        <v>8</v>
      </c>
      <c r="N82" s="222" t="s">
        <v>208</v>
      </c>
      <c r="O82" s="222" t="s">
        <v>46</v>
      </c>
      <c r="P82" s="222" t="str">
        <f t="shared" si="5"/>
        <v>i1444007</v>
      </c>
      <c r="Q82" s="222" t="str">
        <f>VLOOKUP(P82,PERSONAS_INGRESOS!$A$4:$B$293,2,FALSE)</f>
        <v xml:space="preserve">Dinero de ONGS, instituciones </v>
      </c>
      <c r="R82" s="222" t="str">
        <f>'Formulas aggregates'!$B$31</f>
        <v>tranf_cor</v>
      </c>
      <c r="S82" s="222" t="str">
        <f>IF(R82="-","-",IFERROR(VLOOKUP(R82,'Formulas aggregates'!$B$2:$C$82,2,FALSE),"not listed"))</f>
        <v>Transferencias Corrientes</v>
      </c>
      <c r="T82" s="222" t="str">
        <f t="shared" si="4"/>
        <v>tranf_cor</v>
      </c>
      <c r="U82" s="222" t="str">
        <f>IF(T82="-","-",IFERROR(VLOOKUP(T82,HOGARES_AGREGADOS!$A$4:$B$258,2,FALSE),"not listed"))</f>
        <v>Transferencias Corrientes</v>
      </c>
      <c r="V82" s="5"/>
      <c r="W82" s="5"/>
    </row>
    <row r="83" spans="1:26" s="5" customFormat="1" hidden="1" outlineLevel="1">
      <c r="A83" s="258" t="s">
        <v>0</v>
      </c>
      <c r="B83" s="258" t="s">
        <v>4</v>
      </c>
      <c r="C83" s="260" t="s">
        <v>1840</v>
      </c>
      <c r="D83" s="258" t="s">
        <v>1836</v>
      </c>
      <c r="E83" s="316" t="s">
        <v>1839</v>
      </c>
      <c r="F83" s="336" t="s">
        <v>185</v>
      </c>
      <c r="G83" s="336">
        <v>12</v>
      </c>
      <c r="H83" s="258">
        <v>1</v>
      </c>
      <c r="I83" s="258" t="s">
        <v>51</v>
      </c>
      <c r="J83" s="258" t="s">
        <v>52</v>
      </c>
      <c r="K83" s="258" t="s">
        <v>151</v>
      </c>
      <c r="L83" s="258" t="s">
        <v>201</v>
      </c>
      <c r="M83" s="258" t="s">
        <v>8</v>
      </c>
      <c r="N83" s="258" t="s">
        <v>1835</v>
      </c>
      <c r="O83" s="258" t="s">
        <v>46</v>
      </c>
      <c r="P83" s="258" t="str">
        <f>"b"&amp;LEFT(F83,2)&amp;RIGHT(LEFT(F83,5),2)&amp;RIGHT(F83,3)</f>
        <v>b1443001</v>
      </c>
      <c r="Q83" s="258" t="str">
        <f>VLOOKUP(P83,PERSONAS_INGRESOS!$A$4:$B$293,2,FALSE)</f>
        <v>Otros Ingresos Corrientes</v>
      </c>
      <c r="R83" s="258" t="s">
        <v>1005</v>
      </c>
      <c r="S83" s="258" t="str">
        <f>IF(R83="-","-",IFERROR(VLOOKUP(R83,'Formulas aggregates'!$B$2:$C$82,2,FALSE),"not listed"))</f>
        <v>Otros Ingresos Corrientes</v>
      </c>
      <c r="T83" s="258" t="str">
        <f t="shared" si="4"/>
        <v>otro_ing_cor</v>
      </c>
      <c r="U83" s="258" t="str">
        <f>IF(T83="-","-",IFERROR(VLOOKUP(T83,HOGARES_AGREGADOS!$A$4:$B$258,2,FALSE),"not listed"))</f>
        <v>Otros Ingresos Corrientes</v>
      </c>
    </row>
    <row r="84" spans="1:26" s="5" customFormat="1" collapsed="1">
      <c r="A84" s="302" t="s">
        <v>1862</v>
      </c>
      <c r="B84" s="302" t="s">
        <v>8</v>
      </c>
      <c r="C84" s="303" t="s">
        <v>1863</v>
      </c>
      <c r="D84" s="302" t="s">
        <v>8</v>
      </c>
      <c r="E84" s="317" t="s">
        <v>1880</v>
      </c>
      <c r="F84" s="302" t="s">
        <v>8</v>
      </c>
      <c r="G84" s="302" t="s">
        <v>1786</v>
      </c>
      <c r="H84" s="302">
        <v>1</v>
      </c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 t="str">
        <f>'Formulas aggregates'!B49</f>
        <v>ing_no_mon</v>
      </c>
      <c r="U84" s="302" t="str">
        <f>IF(T84="-","-",IFERROR(VLOOKUP(T84,HOGARES_AGREGADOS!$A$4:$B$258,2,FALSE),"not listed"))</f>
        <v>Ingreso Corriente No Monetario del Hogar</v>
      </c>
    </row>
    <row r="85" spans="1:26" hidden="1" outlineLevel="1">
      <c r="A85" s="191" t="s">
        <v>0</v>
      </c>
      <c r="B85" s="191" t="s">
        <v>1775</v>
      </c>
      <c r="C85" s="259" t="s">
        <v>1841</v>
      </c>
      <c r="D85" s="191" t="s">
        <v>1822</v>
      </c>
      <c r="E85" s="318" t="s">
        <v>1832</v>
      </c>
      <c r="F85" s="351" t="s">
        <v>140</v>
      </c>
      <c r="G85" s="351">
        <v>1</v>
      </c>
      <c r="H85" s="191">
        <v>1</v>
      </c>
      <c r="I85" s="191" t="s">
        <v>51</v>
      </c>
      <c r="J85" s="191" t="s">
        <v>52</v>
      </c>
      <c r="K85" s="191" t="s">
        <v>94</v>
      </c>
      <c r="L85" s="191" t="s">
        <v>150</v>
      </c>
      <c r="M85" s="191">
        <v>5</v>
      </c>
      <c r="N85" s="191" t="s">
        <v>141</v>
      </c>
      <c r="O85" s="191" t="s">
        <v>46</v>
      </c>
      <c r="P85" s="191" t="str">
        <f t="shared" ref="P85:P92" si="6">"i"&amp;LEFT(F85,2)&amp;RIGHT(LEFT(F85,5),2)&amp;RIGHT(F85,3)</f>
        <v>i1402098</v>
      </c>
      <c r="Q85" s="191" t="str">
        <f>VLOOKUP(P85,PERSONAS_INGRESOS!$A$4:$B$293,2,FALSE)</f>
        <v xml:space="preserve">Total ingresos en especies </v>
      </c>
      <c r="R85" s="191"/>
      <c r="S85" s="191" t="str">
        <f>IF(R85="-","-",IFERROR(VLOOKUP(R85,'Formulas aggregates'!$B$2:$C$82,2,FALSE),"not listed"))</f>
        <v>not listed</v>
      </c>
      <c r="T85" s="191" t="str">
        <f>'Formulas aggregates'!$B$37</f>
        <v>ing_es_neto</v>
      </c>
      <c r="U85" s="191" t="str">
        <f>IF(T85="-","-",IFERROR(VLOOKUP(T85,HOGARES_AGREGADOS!$A$4:$B$258,2,FALSE),"not listed"))</f>
        <v>Ingresos del Trabajo Asalariado No Monetario (Salario en Especie)</v>
      </c>
      <c r="V85" s="5"/>
      <c r="W85" s="5"/>
    </row>
    <row r="86" spans="1:26" hidden="1" outlineLevel="2">
      <c r="A86" s="219" t="s">
        <v>0</v>
      </c>
      <c r="B86" s="219" t="s">
        <v>1775</v>
      </c>
      <c r="C86" s="220" t="s">
        <v>8</v>
      </c>
      <c r="D86" s="219" t="s">
        <v>142</v>
      </c>
      <c r="E86" s="221" t="s">
        <v>8</v>
      </c>
      <c r="F86" s="349" t="s">
        <v>128</v>
      </c>
      <c r="G86" s="349">
        <v>1</v>
      </c>
      <c r="H86" s="219">
        <v>1</v>
      </c>
      <c r="I86" s="219" t="s">
        <v>51</v>
      </c>
      <c r="J86" s="219" t="s">
        <v>52</v>
      </c>
      <c r="K86" s="219" t="s">
        <v>94</v>
      </c>
      <c r="L86" s="219" t="s">
        <v>150</v>
      </c>
      <c r="M86" s="219">
        <v>5</v>
      </c>
      <c r="N86" s="219" t="s">
        <v>129</v>
      </c>
      <c r="O86" s="219" t="s">
        <v>46</v>
      </c>
      <c r="P86" s="219" t="str">
        <f t="shared" si="6"/>
        <v>i1402001</v>
      </c>
      <c r="Q86" s="219" t="str">
        <f>VLOOKUP(P86,PERSONAS_INGRESOS!$A$4:$B$293,2,FALSE)</f>
        <v xml:space="preserve">Vivienda </v>
      </c>
      <c r="R86" s="219"/>
      <c r="S86" s="219" t="str">
        <f>IF(R86="-","-",IFERROR(VLOOKUP(R86,'Formulas aggregates'!$B$2:$C$82,2,FALSE),"not listed"))</f>
        <v>not listed</v>
      </c>
      <c r="T86" s="219" t="str">
        <f>'Formulas aggregates'!$B$37</f>
        <v>ing_es_neto</v>
      </c>
      <c r="U86" s="219" t="str">
        <f>IF(T86="-","-",IFERROR(VLOOKUP(T86,HOGARES_AGREGADOS!$A$4:$B$258,2,FALSE),"not listed"))</f>
        <v>Ingresos del Trabajo Asalariado No Monetario (Salario en Especie)</v>
      </c>
      <c r="V86" s="5"/>
      <c r="W86" s="5"/>
    </row>
    <row r="87" spans="1:26" hidden="1" outlineLevel="2">
      <c r="A87" s="219" t="s">
        <v>0</v>
      </c>
      <c r="B87" s="219" t="s">
        <v>1775</v>
      </c>
      <c r="C87" s="220" t="s">
        <v>8</v>
      </c>
      <c r="D87" s="219" t="s">
        <v>143</v>
      </c>
      <c r="E87" s="221" t="s">
        <v>8</v>
      </c>
      <c r="F87" s="349" t="s">
        <v>130</v>
      </c>
      <c r="G87" s="349">
        <v>1</v>
      </c>
      <c r="H87" s="219">
        <v>1</v>
      </c>
      <c r="I87" s="219" t="s">
        <v>51</v>
      </c>
      <c r="J87" s="219" t="s">
        <v>52</v>
      </c>
      <c r="K87" s="219" t="s">
        <v>94</v>
      </c>
      <c r="L87" s="219" t="s">
        <v>150</v>
      </c>
      <c r="M87" s="219">
        <v>5</v>
      </c>
      <c r="N87" s="219" t="s">
        <v>131</v>
      </c>
      <c r="O87" s="219" t="s">
        <v>46</v>
      </c>
      <c r="P87" s="219" t="str">
        <f t="shared" si="6"/>
        <v>i1402002</v>
      </c>
      <c r="Q87" s="219" t="str">
        <f>VLOOKUP(P87,PERSONAS_INGRESOS!$A$4:$B$293,2,FALSE)</f>
        <v xml:space="preserve">Comidas preparadas </v>
      </c>
      <c r="R87" s="219"/>
      <c r="S87" s="219" t="str">
        <f>IF(R87="-","-",IFERROR(VLOOKUP(R87,'Formulas aggregates'!$B$2:$C$82,2,FALSE),"not listed"))</f>
        <v>not listed</v>
      </c>
      <c r="T87" s="219" t="str">
        <f>'Formulas aggregates'!$B$37</f>
        <v>ing_es_neto</v>
      </c>
      <c r="U87" s="219" t="str">
        <f>IF(T87="-","-",IFERROR(VLOOKUP(T87,HOGARES_AGREGADOS!$A$4:$B$258,2,FALSE),"not listed"))</f>
        <v>Ingresos del Trabajo Asalariado No Monetario (Salario en Especie)</v>
      </c>
      <c r="V87" s="5"/>
      <c r="W87" s="5"/>
    </row>
    <row r="88" spans="1:26" hidden="1" outlineLevel="2">
      <c r="A88" s="219" t="s">
        <v>0</v>
      </c>
      <c r="B88" s="219" t="s">
        <v>1775</v>
      </c>
      <c r="C88" s="220" t="s">
        <v>8</v>
      </c>
      <c r="D88" s="219" t="s">
        <v>144</v>
      </c>
      <c r="E88" s="221" t="s">
        <v>8</v>
      </c>
      <c r="F88" s="349" t="s">
        <v>132</v>
      </c>
      <c r="G88" s="349">
        <v>1</v>
      </c>
      <c r="H88" s="219">
        <v>1</v>
      </c>
      <c r="I88" s="219" t="s">
        <v>51</v>
      </c>
      <c r="J88" s="219" t="s">
        <v>52</v>
      </c>
      <c r="K88" s="219" t="s">
        <v>94</v>
      </c>
      <c r="L88" s="219" t="s">
        <v>150</v>
      </c>
      <c r="M88" s="219">
        <v>5</v>
      </c>
      <c r="N88" s="219" t="s">
        <v>133</v>
      </c>
      <c r="O88" s="219" t="s">
        <v>46</v>
      </c>
      <c r="P88" s="219" t="str">
        <f t="shared" si="6"/>
        <v>i1402003</v>
      </c>
      <c r="Q88" s="219" t="str">
        <f>VLOOKUP(P88,PERSONAS_INGRESOS!$A$4:$B$293,2,FALSE)</f>
        <v xml:space="preserve">Vestido </v>
      </c>
      <c r="R88" s="219"/>
      <c r="S88" s="219" t="str">
        <f>IF(R88="-","-",IFERROR(VLOOKUP(R88,'Formulas aggregates'!$B$2:$C$82,2,FALSE),"not listed"))</f>
        <v>not listed</v>
      </c>
      <c r="T88" s="219" t="str">
        <f>'Formulas aggregates'!$B$37</f>
        <v>ing_es_neto</v>
      </c>
      <c r="U88" s="219" t="str">
        <f>IF(T88="-","-",IFERROR(VLOOKUP(T88,HOGARES_AGREGADOS!$A$4:$B$258,2,FALSE),"not listed"))</f>
        <v>Ingresos del Trabajo Asalariado No Monetario (Salario en Especie)</v>
      </c>
      <c r="V88" s="5"/>
      <c r="W88" s="5"/>
    </row>
    <row r="89" spans="1:26" hidden="1" outlineLevel="2">
      <c r="A89" s="219" t="s">
        <v>0</v>
      </c>
      <c r="B89" s="219" t="s">
        <v>1775</v>
      </c>
      <c r="C89" s="220" t="s">
        <v>8</v>
      </c>
      <c r="D89" s="219" t="s">
        <v>145</v>
      </c>
      <c r="E89" s="221" t="s">
        <v>8</v>
      </c>
      <c r="F89" s="349" t="s">
        <v>134</v>
      </c>
      <c r="G89" s="349">
        <v>1</v>
      </c>
      <c r="H89" s="219">
        <v>1</v>
      </c>
      <c r="I89" s="219" t="s">
        <v>51</v>
      </c>
      <c r="J89" s="219" t="s">
        <v>52</v>
      </c>
      <c r="K89" s="219" t="s">
        <v>94</v>
      </c>
      <c r="L89" s="219" t="s">
        <v>150</v>
      </c>
      <c r="M89" s="219">
        <v>5</v>
      </c>
      <c r="N89" s="219" t="s">
        <v>135</v>
      </c>
      <c r="O89" s="219" t="s">
        <v>46</v>
      </c>
      <c r="P89" s="219" t="str">
        <f t="shared" si="6"/>
        <v>i1402004</v>
      </c>
      <c r="Q89" s="219" t="str">
        <f>VLOOKUP(P89,PERSONAS_INGRESOS!$A$4:$B$293,2,FALSE)</f>
        <v xml:space="preserve">Transporte </v>
      </c>
      <c r="R89" s="219"/>
      <c r="S89" s="219" t="str">
        <f>IF(R89="-","-",IFERROR(VLOOKUP(R89,'Formulas aggregates'!$B$2:$C$82,2,FALSE),"not listed"))</f>
        <v>not listed</v>
      </c>
      <c r="T89" s="219" t="str">
        <f>'Formulas aggregates'!$B$37</f>
        <v>ing_es_neto</v>
      </c>
      <c r="U89" s="219" t="str">
        <f>IF(T89="-","-",IFERROR(VLOOKUP(T89,HOGARES_AGREGADOS!$A$4:$B$258,2,FALSE),"not listed"))</f>
        <v>Ingresos del Trabajo Asalariado No Monetario (Salario en Especie)</v>
      </c>
      <c r="V89" s="5"/>
      <c r="W89" s="5"/>
    </row>
    <row r="90" spans="1:26" hidden="1" outlineLevel="2">
      <c r="A90" s="219" t="s">
        <v>0</v>
      </c>
      <c r="B90" s="219" t="s">
        <v>1775</v>
      </c>
      <c r="C90" s="220" t="s">
        <v>8</v>
      </c>
      <c r="D90" s="219" t="s">
        <v>146</v>
      </c>
      <c r="E90" s="221" t="s">
        <v>8</v>
      </c>
      <c r="F90" s="349" t="s">
        <v>136</v>
      </c>
      <c r="G90" s="349">
        <v>1</v>
      </c>
      <c r="H90" s="219">
        <v>1</v>
      </c>
      <c r="I90" s="219" t="s">
        <v>51</v>
      </c>
      <c r="J90" s="219" t="s">
        <v>52</v>
      </c>
      <c r="K90" s="219" t="s">
        <v>94</v>
      </c>
      <c r="L90" s="219" t="s">
        <v>150</v>
      </c>
      <c r="M90" s="219">
        <v>5</v>
      </c>
      <c r="N90" s="219" t="s">
        <v>137</v>
      </c>
      <c r="O90" s="219" t="s">
        <v>46</v>
      </c>
      <c r="P90" s="219" t="str">
        <f t="shared" si="6"/>
        <v>i1402005</v>
      </c>
      <c r="Q90" s="219" t="str">
        <f>VLOOKUP(P90,PERSONAS_INGRESOS!$A$4:$B$293,2,FALSE)</f>
        <v xml:space="preserve">Guardería </v>
      </c>
      <c r="R90" s="219"/>
      <c r="S90" s="219" t="str">
        <f>IF(R90="-","-",IFERROR(VLOOKUP(R90,'Formulas aggregates'!$B$2:$C$82,2,FALSE),"not listed"))</f>
        <v>not listed</v>
      </c>
      <c r="T90" s="219" t="str">
        <f>'Formulas aggregates'!$B$37</f>
        <v>ing_es_neto</v>
      </c>
      <c r="U90" s="219" t="str">
        <f>IF(T90="-","-",IFERROR(VLOOKUP(T90,HOGARES_AGREGADOS!$A$4:$B$258,2,FALSE),"not listed"))</f>
        <v>Ingresos del Trabajo Asalariado No Monetario (Salario en Especie)</v>
      </c>
      <c r="V90" s="5"/>
      <c r="W90" s="5"/>
    </row>
    <row r="91" spans="1:26" hidden="1" outlineLevel="2">
      <c r="A91" s="219" t="s">
        <v>0</v>
      </c>
      <c r="B91" s="219" t="s">
        <v>1775</v>
      </c>
      <c r="C91" s="220" t="s">
        <v>8</v>
      </c>
      <c r="D91" s="219" t="s">
        <v>148</v>
      </c>
      <c r="E91" s="221" t="s">
        <v>8</v>
      </c>
      <c r="F91" s="349" t="s">
        <v>138</v>
      </c>
      <c r="G91" s="349">
        <v>1</v>
      </c>
      <c r="H91" s="219">
        <v>1</v>
      </c>
      <c r="I91" s="219" t="s">
        <v>51</v>
      </c>
      <c r="J91" s="219" t="s">
        <v>52</v>
      </c>
      <c r="K91" s="219" t="s">
        <v>94</v>
      </c>
      <c r="L91" s="219" t="s">
        <v>150</v>
      </c>
      <c r="M91" s="219">
        <v>5</v>
      </c>
      <c r="N91" s="219" t="s">
        <v>139</v>
      </c>
      <c r="O91" s="219" t="s">
        <v>46</v>
      </c>
      <c r="P91" s="219" t="str">
        <f t="shared" si="6"/>
        <v>i1402006</v>
      </c>
      <c r="Q91" s="219" t="str">
        <f>VLOOKUP(P91,PERSONAS_INGRESOS!$A$4:$B$293,2,FALSE)</f>
        <v xml:space="preserve">Ayudas educación hijos </v>
      </c>
      <c r="R91" s="219"/>
      <c r="S91" s="219" t="str">
        <f>IF(R91="-","-",IFERROR(VLOOKUP(R91,'Formulas aggregates'!$B$2:$C$82,2,FALSE),"not listed"))</f>
        <v>not listed</v>
      </c>
      <c r="T91" s="219" t="str">
        <f>'Formulas aggregates'!$B$37</f>
        <v>ing_es_neto</v>
      </c>
      <c r="U91" s="219" t="str">
        <f>IF(T91="-","-",IFERROR(VLOOKUP(T91,HOGARES_AGREGADOS!$A$4:$B$258,2,FALSE),"not listed"))</f>
        <v>Ingresos del Trabajo Asalariado No Monetario (Salario en Especie)</v>
      </c>
      <c r="V91" s="5"/>
      <c r="W91" s="5"/>
    </row>
    <row r="92" spans="1:26" hidden="1" outlineLevel="2">
      <c r="A92" s="222" t="s">
        <v>0</v>
      </c>
      <c r="B92" s="222" t="s">
        <v>1775</v>
      </c>
      <c r="C92" s="223" t="s">
        <v>8</v>
      </c>
      <c r="D92" s="222" t="s">
        <v>149</v>
      </c>
      <c r="E92" s="272" t="s">
        <v>8</v>
      </c>
      <c r="F92" s="329" t="s">
        <v>126</v>
      </c>
      <c r="G92" s="329">
        <v>1</v>
      </c>
      <c r="H92" s="222">
        <v>1</v>
      </c>
      <c r="I92" s="222" t="s">
        <v>51</v>
      </c>
      <c r="J92" s="222" t="s">
        <v>52</v>
      </c>
      <c r="K92" s="222" t="s">
        <v>94</v>
      </c>
      <c r="L92" s="222" t="s">
        <v>150</v>
      </c>
      <c r="M92" s="222">
        <v>5</v>
      </c>
      <c r="N92" s="222" t="s">
        <v>127</v>
      </c>
      <c r="O92" s="222" t="s">
        <v>46</v>
      </c>
      <c r="P92" s="222" t="str">
        <f t="shared" si="6"/>
        <v>i1402007</v>
      </c>
      <c r="Q92" s="222" t="str">
        <f>VLOOKUP(P92,PERSONAS_INGRESOS!$A$4:$B$293,2,FALSE)</f>
        <v xml:space="preserve">Otros ingresos en especies </v>
      </c>
      <c r="R92" s="222"/>
      <c r="S92" s="222" t="str">
        <f>IF(R92="-","-",IFERROR(VLOOKUP(R92,'Formulas aggregates'!$B$2:$C$82,2,FALSE),"not listed"))</f>
        <v>not listed</v>
      </c>
      <c r="T92" s="222" t="str">
        <f>'Formulas aggregates'!$B$37</f>
        <v>ing_es_neto</v>
      </c>
      <c r="U92" s="222" t="str">
        <f>IF(T92="-","-",IFERROR(VLOOKUP(T92,HOGARES_AGREGADOS!$A$4:$B$258,2,FALSE),"not listed"))</f>
        <v>Ingresos del Trabajo Asalariado No Monetario (Salario en Especie)</v>
      </c>
      <c r="V92" s="5"/>
      <c r="W92" s="5"/>
    </row>
    <row r="93" spans="1:26" hidden="1" outlineLevel="1">
      <c r="A93" s="191" t="s">
        <v>0</v>
      </c>
      <c r="B93" s="306" t="s">
        <v>8</v>
      </c>
      <c r="C93" s="259" t="s">
        <v>1861</v>
      </c>
      <c r="D93" s="191" t="s">
        <v>8</v>
      </c>
      <c r="E93" s="318" t="s">
        <v>1860</v>
      </c>
      <c r="F93" s="351" t="s">
        <v>8</v>
      </c>
      <c r="G93" s="351" t="s">
        <v>1786</v>
      </c>
      <c r="H93" s="191"/>
      <c r="I93" s="191"/>
      <c r="J93" s="191"/>
      <c r="K93" s="191"/>
      <c r="L93" s="191"/>
      <c r="M93" s="191"/>
      <c r="N93" s="191"/>
      <c r="O93" s="191"/>
      <c r="P93" s="191"/>
      <c r="Q93" s="191"/>
      <c r="R93" s="191"/>
      <c r="S93" s="191"/>
      <c r="T93" s="191" t="str">
        <f>'Formulas aggregates'!B43</f>
        <v>ing_ind_nm</v>
      </c>
      <c r="U93" s="191" t="str">
        <f>IF(T93="-","-",IFERROR(VLOOKUP(T93,HOGARES_AGREGADOS!$A$4:$B$258,2,FALSE),"not listed"))</f>
        <v>Ingreso del Trabajo Independiente No Monetario</v>
      </c>
      <c r="V93" s="5"/>
      <c r="W93" s="5"/>
    </row>
    <row r="94" spans="1:26" s="5" customFormat="1" hidden="1" outlineLevel="2">
      <c r="A94" s="222" t="s">
        <v>0</v>
      </c>
      <c r="B94" s="222" t="s">
        <v>1845</v>
      </c>
      <c r="C94" s="223" t="s">
        <v>1845</v>
      </c>
      <c r="D94" s="222" t="s">
        <v>352</v>
      </c>
      <c r="E94" s="168" t="s">
        <v>1846</v>
      </c>
      <c r="F94" s="329" t="s">
        <v>1843</v>
      </c>
      <c r="G94" s="329">
        <v>1</v>
      </c>
      <c r="H94" s="222">
        <v>1</v>
      </c>
      <c r="I94" s="222" t="s">
        <v>51</v>
      </c>
      <c r="J94" s="222" t="s">
        <v>52</v>
      </c>
      <c r="K94" s="222" t="s">
        <v>177</v>
      </c>
      <c r="L94" s="222" t="s">
        <v>176</v>
      </c>
      <c r="M94" s="222">
        <v>7</v>
      </c>
      <c r="N94" s="222" t="s">
        <v>1844</v>
      </c>
      <c r="O94" s="222" t="s">
        <v>46</v>
      </c>
      <c r="P94" s="222" t="str">
        <f t="shared" ref="P94" si="7">"i"&amp;LEFT(F94,2)&amp;RIGHT(LEFT(F94,5),2)&amp;RIGHT(F94,3)</f>
        <v>i1405098</v>
      </c>
      <c r="Q94" s="222" t="str">
        <f>VLOOKUP(P94,PERSONAS_INGRESOS!$A$4:$B$293,2,FALSE)</f>
        <v xml:space="preserve">Autoconsumo y Autosuministro </v>
      </c>
      <c r="R94" s="222" t="s">
        <v>352</v>
      </c>
      <c r="S94" s="222" t="s">
        <v>1843</v>
      </c>
      <c r="T94" s="222" t="str">
        <f>'Formulas aggregates'!B39</f>
        <v>autocon_na</v>
      </c>
      <c r="U94" s="222" t="str">
        <f>IF(T94="-","-",IFERROR(VLOOKUP(T94,HOGARES_AGREGADOS!$A$4:$B$258,2,FALSE),"not listed"))</f>
        <v>Ingresos del Trabajo Independiente (No Agropecuarios) No Monetario</v>
      </c>
    </row>
    <row r="95" spans="1:26" s="5" customFormat="1" hidden="1" outlineLevel="2">
      <c r="A95" s="294" t="s">
        <v>0</v>
      </c>
      <c r="B95" s="294" t="s">
        <v>8</v>
      </c>
      <c r="C95" s="296" t="s">
        <v>1859</v>
      </c>
      <c r="D95" s="294" t="s">
        <v>8</v>
      </c>
      <c r="E95" s="319" t="s">
        <v>1858</v>
      </c>
      <c r="F95" s="337" t="s">
        <v>8</v>
      </c>
      <c r="G95" s="337">
        <v>12</v>
      </c>
      <c r="H95" s="294"/>
      <c r="I95" s="294"/>
      <c r="J95" s="294"/>
      <c r="K95" s="294"/>
      <c r="L95" s="294"/>
      <c r="M95" s="294"/>
      <c r="N95" s="294"/>
      <c r="O95" s="294"/>
      <c r="P95" s="294"/>
      <c r="Q95" s="294"/>
      <c r="R95" s="294"/>
      <c r="S95" s="294"/>
      <c r="T95" s="294" t="str">
        <f>'Formulas aggregates'!$B$41</f>
        <v>ing_bru_agro_no_mon</v>
      </c>
      <c r="U95" s="294" t="str">
        <f>IF(T95="-","-",IFERROR(VLOOKUP(T95,HOGARES_AGREGADOS!$A$4:$B$258,2,FALSE),"not listed"))</f>
        <v>Ingreso del Trabajo Independiente (Agropecuario) No Monetario</v>
      </c>
    </row>
    <row r="96" spans="1:26" s="5" customFormat="1" hidden="1" outlineLevel="3">
      <c r="A96" s="291" t="s">
        <v>0</v>
      </c>
      <c r="B96" s="291" t="s">
        <v>371</v>
      </c>
      <c r="C96" s="293" t="s">
        <v>8</v>
      </c>
      <c r="D96" s="291" t="s">
        <v>372</v>
      </c>
      <c r="E96" s="189" t="s">
        <v>8</v>
      </c>
      <c r="F96" s="341" t="s">
        <v>346</v>
      </c>
      <c r="G96" s="341">
        <v>12</v>
      </c>
      <c r="H96" s="291">
        <v>1</v>
      </c>
      <c r="I96" s="291" t="s">
        <v>341</v>
      </c>
      <c r="J96" s="291" t="s">
        <v>342</v>
      </c>
      <c r="K96" s="291" t="s">
        <v>53</v>
      </c>
      <c r="L96" s="291" t="s">
        <v>343</v>
      </c>
      <c r="M96" s="291" t="s">
        <v>8</v>
      </c>
      <c r="N96" s="291" t="s">
        <v>348</v>
      </c>
      <c r="O96" s="291" t="s">
        <v>46</v>
      </c>
      <c r="P96" s="291" t="s">
        <v>923</v>
      </c>
      <c r="Q96" s="291" t="s">
        <v>924</v>
      </c>
      <c r="R96" s="291" t="s">
        <v>8</v>
      </c>
      <c r="S96" s="291" t="s">
        <v>8</v>
      </c>
      <c r="T96" s="291" t="str">
        <f>'Formulas aggregates'!$B$41</f>
        <v>ing_bru_agro_no_mon</v>
      </c>
      <c r="U96" s="291" t="str">
        <f>IF(T96="-","-",IFERROR(VLOOKUP(T96,HOGARES_AGREGADOS!$A$4:$B$258,2,FALSE),"not listed"))</f>
        <v>Ingreso del Trabajo Independiente (Agropecuario) No Monetario</v>
      </c>
      <c r="Z96" s="139"/>
    </row>
    <row r="97" spans="1:26" s="5" customFormat="1" hidden="1" outlineLevel="3">
      <c r="A97" s="291" t="s">
        <v>0</v>
      </c>
      <c r="B97" s="291" t="s">
        <v>371</v>
      </c>
      <c r="C97" s="293" t="s">
        <v>8</v>
      </c>
      <c r="D97" s="291" t="s">
        <v>377</v>
      </c>
      <c r="E97" s="189" t="s">
        <v>8</v>
      </c>
      <c r="F97" s="341" t="s">
        <v>360</v>
      </c>
      <c r="G97" s="341">
        <v>12</v>
      </c>
      <c r="H97" s="291">
        <v>1</v>
      </c>
      <c r="I97" s="291" t="s">
        <v>341</v>
      </c>
      <c r="J97" s="291" t="s">
        <v>342</v>
      </c>
      <c r="K97" s="291" t="s">
        <v>169</v>
      </c>
      <c r="L97" s="291" t="s">
        <v>361</v>
      </c>
      <c r="M97" s="291" t="s">
        <v>8</v>
      </c>
      <c r="N97" s="291" t="s">
        <v>363</v>
      </c>
      <c r="O97" s="291" t="s">
        <v>46</v>
      </c>
      <c r="P97" s="291" t="s">
        <v>933</v>
      </c>
      <c r="Q97" s="291" t="s">
        <v>934</v>
      </c>
      <c r="R97" s="291" t="s">
        <v>8</v>
      </c>
      <c r="S97" s="291" t="s">
        <v>8</v>
      </c>
      <c r="T97" s="291" t="str">
        <f>'Formulas aggregates'!$B$41</f>
        <v>ing_bru_agro_no_mon</v>
      </c>
      <c r="U97" s="291" t="str">
        <f>IF(T97="-","-",IFERROR(VLOOKUP(T97,HOGARES_AGREGADOS!$A$4:$B$258,2,FALSE),"not listed"))</f>
        <v>Ingreso del Trabajo Independiente (Agropecuario) No Monetario</v>
      </c>
      <c r="Z97" s="139"/>
    </row>
    <row r="98" spans="1:26" s="5" customFormat="1" hidden="1" outlineLevel="3">
      <c r="A98" s="291" t="s">
        <v>0</v>
      </c>
      <c r="B98" s="291" t="s">
        <v>368</v>
      </c>
      <c r="C98" s="293" t="s">
        <v>8</v>
      </c>
      <c r="D98" s="291" t="s">
        <v>352</v>
      </c>
      <c r="E98" s="189" t="s">
        <v>8</v>
      </c>
      <c r="F98" s="341" t="s">
        <v>369</v>
      </c>
      <c r="G98" s="341">
        <v>12</v>
      </c>
      <c r="H98" s="291">
        <v>1</v>
      </c>
      <c r="I98" s="291" t="s">
        <v>341</v>
      </c>
      <c r="J98" s="291" t="s">
        <v>342</v>
      </c>
      <c r="K98" s="291" t="s">
        <v>186</v>
      </c>
      <c r="L98" s="291" t="s">
        <v>388</v>
      </c>
      <c r="M98" s="291" t="s">
        <v>8</v>
      </c>
      <c r="N98" s="291" t="s">
        <v>391</v>
      </c>
      <c r="O98" s="291" t="s">
        <v>46</v>
      </c>
      <c r="P98" s="291" t="s">
        <v>941</v>
      </c>
      <c r="Q98" s="291" t="s">
        <v>942</v>
      </c>
      <c r="R98" s="291" t="s">
        <v>8</v>
      </c>
      <c r="S98" s="291" t="s">
        <v>8</v>
      </c>
      <c r="T98" s="291" t="str">
        <f>'Formulas aggregates'!$B$41</f>
        <v>ing_bru_agro_no_mon</v>
      </c>
      <c r="U98" s="291" t="str">
        <f>IF(T98="-","-",IFERROR(VLOOKUP(T98,HOGARES_AGREGADOS!$A$4:$B$258,2,FALSE),"not listed"))</f>
        <v>Ingreso del Trabajo Independiente (Agropecuario) No Monetario</v>
      </c>
    </row>
    <row r="99" spans="1:26" s="5" customFormat="1" hidden="1" outlineLevel="3">
      <c r="A99" s="291" t="s">
        <v>0</v>
      </c>
      <c r="B99" s="291" t="s">
        <v>384</v>
      </c>
      <c r="C99" s="293" t="s">
        <v>8</v>
      </c>
      <c r="D99" s="291" t="s">
        <v>399</v>
      </c>
      <c r="E99" s="189" t="s">
        <v>8</v>
      </c>
      <c r="F99" s="341" t="s">
        <v>381</v>
      </c>
      <c r="G99" s="341">
        <v>12</v>
      </c>
      <c r="H99" s="291">
        <v>1</v>
      </c>
      <c r="I99" s="291" t="s">
        <v>341</v>
      </c>
      <c r="J99" s="291" t="s">
        <v>342</v>
      </c>
      <c r="K99" s="291" t="s">
        <v>151</v>
      </c>
      <c r="L99" s="291" t="s">
        <v>386</v>
      </c>
      <c r="M99" s="291" t="s">
        <v>8</v>
      </c>
      <c r="N99" s="291" t="s">
        <v>395</v>
      </c>
      <c r="O99" s="291" t="s">
        <v>46</v>
      </c>
      <c r="P99" s="291" t="s">
        <v>949</v>
      </c>
      <c r="Q99" s="291" t="s">
        <v>950</v>
      </c>
      <c r="R99" s="291" t="s">
        <v>8</v>
      </c>
      <c r="S99" s="291" t="s">
        <v>8</v>
      </c>
      <c r="T99" s="291" t="str">
        <f>'Formulas aggregates'!$B$41</f>
        <v>ing_bru_agro_no_mon</v>
      </c>
      <c r="U99" s="291" t="str">
        <f>IF(T99="-","-",IFERROR(VLOOKUP(T99,HOGARES_AGREGADOS!$A$4:$B$258,2,FALSE),"not listed"))</f>
        <v>Ingreso del Trabajo Independiente (Agropecuario) No Monetario</v>
      </c>
    </row>
    <row r="100" spans="1:26" s="5" customFormat="1" hidden="1" outlineLevel="3">
      <c r="A100" s="291" t="s">
        <v>0</v>
      </c>
      <c r="B100" s="291" t="s">
        <v>384</v>
      </c>
      <c r="C100" s="293" t="s">
        <v>8</v>
      </c>
      <c r="D100" s="291" t="s">
        <v>409</v>
      </c>
      <c r="E100" s="189" t="s">
        <v>8</v>
      </c>
      <c r="F100" s="341" t="s">
        <v>403</v>
      </c>
      <c r="G100" s="341">
        <v>12</v>
      </c>
      <c r="H100" s="291">
        <v>1</v>
      </c>
      <c r="I100" s="291" t="s">
        <v>341</v>
      </c>
      <c r="J100" s="291" t="s">
        <v>342</v>
      </c>
      <c r="K100" s="291" t="s">
        <v>151</v>
      </c>
      <c r="L100" s="291" t="s">
        <v>386</v>
      </c>
      <c r="M100" s="291" t="s">
        <v>8</v>
      </c>
      <c r="N100" s="291" t="s">
        <v>406</v>
      </c>
      <c r="O100" s="291" t="s">
        <v>46</v>
      </c>
      <c r="P100" s="291" t="s">
        <v>957</v>
      </c>
      <c r="Q100" s="291" t="s">
        <v>958</v>
      </c>
      <c r="R100" s="291" t="s">
        <v>8</v>
      </c>
      <c r="S100" s="291" t="s">
        <v>8</v>
      </c>
      <c r="T100" s="291" t="str">
        <f>'Formulas aggregates'!$B$41</f>
        <v>ing_bru_agro_no_mon</v>
      </c>
      <c r="U100" s="291" t="str">
        <f>IF(T100="-","-",IFERROR(VLOOKUP(T100,HOGARES_AGREGADOS!$A$4:$B$258,2,FALSE),"not listed"))</f>
        <v>Ingreso del Trabajo Independiente (Agropecuario) No Monetario</v>
      </c>
    </row>
    <row r="101" spans="1:26" s="5" customFormat="1" hidden="1" outlineLevel="3">
      <c r="A101" s="291" t="s">
        <v>0</v>
      </c>
      <c r="B101" s="291" t="s">
        <v>413</v>
      </c>
      <c r="C101" s="293" t="s">
        <v>8</v>
      </c>
      <c r="D101" s="291" t="s">
        <v>352</v>
      </c>
      <c r="E101" s="189" t="s">
        <v>8</v>
      </c>
      <c r="F101" s="341" t="s">
        <v>419</v>
      </c>
      <c r="G101" s="341">
        <v>12</v>
      </c>
      <c r="H101" s="291">
        <v>1</v>
      </c>
      <c r="I101" s="291" t="s">
        <v>341</v>
      </c>
      <c r="J101" s="291" t="s">
        <v>342</v>
      </c>
      <c r="K101" s="291" t="s">
        <v>225</v>
      </c>
      <c r="L101" s="291" t="s">
        <v>414</v>
      </c>
      <c r="M101" s="291" t="s">
        <v>8</v>
      </c>
      <c r="N101" s="291" t="s">
        <v>416</v>
      </c>
      <c r="O101" s="291" t="s">
        <v>46</v>
      </c>
      <c r="P101" s="291" t="s">
        <v>965</v>
      </c>
      <c r="Q101" s="291" t="s">
        <v>966</v>
      </c>
      <c r="R101" s="291" t="s">
        <v>8</v>
      </c>
      <c r="S101" s="291" t="s">
        <v>8</v>
      </c>
      <c r="T101" s="291" t="str">
        <f>'Formulas aggregates'!$B$41</f>
        <v>ing_bru_agro_no_mon</v>
      </c>
      <c r="U101" s="291" t="str">
        <f>IF(T101="-","-",IFERROR(VLOOKUP(T101,HOGARES_AGREGADOS!$A$4:$B$258,2,FALSE),"not listed"))</f>
        <v>Ingreso del Trabajo Independiente (Agropecuario) No Monetario</v>
      </c>
    </row>
    <row r="102" spans="1:26" s="5" customFormat="1" hidden="1" outlineLevel="1">
      <c r="A102" s="191" t="s">
        <v>4</v>
      </c>
      <c r="B102" s="306" t="s">
        <v>8</v>
      </c>
      <c r="C102" s="259" t="s">
        <v>1865</v>
      </c>
      <c r="D102" s="191" t="s">
        <v>8</v>
      </c>
      <c r="E102" s="318" t="s">
        <v>1875</v>
      </c>
      <c r="F102" s="351" t="s">
        <v>8</v>
      </c>
      <c r="G102" s="351" t="s">
        <v>1786</v>
      </c>
      <c r="H102" s="191">
        <v>2</v>
      </c>
      <c r="I102" s="191" t="s">
        <v>1876</v>
      </c>
      <c r="J102" s="191"/>
      <c r="K102" s="191"/>
      <c r="L102" s="191"/>
      <c r="M102" s="191"/>
      <c r="N102" s="191"/>
      <c r="O102" s="191"/>
      <c r="P102" s="191"/>
      <c r="Q102" s="191"/>
      <c r="R102" s="191"/>
      <c r="S102" s="191"/>
      <c r="T102" s="191" t="str">
        <f>'Formulas aggregates'!B45</f>
        <v>ing_reg</v>
      </c>
      <c r="U102" s="191" t="str">
        <f>IF(T102="-","-",IFERROR(VLOOKUP(T102,HOGARES_AGREGADOS!$A$4:$B$258,2,FALSE),"not listed"))</f>
        <v>Ingreso por Regalos</v>
      </c>
    </row>
    <row r="103" spans="1:26" s="5" customFormat="1" hidden="1" outlineLevel="1">
      <c r="A103" s="191" t="s">
        <v>4</v>
      </c>
      <c r="B103" s="306" t="s">
        <v>8</v>
      </c>
      <c r="C103" s="259" t="s">
        <v>1866</v>
      </c>
      <c r="D103" s="191" t="s">
        <v>8</v>
      </c>
      <c r="E103" s="318" t="s">
        <v>1868</v>
      </c>
      <c r="F103" s="351" t="s">
        <v>1872</v>
      </c>
      <c r="G103" s="351">
        <v>1</v>
      </c>
      <c r="H103" s="191">
        <v>2</v>
      </c>
      <c r="I103" s="191" t="s">
        <v>1870</v>
      </c>
      <c r="J103" s="191" t="s">
        <v>1871</v>
      </c>
      <c r="K103" s="191" t="s">
        <v>53</v>
      </c>
      <c r="L103" s="191" t="s">
        <v>1873</v>
      </c>
      <c r="M103" s="191">
        <v>4</v>
      </c>
      <c r="N103" s="191" t="s">
        <v>1874</v>
      </c>
      <c r="O103" s="191"/>
      <c r="P103" s="191" t="s">
        <v>8</v>
      </c>
      <c r="Q103" s="191" t="s">
        <v>8</v>
      </c>
      <c r="R103" s="191"/>
      <c r="S103" s="191"/>
      <c r="T103" s="191" t="str">
        <f>'Formulas aggregates'!B47</f>
        <v>alq_imp</v>
      </c>
      <c r="U103" s="191" t="str">
        <f>IF(T103="-","-",IFERROR(VLOOKUP(T103,HOGARES_AGREGADOS!$A$4:$B$258,2,FALSE),"not listed"))</f>
        <v>Valor Imputado de la Vivienda Propia, Cedida, Otra</v>
      </c>
    </row>
    <row r="104" spans="1:26" s="5" customFormat="1" collapsed="1">
      <c r="A104" s="103"/>
      <c r="B104" s="103"/>
      <c r="C104" s="210"/>
      <c r="D104" s="103"/>
      <c r="E104" s="210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</row>
    <row r="105" spans="1:26" s="5" customFormat="1">
      <c r="A105" s="103"/>
      <c r="B105" s="103"/>
      <c r="C105" s="210"/>
      <c r="D105" s="103"/>
      <c r="E105" s="210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</row>
    <row r="106" spans="1:26">
      <c r="A106" s="323" t="s">
        <v>152</v>
      </c>
      <c r="B106" s="323" t="s">
        <v>5</v>
      </c>
      <c r="C106" s="324"/>
      <c r="D106" s="323" t="s">
        <v>13</v>
      </c>
      <c r="E106" s="325"/>
      <c r="F106" s="323" t="s">
        <v>9</v>
      </c>
      <c r="G106" s="323">
        <v>12</v>
      </c>
      <c r="H106" s="323">
        <v>1</v>
      </c>
      <c r="I106" s="323" t="s">
        <v>7</v>
      </c>
      <c r="J106" s="323" t="s">
        <v>50</v>
      </c>
      <c r="K106" s="323" t="s">
        <v>11</v>
      </c>
      <c r="L106" s="323" t="s">
        <v>263</v>
      </c>
      <c r="M106" s="323">
        <v>20</v>
      </c>
      <c r="N106" s="323" t="s">
        <v>12</v>
      </c>
      <c r="O106" s="323" t="s">
        <v>36</v>
      </c>
      <c r="P106" s="323" t="str">
        <f>"P"&amp;M106&amp;"B"</f>
        <v>P20B</v>
      </c>
      <c r="Q106" s="323" t="str">
        <f>VLOOKUP(P106,PERSONAS_INGRESOS!$A$4:$B$293,2,FALSE)</f>
        <v>P20B. Valor estimado de textos gratuitos</v>
      </c>
      <c r="R106" s="323"/>
      <c r="S106" s="323" t="str">
        <f>IF(R106="-","-",IFERROR(VLOOKUP(R106,'Formulas aggregates'!$B$2:$C$82,2,FALSE),"not listed"))</f>
        <v>not listed</v>
      </c>
      <c r="T106" s="323" t="str">
        <f t="shared" ref="T106:T142" si="8">IF(R106="","",R106)</f>
        <v/>
      </c>
      <c r="U106" s="323" t="str">
        <f>IF(T106="-","-",IFERROR(VLOOKUP(T106,HOGARES_AGREGADOS!$A$4:$B$258,2,FALSE),"not listed"))</f>
        <v>not listed</v>
      </c>
    </row>
    <row r="107" spans="1:26">
      <c r="A107" s="47" t="s">
        <v>152</v>
      </c>
      <c r="B107" s="47" t="s">
        <v>5</v>
      </c>
      <c r="C107" s="199"/>
      <c r="D107" s="47" t="s">
        <v>14</v>
      </c>
      <c r="E107" s="320"/>
      <c r="F107" s="47" t="s">
        <v>10</v>
      </c>
      <c r="G107" s="47">
        <v>12</v>
      </c>
      <c r="H107" s="47">
        <v>1</v>
      </c>
      <c r="I107" s="47" t="s">
        <v>7</v>
      </c>
      <c r="J107" s="47" t="s">
        <v>50</v>
      </c>
      <c r="K107" s="47" t="s">
        <v>11</v>
      </c>
      <c r="L107" s="47" t="s">
        <v>263</v>
      </c>
      <c r="M107" s="47">
        <v>21</v>
      </c>
      <c r="N107" s="47" t="s">
        <v>15</v>
      </c>
      <c r="O107" s="47" t="s">
        <v>36</v>
      </c>
      <c r="P107" s="47" t="str">
        <f>"P"&amp;M107&amp;"B"</f>
        <v>P21B</v>
      </c>
      <c r="Q107" s="47" t="str">
        <f>VLOOKUP(P107,PERSONAS_INGRESOS!$A$4:$B$293,2,FALSE)</f>
        <v>P21B. Valor estimado del uniforme gratuito</v>
      </c>
      <c r="R107" s="47"/>
      <c r="S107" s="47" t="str">
        <f>IF(R107="-","-",IFERROR(VLOOKUP(R107,'Formulas aggregates'!$B$2:$C$82,2,FALSE),"not listed"))</f>
        <v>not listed</v>
      </c>
      <c r="T107" s="47" t="str">
        <f t="shared" si="8"/>
        <v/>
      </c>
      <c r="U107" s="47" t="str">
        <f>IF(T107="-","-",IFERROR(VLOOKUP(T107,HOGARES_AGREGADOS!$A$4:$B$258,2,FALSE),"not listed"))</f>
        <v>not listed</v>
      </c>
    </row>
    <row r="108" spans="1:26">
      <c r="A108" s="47" t="s">
        <v>152</v>
      </c>
      <c r="B108" s="47" t="s">
        <v>5</v>
      </c>
      <c r="C108" s="199"/>
      <c r="D108" s="47" t="s">
        <v>33</v>
      </c>
      <c r="E108" s="320"/>
      <c r="F108" s="47" t="s">
        <v>25</v>
      </c>
      <c r="G108" s="47">
        <v>12</v>
      </c>
      <c r="H108" s="47">
        <v>1</v>
      </c>
      <c r="I108" s="47" t="s">
        <v>7</v>
      </c>
      <c r="J108" s="47" t="s">
        <v>50</v>
      </c>
      <c r="K108" s="47" t="s">
        <v>11</v>
      </c>
      <c r="L108" s="47" t="s">
        <v>263</v>
      </c>
      <c r="M108" s="47">
        <v>22</v>
      </c>
      <c r="N108" s="47" t="s">
        <v>18</v>
      </c>
      <c r="O108" s="47" t="s">
        <v>36</v>
      </c>
      <c r="P108" s="47" t="str">
        <f t="shared" ref="P108:P114" si="9">"P"&amp;M108&amp;"C"</f>
        <v>P22C</v>
      </c>
      <c r="Q108" s="47" t="str">
        <f>VLOOKUP(P108,PERSONAS_INGRESOS!$A$4:$B$293,2,FALSE)</f>
        <v>P22C. Valor estimado del desayuno gratuito</v>
      </c>
      <c r="R108" s="47"/>
      <c r="S108" s="47" t="str">
        <f>IF(R108="-","-",IFERROR(VLOOKUP(R108,'Formulas aggregates'!$B$2:$C$82,2,FALSE),"not listed"))</f>
        <v>not listed</v>
      </c>
      <c r="T108" s="47" t="str">
        <f t="shared" si="8"/>
        <v/>
      </c>
      <c r="U108" s="47" t="str">
        <f>IF(T108="-","-",IFERROR(VLOOKUP(T108,HOGARES_AGREGADOS!$A$4:$B$258,2,FALSE),"not listed"))</f>
        <v>not listed</v>
      </c>
    </row>
    <row r="109" spans="1:26">
      <c r="A109" s="47" t="s">
        <v>152</v>
      </c>
      <c r="B109" s="47" t="s">
        <v>5</v>
      </c>
      <c r="C109" s="199"/>
      <c r="D109" s="47" t="s">
        <v>34</v>
      </c>
      <c r="E109" s="320"/>
      <c r="F109" s="47" t="s">
        <v>26</v>
      </c>
      <c r="G109" s="47">
        <v>12</v>
      </c>
      <c r="H109" s="47">
        <v>1</v>
      </c>
      <c r="I109" s="47" t="s">
        <v>7</v>
      </c>
      <c r="J109" s="47" t="s">
        <v>50</v>
      </c>
      <c r="K109" s="47" t="s">
        <v>11</v>
      </c>
      <c r="L109" s="47" t="s">
        <v>263</v>
      </c>
      <c r="M109" s="47">
        <v>23</v>
      </c>
      <c r="N109" s="47" t="s">
        <v>19</v>
      </c>
      <c r="O109" s="47" t="s">
        <v>36</v>
      </c>
      <c r="P109" s="47" t="str">
        <f t="shared" si="9"/>
        <v>P23C</v>
      </c>
      <c r="Q109" s="47" t="str">
        <f>VLOOKUP(P109,PERSONAS_INGRESOS!$A$4:$B$293,2,FALSE)</f>
        <v>P23C. Valor estimado del almuerzo gratuito</v>
      </c>
      <c r="R109" s="47"/>
      <c r="S109" s="47" t="str">
        <f>IF(R109="-","-",IFERROR(VLOOKUP(R109,'Formulas aggregates'!$B$2:$C$82,2,FALSE),"not listed"))</f>
        <v>not listed</v>
      </c>
      <c r="T109" s="47" t="str">
        <f t="shared" si="8"/>
        <v/>
      </c>
      <c r="U109" s="47" t="str">
        <f>IF(T109="-","-",IFERROR(VLOOKUP(T109,HOGARES_AGREGADOS!$A$4:$B$258,2,FALSE),"not listed"))</f>
        <v>not listed</v>
      </c>
    </row>
    <row r="110" spans="1:26">
      <c r="A110" s="47" t="s">
        <v>152</v>
      </c>
      <c r="B110" s="47" t="s">
        <v>5</v>
      </c>
      <c r="C110" s="199"/>
      <c r="D110" s="47" t="s">
        <v>147</v>
      </c>
      <c r="E110" s="320"/>
      <c r="F110" s="47" t="s">
        <v>27</v>
      </c>
      <c r="G110" s="47">
        <v>12</v>
      </c>
      <c r="H110" s="47">
        <v>1</v>
      </c>
      <c r="I110" s="47" t="s">
        <v>7</v>
      </c>
      <c r="J110" s="47" t="s">
        <v>50</v>
      </c>
      <c r="K110" s="47" t="s">
        <v>11</v>
      </c>
      <c r="L110" s="47" t="s">
        <v>263</v>
      </c>
      <c r="M110" s="47">
        <v>24</v>
      </c>
      <c r="N110" s="47" t="s">
        <v>20</v>
      </c>
      <c r="O110" s="47" t="s">
        <v>35</v>
      </c>
      <c r="P110" s="47" t="str">
        <f t="shared" si="9"/>
        <v>P24C</v>
      </c>
      <c r="Q110" s="47" t="str">
        <f>VLOOKUP(P110,PERSONAS_INGRESOS!$A$4:$B$293,2,FALSE)</f>
        <v>P24C. Valor que paga en el establ. público</v>
      </c>
      <c r="R110" s="47"/>
      <c r="S110" s="47" t="str">
        <f>IF(R110="-","-",IFERROR(VLOOKUP(R110,'Formulas aggregates'!$B$2:$C$82,2,FALSE),"not listed"))</f>
        <v>not listed</v>
      </c>
      <c r="T110" s="47" t="str">
        <f t="shared" si="8"/>
        <v/>
      </c>
      <c r="U110" s="47" t="str">
        <f>IF(T110="-","-",IFERROR(VLOOKUP(T110,HOGARES_AGREGADOS!$A$4:$B$258,2,FALSE),"not listed"))</f>
        <v>not listed</v>
      </c>
    </row>
    <row r="111" spans="1:26">
      <c r="A111" s="47" t="s">
        <v>152</v>
      </c>
      <c r="B111" s="47" t="s">
        <v>5</v>
      </c>
      <c r="C111" s="199"/>
      <c r="D111" s="47" t="s">
        <v>37</v>
      </c>
      <c r="E111" s="320"/>
      <c r="F111" s="47" t="s">
        <v>28</v>
      </c>
      <c r="G111" s="47">
        <v>12</v>
      </c>
      <c r="H111" s="47">
        <v>1</v>
      </c>
      <c r="I111" s="47" t="s">
        <v>7</v>
      </c>
      <c r="J111" s="47" t="s">
        <v>50</v>
      </c>
      <c r="K111" s="47" t="s">
        <v>11</v>
      </c>
      <c r="L111" s="47" t="s">
        <v>263</v>
      </c>
      <c r="M111" s="47">
        <v>25</v>
      </c>
      <c r="N111" s="47" t="s">
        <v>21</v>
      </c>
      <c r="O111" s="47" t="s">
        <v>35</v>
      </c>
      <c r="P111" s="47" t="str">
        <f t="shared" si="9"/>
        <v>P25C</v>
      </c>
      <c r="Q111" s="47" t="str">
        <f>VLOOKUP(P111,PERSONAS_INGRESOS!$A$4:$B$293,2,FALSE)</f>
        <v>P25C. Valor estimado de MI PAPILLA</v>
      </c>
      <c r="R111" s="47"/>
      <c r="S111" s="47" t="str">
        <f>IF(R111="-","-",IFERROR(VLOOKUP(R111,'Formulas aggregates'!$B$2:$C$82,2,FALSE),"not listed"))</f>
        <v>not listed</v>
      </c>
      <c r="T111" s="47" t="str">
        <f t="shared" si="8"/>
        <v/>
      </c>
      <c r="U111" s="47" t="str">
        <f>IF(T111="-","-",IFERROR(VLOOKUP(T111,HOGARES_AGREGADOS!$A$4:$B$258,2,FALSE),"not listed"))</f>
        <v>not listed</v>
      </c>
    </row>
    <row r="112" spans="1:26">
      <c r="A112" s="47" t="s">
        <v>152</v>
      </c>
      <c r="B112" s="47" t="s">
        <v>5</v>
      </c>
      <c r="C112" s="199"/>
      <c r="D112" s="47" t="s">
        <v>39</v>
      </c>
      <c r="E112" s="320"/>
      <c r="F112" s="47" t="s">
        <v>29</v>
      </c>
      <c r="G112" s="47">
        <v>12</v>
      </c>
      <c r="H112" s="47">
        <v>1</v>
      </c>
      <c r="I112" s="47" t="s">
        <v>7</v>
      </c>
      <c r="J112" s="47" t="s">
        <v>50</v>
      </c>
      <c r="K112" s="47" t="s">
        <v>11</v>
      </c>
      <c r="L112" s="47" t="s">
        <v>263</v>
      </c>
      <c r="M112" s="47">
        <v>26</v>
      </c>
      <c r="N112" s="47" t="s">
        <v>22</v>
      </c>
      <c r="O112" s="47" t="s">
        <v>38</v>
      </c>
      <c r="P112" s="47" t="str">
        <f t="shared" si="9"/>
        <v>P26C</v>
      </c>
      <c r="Q112" s="47" t="str">
        <f>VLOOKUP(P112,PERSONAS_INGRESOS!$A$4:$B$293,2,FALSE)</f>
        <v>P26C. Valor estimado del programa de EDUC.ALIMENTARIA</v>
      </c>
      <c r="R112" s="47"/>
      <c r="S112" s="47" t="str">
        <f>IF(R112="-","-",IFERROR(VLOOKUP(R112,'Formulas aggregates'!$B$2:$C$82,2,FALSE),"not listed"))</f>
        <v>not listed</v>
      </c>
      <c r="T112" s="47" t="str">
        <f t="shared" si="8"/>
        <v/>
      </c>
      <c r="U112" s="47" t="str">
        <f>IF(T112="-","-",IFERROR(VLOOKUP(T112,HOGARES_AGREGADOS!$A$4:$B$258,2,FALSE),"not listed"))</f>
        <v>not listed</v>
      </c>
    </row>
    <row r="113" spans="1:22">
      <c r="A113" s="47" t="s">
        <v>152</v>
      </c>
      <c r="B113" s="47" t="s">
        <v>5</v>
      </c>
      <c r="C113" s="199"/>
      <c r="D113" s="47" t="s">
        <v>40</v>
      </c>
      <c r="E113" s="320"/>
      <c r="F113" s="47" t="s">
        <v>30</v>
      </c>
      <c r="G113" s="47">
        <v>12</v>
      </c>
      <c r="H113" s="47">
        <v>1</v>
      </c>
      <c r="I113" s="47" t="s">
        <v>7</v>
      </c>
      <c r="J113" s="47" t="s">
        <v>50</v>
      </c>
      <c r="K113" s="47" t="s">
        <v>11</v>
      </c>
      <c r="L113" s="47" t="s">
        <v>263</v>
      </c>
      <c r="M113" s="47">
        <v>27</v>
      </c>
      <c r="N113" s="47" t="s">
        <v>23</v>
      </c>
      <c r="O113" s="47" t="s">
        <v>38</v>
      </c>
      <c r="P113" s="47" t="str">
        <f t="shared" si="9"/>
        <v>P27C</v>
      </c>
      <c r="Q113" s="47" t="str">
        <f>VLOOKUP(P113,PERSONAS_INGRESOS!$A$4:$B$293,2,FALSE)</f>
        <v>P27C. Valor estimado del servicio de las EBAS</v>
      </c>
      <c r="R113" s="47"/>
      <c r="S113" s="47" t="str">
        <f>IF(R113="-","-",IFERROR(VLOOKUP(R113,'Formulas aggregates'!$B$2:$C$82,2,FALSE),"not listed"))</f>
        <v>not listed</v>
      </c>
      <c r="T113" s="47" t="str">
        <f t="shared" si="8"/>
        <v/>
      </c>
      <c r="U113" s="47" t="str">
        <f>IF(T113="-","-",IFERROR(VLOOKUP(T113,HOGARES_AGREGADOS!$A$4:$B$258,2,FALSE),"not listed"))</f>
        <v>not listed</v>
      </c>
    </row>
    <row r="114" spans="1:22">
      <c r="A114" s="51" t="s">
        <v>152</v>
      </c>
      <c r="B114" s="51" t="s">
        <v>5</v>
      </c>
      <c r="C114" s="200"/>
      <c r="D114" s="51" t="s">
        <v>42</v>
      </c>
      <c r="E114" s="321"/>
      <c r="F114" s="51" t="s">
        <v>31</v>
      </c>
      <c r="G114" s="51">
        <v>12</v>
      </c>
      <c r="H114" s="51">
        <v>1</v>
      </c>
      <c r="I114" s="51" t="s">
        <v>7</v>
      </c>
      <c r="J114" s="51" t="s">
        <v>50</v>
      </c>
      <c r="K114" s="51" t="s">
        <v>11</v>
      </c>
      <c r="L114" s="51" t="s">
        <v>263</v>
      </c>
      <c r="M114" s="51">
        <v>29</v>
      </c>
      <c r="N114" s="51" t="s">
        <v>24</v>
      </c>
      <c r="O114" s="51" t="s">
        <v>41</v>
      </c>
      <c r="P114" s="51" t="str">
        <f t="shared" si="9"/>
        <v>P29C</v>
      </c>
      <c r="Q114" s="51" t="str">
        <f>VLOOKUP(P114,PERSONAS_INGRESOS!$A$4:$B$293,2,FALSE)</f>
        <v>P29C. Valor estimado de las fundas de MI BEBIDA</v>
      </c>
      <c r="R114" s="51"/>
      <c r="S114" s="51" t="str">
        <f>IF(R114="-","-",IFERROR(VLOOKUP(R114,'Formulas aggregates'!$B$2:$C$82,2,FALSE),"not listed"))</f>
        <v>not listed</v>
      </c>
      <c r="T114" s="51" t="str">
        <f t="shared" si="8"/>
        <v/>
      </c>
      <c r="U114" s="51" t="str">
        <f>IF(T114="-","-",IFERROR(VLOOKUP(T114,HOGARES_AGREGADOS!$A$4:$B$258,2,FALSE),"not listed"))</f>
        <v>not listed</v>
      </c>
    </row>
    <row r="115" spans="1:22">
      <c r="A115" s="304" t="s">
        <v>152</v>
      </c>
      <c r="B115" s="304" t="s">
        <v>6</v>
      </c>
      <c r="C115" s="305"/>
      <c r="D115" s="304" t="s">
        <v>212</v>
      </c>
      <c r="E115" s="322"/>
      <c r="F115" s="304" t="s">
        <v>198</v>
      </c>
      <c r="G115" s="54">
        <v>12</v>
      </c>
      <c r="H115" s="304">
        <v>1</v>
      </c>
      <c r="I115" s="304" t="s">
        <v>51</v>
      </c>
      <c r="J115" s="304" t="s">
        <v>52</v>
      </c>
      <c r="K115" s="304" t="s">
        <v>151</v>
      </c>
      <c r="L115" s="304" t="s">
        <v>201</v>
      </c>
      <c r="M115" s="304" t="s">
        <v>8</v>
      </c>
      <c r="N115" s="304" t="s">
        <v>209</v>
      </c>
      <c r="O115" s="304" t="s">
        <v>46</v>
      </c>
      <c r="P115" s="304" t="str">
        <f>"i"&amp;LEFT(F115,2)&amp;RIGHT(LEFT(F115,5),2)&amp;RIGHT(F115,3)</f>
        <v>i1444008</v>
      </c>
      <c r="Q115" s="304" t="str">
        <f>VLOOKUP(P115,PERSONAS_INGRESOS!$A$4:$B$293,2,FALSE)</f>
        <v xml:space="preserve">Bono de la vivienda </v>
      </c>
      <c r="R115" s="304"/>
      <c r="S115" s="304" t="str">
        <f>IF(R115="-","-",IFERROR(VLOOKUP(R115,'Formulas aggregates'!$B$2:$C$82,2,FALSE),"not listed"))</f>
        <v>not listed</v>
      </c>
      <c r="T115" s="304" t="str">
        <f t="shared" si="8"/>
        <v/>
      </c>
      <c r="U115" s="304" t="str">
        <f>IF(T115="-","-",IFERROR(VLOOKUP(T115,HOGARES_AGREGADOS!$A$4:$B$258,2,FALSE),"not listed"))</f>
        <v>not listed</v>
      </c>
    </row>
    <row r="116" spans="1:22">
      <c r="A116" s="47" t="s">
        <v>152</v>
      </c>
      <c r="B116" s="47" t="s">
        <v>334</v>
      </c>
      <c r="C116" s="199"/>
      <c r="D116" s="47" t="s">
        <v>332</v>
      </c>
      <c r="E116" s="320"/>
      <c r="F116" s="47" t="s">
        <v>312</v>
      </c>
      <c r="G116" s="47">
        <v>12</v>
      </c>
      <c r="H116" s="47">
        <v>1</v>
      </c>
      <c r="I116" s="47" t="s">
        <v>51</v>
      </c>
      <c r="J116" s="47" t="s">
        <v>52</v>
      </c>
      <c r="K116" s="47" t="s">
        <v>315</v>
      </c>
      <c r="L116" s="47" t="s">
        <v>316</v>
      </c>
      <c r="M116" s="47" t="s">
        <v>8</v>
      </c>
      <c r="N116" s="47" t="s">
        <v>322</v>
      </c>
      <c r="O116" s="47" t="s">
        <v>46</v>
      </c>
      <c r="P116" s="47" t="str">
        <f>"i"&amp;LEFT(F116,2)&amp;RIGHT(LEFT(F116,5),2)&amp;RIGHT(F116,3)</f>
        <v>i1709006</v>
      </c>
      <c r="Q116" s="47" t="str">
        <f>VLOOKUP(P116,PERSONAS_INGRESOS!$A$4:$B$293,2,FALSE)</f>
        <v xml:space="preserve">Ayudas en dinero a hogares </v>
      </c>
      <c r="R116" s="47"/>
      <c r="S116" s="47" t="str">
        <f>IF(R116="-","-",IFERROR(VLOOKUP(R116,'Formulas aggregates'!$B$2:$C$82,2,FALSE),"not listed"))</f>
        <v>not listed</v>
      </c>
      <c r="T116" s="47" t="str">
        <f t="shared" si="8"/>
        <v/>
      </c>
      <c r="U116" s="47" t="str">
        <f>IF(T116="-","-",IFERROR(VLOOKUP(T116,HOGARES_AGREGADOS!$A$4:$B$258,2,FALSE),"not listed"))</f>
        <v>not listed</v>
      </c>
    </row>
    <row r="117" spans="1:22" ht="15" thickBot="1">
      <c r="A117" s="55" t="s">
        <v>152</v>
      </c>
      <c r="B117" s="55" t="s">
        <v>334</v>
      </c>
      <c r="C117" s="201"/>
      <c r="D117" s="55" t="s">
        <v>330</v>
      </c>
      <c r="E117" s="326"/>
      <c r="F117" s="55" t="s">
        <v>313</v>
      </c>
      <c r="G117" s="55">
        <v>12</v>
      </c>
      <c r="H117" s="55">
        <v>1</v>
      </c>
      <c r="I117" s="55" t="s">
        <v>51</v>
      </c>
      <c r="J117" s="55" t="s">
        <v>52</v>
      </c>
      <c r="K117" s="55" t="s">
        <v>315</v>
      </c>
      <c r="L117" s="55" t="s">
        <v>316</v>
      </c>
      <c r="M117" s="55" t="s">
        <v>8</v>
      </c>
      <c r="N117" s="55" t="s">
        <v>323</v>
      </c>
      <c r="O117" s="55" t="s">
        <v>46</v>
      </c>
      <c r="P117" s="55" t="str">
        <f>"i"&amp;LEFT(F117,2)&amp;RIGHT(LEFT(F117,5),2)&amp;RIGHT(F117,3)</f>
        <v>i1709007</v>
      </c>
      <c r="Q117" s="55" t="str">
        <f>VLOOKUP(P117,PERSONAS_INGRESOS!$A$4:$B$293,2,FALSE)</f>
        <v xml:space="preserve">Pago x pensiones alimentarias </v>
      </c>
      <c r="R117" s="55"/>
      <c r="S117" s="55" t="str">
        <f>IF(R117="-","-",IFERROR(VLOOKUP(R117,'Formulas aggregates'!$B$2:$C$82,2,FALSE),"not listed"))</f>
        <v>not listed</v>
      </c>
      <c r="T117" s="55" t="str">
        <f t="shared" si="8"/>
        <v/>
      </c>
      <c r="U117" s="55" t="str">
        <f>IF(T117="-","-",IFERROR(VLOOKUP(T117,HOGARES_AGREGADOS!$A$4:$B$258,2,FALSE),"not listed"))</f>
        <v>not listed</v>
      </c>
    </row>
    <row r="118" spans="1:22" ht="15.6" thickTop="1" thickBot="1">
      <c r="A118" s="7"/>
      <c r="B118" s="7"/>
      <c r="C118" s="202"/>
      <c r="D118" s="28"/>
      <c r="E118" s="198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 t="str">
        <f>IF(R118="-","-",IFERROR(VLOOKUP(R118,'Formulas aggregates'!$B$2:$C$82,2,FALSE),"not listed"))</f>
        <v>not listed</v>
      </c>
      <c r="T118" s="7" t="str">
        <f t="shared" si="8"/>
        <v/>
      </c>
      <c r="U118" s="7" t="str">
        <f>IF(T118="-","-",IFERROR(VLOOKUP(T118,HOGARES_AGREGADOS!$A$4:$B$258,2,FALSE),"not listed"))</f>
        <v>not listed</v>
      </c>
    </row>
    <row r="119" spans="1:22" ht="15" thickTop="1">
      <c r="A119" s="59" t="s">
        <v>4</v>
      </c>
      <c r="B119" s="59" t="s">
        <v>254</v>
      </c>
      <c r="C119" s="203"/>
      <c r="D119" s="59" t="s">
        <v>249</v>
      </c>
      <c r="E119" s="327"/>
      <c r="F119" s="59" t="s">
        <v>242</v>
      </c>
      <c r="G119" s="59">
        <v>12</v>
      </c>
      <c r="H119" s="59">
        <v>1</v>
      </c>
      <c r="I119" s="59" t="s">
        <v>51</v>
      </c>
      <c r="J119" s="59" t="s">
        <v>52</v>
      </c>
      <c r="K119" s="59" t="s">
        <v>3</v>
      </c>
      <c r="L119" s="59" t="s">
        <v>245</v>
      </c>
      <c r="M119" s="59" t="s">
        <v>8</v>
      </c>
      <c r="N119" s="59" t="s">
        <v>270</v>
      </c>
      <c r="O119" s="59" t="s">
        <v>46</v>
      </c>
      <c r="P119" s="59" t="str">
        <f t="shared" ref="P119:P137" si="10">"i"&amp;LEFT(F119,2)&amp;RIGHT(LEFT(F119,5),2)&amp;RIGHT(F119,3)</f>
        <v>i1446001</v>
      </c>
      <c r="Q119" s="59" t="str">
        <f>VLOOKUP(P119,PERSONAS_INGRESOS!$A$4:$B$293,2,FALSE)</f>
        <v xml:space="preserve">Ingresos x indemnizaciones </v>
      </c>
      <c r="R119" s="59"/>
      <c r="S119" s="59" t="str">
        <f>IF(R119="-","-",IFERROR(VLOOKUP(R119,'Formulas aggregates'!$B$2:$C$82,2,FALSE),"not listed"))</f>
        <v>not listed</v>
      </c>
      <c r="T119" s="59" t="str">
        <f t="shared" si="8"/>
        <v/>
      </c>
      <c r="U119" s="59" t="str">
        <f>IF(T119="-","-",IFERROR(VLOOKUP(T119,HOGARES_AGREGADOS!$A$4:$B$258,2,FALSE),"not listed"))</f>
        <v>not listed</v>
      </c>
    </row>
    <row r="120" spans="1:22">
      <c r="A120" s="47" t="s">
        <v>4</v>
      </c>
      <c r="B120" s="47" t="s">
        <v>254</v>
      </c>
      <c r="C120" s="199"/>
      <c r="D120" s="47" t="s">
        <v>250</v>
      </c>
      <c r="E120" s="320"/>
      <c r="F120" s="47" t="s">
        <v>243</v>
      </c>
      <c r="G120" s="47">
        <v>12</v>
      </c>
      <c r="H120" s="47">
        <v>1</v>
      </c>
      <c r="I120" s="47" t="s">
        <v>51</v>
      </c>
      <c r="J120" s="47" t="s">
        <v>52</v>
      </c>
      <c r="K120" s="47" t="s">
        <v>3</v>
      </c>
      <c r="L120" s="47" t="s">
        <v>245</v>
      </c>
      <c r="M120" s="47" t="s">
        <v>8</v>
      </c>
      <c r="N120" s="47" t="s">
        <v>246</v>
      </c>
      <c r="O120" s="47" t="s">
        <v>46</v>
      </c>
      <c r="P120" s="47" t="str">
        <f t="shared" si="10"/>
        <v>i1446002</v>
      </c>
      <c r="Q120" s="47" t="str">
        <f>VLOOKUP(P120,PERSONAS_INGRESOS!$A$4:$B$293,2,FALSE)</f>
        <v xml:space="preserve">Ingresos x herencias </v>
      </c>
      <c r="R120" s="47"/>
      <c r="S120" s="47" t="str">
        <f>IF(R120="-","-",IFERROR(VLOOKUP(R120,'Formulas aggregates'!$B$2:$C$82,2,FALSE),"not listed"))</f>
        <v>not listed</v>
      </c>
      <c r="T120" s="47" t="str">
        <f t="shared" si="8"/>
        <v/>
      </c>
      <c r="U120" s="47" t="str">
        <f>IF(T120="-","-",IFERROR(VLOOKUP(T120,HOGARES_AGREGADOS!$A$4:$B$258,2,FALSE),"not listed"))</f>
        <v>not listed</v>
      </c>
      <c r="V120" s="32"/>
    </row>
    <row r="121" spans="1:22">
      <c r="A121" s="51" t="s">
        <v>4</v>
      </c>
      <c r="B121" s="51" t="s">
        <v>254</v>
      </c>
      <c r="C121" s="200"/>
      <c r="D121" s="51" t="s">
        <v>251</v>
      </c>
      <c r="E121" s="321"/>
      <c r="F121" s="51" t="s">
        <v>244</v>
      </c>
      <c r="G121" s="51">
        <v>12</v>
      </c>
      <c r="H121" s="51">
        <v>1</v>
      </c>
      <c r="I121" s="51" t="s">
        <v>51</v>
      </c>
      <c r="J121" s="51" t="s">
        <v>52</v>
      </c>
      <c r="K121" s="51" t="s">
        <v>3</v>
      </c>
      <c r="L121" s="51" t="s">
        <v>245</v>
      </c>
      <c r="M121" s="51" t="s">
        <v>8</v>
      </c>
      <c r="N121" s="51" t="s">
        <v>247</v>
      </c>
      <c r="O121" s="51" t="s">
        <v>46</v>
      </c>
      <c r="P121" s="51" t="str">
        <f t="shared" si="10"/>
        <v>i1446003</v>
      </c>
      <c r="Q121" s="51" t="str">
        <f>VLOOKUP(P121,PERSONAS_INGRESOS!$A$4:$B$293,2,FALSE)</f>
        <v xml:space="preserve">Ingresos x venta de renuncias </v>
      </c>
      <c r="R121" s="51"/>
      <c r="S121" s="51" t="str">
        <f>IF(R121="-","-",IFERROR(VLOOKUP(R121,'Formulas aggregates'!$B$2:$C$82,2,FALSE),"not listed"))</f>
        <v>not listed</v>
      </c>
      <c r="T121" s="51" t="str">
        <f t="shared" si="8"/>
        <v/>
      </c>
      <c r="U121" s="51" t="str">
        <f>IF(T121="-","-",IFERROR(VLOOKUP(T121,HOGARES_AGREGADOS!$A$4:$B$258,2,FALSE),"not listed"))</f>
        <v>not listed</v>
      </c>
      <c r="V121" s="32"/>
    </row>
    <row r="122" spans="1:22">
      <c r="A122" s="47" t="s">
        <v>4</v>
      </c>
      <c r="B122" s="47" t="s">
        <v>277</v>
      </c>
      <c r="C122" s="199"/>
      <c r="D122" s="47" t="s">
        <v>271</v>
      </c>
      <c r="E122" s="320"/>
      <c r="F122" s="47" t="s">
        <v>255</v>
      </c>
      <c r="G122" s="47">
        <v>12</v>
      </c>
      <c r="H122" s="47">
        <v>1</v>
      </c>
      <c r="I122" s="47" t="s">
        <v>51</v>
      </c>
      <c r="J122" s="47" t="s">
        <v>52</v>
      </c>
      <c r="K122" s="47" t="s">
        <v>261</v>
      </c>
      <c r="L122" s="47" t="s">
        <v>262</v>
      </c>
      <c r="M122" s="47" t="s">
        <v>8</v>
      </c>
      <c r="N122" s="47" t="s">
        <v>264</v>
      </c>
      <c r="O122" s="47" t="s">
        <v>46</v>
      </c>
      <c r="P122" s="47" t="str">
        <f t="shared" si="10"/>
        <v>i1501001</v>
      </c>
      <c r="Q122" s="47" t="str">
        <f>VLOOKUP(P122,PERSONAS_INGRESOS!$A$4:$B$293,2,FALSE)</f>
        <v xml:space="preserve">Entradas de ahorros o depósito </v>
      </c>
      <c r="R122" s="47"/>
      <c r="S122" s="47" t="str">
        <f>IF(R122="-","-",IFERROR(VLOOKUP(R122,'Formulas aggregates'!$B$2:$C$82,2,FALSE),"not listed"))</f>
        <v>not listed</v>
      </c>
      <c r="T122" s="47" t="str">
        <f t="shared" si="8"/>
        <v/>
      </c>
      <c r="U122" s="47" t="str">
        <f>IF(T122="-","-",IFERROR(VLOOKUP(T122,HOGARES_AGREGADOS!$A$4:$B$258,2,FALSE),"not listed"))</f>
        <v>not listed</v>
      </c>
      <c r="V122" s="32"/>
    </row>
    <row r="123" spans="1:22">
      <c r="A123" s="47" t="s">
        <v>4</v>
      </c>
      <c r="B123" s="47" t="s">
        <v>277</v>
      </c>
      <c r="C123" s="199"/>
      <c r="D123" s="47" t="s">
        <v>273</v>
      </c>
      <c r="E123" s="320"/>
      <c r="F123" s="47" t="s">
        <v>256</v>
      </c>
      <c r="G123" s="47">
        <v>12</v>
      </c>
      <c r="H123" s="47">
        <v>1</v>
      </c>
      <c r="I123" s="47" t="s">
        <v>51</v>
      </c>
      <c r="J123" s="47" t="s">
        <v>52</v>
      </c>
      <c r="K123" s="47" t="s">
        <v>261</v>
      </c>
      <c r="L123" s="47" t="s">
        <v>262</v>
      </c>
      <c r="M123" s="47" t="s">
        <v>8</v>
      </c>
      <c r="N123" s="47" t="s">
        <v>265</v>
      </c>
      <c r="O123" s="47" t="s">
        <v>46</v>
      </c>
      <c r="P123" s="47" t="str">
        <f t="shared" si="10"/>
        <v>i1501002</v>
      </c>
      <c r="Q123" s="47" t="str">
        <f>VLOOKUP(P123,PERSONAS_INGRESOS!$A$4:$B$293,2,FALSE)</f>
        <v xml:space="preserve">Entradas préstamos de banco </v>
      </c>
      <c r="R123" s="47"/>
      <c r="S123" s="47" t="str">
        <f>IF(R123="-","-",IFERROR(VLOOKUP(R123,'Formulas aggregates'!$B$2:$C$82,2,FALSE),"not listed"))</f>
        <v>not listed</v>
      </c>
      <c r="T123" s="47" t="str">
        <f t="shared" si="8"/>
        <v/>
      </c>
      <c r="U123" s="47" t="str">
        <f>IF(T123="-","-",IFERROR(VLOOKUP(T123,HOGARES_AGREGADOS!$A$4:$B$258,2,FALSE),"not listed"))</f>
        <v>not listed</v>
      </c>
      <c r="V123" s="32"/>
    </row>
    <row r="124" spans="1:22">
      <c r="A124" s="47" t="s">
        <v>4</v>
      </c>
      <c r="B124" s="47" t="s">
        <v>277</v>
      </c>
      <c r="C124" s="199"/>
      <c r="D124" s="47" t="s">
        <v>272</v>
      </c>
      <c r="E124" s="320"/>
      <c r="F124" s="47" t="s">
        <v>257</v>
      </c>
      <c r="G124" s="47">
        <v>12</v>
      </c>
      <c r="H124" s="47">
        <v>1</v>
      </c>
      <c r="I124" s="47" t="s">
        <v>51</v>
      </c>
      <c r="J124" s="47" t="s">
        <v>52</v>
      </c>
      <c r="K124" s="47" t="s">
        <v>261</v>
      </c>
      <c r="L124" s="47" t="s">
        <v>262</v>
      </c>
      <c r="M124" s="47" t="s">
        <v>8</v>
      </c>
      <c r="N124" s="47" t="s">
        <v>266</v>
      </c>
      <c r="O124" s="47" t="s">
        <v>46</v>
      </c>
      <c r="P124" s="47" t="str">
        <f t="shared" si="10"/>
        <v>i1501003</v>
      </c>
      <c r="Q124" s="47" t="str">
        <f>VLOOKUP(P124,PERSONAS_INGRESOS!$A$4:$B$293,2,FALSE)</f>
        <v xml:space="preserve">Entradas crédito de desarr.hum </v>
      </c>
      <c r="R124" s="47"/>
      <c r="S124" s="47" t="str">
        <f>IF(R124="-","-",IFERROR(VLOOKUP(R124,'Formulas aggregates'!$B$2:$C$82,2,FALSE),"not listed"))</f>
        <v>not listed</v>
      </c>
      <c r="T124" s="47" t="str">
        <f t="shared" si="8"/>
        <v/>
      </c>
      <c r="U124" s="47" t="str">
        <f>IF(T124="-","-",IFERROR(VLOOKUP(T124,HOGARES_AGREGADOS!$A$4:$B$258,2,FALSE),"not listed"))</f>
        <v>not listed</v>
      </c>
      <c r="V124" s="32"/>
    </row>
    <row r="125" spans="1:22">
      <c r="A125" s="47" t="s">
        <v>4</v>
      </c>
      <c r="B125" s="47" t="s">
        <v>277</v>
      </c>
      <c r="C125" s="199"/>
      <c r="D125" s="47" t="s">
        <v>274</v>
      </c>
      <c r="E125" s="320"/>
      <c r="F125" s="47" t="s">
        <v>258</v>
      </c>
      <c r="G125" s="47">
        <v>12</v>
      </c>
      <c r="H125" s="47">
        <v>1</v>
      </c>
      <c r="I125" s="47" t="s">
        <v>51</v>
      </c>
      <c r="J125" s="47" t="s">
        <v>52</v>
      </c>
      <c r="K125" s="47" t="s">
        <v>261</v>
      </c>
      <c r="L125" s="47" t="s">
        <v>262</v>
      </c>
      <c r="M125" s="47" t="s">
        <v>8</v>
      </c>
      <c r="N125" s="47" t="s">
        <v>267</v>
      </c>
      <c r="O125" s="47" t="s">
        <v>46</v>
      </c>
      <c r="P125" s="47" t="str">
        <f t="shared" si="10"/>
        <v>i1501004</v>
      </c>
      <c r="Q125" s="47" t="str">
        <f>VLOOKUP(P125,PERSONAS_INGRESOS!$A$4:$B$293,2,FALSE)</f>
        <v xml:space="preserve">Entradas x pago de préstamos </v>
      </c>
      <c r="R125" s="47"/>
      <c r="S125" s="47" t="str">
        <f>IF(R125="-","-",IFERROR(VLOOKUP(R125,'Formulas aggregates'!$B$2:$C$82,2,FALSE),"not listed"))</f>
        <v>not listed</v>
      </c>
      <c r="T125" s="47" t="str">
        <f t="shared" si="8"/>
        <v/>
      </c>
      <c r="U125" s="47" t="str">
        <f>IF(T125="-","-",IFERROR(VLOOKUP(T125,HOGARES_AGREGADOS!$A$4:$B$258,2,FALSE),"not listed"))</f>
        <v>not listed</v>
      </c>
      <c r="V125" s="32"/>
    </row>
    <row r="126" spans="1:22">
      <c r="A126" s="47" t="s">
        <v>4</v>
      </c>
      <c r="B126" s="47" t="s">
        <v>277</v>
      </c>
      <c r="C126" s="199"/>
      <c r="D126" s="47" t="s">
        <v>275</v>
      </c>
      <c r="E126" s="320"/>
      <c r="F126" s="47" t="s">
        <v>259</v>
      </c>
      <c r="G126" s="47">
        <v>12</v>
      </c>
      <c r="H126" s="47">
        <v>1</v>
      </c>
      <c r="I126" s="47" t="s">
        <v>51</v>
      </c>
      <c r="J126" s="47" t="s">
        <v>52</v>
      </c>
      <c r="K126" s="47" t="s">
        <v>261</v>
      </c>
      <c r="L126" s="47" t="s">
        <v>262</v>
      </c>
      <c r="M126" s="47" t="s">
        <v>8</v>
      </c>
      <c r="N126" s="47" t="s">
        <v>268</v>
      </c>
      <c r="O126" s="47" t="s">
        <v>46</v>
      </c>
      <c r="P126" s="47" t="str">
        <f t="shared" si="10"/>
        <v>i1501005</v>
      </c>
      <c r="Q126" s="47" t="str">
        <f>VLOOKUP(P126,PERSONAS_INGRESOS!$A$4:$B$293,2,FALSE)</f>
        <v xml:space="preserve">Entradas x venta de acciones, </v>
      </c>
      <c r="R126" s="47"/>
      <c r="S126" s="47" t="str">
        <f>IF(R126="-","-",IFERROR(VLOOKUP(R126,'Formulas aggregates'!$B$2:$C$82,2,FALSE),"not listed"))</f>
        <v>not listed</v>
      </c>
      <c r="T126" s="47" t="str">
        <f t="shared" si="8"/>
        <v/>
      </c>
      <c r="U126" s="47" t="str">
        <f>IF(T126="-","-",IFERROR(VLOOKUP(T126,HOGARES_AGREGADOS!$A$4:$B$258,2,FALSE),"not listed"))</f>
        <v>not listed</v>
      </c>
      <c r="V126" s="32"/>
    </row>
    <row r="127" spans="1:22">
      <c r="A127" s="51" t="s">
        <v>4</v>
      </c>
      <c r="B127" s="51" t="s">
        <v>277</v>
      </c>
      <c r="C127" s="200"/>
      <c r="D127" s="51" t="s">
        <v>276</v>
      </c>
      <c r="E127" s="321"/>
      <c r="F127" s="51" t="s">
        <v>260</v>
      </c>
      <c r="G127" s="51">
        <v>12</v>
      </c>
      <c r="H127" s="51">
        <v>1</v>
      </c>
      <c r="I127" s="51" t="s">
        <v>51</v>
      </c>
      <c r="J127" s="51" t="s">
        <v>52</v>
      </c>
      <c r="K127" s="51" t="s">
        <v>261</v>
      </c>
      <c r="L127" s="51" t="s">
        <v>262</v>
      </c>
      <c r="M127" s="51" t="s">
        <v>8</v>
      </c>
      <c r="N127" s="51" t="s">
        <v>269</v>
      </c>
      <c r="O127" s="51" t="s">
        <v>46</v>
      </c>
      <c r="P127" s="51" t="str">
        <f t="shared" si="10"/>
        <v>i1501006</v>
      </c>
      <c r="Q127" s="51" t="str">
        <f>VLOOKUP(P127,PERSONAS_INGRESOS!$A$4:$B$293,2,FALSE)</f>
        <v xml:space="preserve">Entradas x venta de electrodom </v>
      </c>
      <c r="R127" s="51"/>
      <c r="S127" s="51" t="str">
        <f>IF(R127="-","-",IFERROR(VLOOKUP(R127,'Formulas aggregates'!$B$2:$C$82,2,FALSE),"not listed"))</f>
        <v>not listed</v>
      </c>
      <c r="T127" s="51" t="str">
        <f t="shared" si="8"/>
        <v/>
      </c>
      <c r="U127" s="51" t="str">
        <f>IF(T127="-","-",IFERROR(VLOOKUP(T127,HOGARES_AGREGADOS!$A$4:$B$258,2,FALSE),"not listed"))</f>
        <v>not listed</v>
      </c>
    </row>
    <row r="128" spans="1:22">
      <c r="A128" s="47" t="s">
        <v>4</v>
      </c>
      <c r="B128" s="47" t="s">
        <v>299</v>
      </c>
      <c r="C128" s="199"/>
      <c r="D128" s="47" t="s">
        <v>297</v>
      </c>
      <c r="E128" s="320"/>
      <c r="F128" s="47" t="s">
        <v>278</v>
      </c>
      <c r="G128" s="47">
        <v>12</v>
      </c>
      <c r="H128" s="47">
        <v>1</v>
      </c>
      <c r="I128" s="47" t="s">
        <v>51</v>
      </c>
      <c r="J128" s="47" t="s">
        <v>52</v>
      </c>
      <c r="K128" s="47" t="s">
        <v>32</v>
      </c>
      <c r="L128" s="47" t="s">
        <v>287</v>
      </c>
      <c r="M128" s="47" t="s">
        <v>8</v>
      </c>
      <c r="N128" s="47" t="s">
        <v>288</v>
      </c>
      <c r="O128" s="47" t="s">
        <v>46</v>
      </c>
      <c r="P128" s="47" t="str">
        <f t="shared" si="10"/>
        <v>i1601001</v>
      </c>
      <c r="Q128" s="47" t="str">
        <f>VLOOKUP(P128,PERSONAS_INGRESOS!$A$4:$B$293,2,FALSE)</f>
        <v xml:space="preserve">Salidas ahorros en inst. finan </v>
      </c>
      <c r="R128" s="47"/>
      <c r="S128" s="47" t="str">
        <f>IF(R128="-","-",IFERROR(VLOOKUP(R128,'Formulas aggregates'!$B$2:$C$82,2,FALSE),"not listed"))</f>
        <v>not listed</v>
      </c>
      <c r="T128" s="47" t="str">
        <f t="shared" si="8"/>
        <v/>
      </c>
      <c r="U128" s="47" t="str">
        <f>IF(T128="-","-",IFERROR(VLOOKUP(T128,HOGARES_AGREGADOS!$A$4:$B$258,2,FALSE),"not listed"))</f>
        <v>not listed</v>
      </c>
    </row>
    <row r="129" spans="1:21">
      <c r="A129" s="47" t="s">
        <v>4</v>
      </c>
      <c r="B129" s="47" t="s">
        <v>299</v>
      </c>
      <c r="C129" s="199"/>
      <c r="D129" s="47" t="s">
        <v>298</v>
      </c>
      <c r="E129" s="320"/>
      <c r="F129" s="47" t="s">
        <v>279</v>
      </c>
      <c r="G129" s="47">
        <v>12</v>
      </c>
      <c r="H129" s="47">
        <v>1</v>
      </c>
      <c r="I129" s="47" t="s">
        <v>51</v>
      </c>
      <c r="J129" s="47" t="s">
        <v>52</v>
      </c>
      <c r="K129" s="47" t="s">
        <v>32</v>
      </c>
      <c r="L129" s="47" t="s">
        <v>287</v>
      </c>
      <c r="M129" s="47" t="s">
        <v>8</v>
      </c>
      <c r="N129" s="47" t="s">
        <v>289</v>
      </c>
      <c r="O129" s="47" t="s">
        <v>46</v>
      </c>
      <c r="P129" s="47" t="str">
        <f t="shared" si="10"/>
        <v>i1601002</v>
      </c>
      <c r="Q129" s="47" t="str">
        <f>VLOOKUP(P129,PERSONAS_INGRESOS!$A$4:$B$293,2,FALSE)</f>
        <v xml:space="preserve">Salidas compra acciones, bonos </v>
      </c>
      <c r="R129" s="47"/>
      <c r="S129" s="47" t="str">
        <f>IF(R129="-","-",IFERROR(VLOOKUP(R129,'Formulas aggregates'!$B$2:$C$82,2,FALSE),"not listed"))</f>
        <v>not listed</v>
      </c>
      <c r="T129" s="47" t="str">
        <f t="shared" si="8"/>
        <v/>
      </c>
      <c r="U129" s="47" t="str">
        <f>IF(T129="-","-",IFERROR(VLOOKUP(T129,HOGARES_AGREGADOS!$A$4:$B$258,2,FALSE),"not listed"))</f>
        <v>not listed</v>
      </c>
    </row>
    <row r="130" spans="1:21">
      <c r="A130" s="47" t="s">
        <v>4</v>
      </c>
      <c r="B130" s="47" t="s">
        <v>299</v>
      </c>
      <c r="C130" s="199"/>
      <c r="D130" s="47" t="s">
        <v>301</v>
      </c>
      <c r="E130" s="320"/>
      <c r="F130" s="47" t="s">
        <v>280</v>
      </c>
      <c r="G130" s="47">
        <v>12</v>
      </c>
      <c r="H130" s="47">
        <v>1</v>
      </c>
      <c r="I130" s="47" t="s">
        <v>51</v>
      </c>
      <c r="J130" s="47" t="s">
        <v>52</v>
      </c>
      <c r="K130" s="47" t="s">
        <v>32</v>
      </c>
      <c r="L130" s="47" t="s">
        <v>287</v>
      </c>
      <c r="M130" s="47" t="s">
        <v>8</v>
      </c>
      <c r="N130" s="47" t="s">
        <v>290</v>
      </c>
      <c r="O130" s="47" t="s">
        <v>46</v>
      </c>
      <c r="P130" s="47" t="str">
        <f t="shared" si="10"/>
        <v>i1601003</v>
      </c>
      <c r="Q130" s="47" t="str">
        <f>VLOOKUP(P130,PERSONAS_INGRESOS!$A$4:$B$293,2,FALSE)</f>
        <v xml:space="preserve">Salidas pago de préstamos </v>
      </c>
      <c r="R130" s="47"/>
      <c r="S130" s="47" t="str">
        <f>IF(R130="-","-",IFERROR(VLOOKUP(R130,'Formulas aggregates'!$B$2:$C$82,2,FALSE),"not listed"))</f>
        <v>not listed</v>
      </c>
      <c r="T130" s="47" t="str">
        <f t="shared" si="8"/>
        <v/>
      </c>
      <c r="U130" s="47" t="str">
        <f>IF(T130="-","-",IFERROR(VLOOKUP(T130,HOGARES_AGREGADOS!$A$4:$B$258,2,FALSE),"not listed"))</f>
        <v>not listed</v>
      </c>
    </row>
    <row r="131" spans="1:21">
      <c r="A131" s="47" t="s">
        <v>4</v>
      </c>
      <c r="B131" s="47" t="s">
        <v>299</v>
      </c>
      <c r="C131" s="199"/>
      <c r="D131" s="47" t="s">
        <v>300</v>
      </c>
      <c r="E131" s="320"/>
      <c r="F131" s="47" t="s">
        <v>281</v>
      </c>
      <c r="G131" s="47">
        <v>12</v>
      </c>
      <c r="H131" s="47">
        <v>1</v>
      </c>
      <c r="I131" s="47" t="s">
        <v>51</v>
      </c>
      <c r="J131" s="47" t="s">
        <v>52</v>
      </c>
      <c r="K131" s="47" t="s">
        <v>32</v>
      </c>
      <c r="L131" s="47" t="s">
        <v>287</v>
      </c>
      <c r="M131" s="47" t="s">
        <v>8</v>
      </c>
      <c r="N131" s="47" t="s">
        <v>291</v>
      </c>
      <c r="O131" s="47" t="s">
        <v>46</v>
      </c>
      <c r="P131" s="47" t="str">
        <f t="shared" si="10"/>
        <v>i1601004</v>
      </c>
      <c r="Q131" s="47" t="str">
        <f>VLOOKUP(P131,PERSONAS_INGRESOS!$A$4:$B$293,2,FALSE)</f>
        <v xml:space="preserve">Salidas pago clubes.. </v>
      </c>
      <c r="R131" s="47"/>
      <c r="S131" s="47" t="str">
        <f>IF(R131="-","-",IFERROR(VLOOKUP(R131,'Formulas aggregates'!$B$2:$C$82,2,FALSE),"not listed"))</f>
        <v>not listed</v>
      </c>
      <c r="T131" s="47" t="str">
        <f t="shared" si="8"/>
        <v/>
      </c>
      <c r="U131" s="47" t="str">
        <f>IF(T131="-","-",IFERROR(VLOOKUP(T131,HOGARES_AGREGADOS!$A$4:$B$258,2,FALSE),"not listed"))</f>
        <v>not listed</v>
      </c>
    </row>
    <row r="132" spans="1:21">
      <c r="A132" s="47" t="s">
        <v>4</v>
      </c>
      <c r="B132" s="47" t="s">
        <v>299</v>
      </c>
      <c r="C132" s="199"/>
      <c r="D132" s="47" t="s">
        <v>302</v>
      </c>
      <c r="E132" s="320"/>
      <c r="F132" s="47" t="s">
        <v>282</v>
      </c>
      <c r="G132" s="47">
        <v>12</v>
      </c>
      <c r="H132" s="47">
        <v>1</v>
      </c>
      <c r="I132" s="47" t="s">
        <v>51</v>
      </c>
      <c r="J132" s="47" t="s">
        <v>52</v>
      </c>
      <c r="K132" s="47" t="s">
        <v>32</v>
      </c>
      <c r="L132" s="47" t="s">
        <v>287</v>
      </c>
      <c r="M132" s="47" t="s">
        <v>8</v>
      </c>
      <c r="N132" s="47" t="s">
        <v>292</v>
      </c>
      <c r="O132" s="47" t="s">
        <v>46</v>
      </c>
      <c r="P132" s="47" t="str">
        <f t="shared" si="10"/>
        <v>i1601005</v>
      </c>
      <c r="Q132" s="47" t="str">
        <f>VLOOKUP(P132,PERSONAS_INGRESOS!$A$4:$B$293,2,FALSE)</f>
        <v xml:space="preserve">Salidas pago artículos comprad </v>
      </c>
      <c r="R132" s="47"/>
      <c r="S132" s="47" t="str">
        <f>IF(R132="-","-",IFERROR(VLOOKUP(R132,'Formulas aggregates'!$B$2:$C$82,2,FALSE),"not listed"))</f>
        <v>not listed</v>
      </c>
      <c r="T132" s="47" t="str">
        <f t="shared" si="8"/>
        <v/>
      </c>
      <c r="U132" s="47" t="str">
        <f>IF(T132="-","-",IFERROR(VLOOKUP(T132,HOGARES_AGREGADOS!$A$4:$B$258,2,FALSE),"not listed"))</f>
        <v>not listed</v>
      </c>
    </row>
    <row r="133" spans="1:21">
      <c r="A133" s="47" t="s">
        <v>4</v>
      </c>
      <c r="B133" s="47" t="s">
        <v>299</v>
      </c>
      <c r="C133" s="199"/>
      <c r="D133" s="47" t="s">
        <v>303</v>
      </c>
      <c r="E133" s="320"/>
      <c r="F133" s="47" t="s">
        <v>283</v>
      </c>
      <c r="G133" s="47">
        <v>12</v>
      </c>
      <c r="H133" s="47">
        <v>1</v>
      </c>
      <c r="I133" s="47" t="s">
        <v>51</v>
      </c>
      <c r="J133" s="47" t="s">
        <v>52</v>
      </c>
      <c r="K133" s="47" t="s">
        <v>32</v>
      </c>
      <c r="L133" s="47" t="s">
        <v>287</v>
      </c>
      <c r="M133" s="47" t="s">
        <v>8</v>
      </c>
      <c r="N133" s="47" t="s">
        <v>293</v>
      </c>
      <c r="O133" s="47" t="s">
        <v>46</v>
      </c>
      <c r="P133" s="47" t="str">
        <f t="shared" si="10"/>
        <v>i1601006</v>
      </c>
      <c r="Q133" s="47" t="str">
        <f>VLOOKUP(P133,PERSONAS_INGRESOS!$A$4:$B$293,2,FALSE)</f>
        <v xml:space="preserve">Salidas prestamos otorgados </v>
      </c>
      <c r="R133" s="47"/>
      <c r="S133" s="47" t="str">
        <f>IF(R133="-","-",IFERROR(VLOOKUP(R133,'Formulas aggregates'!$B$2:$C$82,2,FALSE),"not listed"))</f>
        <v>not listed</v>
      </c>
      <c r="T133" s="47" t="str">
        <f t="shared" si="8"/>
        <v/>
      </c>
      <c r="U133" s="47" t="str">
        <f>IF(T133="-","-",IFERROR(VLOOKUP(T133,HOGARES_AGREGADOS!$A$4:$B$258,2,FALSE),"not listed"))</f>
        <v>not listed</v>
      </c>
    </row>
    <row r="134" spans="1:21">
      <c r="A134" s="47" t="s">
        <v>4</v>
      </c>
      <c r="B134" s="47" t="s">
        <v>299</v>
      </c>
      <c r="C134" s="199"/>
      <c r="D134" s="47" t="s">
        <v>304</v>
      </c>
      <c r="E134" s="320"/>
      <c r="F134" s="47" t="s">
        <v>284</v>
      </c>
      <c r="G134" s="47">
        <v>12</v>
      </c>
      <c r="H134" s="47">
        <v>1</v>
      </c>
      <c r="I134" s="47" t="s">
        <v>51</v>
      </c>
      <c r="J134" s="47" t="s">
        <v>52</v>
      </c>
      <c r="K134" s="47" t="s">
        <v>32</v>
      </c>
      <c r="L134" s="47" t="s">
        <v>287</v>
      </c>
      <c r="M134" s="47" t="s">
        <v>8</v>
      </c>
      <c r="N134" s="47" t="s">
        <v>294</v>
      </c>
      <c r="O134" s="47" t="s">
        <v>46</v>
      </c>
      <c r="P134" s="47" t="str">
        <f t="shared" si="10"/>
        <v>i1601007</v>
      </c>
      <c r="Q134" s="47" t="str">
        <f>VLOOKUP(P134,PERSONAS_INGRESOS!$A$4:$B$293,2,FALSE)</f>
        <v xml:space="preserve">Salidas  arreglo vivienda </v>
      </c>
      <c r="R134" s="47"/>
      <c r="S134" s="47" t="str">
        <f>IF(R134="-","-",IFERROR(VLOOKUP(R134,'Formulas aggregates'!$B$2:$C$82,2,FALSE),"not listed"))</f>
        <v>not listed</v>
      </c>
      <c r="T134" s="47" t="str">
        <f t="shared" si="8"/>
        <v/>
      </c>
      <c r="U134" s="47" t="str">
        <f>IF(T134="-","-",IFERROR(VLOOKUP(T134,HOGARES_AGREGADOS!$A$4:$B$258,2,FALSE),"not listed"))</f>
        <v>not listed</v>
      </c>
    </row>
    <row r="135" spans="1:21">
      <c r="A135" s="47" t="s">
        <v>4</v>
      </c>
      <c r="B135" s="47" t="s">
        <v>299</v>
      </c>
      <c r="C135" s="199"/>
      <c r="D135" s="47" t="s">
        <v>305</v>
      </c>
      <c r="E135" s="320"/>
      <c r="F135" s="47" t="s">
        <v>285</v>
      </c>
      <c r="G135" s="47">
        <v>12</v>
      </c>
      <c r="H135" s="47">
        <v>1</v>
      </c>
      <c r="I135" s="47" t="s">
        <v>51</v>
      </c>
      <c r="J135" s="47" t="s">
        <v>52</v>
      </c>
      <c r="K135" s="47" t="s">
        <v>32</v>
      </c>
      <c r="L135" s="47" t="s">
        <v>287</v>
      </c>
      <c r="M135" s="47" t="s">
        <v>8</v>
      </c>
      <c r="N135" s="47" t="s">
        <v>295</v>
      </c>
      <c r="O135" s="47" t="s">
        <v>46</v>
      </c>
      <c r="P135" s="47" t="str">
        <f t="shared" si="10"/>
        <v>i1601008</v>
      </c>
      <c r="Q135" s="47" t="str">
        <f>VLOOKUP(P135,PERSONAS_INGRESOS!$A$4:$B$293,2,FALSE)</f>
        <v xml:space="preserve">Salidas compra maquinaria, mue </v>
      </c>
      <c r="R135" s="47"/>
      <c r="S135" s="47" t="str">
        <f>IF(R135="-","-",IFERROR(VLOOKUP(R135,'Formulas aggregates'!$B$2:$C$82,2,FALSE),"not listed"))</f>
        <v>not listed</v>
      </c>
      <c r="T135" s="47" t="str">
        <f t="shared" si="8"/>
        <v/>
      </c>
      <c r="U135" s="47" t="str">
        <f>IF(T135="-","-",IFERROR(VLOOKUP(T135,HOGARES_AGREGADOS!$A$4:$B$258,2,FALSE),"not listed"))</f>
        <v>not listed</v>
      </c>
    </row>
    <row r="136" spans="1:21">
      <c r="A136" s="47" t="s">
        <v>4</v>
      </c>
      <c r="B136" s="47" t="s">
        <v>299</v>
      </c>
      <c r="C136" s="199"/>
      <c r="D136" s="47" t="s">
        <v>306</v>
      </c>
      <c r="E136" s="320"/>
      <c r="F136" s="47" t="s">
        <v>286</v>
      </c>
      <c r="G136" s="47">
        <v>12</v>
      </c>
      <c r="H136" s="47">
        <v>1</v>
      </c>
      <c r="I136" s="47" t="s">
        <v>51</v>
      </c>
      <c r="J136" s="47" t="s">
        <v>52</v>
      </c>
      <c r="K136" s="47" t="s">
        <v>32</v>
      </c>
      <c r="L136" s="47" t="s">
        <v>287</v>
      </c>
      <c r="M136" s="47" t="s">
        <v>8</v>
      </c>
      <c r="N136" s="47" t="s">
        <v>296</v>
      </c>
      <c r="O136" s="47" t="s">
        <v>46</v>
      </c>
      <c r="P136" s="47" t="str">
        <f t="shared" si="10"/>
        <v>i1601009</v>
      </c>
      <c r="Q136" s="47" t="str">
        <f>VLOOKUP(P136,PERSONAS_INGRESOS!$A$4:$B$293,2,FALSE)</f>
        <v xml:space="preserve">Salidas compra vehículos </v>
      </c>
      <c r="R136" s="47"/>
      <c r="S136" s="47" t="str">
        <f>IF(R136="-","-",IFERROR(VLOOKUP(R136,'Formulas aggregates'!$B$2:$C$82,2,FALSE),"not listed"))</f>
        <v>not listed</v>
      </c>
      <c r="T136" s="47" t="str">
        <f t="shared" si="8"/>
        <v/>
      </c>
      <c r="U136" s="47" t="str">
        <f>IF(T136="-","-",IFERROR(VLOOKUP(T136,HOGARES_AGREGADOS!$A$4:$B$258,2,FALSE),"not listed"))</f>
        <v>not listed</v>
      </c>
    </row>
    <row r="137" spans="1:21" ht="15" thickBot="1">
      <c r="A137" s="55" t="s">
        <v>4</v>
      </c>
      <c r="B137" s="55" t="s">
        <v>299</v>
      </c>
      <c r="C137" s="201"/>
      <c r="D137" s="55" t="s">
        <v>429</v>
      </c>
      <c r="E137" s="326"/>
      <c r="F137" s="55" t="s">
        <v>428</v>
      </c>
      <c r="G137" s="55">
        <v>12</v>
      </c>
      <c r="H137" s="55">
        <v>1</v>
      </c>
      <c r="I137" s="55" t="s">
        <v>341</v>
      </c>
      <c r="J137" s="55" t="s">
        <v>342</v>
      </c>
      <c r="K137" s="55" t="s">
        <v>427</v>
      </c>
      <c r="L137" s="55" t="s">
        <v>426</v>
      </c>
      <c r="M137" s="55" t="s">
        <v>8</v>
      </c>
      <c r="N137" s="55" t="s">
        <v>425</v>
      </c>
      <c r="O137" s="55" t="s">
        <v>46</v>
      </c>
      <c r="P137" s="55" t="str">
        <f t="shared" si="10"/>
        <v>i1601010</v>
      </c>
      <c r="Q137" s="55" t="str">
        <f>VLOOKUP(P137,PERSONAS_INGRESOS!$A$4:$B$293,2,FALSE)</f>
        <v>Inversiones Agropecuarias</v>
      </c>
      <c r="R137" s="55"/>
      <c r="S137" s="55" t="str">
        <f>IF(R137="-","-",IFERROR(VLOOKUP(R137,'Formulas aggregates'!$B$2:$C$82,2,FALSE),"not listed"))</f>
        <v>not listed</v>
      </c>
      <c r="T137" s="55" t="str">
        <f t="shared" si="8"/>
        <v/>
      </c>
      <c r="U137" s="55" t="str">
        <f>IF(T137="-","-",IFERROR(VLOOKUP(T137,HOGARES_AGREGADOS!$A$4:$B$258,2,FALSE),"not listed"))</f>
        <v>not listed</v>
      </c>
    </row>
    <row r="138" spans="1:21" ht="15.6" thickTop="1" thickBot="1">
      <c r="A138" s="28"/>
      <c r="B138" s="7"/>
      <c r="C138" s="202"/>
      <c r="D138" s="7"/>
      <c r="E138" s="202"/>
      <c r="F138" s="183"/>
      <c r="G138" s="31"/>
      <c r="H138" s="31"/>
      <c r="I138" s="7"/>
      <c r="J138" s="7"/>
      <c r="K138" s="7"/>
      <c r="L138" s="7"/>
      <c r="M138" s="33"/>
      <c r="N138" s="31"/>
      <c r="O138" s="28"/>
      <c r="P138" s="28"/>
      <c r="Q138" s="28"/>
      <c r="R138" s="28"/>
      <c r="S138" s="28" t="str">
        <f>IF(R138="-","-",IFERROR(VLOOKUP(R138,'Formulas aggregates'!$B$2:$C$82,2,FALSE),"not listed"))</f>
        <v>not listed</v>
      </c>
      <c r="T138" s="28" t="str">
        <f t="shared" si="8"/>
        <v/>
      </c>
      <c r="U138" s="28" t="str">
        <f>IF(T138="-","-",IFERROR(VLOOKUP(T138,HOGARES_AGREGADOS!$A$4:$B$258,2,FALSE),"not listed"))</f>
        <v>not listed</v>
      </c>
    </row>
    <row r="139" spans="1:21" ht="15" thickTop="1">
      <c r="A139" s="47" t="s">
        <v>115</v>
      </c>
      <c r="B139" s="47" t="s">
        <v>115</v>
      </c>
      <c r="C139" s="199"/>
      <c r="D139" s="47" t="s">
        <v>325</v>
      </c>
      <c r="E139" s="199"/>
      <c r="F139" s="127" t="s">
        <v>307</v>
      </c>
      <c r="G139" s="63">
        <v>12</v>
      </c>
      <c r="H139" s="63">
        <v>1</v>
      </c>
      <c r="I139" s="47" t="s">
        <v>51</v>
      </c>
      <c r="J139" s="47" t="s">
        <v>52</v>
      </c>
      <c r="K139" s="47" t="s">
        <v>315</v>
      </c>
      <c r="L139" s="47" t="s">
        <v>316</v>
      </c>
      <c r="M139" s="64" t="s">
        <v>8</v>
      </c>
      <c r="N139" s="63" t="s">
        <v>317</v>
      </c>
      <c r="O139" s="47" t="s">
        <v>46</v>
      </c>
      <c r="P139" s="47" t="str">
        <f>"i"&amp;LEFT(F139,2)&amp;RIGHT(LEFT(F139,5),2)&amp;RIGHT(F139,3)</f>
        <v>i1709001</v>
      </c>
      <c r="Q139" s="47" t="str">
        <f>VLOOKUP(P139,PERSONAS_INGRESOS!$A$4:$B$293,2,FALSE)</f>
        <v xml:space="preserve">Pago x impuesto predial </v>
      </c>
      <c r="R139" s="47"/>
      <c r="S139" s="47" t="str">
        <f>IF(R139="-","-",IFERROR(VLOOKUP(R139,'Formulas aggregates'!$B$2:$C$82,2,FALSE),"not listed"))</f>
        <v>not listed</v>
      </c>
      <c r="T139" s="47" t="str">
        <f t="shared" si="8"/>
        <v/>
      </c>
      <c r="U139" s="47" t="str">
        <f>IF(T139="-","-",IFERROR(VLOOKUP(T139,HOGARES_AGREGADOS!$A$4:$B$258,2,FALSE),"not listed"))</f>
        <v>not listed</v>
      </c>
    </row>
    <row r="140" spans="1:21">
      <c r="A140" s="47" t="s">
        <v>115</v>
      </c>
      <c r="B140" s="47" t="s">
        <v>115</v>
      </c>
      <c r="C140" s="199"/>
      <c r="D140" s="47" t="s">
        <v>327</v>
      </c>
      <c r="E140" s="199"/>
      <c r="F140" s="127" t="s">
        <v>309</v>
      </c>
      <c r="G140" s="63">
        <v>12</v>
      </c>
      <c r="H140" s="63">
        <v>1</v>
      </c>
      <c r="I140" s="47" t="s">
        <v>51</v>
      </c>
      <c r="J140" s="47" t="s">
        <v>52</v>
      </c>
      <c r="K140" s="47" t="s">
        <v>315</v>
      </c>
      <c r="L140" s="47" t="s">
        <v>316</v>
      </c>
      <c r="M140" s="64" t="s">
        <v>8</v>
      </c>
      <c r="N140" s="63" t="s">
        <v>319</v>
      </c>
      <c r="O140" s="47" t="s">
        <v>46</v>
      </c>
      <c r="P140" s="47" t="str">
        <f>"i"&amp;LEFT(F140,2)&amp;RIGHT(LEFT(F140,5),2)&amp;RIGHT(F140,3)</f>
        <v>i1709003</v>
      </c>
      <c r="Q140" s="47" t="str">
        <f>VLOOKUP(P140,PERSONAS_INGRESOS!$A$4:$B$293,2,FALSE)</f>
        <v xml:space="preserve">Pago impuesto alcabalas </v>
      </c>
      <c r="R140" s="47"/>
      <c r="S140" s="47" t="str">
        <f>IF(R140="-","-",IFERROR(VLOOKUP(R140,'Formulas aggregates'!$B$2:$C$82,2,FALSE),"not listed"))</f>
        <v>not listed</v>
      </c>
      <c r="T140" s="47" t="str">
        <f t="shared" si="8"/>
        <v/>
      </c>
      <c r="U140" s="47" t="str">
        <f>IF(T140="-","-",IFERROR(VLOOKUP(T140,HOGARES_AGREGADOS!$A$4:$B$258,2,FALSE),"not listed"))</f>
        <v>not listed</v>
      </c>
    </row>
    <row r="141" spans="1:21">
      <c r="A141" s="47" t="s">
        <v>115</v>
      </c>
      <c r="B141" s="47" t="s">
        <v>115</v>
      </c>
      <c r="C141" s="199"/>
      <c r="D141" s="47" t="s">
        <v>328</v>
      </c>
      <c r="E141" s="199"/>
      <c r="F141" s="127" t="s">
        <v>310</v>
      </c>
      <c r="G141" s="63">
        <v>12</v>
      </c>
      <c r="H141" s="63">
        <v>1</v>
      </c>
      <c r="I141" s="47" t="s">
        <v>51</v>
      </c>
      <c r="J141" s="47" t="s">
        <v>52</v>
      </c>
      <c r="K141" s="47" t="s">
        <v>315</v>
      </c>
      <c r="L141" s="47" t="s">
        <v>316</v>
      </c>
      <c r="M141" s="64" t="s">
        <v>8</v>
      </c>
      <c r="N141" s="63" t="s">
        <v>320</v>
      </c>
      <c r="O141" s="47" t="s">
        <v>46</v>
      </c>
      <c r="P141" s="47" t="str">
        <f>"i"&amp;LEFT(F141,2)&amp;RIGHT(LEFT(F141,5),2)&amp;RIGHT(F141,3)</f>
        <v>i1709004</v>
      </c>
      <c r="Q141" s="47" t="str">
        <f>VLOOKUP(P141,PERSONAS_INGRESOS!$A$4:$B$293,2,FALSE)</f>
        <v xml:space="preserve">Pago impuesto compra vehículos </v>
      </c>
      <c r="R141" s="47"/>
      <c r="S141" s="47" t="str">
        <f>IF(R141="-","-",IFERROR(VLOOKUP(R141,'Formulas aggregates'!$B$2:$C$82,2,FALSE),"not listed"))</f>
        <v>not listed</v>
      </c>
      <c r="T141" s="47" t="str">
        <f t="shared" si="8"/>
        <v/>
      </c>
      <c r="U141" s="47" t="str">
        <f>IF(T141="-","-",IFERROR(VLOOKUP(T141,HOGARES_AGREGADOS!$A$4:$B$258,2,FALSE),"not listed"))</f>
        <v>not listed</v>
      </c>
    </row>
    <row r="142" spans="1:21">
      <c r="A142" s="51" t="s">
        <v>115</v>
      </c>
      <c r="B142" s="51" t="s">
        <v>115</v>
      </c>
      <c r="C142" s="200"/>
      <c r="D142" s="51" t="s">
        <v>329</v>
      </c>
      <c r="E142" s="200"/>
      <c r="F142" s="129" t="s">
        <v>311</v>
      </c>
      <c r="G142" s="53">
        <v>12</v>
      </c>
      <c r="H142" s="53">
        <v>1</v>
      </c>
      <c r="I142" s="51" t="s">
        <v>51</v>
      </c>
      <c r="J142" s="51" t="s">
        <v>52</v>
      </c>
      <c r="K142" s="51" t="s">
        <v>315</v>
      </c>
      <c r="L142" s="51" t="s">
        <v>316</v>
      </c>
      <c r="M142" s="54" t="s">
        <v>8</v>
      </c>
      <c r="N142" s="53" t="s">
        <v>321</v>
      </c>
      <c r="O142" s="51" t="s">
        <v>46</v>
      </c>
      <c r="P142" s="51" t="str">
        <f>"i"&amp;LEFT(F142,2)&amp;RIGHT(LEFT(F142,5),2)&amp;RIGHT(F142,3)</f>
        <v>i1709005</v>
      </c>
      <c r="Q142" s="51" t="str">
        <f>VLOOKUP(P142,PERSONAS_INGRESOS!$A$4:$B$293,2,FALSE)</f>
        <v xml:space="preserve">Pago impuesto herencias,... </v>
      </c>
      <c r="R142" s="51"/>
      <c r="S142" s="51" t="str">
        <f>IF(R142="-","-",IFERROR(VLOOKUP(R142,'Formulas aggregates'!$B$2:$C$82,2,FALSE),"not listed"))</f>
        <v>not listed</v>
      </c>
      <c r="T142" s="51" t="str">
        <f t="shared" si="8"/>
        <v/>
      </c>
      <c r="U142" s="51" t="str">
        <f>IF(T142="-","-",IFERROR(VLOOKUP(T142,HOGARES_AGREGADOS!$A$4:$B$258,2,FALSE),"not listed"))</f>
        <v>not listed</v>
      </c>
    </row>
    <row r="143" spans="1:21" ht="15" thickBot="1">
      <c r="A143" s="55" t="s">
        <v>115</v>
      </c>
      <c r="B143" s="55" t="s">
        <v>4</v>
      </c>
      <c r="C143" s="201"/>
      <c r="D143" s="55" t="s">
        <v>331</v>
      </c>
      <c r="E143" s="201"/>
      <c r="F143" s="133" t="s">
        <v>314</v>
      </c>
      <c r="G143" s="57">
        <v>12</v>
      </c>
      <c r="H143" s="57">
        <v>1</v>
      </c>
      <c r="I143" s="55" t="s">
        <v>51</v>
      </c>
      <c r="J143" s="55" t="s">
        <v>52</v>
      </c>
      <c r="K143" s="55" t="s">
        <v>315</v>
      </c>
      <c r="L143" s="55" t="s">
        <v>316</v>
      </c>
      <c r="M143" s="58" t="s">
        <v>8</v>
      </c>
      <c r="N143" s="57" t="s">
        <v>324</v>
      </c>
      <c r="O143" s="55" t="s">
        <v>46</v>
      </c>
      <c r="P143" s="55" t="str">
        <f>"i"&amp;LEFT(F143,2)&amp;RIGHT(LEFT(F143,5),2)&amp;RIGHT(F143,3)</f>
        <v>i1709008</v>
      </c>
      <c r="Q143" s="55" t="str">
        <f>VLOOKUP(P143,PERSONAS_INGRESOS!$A$4:$B$293,2,FALSE)</f>
        <v xml:space="preserve">Pago matricula vehículo, multa </v>
      </c>
      <c r="R143" s="55"/>
      <c r="S143" s="55"/>
      <c r="T143" s="55"/>
      <c r="U143" s="55"/>
    </row>
    <row r="144" spans="1:21" ht="15" thickTop="1"/>
  </sheetData>
  <mergeCells count="6">
    <mergeCell ref="A1:E2"/>
    <mergeCell ref="F2:O2"/>
    <mergeCell ref="V2:W2"/>
    <mergeCell ref="T2:U2"/>
    <mergeCell ref="F1:U1"/>
    <mergeCell ref="P2:S2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X64"/>
  <sheetViews>
    <sheetView workbookViewId="0">
      <selection activeCell="H50" sqref="H50"/>
    </sheetView>
  </sheetViews>
  <sheetFormatPr baseColWidth="10" defaultColWidth="11.44140625" defaultRowHeight="17.25" customHeight="1"/>
  <cols>
    <col min="1" max="1" width="3.109375" style="231" bestFit="1" customWidth="1"/>
    <col min="2" max="2" width="20.5546875" style="231" bestFit="1" customWidth="1"/>
    <col min="3" max="3" width="64.33203125" style="231" bestFit="1" customWidth="1"/>
    <col min="4" max="4" width="20.5546875" style="145" hidden="1" customWidth="1"/>
    <col min="5" max="5" width="22.109375" style="145" hidden="1" customWidth="1"/>
    <col min="6" max="6" width="24.5546875" style="145" hidden="1" customWidth="1"/>
    <col min="7" max="7" width="21.44140625" style="145" customWidth="1"/>
    <col min="8" max="11" width="24.6640625" style="145" customWidth="1"/>
    <col min="12" max="14" width="11.5546875" style="145" bestFit="1" customWidth="1"/>
    <col min="15" max="16384" width="11.44140625" style="145"/>
  </cols>
  <sheetData>
    <row r="1" spans="1:24" s="184" customFormat="1" ht="30" customHeight="1">
      <c r="A1" s="231"/>
      <c r="B1" s="232" t="s">
        <v>1757</v>
      </c>
      <c r="C1" s="232" t="s">
        <v>1782</v>
      </c>
      <c r="D1" s="186" t="s">
        <v>1780</v>
      </c>
      <c r="E1" s="186" t="s">
        <v>1781</v>
      </c>
      <c r="F1" s="186" t="s">
        <v>1795</v>
      </c>
      <c r="G1" s="187" t="s">
        <v>1867</v>
      </c>
      <c r="I1" s="185"/>
    </row>
    <row r="2" spans="1:24" ht="15" customHeight="1">
      <c r="A2" s="231">
        <v>1</v>
      </c>
      <c r="B2" s="233" t="s">
        <v>973</v>
      </c>
      <c r="C2" s="159" t="s">
        <v>974</v>
      </c>
      <c r="D2" s="146" t="str">
        <f>IF(IFERROR(VLOOKUP(B2,PERSONAS_INGRESOS!$A$4:$B$293,2,FALSE),"no")=C2,"yes","no")</f>
        <v>yes</v>
      </c>
      <c r="E2" s="146" t="str">
        <f>IF(IFERROR(VLOOKUP(B2,HOGARES_AGREGADOS!$A$4:$B$258,2,FALSE),"no")=C2,"yes","no")</f>
        <v>no</v>
      </c>
      <c r="F2" s="146" t="str">
        <f>IF(IFERROR(VLOOKUP(B2,'Structure HOGARES_AGREGADOS'!$T$3:$U$142,2,FALSE),"no")=C2,"yes","no")</f>
        <v>no</v>
      </c>
      <c r="G2" s="146" t="s">
        <v>937</v>
      </c>
      <c r="H2" s="146" t="s">
        <v>943</v>
      </c>
      <c r="I2" s="146" t="s">
        <v>961</v>
      </c>
      <c r="J2" s="146" t="s">
        <v>969</v>
      </c>
    </row>
    <row r="3" spans="1:24" ht="15" customHeight="1">
      <c r="A3" s="231">
        <v>1</v>
      </c>
      <c r="B3" s="233" t="s">
        <v>973</v>
      </c>
      <c r="C3" s="159" t="s">
        <v>974</v>
      </c>
      <c r="D3" s="146" t="str">
        <f>IF(IFERROR(VLOOKUP(B3,PERSONAS_INGRESOS!$A$4:$B$293,2,FALSE),"no")=C3,"yes","no")</f>
        <v>yes</v>
      </c>
      <c r="E3" s="146" t="str">
        <f>IF(IFERROR(VLOOKUP(B3,HOGARES_AGREGADOS!$A$4:$B$258,2,FALSE),"no")=C3,"yes","no")</f>
        <v>no</v>
      </c>
      <c r="F3" s="146" t="str">
        <f>IF(IFERROR(VLOOKUP(B3,'Structure HOGARES_AGREGADOS'!$T$3:$U$142,2,FALSE),"no")=C3,"yes","no")</f>
        <v>no</v>
      </c>
      <c r="G3" s="143" t="str">
        <f>VLOOKUP(G2,PERSONAS_INGRESOS!$A$4:$B$293,2,FALSE)</f>
        <v>Gastos actividades agrícolas</v>
      </c>
      <c r="H3" s="143" t="str">
        <f>VLOOKUP(H2,PERSONAS_INGRESOS!$A$4:$B$293,2,FALSE)</f>
        <v>Gastos actividades forestales</v>
      </c>
      <c r="I3" s="143" t="str">
        <f>VLOOKUP(I2,PERSONAS_INGRESOS!$A$4:$B$293,2,FALSE)</f>
        <v>Gastos actividades pecuarias</v>
      </c>
      <c r="J3" s="143" t="str">
        <f>VLOOKUP(J2,PERSONAS_INGRESOS!$A$4:$B$293,2,FALSE)</f>
        <v>Gastos fuerza de trabajo</v>
      </c>
    </row>
    <row r="4" spans="1:24" ht="15" customHeight="1">
      <c r="A4" s="231">
        <v>2</v>
      </c>
      <c r="B4" s="233" t="s">
        <v>975</v>
      </c>
      <c r="C4" s="159" t="s">
        <v>976</v>
      </c>
      <c r="D4" s="146" t="str">
        <f>IF(IFERROR(VLOOKUP(B4,PERSONAS_INGRESOS!$A$4:$B$293,2,FALSE),"no")=C4,"yes","no")</f>
        <v>yes</v>
      </c>
      <c r="E4" s="146" t="str">
        <f>IF(IFERROR(VLOOKUP(B4,HOGARES_AGREGADOS!$A$4:$B$258,2,FALSE),"no")=C4,"yes","no")</f>
        <v>yes</v>
      </c>
      <c r="F4" s="146" t="str">
        <f>IF(IFERROR(VLOOKUP(B4,'Structure HOGARES_AGREGADOS'!$T$3:$U$142,2,FALSE),"no")=C4,"yes","no")</f>
        <v>yes</v>
      </c>
      <c r="G4" s="143" t="s">
        <v>727</v>
      </c>
      <c r="H4" s="149" t="s">
        <v>729</v>
      </c>
      <c r="I4" s="149" t="s">
        <v>731</v>
      </c>
      <c r="J4" s="149" t="s">
        <v>733</v>
      </c>
      <c r="K4" s="149" t="s">
        <v>735</v>
      </c>
      <c r="L4" s="149" t="s">
        <v>737</v>
      </c>
      <c r="M4" s="149" t="s">
        <v>739</v>
      </c>
      <c r="N4" s="149" t="s">
        <v>741</v>
      </c>
      <c r="O4" s="149" t="s">
        <v>743</v>
      </c>
      <c r="P4" s="149" t="s">
        <v>745</v>
      </c>
      <c r="Q4" s="149" t="s">
        <v>747</v>
      </c>
      <c r="R4" s="149" t="s">
        <v>749</v>
      </c>
      <c r="S4" s="149" t="s">
        <v>751</v>
      </c>
      <c r="T4" s="149" t="s">
        <v>753</v>
      </c>
      <c r="U4" s="149" t="s">
        <v>755</v>
      </c>
      <c r="V4" s="149" t="s">
        <v>757</v>
      </c>
      <c r="W4" s="149" t="s">
        <v>759</v>
      </c>
      <c r="X4" s="149" t="s">
        <v>761</v>
      </c>
    </row>
    <row r="5" spans="1:24" ht="15" customHeight="1">
      <c r="A5" s="231">
        <v>2</v>
      </c>
      <c r="B5" s="233" t="s">
        <v>975</v>
      </c>
      <c r="C5" s="159" t="s">
        <v>976</v>
      </c>
      <c r="D5" s="146" t="str">
        <f>IF(IFERROR(VLOOKUP(B5,PERSONAS_INGRESOS!$A$4:$B$293,2,FALSE),"no")=C5,"yes","no")</f>
        <v>yes</v>
      </c>
      <c r="E5" s="146" t="str">
        <f>IF(IFERROR(VLOOKUP(B5,HOGARES_AGREGADOS!$A$4:$B$258,2,FALSE),"no")=C5,"yes","no")</f>
        <v>yes</v>
      </c>
      <c r="F5" s="146" t="str">
        <f>IF(IFERROR(VLOOKUP(B5,'Structure HOGARES_AGREGADOS'!$T$3:$U$142,2,FALSE),"no")=C5,"yes","no")</f>
        <v>yes</v>
      </c>
      <c r="G5" s="143" t="str">
        <f>VLOOKUP(G4,PERSONAS_INGRESOS!$A$4:$B$293,2,FALSE)</f>
        <v xml:space="preserve">Salario o Jornal </v>
      </c>
      <c r="H5" s="143" t="str">
        <f>VLOOKUP(H4,PERSONAS_INGRESOS!$A$4:$B$293,2,FALSE)</f>
        <v xml:space="preserve">Remuneración mensual unificada </v>
      </c>
      <c r="I5" s="143" t="str">
        <f>VLOOKUP(I4,PERSONAS_INGRESOS!$A$4:$B$293,2,FALSE)</f>
        <v xml:space="preserve">Horas extras </v>
      </c>
      <c r="J5" s="143" t="str">
        <f>VLOOKUP(J4,PERSONAS_INGRESOS!$A$4:$B$293,2,FALSE)</f>
        <v xml:space="preserve">Fondo de reserva </v>
      </c>
      <c r="K5" s="143" t="str">
        <f>VLOOKUP(K4,PERSONAS_INGRESOS!$A$4:$B$293,2,FALSE)</f>
        <v xml:space="preserve">Bonificación costo de vida </v>
      </c>
      <c r="L5" s="143" t="str">
        <f>VLOOKUP(L4,PERSONAS_INGRESOS!$A$4:$B$293,2,FALSE)</f>
        <v xml:space="preserve">Compensación x residencia </v>
      </c>
      <c r="M5" s="143" t="str">
        <f>VLOOKUP(M4,PERSONAS_INGRESOS!$A$4:$B$293,2,FALSE)</f>
        <v xml:space="preserve">Antiguedad </v>
      </c>
      <c r="N5" s="143" t="str">
        <f>VLOOKUP(N4,PERSONAS_INGRESOS!$A$4:$B$293,2,FALSE)</f>
        <v xml:space="preserve">Décimo sexto </v>
      </c>
      <c r="O5" s="143" t="str">
        <f>VLOOKUP(O4,PERSONAS_INGRESOS!$A$4:$B$293,2,FALSE)</f>
        <v xml:space="preserve">Refrigerio (lunch) </v>
      </c>
      <c r="P5" s="143" t="str">
        <f>VLOOKUP(P4,PERSONAS_INGRESOS!$A$4:$B$293,2,FALSE)</f>
        <v xml:space="preserve">Subsidio familiar </v>
      </c>
      <c r="Q5" s="143" t="str">
        <f>VLOOKUP(Q4,PERSONAS_INGRESOS!$A$4:$B$293,2,FALSE)</f>
        <v xml:space="preserve">Subsidio de educación </v>
      </c>
      <c r="R5" s="143" t="str">
        <f>VLOOKUP(R4,PERSONAS_INGRESOS!$A$4:$B$293,2,FALSE)</f>
        <v xml:space="preserve">Gastos de representación </v>
      </c>
      <c r="S5" s="143" t="str">
        <f>VLOOKUP(S4,PERSONAS_INGRESOS!$A$4:$B$293,2,FALSE)</f>
        <v xml:space="preserve">Gastos de residencia </v>
      </c>
      <c r="T5" s="143" t="str">
        <f>VLOOKUP(T4,PERSONAS_INGRESOS!$A$4:$B$293,2,FALSE)</f>
        <v xml:space="preserve">Gastos de transporte </v>
      </c>
      <c r="U5" s="143" t="str">
        <f>VLOOKUP(U4,PERSONAS_INGRESOS!$A$4:$B$293,2,FALSE)</f>
        <v xml:space="preserve">Bonificación título académico </v>
      </c>
      <c r="V5" s="143" t="str">
        <f>VLOOKUP(V4,PERSONAS_INGRESOS!$A$4:$B$293,2,FALSE)</f>
        <v xml:space="preserve">Bonificación x comisariato </v>
      </c>
      <c r="W5" s="143" t="str">
        <f>VLOOKUP(W4,PERSONAS_INGRESOS!$A$4:$B$293,2,FALSE)</f>
        <v xml:space="preserve">Comisiones y propinas </v>
      </c>
      <c r="X5" s="143" t="str">
        <f>VLOOKUP(X4,PERSONAS_INGRESOS!$A$4:$B$293,2,FALSE)</f>
        <v xml:space="preserve">Otros ingresos </v>
      </c>
    </row>
    <row r="6" spans="1:24" ht="15" customHeight="1">
      <c r="A6" s="231">
        <v>3</v>
      </c>
      <c r="B6" s="233" t="s">
        <v>977</v>
      </c>
      <c r="C6" s="159" t="s">
        <v>978</v>
      </c>
      <c r="D6" s="146" t="str">
        <f>IF(IFERROR(VLOOKUP(B6,PERSONAS_INGRESOS!$A$4:$B$293,2,FALSE),"no")=C6,"yes","no")</f>
        <v>yes</v>
      </c>
      <c r="E6" s="146" t="str">
        <f>IF(IFERROR(VLOOKUP(B6,HOGARES_AGREGADOS!$A$4:$B$258,2,FALSE),"no")=C6,"yes","no")</f>
        <v>yes</v>
      </c>
      <c r="F6" s="146" t="str">
        <f>IF(IFERROR(VLOOKUP(B6,'Structure HOGARES_AGREGADOS'!$T$3:$U$142,2,FALSE),"no")=C6,"yes","no")</f>
        <v>yes</v>
      </c>
      <c r="G6" s="157" t="s">
        <v>765</v>
      </c>
      <c r="H6" s="157" t="s">
        <v>767</v>
      </c>
    </row>
    <row r="7" spans="1:24" ht="15" customHeight="1">
      <c r="A7" s="231">
        <v>3</v>
      </c>
      <c r="B7" s="233" t="s">
        <v>977</v>
      </c>
      <c r="C7" s="159" t="s">
        <v>978</v>
      </c>
      <c r="D7" s="146" t="str">
        <f>IF(IFERROR(VLOOKUP(B7,PERSONAS_INGRESOS!$A$4:$B$293,2,FALSE),"no")=C7,"yes","no")</f>
        <v>yes</v>
      </c>
      <c r="E7" s="146" t="str">
        <f>IF(IFERROR(VLOOKUP(B7,HOGARES_AGREGADOS!$A$4:$B$258,2,FALSE),"no")=C7,"yes","no")</f>
        <v>yes</v>
      </c>
      <c r="F7" s="146" t="str">
        <f>IF(IFERROR(VLOOKUP(B7,'Structure HOGARES_AGREGADOS'!$T$3:$U$142,2,FALSE),"no")=C7,"yes","no")</f>
        <v>yes</v>
      </c>
      <c r="G7" s="143" t="str">
        <f>VLOOKUP(G6,PERSONAS_INGRESOS!$A$4:$B$293,2,FALSE)</f>
        <v xml:space="preserve">Aportaciones al seguro social </v>
      </c>
      <c r="H7" s="143" t="str">
        <f>VLOOKUP(H6,PERSONAS_INGRESOS!$A$4:$B$293,2,FALSE)</f>
        <v xml:space="preserve">Impuesto a la renta </v>
      </c>
    </row>
    <row r="8" spans="1:24" ht="15" customHeight="1">
      <c r="A8" s="231">
        <v>4</v>
      </c>
      <c r="B8" s="233" t="s">
        <v>979</v>
      </c>
      <c r="C8" s="159" t="s">
        <v>980</v>
      </c>
      <c r="D8" s="146" t="str">
        <f>IF(IFERROR(VLOOKUP(B8,PERSONAS_INGRESOS!$A$4:$B$293,2,FALSE),"no")=C8,"yes","no")</f>
        <v>yes</v>
      </c>
      <c r="E8" s="146" t="str">
        <f>IF(IFERROR(VLOOKUP(B8,HOGARES_AGREGADOS!$A$4:$B$258,2,FALSE),"no")=C8,"yes","no")</f>
        <v>yes</v>
      </c>
      <c r="F8" s="146" t="str">
        <f>IF(IFERROR(VLOOKUP(B8,'Structure HOGARES_AGREGADOS'!$T$3:$U$142,2,FALSE),"no")=C8,"yes","no")</f>
        <v>yes</v>
      </c>
      <c r="G8" s="3" t="s">
        <v>789</v>
      </c>
      <c r="H8" s="3" t="s">
        <v>791</v>
      </c>
      <c r="I8" s="3" t="s">
        <v>793</v>
      </c>
      <c r="J8" s="3" t="s">
        <v>797</v>
      </c>
      <c r="K8" s="3" t="s">
        <v>799</v>
      </c>
    </row>
    <row r="9" spans="1:24" ht="15" customHeight="1">
      <c r="A9" s="231">
        <v>4</v>
      </c>
      <c r="B9" s="233" t="s">
        <v>979</v>
      </c>
      <c r="C9" s="159" t="s">
        <v>980</v>
      </c>
      <c r="D9" s="146" t="str">
        <f>IF(IFERROR(VLOOKUP(B9,PERSONAS_INGRESOS!$A$4:$B$293,2,FALSE),"no")=C9,"yes","no")</f>
        <v>yes</v>
      </c>
      <c r="E9" s="146" t="str">
        <f>IF(IFERROR(VLOOKUP(B9,HOGARES_AGREGADOS!$A$4:$B$258,2,FALSE),"no")=C9,"yes","no")</f>
        <v>yes</v>
      </c>
      <c r="F9" s="146" t="str">
        <f>IF(IFERROR(VLOOKUP(B9,'Structure HOGARES_AGREGADOS'!$T$3:$U$142,2,FALSE),"no")=C9,"yes","no")</f>
        <v>yes</v>
      </c>
      <c r="G9" s="143" t="str">
        <f>VLOOKUP(G8,PERSONAS_INGRESOS!$A$4:$B$293,2,FALSE)</f>
        <v xml:space="preserve">Bonos aniversario, vacaciones, </v>
      </c>
      <c r="H9" s="143" t="str">
        <f>VLOOKUP(H8,PERSONAS_INGRESOS!$A$4:$B$293,2,FALSE)</f>
        <v xml:space="preserve">Aguinaldos, utilidades </v>
      </c>
      <c r="I9" s="143" t="str">
        <f>VLOOKUP(I8,PERSONAS_INGRESOS!$A$4:$B$293,2,FALSE)</f>
        <v xml:space="preserve">Sobresueldos </v>
      </c>
      <c r="J9" s="143" t="str">
        <f>VLOOKUP(J8,PERSONAS_INGRESOS!$A$4:$B$293,2,FALSE)</f>
        <v xml:space="preserve">Retroactivos </v>
      </c>
      <c r="K9" s="143" t="str">
        <f>VLOOKUP(K8,PERSONAS_INGRESOS!$A$4:$B$293,2,FALSE)</f>
        <v xml:space="preserve">Otros ingreso x trabajo </v>
      </c>
    </row>
    <row r="10" spans="1:24" ht="15" customHeight="1">
      <c r="A10" s="231">
        <v>5</v>
      </c>
      <c r="B10" s="233" t="s">
        <v>981</v>
      </c>
      <c r="C10" s="159" t="s">
        <v>982</v>
      </c>
      <c r="D10" s="146" t="str">
        <f>IF(IFERROR(VLOOKUP(B10,PERSONAS_INGRESOS!$A$4:$B$293,2,FALSE),"no")=C10,"yes","no")</f>
        <v>yes</v>
      </c>
      <c r="E10" s="146" t="str">
        <f>IF(IFERROR(VLOOKUP(B10,HOGARES_AGREGADOS!$A$4:$B$258,2,FALSE),"no")=C10,"yes","no")</f>
        <v>yes</v>
      </c>
      <c r="F10" s="146" t="str">
        <f>IF(IFERROR(VLOOKUP(B10,'Structure HOGARES_AGREGADOS'!$T$3:$U$142,2,FALSE),"no")=C10,"yes","no")</f>
        <v>yes</v>
      </c>
      <c r="G10" s="3" t="s">
        <v>1761</v>
      </c>
    </row>
    <row r="11" spans="1:24" ht="15" customHeight="1">
      <c r="A11" s="231">
        <v>6</v>
      </c>
      <c r="B11" s="233" t="s">
        <v>983</v>
      </c>
      <c r="C11" s="159" t="s">
        <v>984</v>
      </c>
      <c r="D11" s="146" t="str">
        <f>IF(IFERROR(VLOOKUP(B11,PERSONAS_INGRESOS!$A$4:$B$293,2,FALSE),"no")=C11,"yes","no")</f>
        <v>yes</v>
      </c>
      <c r="E11" s="146" t="str">
        <f>IF(IFERROR(VLOOKUP(B11,HOGARES_AGREGADOS!$A$4:$B$258,2,FALSE),"no")=C11,"yes","no")</f>
        <v>yes</v>
      </c>
      <c r="F11" s="146" t="str">
        <f>IF(IFERROR(VLOOKUP(B11,'Structure HOGARES_AGREGADOS'!$T$3:$U$142,2,FALSE),"no")=C11,"yes","no")</f>
        <v>yes</v>
      </c>
      <c r="G11" s="3" t="s">
        <v>829</v>
      </c>
    </row>
    <row r="12" spans="1:24" ht="15" customHeight="1">
      <c r="A12" s="231">
        <v>6</v>
      </c>
      <c r="B12" s="233" t="s">
        <v>983</v>
      </c>
      <c r="C12" s="159" t="s">
        <v>984</v>
      </c>
      <c r="D12" s="146" t="str">
        <f>IF(IFERROR(VLOOKUP(B12,PERSONAS_INGRESOS!$A$4:$B$293,2,FALSE),"no")=C12,"yes","no")</f>
        <v>yes</v>
      </c>
      <c r="E12" s="146" t="str">
        <f>IF(IFERROR(VLOOKUP(B12,HOGARES_AGREGADOS!$A$4:$B$258,2,FALSE),"no")=C12,"yes","no")</f>
        <v>yes</v>
      </c>
      <c r="F12" s="146" t="str">
        <f>IF(IFERROR(VLOOKUP(B12,'Structure HOGARES_AGREGADOS'!$T$3:$U$142,2,FALSE),"no")=C12,"yes","no")</f>
        <v>yes</v>
      </c>
      <c r="G12" s="143" t="str">
        <f>VLOOKUP(G11,PERSONAS_INGRESOS!$A$4:$B$293,2,FALSE)</f>
        <v xml:space="preserve">Total ingreso neto como socio </v>
      </c>
      <c r="H12" s="146"/>
      <c r="I12" s="146"/>
      <c r="J12" s="146"/>
      <c r="K12" s="146"/>
      <c r="L12" s="146"/>
    </row>
    <row r="13" spans="1:24" ht="15" customHeight="1">
      <c r="A13" s="231">
        <v>7</v>
      </c>
      <c r="B13" s="233" t="s">
        <v>985</v>
      </c>
      <c r="C13" s="159" t="s">
        <v>986</v>
      </c>
      <c r="D13" s="146" t="str">
        <f>IF(IFERROR(VLOOKUP(B13,PERSONAS_INGRESOS!$A$4:$B$293,2,FALSE),"no")=C13,"yes","no")</f>
        <v>yes</v>
      </c>
      <c r="E13" s="146" t="str">
        <f>IF(IFERROR(VLOOKUP(B13,HOGARES_AGREGADOS!$A$4:$B$258,2,FALSE),"no")=C13,"yes","no")</f>
        <v>no</v>
      </c>
      <c r="F13" s="146" t="str">
        <f>IF(IFERROR(VLOOKUP(B13,'Structure HOGARES_AGREGADOS'!$T$3:$U$142,2,FALSE),"no")=C13,"yes","no")</f>
        <v>no</v>
      </c>
      <c r="G13" s="145" t="s">
        <v>919</v>
      </c>
      <c r="H13" s="145" t="s">
        <v>921</v>
      </c>
      <c r="I13" s="145" t="s">
        <v>931</v>
      </c>
      <c r="J13" s="145" t="s">
        <v>939</v>
      </c>
      <c r="K13" s="145" t="s">
        <v>945</v>
      </c>
      <c r="L13" s="145" t="s">
        <v>953</v>
      </c>
      <c r="M13" s="145" t="s">
        <v>955</v>
      </c>
      <c r="N13" s="145" t="s">
        <v>963</v>
      </c>
    </row>
    <row r="14" spans="1:24" ht="15" customHeight="1">
      <c r="A14" s="231">
        <v>7</v>
      </c>
      <c r="B14" s="233" t="s">
        <v>985</v>
      </c>
      <c r="C14" s="159" t="s">
        <v>986</v>
      </c>
      <c r="D14" s="146" t="str">
        <f>IF(IFERROR(VLOOKUP(B14,PERSONAS_INGRESOS!$A$4:$B$293,2,FALSE),"no")=C14,"yes","no")</f>
        <v>yes</v>
      </c>
      <c r="E14" s="146" t="str">
        <f>IF(IFERROR(VLOOKUP(B14,HOGARES_AGREGADOS!$A$4:$B$258,2,FALSE),"no")=C14,"yes","no")</f>
        <v>no</v>
      </c>
      <c r="F14" s="146" t="str">
        <f>IF(IFERROR(VLOOKUP(B14,'Structure HOGARES_AGREGADOS'!$T$3:$U$142,2,FALSE),"no")=C14,"yes","no")</f>
        <v>no</v>
      </c>
      <c r="G14" s="143" t="str">
        <f>VLOOKUP(G13,PERSONAS_INGRESOS!$A$4:$B$293,2,FALSE)</f>
        <v>Venta de siembra antes de cosechar</v>
      </c>
      <c r="H14" s="143" t="str">
        <f>VLOOKUP(H13,PERSONAS_INGRESOS!$A$4:$B$293,2,FALSE)</f>
        <v>Venta de cosecha</v>
      </c>
      <c r="I14" s="143" t="str">
        <f>VLOOKUP(I13,PERSONAS_INGRESOS!$A$4:$B$293,2,FALSE)</f>
        <v>Venta de subproductos agrícolas</v>
      </c>
      <c r="J14" s="143" t="str">
        <f>VLOOKUP(J13,PERSONAS_INGRESOS!$A$4:$B$293,2,FALSE)</f>
        <v>Venta de árboles</v>
      </c>
      <c r="K14" s="143" t="str">
        <f>VLOOKUP(K13,PERSONAS_INGRESOS!$A$4:$B$293,2,FALSE)</f>
        <v>Venta de animales vivos</v>
      </c>
      <c r="L14" s="143" t="str">
        <f>VLOOKUP(L13,PERSONAS_INGRESOS!$A$4:$B$293,2,FALSE)</f>
        <v>Venta de animales sacrificados</v>
      </c>
      <c r="M14" s="143" t="str">
        <f>VLOOKUP(M13,PERSONAS_INGRESOS!$A$4:$B$293,2,FALSE)</f>
        <v>Venta de subproductos - origen animal</v>
      </c>
      <c r="N14" s="143" t="str">
        <f>VLOOKUP(N13,PERSONAS_INGRESOS!$A$4:$B$293,2,FALSE)</f>
        <v>Venta de productos y/o animales silvestres</v>
      </c>
    </row>
    <row r="15" spans="1:24" ht="15" customHeight="1">
      <c r="A15" s="231">
        <v>8</v>
      </c>
      <c r="B15" s="233" t="s">
        <v>987</v>
      </c>
      <c r="C15" s="159" t="s">
        <v>988</v>
      </c>
      <c r="D15" s="146" t="str">
        <f>IF(IFERROR(VLOOKUP(B15,PERSONAS_INGRESOS!$A$4:$B$293,2,FALSE),"no")=C15,"yes","no")</f>
        <v>yes</v>
      </c>
      <c r="E15" s="146" t="str">
        <f>IF(IFERROR(VLOOKUP(B15,HOGARES_AGREGADOS!$A$4:$B$258,2,FALSE),"no")=C15,"yes","no")</f>
        <v>yes</v>
      </c>
      <c r="F15" s="146" t="str">
        <f>IF(IFERROR(VLOOKUP(B15,'Structure HOGARES_AGREGADOS'!$T$3:$U$142,2,FALSE),"no")=C15,"yes","no")</f>
        <v>yes</v>
      </c>
      <c r="G15" s="3" t="s">
        <v>1766</v>
      </c>
      <c r="H15" s="158" t="s">
        <v>1767</v>
      </c>
    </row>
    <row r="16" spans="1:24" ht="15" customHeight="1">
      <c r="A16" s="231">
        <v>8</v>
      </c>
      <c r="B16" s="233" t="s">
        <v>987</v>
      </c>
      <c r="C16" s="159" t="s">
        <v>988</v>
      </c>
      <c r="D16" s="146" t="str">
        <f>IF(IFERROR(VLOOKUP(B16,PERSONAS_INGRESOS!$A$4:$B$293,2,FALSE),"no")=C16,"yes","no")</f>
        <v>yes</v>
      </c>
      <c r="E16" s="146" t="str">
        <f>IF(IFERROR(VLOOKUP(B16,HOGARES_AGREGADOS!$A$4:$B$258,2,FALSE),"no")=C16,"yes","no")</f>
        <v>yes</v>
      </c>
      <c r="F16" s="146" t="str">
        <f>IF(IFERROR(VLOOKUP(B16,'Structure HOGARES_AGREGADOS'!$T$3:$U$142,2,FALSE),"no")=C16,"yes","no")</f>
        <v>yes</v>
      </c>
      <c r="G16" s="143" t="s">
        <v>986</v>
      </c>
      <c r="H16" s="159" t="s">
        <v>974</v>
      </c>
    </row>
    <row r="17" spans="1:14" ht="15" customHeight="1">
      <c r="A17" s="231">
        <v>9</v>
      </c>
      <c r="B17" s="233" t="s">
        <v>989</v>
      </c>
      <c r="C17" s="159" t="s">
        <v>990</v>
      </c>
      <c r="D17" s="146" t="str">
        <f>IF(IFERROR(VLOOKUP(B17,PERSONAS_INGRESOS!$A$4:$B$293,2,FALSE),"no")=C17,"yes","no")</f>
        <v>yes</v>
      </c>
      <c r="E17" s="146" t="str">
        <f>IF(IFERROR(VLOOKUP(B17,HOGARES_AGREGADOS!$A$4:$B$258,2,FALSE),"no")=C17,"yes","no")</f>
        <v>yes</v>
      </c>
      <c r="F17" s="146" t="str">
        <f>IF(IFERROR(VLOOKUP(B17,'Structure HOGARES_AGREGADOS'!$T$3:$U$142,2,FALSE),"no")=C17,"yes","no")</f>
        <v>yes</v>
      </c>
      <c r="G17" s="157" t="s">
        <v>905</v>
      </c>
    </row>
    <row r="18" spans="1:14" ht="15" customHeight="1">
      <c r="A18" s="231">
        <v>9</v>
      </c>
      <c r="B18" s="233" t="s">
        <v>989</v>
      </c>
      <c r="C18" s="159" t="s">
        <v>990</v>
      </c>
      <c r="D18" s="146" t="str">
        <f>IF(IFERROR(VLOOKUP(B18,PERSONAS_INGRESOS!$A$4:$B$293,2,FALSE),"no")=C18,"yes","no")</f>
        <v>yes</v>
      </c>
      <c r="E18" s="146" t="str">
        <f>IF(IFERROR(VLOOKUP(B18,HOGARES_AGREGADOS!$A$4:$B$258,2,FALSE),"no")=C18,"yes","no")</f>
        <v>yes</v>
      </c>
      <c r="F18" s="146" t="str">
        <f>IF(IFERROR(VLOOKUP(B18,'Structure HOGARES_AGREGADOS'!$T$3:$U$142,2,FALSE),"no")=C18,"yes","no")</f>
        <v>yes</v>
      </c>
      <c r="G18" s="143" t="str">
        <f>VLOOKUP(G17,PERSONAS_INGRESOS!$A$4:$B$293,2,FALSE)</f>
        <v xml:space="preserve">Pago impuesto a la renta </v>
      </c>
    </row>
    <row r="19" spans="1:14" ht="15" customHeight="1">
      <c r="A19" s="231">
        <v>10</v>
      </c>
      <c r="B19" s="233" t="s">
        <v>991</v>
      </c>
      <c r="C19" s="159" t="s">
        <v>992</v>
      </c>
      <c r="D19" s="146" t="str">
        <f>IF(IFERROR(VLOOKUP(B19,PERSONAS_INGRESOS!$A$4:$B$293,2,FALSE),"no")=C19,"yes","no")</f>
        <v>yes</v>
      </c>
      <c r="E19" s="146" t="str">
        <f>IF(IFERROR(VLOOKUP(B19,HOGARES_AGREGADOS!$A$4:$B$258,2,FALSE),"no")=C19,"yes","no")</f>
        <v>yes</v>
      </c>
      <c r="F19" s="146" t="str">
        <f>IF(IFERROR(VLOOKUP(B19,'Structure HOGARES_AGREGADOS'!$T$3:$U$142,2,FALSE),"no")=C19,"yes","no")</f>
        <v>yes</v>
      </c>
      <c r="G19" s="157" t="s">
        <v>1765</v>
      </c>
    </row>
    <row r="20" spans="1:14" ht="15" customHeight="1">
      <c r="A20" s="231">
        <v>10</v>
      </c>
      <c r="B20" s="233" t="s">
        <v>991</v>
      </c>
      <c r="C20" s="159" t="s">
        <v>992</v>
      </c>
      <c r="D20" s="146" t="str">
        <f>IF(IFERROR(VLOOKUP(B20,PERSONAS_INGRESOS!$A$4:$B$293,2,FALSE),"no")=C20,"yes","no")</f>
        <v>yes</v>
      </c>
      <c r="E20" s="146" t="str">
        <f>IF(IFERROR(VLOOKUP(B20,HOGARES_AGREGADOS!$A$4:$B$258,2,FALSE),"no")=C20,"yes","no")</f>
        <v>yes</v>
      </c>
      <c r="F20" s="146" t="str">
        <f>IF(IFERROR(VLOOKUP(B20,'Structure HOGARES_AGREGADOS'!$T$3:$U$142,2,FALSE),"no")=C20,"yes","no")</f>
        <v>yes</v>
      </c>
      <c r="G20" s="148" t="s">
        <v>984</v>
      </c>
      <c r="H20" s="148" t="s">
        <v>988</v>
      </c>
      <c r="I20" s="148" t="s">
        <v>990</v>
      </c>
    </row>
    <row r="21" spans="1:14" ht="15" customHeight="1">
      <c r="A21" s="231">
        <v>11</v>
      </c>
      <c r="B21" s="233" t="s">
        <v>993</v>
      </c>
      <c r="C21" s="159" t="s">
        <v>994</v>
      </c>
      <c r="D21" s="146" t="str">
        <f>IF(IFERROR(VLOOKUP(B21,PERSONAS_INGRESOS!$A$4:$B$293,2,FALSE),"no")=C21,"yes","no")</f>
        <v>yes</v>
      </c>
      <c r="E21" s="146" t="str">
        <f>IF(IFERROR(VLOOKUP(B21,HOGARES_AGREGADOS!$A$4:$B$258,2,FALSE),"no")=C21,"yes","no")</f>
        <v>yes</v>
      </c>
      <c r="F21" s="146" t="str">
        <f>IF(IFERROR(VLOOKUP(B21,'Structure HOGARES_AGREGADOS'!$T$3:$U$142,2,FALSE),"no")=C21,"yes","no")</f>
        <v>yes</v>
      </c>
      <c r="G21" s="157" t="s">
        <v>1830</v>
      </c>
      <c r="H21" s="157" t="s">
        <v>833</v>
      </c>
      <c r="I21" s="213" t="s">
        <v>1834</v>
      </c>
    </row>
    <row r="22" spans="1:14" ht="15" customHeight="1">
      <c r="A22" s="231">
        <v>11</v>
      </c>
      <c r="B22" s="233" t="s">
        <v>993</v>
      </c>
      <c r="C22" s="159" t="s">
        <v>994</v>
      </c>
      <c r="D22" s="146" t="str">
        <f>IF(IFERROR(VLOOKUP(B22,PERSONAS_INGRESOS!$A$4:$B$293,2,FALSE),"no")=C22,"yes","no")</f>
        <v>yes</v>
      </c>
      <c r="E22" s="146" t="str">
        <f>IF(IFERROR(VLOOKUP(B22,HOGARES_AGREGADOS!$A$4:$B$258,2,FALSE),"no")=C22,"yes","no")</f>
        <v>yes</v>
      </c>
      <c r="F22" s="146" t="str">
        <f>IF(IFERROR(VLOOKUP(B22,'Structure HOGARES_AGREGADOS'!$T$3:$U$142,2,FALSE),"no")=C22,"yes","no")</f>
        <v>yes</v>
      </c>
      <c r="G22" s="143" t="str">
        <f>VLOOKUP(H21,PERSONAS_INGRESOS!$A$4:$B$293,2,FALSE)</f>
        <v>Ingresos de otros trabajos</v>
      </c>
    </row>
    <row r="23" spans="1:14" ht="15" customHeight="1">
      <c r="A23" s="231">
        <v>12</v>
      </c>
      <c r="B23" s="233" t="s">
        <v>995</v>
      </c>
      <c r="C23" s="159" t="s">
        <v>996</v>
      </c>
      <c r="D23" s="146" t="str">
        <f>IF(IFERROR(VLOOKUP(B23,PERSONAS_INGRESOS!$A$4:$B$293,2,FALSE),"no")=C23,"yes","no")</f>
        <v>yes</v>
      </c>
      <c r="E23" s="146" t="str">
        <f>IF(IFERROR(VLOOKUP(B23,HOGARES_AGREGADOS!$A$4:$B$258,2,FALSE),"no")=C23,"yes","no")</f>
        <v>yes</v>
      </c>
      <c r="F23" s="146" t="str">
        <f>IF(IFERROR(VLOOKUP(B23,'Structure HOGARES_AGREGADOS'!$T$3:$U$142,2,FALSE),"no")=C23,"yes","no")</f>
        <v>yes</v>
      </c>
      <c r="G23" s="157" t="s">
        <v>1797</v>
      </c>
      <c r="H23" s="145" t="s">
        <v>981</v>
      </c>
      <c r="I23" s="145" t="s">
        <v>991</v>
      </c>
      <c r="J23" s="145" t="s">
        <v>993</v>
      </c>
    </row>
    <row r="24" spans="1:14" ht="15" customHeight="1">
      <c r="A24" s="231">
        <v>12</v>
      </c>
      <c r="B24" s="233" t="s">
        <v>995</v>
      </c>
      <c r="C24" s="159" t="s">
        <v>996</v>
      </c>
      <c r="D24" s="146" t="str">
        <f>IF(IFERROR(VLOOKUP(B24,PERSONAS_INGRESOS!$A$4:$B$293,2,FALSE),"no")=C24,"yes","no")</f>
        <v>yes</v>
      </c>
      <c r="E24" s="146" t="str">
        <f>IF(IFERROR(VLOOKUP(B24,HOGARES_AGREGADOS!$A$4:$B$258,2,FALSE),"no")=C24,"yes","no")</f>
        <v>yes</v>
      </c>
      <c r="F24" s="146" t="str">
        <f>IF(IFERROR(VLOOKUP(B24,'Structure HOGARES_AGREGADOS'!$T$3:$U$142,2,FALSE),"no")=C24,"yes","no")</f>
        <v>yes</v>
      </c>
      <c r="G24" s="146"/>
      <c r="H24" s="143" t="str">
        <f>VLOOKUP(H23,PERSONAS_INGRESOS!$A$4:$B$293,2,FALSE)</f>
        <v>Ingreso del Trabajo Asalariado Monetario</v>
      </c>
      <c r="I24" s="143" t="str">
        <f>VLOOKUP(I23,PERSONAS_INGRESOS!$A$4:$B$293,2,FALSE)</f>
        <v>Ingreso del Trabajo Independiente Monetario</v>
      </c>
      <c r="J24" s="143" t="str">
        <f>VLOOKUP(J23,PERSONAS_INGRESOS!$A$4:$B$293,2,FALSE)</f>
        <v>Ingreso de Otros Trabajos</v>
      </c>
    </row>
    <row r="25" spans="1:14" ht="15" customHeight="1">
      <c r="A25" s="231">
        <v>13</v>
      </c>
      <c r="B25" s="233" t="s">
        <v>997</v>
      </c>
      <c r="C25" s="159" t="s">
        <v>998</v>
      </c>
      <c r="D25" s="146" t="str">
        <f>IF(IFERROR(VLOOKUP(B25,PERSONAS_INGRESOS!$A$4:$B$293,2,FALSE),"no")=C25,"yes","no")</f>
        <v>yes</v>
      </c>
      <c r="E25" s="146" t="str">
        <f>IF(IFERROR(VLOOKUP(B25,HOGARES_AGREGADOS!$A$4:$B$258,2,FALSE),"no")=C25,"yes","no")</f>
        <v>yes</v>
      </c>
      <c r="F25" s="146" t="str">
        <f>IF(IFERROR(VLOOKUP(B25,'Structure HOGARES_AGREGADOS'!$T$3:$U$142,2,FALSE),"no")=C25,"yes","no")</f>
        <v>yes</v>
      </c>
      <c r="G25" s="146" t="s">
        <v>1801</v>
      </c>
      <c r="H25" s="145" t="s">
        <v>859</v>
      </c>
      <c r="I25" s="145" t="s">
        <v>863</v>
      </c>
      <c r="J25" s="145" t="s">
        <v>865</v>
      </c>
    </row>
    <row r="26" spans="1:14" ht="15" customHeight="1">
      <c r="A26" s="231">
        <v>13</v>
      </c>
      <c r="B26" s="233" t="s">
        <v>997</v>
      </c>
      <c r="C26" s="159" t="s">
        <v>998</v>
      </c>
      <c r="D26" s="146" t="str">
        <f>IF(IFERROR(VLOOKUP(B26,PERSONAS_INGRESOS!$A$4:$B$293,2,FALSE),"no")=C26,"yes","no")</f>
        <v>yes</v>
      </c>
      <c r="E26" s="146" t="str">
        <f>IF(IFERROR(VLOOKUP(B26,HOGARES_AGREGADOS!$A$4:$B$258,2,FALSE),"no")=C26,"yes","no")</f>
        <v>yes</v>
      </c>
      <c r="F26" s="146" t="str">
        <f>IF(IFERROR(VLOOKUP(B26,'Structure HOGARES_AGREGADOS'!$T$3:$U$142,2,FALSE),"no")=C26,"yes","no")</f>
        <v>yes</v>
      </c>
      <c r="G26" s="146"/>
      <c r="H26" s="143" t="str">
        <f>VLOOKUP(H25,PERSONAS_INGRESOS!$A$4:$B$293,2,FALSE)</f>
        <v xml:space="preserve">Ingresos de arriendos </v>
      </c>
      <c r="I26" s="143" t="str">
        <f>VLOOKUP(I25,PERSONAS_INGRESOS!$A$4:$B$293,2,FALSE)</f>
        <v xml:space="preserve">Ingresos de patentes </v>
      </c>
      <c r="J26" s="143" t="str">
        <f>VLOOKUP(J25,PERSONAS_INGRESOS!$A$4:$B$293,2,FALSE)</f>
        <v xml:space="preserve">Ingresos x derechos de autor </v>
      </c>
    </row>
    <row r="27" spans="1:14" ht="15" customHeight="1">
      <c r="A27" s="231">
        <v>14</v>
      </c>
      <c r="B27" s="233" t="s">
        <v>999</v>
      </c>
      <c r="C27" s="159" t="s">
        <v>1000</v>
      </c>
      <c r="D27" s="146" t="str">
        <f>IF(IFERROR(VLOOKUP(B27,PERSONAS_INGRESOS!$A$4:$B$293,2,FALSE),"no")=C27,"yes","no")</f>
        <v>yes</v>
      </c>
      <c r="E27" s="146" t="str">
        <f>IF(IFERROR(VLOOKUP(B27,HOGARES_AGREGADOS!$A$4:$B$258,2,FALSE),"no")=C27,"yes","no")</f>
        <v>yes</v>
      </c>
      <c r="F27" s="146" t="str">
        <f>IF(IFERROR(VLOOKUP(B27,'Structure HOGARES_AGREGADOS'!$T$3:$U$142,2,FALSE),"no")=C27,"yes","no")</f>
        <v>yes</v>
      </c>
      <c r="G27" s="145" t="s">
        <v>1804</v>
      </c>
      <c r="H27" s="145" t="s">
        <v>853</v>
      </c>
      <c r="I27" s="145" t="s">
        <v>855</v>
      </c>
      <c r="J27" s="145" t="s">
        <v>857</v>
      </c>
      <c r="K27" s="145" t="s">
        <v>861</v>
      </c>
    </row>
    <row r="28" spans="1:14" ht="15" customHeight="1">
      <c r="A28" s="231">
        <v>14</v>
      </c>
      <c r="B28" s="233" t="s">
        <v>999</v>
      </c>
      <c r="C28" s="159" t="s">
        <v>1000</v>
      </c>
      <c r="D28" s="146" t="str">
        <f>IF(IFERROR(VLOOKUP(B28,PERSONAS_INGRESOS!$A$4:$B$293,2,FALSE),"no")=C28,"yes","no")</f>
        <v>yes</v>
      </c>
      <c r="E28" s="146" t="str">
        <f>IF(IFERROR(VLOOKUP(B28,HOGARES_AGREGADOS!$A$4:$B$258,2,FALSE),"no")=C28,"yes","no")</f>
        <v>yes</v>
      </c>
      <c r="F28" s="146" t="str">
        <f>IF(IFERROR(VLOOKUP(B28,'Structure HOGARES_AGREGADOS'!$T$3:$U$142,2,FALSE),"no")=C28,"yes","no")</f>
        <v>yes</v>
      </c>
      <c r="H28" s="143" t="str">
        <f>VLOOKUP(H27,PERSONAS_INGRESOS!$A$4:$B$293,2,FALSE)</f>
        <v xml:space="preserve">Bonos </v>
      </c>
      <c r="I28" s="143" t="str">
        <f>VLOOKUP(I27,PERSONAS_INGRESOS!$A$4:$B$293,2,FALSE)</f>
        <v xml:space="preserve">Cuentas de ahorro y pólizas </v>
      </c>
      <c r="J28" s="143" t="str">
        <f>VLOOKUP(J27,PERSONAS_INGRESOS!$A$4:$B$293,2,FALSE)</f>
        <v xml:space="preserve">Préstamos x Ud. a terceros </v>
      </c>
      <c r="K28" s="143" t="str">
        <f>VLOOKUP(K27,PERSONAS_INGRESOS!$A$4:$B$293,2,FALSE)</f>
        <v xml:space="preserve">Dividendos de acciones </v>
      </c>
    </row>
    <row r="29" spans="1:14" ht="15" customHeight="1">
      <c r="A29" s="231">
        <v>15</v>
      </c>
      <c r="B29" s="233" t="s">
        <v>1001</v>
      </c>
      <c r="C29" s="159" t="s">
        <v>1002</v>
      </c>
      <c r="D29" s="146" t="str">
        <f>IF(IFERROR(VLOOKUP(B29,PERSONAS_INGRESOS!$A$4:$B$293,2,FALSE),"no")=C29,"yes","no")</f>
        <v>yes</v>
      </c>
      <c r="E29" s="146" t="str">
        <f>IF(IFERROR(VLOOKUP(B29,HOGARES_AGREGADOS!$A$4:$B$258,2,FALSE),"no")=C29,"yes","no")</f>
        <v>yes</v>
      </c>
      <c r="F29" s="146" t="str">
        <f>IF(IFERROR(VLOOKUP(B29,'Structure HOGARES_AGREGADOS'!$T$3:$U$142,2,FALSE),"no")=C29,"yes","no")</f>
        <v>yes</v>
      </c>
      <c r="G29" s="145" t="s">
        <v>1806</v>
      </c>
      <c r="H29" s="145" t="s">
        <v>997</v>
      </c>
      <c r="I29" s="145" t="s">
        <v>999</v>
      </c>
    </row>
    <row r="30" spans="1:14" ht="15" customHeight="1">
      <c r="A30" s="231">
        <v>15</v>
      </c>
      <c r="B30" s="233" t="s">
        <v>1001</v>
      </c>
      <c r="C30" s="159" t="s">
        <v>1002</v>
      </c>
      <c r="D30" s="146" t="str">
        <f>IF(IFERROR(VLOOKUP(B30,PERSONAS_INGRESOS!$A$4:$B$293,2,FALSE),"no")=C30,"yes","no")</f>
        <v>yes</v>
      </c>
      <c r="E30" s="146" t="str">
        <f>IF(IFERROR(VLOOKUP(B30,HOGARES_AGREGADOS!$A$4:$B$258,2,FALSE),"no")=C30,"yes","no")</f>
        <v>yes</v>
      </c>
      <c r="F30" s="146" t="str">
        <f>IF(IFERROR(VLOOKUP(B30,'Structure HOGARES_AGREGADOS'!$T$3:$U$142,2,FALSE),"no")=C30,"yes","no")</f>
        <v>yes</v>
      </c>
      <c r="H30" s="148" t="s">
        <v>998</v>
      </c>
      <c r="I30" s="148" t="s">
        <v>1000</v>
      </c>
    </row>
    <row r="31" spans="1:14" ht="15" customHeight="1">
      <c r="A31" s="231">
        <v>16</v>
      </c>
      <c r="B31" s="233" t="s">
        <v>1003</v>
      </c>
      <c r="C31" s="159" t="s">
        <v>1004</v>
      </c>
      <c r="D31" s="146" t="str">
        <f>IF(IFERROR(VLOOKUP(B31,PERSONAS_INGRESOS!$A$4:$B$293,2,FALSE),"no")=C31,"yes","no")</f>
        <v>yes</v>
      </c>
      <c r="E31" s="146" t="str">
        <f>IF(IFERROR(VLOOKUP(B31,HOGARES_AGREGADOS!$A$4:$B$258,2,FALSE),"no")=C31,"yes","no")</f>
        <v>yes</v>
      </c>
      <c r="F31" s="146" t="str">
        <f>IF(IFERROR(VLOOKUP(B31,'Structure HOGARES_AGREGADOS'!$T$3:$U$142,2,FALSE),"no")=C31,"yes","no")</f>
        <v>yes</v>
      </c>
      <c r="G31" s="145" t="s">
        <v>1810</v>
      </c>
      <c r="H31" s="145" t="s">
        <v>837</v>
      </c>
      <c r="I31" s="145" t="s">
        <v>839</v>
      </c>
      <c r="J31" s="145" t="s">
        <v>841</v>
      </c>
      <c r="K31" s="145" t="s">
        <v>843</v>
      </c>
      <c r="L31" s="145" t="s">
        <v>845</v>
      </c>
      <c r="M31" s="145" t="s">
        <v>847</v>
      </c>
      <c r="N31" s="145" t="s">
        <v>849</v>
      </c>
    </row>
    <row r="32" spans="1:14" ht="15" customHeight="1">
      <c r="A32" s="231">
        <v>16</v>
      </c>
      <c r="B32" s="233" t="s">
        <v>1003</v>
      </c>
      <c r="C32" s="159" t="s">
        <v>1004</v>
      </c>
      <c r="D32" s="146" t="str">
        <f>IF(IFERROR(VLOOKUP(B32,PERSONAS_INGRESOS!$A$4:$B$293,2,FALSE),"no")=C32,"yes","no")</f>
        <v>yes</v>
      </c>
      <c r="E32" s="146" t="str">
        <f>IF(IFERROR(VLOOKUP(B32,HOGARES_AGREGADOS!$A$4:$B$258,2,FALSE),"no")=C32,"yes","no")</f>
        <v>yes</v>
      </c>
      <c r="F32" s="146" t="str">
        <f>IF(IFERROR(VLOOKUP(B32,'Structure HOGARES_AGREGADOS'!$T$3:$U$142,2,FALSE),"no")=C32,"yes","no")</f>
        <v>yes</v>
      </c>
      <c r="H32" s="143" t="str">
        <f>VLOOKUP(H31,PERSONAS_INGRESOS!$A$4:$B$293,2,FALSE)</f>
        <v xml:space="preserve">Pensión x jubilación, cesantia </v>
      </c>
      <c r="I32" s="143" t="str">
        <f>VLOOKUP(I31,PERSONAS_INGRESOS!$A$4:$B$293,2,FALSE)</f>
        <v xml:space="preserve">Bono de desarrolo humano </v>
      </c>
      <c r="J32" s="143" t="str">
        <f>VLOOKUP(J31,PERSONAS_INGRESOS!$A$4:$B$293,2,FALSE)</f>
        <v xml:space="preserve">Bono Joaquín Gallegos Lara </v>
      </c>
      <c r="K32" s="143" t="str">
        <f>VLOOKUP(K31,PERSONAS_INGRESOS!$A$4:$B$293,2,FALSE)</f>
        <v xml:space="preserve">Dinero de familiares dentro pa </v>
      </c>
      <c r="L32" s="143" t="str">
        <f>VLOOKUP(L31,PERSONAS_INGRESOS!$A$4:$B$293,2,FALSE)</f>
        <v xml:space="preserve">Dinero de familiares del exter </v>
      </c>
      <c r="M32" s="143" t="str">
        <f>VLOOKUP(M31,PERSONAS_INGRESOS!$A$4:$B$293,2,FALSE)</f>
        <v xml:space="preserve">Dinero para BECAS (estudio) </v>
      </c>
      <c r="N32" s="143" t="str">
        <f>VLOOKUP(N31,PERSONAS_INGRESOS!$A$4:$B$293,2,FALSE)</f>
        <v xml:space="preserve">Dinero de ONGS, instituciones </v>
      </c>
    </row>
    <row r="33" spans="1:14" ht="14.4">
      <c r="A33" s="231">
        <v>17</v>
      </c>
      <c r="B33" s="233" t="s">
        <v>1005</v>
      </c>
      <c r="C33" s="159" t="s">
        <v>836</v>
      </c>
      <c r="D33" s="146" t="str">
        <f>IF(IFERROR(VLOOKUP(B33,PERSONAS_INGRESOS!$A$4:$B$293,2,FALSE),"no")=C33,"yes","no")</f>
        <v>yes</v>
      </c>
      <c r="E33" s="146" t="str">
        <f>IF(IFERROR(VLOOKUP(B33,HOGARES_AGREGADOS!$A$4:$B$258,2,FALSE),"no")=C33,"yes","no")</f>
        <v>yes</v>
      </c>
      <c r="F33" s="146" t="str">
        <f>IF(IFERROR(VLOOKUP(B33,'Structure HOGARES_AGREGADOS'!$T$3:$U$142,2,FALSE),"no")=C33,"yes","no")</f>
        <v>yes</v>
      </c>
      <c r="G33" s="256" t="s">
        <v>1826</v>
      </c>
      <c r="H33" s="256" t="s">
        <v>835</v>
      </c>
    </row>
    <row r="34" spans="1:14" ht="14.4">
      <c r="A34" s="231">
        <v>17</v>
      </c>
      <c r="B34" s="233" t="s">
        <v>1005</v>
      </c>
      <c r="C34" s="159" t="s">
        <v>836</v>
      </c>
      <c r="D34" s="146" t="str">
        <f>IF(IFERROR(VLOOKUP(B34,PERSONAS_INGRESOS!$A$4:$B$293,2,FALSE),"no")=C34,"yes","no")</f>
        <v>yes</v>
      </c>
      <c r="E34" s="146" t="str">
        <f>IF(IFERROR(VLOOKUP(B34,HOGARES_AGREGADOS!$A$4:$B$258,2,FALSE),"no")=C34,"yes","no")</f>
        <v>yes</v>
      </c>
      <c r="F34" s="146" t="str">
        <f>IF(IFERROR(VLOOKUP(B34,'Structure HOGARES_AGREGADOS'!$T$3:$U$142,2,FALSE),"no")=C34,"yes","no")</f>
        <v>yes</v>
      </c>
      <c r="H34" s="143" t="str">
        <f>VLOOKUP(H33,PERSONAS_INGRESOS!$A$4:$B$293,2,FALSE)</f>
        <v>Otros Ingresos Corrientes</v>
      </c>
    </row>
    <row r="35" spans="1:14" ht="17.25" customHeight="1">
      <c r="A35" s="231">
        <v>18</v>
      </c>
      <c r="B35" s="233" t="s">
        <v>1006</v>
      </c>
      <c r="C35" s="159" t="s">
        <v>1007</v>
      </c>
      <c r="D35" s="146" t="str">
        <f>IF(IFERROR(VLOOKUP(B35,PERSONAS_INGRESOS!$A$4:$B$293,2,FALSE),"no")=C35,"yes","no")</f>
        <v>yes</v>
      </c>
      <c r="E35" s="146" t="str">
        <f>IF(IFERROR(VLOOKUP(B35,HOGARES_AGREGADOS!$A$4:$B$258,2,FALSE),"no")=C35,"yes","no")</f>
        <v>yes</v>
      </c>
      <c r="F35" s="146" t="str">
        <f>IF(IFERROR(VLOOKUP(B35,'Structure HOGARES_AGREGADOS'!$T$3:$U$142,2,FALSE),"no")=C35,"yes","no")</f>
        <v>yes</v>
      </c>
      <c r="G35" s="145" t="s">
        <v>1827</v>
      </c>
      <c r="H35" s="145" t="s">
        <v>995</v>
      </c>
      <c r="I35" s="145" t="s">
        <v>1001</v>
      </c>
      <c r="J35" s="145" t="s">
        <v>1003</v>
      </c>
      <c r="K35" s="256" t="s">
        <v>1005</v>
      </c>
    </row>
    <row r="36" spans="1:14" ht="14.4">
      <c r="A36" s="231">
        <v>18</v>
      </c>
      <c r="B36" s="233" t="s">
        <v>1006</v>
      </c>
      <c r="C36" s="159" t="s">
        <v>1007</v>
      </c>
      <c r="D36" s="146" t="str">
        <f>IF(IFERROR(VLOOKUP(B36,PERSONAS_INGRESOS!$A$4:$B$293,2,FALSE),"no")=C36,"yes","no")</f>
        <v>yes</v>
      </c>
      <c r="E36" s="146" t="str">
        <f>IF(IFERROR(VLOOKUP(B36,HOGARES_AGREGADOS!$A$4:$B$258,2,FALSE),"no")=C36,"yes","no")</f>
        <v>yes</v>
      </c>
      <c r="F36" s="146" t="str">
        <f>IF(IFERROR(VLOOKUP(B36,'Structure HOGARES_AGREGADOS'!$T$3:$U$142,2,FALSE),"no")=C36,"yes","no")</f>
        <v>yes</v>
      </c>
      <c r="H36" s="145" t="str">
        <f>VLOOKUP(H35,$B$2:$C$36,2,FALSE)</f>
        <v>Ingresos por Trabajo Monetario</v>
      </c>
      <c r="I36" s="145" t="str">
        <f t="shared" ref="I36:K36" si="0">VLOOKUP(I35,$B$2:$C$36,2,FALSE)</f>
        <v>Ingresos de la Renta de la Propiedad y Capital</v>
      </c>
      <c r="J36" s="145" t="str">
        <f t="shared" si="0"/>
        <v>Transferencias Corrientes</v>
      </c>
      <c r="K36" s="256" t="str">
        <f t="shared" si="0"/>
        <v>Otros Ingresos Corrientes</v>
      </c>
    </row>
    <row r="37" spans="1:14" ht="14.4">
      <c r="A37" s="231">
        <v>19</v>
      </c>
      <c r="B37" s="233" t="s">
        <v>1283</v>
      </c>
      <c r="C37" s="233" t="s">
        <v>1284</v>
      </c>
      <c r="D37" s="147" t="str">
        <f>IF(IFERROR(VLOOKUP(B37,PERSONAS_INGRESOS!$A$4:$B$293,2,FALSE),"no")=C37,"yes","no")</f>
        <v>no</v>
      </c>
      <c r="E37" s="147" t="str">
        <f>IF(IFERROR(VLOOKUP(B37,HOGARES_AGREGADOS!$A$4:$B$258,2,FALSE),"no")=C37,"yes","no")</f>
        <v>yes</v>
      </c>
      <c r="F37" s="146" t="str">
        <f>IF(IFERROR(VLOOKUP(B37,'Structure HOGARES_AGREGADOS'!$T$3:$U$142,2,FALSE),"no")=C37,"yes","no")</f>
        <v>yes</v>
      </c>
      <c r="G37" s="145" t="s">
        <v>1831</v>
      </c>
      <c r="H37" s="145" t="s">
        <v>771</v>
      </c>
      <c r="I37" s="145" t="s">
        <v>773</v>
      </c>
      <c r="J37" s="145" t="s">
        <v>775</v>
      </c>
      <c r="K37" s="145" t="s">
        <v>777</v>
      </c>
      <c r="L37" s="145" t="s">
        <v>779</v>
      </c>
      <c r="M37" s="145" t="s">
        <v>781</v>
      </c>
      <c r="N37" s="145" t="s">
        <v>783</v>
      </c>
    </row>
    <row r="38" spans="1:14" ht="14.4">
      <c r="A38" s="231">
        <v>19</v>
      </c>
      <c r="B38" s="233" t="s">
        <v>1283</v>
      </c>
      <c r="C38" s="233" t="s">
        <v>1284</v>
      </c>
      <c r="D38" s="147" t="str">
        <f>IF(IFERROR(VLOOKUP(B38,PERSONAS_INGRESOS!$A$4:$B$293,2,FALSE),"no")=C38,"yes","no")</f>
        <v>no</v>
      </c>
      <c r="E38" s="147" t="str">
        <f>IF(IFERROR(VLOOKUP(B38,HOGARES_AGREGADOS!$A$4:$B$258,2,FALSE),"no")=C38,"yes","no")</f>
        <v>yes</v>
      </c>
      <c r="F38" s="146" t="str">
        <f>IF(IFERROR(VLOOKUP(B38,'Structure HOGARES_AGREGADOS'!$T$3:$U$142,2,FALSE),"no")=C38,"yes","no")</f>
        <v>yes</v>
      </c>
      <c r="H38" s="143" t="str">
        <f>VLOOKUP(H37,PERSONAS_INGRESOS!$A$4:$B$293,2,FALSE)</f>
        <v xml:space="preserve">Vivienda </v>
      </c>
      <c r="I38" s="143" t="str">
        <f>VLOOKUP(I37,PERSONAS_INGRESOS!$A$4:$B$293,2,FALSE)</f>
        <v xml:space="preserve">Comidas preparadas </v>
      </c>
      <c r="J38" s="143" t="str">
        <f>VLOOKUP(J37,PERSONAS_INGRESOS!$A$4:$B$293,2,FALSE)</f>
        <v xml:space="preserve">Vestido </v>
      </c>
      <c r="K38" s="143" t="str">
        <f>VLOOKUP(K37,PERSONAS_INGRESOS!$A$4:$B$293,2,FALSE)</f>
        <v xml:space="preserve">Transporte </v>
      </c>
      <c r="L38" s="143" t="str">
        <f>VLOOKUP(L37,PERSONAS_INGRESOS!$A$4:$B$293,2,FALSE)</f>
        <v xml:space="preserve">Guardería </v>
      </c>
      <c r="M38" s="143" t="str">
        <f>VLOOKUP(M37,PERSONAS_INGRESOS!$A$4:$B$293,2,FALSE)</f>
        <v xml:space="preserve">Ayudas educación hijos </v>
      </c>
      <c r="N38" s="143" t="str">
        <f>VLOOKUP(N37,PERSONAS_INGRESOS!$A$4:$B$293,2,FALSE)</f>
        <v xml:space="preserve">Otros ingresos en especies </v>
      </c>
    </row>
    <row r="39" spans="1:14" ht="14.4">
      <c r="A39" s="231">
        <v>20</v>
      </c>
      <c r="B39" s="233" t="s">
        <v>1285</v>
      </c>
      <c r="C39" s="233" t="s">
        <v>1286</v>
      </c>
      <c r="D39" s="147" t="str">
        <f>IF(IFERROR(VLOOKUP(B39,PERSONAS_INGRESOS!$A$4:$B$293,2,FALSE),"no")=C39,"yes","no")</f>
        <v>no</v>
      </c>
      <c r="E39" s="147" t="str">
        <f>IF(IFERROR(VLOOKUP(B39,HOGARES_AGREGADOS!$A$4:$B$258,2,FALSE),"no")=C39,"yes","no")</f>
        <v>yes</v>
      </c>
      <c r="F39" s="146" t="str">
        <f>IF(IFERROR(VLOOKUP(B39,'Structure HOGARES_AGREGADOS'!$T$3:$U$142,2,FALSE),"no")=C39,"yes","no")</f>
        <v>yes</v>
      </c>
      <c r="G39" s="145" t="s">
        <v>1842</v>
      </c>
      <c r="H39" s="145" t="s">
        <v>823</v>
      </c>
    </row>
    <row r="40" spans="1:14" ht="14.4">
      <c r="A40" s="231">
        <v>20</v>
      </c>
      <c r="B40" s="233" t="s">
        <v>1285</v>
      </c>
      <c r="C40" s="233" t="s">
        <v>1286</v>
      </c>
      <c r="D40" s="147" t="str">
        <f>IF(IFERROR(VLOOKUP(B40,PERSONAS_INGRESOS!$A$4:$B$293,2,FALSE),"no")=C40,"yes","no")</f>
        <v>no</v>
      </c>
      <c r="E40" s="147" t="str">
        <f>IF(IFERROR(VLOOKUP(B40,HOGARES_AGREGADOS!$A$4:$B$258,2,FALSE),"no")=C40,"yes","no")</f>
        <v>yes</v>
      </c>
      <c r="F40" s="146" t="str">
        <f>IF(IFERROR(VLOOKUP(B40,'Structure HOGARES_AGREGADOS'!$T$3:$U$142,2,FALSE),"no")=C40,"yes","no")</f>
        <v>yes</v>
      </c>
      <c r="H40" s="143" t="str">
        <f>VLOOKUP(H39,PERSONAS_INGRESOS!$A$4:$B$293,2,FALSE)</f>
        <v xml:space="preserve">Autoconsumo y Autosuministro </v>
      </c>
    </row>
    <row r="41" spans="1:14" ht="14.4">
      <c r="A41" s="231">
        <v>21</v>
      </c>
      <c r="B41" s="233" t="s">
        <v>1287</v>
      </c>
      <c r="C41" s="233" t="s">
        <v>1288</v>
      </c>
      <c r="D41" s="147" t="str">
        <f>IF(IFERROR(VLOOKUP(B41,PERSONAS_INGRESOS!$A$4:$B$293,2,FALSE),"no")=C41,"yes","no")</f>
        <v>no</v>
      </c>
      <c r="E41" s="147" t="str">
        <f>IF(IFERROR(VLOOKUP(B41,HOGARES_AGREGADOS!$A$4:$B$258,2,FALSE),"no")=C41,"yes","no")</f>
        <v>yes</v>
      </c>
      <c r="F41" s="146" t="str">
        <f>IF(IFERROR(VLOOKUP(B41,'Structure HOGARES_AGREGADOS'!$T$3:$U$142,2,FALSE),"no")=C41,"yes","no")</f>
        <v>yes</v>
      </c>
      <c r="G41" s="145" t="s">
        <v>1847</v>
      </c>
      <c r="H41" s="145" t="s">
        <v>923</v>
      </c>
      <c r="I41" s="145" t="s">
        <v>933</v>
      </c>
      <c r="J41" s="145" t="s">
        <v>941</v>
      </c>
      <c r="K41" s="145" t="s">
        <v>949</v>
      </c>
      <c r="L41" s="145" t="s">
        <v>957</v>
      </c>
      <c r="M41" s="145" t="s">
        <v>965</v>
      </c>
    </row>
    <row r="42" spans="1:14" ht="14.4">
      <c r="A42" s="231">
        <v>21</v>
      </c>
      <c r="B42" s="233" t="s">
        <v>1287</v>
      </c>
      <c r="C42" s="233" t="s">
        <v>1288</v>
      </c>
      <c r="D42" s="147" t="str">
        <f>IF(IFERROR(VLOOKUP(B42,PERSONAS_INGRESOS!$A$4:$B$293,2,FALSE),"no")=C42,"yes","no")</f>
        <v>no</v>
      </c>
      <c r="E42" s="147" t="str">
        <f>IF(IFERROR(VLOOKUP(B42,HOGARES_AGREGADOS!$A$4:$B$258,2,FALSE),"no")=C42,"yes","no")</f>
        <v>yes</v>
      </c>
      <c r="F42" s="146" t="str">
        <f>IF(IFERROR(VLOOKUP(B42,'Structure HOGARES_AGREGADOS'!$T$3:$U$142,2,FALSE),"no")=C42,"yes","no")</f>
        <v>yes</v>
      </c>
      <c r="H42" s="143" t="str">
        <f>VLOOKUP(H41,PERSONAS_INGRESOS!$A$4:$B$293,2,FALSE)</f>
        <v>Autoconsumo de productos agrícolas</v>
      </c>
      <c r="I42" s="143" t="str">
        <f>VLOOKUP(I41,PERSONAS_INGRESOS!$A$4:$B$293,2,FALSE)</f>
        <v>Valor producción para autoconsumo</v>
      </c>
      <c r="J42" s="143" t="str">
        <f>VLOOKUP(J41,PERSONAS_INGRESOS!$A$4:$B$293,2,FALSE)</f>
        <v>Valor de árboles destinados para uso del hogar</v>
      </c>
      <c r="K42" s="143" t="str">
        <f>VLOOKUP(K41,PERSONAS_INGRESOS!$A$4:$B$293,2,FALSE)</f>
        <v>Valor de animales destinados al autoconsumo</v>
      </c>
      <c r="L42" s="143" t="str">
        <f>VLOOKUP(L41,PERSONAS_INGRESOS!$A$4:$B$293,2,FALSE)</f>
        <v>Valor de subproductos de origen animal consumidos x el hogar</v>
      </c>
      <c r="M42" s="143" t="str">
        <f>VLOOKUP(M41,PERSONAS_INGRESOS!$A$4:$B$293,2,FALSE)</f>
        <v>Valor de los product. o animales silvestres para autoconsumo</v>
      </c>
    </row>
    <row r="43" spans="1:14" ht="14.4">
      <c r="A43" s="231">
        <v>22</v>
      </c>
      <c r="B43" s="233" t="s">
        <v>1289</v>
      </c>
      <c r="C43" s="233" t="s">
        <v>1290</v>
      </c>
      <c r="D43" s="147" t="str">
        <f>IF(IFERROR(VLOOKUP(B43,PERSONAS_INGRESOS!$A$4:$B$293,2,FALSE),"no")=C43,"yes","no")</f>
        <v>no</v>
      </c>
      <c r="E43" s="147" t="str">
        <f>IF(IFERROR(VLOOKUP(B43,HOGARES_AGREGADOS!$A$4:$B$258,2,FALSE),"no")=C43,"yes","no")</f>
        <v>yes</v>
      </c>
      <c r="F43" s="146" t="str">
        <f>IF(IFERROR(VLOOKUP(B43,'Structure HOGARES_AGREGADOS'!$T$3:$U$142,2,FALSE),"no")=C43,"yes","no")</f>
        <v>yes</v>
      </c>
      <c r="G43" s="145" t="s">
        <v>1848</v>
      </c>
      <c r="H43" s="145" t="s">
        <v>1285</v>
      </c>
      <c r="I43" s="145" t="s">
        <v>1287</v>
      </c>
    </row>
    <row r="44" spans="1:14" ht="14.4">
      <c r="A44" s="231">
        <v>22</v>
      </c>
      <c r="B44" s="233" t="s">
        <v>1289</v>
      </c>
      <c r="C44" s="233" t="s">
        <v>1290</v>
      </c>
      <c r="D44" s="147" t="str">
        <f>IF(IFERROR(VLOOKUP(B44,PERSONAS_INGRESOS!$A$4:$B$293,2,FALSE),"no")=C44,"yes","no")</f>
        <v>no</v>
      </c>
      <c r="E44" s="147" t="str">
        <f>IF(IFERROR(VLOOKUP(B44,HOGARES_AGREGADOS!$A$4:$B$258,2,FALSE),"no")=C44,"yes","no")</f>
        <v>yes</v>
      </c>
      <c r="F44" s="146" t="str">
        <f>IF(IFERROR(VLOOKUP(B44,'Structure HOGARES_AGREGADOS'!$T$3:$U$142,2,FALSE),"no")=C44,"yes","no")</f>
        <v>yes</v>
      </c>
      <c r="H44" s="145" t="str">
        <f>VLOOKUP(H43,$B$2:$C$60,2,FALSE)</f>
        <v>Ingresos del Trabajo Independiente (No Agropecuarios) No Monetario</v>
      </c>
      <c r="I44" s="145" t="str">
        <f>VLOOKUP(I43,$B$2:$C$60,2,FALSE)</f>
        <v>Ingreso del Trabajo Independiente (Agropecuario) No Monetario</v>
      </c>
    </row>
    <row r="45" spans="1:14" ht="14.4">
      <c r="A45" s="231">
        <v>23</v>
      </c>
      <c r="B45" s="233" t="s">
        <v>1291</v>
      </c>
      <c r="C45" s="233" t="s">
        <v>1292</v>
      </c>
      <c r="D45" s="147" t="str">
        <f>IF(IFERROR(VLOOKUP(B45,PERSONAS_INGRESOS!$A$4:$B$293,2,FALSE),"no")=C45,"yes","no")</f>
        <v>no</v>
      </c>
      <c r="E45" s="147" t="str">
        <f>IF(IFERROR(VLOOKUP(B45,HOGARES_AGREGADOS!$A$4:$B$258,2,FALSE),"no")=C45,"yes","no")</f>
        <v>yes</v>
      </c>
      <c r="F45" s="146" t="str">
        <f>IF(IFERROR(VLOOKUP(B45,'Structure HOGARES_AGREGADOS'!$T$3:$U$142,2,FALSE),"no")=C45,"yes","no")</f>
        <v>yes</v>
      </c>
      <c r="G45" s="300" t="s">
        <v>1849</v>
      </c>
    </row>
    <row r="46" spans="1:14" ht="14.4">
      <c r="A46" s="231">
        <v>23</v>
      </c>
      <c r="B46" s="233" t="s">
        <v>1291</v>
      </c>
      <c r="C46" s="233" t="s">
        <v>1292</v>
      </c>
      <c r="D46" s="147" t="str">
        <f>IF(IFERROR(VLOOKUP(B46,PERSONAS_INGRESOS!$A$4:$B$293,2,FALSE),"no")=C46,"yes","no")</f>
        <v>no</v>
      </c>
      <c r="E46" s="147" t="str">
        <f>IF(IFERROR(VLOOKUP(B46,HOGARES_AGREGADOS!$A$4:$B$258,2,FALSE),"no")=C46,"yes","no")</f>
        <v>yes</v>
      </c>
      <c r="F46" s="146" t="str">
        <f>IF(IFERROR(VLOOKUP(B46,'Structure HOGARES_AGREGADOS'!$T$3:$U$142,2,FALSE),"no")=C46,"yes","no")</f>
        <v>yes</v>
      </c>
    </row>
    <row r="47" spans="1:14" ht="14.4">
      <c r="A47" s="231">
        <v>23.727272727272702</v>
      </c>
      <c r="B47" s="233" t="s">
        <v>1293</v>
      </c>
      <c r="C47" s="233" t="s">
        <v>1294</v>
      </c>
      <c r="D47" s="147" t="str">
        <f>IF(IFERROR(VLOOKUP(B47,PERSONAS_INGRESOS!$A$4:$B$293,2,FALSE),"no")=C47,"yes","no")</f>
        <v>no</v>
      </c>
      <c r="E47" s="147" t="str">
        <f>IF(IFERROR(VLOOKUP(B47,HOGARES_AGREGADOS!$A$4:$B$258,2,FALSE),"no")=C47,"yes","no")</f>
        <v>yes</v>
      </c>
      <c r="F47" s="146" t="str">
        <f>IF(IFERROR(VLOOKUP(B47,'Structure HOGARES_AGREGADOS'!$T$3:$U$142,2,FALSE),"no")=C47,"yes","no")</f>
        <v>yes</v>
      </c>
      <c r="G47" s="145" t="s">
        <v>1850</v>
      </c>
      <c r="H47" s="145" t="s">
        <v>1855</v>
      </c>
      <c r="I47" s="145" t="s">
        <v>1856</v>
      </c>
      <c r="J47" s="145" t="s">
        <v>1857</v>
      </c>
    </row>
    <row r="48" spans="1:14" ht="14.4">
      <c r="A48" s="231">
        <v>24.227272727272702</v>
      </c>
      <c r="B48" s="233" t="s">
        <v>1293</v>
      </c>
      <c r="C48" s="233" t="s">
        <v>1294</v>
      </c>
      <c r="D48" s="147" t="str">
        <f>IF(IFERROR(VLOOKUP(B48,PERSONAS_INGRESOS!$A$4:$B$293,2,FALSE),"no")=C48,"yes","no")</f>
        <v>no</v>
      </c>
      <c r="E48" s="147" t="str">
        <f>IF(IFERROR(VLOOKUP(B48,HOGARES_AGREGADOS!$A$4:$B$258,2,FALSE),"no")=C48,"yes","no")</f>
        <v>yes</v>
      </c>
      <c r="F48" s="146" t="str">
        <f>IF(IFERROR(VLOOKUP(B48,'Structure HOGARES_AGREGADOS'!$T$3:$U$142,2,FALSE),"no")=C48,"yes","no")</f>
        <v>yes</v>
      </c>
      <c r="H48" s="143" t="e">
        <f>VLOOKUP(H47,PERSONAS_INGRESOS!$A$4:$B$293,2,FALSE)</f>
        <v>#N/A</v>
      </c>
      <c r="I48" s="143" t="e">
        <f>VLOOKUP(I47,PERSONAS_INGRESOS!$A$4:$B$293,2,FALSE)</f>
        <v>#N/A</v>
      </c>
      <c r="J48" s="143" t="e">
        <f>VLOOKUP(J47,PERSONAS_INGRESOS!$A$4:$B$293,2,FALSE)</f>
        <v>#N/A</v>
      </c>
    </row>
    <row r="49" spans="1:14" ht="14.4">
      <c r="A49" s="231">
        <v>24.727272727272702</v>
      </c>
      <c r="B49" s="233" t="s">
        <v>1295</v>
      </c>
      <c r="C49" s="233" t="s">
        <v>1296</v>
      </c>
      <c r="D49" s="147" t="str">
        <f>IF(IFERROR(VLOOKUP(B49,PERSONAS_INGRESOS!$A$4:$B$293,2,FALSE),"no")=C49,"yes","no")</f>
        <v>no</v>
      </c>
      <c r="E49" s="147" t="str">
        <f>IF(IFERROR(VLOOKUP(B49,HOGARES_AGREGADOS!$A$4:$B$258,2,FALSE),"no")=C49,"yes","no")</f>
        <v>yes</v>
      </c>
      <c r="F49" s="146" t="str">
        <f>IF(IFERROR(VLOOKUP(B49,'Structure HOGARES_AGREGADOS'!$T$3:$U$142,2,FALSE),"no")=C49,"yes","no")</f>
        <v>yes</v>
      </c>
      <c r="G49" s="145" t="s">
        <v>1851</v>
      </c>
      <c r="H49" s="145" t="s">
        <v>1283</v>
      </c>
      <c r="I49" s="145" t="s">
        <v>1289</v>
      </c>
      <c r="J49" s="145" t="s">
        <v>1291</v>
      </c>
      <c r="K49" s="145" t="s">
        <v>1293</v>
      </c>
    </row>
    <row r="50" spans="1:14" ht="14.4">
      <c r="A50" s="231">
        <v>25.227272727272702</v>
      </c>
      <c r="B50" s="233" t="s">
        <v>1295</v>
      </c>
      <c r="C50" s="233" t="s">
        <v>1296</v>
      </c>
      <c r="D50" s="147" t="str">
        <f>IF(IFERROR(VLOOKUP(B50,PERSONAS_INGRESOS!$A$4:$B$293,2,FALSE),"no")=C50,"yes","no")</f>
        <v>no</v>
      </c>
      <c r="E50" s="147" t="str">
        <f>IF(IFERROR(VLOOKUP(B50,HOGARES_AGREGADOS!$A$4:$B$258,2,FALSE),"no")=C50,"yes","no")</f>
        <v>yes</v>
      </c>
      <c r="F50" s="146" t="str">
        <f>IF(IFERROR(VLOOKUP(B50,'Structure HOGARES_AGREGADOS'!$T$3:$U$142,2,FALSE),"no")=C50,"yes","no")</f>
        <v>yes</v>
      </c>
      <c r="H50" s="145" t="str">
        <f>VLOOKUP(H49,$B$2:$C$60,2,FALSE)</f>
        <v>Ingresos del Trabajo Asalariado No Monetario (Salario en Especie)</v>
      </c>
      <c r="I50" s="145" t="str">
        <f>VLOOKUP(I49,$B$2:$C$60,2,FALSE)</f>
        <v>Ingreso del Trabajo Independiente No Monetario</v>
      </c>
      <c r="J50" s="145" t="str">
        <f>VLOOKUP(J49,$B$2:$C$60,2,FALSE)</f>
        <v>Ingreso por Regalos</v>
      </c>
      <c r="K50" s="145" t="str">
        <f>VLOOKUP(K49,$B$2:$C$60,2,FALSE)</f>
        <v>Valor Imputado de la Vivienda Propia, Cedida, Otra</v>
      </c>
    </row>
    <row r="51" spans="1:14" ht="14.4">
      <c r="A51" s="231">
        <v>25.727272727272702</v>
      </c>
      <c r="B51" s="233" t="s">
        <v>1297</v>
      </c>
      <c r="C51" s="233" t="s">
        <v>1298</v>
      </c>
      <c r="D51" s="147" t="str">
        <f>IF(IFERROR(VLOOKUP(B51,PERSONAS_INGRESOS!$A$4:$B$293,2,FALSE),"no")=C51,"yes","no")</f>
        <v>no</v>
      </c>
      <c r="E51" s="147" t="str">
        <f>IF(IFERROR(VLOOKUP(B51,HOGARES_AGREGADOS!$A$4:$B$258,2,FALSE),"no")=C51,"yes","no")</f>
        <v>yes</v>
      </c>
      <c r="F51" s="146" t="str">
        <f>IF(IFERROR(VLOOKUP(B51,'Structure HOGARES_AGREGADOS'!$T$3:$U$142,2,FALSE),"no")=C51,"yes","no")</f>
        <v>yes</v>
      </c>
      <c r="G51" s="145" t="s">
        <v>1852</v>
      </c>
      <c r="H51" s="145" t="s">
        <v>1006</v>
      </c>
      <c r="I51" s="145" t="s">
        <v>1295</v>
      </c>
    </row>
    <row r="52" spans="1:14" ht="14.4">
      <c r="A52" s="231">
        <v>26.227272727272702</v>
      </c>
      <c r="B52" s="233" t="s">
        <v>1297</v>
      </c>
      <c r="C52" s="233" t="s">
        <v>1298</v>
      </c>
      <c r="D52" s="147" t="str">
        <f>IF(IFERROR(VLOOKUP(B52,PERSONAS_INGRESOS!$A$4:$B$293,2,FALSE),"no")=C52,"yes","no")</f>
        <v>no</v>
      </c>
      <c r="E52" s="147" t="str">
        <f>IF(IFERROR(VLOOKUP(B52,HOGARES_AGREGADOS!$A$4:$B$258,2,FALSE),"no")=C52,"yes","no")</f>
        <v>yes</v>
      </c>
      <c r="F52" s="146" t="str">
        <f>IF(IFERROR(VLOOKUP(B52,'Structure HOGARES_AGREGADOS'!$T$3:$U$142,2,FALSE),"no")=C52,"yes","no")</f>
        <v>yes</v>
      </c>
      <c r="H52" s="145" t="str">
        <f>VLOOKUP(H51,$B$2:$C$60,2,FALSE)</f>
        <v>Ingreso Corriente Monetario del Hogar</v>
      </c>
      <c r="I52" s="145" t="str">
        <f>VLOOKUP(I51,$B$2:$C$60,2,FALSE)</f>
        <v>Ingreso Corriente No Monetario del Hogar</v>
      </c>
    </row>
    <row r="53" spans="1:14" ht="14.4">
      <c r="A53" s="231">
        <v>26.727272727272702</v>
      </c>
      <c r="B53" s="233" t="s">
        <v>1299</v>
      </c>
      <c r="C53" s="233" t="s">
        <v>1300</v>
      </c>
      <c r="D53" s="147" t="str">
        <f>IF(IFERROR(VLOOKUP(B53,PERSONAS_INGRESOS!$A$4:$B$293,2,FALSE),"no")=C53,"yes","no")</f>
        <v>no</v>
      </c>
      <c r="E53" s="147" t="str">
        <f>IF(IFERROR(VLOOKUP(B53,HOGARES_AGREGADOS!$A$4:$B$258,2,FALSE),"no")=C53,"yes","no")</f>
        <v>yes</v>
      </c>
      <c r="F53" s="146" t="str">
        <f>IF(IFERROR(VLOOKUP(B53,'Structure HOGARES_AGREGADOS'!$T$3:$U$142,2,FALSE),"no")=C53,"yes","no")</f>
        <v>no</v>
      </c>
      <c r="G53" s="145" t="s">
        <v>1853</v>
      </c>
    </row>
    <row r="54" spans="1:14" ht="14.4">
      <c r="A54" s="231">
        <v>27.227272727272702</v>
      </c>
      <c r="B54" s="233" t="s">
        <v>1299</v>
      </c>
      <c r="C54" s="233" t="s">
        <v>1300</v>
      </c>
      <c r="D54" s="147" t="str">
        <f>IF(IFERROR(VLOOKUP(B54,PERSONAS_INGRESOS!$A$4:$B$293,2,FALSE),"no")=C54,"yes","no")</f>
        <v>no</v>
      </c>
      <c r="E54" s="147" t="str">
        <f>IF(IFERROR(VLOOKUP(B54,HOGARES_AGREGADOS!$A$4:$B$258,2,FALSE),"no")=C54,"yes","no")</f>
        <v>yes</v>
      </c>
      <c r="F54" s="146" t="str">
        <f>IF(IFERROR(VLOOKUP(B54,'Structure HOGARES_AGREGADOS'!$T$3:$U$142,2,FALSE),"no")=C54,"yes","no")</f>
        <v>no</v>
      </c>
    </row>
    <row r="55" spans="1:14" ht="14.4">
      <c r="A55" s="231">
        <v>27.727272727272702</v>
      </c>
      <c r="B55" s="233" t="s">
        <v>1301</v>
      </c>
      <c r="C55" s="233" t="s">
        <v>1302</v>
      </c>
      <c r="D55" s="147" t="str">
        <f>IF(IFERROR(VLOOKUP(B55,PERSONAS_INGRESOS!$A$4:$B$293,2,FALSE),"no")=C55,"yes","no")</f>
        <v>no</v>
      </c>
      <c r="E55" s="147" t="str">
        <f>IF(IFERROR(VLOOKUP(B55,HOGARES_AGREGADOS!$A$4:$B$258,2,FALSE),"no")=C55,"yes","no")</f>
        <v>yes</v>
      </c>
      <c r="F55" s="146" t="str">
        <f>IF(IFERROR(VLOOKUP(B55,'Structure HOGARES_AGREGADOS'!$T$3:$U$142,2,FALSE),"no")=C55,"yes","no")</f>
        <v>no</v>
      </c>
      <c r="G55" s="145" t="s">
        <v>1854</v>
      </c>
    </row>
    <row r="56" spans="1:14" ht="14.4">
      <c r="A56" s="231">
        <v>28.227272727272702</v>
      </c>
      <c r="B56" s="233" t="s">
        <v>1301</v>
      </c>
      <c r="C56" s="233" t="s">
        <v>1302</v>
      </c>
      <c r="D56" s="147" t="str">
        <f>IF(IFERROR(VLOOKUP(B56,PERSONAS_INGRESOS!$A$4:$B$293,2,FALSE),"no")=C56,"yes","no")</f>
        <v>no</v>
      </c>
      <c r="E56" s="147" t="str">
        <f>IF(IFERROR(VLOOKUP(B56,HOGARES_AGREGADOS!$A$4:$B$258,2,FALSE),"no")=C56,"yes","no")</f>
        <v>yes</v>
      </c>
      <c r="F56" s="146" t="str">
        <f>IF(IFERROR(VLOOKUP(B56,'Structure HOGARES_AGREGADOS'!$T$3:$U$142,2,FALSE),"no")=C56,"yes","no")</f>
        <v>no</v>
      </c>
    </row>
    <row r="57" spans="1:14" ht="14.4">
      <c r="B57" s="233"/>
      <c r="C57" s="159"/>
      <c r="D57" s="146"/>
      <c r="E57" s="146"/>
      <c r="F57" s="146"/>
    </row>
    <row r="58" spans="1:14" ht="14.4">
      <c r="B58" s="233"/>
      <c r="C58" s="159"/>
      <c r="D58" s="146"/>
      <c r="E58" s="146"/>
      <c r="F58" s="146"/>
    </row>
    <row r="59" spans="1:14" ht="14.4">
      <c r="B59" s="234" t="s">
        <v>1762</v>
      </c>
      <c r="C59" s="235" t="s">
        <v>986</v>
      </c>
      <c r="D59" s="3" t="s">
        <v>1763</v>
      </c>
      <c r="G59" s="145" t="s">
        <v>919</v>
      </c>
      <c r="H59" s="145" t="s">
        <v>921</v>
      </c>
      <c r="I59" s="145" t="s">
        <v>931</v>
      </c>
      <c r="J59" s="145" t="s">
        <v>939</v>
      </c>
      <c r="K59" s="145" t="s">
        <v>945</v>
      </c>
      <c r="L59" s="145" t="s">
        <v>953</v>
      </c>
      <c r="M59" s="145" t="s">
        <v>955</v>
      </c>
      <c r="N59" s="145" t="s">
        <v>963</v>
      </c>
    </row>
    <row r="60" spans="1:14" ht="14.4">
      <c r="B60" s="234" t="s">
        <v>1762</v>
      </c>
      <c r="C60" s="235" t="s">
        <v>986</v>
      </c>
      <c r="D60" s="3" t="s">
        <v>1763</v>
      </c>
      <c r="G60" s="143" t="str">
        <f>VLOOKUP(G59,PERSONAS_INGRESOS!$A$4:$B$293,2,FALSE)</f>
        <v>Venta de siembra antes de cosechar</v>
      </c>
      <c r="H60" s="143" t="str">
        <f>VLOOKUP(H59,PERSONAS_INGRESOS!$A$4:$B$293,2,FALSE)</f>
        <v>Venta de cosecha</v>
      </c>
      <c r="I60" s="143" t="str">
        <f>VLOOKUP(I59,PERSONAS_INGRESOS!$A$4:$B$293,2,FALSE)</f>
        <v>Venta de subproductos agrícolas</v>
      </c>
      <c r="J60" s="143" t="str">
        <f>VLOOKUP(J59,PERSONAS_INGRESOS!$A$4:$B$293,2,FALSE)</f>
        <v>Venta de árboles</v>
      </c>
      <c r="K60" s="143" t="str">
        <f>VLOOKUP(K59,PERSONAS_INGRESOS!$A$4:$B$293,2,FALSE)</f>
        <v>Venta de animales vivos</v>
      </c>
      <c r="L60" s="143" t="str">
        <f>VLOOKUP(L59,PERSONAS_INGRESOS!$A$4:$B$293,2,FALSE)</f>
        <v>Venta de animales sacrificados</v>
      </c>
      <c r="M60" s="143" t="str">
        <f>VLOOKUP(M59,PERSONAS_INGRESOS!$A$4:$B$293,2,FALSE)</f>
        <v>Venta de subproductos - origen animal</v>
      </c>
      <c r="N60" s="143" t="str">
        <f>VLOOKUP(N59,PERSONAS_INGRESOS!$A$4:$B$293,2,FALSE)</f>
        <v>Venta de productos y/o animales silvestres</v>
      </c>
    </row>
    <row r="61" spans="1:14" ht="14.4">
      <c r="C61" s="159"/>
    </row>
    <row r="62" spans="1:14" ht="14.4"/>
    <row r="63" spans="1:14" ht="14.4"/>
    <row r="64" spans="1:14" ht="15" customHeight="1"/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baseColWidth="10" defaultColWidth="11.44140625" defaultRowHeight="14.4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N742"/>
  <sheetViews>
    <sheetView workbookViewId="0"/>
  </sheetViews>
  <sheetFormatPr baseColWidth="10" defaultColWidth="9.109375" defaultRowHeight="13.2"/>
  <cols>
    <col min="1" max="1" width="24.5546875" style="82" customWidth="1"/>
    <col min="2" max="2" width="57.6640625" style="82" customWidth="1"/>
    <col min="3" max="3" width="9.109375" style="82"/>
    <col min="4" max="4" width="10" style="82" customWidth="1"/>
    <col min="5" max="5" width="9.109375" style="82"/>
    <col min="6" max="6" width="17.6640625" style="82" bestFit="1" customWidth="1"/>
    <col min="7" max="7" width="26.5546875" style="82" bestFit="1" customWidth="1"/>
    <col min="8" max="256" width="9.109375" style="82"/>
    <col min="257" max="257" width="24.5546875" style="82" customWidth="1"/>
    <col min="258" max="258" width="57.6640625" style="82" customWidth="1"/>
    <col min="259" max="512" width="9.109375" style="82"/>
    <col min="513" max="513" width="24.5546875" style="82" customWidth="1"/>
    <col min="514" max="514" width="57.6640625" style="82" customWidth="1"/>
    <col min="515" max="768" width="9.109375" style="82"/>
    <col min="769" max="769" width="24.5546875" style="82" customWidth="1"/>
    <col min="770" max="770" width="57.6640625" style="82" customWidth="1"/>
    <col min="771" max="1024" width="9.109375" style="82"/>
    <col min="1025" max="1025" width="24.5546875" style="82" customWidth="1"/>
    <col min="1026" max="1026" width="57.6640625" style="82" customWidth="1"/>
    <col min="1027" max="1280" width="9.109375" style="82"/>
    <col min="1281" max="1281" width="24.5546875" style="82" customWidth="1"/>
    <col min="1282" max="1282" width="57.6640625" style="82" customWidth="1"/>
    <col min="1283" max="1536" width="9.109375" style="82"/>
    <col min="1537" max="1537" width="24.5546875" style="82" customWidth="1"/>
    <col min="1538" max="1538" width="57.6640625" style="82" customWidth="1"/>
    <col min="1539" max="1792" width="9.109375" style="82"/>
    <col min="1793" max="1793" width="24.5546875" style="82" customWidth="1"/>
    <col min="1794" max="1794" width="57.6640625" style="82" customWidth="1"/>
    <col min="1795" max="2048" width="9.109375" style="82"/>
    <col min="2049" max="2049" width="24.5546875" style="82" customWidth="1"/>
    <col min="2050" max="2050" width="57.6640625" style="82" customWidth="1"/>
    <col min="2051" max="2304" width="9.109375" style="82"/>
    <col min="2305" max="2305" width="24.5546875" style="82" customWidth="1"/>
    <col min="2306" max="2306" width="57.6640625" style="82" customWidth="1"/>
    <col min="2307" max="2560" width="9.109375" style="82"/>
    <col min="2561" max="2561" width="24.5546875" style="82" customWidth="1"/>
    <col min="2562" max="2562" width="57.6640625" style="82" customWidth="1"/>
    <col min="2563" max="2816" width="9.109375" style="82"/>
    <col min="2817" max="2817" width="24.5546875" style="82" customWidth="1"/>
    <col min="2818" max="2818" width="57.6640625" style="82" customWidth="1"/>
    <col min="2819" max="3072" width="9.109375" style="82"/>
    <col min="3073" max="3073" width="24.5546875" style="82" customWidth="1"/>
    <col min="3074" max="3074" width="57.6640625" style="82" customWidth="1"/>
    <col min="3075" max="3328" width="9.109375" style="82"/>
    <col min="3329" max="3329" width="24.5546875" style="82" customWidth="1"/>
    <col min="3330" max="3330" width="57.6640625" style="82" customWidth="1"/>
    <col min="3331" max="3584" width="9.109375" style="82"/>
    <col min="3585" max="3585" width="24.5546875" style="82" customWidth="1"/>
    <col min="3586" max="3586" width="57.6640625" style="82" customWidth="1"/>
    <col min="3587" max="3840" width="9.109375" style="82"/>
    <col min="3841" max="3841" width="24.5546875" style="82" customWidth="1"/>
    <col min="3842" max="3842" width="57.6640625" style="82" customWidth="1"/>
    <col min="3843" max="4096" width="9.109375" style="82"/>
    <col min="4097" max="4097" width="24.5546875" style="82" customWidth="1"/>
    <col min="4098" max="4098" width="57.6640625" style="82" customWidth="1"/>
    <col min="4099" max="4352" width="9.109375" style="82"/>
    <col min="4353" max="4353" width="24.5546875" style="82" customWidth="1"/>
    <col min="4354" max="4354" width="57.6640625" style="82" customWidth="1"/>
    <col min="4355" max="4608" width="9.109375" style="82"/>
    <col min="4609" max="4609" width="24.5546875" style="82" customWidth="1"/>
    <col min="4610" max="4610" width="57.6640625" style="82" customWidth="1"/>
    <col min="4611" max="4864" width="9.109375" style="82"/>
    <col min="4865" max="4865" width="24.5546875" style="82" customWidth="1"/>
    <col min="4866" max="4866" width="57.6640625" style="82" customWidth="1"/>
    <col min="4867" max="5120" width="9.109375" style="82"/>
    <col min="5121" max="5121" width="24.5546875" style="82" customWidth="1"/>
    <col min="5122" max="5122" width="57.6640625" style="82" customWidth="1"/>
    <col min="5123" max="5376" width="9.109375" style="82"/>
    <col min="5377" max="5377" width="24.5546875" style="82" customWidth="1"/>
    <col min="5378" max="5378" width="57.6640625" style="82" customWidth="1"/>
    <col min="5379" max="5632" width="9.109375" style="82"/>
    <col min="5633" max="5633" width="24.5546875" style="82" customWidth="1"/>
    <col min="5634" max="5634" width="57.6640625" style="82" customWidth="1"/>
    <col min="5635" max="5888" width="9.109375" style="82"/>
    <col min="5889" max="5889" width="24.5546875" style="82" customWidth="1"/>
    <col min="5890" max="5890" width="57.6640625" style="82" customWidth="1"/>
    <col min="5891" max="6144" width="9.109375" style="82"/>
    <col min="6145" max="6145" width="24.5546875" style="82" customWidth="1"/>
    <col min="6146" max="6146" width="57.6640625" style="82" customWidth="1"/>
    <col min="6147" max="6400" width="9.109375" style="82"/>
    <col min="6401" max="6401" width="24.5546875" style="82" customWidth="1"/>
    <col min="6402" max="6402" width="57.6640625" style="82" customWidth="1"/>
    <col min="6403" max="6656" width="9.109375" style="82"/>
    <col min="6657" max="6657" width="24.5546875" style="82" customWidth="1"/>
    <col min="6658" max="6658" width="57.6640625" style="82" customWidth="1"/>
    <col min="6659" max="6912" width="9.109375" style="82"/>
    <col min="6913" max="6913" width="24.5546875" style="82" customWidth="1"/>
    <col min="6914" max="6914" width="57.6640625" style="82" customWidth="1"/>
    <col min="6915" max="7168" width="9.109375" style="82"/>
    <col min="7169" max="7169" width="24.5546875" style="82" customWidth="1"/>
    <col min="7170" max="7170" width="57.6640625" style="82" customWidth="1"/>
    <col min="7171" max="7424" width="9.109375" style="82"/>
    <col min="7425" max="7425" width="24.5546875" style="82" customWidth="1"/>
    <col min="7426" max="7426" width="57.6640625" style="82" customWidth="1"/>
    <col min="7427" max="7680" width="9.109375" style="82"/>
    <col min="7681" max="7681" width="24.5546875" style="82" customWidth="1"/>
    <col min="7682" max="7682" width="57.6640625" style="82" customWidth="1"/>
    <col min="7683" max="7936" width="9.109375" style="82"/>
    <col min="7937" max="7937" width="24.5546875" style="82" customWidth="1"/>
    <col min="7938" max="7938" width="57.6640625" style="82" customWidth="1"/>
    <col min="7939" max="8192" width="9.109375" style="82"/>
    <col min="8193" max="8193" width="24.5546875" style="82" customWidth="1"/>
    <col min="8194" max="8194" width="57.6640625" style="82" customWidth="1"/>
    <col min="8195" max="8448" width="9.109375" style="82"/>
    <col min="8449" max="8449" width="24.5546875" style="82" customWidth="1"/>
    <col min="8450" max="8450" width="57.6640625" style="82" customWidth="1"/>
    <col min="8451" max="8704" width="9.109375" style="82"/>
    <col min="8705" max="8705" width="24.5546875" style="82" customWidth="1"/>
    <col min="8706" max="8706" width="57.6640625" style="82" customWidth="1"/>
    <col min="8707" max="8960" width="9.109375" style="82"/>
    <col min="8961" max="8961" width="24.5546875" style="82" customWidth="1"/>
    <col min="8962" max="8962" width="57.6640625" style="82" customWidth="1"/>
    <col min="8963" max="9216" width="9.109375" style="82"/>
    <col min="9217" max="9217" width="24.5546875" style="82" customWidth="1"/>
    <col min="9218" max="9218" width="57.6640625" style="82" customWidth="1"/>
    <col min="9219" max="9472" width="9.109375" style="82"/>
    <col min="9473" max="9473" width="24.5546875" style="82" customWidth="1"/>
    <col min="9474" max="9474" width="57.6640625" style="82" customWidth="1"/>
    <col min="9475" max="9728" width="9.109375" style="82"/>
    <col min="9729" max="9729" width="24.5546875" style="82" customWidth="1"/>
    <col min="9730" max="9730" width="57.6640625" style="82" customWidth="1"/>
    <col min="9731" max="9984" width="9.109375" style="82"/>
    <col min="9985" max="9985" width="24.5546875" style="82" customWidth="1"/>
    <col min="9986" max="9986" width="57.6640625" style="82" customWidth="1"/>
    <col min="9987" max="10240" width="9.109375" style="82"/>
    <col min="10241" max="10241" width="24.5546875" style="82" customWidth="1"/>
    <col min="10242" max="10242" width="57.6640625" style="82" customWidth="1"/>
    <col min="10243" max="10496" width="9.109375" style="82"/>
    <col min="10497" max="10497" width="24.5546875" style="82" customWidth="1"/>
    <col min="10498" max="10498" width="57.6640625" style="82" customWidth="1"/>
    <col min="10499" max="10752" width="9.109375" style="82"/>
    <col min="10753" max="10753" width="24.5546875" style="82" customWidth="1"/>
    <col min="10754" max="10754" width="57.6640625" style="82" customWidth="1"/>
    <col min="10755" max="11008" width="9.109375" style="82"/>
    <col min="11009" max="11009" width="24.5546875" style="82" customWidth="1"/>
    <col min="11010" max="11010" width="57.6640625" style="82" customWidth="1"/>
    <col min="11011" max="11264" width="9.109375" style="82"/>
    <col min="11265" max="11265" width="24.5546875" style="82" customWidth="1"/>
    <col min="11266" max="11266" width="57.6640625" style="82" customWidth="1"/>
    <col min="11267" max="11520" width="9.109375" style="82"/>
    <col min="11521" max="11521" width="24.5546875" style="82" customWidth="1"/>
    <col min="11522" max="11522" width="57.6640625" style="82" customWidth="1"/>
    <col min="11523" max="11776" width="9.109375" style="82"/>
    <col min="11777" max="11777" width="24.5546875" style="82" customWidth="1"/>
    <col min="11778" max="11778" width="57.6640625" style="82" customWidth="1"/>
    <col min="11779" max="12032" width="9.109375" style="82"/>
    <col min="12033" max="12033" width="24.5546875" style="82" customWidth="1"/>
    <col min="12034" max="12034" width="57.6640625" style="82" customWidth="1"/>
    <col min="12035" max="12288" width="9.109375" style="82"/>
    <col min="12289" max="12289" width="24.5546875" style="82" customWidth="1"/>
    <col min="12290" max="12290" width="57.6640625" style="82" customWidth="1"/>
    <col min="12291" max="12544" width="9.109375" style="82"/>
    <col min="12545" max="12545" width="24.5546875" style="82" customWidth="1"/>
    <col min="12546" max="12546" width="57.6640625" style="82" customWidth="1"/>
    <col min="12547" max="12800" width="9.109375" style="82"/>
    <col min="12801" max="12801" width="24.5546875" style="82" customWidth="1"/>
    <col min="12802" max="12802" width="57.6640625" style="82" customWidth="1"/>
    <col min="12803" max="13056" width="9.109375" style="82"/>
    <col min="13057" max="13057" width="24.5546875" style="82" customWidth="1"/>
    <col min="13058" max="13058" width="57.6640625" style="82" customWidth="1"/>
    <col min="13059" max="13312" width="9.109375" style="82"/>
    <col min="13313" max="13313" width="24.5546875" style="82" customWidth="1"/>
    <col min="13314" max="13314" width="57.6640625" style="82" customWidth="1"/>
    <col min="13315" max="13568" width="9.109375" style="82"/>
    <col min="13569" max="13569" width="24.5546875" style="82" customWidth="1"/>
    <col min="13570" max="13570" width="57.6640625" style="82" customWidth="1"/>
    <col min="13571" max="13824" width="9.109375" style="82"/>
    <col min="13825" max="13825" width="24.5546875" style="82" customWidth="1"/>
    <col min="13826" max="13826" width="57.6640625" style="82" customWidth="1"/>
    <col min="13827" max="14080" width="9.109375" style="82"/>
    <col min="14081" max="14081" width="24.5546875" style="82" customWidth="1"/>
    <col min="14082" max="14082" width="57.6640625" style="82" customWidth="1"/>
    <col min="14083" max="14336" width="9.109375" style="82"/>
    <col min="14337" max="14337" width="24.5546875" style="82" customWidth="1"/>
    <col min="14338" max="14338" width="57.6640625" style="82" customWidth="1"/>
    <col min="14339" max="14592" width="9.109375" style="82"/>
    <col min="14593" max="14593" width="24.5546875" style="82" customWidth="1"/>
    <col min="14594" max="14594" width="57.6640625" style="82" customWidth="1"/>
    <col min="14595" max="14848" width="9.109375" style="82"/>
    <col min="14849" max="14849" width="24.5546875" style="82" customWidth="1"/>
    <col min="14850" max="14850" width="57.6640625" style="82" customWidth="1"/>
    <col min="14851" max="15104" width="9.109375" style="82"/>
    <col min="15105" max="15105" width="24.5546875" style="82" customWidth="1"/>
    <col min="15106" max="15106" width="57.6640625" style="82" customWidth="1"/>
    <col min="15107" max="15360" width="9.109375" style="82"/>
    <col min="15361" max="15361" width="24.5546875" style="82" customWidth="1"/>
    <col min="15362" max="15362" width="57.6640625" style="82" customWidth="1"/>
    <col min="15363" max="15616" width="9.109375" style="82"/>
    <col min="15617" max="15617" width="24.5546875" style="82" customWidth="1"/>
    <col min="15618" max="15618" width="57.6640625" style="82" customWidth="1"/>
    <col min="15619" max="15872" width="9.109375" style="82"/>
    <col min="15873" max="15873" width="24.5546875" style="82" customWidth="1"/>
    <col min="15874" max="15874" width="57.6640625" style="82" customWidth="1"/>
    <col min="15875" max="16128" width="9.109375" style="82"/>
    <col min="16129" max="16129" width="24.5546875" style="82" customWidth="1"/>
    <col min="16130" max="16130" width="57.6640625" style="82" customWidth="1"/>
    <col min="16131" max="16384" width="9.109375" style="82"/>
  </cols>
  <sheetData>
    <row r="2" spans="1:2" ht="13.8" thickBot="1">
      <c r="A2" s="383" t="s">
        <v>439</v>
      </c>
      <c r="B2" s="383"/>
    </row>
    <row r="3" spans="1:2" ht="13.8" thickBot="1">
      <c r="A3" s="83" t="s">
        <v>440</v>
      </c>
      <c r="B3" s="84" t="s">
        <v>441</v>
      </c>
    </row>
    <row r="4" spans="1:2">
      <c r="A4" s="85" t="s">
        <v>442</v>
      </c>
      <c r="B4" s="86" t="s">
        <v>443</v>
      </c>
    </row>
    <row r="5" spans="1:2">
      <c r="A5" s="87" t="s">
        <v>444</v>
      </c>
      <c r="B5" s="88" t="s">
        <v>445</v>
      </c>
    </row>
    <row r="6" spans="1:2">
      <c r="A6" s="87" t="s">
        <v>446</v>
      </c>
      <c r="B6" s="88" t="s">
        <v>447</v>
      </c>
    </row>
    <row r="7" spans="1:2">
      <c r="A7" s="87" t="s">
        <v>448</v>
      </c>
      <c r="B7" s="88" t="s">
        <v>449</v>
      </c>
    </row>
    <row r="8" spans="1:2">
      <c r="A8" s="87" t="s">
        <v>450</v>
      </c>
      <c r="B8" s="88" t="s">
        <v>450</v>
      </c>
    </row>
    <row r="9" spans="1:2">
      <c r="A9" s="87" t="s">
        <v>451</v>
      </c>
      <c r="B9" s="88" t="s">
        <v>451</v>
      </c>
    </row>
    <row r="10" spans="1:2">
      <c r="A10" s="87" t="s">
        <v>452</v>
      </c>
      <c r="B10" s="88" t="s">
        <v>452</v>
      </c>
    </row>
    <row r="11" spans="1:2">
      <c r="A11" s="87" t="s">
        <v>453</v>
      </c>
      <c r="B11" s="88" t="s">
        <v>453</v>
      </c>
    </row>
    <row r="12" spans="1:2">
      <c r="A12" s="87" t="s">
        <v>454</v>
      </c>
      <c r="B12" s="88" t="s">
        <v>455</v>
      </c>
    </row>
    <row r="13" spans="1:2">
      <c r="A13" s="87" t="s">
        <v>456</v>
      </c>
      <c r="B13" s="88" t="s">
        <v>456</v>
      </c>
    </row>
    <row r="14" spans="1:2">
      <c r="A14" s="87" t="s">
        <v>457</v>
      </c>
      <c r="B14" s="88" t="s">
        <v>457</v>
      </c>
    </row>
    <row r="15" spans="1:2">
      <c r="A15" s="87" t="s">
        <v>129</v>
      </c>
      <c r="B15" s="88" t="s">
        <v>129</v>
      </c>
    </row>
    <row r="16" spans="1:2">
      <c r="A16" s="87" t="s">
        <v>458</v>
      </c>
      <c r="B16" s="88" t="s">
        <v>458</v>
      </c>
    </row>
    <row r="17" spans="1:2">
      <c r="A17" s="87" t="s">
        <v>459</v>
      </c>
      <c r="B17" s="88" t="s">
        <v>460</v>
      </c>
    </row>
    <row r="18" spans="1:2">
      <c r="A18" s="87" t="s">
        <v>461</v>
      </c>
      <c r="B18" s="88" t="s">
        <v>461</v>
      </c>
    </row>
    <row r="19" spans="1:2">
      <c r="A19" s="87" t="s">
        <v>462</v>
      </c>
      <c r="B19" s="88" t="s">
        <v>462</v>
      </c>
    </row>
    <row r="20" spans="1:2">
      <c r="A20" s="87" t="s">
        <v>463</v>
      </c>
      <c r="B20" s="88" t="s">
        <v>464</v>
      </c>
    </row>
    <row r="21" spans="1:2">
      <c r="A21" s="87" t="s">
        <v>465</v>
      </c>
      <c r="B21" s="88" t="s">
        <v>465</v>
      </c>
    </row>
    <row r="22" spans="1:2">
      <c r="A22" s="87" t="s">
        <v>466</v>
      </c>
      <c r="B22" s="88" t="s">
        <v>466</v>
      </c>
    </row>
    <row r="23" spans="1:2">
      <c r="A23" s="87" t="s">
        <v>467</v>
      </c>
      <c r="B23" s="88" t="s">
        <v>468</v>
      </c>
    </row>
    <row r="24" spans="1:2">
      <c r="A24" s="87" t="s">
        <v>469</v>
      </c>
      <c r="B24" s="88" t="s">
        <v>470</v>
      </c>
    </row>
    <row r="25" spans="1:2">
      <c r="A25" s="87" t="s">
        <v>471</v>
      </c>
      <c r="B25" s="88" t="s">
        <v>472</v>
      </c>
    </row>
    <row r="26" spans="1:2">
      <c r="A26" s="87" t="s">
        <v>473</v>
      </c>
      <c r="B26" s="88" t="s">
        <v>474</v>
      </c>
    </row>
    <row r="27" spans="1:2">
      <c r="A27" s="87" t="s">
        <v>475</v>
      </c>
      <c r="B27" s="88" t="s">
        <v>476</v>
      </c>
    </row>
    <row r="28" spans="1:2">
      <c r="A28" s="87" t="s">
        <v>477</v>
      </c>
      <c r="B28" s="88" t="s">
        <v>478</v>
      </c>
    </row>
    <row r="29" spans="1:2">
      <c r="A29" s="87" t="s">
        <v>479</v>
      </c>
      <c r="B29" s="88" t="s">
        <v>480</v>
      </c>
    </row>
    <row r="30" spans="1:2">
      <c r="A30" s="87" t="s">
        <v>481</v>
      </c>
      <c r="B30" s="88" t="s">
        <v>482</v>
      </c>
    </row>
    <row r="31" spans="1:2">
      <c r="A31" s="87" t="s">
        <v>483</v>
      </c>
      <c r="B31" s="88" t="s">
        <v>484</v>
      </c>
    </row>
    <row r="32" spans="1:2">
      <c r="A32" s="87" t="s">
        <v>485</v>
      </c>
      <c r="B32" s="88" t="s">
        <v>486</v>
      </c>
    </row>
    <row r="33" spans="1:2">
      <c r="A33" s="87" t="s">
        <v>487</v>
      </c>
      <c r="B33" s="88" t="s">
        <v>488</v>
      </c>
    </row>
    <row r="34" spans="1:2">
      <c r="A34" s="87" t="s">
        <v>489</v>
      </c>
      <c r="B34" s="88" t="s">
        <v>490</v>
      </c>
    </row>
    <row r="35" spans="1:2">
      <c r="A35" s="87" t="s">
        <v>491</v>
      </c>
      <c r="B35" s="88" t="s">
        <v>492</v>
      </c>
    </row>
    <row r="36" spans="1:2">
      <c r="A36" s="87" t="s">
        <v>493</v>
      </c>
      <c r="B36" s="88" t="s">
        <v>494</v>
      </c>
    </row>
    <row r="37" spans="1:2">
      <c r="A37" s="87" t="s">
        <v>495</v>
      </c>
      <c r="B37" s="88" t="s">
        <v>496</v>
      </c>
    </row>
    <row r="38" spans="1:2">
      <c r="A38" s="87" t="s">
        <v>497</v>
      </c>
      <c r="B38" s="88" t="s">
        <v>498</v>
      </c>
    </row>
    <row r="39" spans="1:2">
      <c r="A39" s="87" t="s">
        <v>499</v>
      </c>
      <c r="B39" s="88" t="s">
        <v>500</v>
      </c>
    </row>
    <row r="40" spans="1:2">
      <c r="A40" s="87" t="s">
        <v>501</v>
      </c>
      <c r="B40" s="88" t="s">
        <v>502</v>
      </c>
    </row>
    <row r="41" spans="1:2">
      <c r="A41" s="87" t="s">
        <v>503</v>
      </c>
      <c r="B41" s="88" t="s">
        <v>504</v>
      </c>
    </row>
    <row r="42" spans="1:2">
      <c r="A42" s="87" t="s">
        <v>505</v>
      </c>
      <c r="B42" s="88" t="s">
        <v>506</v>
      </c>
    </row>
    <row r="43" spans="1:2">
      <c r="A43" s="87" t="s">
        <v>507</v>
      </c>
      <c r="B43" s="88" t="s">
        <v>508</v>
      </c>
    </row>
    <row r="44" spans="1:2">
      <c r="A44" s="87" t="s">
        <v>509</v>
      </c>
      <c r="B44" s="88" t="s">
        <v>510</v>
      </c>
    </row>
    <row r="45" spans="1:2">
      <c r="A45" s="87" t="s">
        <v>511</v>
      </c>
      <c r="B45" s="88" t="s">
        <v>512</v>
      </c>
    </row>
    <row r="46" spans="1:2">
      <c r="A46" s="87" t="s">
        <v>513</v>
      </c>
      <c r="B46" s="88" t="s">
        <v>514</v>
      </c>
    </row>
    <row r="47" spans="1:2">
      <c r="A47" s="87" t="s">
        <v>515</v>
      </c>
      <c r="B47" s="88" t="s">
        <v>516</v>
      </c>
    </row>
    <row r="48" spans="1:2">
      <c r="A48" s="87" t="s">
        <v>517</v>
      </c>
      <c r="B48" s="88" t="s">
        <v>518</v>
      </c>
    </row>
    <row r="49" spans="1:2">
      <c r="A49" s="87" t="s">
        <v>519</v>
      </c>
      <c r="B49" s="88" t="s">
        <v>520</v>
      </c>
    </row>
    <row r="50" spans="1:2">
      <c r="A50" s="87" t="s">
        <v>521</v>
      </c>
      <c r="B50" s="88" t="s">
        <v>522</v>
      </c>
    </row>
    <row r="51" spans="1:2">
      <c r="A51" s="87" t="s">
        <v>523</v>
      </c>
      <c r="B51" s="88" t="s">
        <v>524</v>
      </c>
    </row>
    <row r="52" spans="1:2">
      <c r="A52" s="87" t="s">
        <v>525</v>
      </c>
      <c r="B52" s="88" t="s">
        <v>526</v>
      </c>
    </row>
    <row r="53" spans="1:2">
      <c r="A53" s="87" t="s">
        <v>527</v>
      </c>
      <c r="B53" s="88" t="s">
        <v>528</v>
      </c>
    </row>
    <row r="54" spans="1:2">
      <c r="A54" s="87" t="s">
        <v>529</v>
      </c>
      <c r="B54" s="88" t="s">
        <v>530</v>
      </c>
    </row>
    <row r="55" spans="1:2">
      <c r="A55" s="87" t="s">
        <v>531</v>
      </c>
      <c r="B55" s="88" t="s">
        <v>532</v>
      </c>
    </row>
    <row r="56" spans="1:2">
      <c r="A56" s="87" t="s">
        <v>533</v>
      </c>
      <c r="B56" s="88" t="s">
        <v>534</v>
      </c>
    </row>
    <row r="57" spans="1:2">
      <c r="A57" s="87" t="s">
        <v>535</v>
      </c>
      <c r="B57" s="88" t="s">
        <v>536</v>
      </c>
    </row>
    <row r="58" spans="1:2">
      <c r="A58" s="87" t="s">
        <v>537</v>
      </c>
      <c r="B58" s="88" t="s">
        <v>538</v>
      </c>
    </row>
    <row r="59" spans="1:2">
      <c r="A59" s="87" t="s">
        <v>539</v>
      </c>
      <c r="B59" s="88" t="s">
        <v>540</v>
      </c>
    </row>
    <row r="60" spans="1:2">
      <c r="A60" s="87" t="s">
        <v>541</v>
      </c>
      <c r="B60" s="88" t="s">
        <v>542</v>
      </c>
    </row>
    <row r="61" spans="1:2">
      <c r="A61" s="87" t="s">
        <v>543</v>
      </c>
      <c r="B61" s="88" t="s">
        <v>544</v>
      </c>
    </row>
    <row r="62" spans="1:2">
      <c r="A62" s="87" t="s">
        <v>545</v>
      </c>
      <c r="B62" s="88" t="s">
        <v>546</v>
      </c>
    </row>
    <row r="63" spans="1:2">
      <c r="A63" s="87" t="s">
        <v>547</v>
      </c>
      <c r="B63" s="88" t="s">
        <v>548</v>
      </c>
    </row>
    <row r="64" spans="1:2">
      <c r="A64" s="87" t="s">
        <v>549</v>
      </c>
      <c r="B64" s="88" t="s">
        <v>550</v>
      </c>
    </row>
    <row r="65" spans="1:2">
      <c r="A65" s="87" t="s">
        <v>551</v>
      </c>
      <c r="B65" s="88" t="s">
        <v>552</v>
      </c>
    </row>
    <row r="66" spans="1:2">
      <c r="A66" s="87" t="s">
        <v>553</v>
      </c>
      <c r="B66" s="88" t="s">
        <v>554</v>
      </c>
    </row>
    <row r="67" spans="1:2">
      <c r="A67" s="87" t="s">
        <v>555</v>
      </c>
      <c r="B67" s="88" t="s">
        <v>556</v>
      </c>
    </row>
    <row r="68" spans="1:2">
      <c r="A68" s="87" t="s">
        <v>557</v>
      </c>
      <c r="B68" s="88" t="s">
        <v>558</v>
      </c>
    </row>
    <row r="69" spans="1:2">
      <c r="A69" s="87" t="s">
        <v>559</v>
      </c>
      <c r="B69" s="88" t="s">
        <v>560</v>
      </c>
    </row>
    <row r="70" spans="1:2">
      <c r="A70" s="87" t="s">
        <v>561</v>
      </c>
      <c r="B70" s="88" t="s">
        <v>562</v>
      </c>
    </row>
    <row r="71" spans="1:2">
      <c r="A71" s="87" t="s">
        <v>563</v>
      </c>
      <c r="B71" s="88" t="s">
        <v>564</v>
      </c>
    </row>
    <row r="72" spans="1:2">
      <c r="A72" s="87" t="s">
        <v>565</v>
      </c>
      <c r="B72" s="88" t="s">
        <v>566</v>
      </c>
    </row>
    <row r="73" spans="1:2">
      <c r="A73" s="87" t="s">
        <v>567</v>
      </c>
      <c r="B73" s="88" t="s">
        <v>568</v>
      </c>
    </row>
    <row r="74" spans="1:2">
      <c r="A74" s="87" t="s">
        <v>569</v>
      </c>
      <c r="B74" s="88" t="s">
        <v>570</v>
      </c>
    </row>
    <row r="75" spans="1:2">
      <c r="A75" s="87" t="s">
        <v>571</v>
      </c>
      <c r="B75" s="88" t="s">
        <v>572</v>
      </c>
    </row>
    <row r="76" spans="1:2">
      <c r="A76" s="87" t="s">
        <v>573</v>
      </c>
      <c r="B76" s="88" t="s">
        <v>574</v>
      </c>
    </row>
    <row r="77" spans="1:2">
      <c r="A77" s="87" t="s">
        <v>575</v>
      </c>
      <c r="B77" s="88" t="s">
        <v>576</v>
      </c>
    </row>
    <row r="78" spans="1:2">
      <c r="A78" s="87" t="s">
        <v>577</v>
      </c>
      <c r="B78" s="88" t="s">
        <v>578</v>
      </c>
    </row>
    <row r="79" spans="1:2">
      <c r="A79" s="87" t="s">
        <v>579</v>
      </c>
      <c r="B79" s="88" t="s">
        <v>580</v>
      </c>
    </row>
    <row r="80" spans="1:2">
      <c r="A80" s="87" t="s">
        <v>581</v>
      </c>
      <c r="B80" s="88" t="s">
        <v>582</v>
      </c>
    </row>
    <row r="81" spans="1:2">
      <c r="A81" s="87" t="s">
        <v>583</v>
      </c>
      <c r="B81" s="88" t="s">
        <v>584</v>
      </c>
    </row>
    <row r="82" spans="1:2">
      <c r="A82" s="87" t="s">
        <v>585</v>
      </c>
      <c r="B82" s="88" t="s">
        <v>586</v>
      </c>
    </row>
    <row r="83" spans="1:2">
      <c r="A83" s="87" t="s">
        <v>587</v>
      </c>
      <c r="B83" s="88" t="s">
        <v>588</v>
      </c>
    </row>
    <row r="84" spans="1:2">
      <c r="A84" s="87" t="s">
        <v>589</v>
      </c>
      <c r="B84" s="88" t="s">
        <v>590</v>
      </c>
    </row>
    <row r="85" spans="1:2">
      <c r="A85" s="87" t="s">
        <v>591</v>
      </c>
      <c r="B85" s="88" t="s">
        <v>592</v>
      </c>
    </row>
    <row r="86" spans="1:2">
      <c r="A86" s="87" t="s">
        <v>593</v>
      </c>
      <c r="B86" s="88" t="s">
        <v>594</v>
      </c>
    </row>
    <row r="87" spans="1:2">
      <c r="A87" s="87" t="s">
        <v>595</v>
      </c>
      <c r="B87" s="88" t="s">
        <v>596</v>
      </c>
    </row>
    <row r="88" spans="1:2">
      <c r="A88" s="87" t="s">
        <v>597</v>
      </c>
      <c r="B88" s="88" t="s">
        <v>598</v>
      </c>
    </row>
    <row r="89" spans="1:2">
      <c r="A89" s="87" t="s">
        <v>599</v>
      </c>
      <c r="B89" s="88" t="s">
        <v>600</v>
      </c>
    </row>
    <row r="90" spans="1:2">
      <c r="A90" s="87" t="s">
        <v>601</v>
      </c>
      <c r="B90" s="88" t="s">
        <v>602</v>
      </c>
    </row>
    <row r="91" spans="1:2">
      <c r="A91" s="87" t="s">
        <v>603</v>
      </c>
      <c r="B91" s="88" t="s">
        <v>604</v>
      </c>
    </row>
    <row r="92" spans="1:2">
      <c r="A92" s="87" t="s">
        <v>605</v>
      </c>
      <c r="B92" s="88" t="s">
        <v>606</v>
      </c>
    </row>
    <row r="93" spans="1:2">
      <c r="A93" s="87" t="s">
        <v>607</v>
      </c>
      <c r="B93" s="88" t="s">
        <v>608</v>
      </c>
    </row>
    <row r="94" spans="1:2">
      <c r="A94" s="87" t="s">
        <v>609</v>
      </c>
      <c r="B94" s="88" t="s">
        <v>610</v>
      </c>
    </row>
    <row r="95" spans="1:2">
      <c r="A95" s="87" t="s">
        <v>611</v>
      </c>
      <c r="B95" s="88" t="s">
        <v>612</v>
      </c>
    </row>
    <row r="96" spans="1:2">
      <c r="A96" s="87" t="s">
        <v>613</v>
      </c>
      <c r="B96" s="88" t="s">
        <v>614</v>
      </c>
    </row>
    <row r="97" spans="1:2">
      <c r="A97" s="87" t="s">
        <v>615</v>
      </c>
      <c r="B97" s="88" t="s">
        <v>616</v>
      </c>
    </row>
    <row r="98" spans="1:2">
      <c r="A98" s="87" t="s">
        <v>617</v>
      </c>
      <c r="B98" s="88" t="s">
        <v>618</v>
      </c>
    </row>
    <row r="99" spans="1:2">
      <c r="A99" s="87" t="s">
        <v>619</v>
      </c>
      <c r="B99" s="88" t="s">
        <v>620</v>
      </c>
    </row>
    <row r="100" spans="1:2">
      <c r="A100" s="87" t="s">
        <v>621</v>
      </c>
      <c r="B100" s="88" t="s">
        <v>622</v>
      </c>
    </row>
    <row r="101" spans="1:2">
      <c r="A101" s="87" t="s">
        <v>623</v>
      </c>
      <c r="B101" s="88" t="s">
        <v>624</v>
      </c>
    </row>
    <row r="102" spans="1:2">
      <c r="A102" s="87" t="s">
        <v>625</v>
      </c>
      <c r="B102" s="88" t="s">
        <v>626</v>
      </c>
    </row>
    <row r="103" spans="1:2">
      <c r="A103" s="87" t="s">
        <v>627</v>
      </c>
      <c r="B103" s="88" t="s">
        <v>628</v>
      </c>
    </row>
    <row r="104" spans="1:2">
      <c r="A104" s="87" t="s">
        <v>629</v>
      </c>
      <c r="B104" s="88" t="s">
        <v>630</v>
      </c>
    </row>
    <row r="105" spans="1:2">
      <c r="A105" s="87" t="s">
        <v>631</v>
      </c>
      <c r="B105" s="88" t="s">
        <v>632</v>
      </c>
    </row>
    <row r="106" spans="1:2">
      <c r="A106" s="87" t="s">
        <v>633</v>
      </c>
      <c r="B106" s="88" t="s">
        <v>634</v>
      </c>
    </row>
    <row r="107" spans="1:2">
      <c r="A107" s="87" t="s">
        <v>635</v>
      </c>
      <c r="B107" s="88" t="s">
        <v>636</v>
      </c>
    </row>
    <row r="108" spans="1:2">
      <c r="A108" s="87" t="s">
        <v>637</v>
      </c>
      <c r="B108" s="88" t="s">
        <v>638</v>
      </c>
    </row>
    <row r="109" spans="1:2">
      <c r="A109" s="87" t="s">
        <v>639</v>
      </c>
      <c r="B109" s="88" t="s">
        <v>640</v>
      </c>
    </row>
    <row r="110" spans="1:2">
      <c r="A110" s="87" t="s">
        <v>641</v>
      </c>
      <c r="B110" s="88" t="s">
        <v>642</v>
      </c>
    </row>
    <row r="111" spans="1:2">
      <c r="A111" s="87" t="s">
        <v>643</v>
      </c>
      <c r="B111" s="88" t="s">
        <v>644</v>
      </c>
    </row>
    <row r="112" spans="1:2">
      <c r="A112" s="87" t="s">
        <v>645</v>
      </c>
      <c r="B112" s="88" t="s">
        <v>646</v>
      </c>
    </row>
    <row r="113" spans="1:2">
      <c r="A113" s="87" t="s">
        <v>647</v>
      </c>
      <c r="B113" s="88" t="s">
        <v>648</v>
      </c>
    </row>
    <row r="114" spans="1:2">
      <c r="A114" s="87" t="s">
        <v>649</v>
      </c>
      <c r="B114" s="88" t="s">
        <v>650</v>
      </c>
    </row>
    <row r="115" spans="1:2">
      <c r="A115" s="87" t="s">
        <v>651</v>
      </c>
      <c r="B115" s="88" t="s">
        <v>652</v>
      </c>
    </row>
    <row r="116" spans="1:2">
      <c r="A116" s="87" t="s">
        <v>653</v>
      </c>
      <c r="B116" s="89" t="s">
        <v>654</v>
      </c>
    </row>
    <row r="117" spans="1:2">
      <c r="A117" s="87" t="s">
        <v>655</v>
      </c>
      <c r="B117" s="88" t="s">
        <v>656</v>
      </c>
    </row>
    <row r="118" spans="1:2">
      <c r="A118" s="87" t="s">
        <v>657</v>
      </c>
      <c r="B118" s="88" t="s">
        <v>658</v>
      </c>
    </row>
    <row r="119" spans="1:2">
      <c r="A119" s="87" t="s">
        <v>659</v>
      </c>
      <c r="B119" s="88" t="s">
        <v>660</v>
      </c>
    </row>
    <row r="120" spans="1:2">
      <c r="A120" s="87" t="s">
        <v>661</v>
      </c>
      <c r="B120" s="88" t="s">
        <v>662</v>
      </c>
    </row>
    <row r="121" spans="1:2">
      <c r="A121" s="87" t="s">
        <v>663</v>
      </c>
      <c r="B121" s="88" t="s">
        <v>664</v>
      </c>
    </row>
    <row r="122" spans="1:2">
      <c r="A122" s="87" t="s">
        <v>665</v>
      </c>
      <c r="B122" s="88" t="s">
        <v>666</v>
      </c>
    </row>
    <row r="123" spans="1:2">
      <c r="A123" s="87" t="s">
        <v>667</v>
      </c>
      <c r="B123" s="88" t="s">
        <v>668</v>
      </c>
    </row>
    <row r="124" spans="1:2">
      <c r="A124" s="87" t="s">
        <v>669</v>
      </c>
      <c r="B124" s="88" t="s">
        <v>670</v>
      </c>
    </row>
    <row r="125" spans="1:2">
      <c r="A125" s="87" t="s">
        <v>671</v>
      </c>
      <c r="B125" s="88" t="s">
        <v>672</v>
      </c>
    </row>
    <row r="126" spans="1:2">
      <c r="A126" s="87" t="s">
        <v>673</v>
      </c>
      <c r="B126" s="88" t="s">
        <v>674</v>
      </c>
    </row>
    <row r="127" spans="1:2">
      <c r="A127" s="87" t="s">
        <v>675</v>
      </c>
      <c r="B127" s="88" t="s">
        <v>676</v>
      </c>
    </row>
    <row r="128" spans="1:2">
      <c r="A128" s="87" t="s">
        <v>677</v>
      </c>
      <c r="B128" s="88" t="s">
        <v>678</v>
      </c>
    </row>
    <row r="129" spans="1:2">
      <c r="A129" s="87" t="s">
        <v>679</v>
      </c>
      <c r="B129" s="88" t="s">
        <v>680</v>
      </c>
    </row>
    <row r="130" spans="1:2">
      <c r="A130" s="87" t="s">
        <v>681</v>
      </c>
      <c r="B130" s="88" t="s">
        <v>682</v>
      </c>
    </row>
    <row r="131" spans="1:2">
      <c r="A131" s="87" t="s">
        <v>683</v>
      </c>
      <c r="B131" s="88" t="s">
        <v>684</v>
      </c>
    </row>
    <row r="132" spans="1:2">
      <c r="A132" s="87" t="s">
        <v>685</v>
      </c>
      <c r="B132" s="88" t="s">
        <v>686</v>
      </c>
    </row>
    <row r="133" spans="1:2">
      <c r="A133" s="87" t="s">
        <v>687</v>
      </c>
      <c r="B133" s="88" t="s">
        <v>688</v>
      </c>
    </row>
    <row r="134" spans="1:2">
      <c r="A134" s="87" t="s">
        <v>689</v>
      </c>
      <c r="B134" s="88" t="s">
        <v>690</v>
      </c>
    </row>
    <row r="135" spans="1:2">
      <c r="A135" s="87" t="s">
        <v>691</v>
      </c>
      <c r="B135" s="88" t="s">
        <v>692</v>
      </c>
    </row>
    <row r="136" spans="1:2">
      <c r="A136" s="87" t="s">
        <v>693</v>
      </c>
      <c r="B136" s="88" t="s">
        <v>694</v>
      </c>
    </row>
    <row r="137" spans="1:2">
      <c r="A137" s="87" t="s">
        <v>695</v>
      </c>
      <c r="B137" s="88" t="s">
        <v>696</v>
      </c>
    </row>
    <row r="138" spans="1:2">
      <c r="A138" s="87" t="s">
        <v>697</v>
      </c>
      <c r="B138" s="88" t="s">
        <v>698</v>
      </c>
    </row>
    <row r="139" spans="1:2">
      <c r="A139" s="87" t="s">
        <v>699</v>
      </c>
      <c r="B139" s="88" t="s">
        <v>700</v>
      </c>
    </row>
    <row r="140" spans="1:2">
      <c r="A140" s="87" t="s">
        <v>701</v>
      </c>
      <c r="B140" s="88" t="s">
        <v>702</v>
      </c>
    </row>
    <row r="141" spans="1:2">
      <c r="A141" s="87" t="s">
        <v>703</v>
      </c>
      <c r="B141" s="88" t="s">
        <v>704</v>
      </c>
    </row>
    <row r="142" spans="1:2">
      <c r="A142" s="87" t="s">
        <v>705</v>
      </c>
      <c r="B142" s="88" t="s">
        <v>706</v>
      </c>
    </row>
    <row r="143" spans="1:2">
      <c r="A143" s="87" t="s">
        <v>707</v>
      </c>
      <c r="B143" s="88" t="s">
        <v>708</v>
      </c>
    </row>
    <row r="144" spans="1:2">
      <c r="A144" s="87" t="s">
        <v>709</v>
      </c>
      <c r="B144" s="88" t="s">
        <v>710</v>
      </c>
    </row>
    <row r="145" spans="1:2">
      <c r="A145" s="87" t="s">
        <v>711</v>
      </c>
      <c r="B145" s="88" t="s">
        <v>712</v>
      </c>
    </row>
    <row r="146" spans="1:2">
      <c r="A146" s="87" t="s">
        <v>713</v>
      </c>
      <c r="B146" s="88" t="s">
        <v>714</v>
      </c>
    </row>
    <row r="147" spans="1:2">
      <c r="A147" s="87" t="s">
        <v>715</v>
      </c>
      <c r="B147" s="88" t="s">
        <v>716</v>
      </c>
    </row>
    <row r="148" spans="1:2">
      <c r="A148" s="87" t="s">
        <v>717</v>
      </c>
      <c r="B148" s="88" t="s">
        <v>718</v>
      </c>
    </row>
    <row r="149" spans="1:2">
      <c r="A149" s="87" t="s">
        <v>719</v>
      </c>
      <c r="B149" s="88" t="s">
        <v>720</v>
      </c>
    </row>
    <row r="150" spans="1:2">
      <c r="A150" s="87" t="s">
        <v>721</v>
      </c>
      <c r="B150" s="88" t="s">
        <v>722</v>
      </c>
    </row>
    <row r="151" spans="1:2">
      <c r="A151" s="87" t="s">
        <v>723</v>
      </c>
      <c r="B151" s="88" t="s">
        <v>724</v>
      </c>
    </row>
    <row r="152" spans="1:2">
      <c r="A152" s="87" t="s">
        <v>725</v>
      </c>
      <c r="B152" s="88" t="s">
        <v>726</v>
      </c>
    </row>
    <row r="153" spans="1:2">
      <c r="A153" s="87" t="s">
        <v>727</v>
      </c>
      <c r="B153" s="88" t="s">
        <v>728</v>
      </c>
    </row>
    <row r="154" spans="1:2">
      <c r="A154" s="87" t="s">
        <v>729</v>
      </c>
      <c r="B154" s="88" t="s">
        <v>730</v>
      </c>
    </row>
    <row r="155" spans="1:2">
      <c r="A155" s="87" t="s">
        <v>731</v>
      </c>
      <c r="B155" s="88" t="s">
        <v>732</v>
      </c>
    </row>
    <row r="156" spans="1:2">
      <c r="A156" s="87" t="s">
        <v>733</v>
      </c>
      <c r="B156" s="88" t="s">
        <v>734</v>
      </c>
    </row>
    <row r="157" spans="1:2">
      <c r="A157" s="87" t="s">
        <v>735</v>
      </c>
      <c r="B157" s="88" t="s">
        <v>736</v>
      </c>
    </row>
    <row r="158" spans="1:2">
      <c r="A158" s="87" t="s">
        <v>737</v>
      </c>
      <c r="B158" s="88" t="s">
        <v>738</v>
      </c>
    </row>
    <row r="159" spans="1:2">
      <c r="A159" s="87" t="s">
        <v>739</v>
      </c>
      <c r="B159" s="88" t="s">
        <v>740</v>
      </c>
    </row>
    <row r="160" spans="1:2">
      <c r="A160" s="87" t="s">
        <v>741</v>
      </c>
      <c r="B160" s="88" t="s">
        <v>742</v>
      </c>
    </row>
    <row r="161" spans="1:2">
      <c r="A161" s="87" t="s">
        <v>743</v>
      </c>
      <c r="B161" s="88" t="s">
        <v>744</v>
      </c>
    </row>
    <row r="162" spans="1:2">
      <c r="A162" s="87" t="s">
        <v>745</v>
      </c>
      <c r="B162" s="88" t="s">
        <v>746</v>
      </c>
    </row>
    <row r="163" spans="1:2">
      <c r="A163" s="87" t="s">
        <v>747</v>
      </c>
      <c r="B163" s="88" t="s">
        <v>748</v>
      </c>
    </row>
    <row r="164" spans="1:2">
      <c r="A164" s="87" t="s">
        <v>749</v>
      </c>
      <c r="B164" s="88" t="s">
        <v>750</v>
      </c>
    </row>
    <row r="165" spans="1:2">
      <c r="A165" s="87" t="s">
        <v>751</v>
      </c>
      <c r="B165" s="88" t="s">
        <v>752</v>
      </c>
    </row>
    <row r="166" spans="1:2">
      <c r="A166" s="87" t="s">
        <v>753</v>
      </c>
      <c r="B166" s="88" t="s">
        <v>754</v>
      </c>
    </row>
    <row r="167" spans="1:2">
      <c r="A167" s="87" t="s">
        <v>755</v>
      </c>
      <c r="B167" s="88" t="s">
        <v>756</v>
      </c>
    </row>
    <row r="168" spans="1:2">
      <c r="A168" s="87" t="s">
        <v>757</v>
      </c>
      <c r="B168" s="88" t="s">
        <v>758</v>
      </c>
    </row>
    <row r="169" spans="1:2">
      <c r="A169" s="87" t="s">
        <v>759</v>
      </c>
      <c r="B169" s="88" t="s">
        <v>760</v>
      </c>
    </row>
    <row r="170" spans="1:2">
      <c r="A170" s="87" t="s">
        <v>761</v>
      </c>
      <c r="B170" s="88" t="s">
        <v>762</v>
      </c>
    </row>
    <row r="171" spans="1:2">
      <c r="A171" s="87" t="s">
        <v>763</v>
      </c>
      <c r="B171" s="88" t="s">
        <v>764</v>
      </c>
    </row>
    <row r="172" spans="1:2">
      <c r="A172" s="87" t="s">
        <v>765</v>
      </c>
      <c r="B172" s="88" t="s">
        <v>766</v>
      </c>
    </row>
    <row r="173" spans="1:2">
      <c r="A173" s="87" t="s">
        <v>767</v>
      </c>
      <c r="B173" s="88" t="s">
        <v>768</v>
      </c>
    </row>
    <row r="174" spans="1:2">
      <c r="A174" s="87" t="s">
        <v>769</v>
      </c>
      <c r="B174" s="88" t="s">
        <v>770</v>
      </c>
    </row>
    <row r="175" spans="1:2">
      <c r="A175" s="87" t="s">
        <v>771</v>
      </c>
      <c r="B175" s="88" t="s">
        <v>772</v>
      </c>
    </row>
    <row r="176" spans="1:2">
      <c r="A176" s="87" t="s">
        <v>773</v>
      </c>
      <c r="B176" s="88" t="s">
        <v>774</v>
      </c>
    </row>
    <row r="177" spans="1:2">
      <c r="A177" s="87" t="s">
        <v>775</v>
      </c>
      <c r="B177" s="88" t="s">
        <v>776</v>
      </c>
    </row>
    <row r="178" spans="1:2">
      <c r="A178" s="87" t="s">
        <v>777</v>
      </c>
      <c r="B178" s="88" t="s">
        <v>778</v>
      </c>
    </row>
    <row r="179" spans="1:2">
      <c r="A179" s="87" t="s">
        <v>779</v>
      </c>
      <c r="B179" s="88" t="s">
        <v>780</v>
      </c>
    </row>
    <row r="180" spans="1:2">
      <c r="A180" s="87" t="s">
        <v>781</v>
      </c>
      <c r="B180" s="88" t="s">
        <v>782</v>
      </c>
    </row>
    <row r="181" spans="1:2">
      <c r="A181" s="87" t="s">
        <v>783</v>
      </c>
      <c r="B181" s="88" t="s">
        <v>784</v>
      </c>
    </row>
    <row r="182" spans="1:2">
      <c r="A182" s="87" t="s">
        <v>785</v>
      </c>
      <c r="B182" s="88" t="s">
        <v>786</v>
      </c>
    </row>
    <row r="183" spans="1:2">
      <c r="A183" s="87" t="s">
        <v>787</v>
      </c>
      <c r="B183" s="88" t="s">
        <v>788</v>
      </c>
    </row>
    <row r="184" spans="1:2">
      <c r="A184" s="87" t="s">
        <v>789</v>
      </c>
      <c r="B184" s="88" t="s">
        <v>790</v>
      </c>
    </row>
    <row r="185" spans="1:2">
      <c r="A185" s="87" t="s">
        <v>791</v>
      </c>
      <c r="B185" s="88" t="s">
        <v>792</v>
      </c>
    </row>
    <row r="186" spans="1:2">
      <c r="A186" s="87" t="s">
        <v>793</v>
      </c>
      <c r="B186" s="88" t="s">
        <v>794</v>
      </c>
    </row>
    <row r="187" spans="1:2">
      <c r="A187" s="87" t="s">
        <v>795</v>
      </c>
      <c r="B187" s="88" t="s">
        <v>796</v>
      </c>
    </row>
    <row r="188" spans="1:2">
      <c r="A188" s="87" t="s">
        <v>797</v>
      </c>
      <c r="B188" s="88" t="s">
        <v>798</v>
      </c>
    </row>
    <row r="189" spans="1:2">
      <c r="A189" s="87" t="s">
        <v>799</v>
      </c>
      <c r="B189" s="88" t="s">
        <v>800</v>
      </c>
    </row>
    <row r="190" spans="1:2">
      <c r="A190" s="87" t="s">
        <v>801</v>
      </c>
      <c r="B190" s="88" t="s">
        <v>802</v>
      </c>
    </row>
    <row r="191" spans="1:2">
      <c r="A191" s="87" t="s">
        <v>803</v>
      </c>
      <c r="B191" s="88" t="s">
        <v>804</v>
      </c>
    </row>
    <row r="192" spans="1:2">
      <c r="A192" s="87" t="s">
        <v>805</v>
      </c>
      <c r="B192" s="88" t="s">
        <v>806</v>
      </c>
    </row>
    <row r="193" spans="1:4">
      <c r="A193" s="87" t="s">
        <v>807</v>
      </c>
      <c r="B193" s="88" t="s">
        <v>808</v>
      </c>
    </row>
    <row r="194" spans="1:4">
      <c r="A194" s="87" t="s">
        <v>809</v>
      </c>
      <c r="B194" s="88" t="s">
        <v>810</v>
      </c>
    </row>
    <row r="195" spans="1:4">
      <c r="A195" s="87" t="s">
        <v>811</v>
      </c>
      <c r="B195" s="88" t="s">
        <v>812</v>
      </c>
    </row>
    <row r="196" spans="1:4">
      <c r="A196" s="87" t="s">
        <v>813</v>
      </c>
      <c r="B196" s="88" t="s">
        <v>814</v>
      </c>
    </row>
    <row r="197" spans="1:4">
      <c r="A197" s="87" t="s">
        <v>815</v>
      </c>
      <c r="B197" s="88" t="s">
        <v>816</v>
      </c>
    </row>
    <row r="198" spans="1:4">
      <c r="A198" s="87" t="s">
        <v>817</v>
      </c>
      <c r="B198" s="88" t="s">
        <v>818</v>
      </c>
    </row>
    <row r="199" spans="1:4">
      <c r="A199" s="87" t="s">
        <v>819</v>
      </c>
      <c r="B199" s="88" t="s">
        <v>820</v>
      </c>
    </row>
    <row r="200" spans="1:4">
      <c r="A200" s="87" t="s">
        <v>821</v>
      </c>
      <c r="B200" s="88" t="s">
        <v>822</v>
      </c>
    </row>
    <row r="201" spans="1:4">
      <c r="A201" s="87" t="s">
        <v>823</v>
      </c>
      <c r="B201" s="88" t="s">
        <v>824</v>
      </c>
    </row>
    <row r="202" spans="1:4">
      <c r="A202" s="87" t="s">
        <v>825</v>
      </c>
      <c r="B202" s="88" t="s">
        <v>826</v>
      </c>
    </row>
    <row r="203" spans="1:4">
      <c r="A203" s="87" t="s">
        <v>827</v>
      </c>
      <c r="B203" s="88" t="s">
        <v>828</v>
      </c>
    </row>
    <row r="204" spans="1:4">
      <c r="A204" s="87" t="s">
        <v>829</v>
      </c>
      <c r="B204" s="88" t="s">
        <v>830</v>
      </c>
    </row>
    <row r="205" spans="1:4">
      <c r="A205" s="214" t="s">
        <v>831</v>
      </c>
      <c r="B205" s="215" t="s">
        <v>832</v>
      </c>
      <c r="C205" s="82" t="s">
        <v>1837</v>
      </c>
      <c r="D205" s="255">
        <v>458309.60000000021</v>
      </c>
    </row>
    <row r="206" spans="1:4">
      <c r="A206" s="214" t="s">
        <v>833</v>
      </c>
      <c r="B206" s="215" t="s">
        <v>834</v>
      </c>
      <c r="D206" s="255">
        <v>36915.73750000001</v>
      </c>
    </row>
    <row r="207" spans="1:4">
      <c r="A207" s="214" t="s">
        <v>835</v>
      </c>
      <c r="B207" s="215" t="s">
        <v>836</v>
      </c>
      <c r="D207" s="255">
        <v>421393.86250000005</v>
      </c>
    </row>
    <row r="208" spans="1:4">
      <c r="A208" s="87" t="s">
        <v>837</v>
      </c>
      <c r="B208" s="88" t="s">
        <v>838</v>
      </c>
    </row>
    <row r="209" spans="1:2">
      <c r="A209" s="87" t="s">
        <v>839</v>
      </c>
      <c r="B209" s="88" t="s">
        <v>840</v>
      </c>
    </row>
    <row r="210" spans="1:2">
      <c r="A210" s="87" t="s">
        <v>841</v>
      </c>
      <c r="B210" s="88" t="s">
        <v>842</v>
      </c>
    </row>
    <row r="211" spans="1:2">
      <c r="A211" s="87" t="s">
        <v>843</v>
      </c>
      <c r="B211" s="88" t="s">
        <v>844</v>
      </c>
    </row>
    <row r="212" spans="1:2">
      <c r="A212" s="87" t="s">
        <v>845</v>
      </c>
      <c r="B212" s="88" t="s">
        <v>846</v>
      </c>
    </row>
    <row r="213" spans="1:2">
      <c r="A213" s="87" t="s">
        <v>847</v>
      </c>
      <c r="B213" s="88" t="s">
        <v>848</v>
      </c>
    </row>
    <row r="214" spans="1:2">
      <c r="A214" s="87" t="s">
        <v>849</v>
      </c>
      <c r="B214" s="88" t="s">
        <v>850</v>
      </c>
    </row>
    <row r="215" spans="1:2">
      <c r="A215" s="87" t="s">
        <v>851</v>
      </c>
      <c r="B215" s="88" t="s">
        <v>852</v>
      </c>
    </row>
    <row r="216" spans="1:2">
      <c r="A216" s="87" t="s">
        <v>853</v>
      </c>
      <c r="B216" s="88" t="s">
        <v>854</v>
      </c>
    </row>
    <row r="217" spans="1:2">
      <c r="A217" s="87" t="s">
        <v>855</v>
      </c>
      <c r="B217" s="88" t="s">
        <v>856</v>
      </c>
    </row>
    <row r="218" spans="1:2">
      <c r="A218" s="87" t="s">
        <v>857</v>
      </c>
      <c r="B218" s="88" t="s">
        <v>858</v>
      </c>
    </row>
    <row r="219" spans="1:2">
      <c r="A219" s="87" t="s">
        <v>859</v>
      </c>
      <c r="B219" s="88" t="s">
        <v>860</v>
      </c>
    </row>
    <row r="220" spans="1:2">
      <c r="A220" s="87" t="s">
        <v>861</v>
      </c>
      <c r="B220" s="88" t="s">
        <v>862</v>
      </c>
    </row>
    <row r="221" spans="1:2">
      <c r="A221" s="87" t="s">
        <v>863</v>
      </c>
      <c r="B221" s="88" t="s">
        <v>864</v>
      </c>
    </row>
    <row r="222" spans="1:2">
      <c r="A222" s="87" t="s">
        <v>865</v>
      </c>
      <c r="B222" s="88" t="s">
        <v>866</v>
      </c>
    </row>
    <row r="223" spans="1:2">
      <c r="A223" s="87" t="s">
        <v>867</v>
      </c>
      <c r="B223" s="88" t="s">
        <v>868</v>
      </c>
    </row>
    <row r="224" spans="1:2">
      <c r="A224" s="87" t="s">
        <v>869</v>
      </c>
      <c r="B224" s="88" t="s">
        <v>870</v>
      </c>
    </row>
    <row r="225" spans="1:2">
      <c r="A225" s="87" t="s">
        <v>871</v>
      </c>
      <c r="B225" s="88" t="s">
        <v>872</v>
      </c>
    </row>
    <row r="226" spans="1:2">
      <c r="A226" s="87" t="s">
        <v>873</v>
      </c>
      <c r="B226" s="88" t="s">
        <v>874</v>
      </c>
    </row>
    <row r="227" spans="1:2">
      <c r="A227" s="87" t="s">
        <v>875</v>
      </c>
      <c r="B227" s="88" t="s">
        <v>876</v>
      </c>
    </row>
    <row r="228" spans="1:2">
      <c r="A228" s="87" t="s">
        <v>877</v>
      </c>
      <c r="B228" s="88" t="s">
        <v>878</v>
      </c>
    </row>
    <row r="229" spans="1:2">
      <c r="A229" s="87" t="s">
        <v>879</v>
      </c>
      <c r="B229" s="88" t="s">
        <v>880</v>
      </c>
    </row>
    <row r="230" spans="1:2">
      <c r="A230" s="87" t="s">
        <v>881</v>
      </c>
      <c r="B230" s="88" t="s">
        <v>882</v>
      </c>
    </row>
    <row r="231" spans="1:2">
      <c r="A231" s="87" t="s">
        <v>883</v>
      </c>
      <c r="B231" s="88" t="s">
        <v>884</v>
      </c>
    </row>
    <row r="232" spans="1:2">
      <c r="A232" s="87" t="s">
        <v>885</v>
      </c>
      <c r="B232" s="88" t="s">
        <v>886</v>
      </c>
    </row>
    <row r="233" spans="1:2">
      <c r="A233" s="87" t="s">
        <v>887</v>
      </c>
      <c r="B233" s="88" t="s">
        <v>888</v>
      </c>
    </row>
    <row r="234" spans="1:2">
      <c r="A234" s="87" t="s">
        <v>889</v>
      </c>
      <c r="B234" s="88" t="s">
        <v>890</v>
      </c>
    </row>
    <row r="235" spans="1:2">
      <c r="A235" s="87" t="s">
        <v>891</v>
      </c>
      <c r="B235" s="88" t="s">
        <v>892</v>
      </c>
    </row>
    <row r="236" spans="1:2">
      <c r="A236" s="87" t="s">
        <v>893</v>
      </c>
      <c r="B236" s="88" t="s">
        <v>894</v>
      </c>
    </row>
    <row r="237" spans="1:2">
      <c r="A237" s="87" t="s">
        <v>895</v>
      </c>
      <c r="B237" s="88" t="s">
        <v>896</v>
      </c>
    </row>
    <row r="238" spans="1:2">
      <c r="A238" s="87" t="s">
        <v>897</v>
      </c>
      <c r="B238" s="88" t="s">
        <v>898</v>
      </c>
    </row>
    <row r="239" spans="1:2">
      <c r="A239" s="87" t="s">
        <v>899</v>
      </c>
      <c r="B239" s="88" t="s">
        <v>900</v>
      </c>
    </row>
    <row r="240" spans="1:2">
      <c r="A240" s="87" t="s">
        <v>901</v>
      </c>
      <c r="B240" s="88" t="s">
        <v>902</v>
      </c>
    </row>
    <row r="241" spans="1:2">
      <c r="A241" s="87" t="s">
        <v>903</v>
      </c>
      <c r="B241" s="88" t="s">
        <v>904</v>
      </c>
    </row>
    <row r="242" spans="1:2">
      <c r="A242" s="87" t="s">
        <v>905</v>
      </c>
      <c r="B242" s="88" t="s">
        <v>906</v>
      </c>
    </row>
    <row r="243" spans="1:2">
      <c r="A243" s="87" t="s">
        <v>907</v>
      </c>
      <c r="B243" s="88" t="s">
        <v>908</v>
      </c>
    </row>
    <row r="244" spans="1:2">
      <c r="A244" s="87" t="s">
        <v>909</v>
      </c>
      <c r="B244" s="88" t="s">
        <v>910</v>
      </c>
    </row>
    <row r="245" spans="1:2">
      <c r="A245" s="87" t="s">
        <v>911</v>
      </c>
      <c r="B245" s="88" t="s">
        <v>912</v>
      </c>
    </row>
    <row r="246" spans="1:2">
      <c r="A246" s="87" t="s">
        <v>913</v>
      </c>
      <c r="B246" s="88" t="s">
        <v>914</v>
      </c>
    </row>
    <row r="247" spans="1:2">
      <c r="A247" s="87" t="s">
        <v>915</v>
      </c>
      <c r="B247" s="88" t="s">
        <v>916</v>
      </c>
    </row>
    <row r="248" spans="1:2">
      <c r="A248" s="87" t="s">
        <v>917</v>
      </c>
      <c r="B248" s="88" t="s">
        <v>918</v>
      </c>
    </row>
    <row r="249" spans="1:2">
      <c r="A249" s="87" t="s">
        <v>919</v>
      </c>
      <c r="B249" s="88" t="s">
        <v>920</v>
      </c>
    </row>
    <row r="250" spans="1:2">
      <c r="A250" s="87" t="s">
        <v>921</v>
      </c>
      <c r="B250" s="88" t="s">
        <v>922</v>
      </c>
    </row>
    <row r="251" spans="1:2">
      <c r="A251" s="87" t="s">
        <v>923</v>
      </c>
      <c r="B251" s="88" t="s">
        <v>924</v>
      </c>
    </row>
    <row r="252" spans="1:2">
      <c r="A252" s="87" t="s">
        <v>925</v>
      </c>
      <c r="B252" s="88" t="s">
        <v>926</v>
      </c>
    </row>
    <row r="253" spans="1:2">
      <c r="A253" s="87" t="s">
        <v>927</v>
      </c>
      <c r="B253" s="88" t="s">
        <v>928</v>
      </c>
    </row>
    <row r="254" spans="1:2">
      <c r="A254" s="87" t="s">
        <v>929</v>
      </c>
      <c r="B254" s="88" t="s">
        <v>930</v>
      </c>
    </row>
    <row r="255" spans="1:2">
      <c r="A255" s="87" t="s">
        <v>931</v>
      </c>
      <c r="B255" s="88" t="s">
        <v>932</v>
      </c>
    </row>
    <row r="256" spans="1:2">
      <c r="A256" s="87" t="s">
        <v>933</v>
      </c>
      <c r="B256" s="88" t="s">
        <v>934</v>
      </c>
    </row>
    <row r="257" spans="1:7">
      <c r="A257" s="87" t="s">
        <v>935</v>
      </c>
      <c r="B257" s="88" t="s">
        <v>936</v>
      </c>
    </row>
    <row r="258" spans="1:7">
      <c r="A258" s="87" t="s">
        <v>937</v>
      </c>
      <c r="B258" s="88" t="s">
        <v>938</v>
      </c>
    </row>
    <row r="259" spans="1:7">
      <c r="A259" s="87" t="s">
        <v>939</v>
      </c>
      <c r="B259" s="88" t="s">
        <v>940</v>
      </c>
    </row>
    <row r="260" spans="1:7">
      <c r="A260" s="87" t="s">
        <v>941</v>
      </c>
      <c r="B260" s="88" t="s">
        <v>942</v>
      </c>
    </row>
    <row r="261" spans="1:7">
      <c r="A261" s="87" t="s">
        <v>943</v>
      </c>
      <c r="B261" s="88" t="s">
        <v>944</v>
      </c>
    </row>
    <row r="262" spans="1:7">
      <c r="A262" s="87" t="s">
        <v>945</v>
      </c>
      <c r="B262" s="88" t="s">
        <v>946</v>
      </c>
    </row>
    <row r="263" spans="1:7">
      <c r="A263" s="87" t="s">
        <v>947</v>
      </c>
      <c r="B263" s="88" t="s">
        <v>948</v>
      </c>
    </row>
    <row r="264" spans="1:7">
      <c r="A264" s="87" t="s">
        <v>949</v>
      </c>
      <c r="B264" s="88" t="s">
        <v>950</v>
      </c>
    </row>
    <row r="265" spans="1:7">
      <c r="A265" s="87" t="s">
        <v>951</v>
      </c>
      <c r="B265" s="88" t="s">
        <v>952</v>
      </c>
    </row>
    <row r="266" spans="1:7" ht="14.4">
      <c r="A266" s="87" t="s">
        <v>953</v>
      </c>
      <c r="B266" s="88" t="s">
        <v>954</v>
      </c>
      <c r="D266" s="142"/>
      <c r="E266" s="143"/>
      <c r="F266" s="143"/>
      <c r="G266" s="143"/>
    </row>
    <row r="267" spans="1:7">
      <c r="A267" s="87" t="s">
        <v>955</v>
      </c>
      <c r="B267" s="88" t="s">
        <v>956</v>
      </c>
    </row>
    <row r="268" spans="1:7">
      <c r="A268" s="87" t="s">
        <v>957</v>
      </c>
      <c r="B268" s="88" t="s">
        <v>958</v>
      </c>
    </row>
    <row r="269" spans="1:7">
      <c r="A269" s="87" t="s">
        <v>959</v>
      </c>
      <c r="B269" s="88" t="s">
        <v>960</v>
      </c>
    </row>
    <row r="270" spans="1:7" ht="14.4">
      <c r="A270" s="87" t="s">
        <v>961</v>
      </c>
      <c r="B270" s="88" t="s">
        <v>962</v>
      </c>
      <c r="D270" s="143"/>
      <c r="E270" s="143"/>
    </row>
    <row r="271" spans="1:7" ht="14.4">
      <c r="A271" s="87" t="s">
        <v>963</v>
      </c>
      <c r="B271" s="88" t="s">
        <v>964</v>
      </c>
      <c r="D271" s="143"/>
      <c r="E271" s="143"/>
    </row>
    <row r="272" spans="1:7" ht="14.4">
      <c r="A272" s="87" t="s">
        <v>965</v>
      </c>
      <c r="B272" s="88" t="s">
        <v>966</v>
      </c>
      <c r="D272" s="143"/>
      <c r="E272" s="143"/>
    </row>
    <row r="273" spans="1:40" ht="14.4">
      <c r="A273" s="87" t="s">
        <v>967</v>
      </c>
      <c r="B273" s="88" t="s">
        <v>968</v>
      </c>
      <c r="D273" s="144"/>
      <c r="E273" s="143"/>
    </row>
    <row r="274" spans="1:40">
      <c r="A274" s="87" t="s">
        <v>969</v>
      </c>
      <c r="B274" s="88" t="s">
        <v>970</v>
      </c>
    </row>
    <row r="275" spans="1:40">
      <c r="A275" s="87" t="s">
        <v>971</v>
      </c>
      <c r="B275" s="88" t="s">
        <v>972</v>
      </c>
    </row>
    <row r="276" spans="1:40">
      <c r="A276" s="87" t="s">
        <v>973</v>
      </c>
      <c r="B276" s="88" t="s">
        <v>974</v>
      </c>
    </row>
    <row r="277" spans="1:40">
      <c r="A277" s="87" t="s">
        <v>975</v>
      </c>
      <c r="B277" s="88" t="s">
        <v>976</v>
      </c>
      <c r="W277" s="82" t="str">
        <f>VLOOKUP('Formulas aggregates'!G4,'Structure HOGARES_AGREGADOS'!$P$6:$Q$143,2,FALSE)</f>
        <v xml:space="preserve">Salario o Jornal </v>
      </c>
      <c r="X277" s="82" t="str">
        <f>VLOOKUP('Formulas aggregates'!H4,'Structure HOGARES_AGREGADOS'!$P$6:$Q$143,2,FALSE)</f>
        <v xml:space="preserve">Remuneración mensual unificada </v>
      </c>
      <c r="Y277" s="82" t="str">
        <f>VLOOKUP('Formulas aggregates'!I4,'Structure HOGARES_AGREGADOS'!$P$6:$Q$143,2,FALSE)</f>
        <v xml:space="preserve">Horas extras </v>
      </c>
      <c r="Z277" s="82" t="str">
        <f>VLOOKUP('Formulas aggregates'!J4,'Structure HOGARES_AGREGADOS'!$P$6:$Q$143,2,FALSE)</f>
        <v xml:space="preserve">Fondo de reserva </v>
      </c>
      <c r="AA277" s="82" t="str">
        <f>VLOOKUP('Formulas aggregates'!K4,'Structure HOGARES_AGREGADOS'!$P$6:$Q$143,2,FALSE)</f>
        <v xml:space="preserve">Bonificación costo de vida </v>
      </c>
      <c r="AB277" s="82" t="str">
        <f>VLOOKUP('Formulas aggregates'!L4,'Structure HOGARES_AGREGADOS'!$P$6:$Q$143,2,FALSE)</f>
        <v xml:space="preserve">Compensación x residencia </v>
      </c>
      <c r="AC277" s="82" t="str">
        <f>VLOOKUP('Formulas aggregates'!M4,'Structure HOGARES_AGREGADOS'!$P$6:$Q$143,2,FALSE)</f>
        <v xml:space="preserve">Antiguedad </v>
      </c>
      <c r="AD277" s="82" t="str">
        <f>VLOOKUP('Formulas aggregates'!N4,'Structure HOGARES_AGREGADOS'!$P$6:$Q$143,2,FALSE)</f>
        <v xml:space="preserve">Décimo sexto </v>
      </c>
      <c r="AE277" s="82" t="str">
        <f>VLOOKUP('Formulas aggregates'!O4,'Structure HOGARES_AGREGADOS'!$P$6:$Q$143,2,FALSE)</f>
        <v xml:space="preserve">Refrigerio (lunch) </v>
      </c>
      <c r="AF277" s="82" t="str">
        <f>VLOOKUP('Formulas aggregates'!P4,'Structure HOGARES_AGREGADOS'!$P$6:$Q$143,2,FALSE)</f>
        <v xml:space="preserve">Subsidio familiar </v>
      </c>
      <c r="AG277" s="82" t="str">
        <f>VLOOKUP('Formulas aggregates'!Q4,'Structure HOGARES_AGREGADOS'!$P$6:$Q$143,2,FALSE)</f>
        <v xml:space="preserve">Subsidio de educación </v>
      </c>
      <c r="AH277" s="82" t="str">
        <f>VLOOKUP('Formulas aggregates'!R4,'Structure HOGARES_AGREGADOS'!$P$6:$Q$143,2,FALSE)</f>
        <v xml:space="preserve">Gastos de representación </v>
      </c>
      <c r="AI277" s="82" t="str">
        <f>VLOOKUP('Formulas aggregates'!S4,'Structure HOGARES_AGREGADOS'!$P$6:$Q$143,2,FALSE)</f>
        <v xml:space="preserve">Gastos de residencia </v>
      </c>
      <c r="AJ277" s="82" t="str">
        <f>VLOOKUP('Formulas aggregates'!T4,'Structure HOGARES_AGREGADOS'!$P$6:$Q$143,2,FALSE)</f>
        <v xml:space="preserve">Gastos de transporte </v>
      </c>
      <c r="AK277" s="82" t="str">
        <f>VLOOKUP('Formulas aggregates'!U4,'Structure HOGARES_AGREGADOS'!$P$6:$Q$143,2,FALSE)</f>
        <v xml:space="preserve">Bonificación título académico </v>
      </c>
      <c r="AL277" s="82" t="str">
        <f>VLOOKUP('Formulas aggregates'!V4,'Structure HOGARES_AGREGADOS'!$P$6:$Q$143,2,FALSE)</f>
        <v xml:space="preserve">Bonificación x comisariato </v>
      </c>
      <c r="AM277" s="82" t="str">
        <f>VLOOKUP('Formulas aggregates'!W4,'Structure HOGARES_AGREGADOS'!$P$6:$Q$143,2,FALSE)</f>
        <v xml:space="preserve">Comisiones y propinas </v>
      </c>
      <c r="AN277" s="82" t="str">
        <f>VLOOKUP('Formulas aggregates'!X4,'Structure HOGARES_AGREGADOS'!$P$6:$Q$143,2,FALSE)</f>
        <v xml:space="preserve">Otros ingresos </v>
      </c>
    </row>
    <row r="278" spans="1:40">
      <c r="A278" s="87" t="s">
        <v>977</v>
      </c>
      <c r="B278" s="88" t="s">
        <v>978</v>
      </c>
    </row>
    <row r="279" spans="1:40">
      <c r="A279" s="87" t="s">
        <v>979</v>
      </c>
      <c r="B279" s="88" t="s">
        <v>980</v>
      </c>
    </row>
    <row r="280" spans="1:40">
      <c r="A280" s="87" t="s">
        <v>981</v>
      </c>
      <c r="B280" s="88" t="s">
        <v>982</v>
      </c>
    </row>
    <row r="281" spans="1:40">
      <c r="A281" s="87" t="s">
        <v>983</v>
      </c>
      <c r="B281" s="88" t="s">
        <v>984</v>
      </c>
    </row>
    <row r="282" spans="1:40">
      <c r="A282" s="87" t="s">
        <v>985</v>
      </c>
      <c r="B282" s="88" t="s">
        <v>986</v>
      </c>
    </row>
    <row r="283" spans="1:40">
      <c r="A283" s="87" t="s">
        <v>987</v>
      </c>
      <c r="B283" s="88" t="s">
        <v>988</v>
      </c>
    </row>
    <row r="284" spans="1:40">
      <c r="A284" s="87" t="s">
        <v>989</v>
      </c>
      <c r="B284" s="88" t="s">
        <v>990</v>
      </c>
    </row>
    <row r="285" spans="1:40">
      <c r="A285" s="87" t="s">
        <v>991</v>
      </c>
      <c r="B285" s="88" t="s">
        <v>992</v>
      </c>
    </row>
    <row r="286" spans="1:40">
      <c r="A286" s="87" t="s">
        <v>993</v>
      </c>
      <c r="B286" s="88" t="s">
        <v>994</v>
      </c>
    </row>
    <row r="287" spans="1:40">
      <c r="A287" s="87" t="s">
        <v>995</v>
      </c>
      <c r="B287" s="88" t="s">
        <v>996</v>
      </c>
    </row>
    <row r="288" spans="1:40">
      <c r="A288" s="87" t="s">
        <v>997</v>
      </c>
      <c r="B288" s="88" t="s">
        <v>998</v>
      </c>
    </row>
    <row r="289" spans="1:2">
      <c r="A289" s="87" t="s">
        <v>999</v>
      </c>
      <c r="B289" s="88" t="s">
        <v>1000</v>
      </c>
    </row>
    <row r="290" spans="1:2">
      <c r="A290" s="87" t="s">
        <v>1001</v>
      </c>
      <c r="B290" s="88" t="s">
        <v>1002</v>
      </c>
    </row>
    <row r="291" spans="1:2">
      <c r="A291" s="87" t="s">
        <v>1003</v>
      </c>
      <c r="B291" s="88" t="s">
        <v>1004</v>
      </c>
    </row>
    <row r="292" spans="1:2">
      <c r="A292" s="87" t="s">
        <v>1005</v>
      </c>
      <c r="B292" s="88" t="s">
        <v>836</v>
      </c>
    </row>
    <row r="293" spans="1:2" ht="13.8" thickBot="1">
      <c r="A293" s="90" t="s">
        <v>1006</v>
      </c>
      <c r="B293" s="91" t="s">
        <v>1007</v>
      </c>
    </row>
    <row r="295" spans="1:2" ht="13.8" thickBot="1">
      <c r="A295" s="383" t="s">
        <v>439</v>
      </c>
      <c r="B295" s="383"/>
    </row>
    <row r="296" spans="1:2" ht="13.8" thickBot="1">
      <c r="A296" s="83" t="s">
        <v>440</v>
      </c>
      <c r="B296" s="84" t="s">
        <v>441</v>
      </c>
    </row>
    <row r="297" spans="1:2">
      <c r="A297" s="381" t="s">
        <v>469</v>
      </c>
      <c r="B297" s="92" t="s">
        <v>1008</v>
      </c>
    </row>
    <row r="298" spans="1:2">
      <c r="A298" s="382"/>
      <c r="B298" s="92" t="s">
        <v>1009</v>
      </c>
    </row>
    <row r="299" spans="1:2">
      <c r="A299" s="381" t="s">
        <v>471</v>
      </c>
      <c r="B299" s="92" t="s">
        <v>1010</v>
      </c>
    </row>
    <row r="300" spans="1:2">
      <c r="A300" s="382"/>
      <c r="B300" s="92" t="s">
        <v>1011</v>
      </c>
    </row>
    <row r="301" spans="1:2">
      <c r="A301" s="381" t="s">
        <v>473</v>
      </c>
      <c r="B301" s="92" t="s">
        <v>1012</v>
      </c>
    </row>
    <row r="302" spans="1:2">
      <c r="A302" s="382"/>
      <c r="B302" s="92" t="s">
        <v>1013</v>
      </c>
    </row>
    <row r="303" spans="1:2">
      <c r="A303" s="382"/>
      <c r="B303" s="92" t="s">
        <v>1014</v>
      </c>
    </row>
    <row r="304" spans="1:2">
      <c r="A304" s="382"/>
      <c r="B304" s="92" t="s">
        <v>1015</v>
      </c>
    </row>
    <row r="305" spans="1:2">
      <c r="A305" s="382"/>
      <c r="B305" s="92" t="s">
        <v>1016</v>
      </c>
    </row>
    <row r="306" spans="1:2">
      <c r="A306" s="382"/>
      <c r="B306" s="92" t="s">
        <v>1017</v>
      </c>
    </row>
    <row r="307" spans="1:2">
      <c r="A307" s="382"/>
      <c r="B307" s="92" t="s">
        <v>1018</v>
      </c>
    </row>
    <row r="308" spans="1:2">
      <c r="A308" s="382"/>
      <c r="B308" s="92" t="s">
        <v>1019</v>
      </c>
    </row>
    <row r="309" spans="1:2">
      <c r="A309" s="382"/>
      <c r="B309" s="92" t="s">
        <v>1020</v>
      </c>
    </row>
    <row r="310" spans="1:2">
      <c r="A310" s="382"/>
      <c r="B310" s="92" t="s">
        <v>1021</v>
      </c>
    </row>
    <row r="311" spans="1:2">
      <c r="A311" s="381" t="s">
        <v>475</v>
      </c>
      <c r="B311" s="92" t="s">
        <v>1022</v>
      </c>
    </row>
    <row r="312" spans="1:2">
      <c r="A312" s="382"/>
      <c r="B312" s="92" t="s">
        <v>1023</v>
      </c>
    </row>
    <row r="313" spans="1:2">
      <c r="A313" s="382"/>
      <c r="B313" s="92" t="s">
        <v>1024</v>
      </c>
    </row>
    <row r="314" spans="1:2">
      <c r="A314" s="382"/>
      <c r="B314" s="92" t="s">
        <v>1025</v>
      </c>
    </row>
    <row r="315" spans="1:2">
      <c r="A315" s="382"/>
      <c r="B315" s="92" t="s">
        <v>1026</v>
      </c>
    </row>
    <row r="316" spans="1:2">
      <c r="A316" s="382"/>
      <c r="B316" s="92" t="s">
        <v>1027</v>
      </c>
    </row>
    <row r="317" spans="1:2">
      <c r="A317" s="382"/>
      <c r="B317" s="92" t="s">
        <v>1028</v>
      </c>
    </row>
    <row r="318" spans="1:2">
      <c r="A318" s="382"/>
      <c r="B318" s="92" t="s">
        <v>1029</v>
      </c>
    </row>
    <row r="319" spans="1:2">
      <c r="A319" s="382"/>
      <c r="B319" s="92" t="s">
        <v>1030</v>
      </c>
    </row>
    <row r="320" spans="1:2">
      <c r="A320" s="381" t="s">
        <v>477</v>
      </c>
      <c r="B320" s="92" t="s">
        <v>1022</v>
      </c>
    </row>
    <row r="321" spans="1:2">
      <c r="A321" s="382"/>
      <c r="B321" s="92" t="s">
        <v>1023</v>
      </c>
    </row>
    <row r="322" spans="1:2">
      <c r="A322" s="382"/>
      <c r="B322" s="92" t="s">
        <v>1024</v>
      </c>
    </row>
    <row r="323" spans="1:2">
      <c r="A323" s="382"/>
      <c r="B323" s="92" t="s">
        <v>1025</v>
      </c>
    </row>
    <row r="324" spans="1:2">
      <c r="A324" s="382"/>
      <c r="B324" s="92" t="s">
        <v>1026</v>
      </c>
    </row>
    <row r="325" spans="1:2">
      <c r="A325" s="382"/>
      <c r="B325" s="92" t="s">
        <v>1027</v>
      </c>
    </row>
    <row r="326" spans="1:2">
      <c r="A326" s="382"/>
      <c r="B326" s="92" t="s">
        <v>1028</v>
      </c>
    </row>
    <row r="327" spans="1:2">
      <c r="A327" s="382"/>
      <c r="B327" s="92" t="s">
        <v>1029</v>
      </c>
    </row>
    <row r="328" spans="1:2">
      <c r="A328" s="382"/>
      <c r="B328" s="92" t="s">
        <v>1030</v>
      </c>
    </row>
    <row r="329" spans="1:2">
      <c r="A329" s="381" t="s">
        <v>479</v>
      </c>
      <c r="B329" s="92" t="s">
        <v>1031</v>
      </c>
    </row>
    <row r="330" spans="1:2">
      <c r="A330" s="382"/>
      <c r="B330" s="92" t="s">
        <v>1032</v>
      </c>
    </row>
    <row r="331" spans="1:2">
      <c r="A331" s="382"/>
      <c r="B331" s="92" t="s">
        <v>1033</v>
      </c>
    </row>
    <row r="332" spans="1:2">
      <c r="A332" s="382"/>
      <c r="B332" s="92" t="s">
        <v>1034</v>
      </c>
    </row>
    <row r="333" spans="1:2">
      <c r="A333" s="382"/>
      <c r="B333" s="92" t="s">
        <v>1035</v>
      </c>
    </row>
    <row r="334" spans="1:2">
      <c r="A334" s="382"/>
      <c r="B334" s="92" t="s">
        <v>1036</v>
      </c>
    </row>
    <row r="335" spans="1:2">
      <c r="A335" s="381" t="s">
        <v>481</v>
      </c>
      <c r="B335" s="92" t="s">
        <v>1037</v>
      </c>
    </row>
    <row r="336" spans="1:2">
      <c r="A336" s="382"/>
      <c r="B336" s="92" t="s">
        <v>1038</v>
      </c>
    </row>
    <row r="337" spans="1:2">
      <c r="A337" s="382"/>
      <c r="B337" s="92" t="s">
        <v>1039</v>
      </c>
    </row>
    <row r="338" spans="1:2">
      <c r="A338" s="382"/>
      <c r="B338" s="92" t="s">
        <v>1040</v>
      </c>
    </row>
    <row r="339" spans="1:2">
      <c r="A339" s="382"/>
      <c r="B339" s="92" t="s">
        <v>1041</v>
      </c>
    </row>
    <row r="340" spans="1:2">
      <c r="A340" s="382"/>
      <c r="B340" s="92" t="s">
        <v>1042</v>
      </c>
    </row>
    <row r="341" spans="1:2">
      <c r="A341" s="382"/>
      <c r="B341" s="92" t="s">
        <v>1043</v>
      </c>
    </row>
    <row r="342" spans="1:2">
      <c r="A342" s="382"/>
      <c r="B342" s="92" t="s">
        <v>1044</v>
      </c>
    </row>
    <row r="343" spans="1:2">
      <c r="A343" s="381" t="s">
        <v>483</v>
      </c>
      <c r="B343" s="92" t="s">
        <v>1045</v>
      </c>
    </row>
    <row r="344" spans="1:2">
      <c r="A344" s="382"/>
      <c r="B344" s="92" t="s">
        <v>1046</v>
      </c>
    </row>
    <row r="345" spans="1:2">
      <c r="A345" s="382"/>
      <c r="B345" s="92" t="s">
        <v>1047</v>
      </c>
    </row>
    <row r="346" spans="1:2">
      <c r="A346" s="382"/>
      <c r="B346" s="92" t="s">
        <v>1048</v>
      </c>
    </row>
    <row r="347" spans="1:2">
      <c r="A347" s="382"/>
      <c r="B347" s="92" t="s">
        <v>1049</v>
      </c>
    </row>
    <row r="348" spans="1:2">
      <c r="A348" s="382"/>
      <c r="B348" s="92" t="s">
        <v>1050</v>
      </c>
    </row>
    <row r="349" spans="1:2">
      <c r="A349" s="382"/>
      <c r="B349" s="92" t="s">
        <v>1051</v>
      </c>
    </row>
    <row r="350" spans="1:2">
      <c r="A350" s="381" t="s">
        <v>485</v>
      </c>
      <c r="B350" s="92" t="s">
        <v>1052</v>
      </c>
    </row>
    <row r="351" spans="1:2">
      <c r="A351" s="382"/>
      <c r="B351" s="92" t="s">
        <v>1053</v>
      </c>
    </row>
    <row r="352" spans="1:2">
      <c r="A352" s="381" t="s">
        <v>489</v>
      </c>
      <c r="B352" s="92" t="s">
        <v>1010</v>
      </c>
    </row>
    <row r="353" spans="1:2">
      <c r="A353" s="382"/>
      <c r="B353" s="92" t="s">
        <v>1030</v>
      </c>
    </row>
    <row r="354" spans="1:2">
      <c r="A354" s="382"/>
      <c r="B354" s="92" t="s">
        <v>1054</v>
      </c>
    </row>
    <row r="355" spans="1:2">
      <c r="A355" s="382"/>
      <c r="B355" s="92" t="s">
        <v>1055</v>
      </c>
    </row>
    <row r="356" spans="1:2">
      <c r="A356" s="382"/>
      <c r="B356" s="92" t="s">
        <v>1056</v>
      </c>
    </row>
    <row r="357" spans="1:2">
      <c r="A357" s="382"/>
      <c r="B357" s="92" t="s">
        <v>1057</v>
      </c>
    </row>
    <row r="358" spans="1:2">
      <c r="A358" s="382"/>
      <c r="B358" s="92" t="s">
        <v>1058</v>
      </c>
    </row>
    <row r="359" spans="1:2">
      <c r="A359" s="382"/>
      <c r="B359" s="92" t="s">
        <v>1059</v>
      </c>
    </row>
    <row r="360" spans="1:2">
      <c r="A360" s="382"/>
      <c r="B360" s="92" t="s">
        <v>1060</v>
      </c>
    </row>
    <row r="361" spans="1:2">
      <c r="A361" s="382"/>
      <c r="B361" s="92" t="s">
        <v>1061</v>
      </c>
    </row>
    <row r="362" spans="1:2">
      <c r="A362" s="382"/>
      <c r="B362" s="92" t="s">
        <v>1062</v>
      </c>
    </row>
    <row r="363" spans="1:2">
      <c r="A363" s="93" t="s">
        <v>491</v>
      </c>
      <c r="B363" s="92" t="s">
        <v>1010</v>
      </c>
    </row>
    <row r="364" spans="1:2">
      <c r="A364" s="381" t="s">
        <v>493</v>
      </c>
      <c r="B364" s="92" t="s">
        <v>1052</v>
      </c>
    </row>
    <row r="365" spans="1:2">
      <c r="A365" s="382"/>
      <c r="B365" s="92" t="s">
        <v>1053</v>
      </c>
    </row>
    <row r="366" spans="1:2">
      <c r="A366" s="381" t="s">
        <v>497</v>
      </c>
      <c r="B366" s="92" t="s">
        <v>1010</v>
      </c>
    </row>
    <row r="367" spans="1:2">
      <c r="A367" s="382"/>
      <c r="B367" s="92" t="s">
        <v>1030</v>
      </c>
    </row>
    <row r="368" spans="1:2">
      <c r="A368" s="382"/>
      <c r="B368" s="92" t="s">
        <v>1054</v>
      </c>
    </row>
    <row r="369" spans="1:2">
      <c r="A369" s="382"/>
      <c r="B369" s="92" t="s">
        <v>1055</v>
      </c>
    </row>
    <row r="370" spans="1:2">
      <c r="A370" s="382"/>
      <c r="B370" s="92" t="s">
        <v>1056</v>
      </c>
    </row>
    <row r="371" spans="1:2">
      <c r="A371" s="382"/>
      <c r="B371" s="92" t="s">
        <v>1057</v>
      </c>
    </row>
    <row r="372" spans="1:2">
      <c r="A372" s="382"/>
      <c r="B372" s="92" t="s">
        <v>1058</v>
      </c>
    </row>
    <row r="373" spans="1:2">
      <c r="A373" s="382"/>
      <c r="B373" s="92" t="s">
        <v>1059</v>
      </c>
    </row>
    <row r="374" spans="1:2">
      <c r="A374" s="382"/>
      <c r="B374" s="92" t="s">
        <v>1060</v>
      </c>
    </row>
    <row r="375" spans="1:2">
      <c r="A375" s="382"/>
      <c r="B375" s="92" t="s">
        <v>1061</v>
      </c>
    </row>
    <row r="376" spans="1:2">
      <c r="A376" s="382"/>
      <c r="B376" s="92" t="s">
        <v>1062</v>
      </c>
    </row>
    <row r="377" spans="1:2">
      <c r="A377" s="93" t="s">
        <v>499</v>
      </c>
      <c r="B377" s="92" t="s">
        <v>1010</v>
      </c>
    </row>
    <row r="378" spans="1:2">
      <c r="A378" s="381" t="s">
        <v>501</v>
      </c>
      <c r="B378" s="92" t="s">
        <v>1052</v>
      </c>
    </row>
    <row r="379" spans="1:2">
      <c r="A379" s="382"/>
      <c r="B379" s="92" t="s">
        <v>1053</v>
      </c>
    </row>
    <row r="380" spans="1:2">
      <c r="A380" s="381" t="s">
        <v>503</v>
      </c>
      <c r="B380" s="92" t="s">
        <v>1030</v>
      </c>
    </row>
    <row r="381" spans="1:2">
      <c r="A381" s="382"/>
      <c r="B381" s="92" t="s">
        <v>1054</v>
      </c>
    </row>
    <row r="382" spans="1:2">
      <c r="A382" s="382"/>
      <c r="B382" s="92" t="s">
        <v>1055</v>
      </c>
    </row>
    <row r="383" spans="1:2">
      <c r="A383" s="382"/>
      <c r="B383" s="92" t="s">
        <v>1056</v>
      </c>
    </row>
    <row r="384" spans="1:2">
      <c r="A384" s="382"/>
      <c r="B384" s="92" t="s">
        <v>1057</v>
      </c>
    </row>
    <row r="385" spans="1:2">
      <c r="A385" s="382"/>
      <c r="B385" s="92" t="s">
        <v>1058</v>
      </c>
    </row>
    <row r="386" spans="1:2">
      <c r="A386" s="382"/>
      <c r="B386" s="92" t="s">
        <v>1059</v>
      </c>
    </row>
    <row r="387" spans="1:2">
      <c r="A387" s="382"/>
      <c r="B387" s="92" t="s">
        <v>1060</v>
      </c>
    </row>
    <row r="388" spans="1:2">
      <c r="A388" s="382"/>
      <c r="B388" s="92" t="s">
        <v>1061</v>
      </c>
    </row>
    <row r="389" spans="1:2">
      <c r="A389" s="382"/>
      <c r="B389" s="92" t="s">
        <v>1062</v>
      </c>
    </row>
    <row r="390" spans="1:2">
      <c r="A390" s="93" t="s">
        <v>505</v>
      </c>
      <c r="B390" s="92" t="s">
        <v>1010</v>
      </c>
    </row>
    <row r="391" spans="1:2">
      <c r="A391" s="381" t="s">
        <v>507</v>
      </c>
      <c r="B391" s="92" t="s">
        <v>1063</v>
      </c>
    </row>
    <row r="392" spans="1:2">
      <c r="A392" s="382"/>
      <c r="B392" s="92" t="s">
        <v>1064</v>
      </c>
    </row>
    <row r="393" spans="1:2">
      <c r="A393" s="382"/>
      <c r="B393" s="92" t="s">
        <v>1065</v>
      </c>
    </row>
    <row r="394" spans="1:2">
      <c r="A394" s="382"/>
      <c r="B394" s="92" t="s">
        <v>1056</v>
      </c>
    </row>
    <row r="395" spans="1:2">
      <c r="A395" s="382"/>
      <c r="B395" s="92" t="s">
        <v>1066</v>
      </c>
    </row>
    <row r="396" spans="1:2">
      <c r="A396" s="382"/>
      <c r="B396" s="92" t="s">
        <v>1058</v>
      </c>
    </row>
    <row r="397" spans="1:2">
      <c r="A397" s="382"/>
      <c r="B397" s="92" t="s">
        <v>1067</v>
      </c>
    </row>
    <row r="398" spans="1:2">
      <c r="A398" s="382"/>
      <c r="B398" s="92" t="s">
        <v>1060</v>
      </c>
    </row>
    <row r="399" spans="1:2">
      <c r="A399" s="382"/>
      <c r="B399" s="92" t="s">
        <v>1061</v>
      </c>
    </row>
    <row r="400" spans="1:2">
      <c r="A400" s="382"/>
      <c r="B400" s="92" t="s">
        <v>1068</v>
      </c>
    </row>
    <row r="401" spans="1:2">
      <c r="A401" s="93" t="s">
        <v>509</v>
      </c>
      <c r="B401" s="92" t="s">
        <v>1010</v>
      </c>
    </row>
    <row r="402" spans="1:2">
      <c r="A402" s="381" t="s">
        <v>511</v>
      </c>
      <c r="B402" s="92" t="s">
        <v>1069</v>
      </c>
    </row>
    <row r="403" spans="1:2">
      <c r="A403" s="382"/>
      <c r="B403" s="92" t="s">
        <v>1070</v>
      </c>
    </row>
    <row r="404" spans="1:2">
      <c r="A404" s="382"/>
      <c r="B404" s="92" t="s">
        <v>1071</v>
      </c>
    </row>
    <row r="405" spans="1:2">
      <c r="A405" s="382"/>
      <c r="B405" s="92" t="s">
        <v>1072</v>
      </c>
    </row>
    <row r="406" spans="1:2">
      <c r="A406" s="382"/>
      <c r="B406" s="92" t="s">
        <v>1073</v>
      </c>
    </row>
    <row r="407" spans="1:2">
      <c r="A407" s="382"/>
      <c r="B407" s="92" t="s">
        <v>1074</v>
      </c>
    </row>
    <row r="408" spans="1:2">
      <c r="A408" s="382"/>
      <c r="B408" s="92" t="s">
        <v>1075</v>
      </c>
    </row>
    <row r="409" spans="1:2">
      <c r="A409" s="382"/>
      <c r="B409" s="92" t="s">
        <v>1076</v>
      </c>
    </row>
    <row r="410" spans="1:2">
      <c r="A410" s="382"/>
      <c r="B410" s="92" t="s">
        <v>1077</v>
      </c>
    </row>
    <row r="411" spans="1:2">
      <c r="A411" s="382"/>
      <c r="B411" s="92" t="s">
        <v>1078</v>
      </c>
    </row>
    <row r="412" spans="1:2">
      <c r="A412" s="382"/>
      <c r="B412" s="92" t="s">
        <v>1079</v>
      </c>
    </row>
    <row r="413" spans="1:2">
      <c r="A413" s="381" t="s">
        <v>513</v>
      </c>
      <c r="B413" s="92" t="s">
        <v>1080</v>
      </c>
    </row>
    <row r="414" spans="1:2">
      <c r="A414" s="382"/>
      <c r="B414" s="92" t="s">
        <v>1081</v>
      </c>
    </row>
    <row r="415" spans="1:2">
      <c r="A415" s="382"/>
      <c r="B415" s="92" t="s">
        <v>1082</v>
      </c>
    </row>
    <row r="416" spans="1:2">
      <c r="A416" s="382"/>
      <c r="B416" s="92" t="s">
        <v>1083</v>
      </c>
    </row>
    <row r="417" spans="1:2">
      <c r="A417" s="381" t="s">
        <v>515</v>
      </c>
      <c r="B417" s="92" t="s">
        <v>1052</v>
      </c>
    </row>
    <row r="418" spans="1:2">
      <c r="A418" s="382"/>
      <c r="B418" s="92" t="s">
        <v>1053</v>
      </c>
    </row>
    <row r="419" spans="1:2">
      <c r="A419" s="381" t="s">
        <v>517</v>
      </c>
      <c r="B419" s="92" t="s">
        <v>1084</v>
      </c>
    </row>
    <row r="420" spans="1:2">
      <c r="A420" s="382"/>
      <c r="B420" s="92" t="s">
        <v>1085</v>
      </c>
    </row>
    <row r="421" spans="1:2">
      <c r="A421" s="382"/>
      <c r="B421" s="92" t="s">
        <v>1086</v>
      </c>
    </row>
    <row r="422" spans="1:2">
      <c r="A422" s="382"/>
      <c r="B422" s="92" t="s">
        <v>1087</v>
      </c>
    </row>
    <row r="423" spans="1:2">
      <c r="A423" s="382"/>
      <c r="B423" s="92" t="s">
        <v>1088</v>
      </c>
    </row>
    <row r="424" spans="1:2">
      <c r="A424" s="382"/>
      <c r="B424" s="92" t="s">
        <v>1089</v>
      </c>
    </row>
    <row r="425" spans="1:2">
      <c r="A425" s="382"/>
      <c r="B425" s="92" t="s">
        <v>1090</v>
      </c>
    </row>
    <row r="426" spans="1:2">
      <c r="A426" s="382"/>
      <c r="B426" s="92" t="s">
        <v>1091</v>
      </c>
    </row>
    <row r="427" spans="1:2">
      <c r="A427" s="382"/>
      <c r="B427" s="92" t="s">
        <v>1092</v>
      </c>
    </row>
    <row r="428" spans="1:2">
      <c r="A428" s="382"/>
      <c r="B428" s="92" t="s">
        <v>1044</v>
      </c>
    </row>
    <row r="429" spans="1:2">
      <c r="A429" s="381" t="s">
        <v>519</v>
      </c>
      <c r="B429" s="92" t="s">
        <v>1052</v>
      </c>
    </row>
    <row r="430" spans="1:2">
      <c r="A430" s="382"/>
      <c r="B430" s="92" t="s">
        <v>1053</v>
      </c>
    </row>
    <row r="431" spans="1:2">
      <c r="A431" s="93" t="s">
        <v>521</v>
      </c>
      <c r="B431" s="92" t="s">
        <v>1093</v>
      </c>
    </row>
    <row r="432" spans="1:2">
      <c r="A432" s="381" t="s">
        <v>523</v>
      </c>
      <c r="B432" s="92" t="s">
        <v>1052</v>
      </c>
    </row>
    <row r="433" spans="1:2">
      <c r="A433" s="382"/>
      <c r="B433" s="92" t="s">
        <v>1053</v>
      </c>
    </row>
    <row r="434" spans="1:2">
      <c r="A434" s="93" t="s">
        <v>525</v>
      </c>
      <c r="B434" s="92" t="s">
        <v>1093</v>
      </c>
    </row>
    <row r="435" spans="1:2">
      <c r="A435" s="381" t="s">
        <v>527</v>
      </c>
      <c r="B435" s="92" t="s">
        <v>1052</v>
      </c>
    </row>
    <row r="436" spans="1:2">
      <c r="A436" s="382"/>
      <c r="B436" s="92" t="s">
        <v>1053</v>
      </c>
    </row>
    <row r="437" spans="1:2">
      <c r="A437" s="93" t="s">
        <v>529</v>
      </c>
      <c r="B437" s="92" t="s">
        <v>1010</v>
      </c>
    </row>
    <row r="438" spans="1:2">
      <c r="A438" s="93" t="s">
        <v>531</v>
      </c>
      <c r="B438" s="92" t="s">
        <v>1093</v>
      </c>
    </row>
    <row r="439" spans="1:2">
      <c r="A439" s="381" t="s">
        <v>533</v>
      </c>
      <c r="B439" s="92" t="s">
        <v>1052</v>
      </c>
    </row>
    <row r="440" spans="1:2">
      <c r="A440" s="382"/>
      <c r="B440" s="92" t="s">
        <v>1053</v>
      </c>
    </row>
    <row r="441" spans="1:2">
      <c r="A441" s="93" t="s">
        <v>535</v>
      </c>
      <c r="B441" s="92" t="s">
        <v>1010</v>
      </c>
    </row>
    <row r="442" spans="1:2">
      <c r="A442" s="93" t="s">
        <v>537</v>
      </c>
      <c r="B442" s="92" t="s">
        <v>1093</v>
      </c>
    </row>
    <row r="443" spans="1:2">
      <c r="A443" s="381" t="s">
        <v>539</v>
      </c>
      <c r="B443" s="92" t="s">
        <v>1052</v>
      </c>
    </row>
    <row r="444" spans="1:2">
      <c r="A444" s="382"/>
      <c r="B444" s="92" t="s">
        <v>1053</v>
      </c>
    </row>
    <row r="445" spans="1:2">
      <c r="A445" s="381" t="s">
        <v>541</v>
      </c>
      <c r="B445" s="92" t="s">
        <v>1094</v>
      </c>
    </row>
    <row r="446" spans="1:2">
      <c r="A446" s="382"/>
      <c r="B446" s="92" t="s">
        <v>1081</v>
      </c>
    </row>
    <row r="447" spans="1:2">
      <c r="A447" s="93" t="s">
        <v>543</v>
      </c>
      <c r="B447" s="92" t="s">
        <v>1093</v>
      </c>
    </row>
    <row r="448" spans="1:2">
      <c r="A448" s="381" t="s">
        <v>545</v>
      </c>
      <c r="B448" s="92" t="s">
        <v>1052</v>
      </c>
    </row>
    <row r="449" spans="1:2">
      <c r="A449" s="382"/>
      <c r="B449" s="92" t="s">
        <v>1053</v>
      </c>
    </row>
    <row r="450" spans="1:2">
      <c r="A450" s="93" t="s">
        <v>547</v>
      </c>
      <c r="B450" s="92" t="s">
        <v>1010</v>
      </c>
    </row>
    <row r="451" spans="1:2">
      <c r="A451" s="93" t="s">
        <v>549</v>
      </c>
      <c r="B451" s="92" t="s">
        <v>1093</v>
      </c>
    </row>
    <row r="452" spans="1:2">
      <c r="A452" s="381" t="s">
        <v>551</v>
      </c>
      <c r="B452" s="92" t="s">
        <v>1052</v>
      </c>
    </row>
    <row r="453" spans="1:2">
      <c r="A453" s="382"/>
      <c r="B453" s="92" t="s">
        <v>1053</v>
      </c>
    </row>
    <row r="454" spans="1:2">
      <c r="A454" s="93" t="s">
        <v>553</v>
      </c>
      <c r="B454" s="92" t="s">
        <v>1010</v>
      </c>
    </row>
    <row r="455" spans="1:2">
      <c r="A455" s="93" t="s">
        <v>555</v>
      </c>
      <c r="B455" s="92" t="s">
        <v>1093</v>
      </c>
    </row>
    <row r="456" spans="1:2">
      <c r="A456" s="381" t="s">
        <v>557</v>
      </c>
      <c r="B456" s="92" t="s">
        <v>1052</v>
      </c>
    </row>
    <row r="457" spans="1:2">
      <c r="A457" s="382"/>
      <c r="B457" s="92" t="s">
        <v>1053</v>
      </c>
    </row>
    <row r="458" spans="1:2">
      <c r="A458" s="93" t="s">
        <v>559</v>
      </c>
      <c r="B458" s="92" t="s">
        <v>1010</v>
      </c>
    </row>
    <row r="459" spans="1:2">
      <c r="A459" s="93" t="s">
        <v>561</v>
      </c>
      <c r="B459" s="92" t="s">
        <v>1093</v>
      </c>
    </row>
    <row r="460" spans="1:2">
      <c r="A460" s="381" t="s">
        <v>563</v>
      </c>
      <c r="B460" s="92" t="s">
        <v>1052</v>
      </c>
    </row>
    <row r="461" spans="1:2">
      <c r="A461" s="382"/>
      <c r="B461" s="92" t="s">
        <v>1053</v>
      </c>
    </row>
    <row r="462" spans="1:2">
      <c r="A462" s="381" t="s">
        <v>565</v>
      </c>
      <c r="B462" s="92" t="s">
        <v>1052</v>
      </c>
    </row>
    <row r="463" spans="1:2">
      <c r="A463" s="382"/>
      <c r="B463" s="92" t="s">
        <v>1053</v>
      </c>
    </row>
    <row r="464" spans="1:2">
      <c r="A464" s="93" t="s">
        <v>567</v>
      </c>
      <c r="B464" s="92" t="s">
        <v>1010</v>
      </c>
    </row>
    <row r="465" spans="1:2">
      <c r="A465" s="93" t="s">
        <v>569</v>
      </c>
      <c r="B465" s="92" t="s">
        <v>1093</v>
      </c>
    </row>
    <row r="466" spans="1:2">
      <c r="A466" s="93" t="s">
        <v>571</v>
      </c>
      <c r="B466" s="92" t="s">
        <v>1010</v>
      </c>
    </row>
    <row r="467" spans="1:2">
      <c r="A467" s="93" t="s">
        <v>573</v>
      </c>
      <c r="B467" s="92" t="s">
        <v>1010</v>
      </c>
    </row>
    <row r="468" spans="1:2">
      <c r="A468" s="93" t="s">
        <v>575</v>
      </c>
      <c r="B468" s="92" t="s">
        <v>1010</v>
      </c>
    </row>
    <row r="469" spans="1:2">
      <c r="A469" s="93" t="s">
        <v>577</v>
      </c>
      <c r="B469" s="92" t="s">
        <v>1010</v>
      </c>
    </row>
    <row r="470" spans="1:2">
      <c r="A470" s="93" t="s">
        <v>579</v>
      </c>
      <c r="B470" s="92" t="s">
        <v>1010</v>
      </c>
    </row>
    <row r="471" spans="1:2">
      <c r="A471" s="93" t="s">
        <v>581</v>
      </c>
      <c r="B471" s="92" t="s">
        <v>1010</v>
      </c>
    </row>
    <row r="472" spans="1:2">
      <c r="A472" s="381" t="s">
        <v>583</v>
      </c>
      <c r="B472" s="92" t="s">
        <v>1010</v>
      </c>
    </row>
    <row r="473" spans="1:2">
      <c r="A473" s="382"/>
      <c r="B473" s="92" t="s">
        <v>1095</v>
      </c>
    </row>
    <row r="474" spans="1:2">
      <c r="A474" s="382"/>
      <c r="B474" s="92" t="s">
        <v>1096</v>
      </c>
    </row>
    <row r="475" spans="1:2">
      <c r="A475" s="382"/>
      <c r="B475" s="92" t="s">
        <v>1097</v>
      </c>
    </row>
    <row r="476" spans="1:2">
      <c r="A476" s="382"/>
      <c r="B476" s="92" t="s">
        <v>1098</v>
      </c>
    </row>
    <row r="477" spans="1:2">
      <c r="A477" s="382"/>
      <c r="B477" s="92" t="s">
        <v>1099</v>
      </c>
    </row>
    <row r="478" spans="1:2">
      <c r="A478" s="382"/>
      <c r="B478" s="92" t="s">
        <v>1100</v>
      </c>
    </row>
    <row r="479" spans="1:2">
      <c r="A479" s="382"/>
      <c r="B479" s="92" t="s">
        <v>1101</v>
      </c>
    </row>
    <row r="480" spans="1:2">
      <c r="A480" s="382"/>
      <c r="B480" s="92" t="s">
        <v>1102</v>
      </c>
    </row>
    <row r="481" spans="1:2">
      <c r="A481" s="382"/>
      <c r="B481" s="92" t="s">
        <v>1103</v>
      </c>
    </row>
    <row r="482" spans="1:2">
      <c r="A482" s="382"/>
      <c r="B482" s="92" t="s">
        <v>1104</v>
      </c>
    </row>
    <row r="483" spans="1:2">
      <c r="A483" s="382"/>
      <c r="B483" s="92" t="s">
        <v>1105</v>
      </c>
    </row>
    <row r="484" spans="1:2">
      <c r="A484" s="382"/>
      <c r="B484" s="92" t="s">
        <v>1106</v>
      </c>
    </row>
    <row r="485" spans="1:2">
      <c r="A485" s="381" t="s">
        <v>585</v>
      </c>
      <c r="B485" s="92" t="s">
        <v>1052</v>
      </c>
    </row>
    <row r="486" spans="1:2">
      <c r="A486" s="382"/>
      <c r="B486" s="92" t="s">
        <v>1053</v>
      </c>
    </row>
    <row r="487" spans="1:2">
      <c r="A487" s="381" t="s">
        <v>589</v>
      </c>
      <c r="B487" s="92" t="s">
        <v>1052</v>
      </c>
    </row>
    <row r="488" spans="1:2">
      <c r="A488" s="382"/>
      <c r="B488" s="92" t="s">
        <v>1053</v>
      </c>
    </row>
    <row r="489" spans="1:2">
      <c r="A489" s="381" t="s">
        <v>591</v>
      </c>
      <c r="B489" s="92" t="s">
        <v>1107</v>
      </c>
    </row>
    <row r="490" spans="1:2">
      <c r="A490" s="382"/>
      <c r="B490" s="92" t="s">
        <v>1108</v>
      </c>
    </row>
    <row r="491" spans="1:2">
      <c r="A491" s="382"/>
      <c r="B491" s="92" t="s">
        <v>1109</v>
      </c>
    </row>
    <row r="492" spans="1:2">
      <c r="A492" s="382"/>
      <c r="B492" s="92" t="s">
        <v>1110</v>
      </c>
    </row>
    <row r="493" spans="1:2">
      <c r="A493" s="382"/>
      <c r="B493" s="92" t="s">
        <v>1111</v>
      </c>
    </row>
    <row r="494" spans="1:2">
      <c r="A494" s="382"/>
      <c r="B494" s="92" t="s">
        <v>1112</v>
      </c>
    </row>
    <row r="495" spans="1:2">
      <c r="A495" s="382"/>
      <c r="B495" s="92" t="s">
        <v>1113</v>
      </c>
    </row>
    <row r="496" spans="1:2">
      <c r="A496" s="382"/>
      <c r="B496" s="92" t="s">
        <v>1114</v>
      </c>
    </row>
    <row r="497" spans="1:2">
      <c r="A497" s="382"/>
      <c r="B497" s="92" t="s">
        <v>1115</v>
      </c>
    </row>
    <row r="498" spans="1:2">
      <c r="A498" s="382"/>
      <c r="B498" s="92" t="s">
        <v>1116</v>
      </c>
    </row>
    <row r="499" spans="1:2">
      <c r="A499" s="382"/>
      <c r="B499" s="92" t="s">
        <v>1117</v>
      </c>
    </row>
    <row r="500" spans="1:2">
      <c r="A500" s="382"/>
      <c r="B500" s="92" t="s">
        <v>1118</v>
      </c>
    </row>
    <row r="501" spans="1:2">
      <c r="A501" s="381" t="s">
        <v>593</v>
      </c>
      <c r="B501" s="92" t="s">
        <v>1052</v>
      </c>
    </row>
    <row r="502" spans="1:2">
      <c r="A502" s="382"/>
      <c r="B502" s="92" t="s">
        <v>1053</v>
      </c>
    </row>
    <row r="503" spans="1:2">
      <c r="A503" s="381" t="s">
        <v>595</v>
      </c>
      <c r="B503" s="92" t="s">
        <v>1119</v>
      </c>
    </row>
    <row r="504" spans="1:2">
      <c r="A504" s="382"/>
      <c r="B504" s="92" t="s">
        <v>1120</v>
      </c>
    </row>
    <row r="505" spans="1:2">
      <c r="A505" s="382"/>
      <c r="B505" s="92" t="s">
        <v>1121</v>
      </c>
    </row>
    <row r="506" spans="1:2">
      <c r="A506" s="382"/>
      <c r="B506" s="92" t="s">
        <v>1122</v>
      </c>
    </row>
    <row r="507" spans="1:2">
      <c r="A507" s="382"/>
      <c r="B507" s="92" t="s">
        <v>1123</v>
      </c>
    </row>
    <row r="508" spans="1:2">
      <c r="A508" s="382"/>
      <c r="B508" s="92" t="s">
        <v>1124</v>
      </c>
    </row>
    <row r="509" spans="1:2">
      <c r="A509" s="382"/>
      <c r="B509" s="92" t="s">
        <v>1044</v>
      </c>
    </row>
    <row r="510" spans="1:2">
      <c r="A510" s="381" t="s">
        <v>597</v>
      </c>
      <c r="B510" s="92" t="s">
        <v>1125</v>
      </c>
    </row>
    <row r="511" spans="1:2">
      <c r="A511" s="382"/>
      <c r="B511" s="92" t="s">
        <v>1126</v>
      </c>
    </row>
    <row r="512" spans="1:2">
      <c r="A512" s="382"/>
      <c r="B512" s="92" t="s">
        <v>1127</v>
      </c>
    </row>
    <row r="513" spans="1:2">
      <c r="A513" s="382"/>
      <c r="B513" s="92" t="s">
        <v>1128</v>
      </c>
    </row>
    <row r="514" spans="1:2">
      <c r="A514" s="382"/>
      <c r="B514" s="92" t="s">
        <v>1129</v>
      </c>
    </row>
    <row r="515" spans="1:2">
      <c r="A515" s="382"/>
      <c r="B515" s="92" t="s">
        <v>1130</v>
      </c>
    </row>
    <row r="516" spans="1:2">
      <c r="A516" s="382"/>
      <c r="B516" s="92" t="s">
        <v>1131</v>
      </c>
    </row>
    <row r="517" spans="1:2">
      <c r="A517" s="382"/>
      <c r="B517" s="92" t="s">
        <v>1132</v>
      </c>
    </row>
    <row r="518" spans="1:2">
      <c r="A518" s="382"/>
      <c r="B518" s="92" t="s">
        <v>1133</v>
      </c>
    </row>
    <row r="519" spans="1:2">
      <c r="A519" s="382"/>
      <c r="B519" s="92" t="s">
        <v>1134</v>
      </c>
    </row>
    <row r="520" spans="1:2">
      <c r="A520" s="382"/>
      <c r="B520" s="92" t="s">
        <v>1135</v>
      </c>
    </row>
    <row r="521" spans="1:2">
      <c r="A521" s="93" t="s">
        <v>599</v>
      </c>
      <c r="B521" s="92" t="s">
        <v>1010</v>
      </c>
    </row>
    <row r="522" spans="1:2">
      <c r="A522" s="381" t="s">
        <v>601</v>
      </c>
      <c r="B522" s="92" t="s">
        <v>1136</v>
      </c>
    </row>
    <row r="523" spans="1:2">
      <c r="A523" s="382"/>
      <c r="B523" s="92" t="s">
        <v>1137</v>
      </c>
    </row>
    <row r="524" spans="1:2">
      <c r="A524" s="382"/>
      <c r="B524" s="92" t="s">
        <v>1138</v>
      </c>
    </row>
    <row r="525" spans="1:2">
      <c r="A525" s="382"/>
      <c r="B525" s="92" t="s">
        <v>1139</v>
      </c>
    </row>
    <row r="526" spans="1:2">
      <c r="A526" s="382"/>
      <c r="B526" s="92" t="s">
        <v>1140</v>
      </c>
    </row>
    <row r="527" spans="1:2">
      <c r="A527" s="382"/>
      <c r="B527" s="92" t="s">
        <v>1141</v>
      </c>
    </row>
    <row r="528" spans="1:2">
      <c r="A528" s="382"/>
      <c r="B528" s="92" t="s">
        <v>1142</v>
      </c>
    </row>
    <row r="529" spans="1:2">
      <c r="A529" s="382"/>
      <c r="B529" s="92" t="s">
        <v>1143</v>
      </c>
    </row>
    <row r="530" spans="1:2">
      <c r="A530" s="382"/>
      <c r="B530" s="92" t="s">
        <v>1144</v>
      </c>
    </row>
    <row r="531" spans="1:2">
      <c r="A531" s="382"/>
      <c r="B531" s="92" t="s">
        <v>1145</v>
      </c>
    </row>
    <row r="532" spans="1:2">
      <c r="A532" s="382"/>
      <c r="B532" s="92" t="s">
        <v>1146</v>
      </c>
    </row>
    <row r="533" spans="1:2">
      <c r="A533" s="382"/>
      <c r="B533" s="92" t="s">
        <v>1147</v>
      </c>
    </row>
    <row r="534" spans="1:2">
      <c r="A534" s="381" t="s">
        <v>603</v>
      </c>
      <c r="B534" s="92" t="s">
        <v>1148</v>
      </c>
    </row>
    <row r="535" spans="1:2">
      <c r="A535" s="382"/>
      <c r="B535" s="92" t="s">
        <v>1149</v>
      </c>
    </row>
    <row r="536" spans="1:2">
      <c r="A536" s="382"/>
      <c r="B536" s="92" t="s">
        <v>1150</v>
      </c>
    </row>
    <row r="537" spans="1:2">
      <c r="A537" s="382"/>
      <c r="B537" s="92" t="s">
        <v>1151</v>
      </c>
    </row>
    <row r="538" spans="1:2">
      <c r="A538" s="382"/>
      <c r="B538" s="92" t="s">
        <v>1152</v>
      </c>
    </row>
    <row r="539" spans="1:2">
      <c r="A539" s="382"/>
      <c r="B539" s="92" t="s">
        <v>1044</v>
      </c>
    </row>
    <row r="540" spans="1:2">
      <c r="A540" s="381" t="s">
        <v>605</v>
      </c>
      <c r="B540" s="92" t="s">
        <v>1052</v>
      </c>
    </row>
    <row r="541" spans="1:2">
      <c r="A541" s="382"/>
      <c r="B541" s="92" t="s">
        <v>1053</v>
      </c>
    </row>
    <row r="542" spans="1:2">
      <c r="A542" s="381" t="s">
        <v>607</v>
      </c>
      <c r="B542" s="92" t="s">
        <v>1153</v>
      </c>
    </row>
    <row r="543" spans="1:2">
      <c r="A543" s="382"/>
      <c r="B543" s="92" t="s">
        <v>1154</v>
      </c>
    </row>
    <row r="544" spans="1:2">
      <c r="A544" s="382"/>
      <c r="B544" s="92" t="s">
        <v>1155</v>
      </c>
    </row>
    <row r="545" spans="1:2">
      <c r="A545" s="382"/>
      <c r="B545" s="92" t="s">
        <v>1156</v>
      </c>
    </row>
    <row r="546" spans="1:2">
      <c r="A546" s="382"/>
      <c r="B546" s="92" t="s">
        <v>1157</v>
      </c>
    </row>
    <row r="547" spans="1:2">
      <c r="A547" s="382"/>
      <c r="B547" s="92" t="s">
        <v>1158</v>
      </c>
    </row>
    <row r="548" spans="1:2">
      <c r="A548" s="382"/>
      <c r="B548" s="92" t="s">
        <v>1159</v>
      </c>
    </row>
    <row r="549" spans="1:2">
      <c r="A549" s="382"/>
      <c r="B549" s="92" t="s">
        <v>1160</v>
      </c>
    </row>
    <row r="550" spans="1:2">
      <c r="A550" s="382"/>
      <c r="B550" s="92" t="s">
        <v>1044</v>
      </c>
    </row>
    <row r="551" spans="1:2">
      <c r="A551" s="93" t="s">
        <v>609</v>
      </c>
      <c r="B551" s="92" t="s">
        <v>1010</v>
      </c>
    </row>
    <row r="552" spans="1:2">
      <c r="A552" s="381" t="s">
        <v>615</v>
      </c>
      <c r="B552" s="92" t="s">
        <v>1161</v>
      </c>
    </row>
    <row r="553" spans="1:2">
      <c r="A553" s="382"/>
      <c r="B553" s="92" t="s">
        <v>1162</v>
      </c>
    </row>
    <row r="554" spans="1:2">
      <c r="A554" s="382"/>
      <c r="B554" s="92" t="s">
        <v>1163</v>
      </c>
    </row>
    <row r="555" spans="1:2">
      <c r="A555" s="382"/>
      <c r="B555" s="92" t="s">
        <v>1164</v>
      </c>
    </row>
    <row r="556" spans="1:2">
      <c r="A556" s="382"/>
      <c r="B556" s="92" t="s">
        <v>1165</v>
      </c>
    </row>
    <row r="557" spans="1:2">
      <c r="A557" s="382"/>
      <c r="B557" s="92" t="s">
        <v>1166</v>
      </c>
    </row>
    <row r="558" spans="1:2">
      <c r="A558" s="382"/>
      <c r="B558" s="92" t="s">
        <v>1167</v>
      </c>
    </row>
    <row r="559" spans="1:2">
      <c r="A559" s="382"/>
      <c r="B559" s="92" t="s">
        <v>1168</v>
      </c>
    </row>
    <row r="560" spans="1:2">
      <c r="A560" s="382"/>
      <c r="B560" s="92" t="s">
        <v>1169</v>
      </c>
    </row>
    <row r="561" spans="1:2">
      <c r="A561" s="382"/>
      <c r="B561" s="92" t="s">
        <v>1170</v>
      </c>
    </row>
    <row r="562" spans="1:2">
      <c r="A562" s="382"/>
      <c r="B562" s="92" t="s">
        <v>1171</v>
      </c>
    </row>
    <row r="563" spans="1:2">
      <c r="A563" s="381" t="s">
        <v>617</v>
      </c>
      <c r="B563" s="92" t="s">
        <v>1052</v>
      </c>
    </row>
    <row r="564" spans="1:2">
      <c r="A564" s="382"/>
      <c r="B564" s="92" t="s">
        <v>1053</v>
      </c>
    </row>
    <row r="565" spans="1:2">
      <c r="A565" s="381" t="s">
        <v>619</v>
      </c>
      <c r="B565" s="92" t="s">
        <v>1172</v>
      </c>
    </row>
    <row r="566" spans="1:2">
      <c r="A566" s="382"/>
      <c r="B566" s="92" t="s">
        <v>1173</v>
      </c>
    </row>
    <row r="567" spans="1:2">
      <c r="A567" s="382"/>
      <c r="B567" s="92" t="s">
        <v>1174</v>
      </c>
    </row>
    <row r="568" spans="1:2">
      <c r="A568" s="382"/>
      <c r="B568" s="92" t="s">
        <v>1175</v>
      </c>
    </row>
    <row r="569" spans="1:2">
      <c r="A569" s="382"/>
      <c r="B569" s="92" t="s">
        <v>1176</v>
      </c>
    </row>
    <row r="570" spans="1:2">
      <c r="A570" s="382"/>
      <c r="B570" s="92" t="s">
        <v>1177</v>
      </c>
    </row>
    <row r="571" spans="1:2">
      <c r="A571" s="381" t="s">
        <v>621</v>
      </c>
      <c r="B571" s="92" t="s">
        <v>1052</v>
      </c>
    </row>
    <row r="572" spans="1:2">
      <c r="A572" s="382"/>
      <c r="B572" s="92" t="s">
        <v>1053</v>
      </c>
    </row>
    <row r="573" spans="1:2">
      <c r="A573" s="381" t="s">
        <v>623</v>
      </c>
      <c r="B573" s="92" t="s">
        <v>1052</v>
      </c>
    </row>
    <row r="574" spans="1:2">
      <c r="A574" s="382"/>
      <c r="B574" s="92" t="s">
        <v>1053</v>
      </c>
    </row>
    <row r="575" spans="1:2">
      <c r="A575" s="381" t="s">
        <v>625</v>
      </c>
      <c r="B575" s="92" t="s">
        <v>1052</v>
      </c>
    </row>
    <row r="576" spans="1:2">
      <c r="A576" s="382"/>
      <c r="B576" s="92" t="s">
        <v>1053</v>
      </c>
    </row>
    <row r="577" spans="1:2">
      <c r="A577" s="381" t="s">
        <v>627</v>
      </c>
      <c r="B577" s="92" t="s">
        <v>1052</v>
      </c>
    </row>
    <row r="578" spans="1:2">
      <c r="A578" s="382"/>
      <c r="B578" s="92" t="s">
        <v>1053</v>
      </c>
    </row>
    <row r="579" spans="1:2">
      <c r="A579" s="381" t="s">
        <v>629</v>
      </c>
      <c r="B579" s="92" t="s">
        <v>1052</v>
      </c>
    </row>
    <row r="580" spans="1:2">
      <c r="A580" s="382"/>
      <c r="B580" s="92" t="s">
        <v>1053</v>
      </c>
    </row>
    <row r="581" spans="1:2">
      <c r="A581" s="381" t="s">
        <v>631</v>
      </c>
      <c r="B581" s="92" t="s">
        <v>1052</v>
      </c>
    </row>
    <row r="582" spans="1:2">
      <c r="A582" s="382"/>
      <c r="B582" s="92" t="s">
        <v>1053</v>
      </c>
    </row>
    <row r="583" spans="1:2">
      <c r="A583" s="381" t="s">
        <v>633</v>
      </c>
      <c r="B583" s="92" t="s">
        <v>1052</v>
      </c>
    </row>
    <row r="584" spans="1:2">
      <c r="A584" s="382"/>
      <c r="B584" s="92" t="s">
        <v>1053</v>
      </c>
    </row>
    <row r="585" spans="1:2">
      <c r="A585" s="381" t="s">
        <v>635</v>
      </c>
      <c r="B585" s="92" t="s">
        <v>1052</v>
      </c>
    </row>
    <row r="586" spans="1:2">
      <c r="A586" s="382"/>
      <c r="B586" s="92" t="s">
        <v>1053</v>
      </c>
    </row>
    <row r="587" spans="1:2">
      <c r="A587" s="381" t="s">
        <v>637</v>
      </c>
      <c r="B587" s="92" t="s">
        <v>1052</v>
      </c>
    </row>
    <row r="588" spans="1:2">
      <c r="A588" s="382"/>
      <c r="B588" s="92" t="s">
        <v>1053</v>
      </c>
    </row>
    <row r="589" spans="1:2">
      <c r="A589" s="381" t="s">
        <v>639</v>
      </c>
      <c r="B589" s="92" t="s">
        <v>1052</v>
      </c>
    </row>
    <row r="590" spans="1:2">
      <c r="A590" s="382"/>
      <c r="B590" s="92" t="s">
        <v>1053</v>
      </c>
    </row>
    <row r="591" spans="1:2">
      <c r="A591" s="381" t="s">
        <v>641</v>
      </c>
      <c r="B591" s="92" t="s">
        <v>1052</v>
      </c>
    </row>
    <row r="592" spans="1:2">
      <c r="A592" s="382"/>
      <c r="B592" s="92" t="s">
        <v>1053</v>
      </c>
    </row>
    <row r="593" spans="1:2">
      <c r="A593" s="381" t="s">
        <v>643</v>
      </c>
      <c r="B593" s="92" t="s">
        <v>1052</v>
      </c>
    </row>
    <row r="594" spans="1:2">
      <c r="A594" s="382"/>
      <c r="B594" s="92" t="s">
        <v>1053</v>
      </c>
    </row>
    <row r="595" spans="1:2">
      <c r="A595" s="93" t="s">
        <v>645</v>
      </c>
      <c r="B595" s="92" t="s">
        <v>1010</v>
      </c>
    </row>
    <row r="596" spans="1:2">
      <c r="A596" s="381" t="s">
        <v>647</v>
      </c>
      <c r="B596" s="92" t="s">
        <v>1178</v>
      </c>
    </row>
    <row r="597" spans="1:2">
      <c r="A597" s="382"/>
      <c r="B597" s="92" t="s">
        <v>1179</v>
      </c>
    </row>
    <row r="598" spans="1:2">
      <c r="A598" s="382"/>
      <c r="B598" s="92" t="s">
        <v>1180</v>
      </c>
    </row>
    <row r="599" spans="1:2">
      <c r="A599" s="382"/>
      <c r="B599" s="92" t="s">
        <v>1181</v>
      </c>
    </row>
    <row r="600" spans="1:2">
      <c r="A600" s="382"/>
      <c r="B600" s="92" t="s">
        <v>1182</v>
      </c>
    </row>
    <row r="601" spans="1:2">
      <c r="A601" s="382"/>
      <c r="B601" s="92" t="s">
        <v>1183</v>
      </c>
    </row>
    <row r="602" spans="1:2">
      <c r="A602" s="382"/>
      <c r="B602" s="92" t="s">
        <v>1184</v>
      </c>
    </row>
    <row r="603" spans="1:2">
      <c r="A603" s="382"/>
      <c r="B603" s="92" t="s">
        <v>1185</v>
      </c>
    </row>
    <row r="604" spans="1:2">
      <c r="A604" s="382"/>
      <c r="B604" s="92" t="s">
        <v>1186</v>
      </c>
    </row>
    <row r="605" spans="1:2">
      <c r="A605" s="382"/>
      <c r="B605" s="92" t="s">
        <v>1187</v>
      </c>
    </row>
    <row r="606" spans="1:2">
      <c r="A606" s="382"/>
      <c r="B606" s="92" t="s">
        <v>1188</v>
      </c>
    </row>
    <row r="607" spans="1:2">
      <c r="A607" s="382"/>
      <c r="B607" s="92" t="s">
        <v>1189</v>
      </c>
    </row>
    <row r="608" spans="1:2">
      <c r="A608" s="381" t="s">
        <v>649</v>
      </c>
      <c r="B608" s="92" t="s">
        <v>1190</v>
      </c>
    </row>
    <row r="609" spans="1:2">
      <c r="A609" s="382"/>
      <c r="B609" s="92" t="s">
        <v>1191</v>
      </c>
    </row>
    <row r="610" spans="1:2">
      <c r="A610" s="93" t="s">
        <v>651</v>
      </c>
      <c r="B610" s="92" t="s">
        <v>1010</v>
      </c>
    </row>
    <row r="611" spans="1:2">
      <c r="A611" s="381" t="s">
        <v>653</v>
      </c>
      <c r="B611" s="92" t="s">
        <v>1192</v>
      </c>
    </row>
    <row r="612" spans="1:2">
      <c r="A612" s="382"/>
      <c r="B612" s="92" t="s">
        <v>1193</v>
      </c>
    </row>
    <row r="613" spans="1:2">
      <c r="A613" s="382"/>
      <c r="B613" s="92" t="s">
        <v>1194</v>
      </c>
    </row>
    <row r="614" spans="1:2">
      <c r="A614" s="382"/>
      <c r="B614" s="92" t="s">
        <v>1195</v>
      </c>
    </row>
    <row r="615" spans="1:2">
      <c r="A615" s="381" t="s">
        <v>655</v>
      </c>
      <c r="B615" s="92" t="s">
        <v>1052</v>
      </c>
    </row>
    <row r="616" spans="1:2">
      <c r="A616" s="382"/>
      <c r="B616" s="92" t="s">
        <v>1053</v>
      </c>
    </row>
    <row r="617" spans="1:2">
      <c r="A617" s="382"/>
      <c r="B617" s="92" t="s">
        <v>1195</v>
      </c>
    </row>
    <row r="618" spans="1:2">
      <c r="A618" s="381" t="s">
        <v>657</v>
      </c>
      <c r="B618" s="92" t="s">
        <v>1196</v>
      </c>
    </row>
    <row r="619" spans="1:2">
      <c r="A619" s="382"/>
      <c r="B619" s="92" t="s">
        <v>1197</v>
      </c>
    </row>
    <row r="620" spans="1:2">
      <c r="A620" s="382"/>
      <c r="B620" s="92" t="s">
        <v>1198</v>
      </c>
    </row>
    <row r="621" spans="1:2">
      <c r="A621" s="93" t="s">
        <v>659</v>
      </c>
      <c r="B621" s="92" t="s">
        <v>1010</v>
      </c>
    </row>
    <row r="622" spans="1:2">
      <c r="A622" s="93" t="s">
        <v>661</v>
      </c>
      <c r="B622" s="92" t="s">
        <v>1010</v>
      </c>
    </row>
    <row r="623" spans="1:2">
      <c r="A623" s="93" t="s">
        <v>663</v>
      </c>
      <c r="B623" s="92" t="s">
        <v>1010</v>
      </c>
    </row>
    <row r="624" spans="1:2">
      <c r="A624" s="381" t="s">
        <v>669</v>
      </c>
      <c r="B624" s="92" t="s">
        <v>1161</v>
      </c>
    </row>
    <row r="625" spans="1:2">
      <c r="A625" s="382"/>
      <c r="B625" s="92" t="s">
        <v>1162</v>
      </c>
    </row>
    <row r="626" spans="1:2">
      <c r="A626" s="382"/>
      <c r="B626" s="92" t="s">
        <v>1163</v>
      </c>
    </row>
    <row r="627" spans="1:2">
      <c r="A627" s="382"/>
      <c r="B627" s="92" t="s">
        <v>1164</v>
      </c>
    </row>
    <row r="628" spans="1:2">
      <c r="A628" s="382"/>
      <c r="B628" s="92" t="s">
        <v>1165</v>
      </c>
    </row>
    <row r="629" spans="1:2">
      <c r="A629" s="382"/>
      <c r="B629" s="92" t="s">
        <v>1166</v>
      </c>
    </row>
    <row r="630" spans="1:2">
      <c r="A630" s="382"/>
      <c r="B630" s="92" t="s">
        <v>1167</v>
      </c>
    </row>
    <row r="631" spans="1:2">
      <c r="A631" s="382"/>
      <c r="B631" s="92" t="s">
        <v>1168</v>
      </c>
    </row>
    <row r="632" spans="1:2">
      <c r="A632" s="382"/>
      <c r="B632" s="92" t="s">
        <v>1169</v>
      </c>
    </row>
    <row r="633" spans="1:2">
      <c r="A633" s="382"/>
      <c r="B633" s="92" t="s">
        <v>1170</v>
      </c>
    </row>
    <row r="634" spans="1:2">
      <c r="A634" s="382"/>
      <c r="B634" s="92" t="s">
        <v>1171</v>
      </c>
    </row>
    <row r="635" spans="1:2">
      <c r="A635" s="381" t="s">
        <v>671</v>
      </c>
      <c r="B635" s="92" t="s">
        <v>1052</v>
      </c>
    </row>
    <row r="636" spans="1:2">
      <c r="A636" s="382"/>
      <c r="B636" s="92" t="s">
        <v>1053</v>
      </c>
    </row>
    <row r="637" spans="1:2">
      <c r="A637" s="381" t="s">
        <v>673</v>
      </c>
      <c r="B637" s="92" t="s">
        <v>1178</v>
      </c>
    </row>
    <row r="638" spans="1:2">
      <c r="A638" s="382"/>
      <c r="B638" s="92" t="s">
        <v>1179</v>
      </c>
    </row>
    <row r="639" spans="1:2">
      <c r="A639" s="382"/>
      <c r="B639" s="92" t="s">
        <v>1180</v>
      </c>
    </row>
    <row r="640" spans="1:2">
      <c r="A640" s="382"/>
      <c r="B640" s="92" t="s">
        <v>1181</v>
      </c>
    </row>
    <row r="641" spans="1:2">
      <c r="A641" s="382"/>
      <c r="B641" s="92" t="s">
        <v>1182</v>
      </c>
    </row>
    <row r="642" spans="1:2">
      <c r="A642" s="382"/>
      <c r="B642" s="92" t="s">
        <v>1183</v>
      </c>
    </row>
    <row r="643" spans="1:2">
      <c r="A643" s="382"/>
      <c r="B643" s="92" t="s">
        <v>1184</v>
      </c>
    </row>
    <row r="644" spans="1:2">
      <c r="A644" s="382"/>
      <c r="B644" s="92" t="s">
        <v>1185</v>
      </c>
    </row>
    <row r="645" spans="1:2">
      <c r="A645" s="382"/>
      <c r="B645" s="92" t="s">
        <v>1186</v>
      </c>
    </row>
    <row r="646" spans="1:2">
      <c r="A646" s="382"/>
      <c r="B646" s="92" t="s">
        <v>1187</v>
      </c>
    </row>
    <row r="647" spans="1:2">
      <c r="A647" s="382"/>
      <c r="B647" s="92" t="s">
        <v>1188</v>
      </c>
    </row>
    <row r="648" spans="1:2">
      <c r="A648" s="382"/>
      <c r="B648" s="92" t="s">
        <v>1189</v>
      </c>
    </row>
    <row r="649" spans="1:2">
      <c r="A649" s="381" t="s">
        <v>675</v>
      </c>
      <c r="B649" s="92" t="s">
        <v>1190</v>
      </c>
    </row>
    <row r="650" spans="1:2">
      <c r="A650" s="382"/>
      <c r="B650" s="92" t="s">
        <v>1191</v>
      </c>
    </row>
    <row r="651" spans="1:2">
      <c r="A651" s="93" t="s">
        <v>677</v>
      </c>
      <c r="B651" s="92" t="s">
        <v>1010</v>
      </c>
    </row>
    <row r="652" spans="1:2">
      <c r="A652" s="381" t="s">
        <v>679</v>
      </c>
      <c r="B652" s="92" t="s">
        <v>1192</v>
      </c>
    </row>
    <row r="653" spans="1:2">
      <c r="A653" s="382"/>
      <c r="B653" s="92" t="s">
        <v>1193</v>
      </c>
    </row>
    <row r="654" spans="1:2">
      <c r="A654" s="382"/>
      <c r="B654" s="92" t="s">
        <v>1194</v>
      </c>
    </row>
    <row r="655" spans="1:2">
      <c r="A655" s="382"/>
      <c r="B655" s="92" t="s">
        <v>1195</v>
      </c>
    </row>
    <row r="656" spans="1:2">
      <c r="A656" s="381" t="s">
        <v>681</v>
      </c>
      <c r="B656" s="92" t="s">
        <v>1052</v>
      </c>
    </row>
    <row r="657" spans="1:2">
      <c r="A657" s="382"/>
      <c r="B657" s="92" t="s">
        <v>1053</v>
      </c>
    </row>
    <row r="658" spans="1:2">
      <c r="A658" s="382"/>
      <c r="B658" s="92" t="s">
        <v>1195</v>
      </c>
    </row>
    <row r="659" spans="1:2">
      <c r="A659" s="381" t="s">
        <v>683</v>
      </c>
      <c r="B659" s="92" t="s">
        <v>1052</v>
      </c>
    </row>
    <row r="660" spans="1:2">
      <c r="A660" s="382"/>
      <c r="B660" s="92" t="s">
        <v>1053</v>
      </c>
    </row>
    <row r="661" spans="1:2">
      <c r="A661" s="381" t="s">
        <v>685</v>
      </c>
      <c r="B661" s="92" t="s">
        <v>1052</v>
      </c>
    </row>
    <row r="662" spans="1:2">
      <c r="A662" s="382"/>
      <c r="B662" s="92" t="s">
        <v>1053</v>
      </c>
    </row>
    <row r="663" spans="1:2">
      <c r="A663" s="381" t="s">
        <v>687</v>
      </c>
      <c r="B663" s="92" t="s">
        <v>1199</v>
      </c>
    </row>
    <row r="664" spans="1:2">
      <c r="A664" s="382"/>
      <c r="B664" s="92" t="s">
        <v>1200</v>
      </c>
    </row>
    <row r="665" spans="1:2">
      <c r="A665" s="382"/>
      <c r="B665" s="92" t="s">
        <v>1201</v>
      </c>
    </row>
    <row r="666" spans="1:2">
      <c r="A666" s="382"/>
      <c r="B666" s="92" t="s">
        <v>1202</v>
      </c>
    </row>
    <row r="667" spans="1:2">
      <c r="A667" s="381" t="s">
        <v>689</v>
      </c>
      <c r="B667" s="92" t="s">
        <v>1052</v>
      </c>
    </row>
    <row r="668" spans="1:2">
      <c r="A668" s="382"/>
      <c r="B668" s="92" t="s">
        <v>1053</v>
      </c>
    </row>
    <row r="669" spans="1:2">
      <c r="A669" s="381" t="s">
        <v>691</v>
      </c>
      <c r="B669" s="92" t="s">
        <v>1052</v>
      </c>
    </row>
    <row r="670" spans="1:2">
      <c r="A670" s="382"/>
      <c r="B670" s="92" t="s">
        <v>1053</v>
      </c>
    </row>
    <row r="671" spans="1:2">
      <c r="A671" s="381" t="s">
        <v>693</v>
      </c>
      <c r="B671" s="92" t="s">
        <v>1052</v>
      </c>
    </row>
    <row r="672" spans="1:2">
      <c r="A672" s="382"/>
      <c r="B672" s="92" t="s">
        <v>1053</v>
      </c>
    </row>
    <row r="673" spans="1:2">
      <c r="A673" s="381" t="s">
        <v>695</v>
      </c>
      <c r="B673" s="92" t="s">
        <v>1052</v>
      </c>
    </row>
    <row r="674" spans="1:2">
      <c r="A674" s="382"/>
      <c r="B674" s="92" t="s">
        <v>1053</v>
      </c>
    </row>
    <row r="675" spans="1:2">
      <c r="A675" s="381" t="s">
        <v>697</v>
      </c>
      <c r="B675" s="92" t="s">
        <v>1052</v>
      </c>
    </row>
    <row r="676" spans="1:2">
      <c r="A676" s="382"/>
      <c r="B676" s="92" t="s">
        <v>1053</v>
      </c>
    </row>
    <row r="677" spans="1:2">
      <c r="A677" s="381" t="s">
        <v>699</v>
      </c>
      <c r="B677" s="92" t="s">
        <v>1052</v>
      </c>
    </row>
    <row r="678" spans="1:2">
      <c r="A678" s="382"/>
      <c r="B678" s="92" t="s">
        <v>1053</v>
      </c>
    </row>
    <row r="679" spans="1:2">
      <c r="A679" s="381" t="s">
        <v>701</v>
      </c>
      <c r="B679" s="92" t="s">
        <v>1203</v>
      </c>
    </row>
    <row r="680" spans="1:2">
      <c r="A680" s="382"/>
      <c r="B680" s="92" t="s">
        <v>1204</v>
      </c>
    </row>
    <row r="681" spans="1:2">
      <c r="A681" s="382"/>
      <c r="B681" s="92" t="s">
        <v>1205</v>
      </c>
    </row>
    <row r="682" spans="1:2">
      <c r="A682" s="382"/>
      <c r="B682" s="92" t="s">
        <v>1206</v>
      </c>
    </row>
    <row r="683" spans="1:2">
      <c r="A683" s="382"/>
      <c r="B683" s="92" t="s">
        <v>1207</v>
      </c>
    </row>
    <row r="684" spans="1:2">
      <c r="A684" s="382"/>
      <c r="B684" s="92" t="s">
        <v>1208</v>
      </c>
    </row>
    <row r="685" spans="1:2">
      <c r="A685" s="382"/>
      <c r="B685" s="92" t="s">
        <v>1209</v>
      </c>
    </row>
    <row r="686" spans="1:2">
      <c r="A686" s="382"/>
      <c r="B686" s="92" t="s">
        <v>1210</v>
      </c>
    </row>
    <row r="687" spans="1:2">
      <c r="A687" s="381" t="s">
        <v>703</v>
      </c>
      <c r="B687" s="92" t="s">
        <v>1203</v>
      </c>
    </row>
    <row r="688" spans="1:2">
      <c r="A688" s="382"/>
      <c r="B688" s="92" t="s">
        <v>1204</v>
      </c>
    </row>
    <row r="689" spans="1:2">
      <c r="A689" s="382"/>
      <c r="B689" s="92" t="s">
        <v>1205</v>
      </c>
    </row>
    <row r="690" spans="1:2">
      <c r="A690" s="382"/>
      <c r="B690" s="92" t="s">
        <v>1206</v>
      </c>
    </row>
    <row r="691" spans="1:2">
      <c r="A691" s="382"/>
      <c r="B691" s="92" t="s">
        <v>1207</v>
      </c>
    </row>
    <row r="692" spans="1:2">
      <c r="A692" s="382"/>
      <c r="B692" s="92" t="s">
        <v>1208</v>
      </c>
    </row>
    <row r="693" spans="1:2">
      <c r="A693" s="382"/>
      <c r="B693" s="92" t="s">
        <v>1209</v>
      </c>
    </row>
    <row r="694" spans="1:2">
      <c r="A694" s="382"/>
      <c r="B694" s="92" t="s">
        <v>1210</v>
      </c>
    </row>
    <row r="695" spans="1:2">
      <c r="A695" s="381" t="s">
        <v>705</v>
      </c>
      <c r="B695" s="92" t="s">
        <v>1203</v>
      </c>
    </row>
    <row r="696" spans="1:2">
      <c r="A696" s="382"/>
      <c r="B696" s="92" t="s">
        <v>1204</v>
      </c>
    </row>
    <row r="697" spans="1:2">
      <c r="A697" s="382"/>
      <c r="B697" s="92" t="s">
        <v>1205</v>
      </c>
    </row>
    <row r="698" spans="1:2">
      <c r="A698" s="382"/>
      <c r="B698" s="92" t="s">
        <v>1206</v>
      </c>
    </row>
    <row r="699" spans="1:2">
      <c r="A699" s="382"/>
      <c r="B699" s="92" t="s">
        <v>1207</v>
      </c>
    </row>
    <row r="700" spans="1:2">
      <c r="A700" s="382"/>
      <c r="B700" s="92" t="s">
        <v>1208</v>
      </c>
    </row>
    <row r="701" spans="1:2">
      <c r="A701" s="382"/>
      <c r="B701" s="92" t="s">
        <v>1209</v>
      </c>
    </row>
    <row r="702" spans="1:2">
      <c r="A702" s="382"/>
      <c r="B702" s="92" t="s">
        <v>1210</v>
      </c>
    </row>
    <row r="703" spans="1:2">
      <c r="A703" s="381" t="s">
        <v>707</v>
      </c>
      <c r="B703" s="92" t="s">
        <v>1203</v>
      </c>
    </row>
    <row r="704" spans="1:2">
      <c r="A704" s="382"/>
      <c r="B704" s="92" t="s">
        <v>1204</v>
      </c>
    </row>
    <row r="705" spans="1:2">
      <c r="A705" s="382"/>
      <c r="B705" s="92" t="s">
        <v>1205</v>
      </c>
    </row>
    <row r="706" spans="1:2">
      <c r="A706" s="382"/>
      <c r="B706" s="92" t="s">
        <v>1206</v>
      </c>
    </row>
    <row r="707" spans="1:2">
      <c r="A707" s="382"/>
      <c r="B707" s="92" t="s">
        <v>1207</v>
      </c>
    </row>
    <row r="708" spans="1:2">
      <c r="A708" s="382"/>
      <c r="B708" s="92" t="s">
        <v>1208</v>
      </c>
    </row>
    <row r="709" spans="1:2">
      <c r="A709" s="382"/>
      <c r="B709" s="92" t="s">
        <v>1209</v>
      </c>
    </row>
    <row r="710" spans="1:2">
      <c r="A710" s="382"/>
      <c r="B710" s="92" t="s">
        <v>1210</v>
      </c>
    </row>
    <row r="711" spans="1:2">
      <c r="A711" s="381" t="s">
        <v>709</v>
      </c>
      <c r="B711" s="92" t="s">
        <v>1203</v>
      </c>
    </row>
    <row r="712" spans="1:2">
      <c r="A712" s="382"/>
      <c r="B712" s="92" t="s">
        <v>1204</v>
      </c>
    </row>
    <row r="713" spans="1:2">
      <c r="A713" s="382"/>
      <c r="B713" s="92" t="s">
        <v>1205</v>
      </c>
    </row>
    <row r="714" spans="1:2">
      <c r="A714" s="382"/>
      <c r="B714" s="92" t="s">
        <v>1206</v>
      </c>
    </row>
    <row r="715" spans="1:2">
      <c r="A715" s="382"/>
      <c r="B715" s="92" t="s">
        <v>1207</v>
      </c>
    </row>
    <row r="716" spans="1:2">
      <c r="A716" s="382"/>
      <c r="B716" s="92" t="s">
        <v>1208</v>
      </c>
    </row>
    <row r="717" spans="1:2">
      <c r="A717" s="382"/>
      <c r="B717" s="92" t="s">
        <v>1209</v>
      </c>
    </row>
    <row r="718" spans="1:2">
      <c r="A718" s="382"/>
      <c r="B718" s="92" t="s">
        <v>1210</v>
      </c>
    </row>
    <row r="719" spans="1:2">
      <c r="A719" s="381" t="s">
        <v>711</v>
      </c>
      <c r="B719" s="92" t="s">
        <v>1203</v>
      </c>
    </row>
    <row r="720" spans="1:2">
      <c r="A720" s="382"/>
      <c r="B720" s="92" t="s">
        <v>1204</v>
      </c>
    </row>
    <row r="721" spans="1:2">
      <c r="A721" s="382"/>
      <c r="B721" s="92" t="s">
        <v>1205</v>
      </c>
    </row>
    <row r="722" spans="1:2">
      <c r="A722" s="382"/>
      <c r="B722" s="92" t="s">
        <v>1206</v>
      </c>
    </row>
    <row r="723" spans="1:2">
      <c r="A723" s="382"/>
      <c r="B723" s="92" t="s">
        <v>1207</v>
      </c>
    </row>
    <row r="724" spans="1:2">
      <c r="A724" s="382"/>
      <c r="B724" s="92" t="s">
        <v>1208</v>
      </c>
    </row>
    <row r="725" spans="1:2">
      <c r="A725" s="382"/>
      <c r="B725" s="92" t="s">
        <v>1209</v>
      </c>
    </row>
    <row r="726" spans="1:2">
      <c r="A726" s="382"/>
      <c r="B726" s="92" t="s">
        <v>1210</v>
      </c>
    </row>
    <row r="727" spans="1:2">
      <c r="A727" s="381" t="s">
        <v>713</v>
      </c>
      <c r="B727" s="92" t="s">
        <v>1211</v>
      </c>
    </row>
    <row r="728" spans="1:2">
      <c r="A728" s="382"/>
      <c r="B728" s="92" t="s">
        <v>1212</v>
      </c>
    </row>
    <row r="729" spans="1:2">
      <c r="A729" s="382"/>
      <c r="B729" s="92" t="s">
        <v>1213</v>
      </c>
    </row>
    <row r="730" spans="1:2">
      <c r="A730" s="382"/>
      <c r="B730" s="92" t="s">
        <v>1214</v>
      </c>
    </row>
    <row r="731" spans="1:2">
      <c r="A731" s="381" t="s">
        <v>715</v>
      </c>
      <c r="B731" s="92" t="s">
        <v>1211</v>
      </c>
    </row>
    <row r="732" spans="1:2">
      <c r="A732" s="382"/>
      <c r="B732" s="92" t="s">
        <v>1212</v>
      </c>
    </row>
    <row r="733" spans="1:2">
      <c r="A733" s="382"/>
      <c r="B733" s="92" t="s">
        <v>1213</v>
      </c>
    </row>
    <row r="734" spans="1:2">
      <c r="A734" s="382"/>
      <c r="B734" s="92" t="s">
        <v>1214</v>
      </c>
    </row>
    <row r="735" spans="1:2">
      <c r="A735" s="381" t="s">
        <v>717</v>
      </c>
      <c r="B735" s="92" t="s">
        <v>1211</v>
      </c>
    </row>
    <row r="736" spans="1:2">
      <c r="A736" s="382"/>
      <c r="B736" s="92" t="s">
        <v>1215</v>
      </c>
    </row>
    <row r="737" spans="1:2">
      <c r="A737" s="381" t="s">
        <v>719</v>
      </c>
      <c r="B737" s="92" t="s">
        <v>1052</v>
      </c>
    </row>
    <row r="738" spans="1:2">
      <c r="A738" s="382"/>
      <c r="B738" s="92" t="s">
        <v>1053</v>
      </c>
    </row>
    <row r="739" spans="1:2">
      <c r="A739" s="381" t="s">
        <v>721</v>
      </c>
      <c r="B739" s="92" t="s">
        <v>1216</v>
      </c>
    </row>
    <row r="740" spans="1:2">
      <c r="A740" s="382"/>
      <c r="B740" s="92" t="s">
        <v>1217</v>
      </c>
    </row>
    <row r="741" spans="1:2" ht="13.8" thickBot="1">
      <c r="A741" s="379" t="s">
        <v>723</v>
      </c>
      <c r="B741" s="92" t="s">
        <v>1216</v>
      </c>
    </row>
    <row r="742" spans="1:2" ht="13.8" thickBot="1">
      <c r="A742" s="380"/>
      <c r="B742" s="94" t="s">
        <v>1217</v>
      </c>
    </row>
  </sheetData>
  <mergeCells count="90">
    <mergeCell ref="A311:A319"/>
    <mergeCell ref="A2:B2"/>
    <mergeCell ref="A295:B295"/>
    <mergeCell ref="A297:A298"/>
    <mergeCell ref="A299:A300"/>
    <mergeCell ref="A301:A310"/>
    <mergeCell ref="A402:A412"/>
    <mergeCell ref="A320:A328"/>
    <mergeCell ref="A329:A334"/>
    <mergeCell ref="A335:A342"/>
    <mergeCell ref="A343:A349"/>
    <mergeCell ref="A350:A351"/>
    <mergeCell ref="A352:A362"/>
    <mergeCell ref="A364:A365"/>
    <mergeCell ref="A366:A376"/>
    <mergeCell ref="A378:A379"/>
    <mergeCell ref="A380:A389"/>
    <mergeCell ref="A391:A400"/>
    <mergeCell ref="A456:A457"/>
    <mergeCell ref="A413:A416"/>
    <mergeCell ref="A417:A418"/>
    <mergeCell ref="A419:A428"/>
    <mergeCell ref="A429:A430"/>
    <mergeCell ref="A432:A433"/>
    <mergeCell ref="A435:A436"/>
    <mergeCell ref="A439:A440"/>
    <mergeCell ref="A443:A444"/>
    <mergeCell ref="A445:A446"/>
    <mergeCell ref="A448:A449"/>
    <mergeCell ref="A452:A453"/>
    <mergeCell ref="A540:A541"/>
    <mergeCell ref="A460:A461"/>
    <mergeCell ref="A462:A463"/>
    <mergeCell ref="A472:A484"/>
    <mergeCell ref="A485:A486"/>
    <mergeCell ref="A487:A488"/>
    <mergeCell ref="A489:A500"/>
    <mergeCell ref="A501:A502"/>
    <mergeCell ref="A503:A509"/>
    <mergeCell ref="A510:A520"/>
    <mergeCell ref="A522:A533"/>
    <mergeCell ref="A534:A539"/>
    <mergeCell ref="A585:A586"/>
    <mergeCell ref="A542:A550"/>
    <mergeCell ref="A552:A562"/>
    <mergeCell ref="A563:A564"/>
    <mergeCell ref="A565:A570"/>
    <mergeCell ref="A571:A572"/>
    <mergeCell ref="A573:A574"/>
    <mergeCell ref="A575:A576"/>
    <mergeCell ref="A577:A578"/>
    <mergeCell ref="A579:A580"/>
    <mergeCell ref="A581:A582"/>
    <mergeCell ref="A583:A584"/>
    <mergeCell ref="A637:A648"/>
    <mergeCell ref="A587:A588"/>
    <mergeCell ref="A589:A590"/>
    <mergeCell ref="A591:A592"/>
    <mergeCell ref="A593:A594"/>
    <mergeCell ref="A596:A607"/>
    <mergeCell ref="A608:A609"/>
    <mergeCell ref="A611:A614"/>
    <mergeCell ref="A615:A617"/>
    <mergeCell ref="A618:A620"/>
    <mergeCell ref="A624:A634"/>
    <mergeCell ref="A635:A636"/>
    <mergeCell ref="A677:A678"/>
    <mergeCell ref="A649:A650"/>
    <mergeCell ref="A652:A655"/>
    <mergeCell ref="A656:A658"/>
    <mergeCell ref="A659:A660"/>
    <mergeCell ref="A661:A662"/>
    <mergeCell ref="A663:A666"/>
    <mergeCell ref="A667:A668"/>
    <mergeCell ref="A669:A670"/>
    <mergeCell ref="A671:A672"/>
    <mergeCell ref="A673:A674"/>
    <mergeCell ref="A675:A676"/>
    <mergeCell ref="A741:A742"/>
    <mergeCell ref="A679:A686"/>
    <mergeCell ref="A687:A694"/>
    <mergeCell ref="A695:A702"/>
    <mergeCell ref="A703:A710"/>
    <mergeCell ref="A711:A718"/>
    <mergeCell ref="A719:A726"/>
    <mergeCell ref="A727:A730"/>
    <mergeCell ref="A731:A734"/>
    <mergeCell ref="A735:A736"/>
    <mergeCell ref="A737:A738"/>
    <mergeCell ref="A739:A740"/>
  </mergeCells>
  <pageMargins left="0.75" right="0.75" top="1" bottom="1" header="0.5" footer="0.5"/>
  <pageSetup orientation="portrait" horizontalDpi="300" verticalDpi="30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B140"/>
  <sheetViews>
    <sheetView workbookViewId="0"/>
  </sheetViews>
  <sheetFormatPr baseColWidth="10" defaultColWidth="9.109375" defaultRowHeight="13.2"/>
  <cols>
    <col min="1" max="1" width="16.33203125" style="82" customWidth="1"/>
    <col min="2" max="2" width="55.5546875" style="82" customWidth="1"/>
    <col min="3" max="256" width="9.109375" style="82"/>
    <col min="257" max="257" width="16.33203125" style="82" customWidth="1"/>
    <col min="258" max="258" width="55.5546875" style="82" customWidth="1"/>
    <col min="259" max="512" width="9.109375" style="82"/>
    <col min="513" max="513" width="16.33203125" style="82" customWidth="1"/>
    <col min="514" max="514" width="55.5546875" style="82" customWidth="1"/>
    <col min="515" max="768" width="9.109375" style="82"/>
    <col min="769" max="769" width="16.33203125" style="82" customWidth="1"/>
    <col min="770" max="770" width="55.5546875" style="82" customWidth="1"/>
    <col min="771" max="1024" width="9.109375" style="82"/>
    <col min="1025" max="1025" width="16.33203125" style="82" customWidth="1"/>
    <col min="1026" max="1026" width="55.5546875" style="82" customWidth="1"/>
    <col min="1027" max="1280" width="9.109375" style="82"/>
    <col min="1281" max="1281" width="16.33203125" style="82" customWidth="1"/>
    <col min="1282" max="1282" width="55.5546875" style="82" customWidth="1"/>
    <col min="1283" max="1536" width="9.109375" style="82"/>
    <col min="1537" max="1537" width="16.33203125" style="82" customWidth="1"/>
    <col min="1538" max="1538" width="55.5546875" style="82" customWidth="1"/>
    <col min="1539" max="1792" width="9.109375" style="82"/>
    <col min="1793" max="1793" width="16.33203125" style="82" customWidth="1"/>
    <col min="1794" max="1794" width="55.5546875" style="82" customWidth="1"/>
    <col min="1795" max="2048" width="9.109375" style="82"/>
    <col min="2049" max="2049" width="16.33203125" style="82" customWidth="1"/>
    <col min="2050" max="2050" width="55.5546875" style="82" customWidth="1"/>
    <col min="2051" max="2304" width="9.109375" style="82"/>
    <col min="2305" max="2305" width="16.33203125" style="82" customWidth="1"/>
    <col min="2306" max="2306" width="55.5546875" style="82" customWidth="1"/>
    <col min="2307" max="2560" width="9.109375" style="82"/>
    <col min="2561" max="2561" width="16.33203125" style="82" customWidth="1"/>
    <col min="2562" max="2562" width="55.5546875" style="82" customWidth="1"/>
    <col min="2563" max="2816" width="9.109375" style="82"/>
    <col min="2817" max="2817" width="16.33203125" style="82" customWidth="1"/>
    <col min="2818" max="2818" width="55.5546875" style="82" customWidth="1"/>
    <col min="2819" max="3072" width="9.109375" style="82"/>
    <col min="3073" max="3073" width="16.33203125" style="82" customWidth="1"/>
    <col min="3074" max="3074" width="55.5546875" style="82" customWidth="1"/>
    <col min="3075" max="3328" width="9.109375" style="82"/>
    <col min="3329" max="3329" width="16.33203125" style="82" customWidth="1"/>
    <col min="3330" max="3330" width="55.5546875" style="82" customWidth="1"/>
    <col min="3331" max="3584" width="9.109375" style="82"/>
    <col min="3585" max="3585" width="16.33203125" style="82" customWidth="1"/>
    <col min="3586" max="3586" width="55.5546875" style="82" customWidth="1"/>
    <col min="3587" max="3840" width="9.109375" style="82"/>
    <col min="3841" max="3841" width="16.33203125" style="82" customWidth="1"/>
    <col min="3842" max="3842" width="55.5546875" style="82" customWidth="1"/>
    <col min="3843" max="4096" width="9.109375" style="82"/>
    <col min="4097" max="4097" width="16.33203125" style="82" customWidth="1"/>
    <col min="4098" max="4098" width="55.5546875" style="82" customWidth="1"/>
    <col min="4099" max="4352" width="9.109375" style="82"/>
    <col min="4353" max="4353" width="16.33203125" style="82" customWidth="1"/>
    <col min="4354" max="4354" width="55.5546875" style="82" customWidth="1"/>
    <col min="4355" max="4608" width="9.109375" style="82"/>
    <col min="4609" max="4609" width="16.33203125" style="82" customWidth="1"/>
    <col min="4610" max="4610" width="55.5546875" style="82" customWidth="1"/>
    <col min="4611" max="4864" width="9.109375" style="82"/>
    <col min="4865" max="4865" width="16.33203125" style="82" customWidth="1"/>
    <col min="4866" max="4866" width="55.5546875" style="82" customWidth="1"/>
    <col min="4867" max="5120" width="9.109375" style="82"/>
    <col min="5121" max="5121" width="16.33203125" style="82" customWidth="1"/>
    <col min="5122" max="5122" width="55.5546875" style="82" customWidth="1"/>
    <col min="5123" max="5376" width="9.109375" style="82"/>
    <col min="5377" max="5377" width="16.33203125" style="82" customWidth="1"/>
    <col min="5378" max="5378" width="55.5546875" style="82" customWidth="1"/>
    <col min="5379" max="5632" width="9.109375" style="82"/>
    <col min="5633" max="5633" width="16.33203125" style="82" customWidth="1"/>
    <col min="5634" max="5634" width="55.5546875" style="82" customWidth="1"/>
    <col min="5635" max="5888" width="9.109375" style="82"/>
    <col min="5889" max="5889" width="16.33203125" style="82" customWidth="1"/>
    <col min="5890" max="5890" width="55.5546875" style="82" customWidth="1"/>
    <col min="5891" max="6144" width="9.109375" style="82"/>
    <col min="6145" max="6145" width="16.33203125" style="82" customWidth="1"/>
    <col min="6146" max="6146" width="55.5546875" style="82" customWidth="1"/>
    <col min="6147" max="6400" width="9.109375" style="82"/>
    <col min="6401" max="6401" width="16.33203125" style="82" customWidth="1"/>
    <col min="6402" max="6402" width="55.5546875" style="82" customWidth="1"/>
    <col min="6403" max="6656" width="9.109375" style="82"/>
    <col min="6657" max="6657" width="16.33203125" style="82" customWidth="1"/>
    <col min="6658" max="6658" width="55.5546875" style="82" customWidth="1"/>
    <col min="6659" max="6912" width="9.109375" style="82"/>
    <col min="6913" max="6913" width="16.33203125" style="82" customWidth="1"/>
    <col min="6914" max="6914" width="55.5546875" style="82" customWidth="1"/>
    <col min="6915" max="7168" width="9.109375" style="82"/>
    <col min="7169" max="7169" width="16.33203125" style="82" customWidth="1"/>
    <col min="7170" max="7170" width="55.5546875" style="82" customWidth="1"/>
    <col min="7171" max="7424" width="9.109375" style="82"/>
    <col min="7425" max="7425" width="16.33203125" style="82" customWidth="1"/>
    <col min="7426" max="7426" width="55.5546875" style="82" customWidth="1"/>
    <col min="7427" max="7680" width="9.109375" style="82"/>
    <col min="7681" max="7681" width="16.33203125" style="82" customWidth="1"/>
    <col min="7682" max="7682" width="55.5546875" style="82" customWidth="1"/>
    <col min="7683" max="7936" width="9.109375" style="82"/>
    <col min="7937" max="7937" width="16.33203125" style="82" customWidth="1"/>
    <col min="7938" max="7938" width="55.5546875" style="82" customWidth="1"/>
    <col min="7939" max="8192" width="9.109375" style="82"/>
    <col min="8193" max="8193" width="16.33203125" style="82" customWidth="1"/>
    <col min="8194" max="8194" width="55.5546875" style="82" customWidth="1"/>
    <col min="8195" max="8448" width="9.109375" style="82"/>
    <col min="8449" max="8449" width="16.33203125" style="82" customWidth="1"/>
    <col min="8450" max="8450" width="55.5546875" style="82" customWidth="1"/>
    <col min="8451" max="8704" width="9.109375" style="82"/>
    <col min="8705" max="8705" width="16.33203125" style="82" customWidth="1"/>
    <col min="8706" max="8706" width="55.5546875" style="82" customWidth="1"/>
    <col min="8707" max="8960" width="9.109375" style="82"/>
    <col min="8961" max="8961" width="16.33203125" style="82" customWidth="1"/>
    <col min="8962" max="8962" width="55.5546875" style="82" customWidth="1"/>
    <col min="8963" max="9216" width="9.109375" style="82"/>
    <col min="9217" max="9217" width="16.33203125" style="82" customWidth="1"/>
    <col min="9218" max="9218" width="55.5546875" style="82" customWidth="1"/>
    <col min="9219" max="9472" width="9.109375" style="82"/>
    <col min="9473" max="9473" width="16.33203125" style="82" customWidth="1"/>
    <col min="9474" max="9474" width="55.5546875" style="82" customWidth="1"/>
    <col min="9475" max="9728" width="9.109375" style="82"/>
    <col min="9729" max="9729" width="16.33203125" style="82" customWidth="1"/>
    <col min="9730" max="9730" width="55.5546875" style="82" customWidth="1"/>
    <col min="9731" max="9984" width="9.109375" style="82"/>
    <col min="9985" max="9985" width="16.33203125" style="82" customWidth="1"/>
    <col min="9986" max="9986" width="55.5546875" style="82" customWidth="1"/>
    <col min="9987" max="10240" width="9.109375" style="82"/>
    <col min="10241" max="10241" width="16.33203125" style="82" customWidth="1"/>
    <col min="10242" max="10242" width="55.5546875" style="82" customWidth="1"/>
    <col min="10243" max="10496" width="9.109375" style="82"/>
    <col min="10497" max="10497" width="16.33203125" style="82" customWidth="1"/>
    <col min="10498" max="10498" width="55.5546875" style="82" customWidth="1"/>
    <col min="10499" max="10752" width="9.109375" style="82"/>
    <col min="10753" max="10753" width="16.33203125" style="82" customWidth="1"/>
    <col min="10754" max="10754" width="55.5546875" style="82" customWidth="1"/>
    <col min="10755" max="11008" width="9.109375" style="82"/>
    <col min="11009" max="11009" width="16.33203125" style="82" customWidth="1"/>
    <col min="11010" max="11010" width="55.5546875" style="82" customWidth="1"/>
    <col min="11011" max="11264" width="9.109375" style="82"/>
    <col min="11265" max="11265" width="16.33203125" style="82" customWidth="1"/>
    <col min="11266" max="11266" width="55.5546875" style="82" customWidth="1"/>
    <col min="11267" max="11520" width="9.109375" style="82"/>
    <col min="11521" max="11521" width="16.33203125" style="82" customWidth="1"/>
    <col min="11522" max="11522" width="55.5546875" style="82" customWidth="1"/>
    <col min="11523" max="11776" width="9.109375" style="82"/>
    <col min="11777" max="11777" width="16.33203125" style="82" customWidth="1"/>
    <col min="11778" max="11778" width="55.5546875" style="82" customWidth="1"/>
    <col min="11779" max="12032" width="9.109375" style="82"/>
    <col min="12033" max="12033" width="16.33203125" style="82" customWidth="1"/>
    <col min="12034" max="12034" width="55.5546875" style="82" customWidth="1"/>
    <col min="12035" max="12288" width="9.109375" style="82"/>
    <col min="12289" max="12289" width="16.33203125" style="82" customWidth="1"/>
    <col min="12290" max="12290" width="55.5546875" style="82" customWidth="1"/>
    <col min="12291" max="12544" width="9.109375" style="82"/>
    <col min="12545" max="12545" width="16.33203125" style="82" customWidth="1"/>
    <col min="12546" max="12546" width="55.5546875" style="82" customWidth="1"/>
    <col min="12547" max="12800" width="9.109375" style="82"/>
    <col min="12801" max="12801" width="16.33203125" style="82" customWidth="1"/>
    <col min="12802" max="12802" width="55.5546875" style="82" customWidth="1"/>
    <col min="12803" max="13056" width="9.109375" style="82"/>
    <col min="13057" max="13057" width="16.33203125" style="82" customWidth="1"/>
    <col min="13058" max="13058" width="55.5546875" style="82" customWidth="1"/>
    <col min="13059" max="13312" width="9.109375" style="82"/>
    <col min="13313" max="13313" width="16.33203125" style="82" customWidth="1"/>
    <col min="13314" max="13314" width="55.5546875" style="82" customWidth="1"/>
    <col min="13315" max="13568" width="9.109375" style="82"/>
    <col min="13569" max="13569" width="16.33203125" style="82" customWidth="1"/>
    <col min="13570" max="13570" width="55.5546875" style="82" customWidth="1"/>
    <col min="13571" max="13824" width="9.109375" style="82"/>
    <col min="13825" max="13825" width="16.33203125" style="82" customWidth="1"/>
    <col min="13826" max="13826" width="55.5546875" style="82" customWidth="1"/>
    <col min="13827" max="14080" width="9.109375" style="82"/>
    <col min="14081" max="14081" width="16.33203125" style="82" customWidth="1"/>
    <col min="14082" max="14082" width="55.5546875" style="82" customWidth="1"/>
    <col min="14083" max="14336" width="9.109375" style="82"/>
    <col min="14337" max="14337" width="16.33203125" style="82" customWidth="1"/>
    <col min="14338" max="14338" width="55.5546875" style="82" customWidth="1"/>
    <col min="14339" max="14592" width="9.109375" style="82"/>
    <col min="14593" max="14593" width="16.33203125" style="82" customWidth="1"/>
    <col min="14594" max="14594" width="55.5546875" style="82" customWidth="1"/>
    <col min="14595" max="14848" width="9.109375" style="82"/>
    <col min="14849" max="14849" width="16.33203125" style="82" customWidth="1"/>
    <col min="14850" max="14850" width="55.5546875" style="82" customWidth="1"/>
    <col min="14851" max="15104" width="9.109375" style="82"/>
    <col min="15105" max="15105" width="16.33203125" style="82" customWidth="1"/>
    <col min="15106" max="15106" width="55.5546875" style="82" customWidth="1"/>
    <col min="15107" max="15360" width="9.109375" style="82"/>
    <col min="15361" max="15361" width="16.33203125" style="82" customWidth="1"/>
    <col min="15362" max="15362" width="55.5546875" style="82" customWidth="1"/>
    <col min="15363" max="15616" width="9.109375" style="82"/>
    <col min="15617" max="15617" width="16.33203125" style="82" customWidth="1"/>
    <col min="15618" max="15618" width="55.5546875" style="82" customWidth="1"/>
    <col min="15619" max="15872" width="9.109375" style="82"/>
    <col min="15873" max="15873" width="16.33203125" style="82" customWidth="1"/>
    <col min="15874" max="15874" width="55.5546875" style="82" customWidth="1"/>
    <col min="15875" max="16128" width="9.109375" style="82"/>
    <col min="16129" max="16129" width="16.33203125" style="82" customWidth="1"/>
    <col min="16130" max="16130" width="55.5546875" style="82" customWidth="1"/>
    <col min="16131" max="16384" width="9.109375" style="82"/>
  </cols>
  <sheetData>
    <row r="2" spans="1:2" ht="13.5" customHeight="1" thickBot="1">
      <c r="A2" s="383" t="s">
        <v>439</v>
      </c>
      <c r="B2" s="383"/>
    </row>
    <row r="3" spans="1:2" ht="13.8" thickBot="1">
      <c r="A3" s="83" t="s">
        <v>440</v>
      </c>
      <c r="B3" s="84" t="s">
        <v>441</v>
      </c>
    </row>
    <row r="4" spans="1:2">
      <c r="A4" s="85" t="s">
        <v>442</v>
      </c>
      <c r="B4" s="86" t="s">
        <v>443</v>
      </c>
    </row>
    <row r="5" spans="1:2">
      <c r="A5" s="87" t="s">
        <v>444</v>
      </c>
      <c r="B5" s="88" t="s">
        <v>445</v>
      </c>
    </row>
    <row r="6" spans="1:2">
      <c r="A6" s="87" t="s">
        <v>448</v>
      </c>
      <c r="B6" s="88" t="s">
        <v>449</v>
      </c>
    </row>
    <row r="7" spans="1:2">
      <c r="A7" s="87" t="s">
        <v>450</v>
      </c>
      <c r="B7" s="88" t="s">
        <v>450</v>
      </c>
    </row>
    <row r="8" spans="1:2">
      <c r="A8" s="87" t="s">
        <v>451</v>
      </c>
      <c r="B8" s="88" t="s">
        <v>451</v>
      </c>
    </row>
    <row r="9" spans="1:2">
      <c r="A9" s="87" t="s">
        <v>452</v>
      </c>
      <c r="B9" s="88" t="s">
        <v>452</v>
      </c>
    </row>
    <row r="10" spans="1:2">
      <c r="A10" s="87" t="s">
        <v>453</v>
      </c>
      <c r="B10" s="88" t="s">
        <v>453</v>
      </c>
    </row>
    <row r="11" spans="1:2">
      <c r="A11" s="87" t="s">
        <v>454</v>
      </c>
      <c r="B11" s="88" t="s">
        <v>455</v>
      </c>
    </row>
    <row r="12" spans="1:2">
      <c r="A12" s="87" t="s">
        <v>456</v>
      </c>
      <c r="B12" s="88" t="s">
        <v>456</v>
      </c>
    </row>
    <row r="13" spans="1:2">
      <c r="A13" s="87" t="s">
        <v>457</v>
      </c>
      <c r="B13" s="88" t="s">
        <v>457</v>
      </c>
    </row>
    <row r="14" spans="1:2">
      <c r="A14" s="87" t="s">
        <v>129</v>
      </c>
      <c r="B14" s="88" t="s">
        <v>129</v>
      </c>
    </row>
    <row r="15" spans="1:2">
      <c r="A15" s="87" t="s">
        <v>458</v>
      </c>
      <c r="B15" s="88" t="s">
        <v>458</v>
      </c>
    </row>
    <row r="16" spans="1:2">
      <c r="A16" s="87" t="s">
        <v>459</v>
      </c>
      <c r="B16" s="88" t="s">
        <v>460</v>
      </c>
    </row>
    <row r="17" spans="1:2">
      <c r="A17" s="87" t="s">
        <v>461</v>
      </c>
      <c r="B17" s="88" t="s">
        <v>461</v>
      </c>
    </row>
    <row r="18" spans="1:2">
      <c r="A18" s="87" t="s">
        <v>462</v>
      </c>
      <c r="B18" s="88" t="s">
        <v>462</v>
      </c>
    </row>
    <row r="19" spans="1:2">
      <c r="A19" s="87" t="s">
        <v>463</v>
      </c>
      <c r="B19" s="88" t="s">
        <v>464</v>
      </c>
    </row>
    <row r="20" spans="1:2">
      <c r="A20" s="87" t="s">
        <v>465</v>
      </c>
      <c r="B20" s="88" t="s">
        <v>465</v>
      </c>
    </row>
    <row r="21" spans="1:2">
      <c r="A21" s="87" t="s">
        <v>466</v>
      </c>
      <c r="B21" s="88" t="s">
        <v>466</v>
      </c>
    </row>
    <row r="22" spans="1:2">
      <c r="A22" s="87" t="s">
        <v>727</v>
      </c>
      <c r="B22" s="88" t="s">
        <v>728</v>
      </c>
    </row>
    <row r="23" spans="1:2">
      <c r="A23" s="87" t="s">
        <v>729</v>
      </c>
      <c r="B23" s="88" t="s">
        <v>730</v>
      </c>
    </row>
    <row r="24" spans="1:2">
      <c r="A24" s="87" t="s">
        <v>731</v>
      </c>
      <c r="B24" s="88" t="s">
        <v>732</v>
      </c>
    </row>
    <row r="25" spans="1:2">
      <c r="A25" s="87" t="s">
        <v>733</v>
      </c>
      <c r="B25" s="88" t="s">
        <v>734</v>
      </c>
    </row>
    <row r="26" spans="1:2">
      <c r="A26" s="87" t="s">
        <v>735</v>
      </c>
      <c r="B26" s="88" t="s">
        <v>736</v>
      </c>
    </row>
    <row r="27" spans="1:2">
      <c r="A27" s="87" t="s">
        <v>737</v>
      </c>
      <c r="B27" s="88" t="s">
        <v>738</v>
      </c>
    </row>
    <row r="28" spans="1:2">
      <c r="A28" s="87" t="s">
        <v>739</v>
      </c>
      <c r="B28" s="88" t="s">
        <v>740</v>
      </c>
    </row>
    <row r="29" spans="1:2">
      <c r="A29" s="87" t="s">
        <v>741</v>
      </c>
      <c r="B29" s="88" t="s">
        <v>742</v>
      </c>
    </row>
    <row r="30" spans="1:2">
      <c r="A30" s="87" t="s">
        <v>743</v>
      </c>
      <c r="B30" s="88" t="s">
        <v>744</v>
      </c>
    </row>
    <row r="31" spans="1:2">
      <c r="A31" s="87" t="s">
        <v>745</v>
      </c>
      <c r="B31" s="88" t="s">
        <v>746</v>
      </c>
    </row>
    <row r="32" spans="1:2">
      <c r="A32" s="87" t="s">
        <v>747</v>
      </c>
      <c r="B32" s="88" t="s">
        <v>748</v>
      </c>
    </row>
    <row r="33" spans="1:2">
      <c r="A33" s="87" t="s">
        <v>749</v>
      </c>
      <c r="B33" s="88" t="s">
        <v>750</v>
      </c>
    </row>
    <row r="34" spans="1:2">
      <c r="A34" s="87" t="s">
        <v>751</v>
      </c>
      <c r="B34" s="88" t="s">
        <v>752</v>
      </c>
    </row>
    <row r="35" spans="1:2">
      <c r="A35" s="87" t="s">
        <v>753</v>
      </c>
      <c r="B35" s="88" t="s">
        <v>754</v>
      </c>
    </row>
    <row r="36" spans="1:2">
      <c r="A36" s="87" t="s">
        <v>755</v>
      </c>
      <c r="B36" s="88" t="s">
        <v>756</v>
      </c>
    </row>
    <row r="37" spans="1:2">
      <c r="A37" s="87" t="s">
        <v>757</v>
      </c>
      <c r="B37" s="88" t="s">
        <v>758</v>
      </c>
    </row>
    <row r="38" spans="1:2">
      <c r="A38" s="87" t="s">
        <v>759</v>
      </c>
      <c r="B38" s="88" t="s">
        <v>760</v>
      </c>
    </row>
    <row r="39" spans="1:2">
      <c r="A39" s="87" t="s">
        <v>761</v>
      </c>
      <c r="B39" s="88" t="s">
        <v>762</v>
      </c>
    </row>
    <row r="40" spans="1:2">
      <c r="A40" s="87" t="s">
        <v>763</v>
      </c>
      <c r="B40" s="88" t="s">
        <v>764</v>
      </c>
    </row>
    <row r="41" spans="1:2">
      <c r="A41" s="87" t="s">
        <v>765</v>
      </c>
      <c r="B41" s="88" t="s">
        <v>766</v>
      </c>
    </row>
    <row r="42" spans="1:2">
      <c r="A42" s="87" t="s">
        <v>767</v>
      </c>
      <c r="B42" s="88" t="s">
        <v>768</v>
      </c>
    </row>
    <row r="43" spans="1:2">
      <c r="A43" s="87" t="s">
        <v>769</v>
      </c>
      <c r="B43" s="88" t="s">
        <v>770</v>
      </c>
    </row>
    <row r="44" spans="1:2">
      <c r="A44" s="87" t="s">
        <v>771</v>
      </c>
      <c r="B44" s="88" t="s">
        <v>772</v>
      </c>
    </row>
    <row r="45" spans="1:2">
      <c r="A45" s="87" t="s">
        <v>773</v>
      </c>
      <c r="B45" s="88" t="s">
        <v>774</v>
      </c>
    </row>
    <row r="46" spans="1:2">
      <c r="A46" s="87" t="s">
        <v>775</v>
      </c>
      <c r="B46" s="88" t="s">
        <v>776</v>
      </c>
    </row>
    <row r="47" spans="1:2">
      <c r="A47" s="87" t="s">
        <v>777</v>
      </c>
      <c r="B47" s="88" t="s">
        <v>778</v>
      </c>
    </row>
    <row r="48" spans="1:2">
      <c r="A48" s="87" t="s">
        <v>779</v>
      </c>
      <c r="B48" s="88" t="s">
        <v>780</v>
      </c>
    </row>
    <row r="49" spans="1:2">
      <c r="A49" s="87" t="s">
        <v>781</v>
      </c>
      <c r="B49" s="88" t="s">
        <v>782</v>
      </c>
    </row>
    <row r="50" spans="1:2">
      <c r="A50" s="87" t="s">
        <v>783</v>
      </c>
      <c r="B50" s="88" t="s">
        <v>784</v>
      </c>
    </row>
    <row r="51" spans="1:2">
      <c r="A51" s="87" t="s">
        <v>785</v>
      </c>
      <c r="B51" s="88" t="s">
        <v>786</v>
      </c>
    </row>
    <row r="52" spans="1:2">
      <c r="A52" s="87" t="s">
        <v>787</v>
      </c>
      <c r="B52" s="88" t="s">
        <v>788</v>
      </c>
    </row>
    <row r="53" spans="1:2">
      <c r="A53" s="87" t="s">
        <v>789</v>
      </c>
      <c r="B53" s="88" t="s">
        <v>790</v>
      </c>
    </row>
    <row r="54" spans="1:2">
      <c r="A54" s="87" t="s">
        <v>791</v>
      </c>
      <c r="B54" s="88" t="s">
        <v>792</v>
      </c>
    </row>
    <row r="55" spans="1:2">
      <c r="A55" s="87" t="s">
        <v>793</v>
      </c>
      <c r="B55" s="88" t="s">
        <v>794</v>
      </c>
    </row>
    <row r="56" spans="1:2">
      <c r="A56" s="87" t="s">
        <v>795</v>
      </c>
      <c r="B56" s="88" t="s">
        <v>796</v>
      </c>
    </row>
    <row r="57" spans="1:2">
      <c r="A57" s="87" t="s">
        <v>797</v>
      </c>
      <c r="B57" s="88" t="s">
        <v>798</v>
      </c>
    </row>
    <row r="58" spans="1:2">
      <c r="A58" s="87" t="s">
        <v>799</v>
      </c>
      <c r="B58" s="88" t="s">
        <v>800</v>
      </c>
    </row>
    <row r="59" spans="1:2">
      <c r="A59" s="87" t="s">
        <v>801</v>
      </c>
      <c r="B59" s="88" t="s">
        <v>802</v>
      </c>
    </row>
    <row r="60" spans="1:2">
      <c r="A60" s="87" t="s">
        <v>803</v>
      </c>
      <c r="B60" s="88" t="s">
        <v>804</v>
      </c>
    </row>
    <row r="61" spans="1:2">
      <c r="A61" s="87" t="s">
        <v>805</v>
      </c>
      <c r="B61" s="88" t="s">
        <v>806</v>
      </c>
    </row>
    <row r="62" spans="1:2">
      <c r="A62" s="87" t="s">
        <v>807</v>
      </c>
      <c r="B62" s="88" t="s">
        <v>808</v>
      </c>
    </row>
    <row r="63" spans="1:2">
      <c r="A63" s="87" t="s">
        <v>809</v>
      </c>
      <c r="B63" s="88" t="s">
        <v>810</v>
      </c>
    </row>
    <row r="64" spans="1:2">
      <c r="A64" s="87" t="s">
        <v>811</v>
      </c>
      <c r="B64" s="88" t="s">
        <v>812</v>
      </c>
    </row>
    <row r="65" spans="1:2">
      <c r="A65" s="87" t="s">
        <v>813</v>
      </c>
      <c r="B65" s="88" t="s">
        <v>814</v>
      </c>
    </row>
    <row r="66" spans="1:2">
      <c r="A66" s="87" t="s">
        <v>815</v>
      </c>
      <c r="B66" s="88" t="s">
        <v>816</v>
      </c>
    </row>
    <row r="67" spans="1:2">
      <c r="A67" s="87" t="s">
        <v>817</v>
      </c>
      <c r="B67" s="88" t="s">
        <v>818</v>
      </c>
    </row>
    <row r="68" spans="1:2">
      <c r="A68" s="87" t="s">
        <v>819</v>
      </c>
      <c r="B68" s="88" t="s">
        <v>820</v>
      </c>
    </row>
    <row r="69" spans="1:2">
      <c r="A69" s="87" t="s">
        <v>821</v>
      </c>
      <c r="B69" s="88" t="s">
        <v>822</v>
      </c>
    </row>
    <row r="70" spans="1:2">
      <c r="A70" s="87" t="s">
        <v>823</v>
      </c>
      <c r="B70" s="88" t="s">
        <v>824</v>
      </c>
    </row>
    <row r="71" spans="1:2">
      <c r="A71" s="87" t="s">
        <v>825</v>
      </c>
      <c r="B71" s="88" t="s">
        <v>826</v>
      </c>
    </row>
    <row r="72" spans="1:2">
      <c r="A72" s="87" t="s">
        <v>827</v>
      </c>
      <c r="B72" s="88" t="s">
        <v>828</v>
      </c>
    </row>
    <row r="73" spans="1:2">
      <c r="A73" s="87" t="s">
        <v>829</v>
      </c>
      <c r="B73" s="88" t="s">
        <v>830</v>
      </c>
    </row>
    <row r="74" spans="1:2">
      <c r="A74" s="87" t="s">
        <v>831</v>
      </c>
      <c r="B74" s="88" t="s">
        <v>832</v>
      </c>
    </row>
    <row r="75" spans="1:2">
      <c r="A75" s="87" t="s">
        <v>833</v>
      </c>
      <c r="B75" s="88" t="s">
        <v>834</v>
      </c>
    </row>
    <row r="76" spans="1:2">
      <c r="A76" s="87" t="s">
        <v>835</v>
      </c>
      <c r="B76" s="88" t="s">
        <v>836</v>
      </c>
    </row>
    <row r="77" spans="1:2">
      <c r="A77" s="87" t="s">
        <v>837</v>
      </c>
      <c r="B77" s="88" t="s">
        <v>838</v>
      </c>
    </row>
    <row r="78" spans="1:2">
      <c r="A78" s="87" t="s">
        <v>839</v>
      </c>
      <c r="B78" s="88" t="s">
        <v>840</v>
      </c>
    </row>
    <row r="79" spans="1:2">
      <c r="A79" s="87" t="s">
        <v>841</v>
      </c>
      <c r="B79" s="88" t="s">
        <v>842</v>
      </c>
    </row>
    <row r="80" spans="1:2">
      <c r="A80" s="87" t="s">
        <v>843</v>
      </c>
      <c r="B80" s="88" t="s">
        <v>844</v>
      </c>
    </row>
    <row r="81" spans="1:2">
      <c r="A81" s="87" t="s">
        <v>845</v>
      </c>
      <c r="B81" s="88" t="s">
        <v>846</v>
      </c>
    </row>
    <row r="82" spans="1:2">
      <c r="A82" s="87" t="s">
        <v>847</v>
      </c>
      <c r="B82" s="88" t="s">
        <v>848</v>
      </c>
    </row>
    <row r="83" spans="1:2">
      <c r="A83" s="87" t="s">
        <v>849</v>
      </c>
      <c r="B83" s="88" t="s">
        <v>850</v>
      </c>
    </row>
    <row r="84" spans="1:2">
      <c r="A84" s="87" t="s">
        <v>851</v>
      </c>
      <c r="B84" s="88" t="s">
        <v>852</v>
      </c>
    </row>
    <row r="85" spans="1:2">
      <c r="A85" s="87" t="s">
        <v>853</v>
      </c>
      <c r="B85" s="88" t="s">
        <v>854</v>
      </c>
    </row>
    <row r="86" spans="1:2">
      <c r="A86" s="87" t="s">
        <v>855</v>
      </c>
      <c r="B86" s="88" t="s">
        <v>856</v>
      </c>
    </row>
    <row r="87" spans="1:2">
      <c r="A87" s="87" t="s">
        <v>857</v>
      </c>
      <c r="B87" s="88" t="s">
        <v>858</v>
      </c>
    </row>
    <row r="88" spans="1:2">
      <c r="A88" s="87" t="s">
        <v>859</v>
      </c>
      <c r="B88" s="88" t="s">
        <v>860</v>
      </c>
    </row>
    <row r="89" spans="1:2">
      <c r="A89" s="87" t="s">
        <v>861</v>
      </c>
      <c r="B89" s="88" t="s">
        <v>862</v>
      </c>
    </row>
    <row r="90" spans="1:2">
      <c r="A90" s="87" t="s">
        <v>863</v>
      </c>
      <c r="B90" s="88" t="s">
        <v>864</v>
      </c>
    </row>
    <row r="91" spans="1:2">
      <c r="A91" s="87" t="s">
        <v>865</v>
      </c>
      <c r="B91" s="88" t="s">
        <v>866</v>
      </c>
    </row>
    <row r="92" spans="1:2">
      <c r="A92" s="87" t="s">
        <v>867</v>
      </c>
      <c r="B92" s="88" t="s">
        <v>868</v>
      </c>
    </row>
    <row r="93" spans="1:2">
      <c r="A93" s="87" t="s">
        <v>869</v>
      </c>
      <c r="B93" s="88" t="s">
        <v>870</v>
      </c>
    </row>
    <row r="94" spans="1:2">
      <c r="A94" s="87" t="s">
        <v>871</v>
      </c>
      <c r="B94" s="88" t="s">
        <v>872</v>
      </c>
    </row>
    <row r="95" spans="1:2">
      <c r="A95" s="87" t="s">
        <v>873</v>
      </c>
      <c r="B95" s="88" t="s">
        <v>874</v>
      </c>
    </row>
    <row r="96" spans="1:2">
      <c r="A96" s="87" t="s">
        <v>875</v>
      </c>
      <c r="B96" s="88" t="s">
        <v>876</v>
      </c>
    </row>
    <row r="97" spans="1:2">
      <c r="A97" s="87" t="s">
        <v>877</v>
      </c>
      <c r="B97" s="88" t="s">
        <v>878</v>
      </c>
    </row>
    <row r="98" spans="1:2">
      <c r="A98" s="87" t="s">
        <v>879</v>
      </c>
      <c r="B98" s="88" t="s">
        <v>880</v>
      </c>
    </row>
    <row r="99" spans="1:2">
      <c r="A99" s="87" t="s">
        <v>881</v>
      </c>
      <c r="B99" s="88" t="s">
        <v>882</v>
      </c>
    </row>
    <row r="100" spans="1:2">
      <c r="A100" s="87" t="s">
        <v>883</v>
      </c>
      <c r="B100" s="88" t="s">
        <v>884</v>
      </c>
    </row>
    <row r="101" spans="1:2">
      <c r="A101" s="87" t="s">
        <v>885</v>
      </c>
      <c r="B101" s="88" t="s">
        <v>886</v>
      </c>
    </row>
    <row r="102" spans="1:2">
      <c r="A102" s="87" t="s">
        <v>887</v>
      </c>
      <c r="B102" s="88" t="s">
        <v>888</v>
      </c>
    </row>
    <row r="103" spans="1:2">
      <c r="A103" s="87" t="s">
        <v>889</v>
      </c>
      <c r="B103" s="88" t="s">
        <v>890</v>
      </c>
    </row>
    <row r="104" spans="1:2">
      <c r="A104" s="87" t="s">
        <v>891</v>
      </c>
      <c r="B104" s="88" t="s">
        <v>892</v>
      </c>
    </row>
    <row r="105" spans="1:2">
      <c r="A105" s="87" t="s">
        <v>893</v>
      </c>
      <c r="B105" s="88" t="s">
        <v>894</v>
      </c>
    </row>
    <row r="106" spans="1:2">
      <c r="A106" s="87" t="s">
        <v>895</v>
      </c>
      <c r="B106" s="88" t="s">
        <v>896</v>
      </c>
    </row>
    <row r="107" spans="1:2">
      <c r="A107" s="87" t="s">
        <v>897</v>
      </c>
      <c r="B107" s="88" t="s">
        <v>898</v>
      </c>
    </row>
    <row r="108" spans="1:2">
      <c r="A108" s="87" t="s">
        <v>899</v>
      </c>
      <c r="B108" s="88" t="s">
        <v>900</v>
      </c>
    </row>
    <row r="109" spans="1:2">
      <c r="A109" s="87" t="s">
        <v>901</v>
      </c>
      <c r="B109" s="88" t="s">
        <v>902</v>
      </c>
    </row>
    <row r="110" spans="1:2">
      <c r="A110" s="87" t="s">
        <v>903</v>
      </c>
      <c r="B110" s="88" t="s">
        <v>904</v>
      </c>
    </row>
    <row r="111" spans="1:2">
      <c r="A111" s="87" t="s">
        <v>905</v>
      </c>
      <c r="B111" s="88" t="s">
        <v>906</v>
      </c>
    </row>
    <row r="112" spans="1:2">
      <c r="A112" s="87" t="s">
        <v>907</v>
      </c>
      <c r="B112" s="88" t="s">
        <v>908</v>
      </c>
    </row>
    <row r="113" spans="1:2">
      <c r="A113" s="87" t="s">
        <v>909</v>
      </c>
      <c r="B113" s="88" t="s">
        <v>910</v>
      </c>
    </row>
    <row r="114" spans="1:2">
      <c r="A114" s="87" t="s">
        <v>911</v>
      </c>
      <c r="B114" s="88" t="s">
        <v>912</v>
      </c>
    </row>
    <row r="115" spans="1:2">
      <c r="A115" s="87" t="s">
        <v>913</v>
      </c>
      <c r="B115" s="88" t="s">
        <v>914</v>
      </c>
    </row>
    <row r="116" spans="1:2">
      <c r="A116" s="87" t="s">
        <v>915</v>
      </c>
      <c r="B116" s="88" t="s">
        <v>916</v>
      </c>
    </row>
    <row r="117" spans="1:2">
      <c r="A117" s="87" t="s">
        <v>917</v>
      </c>
      <c r="B117" s="88" t="s">
        <v>918</v>
      </c>
    </row>
    <row r="118" spans="1:2">
      <c r="A118" s="87" t="s">
        <v>919</v>
      </c>
      <c r="B118" s="88" t="s">
        <v>920</v>
      </c>
    </row>
    <row r="119" spans="1:2">
      <c r="A119" s="87" t="s">
        <v>921</v>
      </c>
      <c r="B119" s="88" t="s">
        <v>922</v>
      </c>
    </row>
    <row r="120" spans="1:2">
      <c r="A120" s="87" t="s">
        <v>923</v>
      </c>
      <c r="B120" s="88" t="s">
        <v>924</v>
      </c>
    </row>
    <row r="121" spans="1:2">
      <c r="A121" s="87" t="s">
        <v>925</v>
      </c>
      <c r="B121" s="88" t="s">
        <v>926</v>
      </c>
    </row>
    <row r="122" spans="1:2">
      <c r="A122" s="87" t="s">
        <v>927</v>
      </c>
      <c r="B122" s="88" t="s">
        <v>928</v>
      </c>
    </row>
    <row r="123" spans="1:2">
      <c r="A123" s="87" t="s">
        <v>929</v>
      </c>
      <c r="B123" s="88" t="s">
        <v>930</v>
      </c>
    </row>
    <row r="124" spans="1:2">
      <c r="A124" s="87" t="s">
        <v>931</v>
      </c>
      <c r="B124" s="88" t="s">
        <v>932</v>
      </c>
    </row>
    <row r="125" spans="1:2">
      <c r="A125" s="87" t="s">
        <v>933</v>
      </c>
      <c r="B125" s="88" t="s">
        <v>934</v>
      </c>
    </row>
    <row r="126" spans="1:2">
      <c r="A126" s="87" t="s">
        <v>935</v>
      </c>
      <c r="B126" s="88" t="s">
        <v>936</v>
      </c>
    </row>
    <row r="127" spans="1:2">
      <c r="A127" s="87" t="s">
        <v>939</v>
      </c>
      <c r="B127" s="88" t="s">
        <v>940</v>
      </c>
    </row>
    <row r="128" spans="1:2">
      <c r="A128" s="87" t="s">
        <v>941</v>
      </c>
      <c r="B128" s="88" t="s">
        <v>942</v>
      </c>
    </row>
    <row r="129" spans="1:2">
      <c r="A129" s="87" t="s">
        <v>945</v>
      </c>
      <c r="B129" s="88" t="s">
        <v>946</v>
      </c>
    </row>
    <row r="130" spans="1:2">
      <c r="A130" s="87" t="s">
        <v>947</v>
      </c>
      <c r="B130" s="88" t="s">
        <v>948</v>
      </c>
    </row>
    <row r="131" spans="1:2">
      <c r="A131" s="87" t="s">
        <v>949</v>
      </c>
      <c r="B131" s="88" t="s">
        <v>950</v>
      </c>
    </row>
    <row r="132" spans="1:2">
      <c r="A132" s="87" t="s">
        <v>951</v>
      </c>
      <c r="B132" s="88" t="s">
        <v>952</v>
      </c>
    </row>
    <row r="133" spans="1:2">
      <c r="A133" s="87" t="s">
        <v>953</v>
      </c>
      <c r="B133" s="88" t="s">
        <v>954</v>
      </c>
    </row>
    <row r="134" spans="1:2">
      <c r="A134" s="87" t="s">
        <v>955</v>
      </c>
      <c r="B134" s="88" t="s">
        <v>956</v>
      </c>
    </row>
    <row r="135" spans="1:2">
      <c r="A135" s="87" t="s">
        <v>957</v>
      </c>
      <c r="B135" s="88" t="s">
        <v>958</v>
      </c>
    </row>
    <row r="136" spans="1:2">
      <c r="A136" s="87" t="s">
        <v>959</v>
      </c>
      <c r="B136" s="88" t="s">
        <v>960</v>
      </c>
    </row>
    <row r="137" spans="1:2">
      <c r="A137" s="87" t="s">
        <v>963</v>
      </c>
      <c r="B137" s="88" t="s">
        <v>964</v>
      </c>
    </row>
    <row r="138" spans="1:2">
      <c r="A138" s="87" t="s">
        <v>965</v>
      </c>
      <c r="B138" s="88" t="s">
        <v>966</v>
      </c>
    </row>
    <row r="139" spans="1:2">
      <c r="A139" s="87" t="s">
        <v>967</v>
      </c>
      <c r="B139" s="88" t="s">
        <v>968</v>
      </c>
    </row>
    <row r="140" spans="1:2" ht="13.8" thickBot="1">
      <c r="A140" s="90" t="s">
        <v>971</v>
      </c>
      <c r="B140" s="91" t="s">
        <v>972</v>
      </c>
    </row>
  </sheetData>
  <mergeCells count="1">
    <mergeCell ref="A2:B2"/>
  </mergeCells>
  <pageMargins left="0.75" right="0.75" top="1" bottom="1" header="0.5" footer="0.5"/>
  <pageSetup orientation="portrait" horizontalDpi="300" verticalDpi="30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B415"/>
  <sheetViews>
    <sheetView workbookViewId="0"/>
  </sheetViews>
  <sheetFormatPr baseColWidth="10" defaultColWidth="9.109375" defaultRowHeight="13.2"/>
  <cols>
    <col min="1" max="1" width="29.109375" style="243" customWidth="1"/>
    <col min="2" max="2" width="61.33203125" style="82" customWidth="1"/>
    <col min="3" max="256" width="9.109375" style="82"/>
    <col min="257" max="257" width="29.109375" style="82" customWidth="1"/>
    <col min="258" max="258" width="61.33203125" style="82" customWidth="1"/>
    <col min="259" max="512" width="9.109375" style="82"/>
    <col min="513" max="513" width="29.109375" style="82" customWidth="1"/>
    <col min="514" max="514" width="61.33203125" style="82" customWidth="1"/>
    <col min="515" max="768" width="9.109375" style="82"/>
    <col min="769" max="769" width="29.109375" style="82" customWidth="1"/>
    <col min="770" max="770" width="61.33203125" style="82" customWidth="1"/>
    <col min="771" max="1024" width="9.109375" style="82"/>
    <col min="1025" max="1025" width="29.109375" style="82" customWidth="1"/>
    <col min="1026" max="1026" width="61.33203125" style="82" customWidth="1"/>
    <col min="1027" max="1280" width="9.109375" style="82"/>
    <col min="1281" max="1281" width="29.109375" style="82" customWidth="1"/>
    <col min="1282" max="1282" width="61.33203125" style="82" customWidth="1"/>
    <col min="1283" max="1536" width="9.109375" style="82"/>
    <col min="1537" max="1537" width="29.109375" style="82" customWidth="1"/>
    <col min="1538" max="1538" width="61.33203125" style="82" customWidth="1"/>
    <col min="1539" max="1792" width="9.109375" style="82"/>
    <col min="1793" max="1793" width="29.109375" style="82" customWidth="1"/>
    <col min="1794" max="1794" width="61.33203125" style="82" customWidth="1"/>
    <col min="1795" max="2048" width="9.109375" style="82"/>
    <col min="2049" max="2049" width="29.109375" style="82" customWidth="1"/>
    <col min="2050" max="2050" width="61.33203125" style="82" customWidth="1"/>
    <col min="2051" max="2304" width="9.109375" style="82"/>
    <col min="2305" max="2305" width="29.109375" style="82" customWidth="1"/>
    <col min="2306" max="2306" width="61.33203125" style="82" customWidth="1"/>
    <col min="2307" max="2560" width="9.109375" style="82"/>
    <col min="2561" max="2561" width="29.109375" style="82" customWidth="1"/>
    <col min="2562" max="2562" width="61.33203125" style="82" customWidth="1"/>
    <col min="2563" max="2816" width="9.109375" style="82"/>
    <col min="2817" max="2817" width="29.109375" style="82" customWidth="1"/>
    <col min="2818" max="2818" width="61.33203125" style="82" customWidth="1"/>
    <col min="2819" max="3072" width="9.109375" style="82"/>
    <col min="3073" max="3073" width="29.109375" style="82" customWidth="1"/>
    <col min="3074" max="3074" width="61.33203125" style="82" customWidth="1"/>
    <col min="3075" max="3328" width="9.109375" style="82"/>
    <col min="3329" max="3329" width="29.109375" style="82" customWidth="1"/>
    <col min="3330" max="3330" width="61.33203125" style="82" customWidth="1"/>
    <col min="3331" max="3584" width="9.109375" style="82"/>
    <col min="3585" max="3585" width="29.109375" style="82" customWidth="1"/>
    <col min="3586" max="3586" width="61.33203125" style="82" customWidth="1"/>
    <col min="3587" max="3840" width="9.109375" style="82"/>
    <col min="3841" max="3841" width="29.109375" style="82" customWidth="1"/>
    <col min="3842" max="3842" width="61.33203125" style="82" customWidth="1"/>
    <col min="3843" max="4096" width="9.109375" style="82"/>
    <col min="4097" max="4097" width="29.109375" style="82" customWidth="1"/>
    <col min="4098" max="4098" width="61.33203125" style="82" customWidth="1"/>
    <col min="4099" max="4352" width="9.109375" style="82"/>
    <col min="4353" max="4353" width="29.109375" style="82" customWidth="1"/>
    <col min="4354" max="4354" width="61.33203125" style="82" customWidth="1"/>
    <col min="4355" max="4608" width="9.109375" style="82"/>
    <col min="4609" max="4609" width="29.109375" style="82" customWidth="1"/>
    <col min="4610" max="4610" width="61.33203125" style="82" customWidth="1"/>
    <col min="4611" max="4864" width="9.109375" style="82"/>
    <col min="4865" max="4865" width="29.109375" style="82" customWidth="1"/>
    <col min="4866" max="4866" width="61.33203125" style="82" customWidth="1"/>
    <col min="4867" max="5120" width="9.109375" style="82"/>
    <col min="5121" max="5121" width="29.109375" style="82" customWidth="1"/>
    <col min="5122" max="5122" width="61.33203125" style="82" customWidth="1"/>
    <col min="5123" max="5376" width="9.109375" style="82"/>
    <col min="5377" max="5377" width="29.109375" style="82" customWidth="1"/>
    <col min="5378" max="5378" width="61.33203125" style="82" customWidth="1"/>
    <col min="5379" max="5632" width="9.109375" style="82"/>
    <col min="5633" max="5633" width="29.109375" style="82" customWidth="1"/>
    <col min="5634" max="5634" width="61.33203125" style="82" customWidth="1"/>
    <col min="5635" max="5888" width="9.109375" style="82"/>
    <col min="5889" max="5889" width="29.109375" style="82" customWidth="1"/>
    <col min="5890" max="5890" width="61.33203125" style="82" customWidth="1"/>
    <col min="5891" max="6144" width="9.109375" style="82"/>
    <col min="6145" max="6145" width="29.109375" style="82" customWidth="1"/>
    <col min="6146" max="6146" width="61.33203125" style="82" customWidth="1"/>
    <col min="6147" max="6400" width="9.109375" style="82"/>
    <col min="6401" max="6401" width="29.109375" style="82" customWidth="1"/>
    <col min="6402" max="6402" width="61.33203125" style="82" customWidth="1"/>
    <col min="6403" max="6656" width="9.109375" style="82"/>
    <col min="6657" max="6657" width="29.109375" style="82" customWidth="1"/>
    <col min="6658" max="6658" width="61.33203125" style="82" customWidth="1"/>
    <col min="6659" max="6912" width="9.109375" style="82"/>
    <col min="6913" max="6913" width="29.109375" style="82" customWidth="1"/>
    <col min="6914" max="6914" width="61.33203125" style="82" customWidth="1"/>
    <col min="6915" max="7168" width="9.109375" style="82"/>
    <col min="7169" max="7169" width="29.109375" style="82" customWidth="1"/>
    <col min="7170" max="7170" width="61.33203125" style="82" customWidth="1"/>
    <col min="7171" max="7424" width="9.109375" style="82"/>
    <col min="7425" max="7425" width="29.109375" style="82" customWidth="1"/>
    <col min="7426" max="7426" width="61.33203125" style="82" customWidth="1"/>
    <col min="7427" max="7680" width="9.109375" style="82"/>
    <col min="7681" max="7681" width="29.109375" style="82" customWidth="1"/>
    <col min="7682" max="7682" width="61.33203125" style="82" customWidth="1"/>
    <col min="7683" max="7936" width="9.109375" style="82"/>
    <col min="7937" max="7937" width="29.109375" style="82" customWidth="1"/>
    <col min="7938" max="7938" width="61.33203125" style="82" customWidth="1"/>
    <col min="7939" max="8192" width="9.109375" style="82"/>
    <col min="8193" max="8193" width="29.109375" style="82" customWidth="1"/>
    <col min="8194" max="8194" width="61.33203125" style="82" customWidth="1"/>
    <col min="8195" max="8448" width="9.109375" style="82"/>
    <col min="8449" max="8449" width="29.109375" style="82" customWidth="1"/>
    <col min="8450" max="8450" width="61.33203125" style="82" customWidth="1"/>
    <col min="8451" max="8704" width="9.109375" style="82"/>
    <col min="8705" max="8705" width="29.109375" style="82" customWidth="1"/>
    <col min="8706" max="8706" width="61.33203125" style="82" customWidth="1"/>
    <col min="8707" max="8960" width="9.109375" style="82"/>
    <col min="8961" max="8961" width="29.109375" style="82" customWidth="1"/>
    <col min="8962" max="8962" width="61.33203125" style="82" customWidth="1"/>
    <col min="8963" max="9216" width="9.109375" style="82"/>
    <col min="9217" max="9217" width="29.109375" style="82" customWidth="1"/>
    <col min="9218" max="9218" width="61.33203125" style="82" customWidth="1"/>
    <col min="9219" max="9472" width="9.109375" style="82"/>
    <col min="9473" max="9473" width="29.109375" style="82" customWidth="1"/>
    <col min="9474" max="9474" width="61.33203125" style="82" customWidth="1"/>
    <col min="9475" max="9728" width="9.109375" style="82"/>
    <col min="9729" max="9729" width="29.109375" style="82" customWidth="1"/>
    <col min="9730" max="9730" width="61.33203125" style="82" customWidth="1"/>
    <col min="9731" max="9984" width="9.109375" style="82"/>
    <col min="9985" max="9985" width="29.109375" style="82" customWidth="1"/>
    <col min="9986" max="9986" width="61.33203125" style="82" customWidth="1"/>
    <col min="9987" max="10240" width="9.109375" style="82"/>
    <col min="10241" max="10241" width="29.109375" style="82" customWidth="1"/>
    <col min="10242" max="10242" width="61.33203125" style="82" customWidth="1"/>
    <col min="10243" max="10496" width="9.109375" style="82"/>
    <col min="10497" max="10497" width="29.109375" style="82" customWidth="1"/>
    <col min="10498" max="10498" width="61.33203125" style="82" customWidth="1"/>
    <col min="10499" max="10752" width="9.109375" style="82"/>
    <col min="10753" max="10753" width="29.109375" style="82" customWidth="1"/>
    <col min="10754" max="10754" width="61.33203125" style="82" customWidth="1"/>
    <col min="10755" max="11008" width="9.109375" style="82"/>
    <col min="11009" max="11009" width="29.109375" style="82" customWidth="1"/>
    <col min="11010" max="11010" width="61.33203125" style="82" customWidth="1"/>
    <col min="11011" max="11264" width="9.109375" style="82"/>
    <col min="11265" max="11265" width="29.109375" style="82" customWidth="1"/>
    <col min="11266" max="11266" width="61.33203125" style="82" customWidth="1"/>
    <col min="11267" max="11520" width="9.109375" style="82"/>
    <col min="11521" max="11521" width="29.109375" style="82" customWidth="1"/>
    <col min="11522" max="11522" width="61.33203125" style="82" customWidth="1"/>
    <col min="11523" max="11776" width="9.109375" style="82"/>
    <col min="11777" max="11777" width="29.109375" style="82" customWidth="1"/>
    <col min="11778" max="11778" width="61.33203125" style="82" customWidth="1"/>
    <col min="11779" max="12032" width="9.109375" style="82"/>
    <col min="12033" max="12033" width="29.109375" style="82" customWidth="1"/>
    <col min="12034" max="12034" width="61.33203125" style="82" customWidth="1"/>
    <col min="12035" max="12288" width="9.109375" style="82"/>
    <col min="12289" max="12289" width="29.109375" style="82" customWidth="1"/>
    <col min="12290" max="12290" width="61.33203125" style="82" customWidth="1"/>
    <col min="12291" max="12544" width="9.109375" style="82"/>
    <col min="12545" max="12545" width="29.109375" style="82" customWidth="1"/>
    <col min="12546" max="12546" width="61.33203125" style="82" customWidth="1"/>
    <col min="12547" max="12800" width="9.109375" style="82"/>
    <col min="12801" max="12801" width="29.109375" style="82" customWidth="1"/>
    <col min="12802" max="12802" width="61.33203125" style="82" customWidth="1"/>
    <col min="12803" max="13056" width="9.109375" style="82"/>
    <col min="13057" max="13057" width="29.109375" style="82" customWidth="1"/>
    <col min="13058" max="13058" width="61.33203125" style="82" customWidth="1"/>
    <col min="13059" max="13312" width="9.109375" style="82"/>
    <col min="13313" max="13313" width="29.109375" style="82" customWidth="1"/>
    <col min="13314" max="13314" width="61.33203125" style="82" customWidth="1"/>
    <col min="13315" max="13568" width="9.109375" style="82"/>
    <col min="13569" max="13569" width="29.109375" style="82" customWidth="1"/>
    <col min="13570" max="13570" width="61.33203125" style="82" customWidth="1"/>
    <col min="13571" max="13824" width="9.109375" style="82"/>
    <col min="13825" max="13825" width="29.109375" style="82" customWidth="1"/>
    <col min="13826" max="13826" width="61.33203125" style="82" customWidth="1"/>
    <col min="13827" max="14080" width="9.109375" style="82"/>
    <col min="14081" max="14081" width="29.109375" style="82" customWidth="1"/>
    <col min="14082" max="14082" width="61.33203125" style="82" customWidth="1"/>
    <col min="14083" max="14336" width="9.109375" style="82"/>
    <col min="14337" max="14337" width="29.109375" style="82" customWidth="1"/>
    <col min="14338" max="14338" width="61.33203125" style="82" customWidth="1"/>
    <col min="14339" max="14592" width="9.109375" style="82"/>
    <col min="14593" max="14593" width="29.109375" style="82" customWidth="1"/>
    <col min="14594" max="14594" width="61.33203125" style="82" customWidth="1"/>
    <col min="14595" max="14848" width="9.109375" style="82"/>
    <col min="14849" max="14849" width="29.109375" style="82" customWidth="1"/>
    <col min="14850" max="14850" width="61.33203125" style="82" customWidth="1"/>
    <col min="14851" max="15104" width="9.109375" style="82"/>
    <col min="15105" max="15105" width="29.109375" style="82" customWidth="1"/>
    <col min="15106" max="15106" width="61.33203125" style="82" customWidth="1"/>
    <col min="15107" max="15360" width="9.109375" style="82"/>
    <col min="15361" max="15361" width="29.109375" style="82" customWidth="1"/>
    <col min="15362" max="15362" width="61.33203125" style="82" customWidth="1"/>
    <col min="15363" max="15616" width="9.109375" style="82"/>
    <col min="15617" max="15617" width="29.109375" style="82" customWidth="1"/>
    <col min="15618" max="15618" width="61.33203125" style="82" customWidth="1"/>
    <col min="15619" max="15872" width="9.109375" style="82"/>
    <col min="15873" max="15873" width="29.109375" style="82" customWidth="1"/>
    <col min="15874" max="15874" width="61.33203125" style="82" customWidth="1"/>
    <col min="15875" max="16128" width="9.109375" style="82"/>
    <col min="16129" max="16129" width="29.109375" style="82" customWidth="1"/>
    <col min="16130" max="16130" width="61.33203125" style="82" customWidth="1"/>
    <col min="16131" max="16384" width="9.109375" style="82"/>
  </cols>
  <sheetData>
    <row r="2" spans="1:2" ht="13.8" thickBot="1">
      <c r="A2" s="383" t="s">
        <v>439</v>
      </c>
      <c r="B2" s="383"/>
    </row>
    <row r="3" spans="1:2" ht="13.8" thickBot="1">
      <c r="A3" s="240" t="s">
        <v>440</v>
      </c>
      <c r="B3" s="84" t="s">
        <v>441</v>
      </c>
    </row>
    <row r="4" spans="1:2">
      <c r="A4" s="241" t="s">
        <v>442</v>
      </c>
      <c r="B4" s="86" t="s">
        <v>443</v>
      </c>
    </row>
    <row r="5" spans="1:2">
      <c r="A5" s="141" t="s">
        <v>444</v>
      </c>
      <c r="B5" s="88" t="s">
        <v>445</v>
      </c>
    </row>
    <row r="6" spans="1:2">
      <c r="A6" s="141" t="s">
        <v>448</v>
      </c>
      <c r="B6" s="88" t="s">
        <v>1224</v>
      </c>
    </row>
    <row r="7" spans="1:2">
      <c r="A7" s="141" t="s">
        <v>452</v>
      </c>
      <c r="B7" s="88" t="s">
        <v>452</v>
      </c>
    </row>
    <row r="8" spans="1:2">
      <c r="A8" s="141" t="s">
        <v>465</v>
      </c>
      <c r="B8" s="88" t="s">
        <v>465</v>
      </c>
    </row>
    <row r="9" spans="1:2">
      <c r="A9" s="141" t="s">
        <v>454</v>
      </c>
      <c r="B9" s="88" t="s">
        <v>455</v>
      </c>
    </row>
    <row r="10" spans="1:2">
      <c r="A10" s="141" t="s">
        <v>451</v>
      </c>
      <c r="B10" s="88" t="s">
        <v>451</v>
      </c>
    </row>
    <row r="11" spans="1:2">
      <c r="A11" s="141" t="s">
        <v>453</v>
      </c>
      <c r="B11" s="88" t="s">
        <v>453</v>
      </c>
    </row>
    <row r="12" spans="1:2">
      <c r="A12" s="141" t="s">
        <v>456</v>
      </c>
      <c r="B12" s="88" t="s">
        <v>456</v>
      </c>
    </row>
    <row r="13" spans="1:2">
      <c r="A13" s="141" t="s">
        <v>457</v>
      </c>
      <c r="B13" s="88" t="s">
        <v>457</v>
      </c>
    </row>
    <row r="14" spans="1:2">
      <c r="A14" s="141" t="s">
        <v>129</v>
      </c>
      <c r="B14" s="88" t="s">
        <v>129</v>
      </c>
    </row>
    <row r="15" spans="1:2">
      <c r="A15" s="141" t="s">
        <v>458</v>
      </c>
      <c r="B15" s="88" t="s">
        <v>458</v>
      </c>
    </row>
    <row r="16" spans="1:2">
      <c r="A16" s="141" t="s">
        <v>1225</v>
      </c>
      <c r="B16" s="88" t="s">
        <v>1226</v>
      </c>
    </row>
    <row r="17" spans="1:2">
      <c r="A17" s="141" t="s">
        <v>1227</v>
      </c>
      <c r="B17" s="88" t="s">
        <v>1228</v>
      </c>
    </row>
    <row r="18" spans="1:2">
      <c r="A18" s="141" t="s">
        <v>1229</v>
      </c>
      <c r="B18" s="88" t="s">
        <v>1230</v>
      </c>
    </row>
    <row r="19" spans="1:2">
      <c r="A19" s="141" t="s">
        <v>1231</v>
      </c>
      <c r="B19" s="88" t="s">
        <v>1232</v>
      </c>
    </row>
    <row r="20" spans="1:2">
      <c r="A20" s="141" t="s">
        <v>1233</v>
      </c>
      <c r="B20" s="88" t="s">
        <v>1234</v>
      </c>
    </row>
    <row r="21" spans="1:2">
      <c r="A21" s="141" t="s">
        <v>1235</v>
      </c>
      <c r="B21" s="88" t="s">
        <v>1236</v>
      </c>
    </row>
    <row r="22" spans="1:2">
      <c r="A22" s="141" t="s">
        <v>1237</v>
      </c>
      <c r="B22" s="88" t="s">
        <v>1238</v>
      </c>
    </row>
    <row r="23" spans="1:2">
      <c r="A23" s="141" t="s">
        <v>1239</v>
      </c>
      <c r="B23" s="88" t="s">
        <v>1240</v>
      </c>
    </row>
    <row r="24" spans="1:2">
      <c r="A24" s="141" t="s">
        <v>1241</v>
      </c>
      <c r="B24" s="88" t="s">
        <v>1242</v>
      </c>
    </row>
    <row r="25" spans="1:2">
      <c r="A25" s="141" t="s">
        <v>1243</v>
      </c>
      <c r="B25" s="88" t="s">
        <v>1244</v>
      </c>
    </row>
    <row r="26" spans="1:2">
      <c r="A26" s="141" t="s">
        <v>1245</v>
      </c>
      <c r="B26" s="88" t="s">
        <v>1246</v>
      </c>
    </row>
    <row r="27" spans="1:2">
      <c r="A27" s="141" t="s">
        <v>1247</v>
      </c>
      <c r="B27" s="88" t="s">
        <v>1248</v>
      </c>
    </row>
    <row r="28" spans="1:2">
      <c r="A28" s="141" t="s">
        <v>1249</v>
      </c>
      <c r="B28" s="88" t="s">
        <v>1250</v>
      </c>
    </row>
    <row r="29" spans="1:2">
      <c r="A29" s="141" t="s">
        <v>1251</v>
      </c>
      <c r="B29" s="88" t="s">
        <v>1252</v>
      </c>
    </row>
    <row r="30" spans="1:2">
      <c r="A30" s="141" t="s">
        <v>1253</v>
      </c>
      <c r="B30" s="88" t="s">
        <v>1254</v>
      </c>
    </row>
    <row r="31" spans="1:2">
      <c r="A31" s="141" t="s">
        <v>1255</v>
      </c>
      <c r="B31" s="88" t="s">
        <v>1256</v>
      </c>
    </row>
    <row r="32" spans="1:2">
      <c r="A32" s="141" t="s">
        <v>1257</v>
      </c>
      <c r="B32" s="88" t="s">
        <v>1258</v>
      </c>
    </row>
    <row r="33" spans="1:2">
      <c r="A33" s="141" t="s">
        <v>1259</v>
      </c>
      <c r="B33" s="88" t="s">
        <v>1260</v>
      </c>
    </row>
    <row r="34" spans="1:2">
      <c r="A34" s="141" t="s">
        <v>1261</v>
      </c>
      <c r="B34" s="88" t="s">
        <v>1262</v>
      </c>
    </row>
    <row r="35" spans="1:2">
      <c r="A35" s="141" t="s">
        <v>1263</v>
      </c>
      <c r="B35" s="88" t="s">
        <v>1264</v>
      </c>
    </row>
    <row r="36" spans="1:2">
      <c r="A36" s="141" t="s">
        <v>1265</v>
      </c>
      <c r="B36" s="88" t="s">
        <v>1266</v>
      </c>
    </row>
    <row r="37" spans="1:2">
      <c r="A37" s="141" t="s">
        <v>1267</v>
      </c>
      <c r="B37" s="88" t="s">
        <v>1268</v>
      </c>
    </row>
    <row r="38" spans="1:2">
      <c r="A38" s="141" t="s">
        <v>1269</v>
      </c>
      <c r="B38" s="88" t="s">
        <v>1270</v>
      </c>
    </row>
    <row r="39" spans="1:2">
      <c r="A39" s="141" t="s">
        <v>1271</v>
      </c>
      <c r="B39" s="88" t="s">
        <v>1272</v>
      </c>
    </row>
    <row r="40" spans="1:2">
      <c r="A40" s="141" t="s">
        <v>1273</v>
      </c>
      <c r="B40" s="88" t="s">
        <v>1274</v>
      </c>
    </row>
    <row r="41" spans="1:2">
      <c r="A41" s="141" t="s">
        <v>1275</v>
      </c>
      <c r="B41" s="88" t="s">
        <v>1276</v>
      </c>
    </row>
    <row r="42" spans="1:2">
      <c r="A42" s="141" t="s">
        <v>1277</v>
      </c>
      <c r="B42" s="88" t="s">
        <v>1278</v>
      </c>
    </row>
    <row r="43" spans="1:2">
      <c r="A43" s="141" t="s">
        <v>1279</v>
      </c>
      <c r="B43" s="88" t="s">
        <v>1280</v>
      </c>
    </row>
    <row r="44" spans="1:2">
      <c r="A44" s="141" t="s">
        <v>1281</v>
      </c>
      <c r="B44" s="88" t="s">
        <v>1282</v>
      </c>
    </row>
    <row r="45" spans="1:2">
      <c r="A45" s="141" t="s">
        <v>975</v>
      </c>
      <c r="B45" s="88" t="s">
        <v>976</v>
      </c>
    </row>
    <row r="46" spans="1:2">
      <c r="A46" s="141" t="s">
        <v>977</v>
      </c>
      <c r="B46" s="88" t="s">
        <v>978</v>
      </c>
    </row>
    <row r="47" spans="1:2">
      <c r="A47" s="141" t="s">
        <v>979</v>
      </c>
      <c r="B47" s="88" t="s">
        <v>980</v>
      </c>
    </row>
    <row r="48" spans="1:2">
      <c r="A48" s="141" t="s">
        <v>981</v>
      </c>
      <c r="B48" s="88" t="s">
        <v>982</v>
      </c>
    </row>
    <row r="49" spans="1:2">
      <c r="A49" s="141" t="s">
        <v>983</v>
      </c>
      <c r="B49" s="88" t="s">
        <v>984</v>
      </c>
    </row>
    <row r="50" spans="1:2">
      <c r="A50" s="141" t="s">
        <v>987</v>
      </c>
      <c r="B50" s="88" t="s">
        <v>988</v>
      </c>
    </row>
    <row r="51" spans="1:2">
      <c r="A51" s="141" t="s">
        <v>989</v>
      </c>
      <c r="B51" s="88" t="s">
        <v>990</v>
      </c>
    </row>
    <row r="52" spans="1:2">
      <c r="A52" s="141" t="s">
        <v>991</v>
      </c>
      <c r="B52" s="88" t="s">
        <v>992</v>
      </c>
    </row>
    <row r="53" spans="1:2">
      <c r="A53" s="141" t="s">
        <v>993</v>
      </c>
      <c r="B53" s="88" t="s">
        <v>994</v>
      </c>
    </row>
    <row r="54" spans="1:2">
      <c r="A54" s="141" t="s">
        <v>995</v>
      </c>
      <c r="B54" s="88" t="s">
        <v>996</v>
      </c>
    </row>
    <row r="55" spans="1:2">
      <c r="A55" s="141" t="s">
        <v>997</v>
      </c>
      <c r="B55" s="88" t="s">
        <v>998</v>
      </c>
    </row>
    <row r="56" spans="1:2">
      <c r="A56" s="141" t="s">
        <v>999</v>
      </c>
      <c r="B56" s="88" t="s">
        <v>1000</v>
      </c>
    </row>
    <row r="57" spans="1:2">
      <c r="A57" s="141" t="s">
        <v>1001</v>
      </c>
      <c r="B57" s="88" t="s">
        <v>1002</v>
      </c>
    </row>
    <row r="58" spans="1:2">
      <c r="A58" s="141" t="s">
        <v>1003</v>
      </c>
      <c r="B58" s="88" t="s">
        <v>1004</v>
      </c>
    </row>
    <row r="59" spans="1:2">
      <c r="A59" s="141" t="s">
        <v>1005</v>
      </c>
      <c r="B59" s="88" t="s">
        <v>836</v>
      </c>
    </row>
    <row r="60" spans="1:2">
      <c r="A60" s="141" t="s">
        <v>1006</v>
      </c>
      <c r="B60" s="88" t="s">
        <v>1007</v>
      </c>
    </row>
    <row r="61" spans="1:2">
      <c r="A61" s="141" t="s">
        <v>1283</v>
      </c>
      <c r="B61" s="88" t="s">
        <v>1284</v>
      </c>
    </row>
    <row r="62" spans="1:2">
      <c r="A62" s="141" t="s">
        <v>1285</v>
      </c>
      <c r="B62" s="88" t="s">
        <v>1286</v>
      </c>
    </row>
    <row r="63" spans="1:2">
      <c r="A63" s="141" t="s">
        <v>1287</v>
      </c>
      <c r="B63" s="88" t="s">
        <v>1288</v>
      </c>
    </row>
    <row r="64" spans="1:2">
      <c r="A64" s="141" t="s">
        <v>1289</v>
      </c>
      <c r="B64" s="88" t="s">
        <v>1290</v>
      </c>
    </row>
    <row r="65" spans="1:2">
      <c r="A65" s="141" t="s">
        <v>1291</v>
      </c>
      <c r="B65" s="88" t="s">
        <v>1292</v>
      </c>
    </row>
    <row r="66" spans="1:2">
      <c r="A66" s="141" t="s">
        <v>1293</v>
      </c>
      <c r="B66" s="88" t="s">
        <v>1294</v>
      </c>
    </row>
    <row r="67" spans="1:2">
      <c r="A67" s="141" t="s">
        <v>1295</v>
      </c>
      <c r="B67" s="88" t="s">
        <v>1296</v>
      </c>
    </row>
    <row r="68" spans="1:2">
      <c r="A68" s="141" t="s">
        <v>1297</v>
      </c>
      <c r="B68" s="88" t="s">
        <v>1298</v>
      </c>
    </row>
    <row r="69" spans="1:2">
      <c r="A69" s="141" t="s">
        <v>1299</v>
      </c>
      <c r="B69" s="88" t="s">
        <v>1300</v>
      </c>
    </row>
    <row r="70" spans="1:2">
      <c r="A70" s="141" t="s">
        <v>1301</v>
      </c>
      <c r="B70" s="88" t="s">
        <v>1302</v>
      </c>
    </row>
    <row r="71" spans="1:2">
      <c r="A71" s="141" t="s">
        <v>1303</v>
      </c>
      <c r="B71" s="88" t="s">
        <v>1304</v>
      </c>
    </row>
    <row r="72" spans="1:2">
      <c r="A72" s="141" t="s">
        <v>1305</v>
      </c>
      <c r="B72" s="88" t="s">
        <v>1306</v>
      </c>
    </row>
    <row r="73" spans="1:2">
      <c r="A73" s="141" t="s">
        <v>1307</v>
      </c>
      <c r="B73" s="88" t="s">
        <v>1308</v>
      </c>
    </row>
    <row r="74" spans="1:2">
      <c r="A74" s="141" t="s">
        <v>1309</v>
      </c>
      <c r="B74" s="88" t="s">
        <v>1310</v>
      </c>
    </row>
    <row r="75" spans="1:2">
      <c r="A75" s="141" t="s">
        <v>1311</v>
      </c>
      <c r="B75" s="88" t="s">
        <v>1312</v>
      </c>
    </row>
    <row r="76" spans="1:2">
      <c r="A76" s="141" t="s">
        <v>1313</v>
      </c>
      <c r="B76" s="88" t="s">
        <v>1314</v>
      </c>
    </row>
    <row r="77" spans="1:2">
      <c r="A77" s="141" t="s">
        <v>1315</v>
      </c>
      <c r="B77" s="88" t="s">
        <v>1316</v>
      </c>
    </row>
    <row r="78" spans="1:2">
      <c r="A78" s="141" t="s">
        <v>1317</v>
      </c>
      <c r="B78" s="88" t="s">
        <v>1318</v>
      </c>
    </row>
    <row r="79" spans="1:2">
      <c r="A79" s="141" t="s">
        <v>1319</v>
      </c>
      <c r="B79" s="88" t="s">
        <v>1320</v>
      </c>
    </row>
    <row r="80" spans="1:2">
      <c r="A80" s="141" t="s">
        <v>1321</v>
      </c>
      <c r="B80" s="88" t="s">
        <v>1322</v>
      </c>
    </row>
    <row r="81" spans="1:2">
      <c r="A81" s="141" t="s">
        <v>1323</v>
      </c>
      <c r="B81" s="88" t="s">
        <v>1324</v>
      </c>
    </row>
    <row r="82" spans="1:2">
      <c r="A82" s="141" t="s">
        <v>1325</v>
      </c>
      <c r="B82" s="88" t="s">
        <v>1326</v>
      </c>
    </row>
    <row r="83" spans="1:2">
      <c r="A83" s="141" t="s">
        <v>1327</v>
      </c>
      <c r="B83" s="88" t="s">
        <v>1328</v>
      </c>
    </row>
    <row r="84" spans="1:2">
      <c r="A84" s="141" t="s">
        <v>1329</v>
      </c>
      <c r="B84" s="88" t="s">
        <v>1330</v>
      </c>
    </row>
    <row r="85" spans="1:2">
      <c r="A85" s="141" t="s">
        <v>1331</v>
      </c>
      <c r="B85" s="88" t="s">
        <v>1332</v>
      </c>
    </row>
    <row r="86" spans="1:2">
      <c r="A86" s="141" t="s">
        <v>1333</v>
      </c>
      <c r="B86" s="88" t="s">
        <v>1334</v>
      </c>
    </row>
    <row r="87" spans="1:2">
      <c r="A87" s="141" t="s">
        <v>1335</v>
      </c>
      <c r="B87" s="88" t="s">
        <v>1336</v>
      </c>
    </row>
    <row r="88" spans="1:2">
      <c r="A88" s="141" t="s">
        <v>1337</v>
      </c>
      <c r="B88" s="88" t="s">
        <v>1338</v>
      </c>
    </row>
    <row r="89" spans="1:2">
      <c r="A89" s="141" t="s">
        <v>1339</v>
      </c>
      <c r="B89" s="88" t="s">
        <v>1340</v>
      </c>
    </row>
    <row r="90" spans="1:2">
      <c r="A90" s="141" t="s">
        <v>1341</v>
      </c>
      <c r="B90" s="88" t="s">
        <v>1342</v>
      </c>
    </row>
    <row r="91" spans="1:2">
      <c r="A91" s="141" t="s">
        <v>1343</v>
      </c>
      <c r="B91" s="88" t="s">
        <v>1344</v>
      </c>
    </row>
    <row r="92" spans="1:2">
      <c r="A92" s="141" t="s">
        <v>1345</v>
      </c>
      <c r="B92" s="88" t="s">
        <v>1346</v>
      </c>
    </row>
    <row r="93" spans="1:2">
      <c r="A93" s="141" t="s">
        <v>1347</v>
      </c>
      <c r="B93" s="88" t="s">
        <v>1346</v>
      </c>
    </row>
    <row r="94" spans="1:2">
      <c r="A94" s="141" t="s">
        <v>1348</v>
      </c>
      <c r="B94" s="88" t="s">
        <v>1349</v>
      </c>
    </row>
    <row r="95" spans="1:2">
      <c r="A95" s="141" t="s">
        <v>1350</v>
      </c>
      <c r="B95" s="88" t="s">
        <v>1349</v>
      </c>
    </row>
    <row r="96" spans="1:2">
      <c r="A96" s="141" t="s">
        <v>1351</v>
      </c>
      <c r="B96" s="88" t="s">
        <v>1352</v>
      </c>
    </row>
    <row r="97" spans="1:2">
      <c r="A97" s="141" t="s">
        <v>1353</v>
      </c>
      <c r="B97" s="88" t="s">
        <v>1354</v>
      </c>
    </row>
    <row r="98" spans="1:2">
      <c r="A98" s="141" t="s">
        <v>1355</v>
      </c>
      <c r="B98" s="88" t="s">
        <v>1356</v>
      </c>
    </row>
    <row r="99" spans="1:2">
      <c r="A99" s="141" t="s">
        <v>1357</v>
      </c>
      <c r="B99" s="88" t="s">
        <v>1358</v>
      </c>
    </row>
    <row r="100" spans="1:2">
      <c r="A100" s="141" t="s">
        <v>1359</v>
      </c>
      <c r="B100" s="88" t="s">
        <v>1360</v>
      </c>
    </row>
    <row r="101" spans="1:2">
      <c r="A101" s="141" t="s">
        <v>1361</v>
      </c>
      <c r="B101" s="88" t="s">
        <v>1362</v>
      </c>
    </row>
    <row r="102" spans="1:2">
      <c r="A102" s="141" t="s">
        <v>1363</v>
      </c>
      <c r="B102" s="88" t="s">
        <v>1356</v>
      </c>
    </row>
    <row r="103" spans="1:2">
      <c r="A103" s="141" t="s">
        <v>1364</v>
      </c>
      <c r="B103" s="88" t="s">
        <v>1365</v>
      </c>
    </row>
    <row r="104" spans="1:2">
      <c r="A104" s="141" t="s">
        <v>1366</v>
      </c>
      <c r="B104" s="88" t="s">
        <v>1367</v>
      </c>
    </row>
    <row r="105" spans="1:2">
      <c r="A105" s="141" t="s">
        <v>1368</v>
      </c>
      <c r="B105" s="88" t="s">
        <v>1369</v>
      </c>
    </row>
    <row r="106" spans="1:2">
      <c r="A106" s="141" t="s">
        <v>1370</v>
      </c>
      <c r="B106" s="88" t="s">
        <v>1371</v>
      </c>
    </row>
    <row r="107" spans="1:2">
      <c r="A107" s="141" t="s">
        <v>1372</v>
      </c>
      <c r="B107" s="88" t="s">
        <v>1373</v>
      </c>
    </row>
    <row r="108" spans="1:2">
      <c r="A108" s="141" t="s">
        <v>1374</v>
      </c>
      <c r="B108" s="88" t="s">
        <v>1375</v>
      </c>
    </row>
    <row r="109" spans="1:2">
      <c r="A109" s="141" t="s">
        <v>1376</v>
      </c>
      <c r="B109" s="88" t="s">
        <v>1377</v>
      </c>
    </row>
    <row r="110" spans="1:2">
      <c r="A110" s="141" t="s">
        <v>1378</v>
      </c>
      <c r="B110" s="88" t="s">
        <v>1379</v>
      </c>
    </row>
    <row r="111" spans="1:2">
      <c r="A111" s="141" t="s">
        <v>1380</v>
      </c>
      <c r="B111" s="88" t="s">
        <v>1381</v>
      </c>
    </row>
    <row r="112" spans="1:2">
      <c r="A112" s="141" t="s">
        <v>1382</v>
      </c>
      <c r="B112" s="88" t="s">
        <v>1383</v>
      </c>
    </row>
    <row r="113" spans="1:2">
      <c r="A113" s="141" t="s">
        <v>1384</v>
      </c>
      <c r="B113" s="88" t="s">
        <v>1385</v>
      </c>
    </row>
    <row r="114" spans="1:2">
      <c r="A114" s="141" t="s">
        <v>1386</v>
      </c>
      <c r="B114" s="88" t="s">
        <v>1387</v>
      </c>
    </row>
    <row r="115" spans="1:2">
      <c r="A115" s="141" t="s">
        <v>1388</v>
      </c>
      <c r="B115" s="88" t="s">
        <v>1389</v>
      </c>
    </row>
    <row r="116" spans="1:2">
      <c r="A116" s="141" t="s">
        <v>1390</v>
      </c>
      <c r="B116" s="88" t="s">
        <v>1391</v>
      </c>
    </row>
    <row r="117" spans="1:2">
      <c r="A117" s="141" t="s">
        <v>1392</v>
      </c>
      <c r="B117" s="88" t="s">
        <v>1393</v>
      </c>
    </row>
    <row r="118" spans="1:2">
      <c r="A118" s="141" t="s">
        <v>1394</v>
      </c>
      <c r="B118" s="88" t="s">
        <v>1395</v>
      </c>
    </row>
    <row r="119" spans="1:2">
      <c r="A119" s="141" t="s">
        <v>1396</v>
      </c>
      <c r="B119" s="88" t="s">
        <v>1397</v>
      </c>
    </row>
    <row r="120" spans="1:2">
      <c r="A120" s="141" t="s">
        <v>1398</v>
      </c>
      <c r="B120" s="88" t="s">
        <v>1399</v>
      </c>
    </row>
    <row r="121" spans="1:2">
      <c r="A121" s="141" t="s">
        <v>1400</v>
      </c>
      <c r="B121" s="88" t="s">
        <v>1401</v>
      </c>
    </row>
    <row r="122" spans="1:2">
      <c r="A122" s="141" t="s">
        <v>1402</v>
      </c>
      <c r="B122" s="88" t="s">
        <v>1403</v>
      </c>
    </row>
    <row r="123" spans="1:2">
      <c r="A123" s="141" t="s">
        <v>1404</v>
      </c>
      <c r="B123" s="88" t="s">
        <v>1405</v>
      </c>
    </row>
    <row r="124" spans="1:2">
      <c r="A124" s="141" t="s">
        <v>1406</v>
      </c>
      <c r="B124" s="88" t="s">
        <v>1407</v>
      </c>
    </row>
    <row r="125" spans="1:2">
      <c r="A125" s="141" t="s">
        <v>1408</v>
      </c>
      <c r="B125" s="88" t="s">
        <v>1409</v>
      </c>
    </row>
    <row r="126" spans="1:2">
      <c r="A126" s="141" t="s">
        <v>1410</v>
      </c>
      <c r="B126" s="88" t="s">
        <v>1411</v>
      </c>
    </row>
    <row r="127" spans="1:2">
      <c r="A127" s="141" t="s">
        <v>1412</v>
      </c>
      <c r="B127" s="88" t="s">
        <v>1413</v>
      </c>
    </row>
    <row r="128" spans="1:2">
      <c r="A128" s="141" t="s">
        <v>1414</v>
      </c>
      <c r="B128" s="88" t="s">
        <v>1415</v>
      </c>
    </row>
    <row r="129" spans="1:2">
      <c r="A129" s="141" t="s">
        <v>1416</v>
      </c>
      <c r="B129" s="88" t="s">
        <v>1417</v>
      </c>
    </row>
    <row r="130" spans="1:2">
      <c r="A130" s="141" t="s">
        <v>1418</v>
      </c>
      <c r="B130" s="88" t="s">
        <v>1419</v>
      </c>
    </row>
    <row r="131" spans="1:2">
      <c r="A131" s="141" t="s">
        <v>1420</v>
      </c>
      <c r="B131" s="88" t="s">
        <v>1421</v>
      </c>
    </row>
    <row r="132" spans="1:2">
      <c r="A132" s="141" t="s">
        <v>1422</v>
      </c>
      <c r="B132" s="88" t="s">
        <v>1423</v>
      </c>
    </row>
    <row r="133" spans="1:2">
      <c r="A133" s="141" t="s">
        <v>1424</v>
      </c>
      <c r="B133" s="88" t="s">
        <v>1425</v>
      </c>
    </row>
    <row r="134" spans="1:2">
      <c r="A134" s="141" t="s">
        <v>1426</v>
      </c>
      <c r="B134" s="88" t="s">
        <v>1427</v>
      </c>
    </row>
    <row r="135" spans="1:2">
      <c r="A135" s="141" t="s">
        <v>1428</v>
      </c>
      <c r="B135" s="88" t="s">
        <v>1429</v>
      </c>
    </row>
    <row r="136" spans="1:2">
      <c r="A136" s="141" t="s">
        <v>1430</v>
      </c>
      <c r="B136" s="88" t="s">
        <v>1431</v>
      </c>
    </row>
    <row r="137" spans="1:2">
      <c r="A137" s="141" t="s">
        <v>1432</v>
      </c>
      <c r="B137" s="88" t="s">
        <v>1433</v>
      </c>
    </row>
    <row r="138" spans="1:2">
      <c r="A138" s="141" t="s">
        <v>1434</v>
      </c>
      <c r="B138" s="88" t="s">
        <v>1435</v>
      </c>
    </row>
    <row r="139" spans="1:2">
      <c r="A139" s="141" t="s">
        <v>1436</v>
      </c>
      <c r="B139" s="88" t="s">
        <v>1437</v>
      </c>
    </row>
    <row r="140" spans="1:2">
      <c r="A140" s="141" t="s">
        <v>1438</v>
      </c>
      <c r="B140" s="88" t="s">
        <v>1439</v>
      </c>
    </row>
    <row r="141" spans="1:2">
      <c r="A141" s="141" t="s">
        <v>1440</v>
      </c>
      <c r="B141" s="88" t="s">
        <v>1441</v>
      </c>
    </row>
    <row r="142" spans="1:2">
      <c r="A142" s="141" t="s">
        <v>1442</v>
      </c>
      <c r="B142" s="88" t="s">
        <v>1443</v>
      </c>
    </row>
    <row r="143" spans="1:2">
      <c r="A143" s="141" t="s">
        <v>1444</v>
      </c>
      <c r="B143" s="88" t="s">
        <v>1445</v>
      </c>
    </row>
    <row r="144" spans="1:2">
      <c r="A144" s="141" t="s">
        <v>1446</v>
      </c>
      <c r="B144" s="88" t="s">
        <v>1447</v>
      </c>
    </row>
    <row r="145" spans="1:2">
      <c r="A145" s="141" t="s">
        <v>1448</v>
      </c>
      <c r="B145" s="88" t="s">
        <v>1449</v>
      </c>
    </row>
    <row r="146" spans="1:2">
      <c r="A146" s="141" t="s">
        <v>1450</v>
      </c>
      <c r="B146" s="88" t="s">
        <v>1451</v>
      </c>
    </row>
    <row r="147" spans="1:2">
      <c r="A147" s="141" t="s">
        <v>1452</v>
      </c>
      <c r="B147" s="88" t="s">
        <v>1453</v>
      </c>
    </row>
    <row r="148" spans="1:2">
      <c r="A148" s="141" t="s">
        <v>1454</v>
      </c>
      <c r="B148" s="88" t="s">
        <v>1455</v>
      </c>
    </row>
    <row r="149" spans="1:2">
      <c r="A149" s="141" t="s">
        <v>1456</v>
      </c>
      <c r="B149" s="88" t="s">
        <v>1457</v>
      </c>
    </row>
    <row r="150" spans="1:2">
      <c r="A150" s="141" t="s">
        <v>1458</v>
      </c>
      <c r="B150" s="88" t="s">
        <v>1459</v>
      </c>
    </row>
    <row r="151" spans="1:2">
      <c r="A151" s="141" t="s">
        <v>1460</v>
      </c>
      <c r="B151" s="88" t="s">
        <v>1461</v>
      </c>
    </row>
    <row r="152" spans="1:2">
      <c r="A152" s="141" t="s">
        <v>1462</v>
      </c>
      <c r="B152" s="88" t="s">
        <v>1463</v>
      </c>
    </row>
    <row r="153" spans="1:2">
      <c r="A153" s="141" t="s">
        <v>1464</v>
      </c>
      <c r="B153" s="88" t="s">
        <v>1465</v>
      </c>
    </row>
    <row r="154" spans="1:2">
      <c r="A154" s="141" t="s">
        <v>1466</v>
      </c>
      <c r="B154" s="88" t="s">
        <v>1467</v>
      </c>
    </row>
    <row r="155" spans="1:2">
      <c r="A155" s="141" t="s">
        <v>1468</v>
      </c>
      <c r="B155" s="88" t="s">
        <v>1469</v>
      </c>
    </row>
    <row r="156" spans="1:2">
      <c r="A156" s="141" t="s">
        <v>1470</v>
      </c>
      <c r="B156" s="88" t="s">
        <v>1471</v>
      </c>
    </row>
    <row r="157" spans="1:2">
      <c r="A157" s="141" t="s">
        <v>1472</v>
      </c>
      <c r="B157" s="88" t="s">
        <v>1473</v>
      </c>
    </row>
    <row r="158" spans="1:2">
      <c r="A158" s="141" t="s">
        <v>1474</v>
      </c>
      <c r="B158" s="88" t="s">
        <v>1475</v>
      </c>
    </row>
    <row r="159" spans="1:2">
      <c r="A159" s="141" t="s">
        <v>1476</v>
      </c>
      <c r="B159" s="88" t="s">
        <v>1477</v>
      </c>
    </row>
    <row r="160" spans="1:2">
      <c r="A160" s="141" t="s">
        <v>1478</v>
      </c>
      <c r="B160" s="88" t="s">
        <v>1479</v>
      </c>
    </row>
    <row r="161" spans="1:2">
      <c r="A161" s="141" t="s">
        <v>1480</v>
      </c>
      <c r="B161" s="88" t="s">
        <v>1481</v>
      </c>
    </row>
    <row r="162" spans="1:2">
      <c r="A162" s="141" t="s">
        <v>1482</v>
      </c>
      <c r="B162" s="88" t="s">
        <v>1483</v>
      </c>
    </row>
    <row r="163" spans="1:2">
      <c r="A163" s="141" t="s">
        <v>1484</v>
      </c>
      <c r="B163" s="88" t="s">
        <v>1485</v>
      </c>
    </row>
    <row r="164" spans="1:2">
      <c r="A164" s="141" t="s">
        <v>1486</v>
      </c>
      <c r="B164" s="88" t="s">
        <v>1487</v>
      </c>
    </row>
    <row r="165" spans="1:2">
      <c r="A165" s="141" t="s">
        <v>1488</v>
      </c>
      <c r="B165" s="88" t="s">
        <v>1489</v>
      </c>
    </row>
    <row r="166" spans="1:2">
      <c r="A166" s="141" t="s">
        <v>1490</v>
      </c>
      <c r="B166" s="88" t="s">
        <v>1491</v>
      </c>
    </row>
    <row r="167" spans="1:2">
      <c r="A167" s="141" t="s">
        <v>1492</v>
      </c>
      <c r="B167" s="88" t="s">
        <v>1493</v>
      </c>
    </row>
    <row r="168" spans="1:2">
      <c r="A168" s="141" t="s">
        <v>1494</v>
      </c>
      <c r="B168" s="88" t="s">
        <v>1495</v>
      </c>
    </row>
    <row r="169" spans="1:2">
      <c r="A169" s="141" t="s">
        <v>1496</v>
      </c>
      <c r="B169" s="88" t="s">
        <v>1497</v>
      </c>
    </row>
    <row r="170" spans="1:2">
      <c r="A170" s="141" t="s">
        <v>1498</v>
      </c>
      <c r="B170" s="88" t="s">
        <v>1499</v>
      </c>
    </row>
    <row r="171" spans="1:2">
      <c r="A171" s="141" t="s">
        <v>1500</v>
      </c>
      <c r="B171" s="88" t="s">
        <v>1501</v>
      </c>
    </row>
    <row r="172" spans="1:2">
      <c r="A172" s="141" t="s">
        <v>1502</v>
      </c>
      <c r="B172" s="88" t="s">
        <v>1503</v>
      </c>
    </row>
    <row r="173" spans="1:2">
      <c r="A173" s="141" t="s">
        <v>1504</v>
      </c>
      <c r="B173" s="88" t="s">
        <v>1505</v>
      </c>
    </row>
    <row r="174" spans="1:2">
      <c r="A174" s="141" t="s">
        <v>1506</v>
      </c>
      <c r="B174" s="88" t="s">
        <v>135</v>
      </c>
    </row>
    <row r="175" spans="1:2">
      <c r="A175" s="141" t="s">
        <v>1507</v>
      </c>
      <c r="B175" s="88" t="s">
        <v>1508</v>
      </c>
    </row>
    <row r="176" spans="1:2">
      <c r="A176" s="141" t="s">
        <v>1509</v>
      </c>
      <c r="B176" s="88" t="s">
        <v>1510</v>
      </c>
    </row>
    <row r="177" spans="1:2">
      <c r="A177" s="141" t="s">
        <v>1511</v>
      </c>
      <c r="B177" s="88" t="s">
        <v>1512</v>
      </c>
    </row>
    <row r="178" spans="1:2">
      <c r="A178" s="141" t="s">
        <v>1513</v>
      </c>
      <c r="B178" s="88" t="s">
        <v>1514</v>
      </c>
    </row>
    <row r="179" spans="1:2">
      <c r="A179" s="141" t="s">
        <v>1515</v>
      </c>
      <c r="B179" s="88" t="s">
        <v>1516</v>
      </c>
    </row>
    <row r="180" spans="1:2">
      <c r="A180" s="141" t="s">
        <v>1517</v>
      </c>
      <c r="B180" s="88" t="s">
        <v>1518</v>
      </c>
    </row>
    <row r="181" spans="1:2">
      <c r="A181" s="141" t="s">
        <v>1519</v>
      </c>
      <c r="B181" s="88" t="s">
        <v>1520</v>
      </c>
    </row>
    <row r="182" spans="1:2">
      <c r="A182" s="141" t="s">
        <v>1521</v>
      </c>
      <c r="B182" s="88" t="s">
        <v>1522</v>
      </c>
    </row>
    <row r="183" spans="1:2">
      <c r="A183" s="141" t="s">
        <v>1523</v>
      </c>
      <c r="B183" s="88" t="s">
        <v>1524</v>
      </c>
    </row>
    <row r="184" spans="1:2">
      <c r="A184" s="141" t="s">
        <v>1525</v>
      </c>
      <c r="B184" s="88" t="s">
        <v>1526</v>
      </c>
    </row>
    <row r="185" spans="1:2">
      <c r="A185" s="141" t="s">
        <v>1527</v>
      </c>
      <c r="B185" s="88" t="s">
        <v>1528</v>
      </c>
    </row>
    <row r="186" spans="1:2" ht="22.8">
      <c r="A186" s="141" t="s">
        <v>1529</v>
      </c>
      <c r="B186" s="88" t="s">
        <v>1530</v>
      </c>
    </row>
    <row r="187" spans="1:2">
      <c r="A187" s="141" t="s">
        <v>1531</v>
      </c>
      <c r="B187" s="88" t="s">
        <v>1532</v>
      </c>
    </row>
    <row r="188" spans="1:2">
      <c r="A188" s="141" t="s">
        <v>1533</v>
      </c>
      <c r="B188" s="88" t="s">
        <v>1534</v>
      </c>
    </row>
    <row r="189" spans="1:2" ht="22.8">
      <c r="A189" s="141" t="s">
        <v>1535</v>
      </c>
      <c r="B189" s="88" t="s">
        <v>1536</v>
      </c>
    </row>
    <row r="190" spans="1:2" ht="22.8">
      <c r="A190" s="141" t="s">
        <v>1537</v>
      </c>
      <c r="B190" s="88" t="s">
        <v>1538</v>
      </c>
    </row>
    <row r="191" spans="1:2">
      <c r="A191" s="141" t="s">
        <v>1539</v>
      </c>
      <c r="B191" s="88" t="s">
        <v>1540</v>
      </c>
    </row>
    <row r="192" spans="1:2">
      <c r="A192" s="141" t="s">
        <v>1541</v>
      </c>
      <c r="B192" s="88" t="s">
        <v>1542</v>
      </c>
    </row>
    <row r="193" spans="1:2">
      <c r="A193" s="141" t="s">
        <v>1543</v>
      </c>
      <c r="B193" s="88" t="s">
        <v>1544</v>
      </c>
    </row>
    <row r="194" spans="1:2">
      <c r="A194" s="141" t="s">
        <v>1545</v>
      </c>
      <c r="B194" s="88" t="s">
        <v>1546</v>
      </c>
    </row>
    <row r="195" spans="1:2">
      <c r="A195" s="141" t="s">
        <v>1547</v>
      </c>
      <c r="B195" s="88" t="s">
        <v>1548</v>
      </c>
    </row>
    <row r="196" spans="1:2">
      <c r="A196" s="141" t="s">
        <v>1549</v>
      </c>
      <c r="B196" s="88" t="s">
        <v>1550</v>
      </c>
    </row>
    <row r="197" spans="1:2">
      <c r="A197" s="141" t="s">
        <v>1551</v>
      </c>
      <c r="B197" s="88" t="s">
        <v>1552</v>
      </c>
    </row>
    <row r="198" spans="1:2">
      <c r="A198" s="141" t="s">
        <v>1553</v>
      </c>
      <c r="B198" s="88" t="s">
        <v>1554</v>
      </c>
    </row>
    <row r="199" spans="1:2">
      <c r="A199" s="141" t="s">
        <v>1555</v>
      </c>
      <c r="B199" s="88" t="s">
        <v>1556</v>
      </c>
    </row>
    <row r="200" spans="1:2">
      <c r="A200" s="141" t="s">
        <v>1557</v>
      </c>
      <c r="B200" s="88" t="s">
        <v>1558</v>
      </c>
    </row>
    <row r="201" spans="1:2">
      <c r="A201" s="141" t="s">
        <v>1559</v>
      </c>
      <c r="B201" s="88" t="s">
        <v>1560</v>
      </c>
    </row>
    <row r="202" spans="1:2">
      <c r="A202" s="141" t="s">
        <v>1561</v>
      </c>
      <c r="B202" s="88" t="s">
        <v>1562</v>
      </c>
    </row>
    <row r="203" spans="1:2">
      <c r="A203" s="141" t="s">
        <v>1563</v>
      </c>
      <c r="B203" s="88" t="s">
        <v>1564</v>
      </c>
    </row>
    <row r="204" spans="1:2">
      <c r="A204" s="141" t="s">
        <v>1565</v>
      </c>
      <c r="B204" s="88" t="s">
        <v>1566</v>
      </c>
    </row>
    <row r="205" spans="1:2">
      <c r="A205" s="141" t="s">
        <v>1567</v>
      </c>
      <c r="B205" s="88" t="s">
        <v>1568</v>
      </c>
    </row>
    <row r="206" spans="1:2">
      <c r="A206" s="141" t="s">
        <v>1569</v>
      </c>
      <c r="B206" s="88" t="s">
        <v>1570</v>
      </c>
    </row>
    <row r="207" spans="1:2">
      <c r="A207" s="141" t="s">
        <v>1571</v>
      </c>
      <c r="B207" s="88" t="s">
        <v>1572</v>
      </c>
    </row>
    <row r="208" spans="1:2">
      <c r="A208" s="141" t="s">
        <v>1573</v>
      </c>
      <c r="B208" s="88" t="s">
        <v>1574</v>
      </c>
    </row>
    <row r="209" spans="1:2">
      <c r="A209" s="141" t="s">
        <v>1575</v>
      </c>
      <c r="B209" s="88" t="s">
        <v>1574</v>
      </c>
    </row>
    <row r="210" spans="1:2">
      <c r="A210" s="141" t="s">
        <v>1576</v>
      </c>
      <c r="B210" s="88" t="s">
        <v>1577</v>
      </c>
    </row>
    <row r="211" spans="1:2">
      <c r="A211" s="141" t="s">
        <v>1578</v>
      </c>
      <c r="B211" s="88" t="s">
        <v>1579</v>
      </c>
    </row>
    <row r="212" spans="1:2">
      <c r="A212" s="141" t="s">
        <v>1580</v>
      </c>
      <c r="B212" s="88" t="s">
        <v>1581</v>
      </c>
    </row>
    <row r="213" spans="1:2">
      <c r="A213" s="141" t="s">
        <v>1582</v>
      </c>
      <c r="B213" s="88" t="s">
        <v>1583</v>
      </c>
    </row>
    <row r="214" spans="1:2">
      <c r="A214" s="141" t="s">
        <v>1584</v>
      </c>
      <c r="B214" s="88" t="s">
        <v>1585</v>
      </c>
    </row>
    <row r="215" spans="1:2">
      <c r="A215" s="141" t="s">
        <v>1586</v>
      </c>
      <c r="B215" s="88" t="s">
        <v>1587</v>
      </c>
    </row>
    <row r="216" spans="1:2">
      <c r="A216" s="141" t="s">
        <v>1588</v>
      </c>
      <c r="B216" s="88" t="s">
        <v>1589</v>
      </c>
    </row>
    <row r="217" spans="1:2">
      <c r="A217" s="141" t="s">
        <v>1590</v>
      </c>
      <c r="B217" s="88" t="s">
        <v>1591</v>
      </c>
    </row>
    <row r="218" spans="1:2">
      <c r="A218" s="141" t="s">
        <v>1592</v>
      </c>
      <c r="B218" s="88" t="s">
        <v>1593</v>
      </c>
    </row>
    <row r="219" spans="1:2">
      <c r="A219" s="141" t="s">
        <v>1594</v>
      </c>
      <c r="B219" s="88" t="s">
        <v>1595</v>
      </c>
    </row>
    <row r="220" spans="1:2">
      <c r="A220" s="141" t="s">
        <v>1596</v>
      </c>
      <c r="B220" s="88" t="s">
        <v>1597</v>
      </c>
    </row>
    <row r="221" spans="1:2">
      <c r="A221" s="141" t="s">
        <v>1598</v>
      </c>
      <c r="B221" s="88" t="s">
        <v>1599</v>
      </c>
    </row>
    <row r="222" spans="1:2">
      <c r="A222" s="141" t="s">
        <v>1600</v>
      </c>
      <c r="B222" s="88" t="s">
        <v>1601</v>
      </c>
    </row>
    <row r="223" spans="1:2">
      <c r="A223" s="141" t="s">
        <v>1602</v>
      </c>
      <c r="B223" s="88" t="s">
        <v>1603</v>
      </c>
    </row>
    <row r="224" spans="1:2">
      <c r="A224" s="141" t="s">
        <v>1604</v>
      </c>
      <c r="B224" s="88" t="s">
        <v>1605</v>
      </c>
    </row>
    <row r="225" spans="1:2">
      <c r="A225" s="141" t="s">
        <v>1606</v>
      </c>
      <c r="B225" s="88" t="s">
        <v>1607</v>
      </c>
    </row>
    <row r="226" spans="1:2">
      <c r="A226" s="141" t="s">
        <v>1608</v>
      </c>
      <c r="B226" s="88" t="s">
        <v>1609</v>
      </c>
    </row>
    <row r="227" spans="1:2">
      <c r="A227" s="141" t="s">
        <v>1610</v>
      </c>
      <c r="B227" s="88" t="s">
        <v>1611</v>
      </c>
    </row>
    <row r="228" spans="1:2">
      <c r="A228" s="141" t="s">
        <v>1612</v>
      </c>
      <c r="B228" s="88" t="s">
        <v>1613</v>
      </c>
    </row>
    <row r="229" spans="1:2">
      <c r="A229" s="141" t="s">
        <v>1614</v>
      </c>
      <c r="B229" s="88" t="s">
        <v>1615</v>
      </c>
    </row>
    <row r="230" spans="1:2">
      <c r="A230" s="141" t="s">
        <v>1616</v>
      </c>
      <c r="B230" s="88" t="s">
        <v>1617</v>
      </c>
    </row>
    <row r="231" spans="1:2">
      <c r="A231" s="141" t="s">
        <v>1618</v>
      </c>
      <c r="B231" s="88" t="s">
        <v>1619</v>
      </c>
    </row>
    <row r="232" spans="1:2">
      <c r="A232" s="141" t="s">
        <v>1620</v>
      </c>
      <c r="B232" s="88" t="s">
        <v>1621</v>
      </c>
    </row>
    <row r="233" spans="1:2">
      <c r="A233" s="141" t="s">
        <v>1622</v>
      </c>
      <c r="B233" s="88" t="s">
        <v>1623</v>
      </c>
    </row>
    <row r="234" spans="1:2">
      <c r="A234" s="141" t="s">
        <v>1624</v>
      </c>
      <c r="B234" s="88" t="s">
        <v>1625</v>
      </c>
    </row>
    <row r="235" spans="1:2">
      <c r="A235" s="141" t="s">
        <v>1626</v>
      </c>
      <c r="B235" s="88" t="s">
        <v>1627</v>
      </c>
    </row>
    <row r="236" spans="1:2">
      <c r="A236" s="141" t="s">
        <v>1628</v>
      </c>
      <c r="B236" s="88" t="s">
        <v>1629</v>
      </c>
    </row>
    <row r="237" spans="1:2">
      <c r="A237" s="141" t="s">
        <v>1630</v>
      </c>
      <c r="B237" s="88" t="s">
        <v>1631</v>
      </c>
    </row>
    <row r="238" spans="1:2">
      <c r="A238" s="141" t="s">
        <v>1632</v>
      </c>
      <c r="B238" s="88" t="s">
        <v>1633</v>
      </c>
    </row>
    <row r="239" spans="1:2">
      <c r="A239" s="141" t="s">
        <v>1634</v>
      </c>
      <c r="B239" s="88" t="s">
        <v>1635</v>
      </c>
    </row>
    <row r="240" spans="1:2">
      <c r="A240" s="141" t="s">
        <v>1636</v>
      </c>
      <c r="B240" s="88" t="s">
        <v>1637</v>
      </c>
    </row>
    <row r="241" spans="1:2">
      <c r="A241" s="141" t="s">
        <v>1638</v>
      </c>
      <c r="B241" s="88" t="s">
        <v>1639</v>
      </c>
    </row>
    <row r="242" spans="1:2">
      <c r="A242" s="141" t="s">
        <v>1640</v>
      </c>
      <c r="B242" s="88" t="s">
        <v>1641</v>
      </c>
    </row>
    <row r="243" spans="1:2">
      <c r="A243" s="141" t="s">
        <v>1642</v>
      </c>
      <c r="B243" s="88" t="s">
        <v>1643</v>
      </c>
    </row>
    <row r="244" spans="1:2">
      <c r="A244" s="141" t="s">
        <v>1644</v>
      </c>
      <c r="B244" s="88" t="s">
        <v>1645</v>
      </c>
    </row>
    <row r="245" spans="1:2">
      <c r="A245" s="141" t="s">
        <v>1646</v>
      </c>
      <c r="B245" s="88" t="s">
        <v>1647</v>
      </c>
    </row>
    <row r="246" spans="1:2">
      <c r="A246" s="141" t="s">
        <v>1648</v>
      </c>
      <c r="B246" s="88" t="s">
        <v>1649</v>
      </c>
    </row>
    <row r="247" spans="1:2">
      <c r="A247" s="141" t="s">
        <v>1650</v>
      </c>
      <c r="B247" s="88" t="s">
        <v>1651</v>
      </c>
    </row>
    <row r="248" spans="1:2">
      <c r="A248" s="141" t="s">
        <v>1652</v>
      </c>
      <c r="B248" s="88" t="s">
        <v>1653</v>
      </c>
    </row>
    <row r="249" spans="1:2">
      <c r="A249" s="141" t="s">
        <v>1654</v>
      </c>
      <c r="B249" s="88" t="s">
        <v>1655</v>
      </c>
    </row>
    <row r="250" spans="1:2">
      <c r="A250" s="141" t="s">
        <v>1656</v>
      </c>
      <c r="B250" s="88" t="s">
        <v>1657</v>
      </c>
    </row>
    <row r="251" spans="1:2">
      <c r="A251" s="141" t="s">
        <v>1658</v>
      </c>
      <c r="B251" s="88" t="s">
        <v>1659</v>
      </c>
    </row>
    <row r="252" spans="1:2">
      <c r="A252" s="141" t="s">
        <v>1660</v>
      </c>
      <c r="B252" s="88" t="s">
        <v>1661</v>
      </c>
    </row>
    <row r="253" spans="1:2">
      <c r="A253" s="141" t="s">
        <v>1662</v>
      </c>
      <c r="B253" s="88" t="s">
        <v>1663</v>
      </c>
    </row>
    <row r="254" spans="1:2">
      <c r="A254" s="141" t="s">
        <v>1664</v>
      </c>
      <c r="B254" s="88" t="s">
        <v>1665</v>
      </c>
    </row>
    <row r="255" spans="1:2">
      <c r="A255" s="141" t="s">
        <v>1666</v>
      </c>
      <c r="B255" s="88" t="s">
        <v>1667</v>
      </c>
    </row>
    <row r="256" spans="1:2">
      <c r="A256" s="141" t="s">
        <v>1668</v>
      </c>
      <c r="B256" s="88" t="s">
        <v>1669</v>
      </c>
    </row>
    <row r="257" spans="1:2">
      <c r="A257" s="141" t="s">
        <v>1670</v>
      </c>
      <c r="B257" s="88" t="s">
        <v>1671</v>
      </c>
    </row>
    <row r="258" spans="1:2" ht="13.8" thickBot="1">
      <c r="A258" s="242" t="s">
        <v>1672</v>
      </c>
      <c r="B258" s="91" t="s">
        <v>1673</v>
      </c>
    </row>
    <row r="261" spans="1:2" ht="13.8" thickBot="1">
      <c r="A261" s="383" t="s">
        <v>439</v>
      </c>
      <c r="B261" s="383"/>
    </row>
    <row r="262" spans="1:2" ht="13.8" thickBot="1">
      <c r="A262" s="240" t="s">
        <v>440</v>
      </c>
      <c r="B262" s="84" t="s">
        <v>441</v>
      </c>
    </row>
    <row r="263" spans="1:2">
      <c r="A263" s="385" t="s">
        <v>1225</v>
      </c>
      <c r="B263" s="92" t="s">
        <v>1008</v>
      </c>
    </row>
    <row r="264" spans="1:2">
      <c r="A264" s="382"/>
      <c r="B264" s="92" t="s">
        <v>1009</v>
      </c>
    </row>
    <row r="265" spans="1:2">
      <c r="A265" s="385" t="s">
        <v>1227</v>
      </c>
      <c r="B265" s="92" t="s">
        <v>1010</v>
      </c>
    </row>
    <row r="266" spans="1:2">
      <c r="A266" s="382"/>
      <c r="B266" s="92" t="s">
        <v>1011</v>
      </c>
    </row>
    <row r="267" spans="1:2">
      <c r="A267" s="385" t="s">
        <v>1229</v>
      </c>
      <c r="B267" s="92" t="s">
        <v>1031</v>
      </c>
    </row>
    <row r="268" spans="1:2">
      <c r="A268" s="382"/>
      <c r="B268" s="92" t="s">
        <v>1032</v>
      </c>
    </row>
    <row r="269" spans="1:2">
      <c r="A269" s="382"/>
      <c r="B269" s="92" t="s">
        <v>1033</v>
      </c>
    </row>
    <row r="270" spans="1:2">
      <c r="A270" s="382"/>
      <c r="B270" s="92" t="s">
        <v>1034</v>
      </c>
    </row>
    <row r="271" spans="1:2">
      <c r="A271" s="382"/>
      <c r="B271" s="92" t="s">
        <v>1035</v>
      </c>
    </row>
    <row r="272" spans="1:2">
      <c r="A272" s="382"/>
      <c r="B272" s="92" t="s">
        <v>1036</v>
      </c>
    </row>
    <row r="273" spans="1:2">
      <c r="A273" s="385" t="s">
        <v>1231</v>
      </c>
      <c r="B273" s="92" t="s">
        <v>1037</v>
      </c>
    </row>
    <row r="274" spans="1:2">
      <c r="A274" s="382"/>
      <c r="B274" s="92" t="s">
        <v>1038</v>
      </c>
    </row>
    <row r="275" spans="1:2">
      <c r="A275" s="382"/>
      <c r="B275" s="92" t="s">
        <v>1039</v>
      </c>
    </row>
    <row r="276" spans="1:2">
      <c r="A276" s="382"/>
      <c r="B276" s="92" t="s">
        <v>1040</v>
      </c>
    </row>
    <row r="277" spans="1:2">
      <c r="A277" s="382"/>
      <c r="B277" s="92" t="s">
        <v>1041</v>
      </c>
    </row>
    <row r="278" spans="1:2">
      <c r="A278" s="382"/>
      <c r="B278" s="92" t="s">
        <v>1042</v>
      </c>
    </row>
    <row r="279" spans="1:2">
      <c r="A279" s="382"/>
      <c r="B279" s="92" t="s">
        <v>1043</v>
      </c>
    </row>
    <row r="280" spans="1:2">
      <c r="A280" s="382"/>
      <c r="B280" s="92" t="s">
        <v>1044</v>
      </c>
    </row>
    <row r="281" spans="1:2">
      <c r="A281" s="385" t="s">
        <v>1237</v>
      </c>
      <c r="B281" s="92" t="s">
        <v>1030</v>
      </c>
    </row>
    <row r="282" spans="1:2">
      <c r="A282" s="382"/>
      <c r="B282" s="92" t="s">
        <v>1674</v>
      </c>
    </row>
    <row r="283" spans="1:2">
      <c r="A283" s="382"/>
      <c r="B283" s="92" t="s">
        <v>1056</v>
      </c>
    </row>
    <row r="284" spans="1:2">
      <c r="A284" s="382"/>
      <c r="B284" s="92" t="s">
        <v>1058</v>
      </c>
    </row>
    <row r="285" spans="1:2">
      <c r="A285" s="382"/>
      <c r="B285" s="92" t="s">
        <v>1675</v>
      </c>
    </row>
    <row r="286" spans="1:2">
      <c r="A286" s="385" t="s">
        <v>1239</v>
      </c>
      <c r="B286" s="92" t="s">
        <v>1676</v>
      </c>
    </row>
    <row r="287" spans="1:2">
      <c r="A287" s="382"/>
      <c r="B287" s="92" t="s">
        <v>1677</v>
      </c>
    </row>
    <row r="288" spans="1:2">
      <c r="A288" s="382"/>
      <c r="B288" s="92" t="s">
        <v>1678</v>
      </c>
    </row>
    <row r="289" spans="1:2">
      <c r="A289" s="382"/>
      <c r="B289" s="92" t="s">
        <v>1679</v>
      </c>
    </row>
    <row r="290" spans="1:2">
      <c r="A290" s="382"/>
      <c r="B290" s="92" t="s">
        <v>1680</v>
      </c>
    </row>
    <row r="291" spans="1:2">
      <c r="A291" s="382"/>
      <c r="B291" s="92" t="s">
        <v>1681</v>
      </c>
    </row>
    <row r="292" spans="1:2">
      <c r="A292" s="382"/>
      <c r="B292" s="92" t="s">
        <v>1682</v>
      </c>
    </row>
    <row r="293" spans="1:2">
      <c r="A293" s="382"/>
      <c r="B293" s="92" t="s">
        <v>1683</v>
      </c>
    </row>
    <row r="294" spans="1:2">
      <c r="A294" s="382"/>
      <c r="B294" s="92" t="s">
        <v>1684</v>
      </c>
    </row>
    <row r="295" spans="1:2">
      <c r="A295" s="382"/>
      <c r="B295" s="92" t="s">
        <v>1685</v>
      </c>
    </row>
    <row r="296" spans="1:2">
      <c r="A296" s="382"/>
      <c r="B296" s="92" t="s">
        <v>1686</v>
      </c>
    </row>
    <row r="297" spans="1:2">
      <c r="A297" s="382"/>
      <c r="B297" s="92" t="s">
        <v>1687</v>
      </c>
    </row>
    <row r="298" spans="1:2">
      <c r="A298" s="382"/>
      <c r="B298" s="92" t="s">
        <v>1688</v>
      </c>
    </row>
    <row r="299" spans="1:2">
      <c r="A299" s="382"/>
      <c r="B299" s="92" t="s">
        <v>1689</v>
      </c>
    </row>
    <row r="300" spans="1:2">
      <c r="A300" s="382"/>
      <c r="B300" s="92" t="s">
        <v>1690</v>
      </c>
    </row>
    <row r="301" spans="1:2">
      <c r="A301" s="382"/>
      <c r="B301" s="92" t="s">
        <v>1691</v>
      </c>
    </row>
    <row r="302" spans="1:2">
      <c r="A302" s="382"/>
      <c r="B302" s="92" t="s">
        <v>1692</v>
      </c>
    </row>
    <row r="303" spans="1:2">
      <c r="A303" s="382"/>
      <c r="B303" s="92" t="s">
        <v>1693</v>
      </c>
    </row>
    <row r="304" spans="1:2">
      <c r="A304" s="382"/>
      <c r="B304" s="92" t="s">
        <v>1694</v>
      </c>
    </row>
    <row r="305" spans="1:2">
      <c r="A305" s="382"/>
      <c r="B305" s="92" t="s">
        <v>1695</v>
      </c>
    </row>
    <row r="306" spans="1:2">
      <c r="A306" s="385" t="s">
        <v>1241</v>
      </c>
      <c r="B306" s="92" t="s">
        <v>1696</v>
      </c>
    </row>
    <row r="307" spans="1:2">
      <c r="A307" s="382"/>
      <c r="B307" s="92" t="s">
        <v>1697</v>
      </c>
    </row>
    <row r="308" spans="1:2">
      <c r="A308" s="385" t="s">
        <v>1243</v>
      </c>
      <c r="B308" s="92" t="s">
        <v>1698</v>
      </c>
    </row>
    <row r="309" spans="1:2">
      <c r="A309" s="382"/>
      <c r="B309" s="92" t="s">
        <v>1699</v>
      </c>
    </row>
    <row r="310" spans="1:2">
      <c r="A310" s="382"/>
      <c r="B310" s="92" t="s">
        <v>1700</v>
      </c>
    </row>
    <row r="311" spans="1:2">
      <c r="A311" s="382"/>
      <c r="B311" s="92" t="s">
        <v>1701</v>
      </c>
    </row>
    <row r="312" spans="1:2" ht="22.8">
      <c r="A312" s="382"/>
      <c r="B312" s="92" t="s">
        <v>1702</v>
      </c>
    </row>
    <row r="313" spans="1:2">
      <c r="A313" s="382"/>
      <c r="B313" s="92" t="s">
        <v>1703</v>
      </c>
    </row>
    <row r="314" spans="1:2">
      <c r="A314" s="382"/>
      <c r="B314" s="92" t="s">
        <v>1704</v>
      </c>
    </row>
    <row r="315" spans="1:2">
      <c r="A315" s="382"/>
      <c r="B315" s="92" t="s">
        <v>1705</v>
      </c>
    </row>
    <row r="316" spans="1:2">
      <c r="A316" s="382"/>
      <c r="B316" s="92" t="s">
        <v>1706</v>
      </c>
    </row>
    <row r="317" spans="1:2">
      <c r="A317" s="382"/>
      <c r="B317" s="92" t="s">
        <v>1707</v>
      </c>
    </row>
    <row r="318" spans="1:2">
      <c r="A318" s="382"/>
      <c r="B318" s="92" t="s">
        <v>1708</v>
      </c>
    </row>
    <row r="319" spans="1:2">
      <c r="A319" s="382"/>
      <c r="B319" s="92" t="s">
        <v>1709</v>
      </c>
    </row>
    <row r="320" spans="1:2">
      <c r="A320" s="382"/>
      <c r="B320" s="92" t="s">
        <v>1710</v>
      </c>
    </row>
    <row r="321" spans="1:2">
      <c r="A321" s="382"/>
      <c r="B321" s="92" t="s">
        <v>1711</v>
      </c>
    </row>
    <row r="322" spans="1:2">
      <c r="A322" s="382"/>
      <c r="B322" s="92" t="s">
        <v>1712</v>
      </c>
    </row>
    <row r="323" spans="1:2">
      <c r="A323" s="382"/>
      <c r="B323" s="92" t="s">
        <v>1713</v>
      </c>
    </row>
    <row r="324" spans="1:2">
      <c r="A324" s="382"/>
      <c r="B324" s="92" t="s">
        <v>1714</v>
      </c>
    </row>
    <row r="325" spans="1:2">
      <c r="A325" s="382"/>
      <c r="B325" s="92" t="s">
        <v>1715</v>
      </c>
    </row>
    <row r="326" spans="1:2">
      <c r="A326" s="382"/>
      <c r="B326" s="92" t="s">
        <v>1716</v>
      </c>
    </row>
    <row r="327" spans="1:2">
      <c r="A327" s="382"/>
      <c r="B327" s="92" t="s">
        <v>1717</v>
      </c>
    </row>
    <row r="328" spans="1:2">
      <c r="A328" s="382"/>
      <c r="B328" s="92" t="s">
        <v>1718</v>
      </c>
    </row>
    <row r="329" spans="1:2">
      <c r="A329" s="385" t="s">
        <v>1245</v>
      </c>
      <c r="B329" s="92" t="s">
        <v>1698</v>
      </c>
    </row>
    <row r="330" spans="1:2">
      <c r="A330" s="382"/>
      <c r="B330" s="92" t="s">
        <v>1699</v>
      </c>
    </row>
    <row r="331" spans="1:2">
      <c r="A331" s="382"/>
      <c r="B331" s="92" t="s">
        <v>1700</v>
      </c>
    </row>
    <row r="332" spans="1:2">
      <c r="A332" s="382"/>
      <c r="B332" s="92" t="s">
        <v>1701</v>
      </c>
    </row>
    <row r="333" spans="1:2" ht="22.8">
      <c r="A333" s="382"/>
      <c r="B333" s="92" t="s">
        <v>1702</v>
      </c>
    </row>
    <row r="334" spans="1:2">
      <c r="A334" s="382"/>
      <c r="B334" s="92" t="s">
        <v>1703</v>
      </c>
    </row>
    <row r="335" spans="1:2">
      <c r="A335" s="382"/>
      <c r="B335" s="92" t="s">
        <v>1704</v>
      </c>
    </row>
    <row r="336" spans="1:2">
      <c r="A336" s="382"/>
      <c r="B336" s="92" t="s">
        <v>1705</v>
      </c>
    </row>
    <row r="337" spans="1:2">
      <c r="A337" s="382"/>
      <c r="B337" s="92" t="s">
        <v>1706</v>
      </c>
    </row>
    <row r="338" spans="1:2">
      <c r="A338" s="382"/>
      <c r="B338" s="92" t="s">
        <v>1707</v>
      </c>
    </row>
    <row r="339" spans="1:2">
      <c r="A339" s="382"/>
      <c r="B339" s="92" t="s">
        <v>1708</v>
      </c>
    </row>
    <row r="340" spans="1:2">
      <c r="A340" s="382"/>
      <c r="B340" s="92" t="s">
        <v>1709</v>
      </c>
    </row>
    <row r="341" spans="1:2">
      <c r="A341" s="382"/>
      <c r="B341" s="92" t="s">
        <v>1710</v>
      </c>
    </row>
    <row r="342" spans="1:2">
      <c r="A342" s="382"/>
      <c r="B342" s="92" t="s">
        <v>1711</v>
      </c>
    </row>
    <row r="343" spans="1:2">
      <c r="A343" s="382"/>
      <c r="B343" s="92" t="s">
        <v>1712</v>
      </c>
    </row>
    <row r="344" spans="1:2">
      <c r="A344" s="382"/>
      <c r="B344" s="92" t="s">
        <v>1713</v>
      </c>
    </row>
    <row r="345" spans="1:2">
      <c r="A345" s="382"/>
      <c r="B345" s="92" t="s">
        <v>1714</v>
      </c>
    </row>
    <row r="346" spans="1:2">
      <c r="A346" s="382"/>
      <c r="B346" s="92" t="s">
        <v>1715</v>
      </c>
    </row>
    <row r="347" spans="1:2">
      <c r="A347" s="382"/>
      <c r="B347" s="92" t="s">
        <v>1716</v>
      </c>
    </row>
    <row r="348" spans="1:2">
      <c r="A348" s="382"/>
      <c r="B348" s="92" t="s">
        <v>1717</v>
      </c>
    </row>
    <row r="349" spans="1:2">
      <c r="A349" s="382"/>
      <c r="B349" s="92" t="s">
        <v>1718</v>
      </c>
    </row>
    <row r="350" spans="1:2">
      <c r="A350" s="385" t="s">
        <v>1247</v>
      </c>
      <c r="B350" s="92" t="s">
        <v>1719</v>
      </c>
    </row>
    <row r="351" spans="1:2">
      <c r="A351" s="382"/>
      <c r="B351" s="92" t="s">
        <v>1720</v>
      </c>
    </row>
    <row r="352" spans="1:2">
      <c r="A352" s="382"/>
      <c r="B352" s="92" t="s">
        <v>1721</v>
      </c>
    </row>
    <row r="353" spans="1:2">
      <c r="A353" s="382"/>
      <c r="B353" s="92" t="s">
        <v>1722</v>
      </c>
    </row>
    <row r="354" spans="1:2">
      <c r="A354" s="382"/>
      <c r="B354" s="92" t="s">
        <v>1723</v>
      </c>
    </row>
    <row r="355" spans="1:2">
      <c r="A355" s="382"/>
      <c r="B355" s="92" t="s">
        <v>1724</v>
      </c>
    </row>
    <row r="356" spans="1:2">
      <c r="A356" s="382"/>
      <c r="B356" s="92" t="s">
        <v>1725</v>
      </c>
    </row>
    <row r="357" spans="1:2">
      <c r="A357" s="382"/>
      <c r="B357" s="92" t="s">
        <v>1726</v>
      </c>
    </row>
    <row r="358" spans="1:2">
      <c r="A358" s="382"/>
      <c r="B358" s="92" t="s">
        <v>1727</v>
      </c>
    </row>
    <row r="359" spans="1:2">
      <c r="A359" s="382"/>
      <c r="B359" s="92" t="s">
        <v>1728</v>
      </c>
    </row>
    <row r="360" spans="1:2">
      <c r="A360" s="385" t="s">
        <v>1249</v>
      </c>
      <c r="B360" s="92" t="s">
        <v>1719</v>
      </c>
    </row>
    <row r="361" spans="1:2">
      <c r="A361" s="382"/>
      <c r="B361" s="92" t="s">
        <v>1720</v>
      </c>
    </row>
    <row r="362" spans="1:2">
      <c r="A362" s="382"/>
      <c r="B362" s="92" t="s">
        <v>1721</v>
      </c>
    </row>
    <row r="363" spans="1:2">
      <c r="A363" s="382"/>
      <c r="B363" s="92" t="s">
        <v>1722</v>
      </c>
    </row>
    <row r="364" spans="1:2">
      <c r="A364" s="382"/>
      <c r="B364" s="92" t="s">
        <v>1723</v>
      </c>
    </row>
    <row r="365" spans="1:2">
      <c r="A365" s="382"/>
      <c r="B365" s="92" t="s">
        <v>1724</v>
      </c>
    </row>
    <row r="366" spans="1:2">
      <c r="A366" s="382"/>
      <c r="B366" s="92" t="s">
        <v>1725</v>
      </c>
    </row>
    <row r="367" spans="1:2">
      <c r="A367" s="382"/>
      <c r="B367" s="92" t="s">
        <v>1726</v>
      </c>
    </row>
    <row r="368" spans="1:2">
      <c r="A368" s="382"/>
      <c r="B368" s="92" t="s">
        <v>1727</v>
      </c>
    </row>
    <row r="369" spans="1:2">
      <c r="A369" s="382"/>
      <c r="B369" s="92" t="s">
        <v>1728</v>
      </c>
    </row>
    <row r="370" spans="1:2">
      <c r="A370" s="385" t="s">
        <v>1251</v>
      </c>
      <c r="B370" s="92" t="s">
        <v>1729</v>
      </c>
    </row>
    <row r="371" spans="1:2">
      <c r="A371" s="382"/>
      <c r="B371" s="92" t="s">
        <v>1730</v>
      </c>
    </row>
    <row r="372" spans="1:2">
      <c r="A372" s="382"/>
      <c r="B372" s="92" t="s">
        <v>1731</v>
      </c>
    </row>
    <row r="373" spans="1:2">
      <c r="A373" s="382"/>
      <c r="B373" s="92" t="s">
        <v>1732</v>
      </c>
    </row>
    <row r="374" spans="1:2">
      <c r="A374" s="382"/>
      <c r="B374" s="92" t="s">
        <v>1733</v>
      </c>
    </row>
    <row r="375" spans="1:2">
      <c r="A375" s="382"/>
      <c r="B375" s="92" t="s">
        <v>1734</v>
      </c>
    </row>
    <row r="376" spans="1:2">
      <c r="A376" s="385" t="s">
        <v>1253</v>
      </c>
      <c r="B376" s="92" t="s">
        <v>1729</v>
      </c>
    </row>
    <row r="377" spans="1:2">
      <c r="A377" s="382"/>
      <c r="B377" s="92" t="s">
        <v>1730</v>
      </c>
    </row>
    <row r="378" spans="1:2">
      <c r="A378" s="382"/>
      <c r="B378" s="92" t="s">
        <v>1731</v>
      </c>
    </row>
    <row r="379" spans="1:2">
      <c r="A379" s="382"/>
      <c r="B379" s="92" t="s">
        <v>1732</v>
      </c>
    </row>
    <row r="380" spans="1:2">
      <c r="A380" s="382"/>
      <c r="B380" s="92" t="s">
        <v>1735</v>
      </c>
    </row>
    <row r="381" spans="1:2">
      <c r="A381" s="382"/>
      <c r="B381" s="92" t="s">
        <v>1734</v>
      </c>
    </row>
    <row r="382" spans="1:2">
      <c r="A382" s="385" t="s">
        <v>1257</v>
      </c>
      <c r="B382" s="92" t="s">
        <v>1736</v>
      </c>
    </row>
    <row r="383" spans="1:2">
      <c r="A383" s="382"/>
      <c r="B383" s="92" t="s">
        <v>1737</v>
      </c>
    </row>
    <row r="384" spans="1:2">
      <c r="A384" s="382"/>
      <c r="B384" s="92" t="s">
        <v>1738</v>
      </c>
    </row>
    <row r="385" spans="1:2">
      <c r="A385" s="382"/>
      <c r="B385" s="92" t="s">
        <v>1739</v>
      </c>
    </row>
    <row r="386" spans="1:2">
      <c r="A386" s="382"/>
      <c r="B386" s="92" t="s">
        <v>1740</v>
      </c>
    </row>
    <row r="387" spans="1:2">
      <c r="A387" s="382"/>
      <c r="B387" s="92" t="s">
        <v>1741</v>
      </c>
    </row>
    <row r="388" spans="1:2">
      <c r="A388" s="382"/>
      <c r="B388" s="92" t="s">
        <v>1742</v>
      </c>
    </row>
    <row r="389" spans="1:2">
      <c r="A389" s="382"/>
      <c r="B389" s="92" t="s">
        <v>1743</v>
      </c>
    </row>
    <row r="390" spans="1:2">
      <c r="A390" s="385" t="s">
        <v>1305</v>
      </c>
      <c r="B390" s="92" t="s">
        <v>1744</v>
      </c>
    </row>
    <row r="391" spans="1:2">
      <c r="A391" s="382"/>
      <c r="B391" s="92" t="s">
        <v>1745</v>
      </c>
    </row>
    <row r="392" spans="1:2">
      <c r="A392" s="382"/>
      <c r="B392" s="92" t="s">
        <v>1746</v>
      </c>
    </row>
    <row r="393" spans="1:2">
      <c r="A393" s="382"/>
      <c r="B393" s="92" t="s">
        <v>1747</v>
      </c>
    </row>
    <row r="394" spans="1:2">
      <c r="A394" s="382"/>
      <c r="B394" s="92" t="s">
        <v>1748</v>
      </c>
    </row>
    <row r="395" spans="1:2">
      <c r="A395" s="382"/>
      <c r="B395" s="92" t="s">
        <v>1749</v>
      </c>
    </row>
    <row r="396" spans="1:2">
      <c r="A396" s="382"/>
      <c r="B396" s="92" t="s">
        <v>1750</v>
      </c>
    </row>
    <row r="397" spans="1:2">
      <c r="A397" s="382"/>
      <c r="B397" s="92" t="s">
        <v>1751</v>
      </c>
    </row>
    <row r="398" spans="1:2">
      <c r="A398" s="382"/>
      <c r="B398" s="92" t="s">
        <v>1752</v>
      </c>
    </row>
    <row r="399" spans="1:2">
      <c r="A399" s="382"/>
      <c r="B399" s="92" t="s">
        <v>1753</v>
      </c>
    </row>
    <row r="400" spans="1:2">
      <c r="A400" s="382"/>
      <c r="B400" s="92" t="s">
        <v>1754</v>
      </c>
    </row>
    <row r="401" spans="1:2">
      <c r="A401" s="382"/>
      <c r="B401" s="92" t="s">
        <v>1755</v>
      </c>
    </row>
    <row r="402" spans="1:2">
      <c r="A402" s="382"/>
      <c r="B402" s="92" t="s">
        <v>1756</v>
      </c>
    </row>
    <row r="403" spans="1:2" ht="13.8" thickBot="1">
      <c r="A403" s="384" t="s">
        <v>1307</v>
      </c>
      <c r="B403" s="92" t="s">
        <v>1744</v>
      </c>
    </row>
    <row r="404" spans="1:2">
      <c r="A404" s="382"/>
      <c r="B404" s="92" t="s">
        <v>1745</v>
      </c>
    </row>
    <row r="405" spans="1:2">
      <c r="A405" s="382"/>
      <c r="B405" s="92" t="s">
        <v>1746</v>
      </c>
    </row>
    <row r="406" spans="1:2">
      <c r="A406" s="382"/>
      <c r="B406" s="92" t="s">
        <v>1747</v>
      </c>
    </row>
    <row r="407" spans="1:2">
      <c r="A407" s="382"/>
      <c r="B407" s="92" t="s">
        <v>1748</v>
      </c>
    </row>
    <row r="408" spans="1:2">
      <c r="A408" s="382"/>
      <c r="B408" s="92" t="s">
        <v>1749</v>
      </c>
    </row>
    <row r="409" spans="1:2">
      <c r="A409" s="382"/>
      <c r="B409" s="92" t="s">
        <v>1750</v>
      </c>
    </row>
    <row r="410" spans="1:2">
      <c r="A410" s="382"/>
      <c r="B410" s="92" t="s">
        <v>1751</v>
      </c>
    </row>
    <row r="411" spans="1:2">
      <c r="A411" s="382"/>
      <c r="B411" s="92" t="s">
        <v>1752</v>
      </c>
    </row>
    <row r="412" spans="1:2">
      <c r="A412" s="382"/>
      <c r="B412" s="92" t="s">
        <v>1753</v>
      </c>
    </row>
    <row r="413" spans="1:2">
      <c r="A413" s="382"/>
      <c r="B413" s="92" t="s">
        <v>1754</v>
      </c>
    </row>
    <row r="414" spans="1:2">
      <c r="A414" s="382"/>
      <c r="B414" s="92" t="s">
        <v>1755</v>
      </c>
    </row>
    <row r="415" spans="1:2" ht="13.8" thickBot="1">
      <c r="A415" s="380"/>
      <c r="B415" s="94" t="s">
        <v>1756</v>
      </c>
    </row>
  </sheetData>
  <mergeCells count="18">
    <mergeCell ref="A273:A280"/>
    <mergeCell ref="A2:B2"/>
    <mergeCell ref="A261:B261"/>
    <mergeCell ref="A263:A264"/>
    <mergeCell ref="A265:A266"/>
    <mergeCell ref="A267:A272"/>
    <mergeCell ref="A403:A415"/>
    <mergeCell ref="A281:A285"/>
    <mergeCell ref="A286:A305"/>
    <mergeCell ref="A306:A307"/>
    <mergeCell ref="A308:A328"/>
    <mergeCell ref="A329:A349"/>
    <mergeCell ref="A350:A359"/>
    <mergeCell ref="A360:A369"/>
    <mergeCell ref="A370:A375"/>
    <mergeCell ref="A376:A381"/>
    <mergeCell ref="A382:A389"/>
    <mergeCell ref="A390:A402"/>
  </mergeCells>
  <pageMargins left="0.75" right="0.75" top="1" bottom="1" header="0.5" footer="0.5"/>
  <pageSetup orientation="portrait" horizontalDpi="300" verticalDpi="300" copies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E A A B Q S w M E F A A C A A g A S H V q S z F k 8 V e n A A A A + A A A A B I A H A B D b 2 5 m a W c v U G F j a 2 F n Z S 5 4 b W w g o h g A K K A U A A A A A A A A A A A A A A A A A A A A A A A A A A A A h Y 8 x D o I w G E a v Q r r T l i o J m p 8 y q J s k J i b G t S k V G q E Y W i x 3 c / B I X k E S R d 0 c v 5 c 3 v O 9 x u 0 M 2 N H V w V Z 3 V r U l R h C k K l J F t o U 2 Z o t 6 d w g R l H H Z C n k W p g l E 2 d j n Y I k W V c 5 c l I d 5 7 7 G e 4 7 U r C K I 3 I M d / u Z a U a g T 6 y / i + H 2 l g n j F S I w + E V w x m O K Z 4 n 8 Q K z J A I y Y c i 1 + S p s L M Y U y A + E V V + 7 v l O 8 U O F 6 A 2 S a Q N 4 v + B N Q S w M E F A A C A A g A S H V q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h 1 a k u / 7 i B E s g E A A D c Q A A A T A B w A R m 9 y b X V s Y X M v U 2 V j d G l v b j E u b S C i G A A o o B Q A A A A A A A A A A A A A A A A A A A A A A A A A A A D t V s t q w k A U 3 Q v + w z B u E g i h 1 / i k u G l a u i u I g S 7 E R Y y 3 G J x M J B m L V v y b / k l / r F N D 7 Y z t I D a U u o g b O X N u 7 j 1 z P B k n x 0 j E K S e j 4 h u u 6 7 V 6 L Z + H G c 5 I E E 6 R M Q Q y I A x F v U b k Z 7 j 6 W J I r d + s I m e u v s g y 5 e E y z x T R N F 5 a 9 H T + E C Q 7 o 5 7 N 0 s h v 7 K R e y a O I U L R r 0 H t 9 e + Q w z g R k J N k s q 2 8 l 6 h m 6 Q h T x / S r P E T 9 k q 4 Z L D 3 C p G O t s t H S 1 D J m R P h w j J E I F r s d v Z h 7 Y F T X g Y z U k g Z f E X j K M 5 c l k Y M + R f Y 0 Z L F o t i h P V d j U O U Q f t S y R T P B H L i z e Y W W Z z E c t G i j i w Z r l K B I 7 G R j f 3 8 2 X b I Q a g L S j O 3 q Q J P B S 0 V t F X Q U U F X B T 2 q 7 P x o C 3 D C 0 d N W K W 6 7 u t / q 9 p p G x j M y L S P T N j I d I 9 M 1 M r 2 j l N R r M T f a 9 U P q v R K p 9 6 r U / 1 n q F d B X A V x p S N M A m g j Q V I A m A z Q d o A k B T Q l U L + A 5 L 6 D K 9 I 3 M / k c 0 U G Y X w G w D m H 0 A s x F g d g L M V o D Z C y h 7 G r V L n E b t 6 j S q / o M v 4 A g 4 I / W N w / 2 R W E 2 b V h f Q S w l / l f f j v P 8 m 1 V 7 Z V F c X z C r V / 5 r q d 1 B L A Q I t A B Q A A g A I A E h 1 a k s x Z P F X p w A A A P g A A A A S A A A A A A A A A A A A A A A A A A A A A A B D b 2 5 m a W c v U G F j a 2 F n Z S 5 4 b W x Q S w E C L Q A U A A I A C A B I d W p L D 8 r p q 6 Q A A A D p A A A A E w A A A A A A A A A A A A A A A A D z A A A A W 0 N v b n R l b n R f V H l w Z X N d L n h t b F B L A Q I t A B Q A A g A I A E h 1 a k u / 7 i B E s g E A A D c Q A A A T A A A A A A A A A A A A A A A A A O Q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t B A A A A A A A A q U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c t M T E t M D l U M T I 6 N D Y 6 M T c u N j k 1 M z E y N l o i I C 8 + P E V u d H J 5 I F R 5 c G U 9 I k Z p b G x D b 2 x 1 b W 5 O Y W 1 l c y I g V m F s d W U 9 I n N b J n F 1 b 3 Q 7 U 3 B h b H R l M S 4 x J n F 1 b 3 Q 7 L C Z x d W 9 0 O 1 N w Y W x 0 Z T E u M i Z x d W 9 0 O y w m c X V v d D t T c G F s d G U x L j M m c X V v d D s s J n F 1 b 3 Q 7 U 3 B h b H R l M S 4 0 J n F 1 b 3 Q 7 L C Z x d W 9 0 O 1 N w Y W x 0 Z T E u N S Z x d W 9 0 O y w m c X V v d D t T c G F s d G U x L j Y m c X V v d D s s J n F 1 b 3 Q 7 U 3 B h b H R l M S 4 3 J n F 1 b 3 Q 7 L C Z x d W 9 0 O 1 N w Y W x 0 Z T E u O C Z x d W 9 0 O 1 0 i I C 8 + P E V u d H J 5 I F R 5 c G U 9 I k Z p b G x F c n J v c k N v Z G U i I F Z h b H V l P S J z V W 5 r b m 9 3 b i I g L z 4 8 R W 5 0 c n k g V H l w Z T 0 i R m l s b E N v b H V t b l R 5 c G V z I i B W Y W x 1 Z T 0 i c 0 J n W U d C Z 1 l H Q m d Z P S I g L z 4 8 R W 5 0 c n k g V H l w Z T 0 i R m l s b E V y c m 9 y Q 2 9 1 b n Q i I F Z h b H V l P S J s M C I g L z 4 8 R W 5 0 c n k g V H l w Z T 0 i R m l s b E N v d W 5 0 I i B W Y W x 1 Z T 0 i b D E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M S 9 H Z c O k b m R l c n R l c i B U e X A x L n t T c G F s d G U x L j E s M H 0 m c X V v d D s s J n F 1 b 3 Q 7 U 2 V j d G l v b j E v V G F i Z W x s Z T E v R 2 X D p G 5 k Z X J 0 Z X I g V H l w M S 5 7 U 3 B h b H R l M S 4 y L D F 9 J n F 1 b 3 Q 7 L C Z x d W 9 0 O 1 N l Y 3 R p b 2 4 x L 1 R h Y m V s b G U x L 0 d l w 6 R u Z G V y d G V y I F R 5 c D E u e 1 N w Y W x 0 Z T E u M y w y f S Z x d W 9 0 O y w m c X V v d D t T Z W N 0 a W 9 u M S 9 U Y W J l b G x l M S 9 H Z c O k b m R l c n R l c i B U e X A x L n t T c G F s d G U x L j Q s M 3 0 m c X V v d D s s J n F 1 b 3 Q 7 U 2 V j d G l v b j E v V G F i Z W x s Z T E v R 2 X D p G 5 k Z X J 0 Z X I g V H l w M S 5 7 U 3 B h b H R l M S 4 1 L D R 9 J n F 1 b 3 Q 7 L C Z x d W 9 0 O 1 N l Y 3 R p b 2 4 x L 1 R h Y m V s b G U x L 0 d l w 6 R u Z G V y d G V y I F R 5 c D E u e 1 N w Y W x 0 Z T E u N i w 1 f S Z x d W 9 0 O y w m c X V v d D t T Z W N 0 a W 9 u M S 9 U Y W J l b G x l M S 9 H Z c O k b m R l c n R l c i B U e X A x L n t T c G F s d G U x L j c s N n 0 m c X V v d D s s J n F 1 b 3 Q 7 U 2 V j d G l v b j E v V G F i Z W x s Z T E v R 2 X D p G 5 k Z X J 0 Z X I g V H l w M S 5 7 U 3 B h b H R l M S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V s b G U x L 0 d l w 6 R u Z G V y d G V y I F R 5 c D E u e 1 N w Y W x 0 Z T E u M S w w f S Z x d W 9 0 O y w m c X V v d D t T Z W N 0 a W 9 u M S 9 U Y W J l b G x l M S 9 H Z c O k b m R l c n R l c i B U e X A x L n t T c G F s d G U x L j I s M X 0 m c X V v d D s s J n F 1 b 3 Q 7 U 2 V j d G l v b j E v V G F i Z W x s Z T E v R 2 X D p G 5 k Z X J 0 Z X I g V H l w M S 5 7 U 3 B h b H R l M S 4 z L D J 9 J n F 1 b 3 Q 7 L C Z x d W 9 0 O 1 N l Y 3 R p b 2 4 x L 1 R h Y m V s b G U x L 0 d l w 6 R u Z G V y d G V y I F R 5 c D E u e 1 N w Y W x 0 Z T E u N C w z f S Z x d W 9 0 O y w m c X V v d D t T Z W N 0 a W 9 u M S 9 U Y W J l b G x l M S 9 H Z c O k b m R l c n R l c i B U e X A x L n t T c G F s d G U x L j U s N H 0 m c X V v d D s s J n F 1 b 3 Q 7 U 2 V j d G l v b j E v V G F i Z W x s Z T E v R 2 X D p G 5 k Z X J 0 Z X I g V H l w M S 5 7 U 3 B h b H R l M S 4 2 L D V 9 J n F 1 b 3 Q 7 L C Z x d W 9 0 O 1 N l Y 3 R p b 2 4 x L 1 R h Y m V s b G U x L 0 d l w 6 R u Z G V y d G V y I F R 5 c D E u e 1 N w Y W x 0 Z T E u N y w 2 f S Z x d W 9 0 O y w m c X V v d D t T Z W N 0 a W 9 u M S 9 U Y W J l b G x l M S 9 H Z c O k b m R l c n R l c i B U e X A x L n t T c G F s d G U x L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U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E t M D l U M T M 6 N D Y 6 M T A u M j E 5 O D g 4 N F o i I C 8 + P E V u d H J 5 I F R 5 c G U 9 I k Z p b G x F c n J v c k N v Z G U i I F Z h b H V l P S J z V W 5 r b m 9 3 b i I g L z 4 8 R W 5 0 c n k g V H l w Z T 0 i R m l s b E N v b H V t b k 5 h b W V z I i B W Y W x 1 Z T 0 i c 1 s m c X V v d D t T c G F s d G U x L j E m c X V v d D s s J n F 1 b 3 Q 7 U 3 B h b H R l M S 4 y J n F 1 b 3 Q 7 L C Z x d W 9 0 O 1 N w Y W x 0 Z T E u M y Z x d W 9 0 O y w m c X V v d D t T c G F s d G U x L j Q m c X V v d D s s J n F 1 b 3 Q 7 U 3 B h b H R l M S 4 1 J n F 1 b 3 Q 7 L C Z x d W 9 0 O 1 N w Y W x 0 Z T E u N i Z x d W 9 0 O y w m c X V v d D t T c G F s d G U x L j c m c X V v d D s s J n F 1 b 3 Q 7 U 3 B h b H R l M S 4 4 J n F 1 b 3 Q 7 L C Z x d W 9 0 O 1 N w Y W x 0 Z T E u O S Z x d W 9 0 O y w m c X V v d D t T c G F s d G U x L j E w J n F 1 b 3 Q 7 L C Z x d W 9 0 O 1 N w Y W x 0 Z T E u M T E m c X V v d D s s J n F 1 b 3 Q 7 U 3 B h b H R l M S 4 x M i Z x d W 9 0 O y w m c X V v d D t T c G F s d G U x L j E z J n F 1 b 3 Q 7 L C Z x d W 9 0 O 1 N w Y W x 0 Z T E u M T Q m c X V v d D s s J n F 1 b 3 Q 7 U 3 B h b H R l M S 4 x N S Z x d W 9 0 O y w m c X V v d D t T c G F s d G U x L j E 2 J n F 1 b 3 Q 7 L C Z x d W 9 0 O 1 N w Y W x 0 Z T E u M T c m c X V v d D s s J n F 1 b 3 Q 7 U 3 B h b H R l M S 4 x O C Z x d W 9 0 O 1 0 i I C 8 + P E V u d H J 5 I F R 5 c G U 9 I k Z p b G x D b 2 x 1 b W 5 U e X B l c y I g V m F s d W U 9 I n N C Z 1 l H Q m d Z R 0 J n W U d C Z 1 l H Q m d Z R 0 J n W U c i I C 8 + P E V u d H J 5 I F R 5 c G U 9 I k Z p b G x F c n J v c k N v d W 5 0 I i B W Y W x 1 Z T 0 i b D A i I C 8 + P E V u d H J 5 I F R 5 c G U 9 I k Z p b G x D b 3 V u d C I g V m F s d W U 9 I m w x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z L 0 d l w 6 R u Z G V y d G V y I F R 5 c D E u e 1 N w Y W x 0 Z T E u M S w w f S Z x d W 9 0 O y w m c X V v d D t T Z W N 0 a W 9 u M S 9 U Y W J l b G x l M y 9 H Z c O k b m R l c n R l c i B U e X A x L n t T c G F s d G U x L j I s M X 0 m c X V v d D s s J n F 1 b 3 Q 7 U 2 V j d G l v b j E v V G F i Z W x s Z T M v R 2 X D p G 5 k Z X J 0 Z X I g V H l w M S 5 7 U 3 B h b H R l M S 4 z L D J 9 J n F 1 b 3 Q 7 L C Z x d W 9 0 O 1 N l Y 3 R p b 2 4 x L 1 R h Y m V s b G U z L 0 d l w 6 R u Z G V y d G V y I F R 5 c D E u e 1 N w Y W x 0 Z T E u N C w z f S Z x d W 9 0 O y w m c X V v d D t T Z W N 0 a W 9 u M S 9 U Y W J l b G x l M y 9 H Z c O k b m R l c n R l c i B U e X A x L n t T c G F s d G U x L j U s N H 0 m c X V v d D s s J n F 1 b 3 Q 7 U 2 V j d G l v b j E v V G F i Z W x s Z T M v R 2 X D p G 5 k Z X J 0 Z X I g V H l w M S 5 7 U 3 B h b H R l M S 4 2 L D V 9 J n F 1 b 3 Q 7 L C Z x d W 9 0 O 1 N l Y 3 R p b 2 4 x L 1 R h Y m V s b G U z L 0 d l w 6 R u Z G V y d G V y I F R 5 c D E u e 1 N w Y W x 0 Z T E u N y w 2 f S Z x d W 9 0 O y w m c X V v d D t T Z W N 0 a W 9 u M S 9 U Y W J l b G x l M y 9 H Z c O k b m R l c n R l c i B U e X A x L n t T c G F s d G U x L j g s N 3 0 m c X V v d D s s J n F 1 b 3 Q 7 U 2 V j d G l v b j E v V G F i Z W x s Z T M v R 2 X D p G 5 k Z X J 0 Z X I g V H l w M S 5 7 U 3 B h b H R l M S 4 5 L D h 9 J n F 1 b 3 Q 7 L C Z x d W 9 0 O 1 N l Y 3 R p b 2 4 x L 1 R h Y m V s b G U z L 0 d l w 6 R u Z G V y d G V y I F R 5 c D E u e 1 N w Y W x 0 Z T E u M T A s O X 0 m c X V v d D s s J n F 1 b 3 Q 7 U 2 V j d G l v b j E v V G F i Z W x s Z T M v R 2 X D p G 5 k Z X J 0 Z X I g V H l w M S 5 7 U 3 B h b H R l M S 4 x M S w x M H 0 m c X V v d D s s J n F 1 b 3 Q 7 U 2 V j d G l v b j E v V G F i Z W x s Z T M v R 2 X D p G 5 k Z X J 0 Z X I g V H l w M S 5 7 U 3 B h b H R l M S 4 x M i w x M X 0 m c X V v d D s s J n F 1 b 3 Q 7 U 2 V j d G l v b j E v V G F i Z W x s Z T M v R 2 X D p G 5 k Z X J 0 Z X I g V H l w M S 5 7 U 3 B h b H R l M S 4 x M y w x M n 0 m c X V v d D s s J n F 1 b 3 Q 7 U 2 V j d G l v b j E v V G F i Z W x s Z T M v R 2 X D p G 5 k Z X J 0 Z X I g V H l w M S 5 7 U 3 B h b H R l M S 4 x N C w x M 3 0 m c X V v d D s s J n F 1 b 3 Q 7 U 2 V j d G l v b j E v V G F i Z W x s Z T M v R 2 X D p G 5 k Z X J 0 Z X I g V H l w M S 5 7 U 3 B h b H R l M S 4 x N S w x N H 0 m c X V v d D s s J n F 1 b 3 Q 7 U 2 V j d G l v b j E v V G F i Z W x s Z T M v R 2 X D p G 5 k Z X J 0 Z X I g V H l w M S 5 7 U 3 B h b H R l M S 4 x N i w x N X 0 m c X V v d D s s J n F 1 b 3 Q 7 U 2 V j d G l v b j E v V G F i Z W x s Z T M v R 2 X D p G 5 k Z X J 0 Z X I g V H l w M S 5 7 U 3 B h b H R l M S 4 x N y w x N n 0 m c X V v d D s s J n F 1 b 3 Q 7 U 2 V j d G l v b j E v V G F i Z W x s Z T M v R 2 X D p G 5 k Z X J 0 Z X I g V H l w M S 5 7 U 3 B h b H R l M S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R h Y m V s b G U z L 0 d l w 6 R u Z G V y d G V y I F R 5 c D E u e 1 N w Y W x 0 Z T E u M S w w f S Z x d W 9 0 O y w m c X V v d D t T Z W N 0 a W 9 u M S 9 U Y W J l b G x l M y 9 H Z c O k b m R l c n R l c i B U e X A x L n t T c G F s d G U x L j I s M X 0 m c X V v d D s s J n F 1 b 3 Q 7 U 2 V j d G l v b j E v V G F i Z W x s Z T M v R 2 X D p G 5 k Z X J 0 Z X I g V H l w M S 5 7 U 3 B h b H R l M S 4 z L D J 9 J n F 1 b 3 Q 7 L C Z x d W 9 0 O 1 N l Y 3 R p b 2 4 x L 1 R h Y m V s b G U z L 0 d l w 6 R u Z G V y d G V y I F R 5 c D E u e 1 N w Y W x 0 Z T E u N C w z f S Z x d W 9 0 O y w m c X V v d D t T Z W N 0 a W 9 u M S 9 U Y W J l b G x l M y 9 H Z c O k b m R l c n R l c i B U e X A x L n t T c G F s d G U x L j U s N H 0 m c X V v d D s s J n F 1 b 3 Q 7 U 2 V j d G l v b j E v V G F i Z W x s Z T M v R 2 X D p G 5 k Z X J 0 Z X I g V H l w M S 5 7 U 3 B h b H R l M S 4 2 L D V 9 J n F 1 b 3 Q 7 L C Z x d W 9 0 O 1 N l Y 3 R p b 2 4 x L 1 R h Y m V s b G U z L 0 d l w 6 R u Z G V y d G V y I F R 5 c D E u e 1 N w Y W x 0 Z T E u N y w 2 f S Z x d W 9 0 O y w m c X V v d D t T Z W N 0 a W 9 u M S 9 U Y W J l b G x l M y 9 H Z c O k b m R l c n R l c i B U e X A x L n t T c G F s d G U x L j g s N 3 0 m c X V v d D s s J n F 1 b 3 Q 7 U 2 V j d G l v b j E v V G F i Z W x s Z T M v R 2 X D p G 5 k Z X J 0 Z X I g V H l w M S 5 7 U 3 B h b H R l M S 4 5 L D h 9 J n F 1 b 3 Q 7 L C Z x d W 9 0 O 1 N l Y 3 R p b 2 4 x L 1 R h Y m V s b G U z L 0 d l w 6 R u Z G V y d G V y I F R 5 c D E u e 1 N w Y W x 0 Z T E u M T A s O X 0 m c X V v d D s s J n F 1 b 3 Q 7 U 2 V j d G l v b j E v V G F i Z W x s Z T M v R 2 X D p G 5 k Z X J 0 Z X I g V H l w M S 5 7 U 3 B h b H R l M S 4 x M S w x M H 0 m c X V v d D s s J n F 1 b 3 Q 7 U 2 V j d G l v b j E v V G F i Z W x s Z T M v R 2 X D p G 5 k Z X J 0 Z X I g V H l w M S 5 7 U 3 B h b H R l M S 4 x M i w x M X 0 m c X V v d D s s J n F 1 b 3 Q 7 U 2 V j d G l v b j E v V G F i Z W x s Z T M v R 2 X D p G 5 k Z X J 0 Z X I g V H l w M S 5 7 U 3 B h b H R l M S 4 x M y w x M n 0 m c X V v d D s s J n F 1 b 3 Q 7 U 2 V j d G l v b j E v V G F i Z W x s Z T M v R 2 X D p G 5 k Z X J 0 Z X I g V H l w M S 5 7 U 3 B h b H R l M S 4 x N C w x M 3 0 m c X V v d D s s J n F 1 b 3 Q 7 U 2 V j d G l v b j E v V G F i Z W x s Z T M v R 2 X D p G 5 k Z X J 0 Z X I g V H l w M S 5 7 U 3 B h b H R l M S 4 x N S w x N H 0 m c X V v d D s s J n F 1 b 3 Q 7 U 2 V j d G l v b j E v V G F i Z W x s Z T M v R 2 X D p G 5 k Z X J 0 Z X I g V H l w M S 5 7 U 3 B h b H R l M S 4 x N i w x N X 0 m c X V v d D s s J n F 1 b 3 Q 7 U 2 V j d G l v b j E v V G F i Z W x s Z T M v R 2 X D p G 5 k Z X J 0 Z X I g V H l w M S 5 7 U 3 B h b H R l M S 4 x N y w x N n 0 m c X V v d D s s J n F 1 b 3 Q 7 U 2 V j d G l v b j E v V G F i Z W x s Z T M v R 2 X D p G 5 k Z X J 0 Z X I g V H l w M S 5 7 U 3 B h b H R l M S 4 x O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U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z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y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3 L T E x L T A 5 V D E 0 O j M 1 O j A 2 L j E 1 N z Q w M T B a I i A v P j x F b n R y e S B U e X B l P S J G a W x s R X J y b 3 J D b 2 R l I i B W Y W x 1 Z T 0 i c 1 V u a 2 5 v d 2 4 i I C 8 + P E V u d H J 5 I F R 5 c G U 9 I k Z p b G x D b 2 x 1 b W 5 O Y W 1 l c y I g V m F s d W U 9 I n N b J n F 1 b 3 Q 7 U 3 B h b H R l M S 4 x J n F 1 b 3 Q 7 L C Z x d W 9 0 O 1 N w Y W x 0 Z T E u M i Z x d W 9 0 O y w m c X V v d D t T c G F s d G U x L j M m c X V v d D s s J n F 1 b 3 Q 7 U 3 B h b H R l M S 4 0 J n F 1 b 3 Q 7 L C Z x d W 9 0 O 1 N w Y W x 0 Z T E u N S Z x d W 9 0 O y w m c X V v d D t T c G F s d G U x L j Y m c X V v d D s s J n F 1 b 3 Q 7 U 3 B h b H R l M S 4 3 J n F 1 b 3 Q 7 L C Z x d W 9 0 O 1 N w Y W x 0 Z T E u O C Z x d W 9 0 O 1 0 i I C 8 + P E V u d H J 5 I F R 5 c G U 9 I k Z p b G x D b 2 x 1 b W 5 U e X B l c y I g V m F s d W U 9 I n N C Z 1 l H Q m d Z R 0 J n W T 0 i I C 8 + P E V u d H J 5 I F R 5 c G U 9 I k Z p b G x F c n J v c k N v d W 5 0 I i B W Y W x 1 Z T 0 i b D A i I C 8 + P E V u d H J 5 I F R 5 c G U 9 I k Z p b G x D b 3 V u d C I g V m F s d W U 9 I m w x I i A v P j x F b n R y e S B U e X B l P S J G a W x s U 3 R h d H V z I i B W Y W x 1 Z T 0 i c 0 N v b X B s Z X R l I i A v P j x F b n R y e S B U e X B l P S J S Z W N v d m V y e V R h c m d l d F N o Z W V 0 I i B W Y W x 1 Z T 0 i c 0 F n Z 3 J l Z 2 F 0 Z X M i I C 8 + P E V u d H J 5 I F R 5 c G U 9 I l J l Y 2 9 2 Z X J 5 V G F y Z 2 V 0 Q 2 9 s d W 1 u I i B W Y W x 1 Z T 0 i b D Y i I C 8 + P E V u d H J 5 I F R 5 c G U 9 I l J l Y 2 9 2 Z X J 5 V G F y Z 2 V 0 U m 9 3 I i B W Y W x 1 Z T 0 i b D I 2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Z T U v R 2 X D p G 5 k Z X J 0 Z X I g V H l w M S 5 7 U 3 B h b H R l M S 4 x L D B 9 J n F 1 b 3 Q 7 L C Z x d W 9 0 O 1 N l Y 3 R p b 2 4 x L 1 R h Y m V s b G U 1 L 0 d l w 6 R u Z G V y d G V y I F R 5 c D E u e 1 N w Y W x 0 Z T E u M i w x f S Z x d W 9 0 O y w m c X V v d D t T Z W N 0 a W 9 u M S 9 U Y W J l b G x l N S 9 H Z c O k b m R l c n R l c i B U e X A x L n t T c G F s d G U x L j M s M n 0 m c X V v d D s s J n F 1 b 3 Q 7 U 2 V j d G l v b j E v V G F i Z W x s Z T U v R 2 X D p G 5 k Z X J 0 Z X I g V H l w M S 5 7 U 3 B h b H R l M S 4 0 L D N 9 J n F 1 b 3 Q 7 L C Z x d W 9 0 O 1 N l Y 3 R p b 2 4 x L 1 R h Y m V s b G U 1 L 0 d l w 6 R u Z G V y d G V y I F R 5 c D E u e 1 N w Y W x 0 Z T E u N S w 0 f S Z x d W 9 0 O y w m c X V v d D t T Z W N 0 a W 9 u M S 9 U Y W J l b G x l N S 9 H Z c O k b m R l c n R l c i B U e X A x L n t T c G F s d G U x L j Y s N X 0 m c X V v d D s s J n F 1 b 3 Q 7 U 2 V j d G l v b j E v V G F i Z W x s Z T U v R 2 X D p G 5 k Z X J 0 Z X I g V H l w M S 5 7 U 3 B h b H R l M S 4 3 L D Z 9 J n F 1 b 3 Q 7 L C Z x d W 9 0 O 1 N l Y 3 R p b 2 4 x L 1 R h Y m V s b G U 1 L 0 d l w 6 R u Z G V y d G V y I F R 5 c D E u e 1 N w Y W x 0 Z T E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l b G x l N S 9 H Z c O k b m R l c n R l c i B U e X A x L n t T c G F s d G U x L j E s M H 0 m c X V v d D s s J n F 1 b 3 Q 7 U 2 V j d G l v b j E v V G F i Z W x s Z T U v R 2 X D p G 5 k Z X J 0 Z X I g V H l w M S 5 7 U 3 B h b H R l M S 4 y L D F 9 J n F 1 b 3 Q 7 L C Z x d W 9 0 O 1 N l Y 3 R p b 2 4 x L 1 R h Y m V s b G U 1 L 0 d l w 6 R u Z G V y d G V y I F R 5 c D E u e 1 N w Y W x 0 Z T E u M y w y f S Z x d W 9 0 O y w m c X V v d D t T Z W N 0 a W 9 u M S 9 U Y W J l b G x l N S 9 H Z c O k b m R l c n R l c i B U e X A x L n t T c G F s d G U x L j Q s M 3 0 m c X V v d D s s J n F 1 b 3 Q 7 U 2 V j d G l v b j E v V G F i Z W x s Z T U v R 2 X D p G 5 k Z X J 0 Z X I g V H l w M S 5 7 U 3 B h b H R l M S 4 1 L D R 9 J n F 1 b 3 Q 7 L C Z x d W 9 0 O 1 N l Y 3 R p b 2 4 x L 1 R h Y m V s b G U 1 L 0 d l w 6 R u Z G V y d G V y I F R 5 c D E u e 1 N w Y W x 0 Z T E u N i w 1 f S Z x d W 9 0 O y w m c X V v d D t T Z W N 0 a W 9 u M S 9 U Y W J l b G x l N S 9 H Z c O k b m R l c n R l c i B U e X A x L n t T c G F s d G U x L j c s N n 0 m c X V v d D s s J n F 1 b 3 Q 7 U 2 V j d G l v b j E v V G F i Z W x s Z T U v R 2 X D p G 5 k Z X J 0 Z X I g V H l w M S 5 7 U 3 B h b H R l M S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N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U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N y 0 x M S 0 x M F Q x M T o y O D o z M i 4 3 O T U 4 N z Y w W i I g L z 4 8 R W 5 0 c n k g V H l w Z T 0 i R m l s b E V y c m 9 y Q 2 9 k Z S I g V m F s d W U 9 I n N V b m t u b 3 d u I i A v P j x F b n R y e S B U e X B l P S J G a W x s Q 2 9 s d W 1 u T m F t Z X M i I F Z h b H V l P S J z W y Z x d W 9 0 O 1 N w Y W x 0 Z T E u M S Z x d W 9 0 O y w m c X V v d D t T c G F s d G U x L j I m c X V v d D s s J n F 1 b 3 Q 7 U 3 B h b H R l M S 4 z J n F 1 b 3 Q 7 L C Z x d W 9 0 O 1 N w Y W x 0 Z T E u N C Z x d W 9 0 O y w m c X V v d D t T c G F s d G U x L j U m c X V v d D s s J n F 1 b 3 Q 7 U 3 B h b H R l M S 4 2 J n F 1 b 3 Q 7 L C Z x d W 9 0 O 1 N w Y W x 0 Z T E u N y Z x d W 9 0 O 1 0 i I C 8 + P E V u d H J 5 I F R 5 c G U 9 I k Z p b G x D b 2 x 1 b W 5 U e X B l c y I g V m F s d W U 9 I n N C Z 1 l H Q m d Z R 0 J n P T 0 i I C 8 + P E V u d H J 5 I F R 5 c G U 9 I k Z p b G x F c n J v c k N v d W 5 0 I i B W Y W x 1 Z T 0 i b D A i I C 8 + P E V u d H J 5 I F R 5 c G U 9 I k Z p b G x D b 3 V u d C I g V m F s d W U 9 I m w x I i A v P j x F b n R y e S B U e X B l P S J G a W x s U 3 R h d H V z I i B W Y W x 1 Z T 0 i c 0 N v b X B s Z X R l I i A v P j x F b n R y e S B U e X B l P S J S Z W N v d m V y e V R h c m d l d F N o Z W V 0 I i B W Y W x 1 Z T 0 i c 0 F n Z 3 J l Z 2 F 0 Z X M i I C 8 + P E V u d H J 5 I F R 5 c G U 9 I l J l Y 2 9 2 Z X J 5 V G F y Z 2 V 0 Q 2 9 s d W 1 u I i B W Y W x 1 Z T 0 i b D g i I C 8 + P E V u d H J 5 I F R 5 c G U 9 I l J l Y 2 9 2 Z X J 5 V G F y Z 2 V 0 U m 9 3 I i B W Y W x 1 Z T 0 i b D M z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Z T E g K D I p L 0 d l w 6 R u Z G V y d G V y I F R 5 c D E u e 1 N w Y W x 0 Z T E u M S w w f S Z x d W 9 0 O y w m c X V v d D t T Z W N 0 a W 9 u M S 9 U Y W J l b G x l M S A o M i k v R 2 X D p G 5 k Z X J 0 Z X I g V H l w M S 5 7 U 3 B h b H R l M S 4 y L D F 9 J n F 1 b 3 Q 7 L C Z x d W 9 0 O 1 N l Y 3 R p b 2 4 x L 1 R h Y m V s b G U x I C g y K S 9 H Z c O k b m R l c n R l c i B U e X A x L n t T c G F s d G U x L j M s M n 0 m c X V v d D s s J n F 1 b 3 Q 7 U 2 V j d G l v b j E v V G F i Z W x s Z T E g K D I p L 0 d l w 6 R u Z G V y d G V y I F R 5 c D E u e 1 N w Y W x 0 Z T E u N C w z f S Z x d W 9 0 O y w m c X V v d D t T Z W N 0 a W 9 u M S 9 U Y W J l b G x l M S A o M i k v R 2 X D p G 5 k Z X J 0 Z X I g V H l w M S 5 7 U 3 B h b H R l M S 4 1 L D R 9 J n F 1 b 3 Q 7 L C Z x d W 9 0 O 1 N l Y 3 R p b 2 4 x L 1 R h Y m V s b G U x I C g y K S 9 H Z c O k b m R l c n R l c i B U e X A x L n t T c G F s d G U x L j Y s N X 0 m c X V v d D s s J n F 1 b 3 Q 7 U 2 V j d G l v b j E v V G F i Z W x s Z T E g K D I p L 0 d l w 6 R u Z G V y d G V y I F R 5 c D E u e 1 N w Y W x 0 Z T E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l b G x l M S A o M i k v R 2 X D p G 5 k Z X J 0 Z X I g V H l w M S 5 7 U 3 B h b H R l M S 4 x L D B 9 J n F 1 b 3 Q 7 L C Z x d W 9 0 O 1 N l Y 3 R p b 2 4 x L 1 R h Y m V s b G U x I C g y K S 9 H Z c O k b m R l c n R l c i B U e X A x L n t T c G F s d G U x L j I s M X 0 m c X V v d D s s J n F 1 b 3 Q 7 U 2 V j d G l v b j E v V G F i Z W x s Z T E g K D I p L 0 d l w 6 R u Z G V y d G V y I F R 5 c D E u e 1 N w Y W x 0 Z T E u M y w y f S Z x d W 9 0 O y w m c X V v d D t T Z W N 0 a W 9 u M S 9 U Y W J l b G x l M S A o M i k v R 2 X D p G 5 k Z X J 0 Z X I g V H l w M S 5 7 U 3 B h b H R l M S 4 0 L D N 9 J n F 1 b 3 Q 7 L C Z x d W 9 0 O 1 N l Y 3 R p b 2 4 x L 1 R h Y m V s b G U x I C g y K S 9 H Z c O k b m R l c n R l c i B U e X A x L n t T c G F s d G U x L j U s N H 0 m c X V v d D s s J n F 1 b 3 Q 7 U 2 V j d G l v b j E v V G F i Z W x s Z T E g K D I p L 0 d l w 6 R u Z G V y d G V y I F R 5 c D E u e 1 N w Y W x 0 Z T E u N i w 1 f S Z x d W 9 0 O y w m c X V v d D t T Z W N 0 a W 9 u M S 9 U Y W J l b G x l M S A o M i k v R 2 X D p G 5 k Z X J 0 Z X I g V H l w M S 5 7 U 3 B h b H R l M S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M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y K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M i k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x L T E w V D E z O j Q y O j A 0 L j I 5 N T A 0 M D F a I i A v P j x F b n R y e S B U e X B l P S J G a W x s R X J y b 3 J D b 2 R l I i B W Y W x 1 Z T 0 i c 1 V u a 2 5 v d 2 4 i I C 8 + P E V u d H J 5 I F R 5 c G U 9 I k Z p b G x D b 2 x 1 b W 5 O Y W 1 l c y I g V m F s d W U 9 I n N b J n F 1 b 3 Q 7 U 3 B h b H R l M S 4 x J n F 1 b 3 Q 7 L C Z x d W 9 0 O 1 N w Y W x 0 Z T E u M i Z x d W 9 0 O y w m c X V v d D t T c G F s d G U x L j M m c X V v d D s s J n F 1 b 3 Q 7 U 3 B h b H R l M S 4 0 J n F 1 b 3 Q 7 L C Z x d W 9 0 O 1 N w Y W x 0 Z T E u N S Z x d W 9 0 O y w m c X V v d D t T c G F s d G U x L j Y m c X V v d D s s J n F 1 b 3 Q 7 U 3 B h b H R l M S 4 3 J n F 1 b 3 Q 7 X S I g L z 4 8 R W 5 0 c n k g V H l w Z T 0 i R m l s b E N v b H V t b l R 5 c G V z I i B W Y W x 1 Z T 0 i c 0 J n W U d C Z 1 l H Q m c 9 P S I g L z 4 8 R W 5 0 c n k g V H l w Z T 0 i R m l s b E V y c m 9 y Q 2 9 1 b n Q i I F Z h b H V l P S J s M C I g L z 4 8 R W 5 0 c n k g V H l w Z T 0 i R m l s b E N v d W 5 0 I i B W Y W x 1 Z T 0 i b D E i I C 8 + P E V u d H J 5 I F R 5 c G U 9 I k Z p b G x T d G F 0 d X M i I F Z h b H V l P S J z Q 2 9 t c G x l d G U i I C 8 + P E V u d H J 5 I F R 5 c G U 9 I l J l Y 2 9 2 Z X J 5 V G F y Z 2 V 0 U 2 h l Z X Q i I F Z h b H V l P S J z Q W d n c m V n Y X R l c y I g L z 4 8 R W 5 0 c n k g V H l w Z T 0 i U m V j b 3 Z l c n l U Y X J n Z X R D b 2 x 1 b W 4 i I F Z h b H V l P S J s O C I g L z 4 8 R W 5 0 c n k g V H l w Z T 0 i U m V j b 3 Z l c n l U Y X J n Z X R S b 3 c i I F Z h b H V l P S J s N D A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M y A o M i k v R 2 X D p G 5 k Z X J 0 Z X I g V H l w M S 5 7 U 3 B h b H R l M S 4 x L D B 9 J n F 1 b 3 Q 7 L C Z x d W 9 0 O 1 N l Y 3 R p b 2 4 x L 1 R h Y m V s b G U z I C g y K S 9 H Z c O k b m R l c n R l c i B U e X A x L n t T c G F s d G U x L j I s M X 0 m c X V v d D s s J n F 1 b 3 Q 7 U 2 V j d G l v b j E v V G F i Z W x s Z T M g K D I p L 0 d l w 6 R u Z G V y d G V y I F R 5 c D E u e 1 N w Y W x 0 Z T E u M y w y f S Z x d W 9 0 O y w m c X V v d D t T Z W N 0 a W 9 u M S 9 U Y W J l b G x l M y A o M i k v R 2 X D p G 5 k Z X J 0 Z X I g V H l w M S 5 7 U 3 B h b H R l M S 4 0 L D N 9 J n F 1 b 3 Q 7 L C Z x d W 9 0 O 1 N l Y 3 R p b 2 4 x L 1 R h Y m V s b G U z I C g y K S 9 H Z c O k b m R l c n R l c i B U e X A x L n t T c G F s d G U x L j U s N H 0 m c X V v d D s s J n F 1 b 3 Q 7 U 2 V j d G l v b j E v V G F i Z W x s Z T M g K D I p L 0 d l w 6 R u Z G V y d G V y I F R 5 c D E u e 1 N w Y W x 0 Z T E u N i w 1 f S Z x d W 9 0 O y w m c X V v d D t T Z W N 0 a W 9 u M S 9 U Y W J l b G x l M y A o M i k v R 2 X D p G 5 k Z X J 0 Z X I g V H l w M S 5 7 U 3 B h b H R l M S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V s b G U z I C g y K S 9 H Z c O k b m R l c n R l c i B U e X A x L n t T c G F s d G U x L j E s M H 0 m c X V v d D s s J n F 1 b 3 Q 7 U 2 V j d G l v b j E v V G F i Z W x s Z T M g K D I p L 0 d l w 6 R u Z G V y d G V y I F R 5 c D E u e 1 N w Y W x 0 Z T E u M i w x f S Z x d W 9 0 O y w m c X V v d D t T Z W N 0 a W 9 u M S 9 U Y W J l b G x l M y A o M i k v R 2 X D p G 5 k Z X J 0 Z X I g V H l w M S 5 7 U 3 B h b H R l M S 4 z L D J 9 J n F 1 b 3 Q 7 L C Z x d W 9 0 O 1 N l Y 3 R p b 2 4 x L 1 R h Y m V s b G U z I C g y K S 9 H Z c O k b m R l c n R l c i B U e X A x L n t T c G F s d G U x L j Q s M 3 0 m c X V v d D s s J n F 1 b 3 Q 7 U 2 V j d G l v b j E v V G F i Z W x s Z T M g K D I p L 0 d l w 6 R u Z G V y d G V y I F R 5 c D E u e 1 N w Y W x 0 Z T E u N S w 0 f S Z x d W 9 0 O y w m c X V v d D t T Z W N 0 a W 9 u M S 9 U Y W J l b G x l M y A o M i k v R 2 X D p G 5 k Z X J 0 Z X I g V H l w M S 5 7 U 3 B h b H R l M S 4 2 L D V 9 J n F 1 b 3 Q 7 L C Z x d W 9 0 O 1 N l Y 3 R p b 2 4 x L 1 R h Y m V s b G U z I C g y K S 9 H Z c O k b m R l c n R l c i B U e X A x L n t T c G F s d G U x L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U z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z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z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y U y M C g y K S 9 H Z S V D M y V B N G 5 k Z X J 0 Z X I l M j B U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m v T 7 u q k R H g B I w j + P K 1 8 M A A A A A A g A A A A A A E G Y A A A A B A A A g A A A A O Y K J z 8 V 5 X N X m 5 8 H S i p T U T P A 5 L C U l 7 a / L 9 A v H j 5 T O x d s A A A A A D o A A A A A C A A A g A A A A 8 R u + U t G a I K E 9 s m a R k m h p / c 7 n 1 k z 9 Y N F f S f R G f 6 8 m I G J Q A A A A L u k 8 z Z 9 + i V o 4 X T W g L n S m W g / y a y V I + A S s F W k 8 C f u n y n N m 1 y X G R 0 r 3 v t y B m v i / 3 / f M C + / a / x i j u K Q t + 8 a 8 E 8 y 3 I K C X S X i S W 4 G R + g 7 G 6 5 2 d H c t A A A A A x v Q I r G i i V V V S Z z a n u F I 4 t u H T j 1 U c M 6 q p i q Y x Z 4 t M M O M M 7 0 r + l a N a P s W K D A y 7 C + 1 B N / f u D 1 I R 0 h j F M C Q l q 7 / F B Q = = < / D a t a M a s h u p > 
</file>

<file path=customXml/itemProps1.xml><?xml version="1.0" encoding="utf-8"?>
<ds:datastoreItem xmlns:ds="http://schemas.openxmlformats.org/officeDocument/2006/customXml" ds:itemID="{C8858144-0409-4212-BDC8-DCBBE16A16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Dictionary Transfers</vt:lpstr>
      <vt:lpstr>Transfers and taxes</vt:lpstr>
      <vt:lpstr>Structure questionnaire</vt:lpstr>
      <vt:lpstr>Structure HOGARES_AGREGADOS</vt:lpstr>
      <vt:lpstr>Formulas aggregates</vt:lpstr>
      <vt:lpstr>&gt;&gt;Codes&gt;&gt;</vt:lpstr>
      <vt:lpstr>PERSONAS_INGRESOS</vt:lpstr>
      <vt:lpstr>INGRESOS_H</vt:lpstr>
      <vt:lpstr>HOGARES_AGREGADOS</vt:lpstr>
      <vt:lpstr>Household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2018-06-14T14:44:13Z</dcterms:modified>
</cp:coreProperties>
</file>