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dyana\Downloads\"/>
    </mc:Choice>
  </mc:AlternateContent>
  <xr:revisionPtr revIDLastSave="0" documentId="8_{0D9AD4D1-93C7-491C-A442-15B43526AE9F}" xr6:coauthVersionLast="41" xr6:coauthVersionMax="41" xr10:uidLastSave="{00000000-0000-0000-0000-000000000000}"/>
  <bookViews>
    <workbookView xWindow="-120" yWindow="-120" windowWidth="20730" windowHeight="11160" activeTab="1" xr2:uid="{00000000-000D-0000-FFFF-FFFF00000000}"/>
  </bookViews>
  <sheets>
    <sheet name="Planificación" sheetId="1" r:id="rId1"/>
    <sheet name="GANTT" sheetId="2" r:id="rId2"/>
    <sheet name="Recursos" sheetId="3" r:id="rId3"/>
    <sheet name="Presupuesto" sheetId="4" r:id="rId4"/>
    <sheet name="Informes" sheetId="5" r:id="rId5"/>
  </sheets>
  <calcPr calcId="191029"/>
  <pivotCaches>
    <pivotCache cacheId="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9" i="4" l="1"/>
  <c r="O28" i="4"/>
  <c r="L27" i="4"/>
  <c r="I27" i="4"/>
  <c r="M27" i="4" s="1"/>
  <c r="O27" i="4" s="1"/>
  <c r="B27" i="4"/>
  <c r="L26" i="4"/>
  <c r="I26" i="4"/>
  <c r="M26" i="4" s="1"/>
  <c r="O26" i="4" s="1"/>
  <c r="E26" i="4"/>
  <c r="B26" i="4"/>
  <c r="L25" i="4"/>
  <c r="I25" i="4"/>
  <c r="E25" i="4"/>
  <c r="B25" i="4"/>
  <c r="L24" i="4"/>
  <c r="I24" i="4"/>
  <c r="M24" i="4" s="1"/>
  <c r="O24" i="4" s="1"/>
  <c r="B24" i="4"/>
  <c r="L23" i="4"/>
  <c r="I23" i="4"/>
  <c r="M23" i="4" s="1"/>
  <c r="O23" i="4" s="1"/>
  <c r="B23" i="4"/>
  <c r="L22" i="4"/>
  <c r="I22" i="4"/>
  <c r="E22" i="4"/>
  <c r="B22" i="4"/>
  <c r="L21" i="4"/>
  <c r="I21" i="4"/>
  <c r="M21" i="4" s="1"/>
  <c r="O21" i="4" s="1"/>
  <c r="B21" i="4"/>
  <c r="L20" i="4"/>
  <c r="I20" i="4"/>
  <c r="M20" i="4" s="1"/>
  <c r="O20" i="4" s="1"/>
  <c r="B20" i="4"/>
  <c r="L19" i="4"/>
  <c r="I19" i="4"/>
  <c r="M19" i="4" s="1"/>
  <c r="O19" i="4" s="1"/>
  <c r="E19" i="4"/>
  <c r="B19" i="4"/>
  <c r="L18" i="4"/>
  <c r="I18" i="4"/>
  <c r="M18" i="4" s="1"/>
  <c r="O18" i="4" s="1"/>
  <c r="B18" i="4"/>
  <c r="L17" i="4"/>
  <c r="I17" i="4"/>
  <c r="M17" i="4" s="1"/>
  <c r="O17" i="4" s="1"/>
  <c r="B17" i="4"/>
  <c r="L16" i="4"/>
  <c r="I16" i="4"/>
  <c r="M16" i="4" s="1"/>
  <c r="O16" i="4" s="1"/>
  <c r="B16" i="4"/>
  <c r="L15" i="4"/>
  <c r="I15" i="4"/>
  <c r="M15" i="4" s="1"/>
  <c r="O15" i="4" s="1"/>
  <c r="B15" i="4"/>
  <c r="L14" i="4"/>
  <c r="I14" i="4"/>
  <c r="M14" i="4" s="1"/>
  <c r="O14" i="4" s="1"/>
  <c r="B14" i="4"/>
  <c r="L13" i="4"/>
  <c r="I13" i="4"/>
  <c r="E13" i="4"/>
  <c r="B13" i="4"/>
  <c r="L12" i="4"/>
  <c r="I12" i="4"/>
  <c r="M12" i="4" s="1"/>
  <c r="O12" i="4" s="1"/>
  <c r="B12" i="4"/>
  <c r="L11" i="4"/>
  <c r="I11" i="4"/>
  <c r="M11" i="4" s="1"/>
  <c r="O11" i="4" s="1"/>
  <c r="E11" i="4"/>
  <c r="B11" i="4"/>
  <c r="L10" i="4"/>
  <c r="I10" i="4"/>
  <c r="B10" i="4"/>
  <c r="L9" i="4"/>
  <c r="I9" i="4"/>
  <c r="I8" i="4" s="1"/>
  <c r="I29" i="4" s="1"/>
  <c r="B9" i="4"/>
  <c r="E8" i="4"/>
  <c r="B8" i="4"/>
  <c r="N7" i="4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G11" i="3"/>
  <c r="F11" i="3"/>
  <c r="E11" i="3"/>
  <c r="D11" i="3"/>
  <c r="C11" i="3"/>
  <c r="F30" i="1"/>
  <c r="G30" i="1" s="1"/>
  <c r="E30" i="1"/>
  <c r="J28" i="1"/>
  <c r="G28" i="1"/>
  <c r="J27" i="1"/>
  <c r="G27" i="1"/>
  <c r="I26" i="1"/>
  <c r="J25" i="1"/>
  <c r="G25" i="1"/>
  <c r="J24" i="1"/>
  <c r="G24" i="1"/>
  <c r="I23" i="1"/>
  <c r="G22" i="1"/>
  <c r="G21" i="1"/>
  <c r="G20" i="1"/>
  <c r="G19" i="1"/>
  <c r="G18" i="1"/>
  <c r="J17" i="1"/>
  <c r="G17" i="1"/>
  <c r="J16" i="1"/>
  <c r="G16" i="1"/>
  <c r="G14" i="1"/>
  <c r="J13" i="1"/>
  <c r="G13" i="1"/>
  <c r="J12" i="1"/>
  <c r="G12" i="1"/>
  <c r="G11" i="1"/>
  <c r="G10" i="1"/>
  <c r="L8" i="4" l="1"/>
  <c r="M8" i="4" s="1"/>
  <c r="M25" i="4"/>
  <c r="O25" i="4" s="1"/>
  <c r="M22" i="4"/>
  <c r="O22" i="4" s="1"/>
  <c r="E29" i="4"/>
  <c r="N29" i="4" s="1"/>
  <c r="M13" i="4"/>
  <c r="O13" i="4" s="1"/>
  <c r="M10" i="4"/>
  <c r="O10" i="4" s="1"/>
  <c r="M9" i="4"/>
  <c r="O9" i="4" s="1"/>
  <c r="M29" i="4" l="1"/>
  <c r="O29" i="4" s="1"/>
  <c r="M7" i="4"/>
  <c r="M2" i="4" l="1"/>
  <c r="O7" i="4"/>
</calcChain>
</file>

<file path=xl/sharedStrings.xml><?xml version="1.0" encoding="utf-8"?>
<sst xmlns="http://schemas.openxmlformats.org/spreadsheetml/2006/main" count="92" uniqueCount="80">
  <si>
    <t>Hoja de presupuesto del proyecto</t>
  </si>
  <si>
    <t xml:space="preserve">Proyecto : </t>
  </si>
  <si>
    <t>Fecha de inicio:</t>
  </si>
  <si>
    <t>Tiempos</t>
  </si>
  <si>
    <t>Seguimiento</t>
  </si>
  <si>
    <t>Tarea</t>
  </si>
  <si>
    <t>Inicio</t>
  </si>
  <si>
    <t>Fin</t>
  </si>
  <si>
    <t>Duración</t>
  </si>
  <si>
    <t>Entregable</t>
  </si>
  <si>
    <t>Ejecutado</t>
  </si>
  <si>
    <t>Proyecto</t>
  </si>
  <si>
    <t>Act</t>
  </si>
  <si>
    <t>FASE  DE ANALISIS</t>
  </si>
  <si>
    <t>Levantamiento de información</t>
  </si>
  <si>
    <t>Inform Requerimientos</t>
  </si>
  <si>
    <t>Requerimientos</t>
  </si>
  <si>
    <t>Informe</t>
  </si>
  <si>
    <t>Mapa de Procesos</t>
  </si>
  <si>
    <t>Mapa Procesos</t>
  </si>
  <si>
    <t>Calidad Software</t>
  </si>
  <si>
    <t>Plan de Gestion</t>
  </si>
  <si>
    <t>Diagrama Gantt/ costos / Recursos</t>
  </si>
  <si>
    <t>GANTT del poyecto</t>
  </si>
  <si>
    <t>FASE DE DISEÑO</t>
  </si>
  <si>
    <t>Casos de Uso</t>
  </si>
  <si>
    <t>Diagrama de Clases</t>
  </si>
  <si>
    <t>Diagrama de clases</t>
  </si>
  <si>
    <t>Diagramas Distribución</t>
  </si>
  <si>
    <t>Diagr Distribución</t>
  </si>
  <si>
    <t>Diagrama Relacional</t>
  </si>
  <si>
    <t>Diagrama ER</t>
  </si>
  <si>
    <t>Diccionario de Datos</t>
  </si>
  <si>
    <t>Mockup del sistema</t>
  </si>
  <si>
    <t>Arquitectura del sistema</t>
  </si>
  <si>
    <t>Arquitec del sistema</t>
  </si>
  <si>
    <t>FASE DESARROLLO</t>
  </si>
  <si>
    <t>Desarrollo de interfaces</t>
  </si>
  <si>
    <t>Interfaces del sistema</t>
  </si>
  <si>
    <t>Desarrollo del sistema</t>
  </si>
  <si>
    <t>Software funcional</t>
  </si>
  <si>
    <t>FASE DE PRUEBAS / INTEGRACIÓN</t>
  </si>
  <si>
    <t>Pruebas del sistema</t>
  </si>
  <si>
    <t xml:space="preserve">Pruebas </t>
  </si>
  <si>
    <t>Documentación / Manuales</t>
  </si>
  <si>
    <t>Manuales</t>
  </si>
  <si>
    <t>SUBTOTAL</t>
  </si>
  <si>
    <t>Hoja de Recursos</t>
  </si>
  <si>
    <t>Nombre</t>
  </si>
  <si>
    <t>Disponibilidad</t>
  </si>
  <si>
    <t>Costo X Hora</t>
  </si>
  <si>
    <r>
      <rPr>
        <b/>
        <sz val="12"/>
        <color rgb="FFFF0000"/>
        <rFont val="Calibri"/>
      </rPr>
      <t>IMPORTANTE !!!!</t>
    </r>
    <r>
      <rPr>
        <b/>
        <sz val="12"/>
        <color theme="1"/>
        <rFont val="Calibri"/>
      </rPr>
      <t xml:space="preserve"> Debe tener en cuenta que un recurso no puede estar 100% en varias actividades paralelas, es decir no estar haciendolas simultaneamente. Para la asignación de RECURSOS tenga en cuenta la planificacíon de actividades y el diagrama de Gantt.</t>
    </r>
  </si>
  <si>
    <t>Actividades</t>
  </si>
  <si>
    <t xml:space="preserve">PRESUPUESTO </t>
  </si>
  <si>
    <t>Mano de obra</t>
  </si>
  <si>
    <t>Materiales</t>
  </si>
  <si>
    <t>CONSUMIBLES</t>
  </si>
  <si>
    <t>PRESUPUESTO</t>
  </si>
  <si>
    <t>ACTUAL</t>
  </si>
  <si>
    <t>BALANCE</t>
  </si>
  <si>
    <t>HR</t>
  </si>
  <si>
    <t>$/HR</t>
  </si>
  <si>
    <t>Total $</t>
  </si>
  <si>
    <t>CONCEPTO</t>
  </si>
  <si>
    <t>UNIDADES</t>
  </si>
  <si>
    <t>$/UNIDADES</t>
  </si>
  <si>
    <t>Concepto</t>
  </si>
  <si>
    <t>COSTO FIJO</t>
  </si>
  <si>
    <t>POR DEBAJO/POR ENCIMA</t>
  </si>
  <si>
    <t>Suma de Carlos dominguez</t>
  </si>
  <si>
    <t>Suma de Luis diaz</t>
  </si>
  <si>
    <t>Suma de Claudia Lopez</t>
  </si>
  <si>
    <t>Suma de Ana Perdomo</t>
  </si>
  <si>
    <t/>
  </si>
  <si>
    <t>Total general</t>
  </si>
  <si>
    <t>Karen Bustamante</t>
  </si>
  <si>
    <t>Wilmar Rincon</t>
  </si>
  <si>
    <t>Cesar Rodriguez</t>
  </si>
  <si>
    <t>Gloria Bohorquez</t>
  </si>
  <si>
    <t>Juan David Martin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</si>
</sst>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#,##0.0"/>
    <numFmt numFmtId="165" formatCode="dd/mm/yyyy"/>
    <numFmt numFmtId="166" formatCode="_-* #,##0_-;\-* #,##0_-;_-* &quot;-&quot;_-;_-@"/>
    <numFmt numFmtId="167" formatCode="0.0%"/>
    <numFmt numFmtId="168" formatCode="d/m/yyyy"/>
    <numFmt numFmtId="169" formatCode="&quot;$&quot;#,##0.00_);\(&quot;$&quot;#,##0.00\)"/>
    <numFmt numFmtId="170" formatCode="0.0"/>
    <numFmt numFmtId="171" formatCode="_(&quot;$&quot;* #,##0.00_);_(&quot;$&quot;* \(#,##0.00\);_(&quot;$&quot;* &quot;-&quot;??_);_(@_)"/>
    <numFmt numFmtId="172" formatCode="_(* #,##0.00_);_(* \(#,##0.00\);_(* &quot;-&quot;??_);_(@_)"/>
  </numFmts>
  <fonts count="21">
    <font>
      <sz val="12"/>
      <color theme="1"/>
      <name val="Arial"/>
    </font>
    <font>
      <sz val="12"/>
      <color theme="1"/>
      <name val="Calibri"/>
    </font>
    <font>
      <b/>
      <sz val="12"/>
      <color rgb="FF1F497D"/>
      <name val="Calibri"/>
    </font>
    <font>
      <sz val="12"/>
      <name val="Arial"/>
    </font>
    <font>
      <b/>
      <sz val="12"/>
      <color theme="1"/>
      <name val="Calibri"/>
    </font>
    <font>
      <b/>
      <sz val="12"/>
      <color theme="0"/>
      <name val="Calibri"/>
    </font>
    <font>
      <sz val="12"/>
      <color theme="0"/>
      <name val="Calibri"/>
    </font>
    <font>
      <b/>
      <u/>
      <sz val="12"/>
      <color theme="1"/>
      <name val="Calibri"/>
    </font>
    <font>
      <b/>
      <sz val="12"/>
      <color rgb="FFFF0000"/>
      <name val="Calibri"/>
    </font>
    <font>
      <sz val="11"/>
      <color theme="1"/>
      <name val="Calibri"/>
    </font>
    <font>
      <b/>
      <u/>
      <sz val="12"/>
      <color theme="1"/>
      <name val="Calibri"/>
    </font>
    <font>
      <b/>
      <sz val="12"/>
      <color theme="4"/>
      <name val="Calibri"/>
    </font>
    <font>
      <sz val="10"/>
      <color theme="1"/>
      <name val="Quattrocento Sans"/>
    </font>
    <font>
      <b/>
      <sz val="12"/>
      <color theme="1"/>
      <name val="Arial"/>
    </font>
    <font>
      <b/>
      <sz val="11"/>
      <color theme="1"/>
      <name val="Calibri"/>
    </font>
    <font>
      <b/>
      <sz val="10"/>
      <color theme="0"/>
      <name val="Arial"/>
    </font>
    <font>
      <sz val="10"/>
      <color theme="0"/>
      <name val="Arial"/>
    </font>
    <font>
      <b/>
      <sz val="11"/>
      <color theme="0"/>
      <name val="Arial"/>
    </font>
    <font>
      <sz val="10"/>
      <color theme="1"/>
      <name val="Arial"/>
    </font>
    <font>
      <b/>
      <sz val="10"/>
      <color rgb="FFFF0000"/>
      <name val="Arial"/>
    </font>
    <font>
      <b/>
      <sz val="10"/>
      <color theme="5"/>
      <name val="Arial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17365D"/>
        <bgColor rgb="FF17365D"/>
      </patternFill>
    </fill>
    <fill>
      <patternFill patternType="solid">
        <fgColor theme="4"/>
        <bgColor theme="4"/>
      </patternFill>
    </fill>
    <fill>
      <patternFill patternType="solid">
        <fgColor rgb="FF1F497D"/>
        <bgColor rgb="FF1F497D"/>
      </patternFill>
    </fill>
    <fill>
      <patternFill patternType="solid">
        <fgColor rgb="FFF2DBDB"/>
        <bgColor rgb="FFF2DBDB"/>
      </patternFill>
    </fill>
    <fill>
      <patternFill patternType="solid">
        <fgColor rgb="FFEEECE1"/>
        <bgColor rgb="FFEEECE1"/>
      </patternFill>
    </fill>
    <fill>
      <patternFill patternType="solid">
        <fgColor rgb="FFEAF1DD"/>
        <bgColor rgb="FFEAF1DD"/>
      </patternFill>
    </fill>
    <fill>
      <patternFill patternType="solid">
        <fgColor rgb="FFC6D9F0"/>
        <bgColor rgb="FFC6D9F0"/>
      </patternFill>
    </fill>
  </fills>
  <borders count="7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0C0C0"/>
      </bottom>
      <diagonal/>
    </border>
    <border>
      <left style="thin">
        <color rgb="FF000000"/>
      </left>
      <right/>
      <top style="thin">
        <color rgb="FF000000"/>
      </top>
      <bottom style="thin">
        <color rgb="FFC0C0C0"/>
      </bottom>
      <diagonal/>
    </border>
    <border>
      <left/>
      <right/>
      <top style="thin">
        <color rgb="FF000000"/>
      </top>
      <bottom style="thin">
        <color rgb="FFC0C0C0"/>
      </bottom>
      <diagonal/>
    </border>
    <border>
      <left/>
      <right style="thin">
        <color rgb="FF000000"/>
      </right>
      <top style="thin">
        <color rgb="FF000000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000000"/>
      </right>
      <top style="thin">
        <color rgb="FFC0C0C0"/>
      </top>
      <bottom style="thin">
        <color rgb="FFC0C0C0"/>
      </bottom>
      <diagonal/>
    </border>
    <border>
      <left style="thin">
        <color rgb="FF00000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 style="thin">
        <color rgb="FF000000"/>
      </left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C0C0C0"/>
      </top>
      <bottom style="thin">
        <color rgb="FF000000"/>
      </bottom>
      <diagonal/>
    </border>
    <border>
      <left/>
      <right/>
      <top style="thin">
        <color rgb="FFC0C0C0"/>
      </top>
      <bottom style="thin">
        <color rgb="FF000000"/>
      </bottom>
      <diagonal/>
    </border>
    <border>
      <left/>
      <right/>
      <top style="thin">
        <color rgb="FFC0C0C0"/>
      </top>
      <bottom style="thin">
        <color rgb="FF000000"/>
      </bottom>
      <diagonal/>
    </border>
    <border>
      <left/>
      <right style="thin">
        <color rgb="FF000000"/>
      </right>
      <top style="thin">
        <color rgb="FFC0C0C0"/>
      </top>
      <bottom style="thin">
        <color rgb="FF000000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C0C0C0"/>
      </bottom>
      <diagonal/>
    </border>
    <border>
      <left/>
      <right/>
      <top style="thin">
        <color rgb="FF000000"/>
      </top>
      <bottom style="thin">
        <color rgb="FFC0C0C0"/>
      </bottom>
      <diagonal/>
    </border>
    <border>
      <left/>
      <right style="thin">
        <color rgb="FF000000"/>
      </right>
      <top style="thin">
        <color rgb="FF000000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C0C0C0"/>
      </top>
      <bottom style="thin">
        <color rgb="FF000000"/>
      </bottom>
      <diagonal/>
    </border>
    <border>
      <left/>
      <right/>
      <top style="thin">
        <color rgb="FFC0C0C0"/>
      </top>
      <bottom style="thin">
        <color rgb="FF000000"/>
      </bottom>
      <diagonal/>
    </border>
    <border>
      <left/>
      <right style="thin">
        <color rgb="FF000000"/>
      </right>
      <top style="thin">
        <color rgb="FFC0C0C0"/>
      </top>
      <bottom style="thin">
        <color rgb="FF00000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174">
    <xf numFmtId="0" fontId="0" fillId="0" borderId="0" xfId="0" applyFont="1" applyAlignment="1"/>
    <xf numFmtId="0" fontId="1" fillId="0" borderId="0" xfId="0" applyFont="1"/>
    <xf numFmtId="0" fontId="1" fillId="2" borderId="4" xfId="0" applyFont="1" applyFill="1" applyBorder="1"/>
    <xf numFmtId="0" fontId="1" fillId="2" borderId="8" xfId="0" applyFont="1" applyFill="1" applyBorder="1"/>
    <xf numFmtId="164" fontId="1" fillId="0" borderId="9" xfId="0" applyNumberFormat="1" applyFont="1" applyBorder="1"/>
    <xf numFmtId="164" fontId="1" fillId="2" borderId="4" xfId="0" applyNumberFormat="1" applyFont="1" applyFill="1" applyBorder="1"/>
    <xf numFmtId="0" fontId="1" fillId="2" borderId="4" xfId="0" applyFont="1" applyFill="1" applyBorder="1" applyAlignment="1">
      <alignment horizontal="right"/>
    </xf>
    <xf numFmtId="0" fontId="4" fillId="2" borderId="4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center" wrapText="1"/>
    </xf>
    <xf numFmtId="0" fontId="4" fillId="2" borderId="13" xfId="0" applyFont="1" applyFill="1" applyBorder="1" applyAlignment="1">
      <alignment horizontal="center" wrapText="1"/>
    </xf>
    <xf numFmtId="0" fontId="4" fillId="2" borderId="14" xfId="0" applyFont="1" applyFill="1" applyBorder="1" applyAlignment="1">
      <alignment horizontal="center" wrapText="1"/>
    </xf>
    <xf numFmtId="0" fontId="5" fillId="3" borderId="15" xfId="0" applyFont="1" applyFill="1" applyBorder="1" applyAlignment="1">
      <alignment horizontal="left" vertical="center" wrapText="1"/>
    </xf>
    <xf numFmtId="0" fontId="5" fillId="3" borderId="16" xfId="0" applyFont="1" applyFill="1" applyBorder="1" applyAlignment="1">
      <alignment horizontal="left" vertical="center" wrapText="1"/>
    </xf>
    <xf numFmtId="164" fontId="6" fillId="3" borderId="17" xfId="0" applyNumberFormat="1" applyFont="1" applyFill="1" applyBorder="1" applyAlignment="1">
      <alignment horizontal="left" vertical="center"/>
    </xf>
    <xf numFmtId="164" fontId="6" fillId="3" borderId="18" xfId="0" applyNumberFormat="1" applyFont="1" applyFill="1" applyBorder="1" applyAlignment="1">
      <alignment horizontal="left" vertical="center"/>
    </xf>
    <xf numFmtId="0" fontId="1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 vertical="top" wrapText="1"/>
    </xf>
    <xf numFmtId="165" fontId="1" fillId="0" borderId="21" xfId="0" applyNumberFormat="1" applyFont="1" applyBorder="1" applyAlignment="1">
      <alignment horizontal="center" wrapText="1"/>
    </xf>
    <xf numFmtId="166" fontId="1" fillId="0" borderId="21" xfId="0" applyNumberFormat="1" applyFont="1" applyBorder="1" applyAlignment="1">
      <alignment horizontal="center" wrapText="1"/>
    </xf>
    <xf numFmtId="167" fontId="8" fillId="0" borderId="22" xfId="0" applyNumberFormat="1" applyFont="1" applyBorder="1" applyAlignment="1">
      <alignment horizontal="center" wrapText="1"/>
    </xf>
    <xf numFmtId="165" fontId="9" fillId="0" borderId="21" xfId="0" applyNumberFormat="1" applyFont="1" applyBorder="1" applyAlignment="1">
      <alignment horizontal="center" wrapText="1"/>
    </xf>
    <xf numFmtId="166" fontId="9" fillId="0" borderId="21" xfId="0" applyNumberFormat="1" applyFont="1" applyBorder="1" applyAlignment="1">
      <alignment horizontal="center" wrapText="1"/>
    </xf>
    <xf numFmtId="9" fontId="1" fillId="0" borderId="22" xfId="0" applyNumberFormat="1" applyFont="1" applyBorder="1" applyAlignment="1">
      <alignment horizontal="center" wrapText="1"/>
    </xf>
    <xf numFmtId="168" fontId="9" fillId="0" borderId="21" xfId="0" applyNumberFormat="1" applyFont="1" applyBorder="1" applyAlignment="1">
      <alignment horizontal="center" wrapText="1"/>
    </xf>
    <xf numFmtId="9" fontId="1" fillId="0" borderId="0" xfId="0" applyNumberFormat="1" applyFont="1"/>
    <xf numFmtId="0" fontId="1" fillId="0" borderId="19" xfId="0" applyFont="1" applyBorder="1"/>
    <xf numFmtId="168" fontId="1" fillId="0" borderId="21" xfId="0" applyNumberFormat="1" applyFont="1" applyBorder="1" applyAlignment="1">
      <alignment horizontal="center" wrapText="1"/>
    </xf>
    <xf numFmtId="166" fontId="1" fillId="0" borderId="22" xfId="0" applyNumberFormat="1" applyFont="1" applyBorder="1" applyAlignment="1">
      <alignment horizontal="center" wrapText="1"/>
    </xf>
    <xf numFmtId="0" fontId="1" fillId="0" borderId="27" xfId="0" applyFont="1" applyBorder="1"/>
    <xf numFmtId="168" fontId="11" fillId="4" borderId="30" xfId="0" applyNumberFormat="1" applyFont="1" applyFill="1" applyBorder="1" applyAlignment="1">
      <alignment horizontal="center"/>
    </xf>
    <xf numFmtId="0" fontId="5" fillId="4" borderId="30" xfId="0" applyFont="1" applyFill="1" applyBorder="1" applyAlignment="1">
      <alignment horizontal="center"/>
    </xf>
    <xf numFmtId="0" fontId="5" fillId="4" borderId="31" xfId="0" applyFont="1" applyFill="1" applyBorder="1" applyAlignment="1">
      <alignment horizontal="center"/>
    </xf>
    <xf numFmtId="0" fontId="6" fillId="2" borderId="32" xfId="0" applyFont="1" applyFill="1" applyBorder="1" applyAlignment="1">
      <alignment horizontal="center"/>
    </xf>
    <xf numFmtId="169" fontId="1" fillId="2" borderId="32" xfId="0" applyNumberFormat="1" applyFont="1" applyFill="1" applyBorder="1" applyAlignment="1">
      <alignment wrapText="1"/>
    </xf>
    <xf numFmtId="170" fontId="1" fillId="2" borderId="32" xfId="0" applyNumberFormat="1" applyFont="1" applyFill="1" applyBorder="1" applyAlignment="1">
      <alignment wrapText="1"/>
    </xf>
    <xf numFmtId="0" fontId="6" fillId="2" borderId="4" xfId="0" applyFont="1" applyFill="1" applyBorder="1" applyAlignment="1">
      <alignment horizontal="center"/>
    </xf>
    <xf numFmtId="169" fontId="1" fillId="2" borderId="4" xfId="0" applyNumberFormat="1" applyFont="1" applyFill="1" applyBorder="1" applyAlignment="1">
      <alignment wrapText="1"/>
    </xf>
    <xf numFmtId="170" fontId="1" fillId="2" borderId="4" xfId="0" applyNumberFormat="1" applyFont="1" applyFill="1" applyBorder="1" applyAlignment="1">
      <alignment wrapText="1"/>
    </xf>
    <xf numFmtId="0" fontId="6" fillId="5" borderId="36" xfId="0" applyFont="1" applyFill="1" applyBorder="1" applyAlignment="1">
      <alignment horizontal="center"/>
    </xf>
    <xf numFmtId="0" fontId="6" fillId="5" borderId="37" xfId="0" applyFont="1" applyFill="1" applyBorder="1" applyAlignment="1">
      <alignment horizontal="center"/>
    </xf>
    <xf numFmtId="0" fontId="6" fillId="5" borderId="38" xfId="0" applyFont="1" applyFill="1" applyBorder="1" applyAlignment="1">
      <alignment horizontal="center"/>
    </xf>
    <xf numFmtId="0" fontId="1" fillId="0" borderId="42" xfId="0" applyFont="1" applyBorder="1" applyAlignment="1">
      <alignment horizontal="center"/>
    </xf>
    <xf numFmtId="9" fontId="1" fillId="0" borderId="0" xfId="0" applyNumberFormat="1" applyFont="1" applyAlignment="1">
      <alignment horizontal="center"/>
    </xf>
    <xf numFmtId="0" fontId="1" fillId="0" borderId="44" xfId="0" applyFont="1" applyBorder="1" applyAlignment="1">
      <alignment horizontal="center"/>
    </xf>
    <xf numFmtId="9" fontId="1" fillId="0" borderId="9" xfId="0" applyNumberFormat="1" applyFont="1" applyBorder="1" applyAlignment="1">
      <alignment horizontal="center"/>
    </xf>
    <xf numFmtId="0" fontId="5" fillId="3" borderId="16" xfId="0" applyFont="1" applyFill="1" applyBorder="1" applyAlignment="1">
      <alignment horizontal="center" vertical="center" wrapText="1"/>
    </xf>
    <xf numFmtId="164" fontId="6" fillId="3" borderId="17" xfId="0" applyNumberFormat="1" applyFont="1" applyFill="1" applyBorder="1" applyAlignment="1">
      <alignment horizontal="center" vertical="center"/>
    </xf>
    <xf numFmtId="164" fontId="6" fillId="3" borderId="18" xfId="0" applyNumberFormat="1" applyFont="1" applyFill="1" applyBorder="1" applyAlignment="1">
      <alignment horizontal="center" vertical="center"/>
    </xf>
    <xf numFmtId="9" fontId="1" fillId="0" borderId="43" xfId="0" applyNumberFormat="1" applyFont="1" applyBorder="1" applyAlignment="1">
      <alignment horizontal="center"/>
    </xf>
    <xf numFmtId="0" fontId="1" fillId="0" borderId="20" xfId="0" applyFont="1" applyBorder="1" applyAlignment="1">
      <alignment horizontal="left" vertical="top" wrapText="1"/>
    </xf>
    <xf numFmtId="0" fontId="1" fillId="0" borderId="28" xfId="0" applyFont="1" applyBorder="1" applyAlignment="1">
      <alignment horizontal="left" vertical="top" wrapText="1"/>
    </xf>
    <xf numFmtId="9" fontId="1" fillId="0" borderId="45" xfId="0" applyNumberFormat="1" applyFont="1" applyBorder="1" applyAlignment="1">
      <alignment horizontal="center"/>
    </xf>
    <xf numFmtId="169" fontId="12" fillId="0" borderId="0" xfId="0" applyNumberFormat="1" applyFont="1" applyAlignment="1">
      <alignment wrapText="1"/>
    </xf>
    <xf numFmtId="170" fontId="12" fillId="0" borderId="0" xfId="0" applyNumberFormat="1" applyFont="1" applyAlignment="1">
      <alignment wrapText="1"/>
    </xf>
    <xf numFmtId="4" fontId="13" fillId="7" borderId="50" xfId="0" applyNumberFormat="1" applyFont="1" applyFill="1" applyBorder="1" applyAlignment="1">
      <alignment horizontal="center"/>
    </xf>
    <xf numFmtId="0" fontId="14" fillId="2" borderId="8" xfId="0" applyFont="1" applyFill="1" applyBorder="1" applyAlignment="1">
      <alignment horizontal="left"/>
    </xf>
    <xf numFmtId="0" fontId="14" fillId="2" borderId="13" xfId="0" applyFont="1" applyFill="1" applyBorder="1" applyAlignment="1">
      <alignment horizontal="center" wrapText="1"/>
    </xf>
    <xf numFmtId="0" fontId="14" fillId="2" borderId="8" xfId="0" applyFont="1" applyFill="1" applyBorder="1" applyAlignment="1">
      <alignment horizontal="center" wrapText="1"/>
    </xf>
    <xf numFmtId="0" fontId="14" fillId="2" borderId="14" xfId="0" applyFont="1" applyFill="1" applyBorder="1" applyAlignment="1">
      <alignment horizontal="center" wrapText="1"/>
    </xf>
    <xf numFmtId="0" fontId="14" fillId="2" borderId="8" xfId="0" applyFont="1" applyFill="1" applyBorder="1" applyAlignment="1">
      <alignment wrapText="1"/>
    </xf>
    <xf numFmtId="0" fontId="4" fillId="7" borderId="51" xfId="0" applyFont="1" applyFill="1" applyBorder="1" applyAlignment="1">
      <alignment horizontal="center"/>
    </xf>
    <xf numFmtId="0" fontId="15" fillId="3" borderId="15" xfId="0" applyFont="1" applyFill="1" applyBorder="1" applyAlignment="1">
      <alignment horizontal="left" vertical="center" wrapText="1"/>
    </xf>
    <xf numFmtId="164" fontId="16" fillId="3" borderId="16" xfId="0" applyNumberFormat="1" applyFont="1" applyFill="1" applyBorder="1" applyAlignment="1">
      <alignment horizontal="left" vertical="center"/>
    </xf>
    <xf numFmtId="171" fontId="16" fillId="3" borderId="17" xfId="0" applyNumberFormat="1" applyFont="1" applyFill="1" applyBorder="1" applyAlignment="1">
      <alignment horizontal="left" vertical="center"/>
    </xf>
    <xf numFmtId="171" fontId="16" fillId="3" borderId="18" xfId="0" applyNumberFormat="1" applyFont="1" applyFill="1" applyBorder="1" applyAlignment="1">
      <alignment horizontal="left" vertical="center"/>
    </xf>
    <xf numFmtId="171" fontId="16" fillId="3" borderId="52" xfId="0" applyNumberFormat="1" applyFont="1" applyFill="1" applyBorder="1" applyAlignment="1">
      <alignment horizontal="left" vertical="center"/>
    </xf>
    <xf numFmtId="164" fontId="16" fillId="3" borderId="4" xfId="0" applyNumberFormat="1" applyFont="1" applyFill="1" applyBorder="1" applyAlignment="1">
      <alignment horizontal="left" vertical="center"/>
    </xf>
    <xf numFmtId="171" fontId="16" fillId="3" borderId="4" xfId="0" applyNumberFormat="1" applyFont="1" applyFill="1" applyBorder="1" applyAlignment="1">
      <alignment horizontal="left" vertical="center"/>
    </xf>
    <xf numFmtId="171" fontId="16" fillId="3" borderId="53" xfId="0" applyNumberFormat="1" applyFont="1" applyFill="1" applyBorder="1" applyAlignment="1">
      <alignment horizontal="left" vertical="center"/>
    </xf>
    <xf numFmtId="171" fontId="17" fillId="3" borderId="4" xfId="0" applyNumberFormat="1" applyFont="1" applyFill="1" applyBorder="1" applyAlignment="1">
      <alignment horizontal="left" vertical="center"/>
    </xf>
    <xf numFmtId="0" fontId="4" fillId="0" borderId="54" xfId="0" applyFont="1" applyBorder="1" applyAlignment="1">
      <alignment horizontal="left" vertical="top" wrapText="1"/>
    </xf>
    <xf numFmtId="169" fontId="19" fillId="0" borderId="22" xfId="0" applyNumberFormat="1" applyFont="1" applyBorder="1" applyAlignment="1">
      <alignment wrapText="1"/>
    </xf>
    <xf numFmtId="169" fontId="19" fillId="0" borderId="59" xfId="0" applyNumberFormat="1" applyFont="1" applyBorder="1" applyAlignment="1">
      <alignment wrapText="1"/>
    </xf>
    <xf numFmtId="172" fontId="18" fillId="2" borderId="15" xfId="0" applyNumberFormat="1" applyFont="1" applyFill="1" applyBorder="1"/>
    <xf numFmtId="172" fontId="18" fillId="0" borderId="15" xfId="0" applyNumberFormat="1" applyFont="1" applyBorder="1" applyAlignment="1">
      <alignment wrapText="1"/>
    </xf>
    <xf numFmtId="0" fontId="1" fillId="0" borderId="49" xfId="0" applyFont="1" applyBorder="1"/>
    <xf numFmtId="0" fontId="1" fillId="0" borderId="54" xfId="0" applyFont="1" applyBorder="1" applyAlignment="1">
      <alignment horizontal="left" vertical="top" wrapText="1"/>
    </xf>
    <xf numFmtId="170" fontId="18" fillId="0" borderId="20" xfId="0" applyNumberFormat="1" applyFont="1" applyBorder="1" applyAlignment="1">
      <alignment wrapText="1"/>
    </xf>
    <xf numFmtId="169" fontId="18" fillId="0" borderId="21" xfId="0" applyNumberFormat="1" applyFont="1" applyBorder="1" applyAlignment="1">
      <alignment wrapText="1"/>
    </xf>
    <xf numFmtId="169" fontId="18" fillId="0" borderId="22" xfId="0" applyNumberFormat="1" applyFont="1" applyBorder="1" applyAlignment="1">
      <alignment wrapText="1"/>
    </xf>
    <xf numFmtId="169" fontId="18" fillId="0" borderId="20" xfId="0" applyNumberFormat="1" applyFont="1" applyBorder="1" applyAlignment="1">
      <alignment wrapText="1"/>
    </xf>
    <xf numFmtId="170" fontId="18" fillId="0" borderId="0" xfId="0" applyNumberFormat="1" applyFont="1" applyAlignment="1">
      <alignment wrapText="1"/>
    </xf>
    <xf numFmtId="170" fontId="18" fillId="0" borderId="21" xfId="0" applyNumberFormat="1" applyFont="1" applyBorder="1" applyAlignment="1">
      <alignment wrapText="1"/>
    </xf>
    <xf numFmtId="172" fontId="18" fillId="9" borderId="54" xfId="0" applyNumberFormat="1" applyFont="1" applyFill="1" applyBorder="1"/>
    <xf numFmtId="172" fontId="18" fillId="0" borderId="54" xfId="0" applyNumberFormat="1" applyFont="1" applyBorder="1" applyAlignment="1">
      <alignment wrapText="1"/>
    </xf>
    <xf numFmtId="172" fontId="18" fillId="9" borderId="54" xfId="0" applyNumberFormat="1" applyFont="1" applyFill="1" applyBorder="1" applyAlignment="1">
      <alignment horizontal="right"/>
    </xf>
    <xf numFmtId="172" fontId="18" fillId="2" borderId="54" xfId="0" applyNumberFormat="1" applyFont="1" applyFill="1" applyBorder="1"/>
    <xf numFmtId="0" fontId="4" fillId="0" borderId="60" xfId="0" applyFont="1" applyBorder="1" applyAlignment="1">
      <alignment horizontal="left" vertical="top" wrapText="1"/>
    </xf>
    <xf numFmtId="170" fontId="18" fillId="0" borderId="28" xfId="0" applyNumberFormat="1" applyFont="1" applyBorder="1" applyAlignment="1">
      <alignment wrapText="1"/>
    </xf>
    <xf numFmtId="169" fontId="18" fillId="0" borderId="61" xfId="0" applyNumberFormat="1" applyFont="1" applyBorder="1" applyAlignment="1">
      <alignment wrapText="1"/>
    </xf>
    <xf numFmtId="169" fontId="18" fillId="0" borderId="62" xfId="0" applyNumberFormat="1" applyFont="1" applyBorder="1" applyAlignment="1">
      <alignment wrapText="1"/>
    </xf>
    <xf numFmtId="169" fontId="18" fillId="0" borderId="28" xfId="0" applyNumberFormat="1" applyFont="1" applyBorder="1" applyAlignment="1">
      <alignment wrapText="1"/>
    </xf>
    <xf numFmtId="170" fontId="18" fillId="0" borderId="9" xfId="0" applyNumberFormat="1" applyFont="1" applyBorder="1" applyAlignment="1">
      <alignment wrapText="1"/>
    </xf>
    <xf numFmtId="170" fontId="18" fillId="0" borderId="61" xfId="0" applyNumberFormat="1" applyFont="1" applyBorder="1" applyAlignment="1">
      <alignment wrapText="1"/>
    </xf>
    <xf numFmtId="172" fontId="18" fillId="0" borderId="60" xfId="0" applyNumberFormat="1" applyFont="1" applyBorder="1" applyAlignment="1">
      <alignment wrapText="1"/>
    </xf>
    <xf numFmtId="0" fontId="5" fillId="4" borderId="32" xfId="0" applyFont="1" applyFill="1" applyBorder="1" applyAlignment="1">
      <alignment horizontal="center"/>
    </xf>
    <xf numFmtId="170" fontId="18" fillId="4" borderId="32" xfId="0" applyNumberFormat="1" applyFont="1" applyFill="1" applyBorder="1" applyAlignment="1">
      <alignment wrapText="1"/>
    </xf>
    <xf numFmtId="169" fontId="15" fillId="4" borderId="32" xfId="0" applyNumberFormat="1" applyFont="1" applyFill="1" applyBorder="1" applyAlignment="1">
      <alignment wrapText="1"/>
    </xf>
    <xf numFmtId="170" fontId="15" fillId="4" borderId="32" xfId="0" applyNumberFormat="1" applyFont="1" applyFill="1" applyBorder="1" applyAlignment="1">
      <alignment wrapText="1"/>
    </xf>
    <xf numFmtId="172" fontId="15" fillId="4" borderId="32" xfId="0" applyNumberFormat="1" applyFont="1" applyFill="1" applyBorder="1"/>
    <xf numFmtId="172" fontId="4" fillId="4" borderId="32" xfId="0" applyNumberFormat="1" applyFont="1" applyFill="1" applyBorder="1" applyAlignment="1">
      <alignment horizontal="left" vertical="top" wrapText="1"/>
    </xf>
    <xf numFmtId="0" fontId="6" fillId="2" borderId="63" xfId="0" applyFont="1" applyFill="1" applyBorder="1" applyAlignment="1">
      <alignment horizontal="center"/>
    </xf>
    <xf numFmtId="170" fontId="18" fillId="2" borderId="63" xfId="0" applyNumberFormat="1" applyFont="1" applyFill="1" applyBorder="1" applyAlignment="1">
      <alignment wrapText="1"/>
    </xf>
    <xf numFmtId="169" fontId="18" fillId="2" borderId="63" xfId="0" applyNumberFormat="1" applyFont="1" applyFill="1" applyBorder="1" applyAlignment="1">
      <alignment wrapText="1"/>
    </xf>
    <xf numFmtId="172" fontId="18" fillId="2" borderId="63" xfId="0" applyNumberFormat="1" applyFont="1" applyFill="1" applyBorder="1"/>
    <xf numFmtId="172" fontId="4" fillId="2" borderId="63" xfId="0" applyNumberFormat="1" applyFont="1" applyFill="1" applyBorder="1" applyAlignment="1">
      <alignment horizontal="left" vertical="top" wrapText="1"/>
    </xf>
    <xf numFmtId="0" fontId="1" fillId="0" borderId="0" xfId="0" applyFont="1" applyAlignment="1">
      <alignment horizontal="left"/>
    </xf>
    <xf numFmtId="10" fontId="1" fillId="0" borderId="0" xfId="0" applyNumberFormat="1" applyFont="1"/>
    <xf numFmtId="0" fontId="2" fillId="2" borderId="1" xfId="0" applyFont="1" applyFill="1" applyBorder="1" applyAlignment="1">
      <alignment horizontal="left" vertical="center"/>
    </xf>
    <xf numFmtId="0" fontId="3" fillId="0" borderId="2" xfId="0" applyFont="1" applyBorder="1"/>
    <xf numFmtId="0" fontId="3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4" fillId="2" borderId="10" xfId="0" applyFont="1" applyFill="1" applyBorder="1" applyAlignment="1">
      <alignment horizontal="center" vertical="top"/>
    </xf>
    <xf numFmtId="0" fontId="3" fillId="0" borderId="11" xfId="0" applyFont="1" applyBorder="1"/>
    <xf numFmtId="0" fontId="3" fillId="0" borderId="12" xfId="0" applyFont="1" applyBorder="1"/>
    <xf numFmtId="0" fontId="7" fillId="0" borderId="20" xfId="0" applyFont="1" applyBorder="1" applyAlignment="1">
      <alignment horizontal="center" vertical="top" wrapText="1"/>
    </xf>
    <xf numFmtId="0" fontId="3" fillId="0" borderId="21" xfId="0" applyFont="1" applyBorder="1"/>
    <xf numFmtId="0" fontId="1" fillId="0" borderId="23" xfId="0" applyFont="1" applyBorder="1" applyAlignment="1">
      <alignment horizontal="left"/>
    </xf>
    <xf numFmtId="0" fontId="3" fillId="0" borderId="24" xfId="0" applyFont="1" applyBorder="1"/>
    <xf numFmtId="0" fontId="1" fillId="0" borderId="25" xfId="0" applyFont="1" applyBorder="1" applyAlignment="1">
      <alignment horizontal="left"/>
    </xf>
    <xf numFmtId="0" fontId="3" fillId="0" borderId="26" xfId="0" applyFont="1" applyBorder="1"/>
    <xf numFmtId="0" fontId="4" fillId="0" borderId="20" xfId="0" applyFont="1" applyBorder="1" applyAlignment="1">
      <alignment horizontal="left" vertical="top" wrapText="1"/>
    </xf>
    <xf numFmtId="0" fontId="5" fillId="4" borderId="28" xfId="0" applyFont="1" applyFill="1" applyBorder="1" applyAlignment="1">
      <alignment horizontal="center"/>
    </xf>
    <xf numFmtId="0" fontId="3" fillId="0" borderId="29" xfId="0" applyFont="1" applyBorder="1"/>
    <xf numFmtId="0" fontId="1" fillId="0" borderId="20" xfId="0" applyFont="1" applyBorder="1" applyAlignment="1">
      <alignment horizontal="left"/>
    </xf>
    <xf numFmtId="0" fontId="10" fillId="0" borderId="25" xfId="0" applyFont="1" applyBorder="1" applyAlignment="1">
      <alignment horizontal="center"/>
    </xf>
    <xf numFmtId="0" fontId="5" fillId="5" borderId="33" xfId="0" applyFont="1" applyFill="1" applyBorder="1" applyAlignment="1">
      <alignment horizontal="center"/>
    </xf>
    <xf numFmtId="0" fontId="3" fillId="0" borderId="34" xfId="0" applyFont="1" applyBorder="1"/>
    <xf numFmtId="0" fontId="3" fillId="0" borderId="35" xfId="0" applyFont="1" applyBorder="1"/>
    <xf numFmtId="0" fontId="4" fillId="6" borderId="39" xfId="0" applyFont="1" applyFill="1" applyBorder="1" applyAlignment="1">
      <alignment horizontal="center" vertical="center" wrapText="1"/>
    </xf>
    <xf numFmtId="0" fontId="3" fillId="0" borderId="40" xfId="0" applyFont="1" applyBorder="1"/>
    <xf numFmtId="0" fontId="3" fillId="0" borderId="41" xfId="0" applyFont="1" applyBorder="1"/>
    <xf numFmtId="0" fontId="3" fillId="0" borderId="42" xfId="0" applyFont="1" applyBorder="1"/>
    <xf numFmtId="0" fontId="0" fillId="0" borderId="0" xfId="0" applyFont="1" applyAlignment="1"/>
    <xf numFmtId="0" fontId="3" fillId="0" borderId="43" xfId="0" applyFont="1" applyBorder="1"/>
    <xf numFmtId="0" fontId="3" fillId="0" borderId="44" xfId="0" applyFont="1" applyBorder="1"/>
    <xf numFmtId="0" fontId="3" fillId="0" borderId="9" xfId="0" applyFont="1" applyBorder="1"/>
    <xf numFmtId="0" fontId="3" fillId="0" borderId="45" xfId="0" applyFont="1" applyBorder="1"/>
    <xf numFmtId="0" fontId="5" fillId="5" borderId="46" xfId="0" applyFont="1" applyFill="1" applyBorder="1" applyAlignment="1">
      <alignment horizontal="center" vertical="center"/>
    </xf>
    <xf numFmtId="0" fontId="3" fillId="0" borderId="47" xfId="0" applyFont="1" applyBorder="1"/>
    <xf numFmtId="171" fontId="1" fillId="6" borderId="39" xfId="0" applyNumberFormat="1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/>
    </xf>
    <xf numFmtId="0" fontId="4" fillId="2" borderId="48" xfId="0" applyFont="1" applyFill="1" applyBorder="1" applyAlignment="1">
      <alignment horizontal="center"/>
    </xf>
    <xf numFmtId="0" fontId="4" fillId="2" borderId="49" xfId="0" applyFont="1" applyFill="1" applyBorder="1" applyAlignment="1">
      <alignment horizontal="center" vertical="center"/>
    </xf>
    <xf numFmtId="0" fontId="3" fillId="0" borderId="27" xfId="0" applyFont="1" applyBorder="1"/>
    <xf numFmtId="169" fontId="19" fillId="8" borderId="56" xfId="0" applyNumberFormat="1" applyFont="1" applyFill="1" applyBorder="1" applyAlignment="1">
      <alignment horizontal="center" vertical="center" wrapText="1"/>
    </xf>
    <xf numFmtId="170" fontId="18" fillId="0" borderId="20" xfId="0" applyNumberFormat="1" applyFont="1" applyBorder="1" applyAlignment="1">
      <alignment horizontal="center" wrapText="1"/>
    </xf>
    <xf numFmtId="170" fontId="18" fillId="8" borderId="20" xfId="0" applyNumberFormat="1" applyFont="1" applyFill="1" applyBorder="1" applyAlignment="1">
      <alignment horizontal="center" wrapText="1"/>
    </xf>
    <xf numFmtId="0" fontId="3" fillId="0" borderId="55" xfId="0" applyFont="1" applyBorder="1"/>
    <xf numFmtId="169" fontId="20" fillId="8" borderId="56" xfId="0" applyNumberFormat="1" applyFont="1" applyFill="1" applyBorder="1" applyAlignment="1">
      <alignment horizontal="center" vertical="center" wrapText="1"/>
    </xf>
    <xf numFmtId="170" fontId="18" fillId="0" borderId="57" xfId="0" applyNumberFormat="1" applyFont="1" applyBorder="1" applyAlignment="1">
      <alignment horizontal="center" wrapText="1"/>
    </xf>
    <xf numFmtId="0" fontId="3" fillId="0" borderId="58" xfId="0" applyFont="1" applyBorder="1"/>
    <xf numFmtId="0" fontId="0" fillId="0" borderId="64" xfId="0" applyFont="1" applyBorder="1" applyAlignment="1"/>
    <xf numFmtId="0" fontId="0" fillId="0" borderId="64" xfId="0" pivotButton="1" applyFont="1" applyBorder="1" applyAlignment="1"/>
    <xf numFmtId="0" fontId="0" fillId="0" borderId="65" xfId="0" applyFont="1" applyBorder="1" applyAlignment="1"/>
    <xf numFmtId="0" fontId="0" fillId="0" borderId="66" xfId="0" applyFont="1" applyBorder="1" applyAlignment="1"/>
    <xf numFmtId="0" fontId="0" fillId="0" borderId="67" xfId="0" applyFont="1" applyBorder="1" applyAlignment="1"/>
    <xf numFmtId="0" fontId="0" fillId="0" borderId="68" xfId="0" applyFont="1" applyBorder="1" applyAlignment="1"/>
    <xf numFmtId="10" fontId="0" fillId="0" borderId="64" xfId="0" applyNumberFormat="1" applyFont="1" applyBorder="1" applyAlignment="1"/>
    <xf numFmtId="10" fontId="0" fillId="0" borderId="67" xfId="0" applyNumberFormat="1" applyFont="1" applyBorder="1" applyAlignment="1"/>
    <xf numFmtId="10" fontId="0" fillId="0" borderId="68" xfId="0" applyNumberFormat="1" applyFont="1" applyBorder="1" applyAlignment="1"/>
    <xf numFmtId="0" fontId="0" fillId="0" borderId="69" xfId="0" applyFont="1" applyBorder="1" applyAlignment="1"/>
    <xf numFmtId="10" fontId="0" fillId="0" borderId="69" xfId="0" applyNumberFormat="1" applyFont="1" applyBorder="1" applyAlignment="1"/>
    <xf numFmtId="10" fontId="0" fillId="0" borderId="47" xfId="0" applyNumberFormat="1" applyFont="1" applyBorder="1" applyAlignment="1"/>
    <xf numFmtId="10" fontId="0" fillId="0" borderId="70" xfId="0" applyNumberFormat="1" applyFont="1" applyBorder="1" applyAlignment="1"/>
    <xf numFmtId="0" fontId="0" fillId="0" borderId="71" xfId="0" applyFont="1" applyBorder="1" applyAlignment="1"/>
    <xf numFmtId="10" fontId="0" fillId="0" borderId="71" xfId="0" applyNumberFormat="1" applyFont="1" applyBorder="1" applyAlignment="1"/>
    <xf numFmtId="10" fontId="0" fillId="0" borderId="72" xfId="0" applyNumberFormat="1" applyFont="1" applyBorder="1" applyAlignment="1"/>
    <xf numFmtId="10" fontId="0" fillId="0" borderId="73" xfId="0" applyNumberFormat="1" applyFont="1" applyBorder="1" applyAlignment="1"/>
    <xf numFmtId="3" fontId="1" fillId="0" borderId="45" xfId="0" applyNumberFormat="1" applyFont="1" applyBorder="1"/>
    <xf numFmtId="3" fontId="1" fillId="0" borderId="4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s-CO"/>
              <a:t>Diagrama de Gantt del Proyecto</a:t>
            </a:r>
          </a:p>
        </c:rich>
      </c:tx>
      <c:layout>
        <c:manualLayout>
          <c:xMode val="edge"/>
          <c:yMode val="edge"/>
          <c:x val="0.34422283338984538"/>
          <c:y val="1.8018018018018023E-3"/>
        </c:manualLayout>
      </c:layout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4F81BD"/>
            </a:solidFill>
          </c:spPr>
          <c:invertIfNegative val="1"/>
          <c:cat>
            <c:strRef>
              <c:f>Planificación!$C$9:$C$29</c:f>
              <c:strCache>
                <c:ptCount val="20"/>
                <c:pt idx="0">
                  <c:v>FASE  DE ANALISIS</c:v>
                </c:pt>
                <c:pt idx="1">
                  <c:v>Levantamiento de información</c:v>
                </c:pt>
                <c:pt idx="2">
                  <c:v>Requerimientos</c:v>
                </c:pt>
                <c:pt idx="3">
                  <c:v>Mapa de Procesos</c:v>
                </c:pt>
                <c:pt idx="4">
                  <c:v>Calidad Software</c:v>
                </c:pt>
                <c:pt idx="5">
                  <c:v>Diagrama Gantt/ costos / Recursos</c:v>
                </c:pt>
                <c:pt idx="6">
                  <c:v>FASE DE DISEÑO</c:v>
                </c:pt>
                <c:pt idx="7">
                  <c:v>Casos de Uso</c:v>
                </c:pt>
                <c:pt idx="8">
                  <c:v>Diagrama de Clases</c:v>
                </c:pt>
                <c:pt idx="9">
                  <c:v>Diagramas Distribución</c:v>
                </c:pt>
                <c:pt idx="10">
                  <c:v>Diagrama Relacional</c:v>
                </c:pt>
                <c:pt idx="11">
                  <c:v>Diccionario de Datos</c:v>
                </c:pt>
                <c:pt idx="12">
                  <c:v>Mockup del sistema</c:v>
                </c:pt>
                <c:pt idx="13">
                  <c:v>Arquitectura del sistema</c:v>
                </c:pt>
                <c:pt idx="14">
                  <c:v>FASE DESARROLLO</c:v>
                </c:pt>
                <c:pt idx="15">
                  <c:v>Desarrollo de interfaces</c:v>
                </c:pt>
                <c:pt idx="16">
                  <c:v>Desarrollo del sistema</c:v>
                </c:pt>
                <c:pt idx="17">
                  <c:v>FASE DE PRUEBAS / INTEGRACIÓN</c:v>
                </c:pt>
                <c:pt idx="18">
                  <c:v>Pruebas del sistema</c:v>
                </c:pt>
                <c:pt idx="19">
                  <c:v>Documentación / Manuales</c:v>
                </c:pt>
              </c:strCache>
            </c:strRef>
          </c:cat>
          <c:val>
            <c:numRef>
              <c:f>Planificación!$D$9:$D$29</c:f>
              <c:numCache>
                <c:formatCode>General</c:formatCode>
                <c:ptCount val="2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A838-4037-8FB0-488026736E11}"/>
            </c:ext>
          </c:extLst>
        </c:ser>
        <c:ser>
          <c:idx val="1"/>
          <c:order val="1"/>
          <c:spPr>
            <a:solidFill>
              <a:srgbClr val="C0504D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700" b="1" i="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Planificación!$C$9:$C$29</c:f>
              <c:strCache>
                <c:ptCount val="20"/>
                <c:pt idx="0">
                  <c:v>FASE  DE ANALISIS</c:v>
                </c:pt>
                <c:pt idx="1">
                  <c:v>Levantamiento de información</c:v>
                </c:pt>
                <c:pt idx="2">
                  <c:v>Requerimientos</c:v>
                </c:pt>
                <c:pt idx="3">
                  <c:v>Mapa de Procesos</c:v>
                </c:pt>
                <c:pt idx="4">
                  <c:v>Calidad Software</c:v>
                </c:pt>
                <c:pt idx="5">
                  <c:v>Diagrama Gantt/ costos / Recursos</c:v>
                </c:pt>
                <c:pt idx="6">
                  <c:v>FASE DE DISEÑO</c:v>
                </c:pt>
                <c:pt idx="7">
                  <c:v>Casos de Uso</c:v>
                </c:pt>
                <c:pt idx="8">
                  <c:v>Diagrama de Clases</c:v>
                </c:pt>
                <c:pt idx="9">
                  <c:v>Diagramas Distribución</c:v>
                </c:pt>
                <c:pt idx="10">
                  <c:v>Diagrama Relacional</c:v>
                </c:pt>
                <c:pt idx="11">
                  <c:v>Diccionario de Datos</c:v>
                </c:pt>
                <c:pt idx="12">
                  <c:v>Mockup del sistema</c:v>
                </c:pt>
                <c:pt idx="13">
                  <c:v>Arquitectura del sistema</c:v>
                </c:pt>
                <c:pt idx="14">
                  <c:v>FASE DESARROLLO</c:v>
                </c:pt>
                <c:pt idx="15">
                  <c:v>Desarrollo de interfaces</c:v>
                </c:pt>
                <c:pt idx="16">
                  <c:v>Desarrollo del sistema</c:v>
                </c:pt>
                <c:pt idx="17">
                  <c:v>FASE DE PRUEBAS / INTEGRACIÓN</c:v>
                </c:pt>
                <c:pt idx="18">
                  <c:v>Pruebas del sistema</c:v>
                </c:pt>
                <c:pt idx="19">
                  <c:v>Documentación / Manuales</c:v>
                </c:pt>
              </c:strCache>
            </c:strRef>
          </c:cat>
          <c:val>
            <c:numRef>
              <c:f>Planificación!$E$9:$E$29</c:f>
              <c:numCache>
                <c:formatCode>dd/mm/yyyy</c:formatCode>
                <c:ptCount val="21"/>
                <c:pt idx="1">
                  <c:v>43900</c:v>
                </c:pt>
                <c:pt idx="2" formatCode="d/m/yyyy">
                  <c:v>43905</c:v>
                </c:pt>
                <c:pt idx="3" formatCode="d/m/yyyy">
                  <c:v>43937</c:v>
                </c:pt>
                <c:pt idx="5" formatCode="d/m/yyyy">
                  <c:v>44005</c:v>
                </c:pt>
                <c:pt idx="7" formatCode="d/m/yyyy">
                  <c:v>43974</c:v>
                </c:pt>
                <c:pt idx="8" formatCode="d/m/yyyy">
                  <c:v>44005</c:v>
                </c:pt>
                <c:pt idx="9" formatCode="d/m/yyyy">
                  <c:v>43992</c:v>
                </c:pt>
                <c:pt idx="10" formatCode="d/m/yyyy">
                  <c:v>43992</c:v>
                </c:pt>
                <c:pt idx="12" formatCode="d/m/yyyy">
                  <c:v>43977</c:v>
                </c:pt>
                <c:pt idx="13" formatCode="d/m/yyyy">
                  <c:v>43977</c:v>
                </c:pt>
                <c:pt idx="15" formatCode="d/m/yyyy">
                  <c:v>43977</c:v>
                </c:pt>
                <c:pt idx="16" formatCode="d/m/yyyy">
                  <c:v>43977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A838-4037-8FB0-488026736E11}"/>
            </c:ext>
          </c:extLst>
        </c:ser>
        <c:ser>
          <c:idx val="2"/>
          <c:order val="2"/>
          <c:invertIfNegative val="1"/>
          <c:cat>
            <c:strRef>
              <c:f>Planificación!$C$9:$C$29</c:f>
              <c:strCache>
                <c:ptCount val="20"/>
                <c:pt idx="0">
                  <c:v>FASE  DE ANALISIS</c:v>
                </c:pt>
                <c:pt idx="1">
                  <c:v>Levantamiento de información</c:v>
                </c:pt>
                <c:pt idx="2">
                  <c:v>Requerimientos</c:v>
                </c:pt>
                <c:pt idx="3">
                  <c:v>Mapa de Procesos</c:v>
                </c:pt>
                <c:pt idx="4">
                  <c:v>Calidad Software</c:v>
                </c:pt>
                <c:pt idx="5">
                  <c:v>Diagrama Gantt/ costos / Recursos</c:v>
                </c:pt>
                <c:pt idx="6">
                  <c:v>FASE DE DISEÑO</c:v>
                </c:pt>
                <c:pt idx="7">
                  <c:v>Casos de Uso</c:v>
                </c:pt>
                <c:pt idx="8">
                  <c:v>Diagrama de Clases</c:v>
                </c:pt>
                <c:pt idx="9">
                  <c:v>Diagramas Distribución</c:v>
                </c:pt>
                <c:pt idx="10">
                  <c:v>Diagrama Relacional</c:v>
                </c:pt>
                <c:pt idx="11">
                  <c:v>Diccionario de Datos</c:v>
                </c:pt>
                <c:pt idx="12">
                  <c:v>Mockup del sistema</c:v>
                </c:pt>
                <c:pt idx="13">
                  <c:v>Arquitectura del sistema</c:v>
                </c:pt>
                <c:pt idx="14">
                  <c:v>FASE DESARROLLO</c:v>
                </c:pt>
                <c:pt idx="15">
                  <c:v>Desarrollo de interfaces</c:v>
                </c:pt>
                <c:pt idx="16">
                  <c:v>Desarrollo del sistema</c:v>
                </c:pt>
                <c:pt idx="17">
                  <c:v>FASE DE PRUEBAS / INTEGRACIÓN</c:v>
                </c:pt>
                <c:pt idx="18">
                  <c:v>Pruebas del sistema</c:v>
                </c:pt>
                <c:pt idx="19">
                  <c:v>Documentación / Manuales</c:v>
                </c:pt>
              </c:strCache>
            </c:strRef>
          </c:cat>
          <c:val>
            <c:numRef>
              <c:f>Planificación!$G$9:$G$29</c:f>
              <c:numCache>
                <c:formatCode>_-* #,##0_-;\-* #,##0_-;_-* "-"_-;_-@</c:formatCode>
                <c:ptCount val="21"/>
                <c:pt idx="1">
                  <c:v>26</c:v>
                </c:pt>
                <c:pt idx="2">
                  <c:v>31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  <c:pt idx="10">
                  <c:v>10</c:v>
                </c:pt>
                <c:pt idx="11">
                  <c:v>0</c:v>
                </c:pt>
                <c:pt idx="12">
                  <c:v>31</c:v>
                </c:pt>
                <c:pt idx="13">
                  <c:v>31</c:v>
                </c:pt>
                <c:pt idx="15">
                  <c:v>31</c:v>
                </c:pt>
                <c:pt idx="16">
                  <c:v>31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38-4037-8FB0-488026736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0355400"/>
        <c:axId val="639853996"/>
      </c:barChart>
      <c:catAx>
        <c:axId val="42035540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639853996"/>
        <c:crosses val="autoZero"/>
        <c:auto val="1"/>
        <c:lblAlgn val="ctr"/>
        <c:lblOffset val="100"/>
        <c:noMultiLvlLbl val="1"/>
      </c:catAx>
      <c:valAx>
        <c:axId val="639853996"/>
        <c:scaling>
          <c:orientation val="minMax"/>
          <c:max val="44353"/>
        </c:scaling>
        <c:delete val="0"/>
        <c:axPos val="b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5400000"/>
          <a:lstStyle/>
          <a:p>
            <a:pPr lvl="0">
              <a:defRPr sz="800" b="1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420355400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s-CO"/>
              <a:t>% Ejecución de Actividades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Planificación!$C$9</c:f>
              <c:strCache>
                <c:ptCount val="1"/>
                <c:pt idx="0">
                  <c:v>FASE  DE ANALISIS</c:v>
                </c:pt>
              </c:strCache>
            </c:strRef>
          </c:cat>
          <c:val>
            <c:numRef>
              <c:f>Planificación!$C$15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C2F3-4D21-B354-62325D1443BF}"/>
            </c:ext>
          </c:extLst>
        </c:ser>
        <c:ser>
          <c:idx val="1"/>
          <c:order val="1"/>
          <c:spPr>
            <a:solidFill>
              <a:srgbClr val="C0504D"/>
            </a:solidFill>
          </c:spPr>
          <c:invertIfNegative val="1"/>
          <c:cat>
            <c:strRef>
              <c:f>Planificación!$C$9</c:f>
              <c:strCache>
                <c:ptCount val="1"/>
                <c:pt idx="0">
                  <c:v>FASE  DE ANALISIS</c:v>
                </c:pt>
              </c:strCache>
            </c:strRef>
          </c:cat>
          <c:val>
            <c:numRef>
              <c:f>Planificación!$C$23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C2F3-4D21-B354-62325D1443BF}"/>
            </c:ext>
          </c:extLst>
        </c:ser>
        <c:ser>
          <c:idx val="2"/>
          <c:order val="2"/>
          <c:spPr>
            <a:solidFill>
              <a:srgbClr val="9BBB59"/>
            </a:solidFill>
          </c:spPr>
          <c:invertIfNegative val="1"/>
          <c:cat>
            <c:strRef>
              <c:f>Planificación!$C$9</c:f>
              <c:strCache>
                <c:ptCount val="1"/>
                <c:pt idx="0">
                  <c:v>FASE  DE ANALISIS</c:v>
                </c:pt>
              </c:strCache>
            </c:strRef>
          </c:cat>
          <c:val>
            <c:numRef>
              <c:f>Planificación!$C$26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C2F3-4D21-B354-62325D1443BF}"/>
            </c:ext>
          </c:extLst>
        </c:ser>
        <c:ser>
          <c:idx val="3"/>
          <c:order val="3"/>
          <c:spPr>
            <a:solidFill>
              <a:srgbClr val="8064A2"/>
            </a:solidFill>
          </c:spPr>
          <c:invertIfNegative val="1"/>
          <c:cat>
            <c:strRef>
              <c:f>Planificación!$C$9</c:f>
              <c:strCache>
                <c:ptCount val="1"/>
                <c:pt idx="0">
                  <c:v>FASE  DE ANALISIS</c:v>
                </c:pt>
              </c:strCache>
            </c:strRef>
          </c:cat>
          <c:val>
            <c:numRef>
              <c:f>Planificación!$I$9</c:f>
              <c:numCache>
                <c:formatCode>0.0%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C2F3-4D21-B354-62325D1443BF}"/>
            </c:ext>
          </c:extLst>
        </c:ser>
        <c:ser>
          <c:idx val="4"/>
          <c:order val="4"/>
          <c:invertIfNegative val="1"/>
          <c:cat>
            <c:strRef>
              <c:f>Planificación!$C$9</c:f>
              <c:strCache>
                <c:ptCount val="1"/>
                <c:pt idx="0">
                  <c:v>FASE  DE ANALISIS</c:v>
                </c:pt>
              </c:strCache>
            </c:strRef>
          </c:cat>
          <c:val>
            <c:numRef>
              <c:f>Planificación!$I$15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F3-4D21-B354-62325D1443BF}"/>
            </c:ext>
          </c:extLst>
        </c:ser>
        <c:ser>
          <c:idx val="5"/>
          <c:order val="5"/>
          <c:invertIfNegative val="1"/>
          <c:cat>
            <c:strRef>
              <c:f>Planificación!$C$9</c:f>
              <c:strCache>
                <c:ptCount val="1"/>
                <c:pt idx="0">
                  <c:v>FASE  DE ANALISIS</c:v>
                </c:pt>
              </c:strCache>
            </c:strRef>
          </c:cat>
          <c:val>
            <c:numRef>
              <c:f>Planificación!$I$23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F3-4D21-B354-62325D1443BF}"/>
            </c:ext>
          </c:extLst>
        </c:ser>
        <c:ser>
          <c:idx val="6"/>
          <c:order val="6"/>
          <c:invertIfNegative val="1"/>
          <c:cat>
            <c:strRef>
              <c:f>Planificación!$C$9</c:f>
              <c:strCache>
                <c:ptCount val="1"/>
                <c:pt idx="0">
                  <c:v>FASE  DE ANALISIS</c:v>
                </c:pt>
              </c:strCache>
            </c:strRef>
          </c:cat>
          <c:val>
            <c:numRef>
              <c:f>Planificación!$I$26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F3-4D21-B354-62325D144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93313"/>
        <c:axId val="1961982356"/>
      </c:barChart>
      <c:catAx>
        <c:axId val="179933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961982356"/>
        <c:crosses val="autoZero"/>
        <c:auto val="1"/>
        <c:lblAlgn val="ctr"/>
        <c:lblOffset val="100"/>
        <c:noMultiLvlLbl val="1"/>
      </c:catAx>
      <c:valAx>
        <c:axId val="1961982356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7993313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s-CO"/>
              <a:t>Presupuesto de Actividades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6F2E-46DA-ABFB-858224ED40F8}"/>
              </c:ext>
            </c:extLst>
          </c:dPt>
          <c:cat>
            <c:strRef>
              <c:f>Presupuesto!$B$8</c:f>
              <c:strCache>
                <c:ptCount val="1"/>
                <c:pt idx="0">
                  <c:v>FASE  DE ANALISIS</c:v>
                </c:pt>
              </c:strCache>
            </c:strRef>
          </c:cat>
          <c:val>
            <c:numRef>
              <c:f>Presupuesto!$B$13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2E-46DA-ABFB-858224ED4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s-CO"/>
              <a:t>Uso de Recursos Fase De Análisis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Informes!$B$38:$B$39</c:f>
              <c:strCache>
                <c:ptCount val="2"/>
                <c:pt idx="0">
                  <c:v>Actividades</c:v>
                </c:pt>
                <c:pt idx="1">
                  <c:v>Calidad Software</c:v>
                </c:pt>
              </c:strCache>
            </c:strRef>
          </c:tx>
          <c:spPr>
            <a:solidFill>
              <a:srgbClr val="4F81BD"/>
            </a:solidFill>
          </c:spPr>
          <c:invertIfNegative val="1"/>
          <c:cat>
            <c:strRef>
              <c:f>Informes!$A$40:$A$43</c:f>
              <c:strCache>
                <c:ptCount val="4"/>
                <c:pt idx="0">
                  <c:v>Suma de Carlos dominguez</c:v>
                </c:pt>
                <c:pt idx="1">
                  <c:v>Suma de Luis diaz</c:v>
                </c:pt>
                <c:pt idx="2">
                  <c:v>Suma de Claudia Lopez</c:v>
                </c:pt>
                <c:pt idx="3">
                  <c:v>Suma de Ana Perdomo</c:v>
                </c:pt>
              </c:strCache>
            </c:strRef>
          </c:cat>
          <c:val>
            <c:numRef>
              <c:f>Informes!$B$40:$B$43</c:f>
              <c:numCache>
                <c:formatCode>0.00%</c:formatCode>
                <c:ptCount val="4"/>
                <c:pt idx="0">
                  <c:v>0.33333333333333331</c:v>
                </c:pt>
                <c:pt idx="1">
                  <c:v>0.52631578947368418</c:v>
                </c:pt>
                <c:pt idx="2">
                  <c:v>0.3</c:v>
                </c:pt>
                <c:pt idx="3">
                  <c:v>0.33333333333333337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5354-4C69-A40F-A283B2AC9FB7}"/>
            </c:ext>
          </c:extLst>
        </c:ser>
        <c:ser>
          <c:idx val="1"/>
          <c:order val="1"/>
          <c:tx>
            <c:strRef>
              <c:f>Informes!$C$38:$C$39</c:f>
              <c:strCache>
                <c:ptCount val="2"/>
                <c:pt idx="0">
                  <c:v>Actividades</c:v>
                </c:pt>
                <c:pt idx="1">
                  <c:v>Mapa de Procesos</c:v>
                </c:pt>
              </c:strCache>
            </c:strRef>
          </c:tx>
          <c:spPr>
            <a:solidFill>
              <a:srgbClr val="C0504D"/>
            </a:solidFill>
          </c:spPr>
          <c:invertIfNegative val="1"/>
          <c:cat>
            <c:strRef>
              <c:f>Informes!$A$40:$A$43</c:f>
              <c:strCache>
                <c:ptCount val="4"/>
                <c:pt idx="0">
                  <c:v>Suma de Carlos dominguez</c:v>
                </c:pt>
                <c:pt idx="1">
                  <c:v>Suma de Luis diaz</c:v>
                </c:pt>
                <c:pt idx="2">
                  <c:v>Suma de Claudia Lopez</c:v>
                </c:pt>
                <c:pt idx="3">
                  <c:v>Suma de Ana Perdomo</c:v>
                </c:pt>
              </c:strCache>
            </c:strRef>
          </c:cat>
          <c:val>
            <c:numRef>
              <c:f>Informes!$C$40:$C$43</c:f>
              <c:numCache>
                <c:formatCode>0.00%</c:formatCode>
                <c:ptCount val="4"/>
                <c:pt idx="0">
                  <c:v>0.33333333333333331</c:v>
                </c:pt>
                <c:pt idx="1">
                  <c:v>0.15789473684210525</c:v>
                </c:pt>
                <c:pt idx="2">
                  <c:v>0.2</c:v>
                </c:pt>
                <c:pt idx="3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5354-4C69-A40F-A283B2AC9FB7}"/>
            </c:ext>
          </c:extLst>
        </c:ser>
        <c:ser>
          <c:idx val="2"/>
          <c:order val="2"/>
          <c:tx>
            <c:strRef>
              <c:f>Informes!$D$38:$D$39</c:f>
              <c:strCache>
                <c:ptCount val="2"/>
                <c:pt idx="0">
                  <c:v>Actividades</c:v>
                </c:pt>
                <c:pt idx="1">
                  <c:v>Requerimientos</c:v>
                </c:pt>
              </c:strCache>
            </c:strRef>
          </c:tx>
          <c:spPr>
            <a:solidFill>
              <a:srgbClr val="9BBB59"/>
            </a:solidFill>
          </c:spPr>
          <c:invertIfNegative val="1"/>
          <c:cat>
            <c:strRef>
              <c:f>Informes!$A$40:$A$43</c:f>
              <c:strCache>
                <c:ptCount val="4"/>
                <c:pt idx="0">
                  <c:v>Suma de Carlos dominguez</c:v>
                </c:pt>
                <c:pt idx="1">
                  <c:v>Suma de Luis diaz</c:v>
                </c:pt>
                <c:pt idx="2">
                  <c:v>Suma de Claudia Lopez</c:v>
                </c:pt>
                <c:pt idx="3">
                  <c:v>Suma de Ana Perdomo</c:v>
                </c:pt>
              </c:strCache>
            </c:strRef>
          </c:cat>
          <c:val>
            <c:numRef>
              <c:f>Informes!$D$40:$D$43</c:f>
              <c:numCache>
                <c:formatCode>0.00%</c:formatCode>
                <c:ptCount val="4"/>
                <c:pt idx="0">
                  <c:v>0.33333333333333331</c:v>
                </c:pt>
                <c:pt idx="1">
                  <c:v>0.31578947368421051</c:v>
                </c:pt>
                <c:pt idx="2">
                  <c:v>0.5</c:v>
                </c:pt>
                <c:pt idx="3">
                  <c:v>0.16666666666666669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5354-4C69-A40F-A283B2AC9FB7}"/>
            </c:ext>
          </c:extLst>
        </c:ser>
        <c:ser>
          <c:idx val="3"/>
          <c:order val="3"/>
          <c:tx>
            <c:strRef>
              <c:f>Informes!$E$38:$E$39</c:f>
              <c:strCache>
                <c:ptCount val="2"/>
                <c:pt idx="0">
                  <c:v>Actividades</c:v>
                </c:pt>
                <c:pt idx="1">
                  <c:v>Total general</c:v>
                </c:pt>
              </c:strCache>
            </c:strRef>
          </c:tx>
          <c:spPr>
            <a:solidFill>
              <a:srgbClr val="8064A2"/>
            </a:solidFill>
          </c:spPr>
          <c:invertIfNegative val="1"/>
          <c:cat>
            <c:strRef>
              <c:f>Informes!$A$40:$A$43</c:f>
              <c:strCache>
                <c:ptCount val="4"/>
                <c:pt idx="0">
                  <c:v>Suma de Carlos dominguez</c:v>
                </c:pt>
                <c:pt idx="1">
                  <c:v>Suma de Luis diaz</c:v>
                </c:pt>
                <c:pt idx="2">
                  <c:v>Suma de Claudia Lopez</c:v>
                </c:pt>
                <c:pt idx="3">
                  <c:v>Suma de Ana Perdomo</c:v>
                </c:pt>
              </c:strCache>
            </c:strRef>
          </c:cat>
          <c:val>
            <c:numRef>
              <c:f>Informes!$E$40:$E$43</c:f>
              <c:numCache>
                <c:formatCode>0.00%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5354-4C69-A40F-A283B2AC9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847170"/>
        <c:axId val="750414059"/>
      </c:barChart>
      <c:catAx>
        <c:axId val="21398471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750414059"/>
        <c:crosses val="autoZero"/>
        <c:auto val="1"/>
        <c:lblAlgn val="ctr"/>
        <c:lblOffset val="100"/>
        <c:noMultiLvlLbl val="1"/>
      </c:catAx>
      <c:valAx>
        <c:axId val="7504140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213984717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0</xdr:row>
      <xdr:rowOff>133350</xdr:rowOff>
    </xdr:from>
    <xdr:ext cx="14754225" cy="47434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0</xdr:row>
      <xdr:rowOff>190500</xdr:rowOff>
    </xdr:from>
    <xdr:ext cx="6324600" cy="260985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419100</xdr:colOff>
      <xdr:row>0</xdr:row>
      <xdr:rowOff>190500</xdr:rowOff>
    </xdr:from>
    <xdr:ext cx="5457825" cy="2619375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0</xdr:colOff>
      <xdr:row>16</xdr:row>
      <xdr:rowOff>0</xdr:rowOff>
    </xdr:from>
    <xdr:ext cx="6505575" cy="3552825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Dayanna Bustamante Rodríguez" refreshedDate="44008.679410879631" refreshedVersion="6" recordCount="5" xr:uid="{00000000-000A-0000-FFFF-FFFF00000000}">
  <cacheSource type="worksheet">
    <worksheetSource ref="B11:G16" sheet="Recursos"/>
  </cacheSource>
  <cacheFields count="6">
    <cacheField name="Actividades" numFmtId="0">
      <sharedItems count="5">
        <s v="FASE  DE ANALISIS"/>
        <s v="Requerimientos"/>
        <s v="Mapa de Procesos"/>
        <s v="Calidad Software"/>
        <s v="Diagrama Gantt/ costos / Recursos"/>
      </sharedItems>
    </cacheField>
    <cacheField name="Carlos dominguez" numFmtId="9">
      <sharedItems containsSemiMixedTypes="0" containsString="0" containsNumber="1" minValue="0.1" maxValue="1"/>
    </cacheField>
    <cacheField name="Luis diaz" numFmtId="9">
      <sharedItems containsSemiMixedTypes="0" containsString="0" containsNumber="1" minValue="0.05" maxValue="1"/>
    </cacheField>
    <cacheField name="Claudia Lopez" numFmtId="9">
      <sharedItems containsSemiMixedTypes="0" containsString="0" containsNumber="1" minValue="0" maxValue="1"/>
    </cacheField>
    <cacheField name="Ana Perdomo" numFmtId="9">
      <sharedItems containsSemiMixedTypes="0" containsString="0" containsNumber="1" minValue="0.1" maxValue="1"/>
    </cacheField>
    <cacheField name="Laura Perez" numFmtId="9">
      <sharedItems containsString="0" containsBlank="1" containsNumber="1" minValue="0.6" maxValue="0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1"/>
    <n v="1"/>
    <n v="1"/>
    <n v="1"/>
    <n v="0.6"/>
  </r>
  <r>
    <x v="1"/>
    <n v="0.1"/>
    <n v="0.3"/>
    <n v="0.5"/>
    <n v="0.1"/>
    <m/>
  </r>
  <r>
    <x v="2"/>
    <n v="0.1"/>
    <n v="0.15"/>
    <n v="0.2"/>
    <n v="0.3"/>
    <m/>
  </r>
  <r>
    <x v="3"/>
    <n v="0.1"/>
    <n v="0.5"/>
    <n v="0.3"/>
    <n v="0.2"/>
    <m/>
  </r>
  <r>
    <x v="4"/>
    <n v="0.7"/>
    <n v="0.05"/>
    <n v="0"/>
    <n v="0.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Informes" cacheId="3" dataOnRows="1" applyNumberFormats="0" applyBorderFormats="0" applyFontFormats="0" applyPatternFormats="0" applyAlignmentFormats="0" applyWidthHeightFormats="0" dataCaption="" updatedVersion="6" compact="0" compactData="0">
  <location ref="A38:E43" firstHeaderRow="1" firstDataRow="2" firstDataCol="1"/>
  <pivotFields count="6">
    <pivotField name="Actividades" axis="axisCol" compact="0" outline="0" multipleItemSelectionAllowed="1" showAll="0" sortType="ascending">
      <items count="6">
        <item x="3"/>
        <item h="1" x="4"/>
        <item h="1" x="0"/>
        <item x="2"/>
        <item x="1"/>
        <item t="default"/>
      </items>
    </pivotField>
    <pivotField name="Carlos dominguez" dataField="1" compact="0" numFmtId="9" outline="0" multipleItemSelectionAllowed="1" showAll="0"/>
    <pivotField name="Luis diaz" dataField="1" compact="0" numFmtId="9" outline="0" multipleItemSelectionAllowed="1" showAll="0"/>
    <pivotField name="Claudia Lopez" dataField="1" compact="0" numFmtId="9" outline="0" multipleItemSelectionAllowed="1" showAll="0"/>
    <pivotField name="Ana Perdomo" dataField="1" compact="0" numFmtId="9" outline="0" multipleItemSelectionAllowed="1" showAll="0"/>
    <pivotField name="Laura Perez" compact="0" numFmtId="9" outline="0" multipleItemSelectionAllowed="1" showAll="0"/>
  </pivotFields>
  <rowFields count="1">
    <field x="-2"/>
  </rowFields>
  <rowItems count="4">
    <i>
      <x/>
    </i>
    <i i="1">
      <x v="1"/>
    </i>
    <i i="2">
      <x v="2"/>
    </i>
    <i i="3">
      <x v="3"/>
    </i>
  </rowItems>
  <colFields count="1">
    <field x="0"/>
  </colFields>
  <colItems count="4">
    <i>
      <x/>
    </i>
    <i>
      <x v="3"/>
    </i>
    <i>
      <x v="4"/>
    </i>
    <i t="grand">
      <x/>
    </i>
  </colItems>
  <dataFields count="4">
    <dataField name="Suma de Carlos dominguez" fld="1" showDataAs="percentOfTotal" baseField="0" numFmtId="10"/>
    <dataField name="Suma de Luis diaz" fld="2" showDataAs="percentOfTotal" baseField="0" numFmtId="10"/>
    <dataField name="Suma de Claudia Lopez" fld="3" showDataAs="percentOfTotal" baseField="0" numFmtId="10"/>
    <dataField name="Suma de Ana Perdomo" fld="4" showDataAs="percentOfTotal" baseField="0" numFmtId="1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00"/>
  <sheetViews>
    <sheetView workbookViewId="0">
      <selection activeCell="I20" sqref="I20"/>
    </sheetView>
  </sheetViews>
  <sheetFormatPr baseColWidth="10" defaultColWidth="11.21875" defaultRowHeight="15" customHeight="1"/>
  <cols>
    <col min="1" max="1" width="3.44140625" customWidth="1"/>
    <col min="2" max="2" width="6.44140625" customWidth="1"/>
    <col min="3" max="3" width="17.5546875" customWidth="1"/>
    <col min="4" max="4" width="20.21875" customWidth="1"/>
    <col min="5" max="5" width="13.5546875" customWidth="1"/>
    <col min="6" max="6" width="14.5546875" customWidth="1"/>
    <col min="7" max="7" width="13.6640625" customWidth="1"/>
    <col min="8" max="8" width="24.6640625" customWidth="1"/>
    <col min="9" max="9" width="16.44140625" customWidth="1"/>
    <col min="10" max="10" width="15.21875" hidden="1" customWidth="1"/>
    <col min="11" max="13" width="11" customWidth="1"/>
    <col min="14" max="14" width="14.6640625" customWidth="1"/>
    <col min="15" max="16" width="11" customWidth="1"/>
    <col min="17" max="17" width="10.6640625" customWidth="1"/>
    <col min="18" max="30" width="11" customWidth="1"/>
  </cols>
  <sheetData>
    <row r="1" spans="1:30" ht="21.75" customHeight="1">
      <c r="A1" s="1"/>
      <c r="B1" s="1"/>
      <c r="C1" s="109" t="s">
        <v>0</v>
      </c>
      <c r="D1" s="110"/>
      <c r="E1" s="110"/>
      <c r="F1" s="110"/>
      <c r="G1" s="110"/>
      <c r="H1" s="110"/>
      <c r="I1" s="110"/>
      <c r="J1" s="11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1"/>
      <c r="AD1" s="1"/>
    </row>
    <row r="2" spans="1:30" ht="15.75">
      <c r="A2" s="1"/>
      <c r="B2" s="1"/>
      <c r="C2" s="112"/>
      <c r="D2" s="113"/>
      <c r="E2" s="113"/>
      <c r="F2" s="113"/>
      <c r="G2" s="113"/>
      <c r="H2" s="113"/>
      <c r="I2" s="113"/>
      <c r="J2" s="114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1"/>
      <c r="AD2" s="1"/>
    </row>
    <row r="3" spans="1:30" ht="15.75">
      <c r="A3" s="1"/>
      <c r="B3" s="1"/>
      <c r="C3" s="2" t="s">
        <v>1</v>
      </c>
      <c r="D3" s="3"/>
      <c r="E3" s="3"/>
      <c r="F3" s="3"/>
      <c r="G3" s="3"/>
      <c r="H3" s="3"/>
      <c r="I3" s="3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1"/>
      <c r="AD3" s="1"/>
    </row>
    <row r="4" spans="1:30" ht="15.75">
      <c r="A4" s="1"/>
      <c r="B4" s="1"/>
      <c r="C4" s="2" t="s">
        <v>2</v>
      </c>
      <c r="D4" s="4"/>
      <c r="E4" s="4"/>
      <c r="F4" s="4"/>
      <c r="G4" s="4"/>
      <c r="H4" s="4"/>
      <c r="I4" s="4"/>
      <c r="J4" s="5"/>
      <c r="K4" s="5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1"/>
      <c r="AD4" s="1"/>
    </row>
    <row r="5" spans="1:30" ht="15.75">
      <c r="A5" s="1"/>
      <c r="B5" s="1"/>
      <c r="C5" s="6"/>
      <c r="D5" s="6"/>
      <c r="E5" s="6"/>
      <c r="F5" s="6"/>
      <c r="G5" s="6"/>
      <c r="H5" s="6"/>
      <c r="I5" s="6"/>
      <c r="J5" s="6"/>
      <c r="K5" s="6"/>
      <c r="L5" s="6"/>
      <c r="M5" s="2"/>
      <c r="N5" s="2"/>
      <c r="O5" s="6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1"/>
      <c r="AD5" s="1"/>
    </row>
    <row r="6" spans="1:30" ht="20.25" customHeight="1">
      <c r="A6" s="1"/>
      <c r="B6" s="1"/>
      <c r="C6" s="6"/>
      <c r="D6" s="7"/>
      <c r="E6" s="115" t="s">
        <v>3</v>
      </c>
      <c r="F6" s="116"/>
      <c r="G6" s="117"/>
      <c r="H6" s="115" t="s">
        <v>4</v>
      </c>
      <c r="I6" s="117"/>
      <c r="J6" s="1"/>
      <c r="K6" s="1"/>
      <c r="L6" s="1"/>
      <c r="M6" s="1"/>
      <c r="N6" s="1"/>
      <c r="O6" s="1"/>
      <c r="P6" s="1"/>
      <c r="Q6" s="1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1"/>
      <c r="AD6" s="1"/>
    </row>
    <row r="7" spans="1:30" ht="13.5" customHeight="1">
      <c r="A7" s="1"/>
      <c r="B7" s="1"/>
      <c r="C7" s="8" t="s">
        <v>5</v>
      </c>
      <c r="D7" s="9"/>
      <c r="E7" s="10" t="s">
        <v>6</v>
      </c>
      <c r="F7" s="9" t="s">
        <v>7</v>
      </c>
      <c r="G7" s="11" t="s">
        <v>8</v>
      </c>
      <c r="H7" s="10" t="s">
        <v>9</v>
      </c>
      <c r="I7" s="11" t="s">
        <v>10</v>
      </c>
      <c r="J7" s="1"/>
      <c r="K7" s="1"/>
      <c r="L7" s="1"/>
      <c r="M7" s="1"/>
      <c r="N7" s="1"/>
      <c r="O7" s="1"/>
      <c r="P7" s="1"/>
      <c r="Q7" s="1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ht="15.75">
      <c r="A8" s="1"/>
      <c r="B8" s="12"/>
      <c r="C8" s="13" t="s">
        <v>11</v>
      </c>
      <c r="D8" s="14"/>
      <c r="E8" s="14"/>
      <c r="F8" s="14"/>
      <c r="G8" s="14"/>
      <c r="H8" s="14"/>
      <c r="I8" s="15"/>
      <c r="J8" s="1"/>
      <c r="K8" s="1"/>
      <c r="L8" s="1"/>
      <c r="M8" s="1"/>
      <c r="N8" s="1"/>
      <c r="O8" s="1"/>
      <c r="P8" s="1"/>
      <c r="Q8" s="1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ht="15.75">
      <c r="A9" s="1"/>
      <c r="B9" s="16" t="s">
        <v>12</v>
      </c>
      <c r="C9" s="118" t="s">
        <v>13</v>
      </c>
      <c r="D9" s="119"/>
      <c r="E9" s="18"/>
      <c r="F9" s="18"/>
      <c r="G9" s="19"/>
      <c r="H9" s="19"/>
      <c r="I9" s="20"/>
      <c r="J9" s="1"/>
      <c r="K9" s="1"/>
      <c r="L9" s="1"/>
      <c r="M9" s="1"/>
      <c r="N9" s="1"/>
      <c r="O9" s="1"/>
      <c r="P9" s="1"/>
      <c r="Q9" s="1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ht="15.75">
      <c r="A10" s="1"/>
      <c r="B10" s="16">
        <v>1</v>
      </c>
      <c r="C10" s="120" t="s">
        <v>14</v>
      </c>
      <c r="D10" s="121"/>
      <c r="E10" s="21">
        <v>43900</v>
      </c>
      <c r="F10" s="21">
        <v>43926</v>
      </c>
      <c r="G10" s="22">
        <f t="shared" ref="G10:G14" si="0">F10-E10</f>
        <v>26</v>
      </c>
      <c r="H10" s="19" t="s">
        <v>15</v>
      </c>
      <c r="I10" s="23">
        <v>1</v>
      </c>
      <c r="J10" s="1"/>
      <c r="K10" s="1"/>
      <c r="L10" s="1"/>
      <c r="M10" s="1"/>
      <c r="N10" s="1"/>
      <c r="O10" s="1"/>
      <c r="P10" s="1"/>
      <c r="Q10" s="1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ht="15.75">
      <c r="A11" s="1"/>
      <c r="B11" s="16">
        <v>2</v>
      </c>
      <c r="C11" s="120" t="s">
        <v>16</v>
      </c>
      <c r="D11" s="121"/>
      <c r="E11" s="24">
        <v>43905</v>
      </c>
      <c r="F11" s="24">
        <v>43936</v>
      </c>
      <c r="G11" s="22">
        <f t="shared" si="0"/>
        <v>31</v>
      </c>
      <c r="H11" s="19" t="s">
        <v>17</v>
      </c>
      <c r="I11" s="23">
        <v>0</v>
      </c>
      <c r="J11" s="1"/>
      <c r="K11" s="1"/>
      <c r="L11" s="1"/>
      <c r="M11" s="1"/>
      <c r="N11" s="1"/>
      <c r="O11" s="1"/>
      <c r="P11" s="1"/>
      <c r="Q11" s="1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ht="15.75">
      <c r="A12" s="1"/>
      <c r="B12" s="16">
        <v>3</v>
      </c>
      <c r="C12" s="122" t="s">
        <v>18</v>
      </c>
      <c r="D12" s="123"/>
      <c r="E12" s="24">
        <v>43937</v>
      </c>
      <c r="F12" s="24">
        <v>43938</v>
      </c>
      <c r="G12" s="22">
        <f t="shared" si="0"/>
        <v>1</v>
      </c>
      <c r="H12" s="19" t="s">
        <v>19</v>
      </c>
      <c r="I12" s="23">
        <v>1</v>
      </c>
      <c r="J12" s="25">
        <f>SUM(I11:I14)</f>
        <v>1.9</v>
      </c>
      <c r="K12" s="1"/>
      <c r="L12" s="1"/>
      <c r="M12" s="1"/>
      <c r="N12" s="1"/>
      <c r="O12" s="1"/>
      <c r="P12" s="1"/>
      <c r="Q12" s="1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ht="16.5" customHeight="1">
      <c r="A13" s="1"/>
      <c r="B13" s="16">
        <v>4</v>
      </c>
      <c r="C13" s="120" t="s">
        <v>20</v>
      </c>
      <c r="D13" s="121"/>
      <c r="E13" s="24"/>
      <c r="F13" s="24"/>
      <c r="G13" s="22">
        <f t="shared" si="0"/>
        <v>0</v>
      </c>
      <c r="H13" s="19" t="s">
        <v>21</v>
      </c>
      <c r="I13" s="23">
        <v>0</v>
      </c>
      <c r="J13" s="1">
        <f>COUNT(I11:I14)</f>
        <v>4</v>
      </c>
      <c r="K13" s="1"/>
      <c r="L13" s="1"/>
      <c r="M13" s="1"/>
      <c r="N13" s="1"/>
      <c r="O13" s="1"/>
      <c r="P13" s="1"/>
      <c r="Q13" s="1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ht="15.75">
      <c r="A14" s="1"/>
      <c r="B14" s="16">
        <v>5</v>
      </c>
      <c r="C14" s="122" t="s">
        <v>22</v>
      </c>
      <c r="D14" s="123"/>
      <c r="E14" s="24">
        <v>44005</v>
      </c>
      <c r="F14" s="24">
        <v>44008</v>
      </c>
      <c r="G14" s="22">
        <f t="shared" si="0"/>
        <v>3</v>
      </c>
      <c r="H14" s="19" t="s">
        <v>23</v>
      </c>
      <c r="I14" s="23">
        <v>0.9</v>
      </c>
      <c r="J14" s="1"/>
      <c r="K14" s="1"/>
      <c r="L14" s="1"/>
      <c r="M14" s="1"/>
      <c r="N14" s="1"/>
      <c r="O14" s="1"/>
      <c r="P14" s="1"/>
      <c r="Q14" s="1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ht="15.75">
      <c r="A15" s="1"/>
      <c r="B15" s="16"/>
      <c r="C15" s="118" t="s">
        <v>24</v>
      </c>
      <c r="D15" s="119"/>
      <c r="E15" s="24"/>
      <c r="F15" s="24"/>
      <c r="G15" s="22"/>
      <c r="H15" s="19"/>
      <c r="I15" s="20">
        <v>0</v>
      </c>
      <c r="J15" s="1"/>
      <c r="K15" s="1"/>
      <c r="L15" s="1"/>
      <c r="M15" s="1"/>
      <c r="N15" s="1"/>
      <c r="O15" s="1"/>
      <c r="P15" s="1"/>
      <c r="Q15" s="1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ht="15.75">
      <c r="A16" s="1"/>
      <c r="B16" s="16">
        <v>6</v>
      </c>
      <c r="C16" s="120" t="s">
        <v>25</v>
      </c>
      <c r="D16" s="121"/>
      <c r="E16" s="24">
        <v>43974</v>
      </c>
      <c r="F16" s="24">
        <v>43976</v>
      </c>
      <c r="G16" s="22">
        <f t="shared" ref="G16:G22" si="1">F16-E16</f>
        <v>2</v>
      </c>
      <c r="H16" s="19" t="s">
        <v>25</v>
      </c>
      <c r="I16" s="23">
        <v>1</v>
      </c>
      <c r="J16" s="25">
        <f>SUM(I16:I22)</f>
        <v>5.4</v>
      </c>
      <c r="K16" s="1"/>
      <c r="L16" s="1"/>
      <c r="M16" s="1"/>
      <c r="N16" s="1"/>
      <c r="O16" s="1"/>
      <c r="P16" s="1"/>
      <c r="Q16" s="1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ht="15.75" customHeight="1">
      <c r="A17" s="1"/>
      <c r="B17" s="16">
        <v>7</v>
      </c>
      <c r="C17" s="120" t="s">
        <v>26</v>
      </c>
      <c r="D17" s="121"/>
      <c r="E17" s="24">
        <v>44005</v>
      </c>
      <c r="F17" s="24">
        <v>44008</v>
      </c>
      <c r="G17" s="22">
        <f t="shared" si="1"/>
        <v>3</v>
      </c>
      <c r="H17" s="19" t="s">
        <v>27</v>
      </c>
      <c r="I17" s="23">
        <v>1</v>
      </c>
      <c r="J17" s="1">
        <f>COUNT(I16:I22)</f>
        <v>7</v>
      </c>
      <c r="K17" s="1"/>
      <c r="L17" s="1"/>
      <c r="M17" s="1"/>
      <c r="N17" s="1"/>
      <c r="O17" s="1"/>
      <c r="P17" s="1"/>
      <c r="Q17" s="1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ht="15.75" customHeight="1">
      <c r="A18" s="1"/>
      <c r="B18" s="16">
        <v>8</v>
      </c>
      <c r="C18" s="120" t="s">
        <v>28</v>
      </c>
      <c r="D18" s="121"/>
      <c r="E18" s="24">
        <v>43992</v>
      </c>
      <c r="F18" s="24">
        <v>43997</v>
      </c>
      <c r="G18" s="22">
        <f t="shared" si="1"/>
        <v>5</v>
      </c>
      <c r="H18" s="19" t="s">
        <v>29</v>
      </c>
      <c r="I18" s="23">
        <v>1</v>
      </c>
      <c r="J18" s="1"/>
      <c r="K18" s="1"/>
      <c r="L18" s="1"/>
      <c r="M18" s="1"/>
      <c r="N18" s="1"/>
      <c r="O18" s="1"/>
      <c r="P18" s="1"/>
      <c r="Q18" s="1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ht="15.75" customHeight="1">
      <c r="A19" s="1"/>
      <c r="B19" s="16">
        <v>9</v>
      </c>
      <c r="C19" s="120" t="s">
        <v>30</v>
      </c>
      <c r="D19" s="121"/>
      <c r="E19" s="24">
        <v>43992</v>
      </c>
      <c r="F19" s="24">
        <v>44002</v>
      </c>
      <c r="G19" s="22">
        <f t="shared" si="1"/>
        <v>10</v>
      </c>
      <c r="H19" s="19" t="s">
        <v>31</v>
      </c>
      <c r="I19" s="23">
        <v>1</v>
      </c>
      <c r="J19" s="1"/>
      <c r="K19" s="1"/>
      <c r="L19" s="1"/>
      <c r="M19" s="1"/>
      <c r="N19" s="1"/>
      <c r="O19" s="1"/>
      <c r="P19" s="1"/>
      <c r="Q19" s="1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ht="15.75">
      <c r="A20" s="1"/>
      <c r="B20" s="16">
        <v>10</v>
      </c>
      <c r="C20" s="127" t="s">
        <v>32</v>
      </c>
      <c r="D20" s="119"/>
      <c r="E20" s="24"/>
      <c r="F20" s="24"/>
      <c r="G20" s="22">
        <f t="shared" si="1"/>
        <v>0</v>
      </c>
      <c r="H20" s="19" t="s">
        <v>32</v>
      </c>
      <c r="I20" s="23">
        <v>0</v>
      </c>
      <c r="J20" s="1"/>
      <c r="K20" s="1"/>
      <c r="L20" s="1"/>
      <c r="M20" s="1"/>
      <c r="N20" s="1"/>
      <c r="O20" s="1"/>
      <c r="P20" s="1"/>
      <c r="Q20" s="1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ht="15.75" customHeight="1">
      <c r="A21" s="1"/>
      <c r="B21" s="16">
        <v>11</v>
      </c>
      <c r="C21" s="127" t="s">
        <v>33</v>
      </c>
      <c r="D21" s="119"/>
      <c r="E21" s="24">
        <v>43977</v>
      </c>
      <c r="F21" s="24">
        <v>44008</v>
      </c>
      <c r="G21" s="22">
        <f t="shared" si="1"/>
        <v>31</v>
      </c>
      <c r="H21" s="19" t="s">
        <v>33</v>
      </c>
      <c r="I21" s="23">
        <v>0.7</v>
      </c>
      <c r="J21" s="1"/>
      <c r="K21" s="1"/>
      <c r="L21" s="1"/>
      <c r="M21" s="1"/>
      <c r="N21" s="1"/>
      <c r="O21" s="1"/>
      <c r="P21" s="1"/>
      <c r="Q21" s="1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ht="15.75" customHeight="1">
      <c r="A22" s="1"/>
      <c r="B22" s="16">
        <v>12</v>
      </c>
      <c r="C22" s="120" t="s">
        <v>34</v>
      </c>
      <c r="D22" s="121"/>
      <c r="E22" s="24">
        <v>43977</v>
      </c>
      <c r="F22" s="24">
        <v>44008</v>
      </c>
      <c r="G22" s="22">
        <f t="shared" si="1"/>
        <v>31</v>
      </c>
      <c r="H22" s="19" t="s">
        <v>35</v>
      </c>
      <c r="I22" s="23">
        <v>0.7</v>
      </c>
      <c r="J22" s="1"/>
      <c r="K22" s="1"/>
      <c r="L22" s="1"/>
      <c r="M22" s="1"/>
      <c r="N22" s="1"/>
      <c r="O22" s="1"/>
      <c r="P22" s="1"/>
      <c r="Q22" s="1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ht="15.75">
      <c r="A23" s="1"/>
      <c r="B23" s="16"/>
      <c r="C23" s="128" t="s">
        <v>36</v>
      </c>
      <c r="D23" s="123"/>
      <c r="E23" s="24"/>
      <c r="F23" s="24"/>
      <c r="G23" s="22"/>
      <c r="H23" s="19"/>
      <c r="I23" s="20">
        <f>J24/J25</f>
        <v>0</v>
      </c>
      <c r="J23" s="1"/>
      <c r="K23" s="1"/>
      <c r="L23" s="1"/>
      <c r="M23" s="1"/>
      <c r="N23" s="1"/>
      <c r="O23" s="1"/>
      <c r="P23" s="1"/>
      <c r="Q23" s="1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ht="15.75" customHeight="1">
      <c r="A24" s="1"/>
      <c r="B24" s="16">
        <v>13</v>
      </c>
      <c r="C24" s="120" t="s">
        <v>37</v>
      </c>
      <c r="D24" s="121"/>
      <c r="E24" s="24">
        <v>43977</v>
      </c>
      <c r="F24" s="24">
        <v>44008</v>
      </c>
      <c r="G24" s="22">
        <f t="shared" ref="G24:G25" si="2">F24-E24</f>
        <v>31</v>
      </c>
      <c r="H24" s="19" t="s">
        <v>38</v>
      </c>
      <c r="I24" s="23">
        <v>0</v>
      </c>
      <c r="J24" s="25">
        <f>SUM(I24:I25)</f>
        <v>0</v>
      </c>
      <c r="K24" s="1"/>
      <c r="L24" s="1"/>
      <c r="M24" s="1"/>
      <c r="N24" s="1"/>
      <c r="O24" s="1"/>
      <c r="P24" s="1"/>
      <c r="Q24" s="1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ht="15.75" customHeight="1">
      <c r="A25" s="1"/>
      <c r="B25" s="16">
        <v>14</v>
      </c>
      <c r="C25" s="120" t="s">
        <v>39</v>
      </c>
      <c r="D25" s="121"/>
      <c r="E25" s="24">
        <v>43977</v>
      </c>
      <c r="F25" s="24">
        <v>44008</v>
      </c>
      <c r="G25" s="22">
        <f t="shared" si="2"/>
        <v>31</v>
      </c>
      <c r="H25" s="19" t="s">
        <v>40</v>
      </c>
      <c r="I25" s="23">
        <v>0</v>
      </c>
      <c r="J25" s="1">
        <f>COUNT(I24:I25)</f>
        <v>2</v>
      </c>
      <c r="K25" s="1"/>
      <c r="L25" s="1"/>
      <c r="M25" s="1"/>
      <c r="N25" s="1"/>
      <c r="O25" s="1"/>
      <c r="P25" s="1"/>
      <c r="Q25" s="1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ht="15.75">
      <c r="A26" s="1"/>
      <c r="B26" s="16"/>
      <c r="C26" s="118" t="s">
        <v>41</v>
      </c>
      <c r="D26" s="119"/>
      <c r="E26" s="24"/>
      <c r="F26" s="24"/>
      <c r="G26" s="22"/>
      <c r="H26" s="19"/>
      <c r="I26" s="20">
        <f>J27/J28</f>
        <v>0</v>
      </c>
      <c r="J26" s="1"/>
      <c r="K26" s="1"/>
      <c r="L26" s="1"/>
      <c r="M26" s="1"/>
      <c r="N26" s="1"/>
      <c r="O26" s="1"/>
      <c r="P26" s="1"/>
      <c r="Q26" s="1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ht="15.75" customHeight="1">
      <c r="A27" s="1"/>
      <c r="B27" s="16">
        <v>15</v>
      </c>
      <c r="C27" s="120" t="s">
        <v>42</v>
      </c>
      <c r="D27" s="121"/>
      <c r="E27" s="24"/>
      <c r="F27" s="24"/>
      <c r="G27" s="22">
        <f t="shared" ref="G27:G28" si="3">F27-E27</f>
        <v>0</v>
      </c>
      <c r="H27" s="19" t="s">
        <v>43</v>
      </c>
      <c r="I27" s="23">
        <v>0</v>
      </c>
      <c r="J27" s="25">
        <f>SUM(I27:I28)</f>
        <v>0</v>
      </c>
      <c r="K27" s="1"/>
      <c r="L27" s="1"/>
      <c r="M27" s="1"/>
      <c r="N27" s="1"/>
      <c r="O27" s="1"/>
      <c r="P27" s="1"/>
      <c r="Q27" s="1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ht="15.75" customHeight="1">
      <c r="A28" s="1"/>
      <c r="B28" s="16">
        <v>16</v>
      </c>
      <c r="C28" s="120" t="s">
        <v>44</v>
      </c>
      <c r="D28" s="121"/>
      <c r="E28" s="24"/>
      <c r="F28" s="24"/>
      <c r="G28" s="22">
        <f t="shared" si="3"/>
        <v>0</v>
      </c>
      <c r="H28" s="19" t="s">
        <v>45</v>
      </c>
      <c r="I28" s="23">
        <v>0</v>
      </c>
      <c r="J28" s="1">
        <f>COUNT(I27:I28)</f>
        <v>2</v>
      </c>
      <c r="K28" s="1"/>
      <c r="L28" s="1"/>
      <c r="M28" s="1"/>
      <c r="N28" s="1"/>
      <c r="O28" s="1"/>
      <c r="P28" s="1"/>
      <c r="Q28" s="1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ht="15.75">
      <c r="A29" s="1"/>
      <c r="B29" s="26"/>
      <c r="C29" s="124"/>
      <c r="D29" s="119"/>
      <c r="E29" s="27"/>
      <c r="F29" s="27"/>
      <c r="G29" s="22"/>
      <c r="H29" s="19"/>
      <c r="I29" s="28"/>
      <c r="J29" s="1"/>
      <c r="K29" s="1"/>
      <c r="L29" s="1"/>
      <c r="M29" s="1"/>
      <c r="N29" s="1"/>
      <c r="O29" s="1"/>
      <c r="P29" s="1"/>
      <c r="Q29" s="1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ht="15.75">
      <c r="A30" s="1"/>
      <c r="B30" s="29"/>
      <c r="C30" s="125" t="s">
        <v>46</v>
      </c>
      <c r="D30" s="126"/>
      <c r="E30" s="30">
        <f>E11</f>
        <v>43905</v>
      </c>
      <c r="F30" s="30">
        <f>F28</f>
        <v>0</v>
      </c>
      <c r="G30" s="31">
        <f>F30-E30</f>
        <v>-43905</v>
      </c>
      <c r="H30" s="31"/>
      <c r="I30" s="32"/>
      <c r="J30" s="1"/>
      <c r="K30" s="1"/>
      <c r="L30" s="1"/>
      <c r="M30" s="1"/>
      <c r="N30" s="1"/>
      <c r="O30" s="1"/>
      <c r="P30" s="1"/>
      <c r="Q30" s="1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ht="15.75">
      <c r="A31" s="1"/>
      <c r="B31" s="1"/>
      <c r="C31" s="33"/>
      <c r="D31" s="33"/>
      <c r="E31" s="33"/>
      <c r="F31" s="33"/>
      <c r="G31" s="33"/>
      <c r="H31" s="33"/>
      <c r="I31" s="33"/>
      <c r="J31" s="34"/>
      <c r="K31" s="35"/>
      <c r="L31" s="34"/>
      <c r="M31" s="35"/>
      <c r="N31" s="35"/>
      <c r="O31" s="34"/>
      <c r="P31" s="35"/>
      <c r="Q31" s="34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ht="15.75">
      <c r="A32" s="2"/>
      <c r="B32" s="2"/>
      <c r="C32" s="36"/>
      <c r="D32" s="36"/>
      <c r="E32" s="36"/>
      <c r="F32" s="36"/>
      <c r="G32" s="36"/>
      <c r="H32" s="36"/>
      <c r="I32" s="36"/>
      <c r="J32" s="37"/>
      <c r="K32" s="38"/>
      <c r="L32" s="37"/>
      <c r="M32" s="38"/>
      <c r="N32" s="38"/>
      <c r="O32" s="37"/>
      <c r="P32" s="38"/>
      <c r="Q32" s="37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ht="15.75">
      <c r="A33" s="1"/>
      <c r="B33" s="1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ht="15.75">
      <c r="A34" s="1"/>
      <c r="B34" s="1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ht="15.75">
      <c r="A35" s="1"/>
      <c r="B35" s="1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ht="15.75">
      <c r="A36" s="1"/>
      <c r="B36" s="1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ht="15.75">
      <c r="A37" s="1"/>
      <c r="B37" s="1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ht="15.75">
      <c r="A38" s="1"/>
      <c r="B38" s="1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ht="15.75">
      <c r="A39" s="1"/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ht="15.75">
      <c r="A40" s="1"/>
      <c r="B40" s="1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ht="15.75">
      <c r="A41" s="1"/>
      <c r="B41" s="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ht="15.75">
      <c r="A42" s="1"/>
      <c r="B42" s="1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ht="15.75">
      <c r="A43" s="1"/>
      <c r="B43" s="1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ht="15.75">
      <c r="A44" s="1"/>
      <c r="B44" s="1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ht="15.75">
      <c r="A45" s="1"/>
      <c r="B45" s="1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ht="15.75">
      <c r="A46" s="1"/>
      <c r="B46" s="1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ht="15.75">
      <c r="A47" s="1"/>
      <c r="B47" s="1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ht="15.75">
      <c r="A48" s="1"/>
      <c r="B48" s="1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ht="15.75">
      <c r="A49" s="1"/>
      <c r="B49" s="1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 ht="15.75">
      <c r="A50" s="1"/>
      <c r="B50" s="1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1:30" ht="15.75">
      <c r="A51" s="1"/>
      <c r="B51" s="1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1:30" ht="15.75">
      <c r="A52" s="1"/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 ht="15.75">
      <c r="A53" s="1"/>
      <c r="B53" s="1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ht="15.75">
      <c r="A54" s="1"/>
      <c r="B54" s="1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ht="15.75">
      <c r="A55" s="1"/>
      <c r="B55" s="1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ht="15.75">
      <c r="A56" s="1"/>
      <c r="B56" s="1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ht="15.75">
      <c r="A57" s="1"/>
      <c r="B57" s="1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ht="15.75">
      <c r="A58" s="1"/>
      <c r="B58" s="1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ht="15.75">
      <c r="A59" s="1"/>
      <c r="B59" s="1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ht="15.75">
      <c r="A60" s="1"/>
      <c r="B60" s="1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ht="15.75">
      <c r="A61" s="1"/>
      <c r="B61" s="1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ht="15.75">
      <c r="A62" s="1"/>
      <c r="B62" s="1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ht="15.75">
      <c r="A63" s="1"/>
      <c r="B63" s="1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ht="15.75">
      <c r="A64" s="1"/>
      <c r="B64" s="1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ht="15.75">
      <c r="A65" s="1"/>
      <c r="B65" s="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ht="15.75">
      <c r="A66" s="1"/>
      <c r="B66" s="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ht="15.75">
      <c r="A67" s="1"/>
      <c r="B67" s="1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ht="15.75">
      <c r="A68" s="1"/>
      <c r="B68" s="1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ht="15.75">
      <c r="A69" s="1"/>
      <c r="B69" s="1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ht="15.75">
      <c r="A70" s="1"/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ht="15.75">
      <c r="A71" s="1"/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ht="15.75">
      <c r="A72" s="1"/>
      <c r="B72" s="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ht="15.75">
      <c r="A73" s="1"/>
      <c r="B73" s="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ht="15.75">
      <c r="A74" s="1"/>
      <c r="B74" s="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ht="15.75">
      <c r="A75" s="1"/>
      <c r="B75" s="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ht="15.75">
      <c r="A76" s="1"/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ht="15.75">
      <c r="A77" s="1"/>
      <c r="B77" s="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ht="15.75">
      <c r="A78" s="1"/>
      <c r="B78" s="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ht="15.75">
      <c r="A79" s="1"/>
      <c r="B79" s="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ht="15.75">
      <c r="A80" s="1"/>
      <c r="B80" s="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ht="15.75">
      <c r="A81" s="1"/>
      <c r="B81" s="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ht="15.75">
      <c r="A82" s="1"/>
      <c r="B82" s="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ht="15.75">
      <c r="A83" s="1"/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ht="15.75">
      <c r="A84" s="1"/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ht="15.75">
      <c r="A85" s="1"/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ht="15.75">
      <c r="A86" s="1"/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ht="15.75">
      <c r="A87" s="1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ht="15.75">
      <c r="A88" s="1"/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ht="15.75">
      <c r="A89" s="1"/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ht="15.75">
      <c r="A90" s="1"/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ht="15.75">
      <c r="A91" s="1"/>
      <c r="B91" s="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ht="15.75">
      <c r="A92" s="1"/>
      <c r="B92" s="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ht="15.75">
      <c r="A93" s="1"/>
      <c r="B93" s="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ht="15.75">
      <c r="A94" s="1"/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ht="15.75">
      <c r="A95" s="1"/>
      <c r="B95" s="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ht="15.75">
      <c r="A96" s="1"/>
      <c r="B96" s="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ht="15.75">
      <c r="A97" s="1"/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ht="15.75">
      <c r="A98" s="1"/>
      <c r="B98" s="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ht="15.75">
      <c r="A99" s="1"/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ht="15.75">
      <c r="A100" s="1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ht="15.75">
      <c r="A101" s="1"/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ht="15.75">
      <c r="A102" s="1"/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ht="15.75">
      <c r="A103" s="1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ht="15.75">
      <c r="A104" s="1"/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ht="15.75">
      <c r="A105" s="1"/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ht="15.75">
      <c r="A106" s="1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ht="15.75">
      <c r="A107" s="1"/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ht="15.75">
      <c r="A108" s="1"/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ht="15.75">
      <c r="A109" s="1"/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ht="15.75">
      <c r="A110" s="1"/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ht="15.75">
      <c r="A111" s="1"/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ht="15.75">
      <c r="A112" s="1"/>
      <c r="B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ht="15.75">
      <c r="A113" s="1"/>
      <c r="B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ht="15.75">
      <c r="A114" s="1"/>
      <c r="B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ht="15.75">
      <c r="A115" s="1"/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ht="15.75">
      <c r="A116" s="1"/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ht="15.75">
      <c r="A117" s="1"/>
      <c r="B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ht="15.75">
      <c r="A118" s="1"/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ht="15.75">
      <c r="A119" s="1"/>
      <c r="B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ht="15.75">
      <c r="A120" s="1"/>
      <c r="B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ht="15.75">
      <c r="A121" s="1"/>
      <c r="B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ht="15.75">
      <c r="A122" s="1"/>
      <c r="B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ht="15.75">
      <c r="A123" s="1"/>
      <c r="B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ht="15.75">
      <c r="A124" s="1"/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ht="15.75">
      <c r="A125" s="1"/>
      <c r="B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ht="15.75">
      <c r="A126" s="1"/>
      <c r="B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ht="15.75">
      <c r="A127" s="1"/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5.75">
      <c r="A128" s="1"/>
      <c r="B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5.75">
      <c r="A129" s="1"/>
      <c r="B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5.75">
      <c r="A130" s="1"/>
      <c r="B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5.75">
      <c r="A131" s="1"/>
      <c r="B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5.75">
      <c r="A132" s="1"/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5.75">
      <c r="A133" s="1"/>
      <c r="B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5.75">
      <c r="A134" s="1"/>
      <c r="B134" s="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5.75">
      <c r="A135" s="1"/>
      <c r="B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5.75">
      <c r="A136" s="1"/>
      <c r="B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5.75">
      <c r="A137" s="1"/>
      <c r="B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5.75">
      <c r="A138" s="1"/>
      <c r="B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5.75">
      <c r="A139" s="1"/>
      <c r="B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5.75">
      <c r="A140" s="1"/>
      <c r="B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5.75">
      <c r="A141" s="1"/>
      <c r="B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5.75">
      <c r="A142" s="1"/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5.75">
      <c r="A143" s="1"/>
      <c r="B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5.75">
      <c r="A144" s="1"/>
      <c r="B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5.75">
      <c r="A145" s="1"/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5.75">
      <c r="A146" s="1"/>
      <c r="B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5.75">
      <c r="A147" s="1"/>
      <c r="B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5.75">
      <c r="A148" s="1"/>
      <c r="B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5.75">
      <c r="A149" s="1"/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5.75">
      <c r="A150" s="1"/>
      <c r="B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5.75">
      <c r="A151" s="1"/>
      <c r="B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5.75">
      <c r="A152" s="1"/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5.75">
      <c r="A153" s="1"/>
      <c r="B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5.75">
      <c r="A154" s="1"/>
      <c r="B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5.75">
      <c r="A155" s="1"/>
      <c r="B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5.75">
      <c r="A156" s="1"/>
      <c r="B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5.75">
      <c r="A157" s="1"/>
      <c r="B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5.75">
      <c r="A158" s="1"/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5.75">
      <c r="A159" s="1"/>
      <c r="B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5.75">
      <c r="A160" s="1"/>
      <c r="B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5.75">
      <c r="A161" s="1"/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5.75">
      <c r="A162" s="1"/>
      <c r="B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5.75">
      <c r="A163" s="1"/>
      <c r="B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5.75">
      <c r="A164" s="1"/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5.75">
      <c r="A165" s="1"/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5.75">
      <c r="A166" s="1"/>
      <c r="B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5.75">
      <c r="A167" s="1"/>
      <c r="B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5.75">
      <c r="A168" s="1"/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5.75">
      <c r="A169" s="1"/>
      <c r="B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5.75">
      <c r="A170" s="1"/>
      <c r="B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5.75">
      <c r="A171" s="1"/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5.75">
      <c r="A172" s="1"/>
      <c r="B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5.75">
      <c r="A173" s="1"/>
      <c r="B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5.75">
      <c r="A174" s="1"/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5.75">
      <c r="A175" s="1"/>
      <c r="B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5.75">
      <c r="A176" s="1"/>
      <c r="B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5.75">
      <c r="A177" s="1"/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5.75">
      <c r="A178" s="1"/>
      <c r="B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5.75">
      <c r="A179" s="1"/>
      <c r="B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5.75">
      <c r="A180" s="1"/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5.75">
      <c r="A181" s="1"/>
      <c r="B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5.75">
      <c r="A182" s="1"/>
      <c r="B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5.75">
      <c r="A183" s="1"/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5.75">
      <c r="A184" s="1"/>
      <c r="B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5.75">
      <c r="A185" s="1"/>
      <c r="B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5.75">
      <c r="A186" s="1"/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5.75">
      <c r="A187" s="1"/>
      <c r="B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5.75">
      <c r="A188" s="1"/>
      <c r="B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5.75">
      <c r="A189" s="1"/>
      <c r="B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5.75">
      <c r="A190" s="1"/>
      <c r="B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5.75">
      <c r="A191" s="1"/>
      <c r="B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5.75">
      <c r="A192" s="1"/>
      <c r="B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5.75">
      <c r="A193" s="1"/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5.75">
      <c r="A194" s="1"/>
      <c r="B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5.75">
      <c r="A195" s="1"/>
      <c r="B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5.75">
      <c r="A196" s="1"/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5.75">
      <c r="A197" s="1"/>
      <c r="B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5.75">
      <c r="A198" s="1"/>
      <c r="B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5.75">
      <c r="A199" s="1"/>
      <c r="B199" s="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5.75">
      <c r="A200" s="1"/>
      <c r="B200" s="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5.75">
      <c r="A201" s="1"/>
      <c r="B201" s="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5.75">
      <c r="A202" s="1"/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5.75">
      <c r="A203" s="1"/>
      <c r="B203" s="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5.75">
      <c r="A204" s="1"/>
      <c r="B204" s="1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5.75">
      <c r="A205" s="1"/>
      <c r="B205" s="1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5.75">
      <c r="A206" s="1"/>
      <c r="B206" s="1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5.75">
      <c r="A207" s="1"/>
      <c r="B207" s="1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5.75">
      <c r="A208" s="1"/>
      <c r="B208" s="1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5.75">
      <c r="A209" s="1"/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5.75">
      <c r="A210" s="1"/>
      <c r="B210" s="1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5.75">
      <c r="A211" s="1"/>
      <c r="B211" s="1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5.75">
      <c r="A212" s="1"/>
      <c r="B212" s="1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5.75">
      <c r="A213" s="1"/>
      <c r="B213" s="1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5.75">
      <c r="A214" s="1"/>
      <c r="B214" s="1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5.75">
      <c r="A215" s="1"/>
      <c r="B215" s="1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5.75">
      <c r="A216" s="1"/>
      <c r="B216" s="1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5.75">
      <c r="A217" s="1"/>
      <c r="B217" s="1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5.75">
      <c r="A218" s="1"/>
      <c r="B218" s="1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5.75">
      <c r="A219" s="1"/>
      <c r="B219" s="1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5.75">
      <c r="A220" s="1"/>
      <c r="B220" s="1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5.75">
      <c r="A221" s="1"/>
      <c r="B221" s="1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5.75">
      <c r="A222" s="1"/>
      <c r="B222" s="1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5.75">
      <c r="A223" s="1"/>
      <c r="B223" s="1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5.75">
      <c r="A224" s="1"/>
      <c r="B224" s="1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5.75">
      <c r="A225" s="1"/>
      <c r="B225" s="1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5.75">
      <c r="A226" s="1"/>
      <c r="B226" s="1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5.75">
      <c r="A227" s="1"/>
      <c r="B227" s="1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5.75">
      <c r="A228" s="1"/>
      <c r="B228" s="1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5.75">
      <c r="A229" s="1"/>
      <c r="B229" s="1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5.75">
      <c r="A230" s="1"/>
      <c r="B230" s="1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5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5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5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5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5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5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5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5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5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5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5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5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5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5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5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5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5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5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5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5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5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5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5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5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5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5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5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5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5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5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5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5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5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5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5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5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5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5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5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5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5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5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5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5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5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5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5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5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5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5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5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5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5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5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5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5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5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5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5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5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5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5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5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5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5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5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5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5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5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5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5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5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5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5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5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5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5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5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5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5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5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5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5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5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5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5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5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5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5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5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5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5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5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5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5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5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5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5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5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5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5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5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5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5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5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5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5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5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5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5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5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5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5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5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5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5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5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5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5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5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5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5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5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5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5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5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5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5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5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5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5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5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5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5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5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5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5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5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5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5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5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5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5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5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5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5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5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5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5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5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5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5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5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5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5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5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5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5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5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5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5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5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5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5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5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5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5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5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5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5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5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5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5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5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5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5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5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5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5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5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5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5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5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5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5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5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5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5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5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5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5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5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5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5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5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5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5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5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5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5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5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5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5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5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5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5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5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5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5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5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5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5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5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5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5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5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5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5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5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5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5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5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5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5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5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5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5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5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5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5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5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5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5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5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5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5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5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5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5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5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5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5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5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5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5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5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5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5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5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5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5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5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5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5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5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5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5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5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5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5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5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5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5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5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5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5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5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5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5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5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5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5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5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5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5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5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5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5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5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5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5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5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5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5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5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5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5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5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5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5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5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5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5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5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5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5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5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5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5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5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5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5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5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5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5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5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5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5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5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5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5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5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5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5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5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5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5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5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5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5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5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5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5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5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5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5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5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5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5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5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5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5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5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5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5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5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5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5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5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5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5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5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5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5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5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5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5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5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5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5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5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5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5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5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5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5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5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5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5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5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5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5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5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5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5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5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5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5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5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5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5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5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5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5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5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5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5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5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5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5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5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5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5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5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5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5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5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5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5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5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5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5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5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5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5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5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5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5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5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5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5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5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5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5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5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5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5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5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5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5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5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5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5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5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5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5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5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5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5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5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5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5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5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5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5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5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5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5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5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5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5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5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5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5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5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5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5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5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5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5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5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5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5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5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5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5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5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5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5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5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5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5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5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5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5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5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5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5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5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5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5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5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5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5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5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5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5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5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5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5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5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5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5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5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5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5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5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5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5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5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5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5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5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5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5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5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5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5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5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5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5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5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5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5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5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5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5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5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5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5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5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5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5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5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5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5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5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5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5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5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5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5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5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5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5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5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5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5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5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5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5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5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5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5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5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5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5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5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5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5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5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5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5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5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5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5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5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5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5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5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5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5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5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5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5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5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5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5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5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5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5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5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5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5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5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5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5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5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5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5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5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5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5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5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5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5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5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5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5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5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5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5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5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5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5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5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5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5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5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5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5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5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5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5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5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5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5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5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5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5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5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5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5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5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5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5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5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5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5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5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5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5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5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5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5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5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5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5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5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5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5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5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5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5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5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5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5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5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5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5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5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5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5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5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5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5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5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5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5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5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5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5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5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5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5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5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5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5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5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5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5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5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5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5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5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5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5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5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5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5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5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5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5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5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5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5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5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5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5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5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5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5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5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5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5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5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5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5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5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5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5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5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5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5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5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5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5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5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5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5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5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5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5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5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5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5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5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5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5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5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5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5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5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5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5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5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5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5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5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5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5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5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5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5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5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5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5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5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5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5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5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5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5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5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5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5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5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5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5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5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5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5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5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5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5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5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5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5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5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5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5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5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5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5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5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5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5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5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5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5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5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5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5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5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5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5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5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5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5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5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5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5.7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5.7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5.7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5.7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5.7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5.7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5.7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5.7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5.7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5.7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5.7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30" ht="15.7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spans="1:30" ht="15.7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spans="1:30" ht="15.7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spans="1:30" ht="15.7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spans="1:30" ht="15.7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spans="1:30" ht="15.7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spans="1:30" ht="15.7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spans="1:30" ht="15.7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</sheetData>
  <mergeCells count="25">
    <mergeCell ref="C28:D28"/>
    <mergeCell ref="C29:D29"/>
    <mergeCell ref="C30:D30"/>
    <mergeCell ref="C20:D20"/>
    <mergeCell ref="C21:D21"/>
    <mergeCell ref="C22:D22"/>
    <mergeCell ref="C23:D23"/>
    <mergeCell ref="C24:D24"/>
    <mergeCell ref="C25:D25"/>
    <mergeCell ref="C26:D26"/>
    <mergeCell ref="C16:D16"/>
    <mergeCell ref="C17:D17"/>
    <mergeCell ref="C18:D18"/>
    <mergeCell ref="C19:D19"/>
    <mergeCell ref="C27:D27"/>
    <mergeCell ref="C11:D11"/>
    <mergeCell ref="C12:D12"/>
    <mergeCell ref="C13:D13"/>
    <mergeCell ref="C14:D14"/>
    <mergeCell ref="C15:D15"/>
    <mergeCell ref="C1:J2"/>
    <mergeCell ref="E6:G6"/>
    <mergeCell ref="H6:I6"/>
    <mergeCell ref="C9:D9"/>
    <mergeCell ref="C10:D10"/>
  </mergeCell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topLeftCell="A2" workbookViewId="0"/>
  </sheetViews>
  <sheetFormatPr baseColWidth="10" defaultColWidth="11.21875" defaultRowHeight="15" customHeight="1"/>
  <cols>
    <col min="1" max="26" width="10.5546875" customWidth="1"/>
  </cols>
  <sheetData/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M33"/>
  <sheetViews>
    <sheetView topLeftCell="A11" workbookViewId="0">
      <selection activeCell="F13" sqref="F13"/>
    </sheetView>
  </sheetViews>
  <sheetFormatPr baseColWidth="10" defaultColWidth="11.21875" defaultRowHeight="15" customHeight="1"/>
  <cols>
    <col min="1" max="1" width="3" customWidth="1"/>
    <col min="2" max="2" width="31.44140625" customWidth="1"/>
    <col min="3" max="3" width="18.44140625" customWidth="1"/>
    <col min="4" max="4" width="13.109375" customWidth="1"/>
    <col min="5" max="5" width="18.44140625" customWidth="1"/>
    <col min="6" max="6" width="12.6640625" customWidth="1"/>
    <col min="7" max="7" width="18.44140625" customWidth="1"/>
    <col min="8" max="8" width="24.44140625" customWidth="1"/>
    <col min="9" max="9" width="22.109375" customWidth="1"/>
    <col min="10" max="10" width="14.5546875" customWidth="1"/>
    <col min="11" max="11" width="16.88671875" customWidth="1"/>
    <col min="12" max="12" width="14.44140625" customWidth="1"/>
    <col min="13" max="13" width="12.44140625" customWidth="1"/>
    <col min="14" max="26" width="10.5546875" customWidth="1"/>
  </cols>
  <sheetData>
    <row r="2" spans="2:12" ht="15.75">
      <c r="B2" s="129" t="s">
        <v>47</v>
      </c>
      <c r="C2" s="130"/>
      <c r="D2" s="131"/>
    </row>
    <row r="3" spans="2:12" ht="5.25" customHeight="1"/>
    <row r="4" spans="2:12" ht="18.75" customHeight="1">
      <c r="B4" s="39" t="s">
        <v>48</v>
      </c>
      <c r="C4" s="40" t="s">
        <v>49</v>
      </c>
      <c r="D4" s="41" t="s">
        <v>50</v>
      </c>
      <c r="F4" s="132" t="s">
        <v>51</v>
      </c>
      <c r="G4" s="133"/>
      <c r="H4" s="133"/>
      <c r="I4" s="133"/>
      <c r="J4" s="133"/>
      <c r="K4" s="133"/>
      <c r="L4" s="134"/>
    </row>
    <row r="5" spans="2:12" ht="15.75">
      <c r="B5" s="42" t="s">
        <v>75</v>
      </c>
      <c r="C5" s="43">
        <v>1</v>
      </c>
      <c r="D5" s="173">
        <v>4000</v>
      </c>
      <c r="F5" s="135"/>
      <c r="G5" s="136"/>
      <c r="H5" s="136"/>
      <c r="I5" s="136"/>
      <c r="J5" s="136"/>
      <c r="K5" s="136"/>
      <c r="L5" s="137"/>
    </row>
    <row r="6" spans="2:12" ht="15.75">
      <c r="B6" s="42" t="s">
        <v>76</v>
      </c>
      <c r="C6" s="43">
        <v>1</v>
      </c>
      <c r="D6" s="173">
        <v>4000</v>
      </c>
      <c r="F6" s="135"/>
      <c r="G6" s="136"/>
      <c r="H6" s="136"/>
      <c r="I6" s="136"/>
      <c r="J6" s="136"/>
      <c r="K6" s="136"/>
      <c r="L6" s="137"/>
    </row>
    <row r="7" spans="2:12" ht="15.75">
      <c r="B7" s="42" t="s">
        <v>78</v>
      </c>
      <c r="C7" s="43">
        <v>1</v>
      </c>
      <c r="D7" s="173">
        <v>4000</v>
      </c>
      <c r="F7" s="135"/>
      <c r="G7" s="136"/>
      <c r="H7" s="136"/>
      <c r="I7" s="136"/>
      <c r="J7" s="136"/>
      <c r="K7" s="136"/>
      <c r="L7" s="137"/>
    </row>
    <row r="8" spans="2:12" ht="15.75">
      <c r="B8" s="42" t="s">
        <v>79</v>
      </c>
      <c r="C8" s="43">
        <v>1</v>
      </c>
      <c r="D8" s="173">
        <v>4000</v>
      </c>
      <c r="F8" s="138"/>
      <c r="G8" s="139"/>
      <c r="H8" s="139"/>
      <c r="I8" s="139"/>
      <c r="J8" s="139"/>
      <c r="K8" s="139"/>
      <c r="L8" s="140"/>
    </row>
    <row r="9" spans="2:12" ht="15.75">
      <c r="B9" s="44" t="s">
        <v>77</v>
      </c>
      <c r="C9" s="45">
        <v>1</v>
      </c>
      <c r="D9" s="172">
        <v>4000</v>
      </c>
    </row>
    <row r="10" spans="2:12" ht="9.75" customHeight="1"/>
    <row r="11" spans="2:12" ht="15.75">
      <c r="B11" s="46" t="s">
        <v>52</v>
      </c>
      <c r="C11" s="47" t="str">
        <f>B5</f>
        <v>Karen Bustamante</v>
      </c>
      <c r="D11" s="47" t="str">
        <f>B6</f>
        <v>Wilmar Rincon</v>
      </c>
      <c r="E11" s="47" t="str">
        <f>B7</f>
        <v>Gloria Bohorquez</v>
      </c>
      <c r="F11" s="47" t="str">
        <f>B8</f>
        <v>Juan David Martin</v>
      </c>
      <c r="G11" s="48" t="str">
        <f>B9</f>
        <v>Cesar Rodriguez</v>
      </c>
    </row>
    <row r="12" spans="2:12" ht="15.75" customHeight="1">
      <c r="B12" s="17" t="str">
        <f>Planificación!C9</f>
        <v>FASE  DE ANALISIS</v>
      </c>
      <c r="C12" s="43">
        <v>1</v>
      </c>
      <c r="D12" s="43">
        <v>1</v>
      </c>
      <c r="E12" s="43">
        <v>1</v>
      </c>
      <c r="F12" s="43">
        <v>1</v>
      </c>
      <c r="G12" s="49">
        <v>1</v>
      </c>
    </row>
    <row r="13" spans="2:12" ht="15.75">
      <c r="B13" s="50" t="str">
        <f>Planificación!C11</f>
        <v>Requerimientos</v>
      </c>
      <c r="C13" s="43">
        <v>1</v>
      </c>
      <c r="D13" s="43">
        <v>1</v>
      </c>
      <c r="E13" s="43">
        <v>1</v>
      </c>
      <c r="F13" s="43">
        <v>1</v>
      </c>
      <c r="G13" s="49">
        <v>1</v>
      </c>
    </row>
    <row r="14" spans="2:12" ht="15.75">
      <c r="B14" s="50" t="str">
        <f>Planificación!C12</f>
        <v>Mapa de Procesos</v>
      </c>
      <c r="C14" s="43">
        <v>0.1</v>
      </c>
      <c r="D14" s="43">
        <v>0.15</v>
      </c>
      <c r="E14" s="43">
        <v>0.2</v>
      </c>
      <c r="F14" s="43">
        <v>0.3</v>
      </c>
      <c r="G14" s="49">
        <v>0.1</v>
      </c>
    </row>
    <row r="15" spans="2:12" ht="15.75">
      <c r="B15" s="50" t="str">
        <f>Planificación!C13</f>
        <v>Calidad Software</v>
      </c>
      <c r="C15" s="43">
        <v>0.1</v>
      </c>
      <c r="D15" s="43">
        <v>0.5</v>
      </c>
      <c r="E15" s="43">
        <v>0.3</v>
      </c>
      <c r="F15" s="43">
        <v>0.2</v>
      </c>
      <c r="G15" s="49">
        <v>0.1</v>
      </c>
    </row>
    <row r="16" spans="2:12" ht="15.75">
      <c r="B16" s="50" t="str">
        <f>Planificación!C14</f>
        <v>Diagrama Gantt/ costos / Recursos</v>
      </c>
      <c r="C16" s="43">
        <v>0.7</v>
      </c>
      <c r="D16" s="43">
        <v>0.05</v>
      </c>
      <c r="E16" s="43">
        <v>0</v>
      </c>
      <c r="F16" s="43">
        <v>0.4</v>
      </c>
      <c r="G16" s="49"/>
    </row>
    <row r="17" spans="2:13" ht="15.75">
      <c r="B17" s="17" t="str">
        <f>Planificación!C15</f>
        <v>FASE DE DISEÑO</v>
      </c>
      <c r="C17" s="43"/>
      <c r="D17" s="43"/>
      <c r="E17" s="43"/>
      <c r="F17" s="43"/>
      <c r="G17" s="49"/>
    </row>
    <row r="18" spans="2:13" ht="15.75">
      <c r="B18" s="50" t="str">
        <f>Planificación!C16</f>
        <v>Casos de Uso</v>
      </c>
      <c r="C18" s="43">
        <v>1</v>
      </c>
      <c r="D18" s="43">
        <v>1</v>
      </c>
      <c r="E18" s="43">
        <v>1</v>
      </c>
      <c r="F18" s="43">
        <v>1</v>
      </c>
      <c r="G18" s="49">
        <v>1</v>
      </c>
      <c r="M18" s="1"/>
    </row>
    <row r="19" spans="2:13" ht="15.75">
      <c r="B19" s="50" t="str">
        <f>Planificación!C17</f>
        <v>Diagrama de Clases</v>
      </c>
      <c r="C19" s="43">
        <v>1</v>
      </c>
      <c r="D19" s="43">
        <v>1</v>
      </c>
      <c r="E19" s="43">
        <v>1</v>
      </c>
      <c r="F19" s="43">
        <v>1</v>
      </c>
      <c r="G19" s="49">
        <v>1</v>
      </c>
    </row>
    <row r="20" spans="2:13" ht="15.75">
      <c r="B20" s="50" t="str">
        <f>Planificación!C18</f>
        <v>Diagramas Distribución</v>
      </c>
      <c r="C20" s="43">
        <v>0.5</v>
      </c>
      <c r="D20" s="43">
        <v>0.5</v>
      </c>
      <c r="E20" s="43">
        <v>0.5</v>
      </c>
      <c r="F20" s="43">
        <v>0.5</v>
      </c>
      <c r="G20" s="49">
        <v>0.5</v>
      </c>
    </row>
    <row r="21" spans="2:13" ht="15.75">
      <c r="B21" s="50" t="str">
        <f>Planificación!C19</f>
        <v>Diagrama Relacional</v>
      </c>
      <c r="C21" s="43">
        <v>70</v>
      </c>
      <c r="D21" s="43">
        <v>0.7</v>
      </c>
      <c r="E21" s="43">
        <v>0.7</v>
      </c>
      <c r="F21" s="43">
        <v>0.7</v>
      </c>
      <c r="G21" s="49">
        <v>0.7</v>
      </c>
    </row>
    <row r="22" spans="2:13" ht="15.75">
      <c r="B22" s="50" t="str">
        <f>Planificación!C20</f>
        <v>Diccionario de Datos</v>
      </c>
      <c r="C22" s="43">
        <v>0</v>
      </c>
      <c r="D22" s="43">
        <v>0</v>
      </c>
      <c r="E22" s="43">
        <v>0</v>
      </c>
      <c r="F22" s="43">
        <v>0</v>
      </c>
      <c r="G22" s="49">
        <v>0</v>
      </c>
    </row>
    <row r="23" spans="2:13" ht="15.75">
      <c r="B23" s="50" t="str">
        <f>Planificación!C21</f>
        <v>Mockup del sistema</v>
      </c>
      <c r="C23" s="43">
        <v>1</v>
      </c>
      <c r="D23" s="43">
        <v>1</v>
      </c>
      <c r="E23" s="43">
        <v>1</v>
      </c>
      <c r="F23" s="43">
        <v>1</v>
      </c>
      <c r="G23" s="49">
        <v>1</v>
      </c>
    </row>
    <row r="24" spans="2:13" ht="15.75">
      <c r="B24" s="50" t="str">
        <f>Planificación!C22</f>
        <v>Arquitectura del sistema</v>
      </c>
      <c r="C24" s="43">
        <v>0.9</v>
      </c>
      <c r="D24" s="43">
        <v>0.9</v>
      </c>
      <c r="E24" s="43">
        <v>0.9</v>
      </c>
      <c r="F24" s="43">
        <v>0.9</v>
      </c>
      <c r="G24" s="49">
        <v>0.9</v>
      </c>
    </row>
    <row r="25" spans="2:13" ht="15.75">
      <c r="B25" s="17" t="str">
        <f>Planificación!C23</f>
        <v>FASE DESARROLLO</v>
      </c>
      <c r="C25" s="43"/>
      <c r="D25" s="43"/>
      <c r="E25" s="43"/>
      <c r="F25" s="43"/>
      <c r="G25" s="49"/>
    </row>
    <row r="26" spans="2:13" ht="15.75">
      <c r="B26" s="50" t="str">
        <f>Planificación!C24</f>
        <v>Desarrollo de interfaces</v>
      </c>
      <c r="C26" s="43">
        <v>1</v>
      </c>
      <c r="D26" s="43">
        <v>1</v>
      </c>
      <c r="E26" s="43">
        <v>1</v>
      </c>
      <c r="F26" s="43">
        <v>1</v>
      </c>
      <c r="G26" s="49">
        <v>1</v>
      </c>
    </row>
    <row r="27" spans="2:13" ht="15.75">
      <c r="B27" s="50" t="str">
        <f>Planificación!C25</f>
        <v>Desarrollo del sistema</v>
      </c>
      <c r="C27" s="43">
        <v>0.7</v>
      </c>
      <c r="D27" s="43">
        <v>0.7</v>
      </c>
      <c r="E27" s="43">
        <v>0.7</v>
      </c>
      <c r="F27" s="43">
        <v>0.7</v>
      </c>
      <c r="G27" s="49">
        <v>0.7</v>
      </c>
    </row>
    <row r="28" spans="2:13" ht="15.75">
      <c r="B28" s="17" t="str">
        <f>Planificación!C26</f>
        <v>FASE DE PRUEBAS / INTEGRACIÓN</v>
      </c>
      <c r="C28" s="43"/>
      <c r="D28" s="43"/>
      <c r="E28" s="43"/>
      <c r="F28" s="43"/>
      <c r="G28" s="49"/>
    </row>
    <row r="29" spans="2:13" ht="15.75" customHeight="1">
      <c r="B29" s="50" t="str">
        <f>Planificación!C27</f>
        <v>Pruebas del sistema</v>
      </c>
      <c r="C29" s="43">
        <v>0</v>
      </c>
      <c r="D29" s="43">
        <v>0</v>
      </c>
      <c r="E29" s="43">
        <v>0</v>
      </c>
      <c r="F29" s="43">
        <v>0</v>
      </c>
      <c r="G29" s="49">
        <v>0</v>
      </c>
    </row>
    <row r="30" spans="2:13" ht="15.75">
      <c r="B30" s="51" t="str">
        <f>Planificación!C28</f>
        <v>Documentación / Manuales</v>
      </c>
      <c r="C30" s="45">
        <v>0.7</v>
      </c>
      <c r="D30" s="45">
        <v>0.7</v>
      </c>
      <c r="E30" s="45">
        <v>0.7</v>
      </c>
      <c r="F30" s="45">
        <v>0.7</v>
      </c>
      <c r="G30" s="52">
        <v>0.7</v>
      </c>
    </row>
    <row r="33" spans="3:6" ht="15" customHeight="1">
      <c r="C33" s="25"/>
      <c r="D33" s="25"/>
      <c r="E33" s="25"/>
      <c r="F33" s="25"/>
    </row>
  </sheetData>
  <mergeCells count="2">
    <mergeCell ref="B2:D2"/>
    <mergeCell ref="F4:L8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O30"/>
  <sheetViews>
    <sheetView topLeftCell="A5" workbookViewId="0">
      <selection activeCell="J9" sqref="J9"/>
    </sheetView>
  </sheetViews>
  <sheetFormatPr baseColWidth="10" defaultColWidth="11.21875" defaultRowHeight="15" customHeight="1"/>
  <cols>
    <col min="1" max="1" width="3.44140625" customWidth="1"/>
    <col min="2" max="2" width="28" customWidth="1"/>
    <col min="3" max="9" width="10.5546875" customWidth="1"/>
    <col min="10" max="10" width="14.5546875" customWidth="1"/>
    <col min="11" max="11" width="10.5546875" customWidth="1"/>
    <col min="12" max="13" width="13.109375" customWidth="1"/>
    <col min="14" max="14" width="10.5546875" customWidth="1"/>
    <col min="15" max="15" width="23.88671875" customWidth="1"/>
    <col min="16" max="26" width="10.5546875" customWidth="1"/>
  </cols>
  <sheetData>
    <row r="2" spans="2:15">
      <c r="L2" s="141" t="s">
        <v>53</v>
      </c>
      <c r="M2" s="143">
        <f>M7</f>
        <v>1160</v>
      </c>
      <c r="N2" s="134"/>
    </row>
    <row r="3" spans="2:15">
      <c r="L3" s="142"/>
      <c r="M3" s="138"/>
      <c r="N3" s="140"/>
    </row>
    <row r="4" spans="2:15">
      <c r="C4" s="53"/>
      <c r="D4" s="54"/>
      <c r="E4" s="54"/>
      <c r="F4" s="54"/>
      <c r="G4" s="53"/>
      <c r="H4" s="54"/>
      <c r="I4" s="54"/>
      <c r="J4" s="53"/>
      <c r="K4" s="54"/>
      <c r="L4" s="54"/>
    </row>
    <row r="5" spans="2:15" ht="15.75">
      <c r="B5" s="6"/>
      <c r="C5" s="144" t="s">
        <v>54</v>
      </c>
      <c r="D5" s="116"/>
      <c r="E5" s="117"/>
      <c r="F5" s="144" t="s">
        <v>55</v>
      </c>
      <c r="G5" s="116"/>
      <c r="H5" s="116"/>
      <c r="I5" s="117"/>
      <c r="J5" s="145" t="s">
        <v>56</v>
      </c>
      <c r="K5" s="116"/>
      <c r="L5" s="117"/>
      <c r="M5" s="146" t="s">
        <v>57</v>
      </c>
      <c r="N5" s="146" t="s">
        <v>58</v>
      </c>
      <c r="O5" s="55" t="s">
        <v>59</v>
      </c>
    </row>
    <row r="6" spans="2:15" ht="15.75">
      <c r="B6" s="56" t="s">
        <v>5</v>
      </c>
      <c r="C6" s="57" t="s">
        <v>60</v>
      </c>
      <c r="D6" s="58" t="s">
        <v>61</v>
      </c>
      <c r="E6" s="58" t="s">
        <v>62</v>
      </c>
      <c r="F6" s="57" t="s">
        <v>63</v>
      </c>
      <c r="G6" s="58" t="s">
        <v>64</v>
      </c>
      <c r="H6" s="58" t="s">
        <v>65</v>
      </c>
      <c r="I6" s="59" t="s">
        <v>62</v>
      </c>
      <c r="J6" s="58" t="s">
        <v>66</v>
      </c>
      <c r="K6" s="60" t="s">
        <v>67</v>
      </c>
      <c r="L6" s="59" t="s">
        <v>62</v>
      </c>
      <c r="M6" s="147"/>
      <c r="N6" s="147"/>
      <c r="O6" s="61" t="s">
        <v>68</v>
      </c>
    </row>
    <row r="7" spans="2:15">
      <c r="B7" s="62" t="s">
        <v>11</v>
      </c>
      <c r="C7" s="63"/>
      <c r="D7" s="64"/>
      <c r="E7" s="65"/>
      <c r="F7" s="66"/>
      <c r="G7" s="67"/>
      <c r="H7" s="68"/>
      <c r="I7" s="69"/>
      <c r="J7" s="67"/>
      <c r="K7" s="68"/>
      <c r="L7" s="68"/>
      <c r="M7" s="70">
        <f>M8+M13+M22+M25</f>
        <v>1160</v>
      </c>
      <c r="N7" s="70">
        <f>SUM(N8:N28)</f>
        <v>0</v>
      </c>
      <c r="O7" s="70">
        <f>M7-N7</f>
        <v>1160</v>
      </c>
    </row>
    <row r="8" spans="2:15" ht="15.75">
      <c r="B8" s="71" t="str">
        <f>Planificación!C9</f>
        <v>FASE  DE ANALISIS</v>
      </c>
      <c r="C8" s="150"/>
      <c r="D8" s="151"/>
      <c r="E8" s="72">
        <f>SUM(E9:E12)</f>
        <v>300</v>
      </c>
      <c r="F8" s="152"/>
      <c r="G8" s="130"/>
      <c r="H8" s="131"/>
      <c r="I8" s="72">
        <f>SUM(I9:I12)</f>
        <v>0</v>
      </c>
      <c r="J8" s="153"/>
      <c r="K8" s="154"/>
      <c r="L8" s="73">
        <f>SUM(L9:L12)</f>
        <v>0</v>
      </c>
      <c r="M8" s="74">
        <f>E8+I8+L8</f>
        <v>300</v>
      </c>
      <c r="N8" s="75"/>
      <c r="O8" s="76"/>
    </row>
    <row r="9" spans="2:15" ht="15.75">
      <c r="B9" s="77" t="str">
        <f>Planificación!C11</f>
        <v>Requerimientos</v>
      </c>
      <c r="C9" s="78"/>
      <c r="D9" s="79"/>
      <c r="E9" s="80">
        <v>100</v>
      </c>
      <c r="F9" s="81"/>
      <c r="G9" s="82"/>
      <c r="H9" s="79"/>
      <c r="I9" s="80">
        <f t="shared" ref="I9:I12" si="0">G9*H9</f>
        <v>0</v>
      </c>
      <c r="J9" s="83"/>
      <c r="K9" s="79"/>
      <c r="L9" s="80">
        <f t="shared" ref="L9:L12" si="1">K9</f>
        <v>0</v>
      </c>
      <c r="M9" s="84">
        <f t="shared" ref="M9:M12" si="2">SUM(E9+I9+L9)</f>
        <v>100</v>
      </c>
      <c r="N9" s="85"/>
      <c r="O9" s="86">
        <f t="shared" ref="O9:O29" si="3">M9-N9</f>
        <v>100</v>
      </c>
    </row>
    <row r="10" spans="2:15" ht="15.75">
      <c r="B10" s="77" t="str">
        <f>Planificación!C12</f>
        <v>Mapa de Procesos</v>
      </c>
      <c r="C10" s="78"/>
      <c r="D10" s="79"/>
      <c r="E10" s="80">
        <v>100</v>
      </c>
      <c r="F10" s="81"/>
      <c r="G10" s="82"/>
      <c r="H10" s="79"/>
      <c r="I10" s="80">
        <f t="shared" si="0"/>
        <v>0</v>
      </c>
      <c r="J10" s="83"/>
      <c r="K10" s="79"/>
      <c r="L10" s="80">
        <f t="shared" si="1"/>
        <v>0</v>
      </c>
      <c r="M10" s="84">
        <f t="shared" si="2"/>
        <v>100</v>
      </c>
      <c r="N10" s="85"/>
      <c r="O10" s="86">
        <f t="shared" si="3"/>
        <v>100</v>
      </c>
    </row>
    <row r="11" spans="2:15" ht="15.75">
      <c r="B11" s="77" t="str">
        <f>Planificación!C13</f>
        <v>Calidad Software</v>
      </c>
      <c r="C11" s="78"/>
      <c r="D11" s="79"/>
      <c r="E11" s="80">
        <f t="shared" ref="E9:E12" si="4">C11*D11</f>
        <v>0</v>
      </c>
      <c r="F11" s="81"/>
      <c r="G11" s="82"/>
      <c r="H11" s="79"/>
      <c r="I11" s="80">
        <f t="shared" si="0"/>
        <v>0</v>
      </c>
      <c r="J11" s="83"/>
      <c r="K11" s="79"/>
      <c r="L11" s="80">
        <f t="shared" si="1"/>
        <v>0</v>
      </c>
      <c r="M11" s="84">
        <f t="shared" si="2"/>
        <v>0</v>
      </c>
      <c r="N11" s="85"/>
      <c r="O11" s="86">
        <f t="shared" si="3"/>
        <v>0</v>
      </c>
    </row>
    <row r="12" spans="2:15" ht="15.75">
      <c r="B12" s="77" t="str">
        <f>Planificación!C14</f>
        <v>Diagrama Gantt/ costos / Recursos</v>
      </c>
      <c r="C12" s="78"/>
      <c r="D12" s="79"/>
      <c r="E12" s="80">
        <v>100</v>
      </c>
      <c r="F12" s="81"/>
      <c r="G12" s="82"/>
      <c r="H12" s="79"/>
      <c r="I12" s="80">
        <f t="shared" si="0"/>
        <v>0</v>
      </c>
      <c r="J12" s="83"/>
      <c r="K12" s="79"/>
      <c r="L12" s="80">
        <f t="shared" si="1"/>
        <v>0</v>
      </c>
      <c r="M12" s="84">
        <f t="shared" si="2"/>
        <v>100</v>
      </c>
      <c r="N12" s="85"/>
      <c r="O12" s="86">
        <f t="shared" si="3"/>
        <v>100</v>
      </c>
    </row>
    <row r="13" spans="2:15" ht="15.75">
      <c r="B13" s="71" t="str">
        <f>Planificación!C15</f>
        <v>FASE DE DISEÑO</v>
      </c>
      <c r="C13" s="150"/>
      <c r="D13" s="151"/>
      <c r="E13" s="72">
        <f>SUM(E14:E21)</f>
        <v>650</v>
      </c>
      <c r="F13" s="148"/>
      <c r="G13" s="130"/>
      <c r="H13" s="131"/>
      <c r="I13" s="72">
        <f>SUM(I14:I21)</f>
        <v>0</v>
      </c>
      <c r="J13" s="149"/>
      <c r="K13" s="119"/>
      <c r="L13" s="72">
        <f>SUM(L14:L21)</f>
        <v>0</v>
      </c>
      <c r="M13" s="87">
        <f>E13+I13+L13</f>
        <v>650</v>
      </c>
      <c r="N13" s="85"/>
      <c r="O13" s="86">
        <f t="shared" si="3"/>
        <v>650</v>
      </c>
    </row>
    <row r="14" spans="2:15" ht="15.75">
      <c r="B14" s="77" t="str">
        <f>Planificación!C16</f>
        <v>Casos de Uso</v>
      </c>
      <c r="C14" s="78"/>
      <c r="D14" s="79"/>
      <c r="E14" s="80">
        <v>100</v>
      </c>
      <c r="F14" s="81"/>
      <c r="G14" s="82"/>
      <c r="H14" s="79"/>
      <c r="I14" s="80">
        <f t="shared" ref="I14:I21" si="5">G14*H14</f>
        <v>0</v>
      </c>
      <c r="J14" s="83"/>
      <c r="K14" s="79"/>
      <c r="L14" s="80">
        <f t="shared" ref="L14:L21" si="6">K14</f>
        <v>0</v>
      </c>
      <c r="M14" s="84">
        <f t="shared" ref="M14:M21" si="7">SUM(E14+I14+L14)</f>
        <v>100</v>
      </c>
      <c r="N14" s="85"/>
      <c r="O14" s="86">
        <f t="shared" si="3"/>
        <v>100</v>
      </c>
    </row>
    <row r="15" spans="2:15" ht="15.75">
      <c r="B15" s="77" t="str">
        <f>Planificación!C17</f>
        <v>Diagrama de Clases</v>
      </c>
      <c r="C15" s="78"/>
      <c r="D15" s="79"/>
      <c r="E15" s="80">
        <v>100</v>
      </c>
      <c r="F15" s="81"/>
      <c r="G15" s="82"/>
      <c r="H15" s="79"/>
      <c r="I15" s="80">
        <f t="shared" si="5"/>
        <v>0</v>
      </c>
      <c r="J15" s="83"/>
      <c r="K15" s="79"/>
      <c r="L15" s="80">
        <f t="shared" si="6"/>
        <v>0</v>
      </c>
      <c r="M15" s="84">
        <f t="shared" si="7"/>
        <v>100</v>
      </c>
      <c r="N15" s="85"/>
      <c r="O15" s="86">
        <f t="shared" si="3"/>
        <v>100</v>
      </c>
    </row>
    <row r="16" spans="2:15" ht="15.75">
      <c r="B16" s="77" t="str">
        <f>Planificación!C18</f>
        <v>Diagramas Distribución</v>
      </c>
      <c r="C16" s="78"/>
      <c r="D16" s="79"/>
      <c r="E16" s="80">
        <v>100</v>
      </c>
      <c r="F16" s="81"/>
      <c r="G16" s="82"/>
      <c r="H16" s="79"/>
      <c r="I16" s="80">
        <f t="shared" si="5"/>
        <v>0</v>
      </c>
      <c r="J16" s="83"/>
      <c r="K16" s="79"/>
      <c r="L16" s="80">
        <f t="shared" si="6"/>
        <v>0</v>
      </c>
      <c r="M16" s="84">
        <f t="shared" si="7"/>
        <v>100</v>
      </c>
      <c r="N16" s="85"/>
      <c r="O16" s="86">
        <f t="shared" si="3"/>
        <v>100</v>
      </c>
    </row>
    <row r="17" spans="2:15" ht="15.75">
      <c r="B17" s="77" t="str">
        <f>Planificación!C18</f>
        <v>Diagramas Distribución</v>
      </c>
      <c r="C17" s="78"/>
      <c r="D17" s="79"/>
      <c r="E17" s="80">
        <v>100</v>
      </c>
      <c r="F17" s="81"/>
      <c r="G17" s="82"/>
      <c r="H17" s="79"/>
      <c r="I17" s="80">
        <f t="shared" si="5"/>
        <v>0</v>
      </c>
      <c r="J17" s="83"/>
      <c r="K17" s="79"/>
      <c r="L17" s="80">
        <f t="shared" si="6"/>
        <v>0</v>
      </c>
      <c r="M17" s="84">
        <f t="shared" si="7"/>
        <v>100</v>
      </c>
      <c r="N17" s="85"/>
      <c r="O17" s="86">
        <f t="shared" si="3"/>
        <v>100</v>
      </c>
    </row>
    <row r="18" spans="2:15" ht="15.75">
      <c r="B18" s="77" t="str">
        <f>Planificación!C19</f>
        <v>Diagrama Relacional</v>
      </c>
      <c r="C18" s="78"/>
      <c r="D18" s="79"/>
      <c r="E18" s="80">
        <v>100</v>
      </c>
      <c r="F18" s="81"/>
      <c r="G18" s="82"/>
      <c r="H18" s="79"/>
      <c r="I18" s="80">
        <f t="shared" si="5"/>
        <v>0</v>
      </c>
      <c r="J18" s="83"/>
      <c r="K18" s="79"/>
      <c r="L18" s="80">
        <f t="shared" si="6"/>
        <v>0</v>
      </c>
      <c r="M18" s="84">
        <f t="shared" si="7"/>
        <v>100</v>
      </c>
      <c r="N18" s="85"/>
      <c r="O18" s="86">
        <f t="shared" si="3"/>
        <v>100</v>
      </c>
    </row>
    <row r="19" spans="2:15" ht="15.75">
      <c r="B19" s="77" t="str">
        <f>Planificación!C20</f>
        <v>Diccionario de Datos</v>
      </c>
      <c r="C19" s="78"/>
      <c r="D19" s="79"/>
      <c r="E19" s="80">
        <f t="shared" ref="E14:E21" si="8">C19*D19</f>
        <v>0</v>
      </c>
      <c r="F19" s="81"/>
      <c r="G19" s="82"/>
      <c r="H19" s="79"/>
      <c r="I19" s="80">
        <f t="shared" si="5"/>
        <v>0</v>
      </c>
      <c r="J19" s="83"/>
      <c r="K19" s="79"/>
      <c r="L19" s="80">
        <f t="shared" si="6"/>
        <v>0</v>
      </c>
      <c r="M19" s="84">
        <f t="shared" si="7"/>
        <v>0</v>
      </c>
      <c r="N19" s="85"/>
      <c r="O19" s="86">
        <f t="shared" si="3"/>
        <v>0</v>
      </c>
    </row>
    <row r="20" spans="2:15" ht="15.75">
      <c r="B20" s="77" t="str">
        <f>Planificación!C21</f>
        <v>Mockup del sistema</v>
      </c>
      <c r="C20" s="78"/>
      <c r="D20" s="79"/>
      <c r="E20" s="80">
        <v>100</v>
      </c>
      <c r="F20" s="81"/>
      <c r="G20" s="82"/>
      <c r="H20" s="79"/>
      <c r="I20" s="80">
        <f t="shared" si="5"/>
        <v>0</v>
      </c>
      <c r="J20" s="83"/>
      <c r="K20" s="79"/>
      <c r="L20" s="80">
        <f t="shared" si="6"/>
        <v>0</v>
      </c>
      <c r="M20" s="84">
        <f t="shared" si="7"/>
        <v>100</v>
      </c>
      <c r="N20" s="85"/>
      <c r="O20" s="86">
        <f t="shared" si="3"/>
        <v>100</v>
      </c>
    </row>
    <row r="21" spans="2:15" ht="15.75">
      <c r="B21" s="77" t="str">
        <f>Planificación!C22</f>
        <v>Arquitectura del sistema</v>
      </c>
      <c r="C21" s="78"/>
      <c r="D21" s="79"/>
      <c r="E21" s="80">
        <v>50</v>
      </c>
      <c r="F21" s="81"/>
      <c r="G21" s="82"/>
      <c r="H21" s="79"/>
      <c r="I21" s="80">
        <f t="shared" si="5"/>
        <v>0</v>
      </c>
      <c r="J21" s="83"/>
      <c r="K21" s="79"/>
      <c r="L21" s="80">
        <f t="shared" si="6"/>
        <v>0</v>
      </c>
      <c r="M21" s="84">
        <f t="shared" si="7"/>
        <v>50</v>
      </c>
      <c r="N21" s="85"/>
      <c r="O21" s="86">
        <f t="shared" si="3"/>
        <v>50</v>
      </c>
    </row>
    <row r="22" spans="2:15" ht="15.75">
      <c r="B22" s="71" t="str">
        <f>Planificación!C23</f>
        <v>FASE DESARROLLO</v>
      </c>
      <c r="C22" s="150"/>
      <c r="D22" s="151"/>
      <c r="E22" s="72">
        <f>SUM(E23:E24)</f>
        <v>140</v>
      </c>
      <c r="F22" s="148"/>
      <c r="G22" s="130"/>
      <c r="H22" s="131"/>
      <c r="I22" s="72">
        <f>SUM(I23:I24)</f>
        <v>0</v>
      </c>
      <c r="J22" s="149"/>
      <c r="K22" s="119"/>
      <c r="L22" s="72">
        <f>SUM(L23:L24)</f>
        <v>0</v>
      </c>
      <c r="M22" s="87">
        <f>E22+I22+L22</f>
        <v>140</v>
      </c>
      <c r="N22" s="85"/>
      <c r="O22" s="86">
        <f t="shared" si="3"/>
        <v>140</v>
      </c>
    </row>
    <row r="23" spans="2:15" ht="15.75">
      <c r="B23" s="77" t="str">
        <f>Planificación!C24</f>
        <v>Desarrollo de interfaces</v>
      </c>
      <c r="C23" s="78"/>
      <c r="D23" s="79"/>
      <c r="E23" s="80">
        <v>70</v>
      </c>
      <c r="F23" s="81"/>
      <c r="G23" s="82"/>
      <c r="H23" s="79"/>
      <c r="I23" s="80">
        <f t="shared" ref="I23:I24" si="9">G23*H23</f>
        <v>0</v>
      </c>
      <c r="J23" s="83"/>
      <c r="K23" s="79"/>
      <c r="L23" s="80">
        <f t="shared" ref="L23:L24" si="10">K23</f>
        <v>0</v>
      </c>
      <c r="M23" s="84">
        <f t="shared" ref="M23:M24" si="11">SUM(E23+I23+L23)</f>
        <v>70</v>
      </c>
      <c r="N23" s="85"/>
      <c r="O23" s="86">
        <f t="shared" si="3"/>
        <v>70</v>
      </c>
    </row>
    <row r="24" spans="2:15" ht="15.75">
      <c r="B24" s="77" t="str">
        <f>Planificación!C25</f>
        <v>Desarrollo del sistema</v>
      </c>
      <c r="C24" s="78"/>
      <c r="D24" s="79"/>
      <c r="E24" s="80">
        <v>70</v>
      </c>
      <c r="F24" s="81"/>
      <c r="G24" s="82"/>
      <c r="H24" s="79"/>
      <c r="I24" s="80">
        <f t="shared" si="9"/>
        <v>0</v>
      </c>
      <c r="J24" s="83"/>
      <c r="K24" s="79"/>
      <c r="L24" s="80">
        <f t="shared" si="10"/>
        <v>0</v>
      </c>
      <c r="M24" s="84">
        <f t="shared" si="11"/>
        <v>70</v>
      </c>
      <c r="N24" s="85"/>
      <c r="O24" s="86">
        <f t="shared" si="3"/>
        <v>70</v>
      </c>
    </row>
    <row r="25" spans="2:15" ht="15.75" customHeight="1">
      <c r="B25" s="71" t="str">
        <f>Planificación!C26</f>
        <v>FASE DE PRUEBAS / INTEGRACIÓN</v>
      </c>
      <c r="C25" s="150"/>
      <c r="D25" s="151"/>
      <c r="E25" s="72">
        <f>SUM(E26:E27)</f>
        <v>70</v>
      </c>
      <c r="F25" s="148"/>
      <c r="G25" s="130"/>
      <c r="H25" s="131"/>
      <c r="I25" s="72">
        <f>SUM(I26:I27)</f>
        <v>0</v>
      </c>
      <c r="J25" s="149"/>
      <c r="K25" s="119"/>
      <c r="L25" s="72">
        <f>SUM(L26:L27)</f>
        <v>0</v>
      </c>
      <c r="M25" s="87">
        <f>E25+I25+L25</f>
        <v>70</v>
      </c>
      <c r="N25" s="85"/>
      <c r="O25" s="86">
        <f t="shared" si="3"/>
        <v>70</v>
      </c>
    </row>
    <row r="26" spans="2:15" ht="15.75">
      <c r="B26" s="77" t="str">
        <f>Planificación!C27</f>
        <v>Pruebas del sistema</v>
      </c>
      <c r="C26" s="78"/>
      <c r="D26" s="79"/>
      <c r="E26" s="80">
        <f t="shared" ref="E26:E27" si="12">C26*D26</f>
        <v>0</v>
      </c>
      <c r="F26" s="81"/>
      <c r="G26" s="82"/>
      <c r="H26" s="79"/>
      <c r="I26" s="80">
        <f t="shared" ref="I26:I27" si="13">G26*H26</f>
        <v>0</v>
      </c>
      <c r="J26" s="83"/>
      <c r="K26" s="79"/>
      <c r="L26" s="80">
        <f t="shared" ref="L26:L27" si="14">K26</f>
        <v>0</v>
      </c>
      <c r="M26" s="84">
        <f t="shared" ref="M26:M27" si="15">SUM(E26+I26+L26)</f>
        <v>0</v>
      </c>
      <c r="N26" s="85"/>
      <c r="O26" s="86">
        <f t="shared" si="3"/>
        <v>0</v>
      </c>
    </row>
    <row r="27" spans="2:15" ht="15.75">
      <c r="B27" s="77" t="str">
        <f>Planificación!C28</f>
        <v>Documentación / Manuales</v>
      </c>
      <c r="C27" s="78"/>
      <c r="D27" s="79"/>
      <c r="E27" s="80">
        <v>70</v>
      </c>
      <c r="F27" s="81"/>
      <c r="G27" s="82"/>
      <c r="H27" s="79"/>
      <c r="I27" s="80">
        <f t="shared" si="13"/>
        <v>0</v>
      </c>
      <c r="J27" s="83"/>
      <c r="K27" s="79"/>
      <c r="L27" s="80">
        <f t="shared" si="14"/>
        <v>0</v>
      </c>
      <c r="M27" s="84">
        <f t="shared" si="15"/>
        <v>70</v>
      </c>
      <c r="N27" s="85"/>
      <c r="O27" s="86">
        <f t="shared" si="3"/>
        <v>70</v>
      </c>
    </row>
    <row r="28" spans="2:15" ht="15.75">
      <c r="B28" s="88"/>
      <c r="C28" s="89"/>
      <c r="D28" s="90"/>
      <c r="E28" s="91"/>
      <c r="F28" s="92"/>
      <c r="G28" s="93"/>
      <c r="H28" s="90"/>
      <c r="I28" s="91"/>
      <c r="J28" s="94"/>
      <c r="K28" s="90"/>
      <c r="L28" s="91"/>
      <c r="M28" s="90"/>
      <c r="N28" s="95"/>
      <c r="O28" s="86">
        <f t="shared" si="3"/>
        <v>0</v>
      </c>
    </row>
    <row r="29" spans="2:15" ht="15.75">
      <c r="B29" s="96" t="s">
        <v>46</v>
      </c>
      <c r="C29" s="97"/>
      <c r="D29" s="98"/>
      <c r="E29" s="98">
        <f>E8+E13+E22+E25</f>
        <v>1160</v>
      </c>
      <c r="F29" s="98"/>
      <c r="G29" s="99"/>
      <c r="H29" s="98"/>
      <c r="I29" s="98">
        <f>I8+I13+I22+I25</f>
        <v>0</v>
      </c>
      <c r="J29" s="99"/>
      <c r="K29" s="98">
        <f>SUM(K8:K28)</f>
        <v>0</v>
      </c>
      <c r="L29" s="98"/>
      <c r="M29" s="100">
        <f>SUM(M8:M28)</f>
        <v>2320</v>
      </c>
      <c r="N29" s="98">
        <f>SUM(D29:L29)</f>
        <v>1160</v>
      </c>
      <c r="O29" s="101">
        <f t="shared" si="3"/>
        <v>1160</v>
      </c>
    </row>
    <row r="30" spans="2:15" ht="15.75">
      <c r="B30" s="102"/>
      <c r="C30" s="103"/>
      <c r="D30" s="104"/>
      <c r="E30" s="104"/>
      <c r="F30" s="104"/>
      <c r="G30" s="103"/>
      <c r="H30" s="104"/>
      <c r="I30" s="104"/>
      <c r="J30" s="103"/>
      <c r="K30" s="104"/>
      <c r="L30" s="104"/>
      <c r="M30" s="105"/>
      <c r="N30" s="104"/>
      <c r="O30" s="106"/>
    </row>
  </sheetData>
  <mergeCells count="19">
    <mergeCell ref="C8:D8"/>
    <mergeCell ref="F8:H8"/>
    <mergeCell ref="J8:K8"/>
    <mergeCell ref="C13:D13"/>
    <mergeCell ref="F13:H13"/>
    <mergeCell ref="J13:K13"/>
    <mergeCell ref="F22:H22"/>
    <mergeCell ref="J22:K22"/>
    <mergeCell ref="C25:D25"/>
    <mergeCell ref="F25:H25"/>
    <mergeCell ref="J25:K25"/>
    <mergeCell ref="C22:D22"/>
    <mergeCell ref="L2:L3"/>
    <mergeCell ref="M2:N3"/>
    <mergeCell ref="C5:E5"/>
    <mergeCell ref="F5:I5"/>
    <mergeCell ref="J5:L5"/>
    <mergeCell ref="M5:M6"/>
    <mergeCell ref="N5:N6"/>
  </mergeCells>
  <conditionalFormatting sqref="O29:O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4:Z43"/>
  <sheetViews>
    <sheetView workbookViewId="0"/>
  </sheetViews>
  <sheetFormatPr baseColWidth="10" defaultColWidth="11.21875" defaultRowHeight="15" customHeight="1"/>
  <cols>
    <col min="1" max="1" width="10.5546875" customWidth="1"/>
    <col min="2" max="2" width="22.88671875" customWidth="1"/>
    <col min="3" max="3" width="17.5546875" customWidth="1"/>
    <col min="4" max="4" width="21.109375" customWidth="1"/>
    <col min="5" max="6" width="20.44140625" customWidth="1"/>
    <col min="7" max="7" width="11.5546875" customWidth="1"/>
    <col min="8" max="8" width="11.6640625" customWidth="1"/>
    <col min="9" max="9" width="14.5546875" customWidth="1"/>
    <col min="10" max="10" width="11.5546875" customWidth="1"/>
    <col min="11" max="11" width="21.109375" customWidth="1"/>
    <col min="12" max="12" width="24.109375" customWidth="1"/>
    <col min="13" max="13" width="23.5546875" customWidth="1"/>
    <col min="14" max="15" width="21.109375" customWidth="1"/>
    <col min="16" max="16" width="30.88671875" customWidth="1"/>
    <col min="17" max="17" width="30.44140625" customWidth="1"/>
    <col min="18" max="18" width="25.6640625" customWidth="1"/>
    <col min="19" max="19" width="25.21875" customWidth="1"/>
    <col min="20" max="20" width="19.6640625" customWidth="1"/>
    <col min="21" max="21" width="23.44140625" customWidth="1"/>
    <col min="22" max="25" width="24.44140625" customWidth="1"/>
    <col min="26" max="26" width="31.109375" customWidth="1"/>
  </cols>
  <sheetData>
    <row r="24" spans="2:26" ht="15.75">
      <c r="B24" s="107"/>
      <c r="C24" s="1"/>
      <c r="Z24" s="1"/>
    </row>
    <row r="25" spans="2:26" ht="15.75">
      <c r="B25" s="107"/>
      <c r="C25" s="1"/>
    </row>
    <row r="26" spans="2:26" ht="15.75">
      <c r="B26" s="107"/>
      <c r="C26" s="1"/>
    </row>
    <row r="27" spans="2:26" ht="15.75">
      <c r="B27" s="107"/>
      <c r="C27" s="108"/>
    </row>
    <row r="38" spans="1:6">
      <c r="A38" s="155"/>
      <c r="B38" s="156" t="s">
        <v>52</v>
      </c>
      <c r="C38" s="157"/>
      <c r="D38" s="157"/>
      <c r="E38" s="158"/>
    </row>
    <row r="39" spans="1:6">
      <c r="A39" s="156" t="s">
        <v>73</v>
      </c>
      <c r="B39" s="155" t="s">
        <v>20</v>
      </c>
      <c r="C39" s="159" t="s">
        <v>18</v>
      </c>
      <c r="D39" s="159" t="s">
        <v>16</v>
      </c>
      <c r="E39" s="160" t="s">
        <v>74</v>
      </c>
    </row>
    <row r="40" spans="1:6" ht="15.75">
      <c r="A40" s="155" t="s">
        <v>69</v>
      </c>
      <c r="B40" s="161">
        <v>0.33333333333333331</v>
      </c>
      <c r="C40" s="162">
        <v>0.33333333333333331</v>
      </c>
      <c r="D40" s="162">
        <v>0.33333333333333331</v>
      </c>
      <c r="E40" s="163">
        <v>1</v>
      </c>
      <c r="F40" s="108"/>
    </row>
    <row r="41" spans="1:6" ht="15.75">
      <c r="A41" s="164" t="s">
        <v>70</v>
      </c>
      <c r="B41" s="165">
        <v>0.52631578947368418</v>
      </c>
      <c r="C41" s="166">
        <v>0.15789473684210525</v>
      </c>
      <c r="D41" s="166">
        <v>0.31578947368421051</v>
      </c>
      <c r="E41" s="167">
        <v>1</v>
      </c>
      <c r="F41" s="108"/>
    </row>
    <row r="42" spans="1:6" ht="15.75">
      <c r="A42" s="164" t="s">
        <v>71</v>
      </c>
      <c r="B42" s="165">
        <v>0.3</v>
      </c>
      <c r="C42" s="166">
        <v>0.2</v>
      </c>
      <c r="D42" s="166">
        <v>0.5</v>
      </c>
      <c r="E42" s="167">
        <v>1</v>
      </c>
      <c r="F42" s="108"/>
    </row>
    <row r="43" spans="1:6" ht="15.75">
      <c r="A43" s="168" t="s">
        <v>72</v>
      </c>
      <c r="B43" s="169">
        <v>0.33333333333333337</v>
      </c>
      <c r="C43" s="170">
        <v>0.5</v>
      </c>
      <c r="D43" s="170">
        <v>0.16666666666666669</v>
      </c>
      <c r="E43" s="171">
        <v>1</v>
      </c>
      <c r="F43" s="108"/>
    </row>
  </sheetData>
  <pageMargins left="0.7" right="0.7" top="0.75" bottom="0.75" header="0" footer="0"/>
  <pageSetup orientation="landscape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Planificación</vt:lpstr>
      <vt:lpstr>GANTT</vt:lpstr>
      <vt:lpstr>Recursos</vt:lpstr>
      <vt:lpstr>Presupuesto</vt:lpstr>
      <vt:lpstr>Informes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Dayanna Bustamante Rodríguez</dc:creator>
  <cp:lastModifiedBy>Dayanna Bustamante Rodríguez</cp:lastModifiedBy>
  <dcterms:created xsi:type="dcterms:W3CDTF">2020-06-27T01:13:37Z</dcterms:created>
  <dcterms:modified xsi:type="dcterms:W3CDTF">2020-06-27T01:13:37Z</dcterms:modified>
</cp:coreProperties>
</file>