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wamp64\www\Wilmar.WR\Proyecto_sena\Materiales\Plantilla Gestión del Proyecto\"/>
    </mc:Choice>
  </mc:AlternateContent>
  <xr:revisionPtr revIDLastSave="0" documentId="13_ncr:1_{7795CA8F-06CA-4F26-99EE-FDA97EB0DD81}" xr6:coauthVersionLast="46" xr6:coauthVersionMax="46" xr10:uidLastSave="{00000000-0000-0000-0000-000000000000}"/>
  <bookViews>
    <workbookView xWindow="-120" yWindow="-120" windowWidth="20730" windowHeight="11160" tabRatio="500" activeTab="3" xr2:uid="{00000000-000D-0000-FFFF-FFFF00000000}"/>
  </bookViews>
  <sheets>
    <sheet name="Planificación" sheetId="1" r:id="rId1"/>
    <sheet name="GANTT" sheetId="2" r:id="rId2"/>
    <sheet name="Recursos" sheetId="5" r:id="rId3"/>
    <sheet name="Presupuesto" sheetId="4" r:id="rId4"/>
    <sheet name="Informes" sheetId="3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4" l="1"/>
  <c r="E27" i="4"/>
  <c r="M15" i="4"/>
  <c r="M16" i="4"/>
  <c r="M17" i="4"/>
  <c r="M18" i="4"/>
  <c r="M19" i="4"/>
  <c r="M20" i="4"/>
  <c r="M21" i="4"/>
  <c r="M22" i="4"/>
  <c r="M23" i="4"/>
  <c r="M24" i="4"/>
  <c r="L13" i="4"/>
  <c r="L8" i="4" s="1"/>
  <c r="M8" i="4" s="1"/>
  <c r="M11" i="4"/>
  <c r="M12" i="4"/>
  <c r="M10" i="4"/>
  <c r="M9" i="4"/>
  <c r="I8" i="4"/>
  <c r="I22" i="4"/>
  <c r="E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8" i="4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G11" i="1"/>
  <c r="G10" i="1"/>
  <c r="M13" i="4" l="1"/>
  <c r="L27" i="4"/>
  <c r="L26" i="4"/>
  <c r="L24" i="4"/>
  <c r="L23" i="4"/>
  <c r="L15" i="4"/>
  <c r="L16" i="4"/>
  <c r="L17" i="4"/>
  <c r="L18" i="4"/>
  <c r="L19" i="4"/>
  <c r="L20" i="4"/>
  <c r="L21" i="4"/>
  <c r="L10" i="4"/>
  <c r="L11" i="4"/>
  <c r="L12" i="4"/>
  <c r="L9" i="4"/>
  <c r="I27" i="4"/>
  <c r="I26" i="4"/>
  <c r="I24" i="4"/>
  <c r="I23" i="4"/>
  <c r="I15" i="4"/>
  <c r="I16" i="4"/>
  <c r="I17" i="4"/>
  <c r="I18" i="4"/>
  <c r="I19" i="4"/>
  <c r="I20" i="4"/>
  <c r="I21" i="4"/>
  <c r="I10" i="4"/>
  <c r="I11" i="4"/>
  <c r="I12" i="4"/>
  <c r="I9" i="4"/>
  <c r="F12" i="5" l="1"/>
  <c r="E12" i="5"/>
  <c r="D12" i="5"/>
  <c r="C12" i="5"/>
  <c r="G11" i="5"/>
  <c r="F11" i="5"/>
  <c r="E11" i="5"/>
  <c r="D11" i="5"/>
  <c r="C11" i="5"/>
  <c r="F30" i="1" l="1"/>
  <c r="E30" i="1"/>
  <c r="B12" i="5"/>
  <c r="G30" i="1" l="1"/>
  <c r="O28" i="4"/>
  <c r="L22" i="4"/>
  <c r="L25" i="4"/>
  <c r="E10" i="4"/>
  <c r="E11" i="4"/>
  <c r="O11" i="4" s="1"/>
  <c r="E12" i="4"/>
  <c r="O12" i="4" s="1"/>
  <c r="E15" i="4"/>
  <c r="O15" i="4" s="1"/>
  <c r="E16" i="4"/>
  <c r="O16" i="4" s="1"/>
  <c r="E17" i="4"/>
  <c r="O17" i="4" s="1"/>
  <c r="E18" i="4"/>
  <c r="O18" i="4" s="1"/>
  <c r="E19" i="4"/>
  <c r="O19" i="4" s="1"/>
  <c r="E20" i="4"/>
  <c r="O20" i="4" s="1"/>
  <c r="E21" i="4"/>
  <c r="O21" i="4" s="1"/>
  <c r="E23" i="4"/>
  <c r="O23" i="4" s="1"/>
  <c r="E24" i="4"/>
  <c r="O24" i="4" s="1"/>
  <c r="E26" i="4"/>
  <c r="M26" i="4" s="1"/>
  <c r="O26" i="4" s="1"/>
  <c r="M27" i="4"/>
  <c r="O27" i="4" s="1"/>
  <c r="E9" i="4"/>
  <c r="I25" i="4" l="1"/>
  <c r="E22" i="4"/>
  <c r="O22" i="4" s="1"/>
  <c r="K29" i="4"/>
  <c r="O10" i="4"/>
  <c r="N7" i="4" l="1"/>
  <c r="O9" i="4"/>
  <c r="J28" i="1" l="1"/>
  <c r="J27" i="1"/>
  <c r="J25" i="1"/>
  <c r="J24" i="1"/>
  <c r="J17" i="1"/>
  <c r="J16" i="1"/>
  <c r="J13" i="1"/>
  <c r="J12" i="1"/>
  <c r="I9" i="1" l="1"/>
  <c r="I23" i="1"/>
  <c r="I26" i="1"/>
  <c r="I15" i="1"/>
  <c r="G24" i="1"/>
  <c r="G25" i="1"/>
  <c r="G20" i="1"/>
  <c r="G21" i="1"/>
  <c r="G22" i="1"/>
  <c r="G12" i="1"/>
  <c r="G13" i="1"/>
  <c r="G14" i="1"/>
  <c r="G16" i="1"/>
  <c r="G17" i="1"/>
  <c r="G18" i="1"/>
  <c r="G19" i="1"/>
  <c r="G27" i="1"/>
  <c r="G28" i="1"/>
  <c r="O13" i="4"/>
  <c r="M25" i="4"/>
  <c r="M7" i="4" s="1"/>
  <c r="M2" i="4" l="1"/>
  <c r="O7" i="4"/>
  <c r="O25" i="4"/>
  <c r="L14" i="4"/>
  <c r="N29" i="4"/>
  <c r="E29" i="4"/>
  <c r="O29" i="4"/>
  <c r="M29" i="4"/>
  <c r="E14" i="4"/>
  <c r="M14" i="4"/>
  <c r="O14" i="4"/>
  <c r="I29" i="4"/>
  <c r="I14" i="4"/>
</calcChain>
</file>

<file path=xl/sharedStrings.xml><?xml version="1.0" encoding="utf-8"?>
<sst xmlns="http://schemas.openxmlformats.org/spreadsheetml/2006/main" count="96" uniqueCount="85">
  <si>
    <t>ACTUAL</t>
  </si>
  <si>
    <t>$/HR</t>
  </si>
  <si>
    <t>HR</t>
  </si>
  <si>
    <t>SUBTOTAL</t>
  </si>
  <si>
    <t>Hoja de presupuesto del proyecto</t>
  </si>
  <si>
    <t xml:space="preserve">Proyecto : </t>
  </si>
  <si>
    <t>Fecha de inicio:</t>
  </si>
  <si>
    <t>Tarea</t>
  </si>
  <si>
    <t>Proyecto</t>
  </si>
  <si>
    <t>Materiales</t>
  </si>
  <si>
    <t>Mano de obra</t>
  </si>
  <si>
    <t>UNIDADES</t>
  </si>
  <si>
    <t>$/UNIDADES</t>
  </si>
  <si>
    <t>COSTO FIJO</t>
  </si>
  <si>
    <t>Inicio</t>
  </si>
  <si>
    <t>Fin</t>
  </si>
  <si>
    <t>Duración</t>
  </si>
  <si>
    <t>Tiempos</t>
  </si>
  <si>
    <t>Entregable</t>
  </si>
  <si>
    <t>Ejecutado</t>
  </si>
  <si>
    <t>Seguimiento</t>
  </si>
  <si>
    <t>Requerimientos</t>
  </si>
  <si>
    <t>Informe</t>
  </si>
  <si>
    <t>Mapa de Procesos</t>
  </si>
  <si>
    <t>Calidad Software</t>
  </si>
  <si>
    <t>Plan de Gestion</t>
  </si>
  <si>
    <t>Mapa Procesos</t>
  </si>
  <si>
    <t>Diagrama Gantt</t>
  </si>
  <si>
    <t>GANTT del poyecto</t>
  </si>
  <si>
    <t>FASE  DE ANALISIS</t>
  </si>
  <si>
    <t>FASE DE DISEÑO</t>
  </si>
  <si>
    <t>Casos de Uso</t>
  </si>
  <si>
    <t>Diagrama de Clases</t>
  </si>
  <si>
    <t>Diagramas Distribución</t>
  </si>
  <si>
    <t>Arquitectura del sistema</t>
  </si>
  <si>
    <t>Diagrama ER</t>
  </si>
  <si>
    <t>Diccionario de Datos</t>
  </si>
  <si>
    <t>Mockup del sistema</t>
  </si>
  <si>
    <t>FASE DESARROLLO</t>
  </si>
  <si>
    <t>Desarrollo de interfaces</t>
  </si>
  <si>
    <t>Desarrollo del sistema</t>
  </si>
  <si>
    <t>Pruebas del sistema</t>
  </si>
  <si>
    <t>Documentación / Manuales</t>
  </si>
  <si>
    <t>Diagrama de clases</t>
  </si>
  <si>
    <t>Arquitec del sistema</t>
  </si>
  <si>
    <t>Diagr Distribución</t>
  </si>
  <si>
    <t>Interfaces del sistema</t>
  </si>
  <si>
    <t>Software funcional</t>
  </si>
  <si>
    <t xml:space="preserve">Pruebas </t>
  </si>
  <si>
    <t>Manuales</t>
  </si>
  <si>
    <t>FASE DE PRUEBAS / INTEGRACIÓN</t>
  </si>
  <si>
    <t>BALANCE</t>
  </si>
  <si>
    <t>PRESUPUESTO</t>
  </si>
  <si>
    <t>POR DEBAJO/POR ENCIMA</t>
  </si>
  <si>
    <t>Total $</t>
  </si>
  <si>
    <t>CONSUMIBLES</t>
  </si>
  <si>
    <t>Concepto</t>
  </si>
  <si>
    <t xml:space="preserve">PRESUPUESTO </t>
  </si>
  <si>
    <t>Hoja de Recursos</t>
  </si>
  <si>
    <t>Nombre</t>
  </si>
  <si>
    <t>Disponibilidad</t>
  </si>
  <si>
    <t>Costo X Hora</t>
  </si>
  <si>
    <t>Carlos dominguez</t>
  </si>
  <si>
    <t>Luis diaz</t>
  </si>
  <si>
    <t>Claudia Lopez</t>
  </si>
  <si>
    <t>Act</t>
  </si>
  <si>
    <r>
      <rPr>
        <b/>
        <sz val="12"/>
        <color rgb="FFFF0000"/>
        <rFont val="Calibri"/>
        <family val="2"/>
        <scheme val="minor"/>
      </rPr>
      <t>IMPORTANTE !!!!</t>
    </r>
    <r>
      <rPr>
        <b/>
        <sz val="12"/>
        <color theme="1"/>
        <rFont val="Calibri"/>
        <family val="2"/>
        <scheme val="minor"/>
      </rPr>
      <t xml:space="preserve"> Debe tener en cuenta que un recurso no puede estar 100% en varias actividades paralelas, es decir no estar haciendolas simultaneamente. Para la asignación de RECURSOS tenga en cuenta la planificacíon de actividades y el diagrama de Gantt.</t>
    </r>
  </si>
  <si>
    <t>Total general</t>
  </si>
  <si>
    <t>Etiquetas de columna</t>
  </si>
  <si>
    <t>Actividades</t>
  </si>
  <si>
    <t>Ana Perdomo</t>
  </si>
  <si>
    <t>Valores</t>
  </si>
  <si>
    <t>Suma de Carlos dominguez</t>
  </si>
  <si>
    <t>Suma de Luis diaz</t>
  </si>
  <si>
    <t>Suma de Claudia Lopez</t>
  </si>
  <si>
    <t>Suma de Ana Perdomo</t>
  </si>
  <si>
    <t>CONCEPTO</t>
  </si>
  <si>
    <t>Levantamiento de información</t>
  </si>
  <si>
    <t>Diagrama Gantt/ costos / Recursos</t>
  </si>
  <si>
    <t>Diagrama Relacional</t>
  </si>
  <si>
    <t>Laura Perez</t>
  </si>
  <si>
    <t>Inform Requerimientos</t>
  </si>
  <si>
    <t>Impresora</t>
  </si>
  <si>
    <t>Llamadas</t>
  </si>
  <si>
    <t>Whisky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</si>
</sst>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164" formatCode="&quot;$&quot;#,##0.00_);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#,##0.0"/>
    <numFmt numFmtId="168" formatCode="0.0"/>
    <numFmt numFmtId="169" formatCode="0.0%"/>
    <numFmt numFmtId="170" formatCode="dd/mm/yyyy;@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name val="Segoe UI Light"/>
      <family val="2"/>
    </font>
    <font>
      <b/>
      <sz val="12"/>
      <color theme="3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0"/>
      <color theme="5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thin">
        <color indexed="2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/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64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6">
    <xf numFmtId="0" fontId="0" fillId="0" borderId="0" xfId="0"/>
    <xf numFmtId="0" fontId="0" fillId="3" borderId="0" xfId="0" applyFill="1" applyAlignment="1" applyProtection="1">
      <alignment horizontal="right"/>
    </xf>
    <xf numFmtId="0" fontId="0" fillId="3" borderId="0" xfId="0" applyFont="1" applyFill="1"/>
    <xf numFmtId="0" fontId="0" fillId="0" borderId="0" xfId="0" applyFont="1"/>
    <xf numFmtId="0" fontId="10" fillId="3" borderId="0" xfId="0" applyFont="1" applyFill="1" applyBorder="1" applyAlignment="1">
      <alignment horizontal="center"/>
    </xf>
    <xf numFmtId="164" fontId="3" fillId="0" borderId="9" xfId="1" applyNumberFormat="1" applyFont="1" applyFill="1" applyBorder="1" applyAlignment="1" applyProtection="1">
      <alignment wrapText="1"/>
      <protection locked="0"/>
    </xf>
    <xf numFmtId="0" fontId="10" fillId="3" borderId="9" xfId="0" applyFont="1" applyFill="1" applyBorder="1" applyAlignment="1">
      <alignment horizontal="center"/>
    </xf>
    <xf numFmtId="0" fontId="0" fillId="3" borderId="0" xfId="0" applyFont="1" applyFill="1" applyBorder="1" applyProtection="1"/>
    <xf numFmtId="0" fontId="0" fillId="3" borderId="1" xfId="0" applyFont="1" applyFill="1" applyBorder="1" applyProtection="1"/>
    <xf numFmtId="0" fontId="0" fillId="3" borderId="7" xfId="0" applyFont="1" applyFill="1" applyBorder="1" applyProtection="1"/>
    <xf numFmtId="0" fontId="0" fillId="3" borderId="0" xfId="0" applyFont="1" applyFill="1" applyAlignment="1" applyProtection="1"/>
    <xf numFmtId="167" fontId="16" fillId="0" borderId="1" xfId="0" applyNumberFormat="1" applyFont="1" applyBorder="1" applyProtection="1"/>
    <xf numFmtId="167" fontId="16" fillId="0" borderId="7" xfId="0" applyNumberFormat="1" applyFont="1" applyBorder="1" applyProtection="1"/>
    <xf numFmtId="167" fontId="16" fillId="3" borderId="0" xfId="0" applyNumberFormat="1" applyFont="1" applyFill="1" applyProtection="1"/>
    <xf numFmtId="0" fontId="0" fillId="3" borderId="0" xfId="0" applyFont="1" applyFill="1" applyProtection="1"/>
    <xf numFmtId="0" fontId="0" fillId="3" borderId="0" xfId="0" applyFont="1" applyFill="1" applyAlignment="1" applyProtection="1">
      <alignment horizontal="right"/>
    </xf>
    <xf numFmtId="0" fontId="12" fillId="3" borderId="0" xfId="0" applyFont="1" applyFill="1" applyBorder="1" applyAlignment="1" applyProtection="1">
      <alignment horizontal="centerContinuous"/>
    </xf>
    <xf numFmtId="0" fontId="12" fillId="3" borderId="1" xfId="0" applyFont="1" applyFill="1" applyBorder="1" applyAlignment="1" applyProtection="1">
      <alignment horizontal="left"/>
    </xf>
    <xf numFmtId="0" fontId="12" fillId="3" borderId="1" xfId="0" applyFont="1" applyFill="1" applyBorder="1" applyAlignment="1" applyProtection="1">
      <alignment horizontal="center" wrapText="1"/>
    </xf>
    <xf numFmtId="0" fontId="12" fillId="3" borderId="6" xfId="0" applyFont="1" applyFill="1" applyBorder="1" applyAlignment="1" applyProtection="1">
      <alignment horizontal="center" wrapText="1"/>
    </xf>
    <xf numFmtId="0" fontId="12" fillId="3" borderId="7" xfId="0" applyFont="1" applyFill="1" applyBorder="1" applyAlignment="1" applyProtection="1">
      <alignment horizontal="center" wrapText="1"/>
    </xf>
    <xf numFmtId="0" fontId="12" fillId="3" borderId="8" xfId="0" applyFont="1" applyFill="1" applyBorder="1" applyAlignment="1" applyProtection="1">
      <alignment horizontal="center" wrapText="1"/>
    </xf>
    <xf numFmtId="0" fontId="8" fillId="2" borderId="14" xfId="0" applyFont="1" applyFill="1" applyBorder="1" applyAlignment="1" applyProtection="1">
      <alignment horizontal="left" vertical="center" wrapText="1"/>
      <protection locked="0"/>
    </xf>
    <xf numFmtId="167" fontId="10" fillId="2" borderId="15" xfId="0" applyNumberFormat="1" applyFont="1" applyFill="1" applyBorder="1" applyAlignment="1" applyProtection="1">
      <alignment horizontal="left" vertical="center"/>
      <protection locked="0"/>
    </xf>
    <xf numFmtId="167" fontId="10" fillId="2" borderId="16" xfId="0" applyNumberFormat="1" applyFont="1" applyFill="1" applyBorder="1" applyAlignment="1" applyProtection="1">
      <alignment horizontal="left" vertical="center"/>
      <protection locked="0"/>
    </xf>
    <xf numFmtId="14" fontId="16" fillId="0" borderId="9" xfId="0" applyNumberFormat="1" applyFont="1" applyFill="1" applyBorder="1" applyAlignment="1" applyProtection="1">
      <alignment horizontal="center" wrapText="1"/>
      <protection locked="0"/>
    </xf>
    <xf numFmtId="41" fontId="16" fillId="0" borderId="9" xfId="7" applyFont="1" applyFill="1" applyBorder="1" applyAlignment="1" applyProtection="1">
      <alignment horizontal="center" wrapText="1"/>
      <protection locked="0"/>
    </xf>
    <xf numFmtId="41" fontId="16" fillId="0" borderId="18" xfId="7" applyFont="1" applyFill="1" applyBorder="1" applyAlignment="1" applyProtection="1">
      <alignment horizontal="center" wrapText="1"/>
      <protection locked="0"/>
    </xf>
    <xf numFmtId="9" fontId="16" fillId="0" borderId="18" xfId="7" applyNumberFormat="1" applyFont="1" applyFill="1" applyBorder="1" applyAlignment="1" applyProtection="1">
      <alignment horizontal="center" wrapText="1"/>
      <protection locked="0"/>
    </xf>
    <xf numFmtId="9" fontId="16" fillId="0" borderId="18" xfId="8" applyFont="1" applyFill="1" applyBorder="1" applyAlignment="1" applyProtection="1">
      <alignment horizontal="center" wrapText="1"/>
      <protection locked="0"/>
    </xf>
    <xf numFmtId="0" fontId="8" fillId="4" borderId="22" xfId="0" applyFont="1" applyFill="1" applyBorder="1" applyAlignment="1">
      <alignment horizontal="center"/>
    </xf>
    <xf numFmtId="0" fontId="8" fillId="4" borderId="23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168" fontId="16" fillId="3" borderId="2" xfId="0" applyNumberFormat="1" applyFont="1" applyFill="1" applyBorder="1" applyAlignment="1" applyProtection="1">
      <alignment wrapText="1"/>
      <protection locked="0"/>
    </xf>
    <xf numFmtId="164" fontId="16" fillId="3" borderId="2" xfId="1" applyNumberFormat="1" applyFont="1" applyFill="1" applyBorder="1" applyAlignment="1" applyProtection="1">
      <alignment wrapText="1"/>
      <protection locked="0"/>
    </xf>
    <xf numFmtId="168" fontId="16" fillId="3" borderId="0" xfId="0" applyNumberFormat="1" applyFont="1" applyFill="1" applyBorder="1" applyAlignment="1" applyProtection="1">
      <alignment wrapText="1"/>
      <protection locked="0"/>
    </xf>
    <xf numFmtId="164" fontId="16" fillId="3" borderId="0" xfId="1" applyNumberFormat="1" applyFont="1" applyFill="1" applyBorder="1" applyAlignment="1" applyProtection="1">
      <alignment wrapText="1"/>
      <protection locked="0"/>
    </xf>
    <xf numFmtId="9" fontId="0" fillId="0" borderId="0" xfId="0" applyNumberFormat="1" applyFont="1"/>
    <xf numFmtId="169" fontId="17" fillId="0" borderId="18" xfId="7" applyNumberFormat="1" applyFont="1" applyFill="1" applyBorder="1" applyAlignment="1" applyProtection="1">
      <alignment horizontal="center" wrapText="1"/>
      <protection locked="0"/>
    </xf>
    <xf numFmtId="169" fontId="17" fillId="0" borderId="18" xfId="8" applyNumberFormat="1" applyFont="1" applyFill="1" applyBorder="1" applyAlignment="1" applyProtection="1">
      <alignment horizontal="center" wrapText="1"/>
      <protection locked="0"/>
    </xf>
    <xf numFmtId="170" fontId="16" fillId="0" borderId="9" xfId="0" applyNumberFormat="1" applyFont="1" applyFill="1" applyBorder="1" applyAlignment="1" applyProtection="1">
      <alignment horizontal="center" wrapText="1"/>
      <protection locked="0"/>
    </xf>
    <xf numFmtId="4" fontId="2" fillId="5" borderId="25" xfId="0" applyNumberFormat="1" applyFont="1" applyFill="1" applyBorder="1" applyAlignment="1" applyProtection="1">
      <alignment horizontal="center"/>
      <protection locked="0"/>
    </xf>
    <xf numFmtId="168" fontId="3" fillId="3" borderId="9" xfId="0" applyNumberFormat="1" applyFont="1" applyFill="1" applyBorder="1" applyAlignment="1" applyProtection="1">
      <alignment wrapText="1"/>
      <protection locked="0"/>
    </xf>
    <xf numFmtId="164" fontId="3" fillId="3" borderId="9" xfId="1" applyNumberFormat="1" applyFont="1" applyFill="1" applyBorder="1" applyAlignment="1" applyProtection="1">
      <alignment wrapText="1"/>
      <protection locked="0"/>
    </xf>
    <xf numFmtId="166" fontId="3" fillId="3" borderId="9" xfId="1" applyNumberFormat="1" applyFont="1" applyFill="1" applyBorder="1" applyProtection="1"/>
    <xf numFmtId="166" fontId="12" fillId="3" borderId="9" xfId="0" applyNumberFormat="1" applyFont="1" applyFill="1" applyBorder="1" applyAlignment="1" applyProtection="1">
      <alignment horizontal="left" vertical="top" wrapText="1"/>
      <protection locked="0"/>
    </xf>
    <xf numFmtId="0" fontId="11" fillId="3" borderId="7" xfId="0" applyFont="1" applyFill="1" applyBorder="1" applyAlignment="1" applyProtection="1">
      <alignment horizontal="left"/>
    </xf>
    <xf numFmtId="0" fontId="12" fillId="5" borderId="26" xfId="0" applyFont="1" applyFill="1" applyBorder="1" applyAlignment="1" applyProtection="1">
      <alignment horizontal="center"/>
    </xf>
    <xf numFmtId="168" fontId="14" fillId="0" borderId="0" xfId="0" applyNumberFormat="1" applyFont="1" applyFill="1" applyBorder="1" applyAlignment="1" applyProtection="1">
      <alignment wrapText="1"/>
      <protection locked="0"/>
    </xf>
    <xf numFmtId="164" fontId="14" fillId="0" borderId="0" xfId="1" applyNumberFormat="1" applyFont="1" applyFill="1" applyBorder="1" applyAlignment="1" applyProtection="1">
      <alignment wrapText="1"/>
      <protection locked="0"/>
    </xf>
    <xf numFmtId="0" fontId="11" fillId="3" borderId="28" xfId="0" applyFont="1" applyFill="1" applyBorder="1" applyAlignment="1" applyProtection="1">
      <alignment horizontal="center" wrapText="1"/>
    </xf>
    <xf numFmtId="0" fontId="11" fillId="3" borderId="29" xfId="0" applyFont="1" applyFill="1" applyBorder="1" applyAlignment="1" applyProtection="1">
      <alignment horizontal="center" wrapText="1"/>
    </xf>
    <xf numFmtId="0" fontId="11" fillId="3" borderId="30" xfId="0" applyFont="1" applyFill="1" applyBorder="1" applyAlignment="1" applyProtection="1">
      <alignment horizontal="center" wrapText="1"/>
    </xf>
    <xf numFmtId="168" fontId="3" fillId="4" borderId="27" xfId="0" applyNumberFormat="1" applyFont="1" applyFill="1" applyBorder="1" applyAlignment="1" applyProtection="1">
      <alignment wrapText="1"/>
      <protection locked="0"/>
    </xf>
    <xf numFmtId="164" fontId="5" fillId="4" borderId="27" xfId="1" applyNumberFormat="1" applyFont="1" applyFill="1" applyBorder="1" applyAlignment="1" applyProtection="1">
      <alignment wrapText="1"/>
      <protection locked="0"/>
    </xf>
    <xf numFmtId="167" fontId="6" fillId="2" borderId="14" xfId="0" applyNumberFormat="1" applyFont="1" applyFill="1" applyBorder="1" applyAlignment="1" applyProtection="1">
      <alignment horizontal="left" vertical="center"/>
      <protection locked="0"/>
    </xf>
    <xf numFmtId="165" fontId="6" fillId="2" borderId="15" xfId="1" applyFont="1" applyFill="1" applyBorder="1" applyAlignment="1" applyProtection="1">
      <alignment horizontal="left" vertical="center"/>
      <protection locked="0"/>
    </xf>
    <xf numFmtId="165" fontId="6" fillId="2" borderId="16" xfId="1" applyFont="1" applyFill="1" applyBorder="1" applyAlignment="1" applyProtection="1">
      <alignment horizontal="left" vertical="center"/>
      <protection locked="0"/>
    </xf>
    <xf numFmtId="168" fontId="3" fillId="0" borderId="17" xfId="0" applyNumberFormat="1" applyFont="1" applyFill="1" applyBorder="1" applyAlignment="1" applyProtection="1">
      <alignment wrapText="1"/>
      <protection locked="0"/>
    </xf>
    <xf numFmtId="168" fontId="3" fillId="0" borderId="21" xfId="0" applyNumberFormat="1" applyFont="1" applyFill="1" applyBorder="1" applyAlignment="1" applyProtection="1">
      <alignment wrapText="1"/>
      <protection locked="0"/>
    </xf>
    <xf numFmtId="164" fontId="3" fillId="0" borderId="22" xfId="1" applyNumberFormat="1" applyFont="1" applyFill="1" applyBorder="1" applyAlignment="1" applyProtection="1">
      <alignment wrapText="1"/>
      <protection locked="0"/>
    </xf>
    <xf numFmtId="164" fontId="3" fillId="0" borderId="23" xfId="1" applyNumberFormat="1" applyFont="1" applyFill="1" applyBorder="1" applyAlignment="1" applyProtection="1">
      <alignment wrapText="1"/>
      <protection locked="0"/>
    </xf>
    <xf numFmtId="167" fontId="6" fillId="2" borderId="0" xfId="0" applyNumberFormat="1" applyFont="1" applyFill="1" applyBorder="1" applyAlignment="1" applyProtection="1">
      <alignment horizontal="left" vertical="center"/>
      <protection locked="0"/>
    </xf>
    <xf numFmtId="165" fontId="6" fillId="2" borderId="0" xfId="1" applyFont="1" applyFill="1" applyBorder="1" applyAlignment="1" applyProtection="1">
      <alignment horizontal="left" vertical="center"/>
      <protection locked="0"/>
    </xf>
    <xf numFmtId="168" fontId="5" fillId="4" borderId="27" xfId="0" applyNumberFormat="1" applyFont="1" applyFill="1" applyBorder="1" applyAlignment="1" applyProtection="1">
      <alignment wrapText="1"/>
      <protection locked="0"/>
    </xf>
    <xf numFmtId="0" fontId="11" fillId="3" borderId="29" xfId="0" applyFont="1" applyFill="1" applyBorder="1" applyAlignment="1" applyProtection="1">
      <alignment wrapText="1"/>
    </xf>
    <xf numFmtId="165" fontId="4" fillId="2" borderId="0" xfId="1" applyFont="1" applyFill="1" applyBorder="1" applyAlignment="1" applyProtection="1">
      <alignment horizontal="left" vertical="center"/>
    </xf>
    <xf numFmtId="166" fontId="5" fillId="4" borderId="27" xfId="1" applyNumberFormat="1" applyFont="1" applyFill="1" applyBorder="1" applyProtection="1"/>
    <xf numFmtId="166" fontId="3" fillId="3" borderId="33" xfId="1" applyNumberFormat="1" applyFont="1" applyFill="1" applyBorder="1" applyProtection="1"/>
    <xf numFmtId="166" fontId="3" fillId="6" borderId="34" xfId="1" applyNumberFormat="1" applyFont="1" applyFill="1" applyBorder="1" applyProtection="1"/>
    <xf numFmtId="166" fontId="3" fillId="0" borderId="33" xfId="1" applyNumberFormat="1" applyFont="1" applyFill="1" applyBorder="1" applyAlignment="1" applyProtection="1">
      <alignment wrapText="1"/>
      <protection locked="0"/>
    </xf>
    <xf numFmtId="166" fontId="3" fillId="0" borderId="34" xfId="1" applyNumberFormat="1" applyFont="1" applyFill="1" applyBorder="1" applyAlignment="1" applyProtection="1">
      <alignment wrapText="1"/>
      <protection locked="0"/>
    </xf>
    <xf numFmtId="166" fontId="3" fillId="0" borderId="35" xfId="1" applyNumberFormat="1" applyFont="1" applyFill="1" applyBorder="1" applyAlignment="1" applyProtection="1">
      <alignment wrapText="1"/>
      <protection locked="0"/>
    </xf>
    <xf numFmtId="166" fontId="12" fillId="4" borderId="27" xfId="0" applyNumberFormat="1" applyFont="1" applyFill="1" applyBorder="1" applyAlignment="1" applyProtection="1">
      <alignment horizontal="left" vertical="top" wrapText="1"/>
      <protection locked="0"/>
    </xf>
    <xf numFmtId="0" fontId="0" fillId="0" borderId="31" xfId="0" applyBorder="1"/>
    <xf numFmtId="166" fontId="3" fillId="6" borderId="34" xfId="1" applyNumberFormat="1" applyFont="1" applyFill="1" applyBorder="1" applyAlignment="1" applyProtection="1">
      <alignment horizontal="right"/>
    </xf>
    <xf numFmtId="166" fontId="3" fillId="3" borderId="34" xfId="1" applyNumberFormat="1" applyFont="1" applyFill="1" applyBorder="1" applyProtection="1"/>
    <xf numFmtId="14" fontId="19" fillId="0" borderId="9" xfId="0" applyNumberFormat="1" applyFont="1" applyFill="1" applyBorder="1" applyAlignment="1" applyProtection="1">
      <alignment horizontal="center" wrapText="1"/>
      <protection locked="0"/>
    </xf>
    <xf numFmtId="41" fontId="19" fillId="0" borderId="9" xfId="7" applyFont="1" applyFill="1" applyBorder="1" applyAlignment="1" applyProtection="1">
      <alignment horizontal="center" wrapText="1"/>
      <protection locked="0"/>
    </xf>
    <xf numFmtId="167" fontId="10" fillId="2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7" xfId="0" applyBorder="1"/>
    <xf numFmtId="0" fontId="0" fillId="0" borderId="30" xfId="0" applyBorder="1"/>
    <xf numFmtId="0" fontId="10" fillId="7" borderId="13" xfId="0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29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9" fontId="0" fillId="0" borderId="0" xfId="0" applyNumberFormat="1"/>
    <xf numFmtId="0" fontId="8" fillId="4" borderId="27" xfId="0" applyFont="1" applyFill="1" applyBorder="1" applyAlignment="1">
      <alignment horizontal="center"/>
    </xf>
    <xf numFmtId="0" fontId="5" fillId="2" borderId="33" xfId="0" applyFont="1" applyFill="1" applyBorder="1" applyAlignment="1" applyProtection="1">
      <alignment horizontal="left" vertical="center" wrapText="1"/>
      <protection locked="0"/>
    </xf>
    <xf numFmtId="0" fontId="9" fillId="0" borderId="35" xfId="0" applyFont="1" applyFill="1" applyBorder="1" applyAlignment="1" applyProtection="1">
      <alignment horizontal="left" vertical="top" wrapText="1"/>
      <protection locked="0"/>
    </xf>
    <xf numFmtId="0" fontId="8" fillId="2" borderId="33" xfId="0" applyFont="1" applyFill="1" applyBorder="1" applyAlignment="1" applyProtection="1">
      <alignment horizontal="left" vertical="center" wrapText="1"/>
      <protection locked="0"/>
    </xf>
    <xf numFmtId="0" fontId="0" fillId="0" borderId="36" xfId="0" applyFont="1" applyBorder="1" applyAlignment="1">
      <alignment horizontal="center"/>
    </xf>
    <xf numFmtId="0" fontId="0" fillId="0" borderId="36" xfId="0" applyFont="1" applyBorder="1"/>
    <xf numFmtId="0" fontId="0" fillId="0" borderId="32" xfId="0" applyFont="1" applyBorder="1"/>
    <xf numFmtId="14" fontId="20" fillId="4" borderId="22" xfId="0" applyNumberFormat="1" applyFont="1" applyFill="1" applyBorder="1" applyAlignment="1">
      <alignment horizontal="center"/>
    </xf>
    <xf numFmtId="9" fontId="0" fillId="0" borderId="0" xfId="8" applyFon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8" fillId="2" borderId="14" xfId="0" applyFont="1" applyFill="1" applyBorder="1" applyAlignment="1" applyProtection="1">
      <alignment horizontal="center" vertical="center" wrapText="1"/>
      <protection locked="0"/>
    </xf>
    <xf numFmtId="10" fontId="0" fillId="0" borderId="0" xfId="0" applyNumberFormat="1"/>
    <xf numFmtId="9" fontId="0" fillId="0" borderId="29" xfId="8" applyFont="1" applyBorder="1" applyAlignment="1">
      <alignment horizontal="center"/>
    </xf>
    <xf numFmtId="167" fontId="10" fillId="2" borderId="16" xfId="0" applyNumberFormat="1" applyFont="1" applyFill="1" applyBorder="1" applyAlignment="1" applyProtection="1">
      <alignment horizontal="center" vertical="center"/>
      <protection locked="0"/>
    </xf>
    <xf numFmtId="0" fontId="13" fillId="0" borderId="38" xfId="0" applyFont="1" applyFill="1" applyBorder="1" applyAlignment="1" applyProtection="1">
      <alignment horizontal="center" vertical="top" wrapText="1"/>
      <protection locked="0"/>
    </xf>
    <xf numFmtId="9" fontId="0" fillId="0" borderId="37" xfId="0" applyNumberFormat="1" applyBorder="1" applyAlignment="1">
      <alignment horizontal="center"/>
    </xf>
    <xf numFmtId="9" fontId="0" fillId="0" borderId="37" xfId="8" applyFont="1" applyBorder="1" applyAlignment="1">
      <alignment horizontal="center"/>
    </xf>
    <xf numFmtId="9" fontId="0" fillId="0" borderId="30" xfId="8" applyFont="1" applyBorder="1" applyAlignment="1">
      <alignment horizontal="center"/>
    </xf>
    <xf numFmtId="164" fontId="3" fillId="0" borderId="40" xfId="1" applyNumberFormat="1" applyFont="1" applyFill="1" applyBorder="1" applyAlignment="1" applyProtection="1">
      <alignment wrapText="1"/>
      <protection locked="0"/>
    </xf>
    <xf numFmtId="164" fontId="3" fillId="0" borderId="41" xfId="1" applyNumberFormat="1" applyFont="1" applyFill="1" applyBorder="1" applyAlignment="1" applyProtection="1">
      <alignment wrapText="1"/>
      <protection locked="0"/>
    </xf>
    <xf numFmtId="164" fontId="3" fillId="3" borderId="40" xfId="1" applyNumberFormat="1" applyFont="1" applyFill="1" applyBorder="1" applyAlignment="1" applyProtection="1">
      <alignment wrapText="1"/>
      <protection locked="0"/>
    </xf>
    <xf numFmtId="168" fontId="3" fillId="0" borderId="0" xfId="0" applyNumberFormat="1" applyFont="1" applyFill="1" applyBorder="1" applyAlignment="1" applyProtection="1">
      <alignment wrapText="1"/>
      <protection locked="0"/>
    </xf>
    <xf numFmtId="168" fontId="3" fillId="0" borderId="40" xfId="0" applyNumberFormat="1" applyFont="1" applyFill="1" applyBorder="1" applyAlignment="1" applyProtection="1">
      <alignment wrapText="1"/>
      <protection locked="0"/>
    </xf>
    <xf numFmtId="168" fontId="3" fillId="0" borderId="41" xfId="0" applyNumberFormat="1" applyFont="1" applyFill="1" applyBorder="1" applyAlignment="1" applyProtection="1">
      <alignment wrapText="1"/>
      <protection locked="0"/>
    </xf>
    <xf numFmtId="165" fontId="6" fillId="2" borderId="24" xfId="1" applyFont="1" applyFill="1" applyBorder="1" applyAlignment="1" applyProtection="1">
      <alignment horizontal="left" vertical="center"/>
      <protection locked="0"/>
    </xf>
    <xf numFmtId="165" fontId="6" fillId="2" borderId="37" xfId="1" applyFont="1" applyFill="1" applyBorder="1" applyAlignment="1" applyProtection="1">
      <alignment horizontal="left" vertical="center"/>
      <protection locked="0"/>
    </xf>
    <xf numFmtId="164" fontId="3" fillId="0" borderId="38" xfId="1" applyNumberFormat="1" applyFont="1" applyFill="1" applyBorder="1" applyAlignment="1" applyProtection="1">
      <alignment wrapText="1"/>
      <protection locked="0"/>
    </xf>
    <xf numFmtId="164" fontId="3" fillId="0" borderId="45" xfId="1" applyNumberFormat="1" applyFont="1" applyFill="1" applyBorder="1" applyAlignment="1" applyProtection="1">
      <alignment wrapText="1"/>
      <protection locked="0"/>
    </xf>
    <xf numFmtId="168" fontId="3" fillId="0" borderId="29" xfId="0" applyNumberFormat="1" applyFont="1" applyFill="1" applyBorder="1" applyAlignment="1" applyProtection="1">
      <alignment wrapText="1"/>
      <protection locked="0"/>
    </xf>
    <xf numFmtId="41" fontId="16" fillId="0" borderId="40" xfId="7" applyFont="1" applyFill="1" applyBorder="1" applyAlignment="1" applyProtection="1">
      <alignment horizontal="center" wrapText="1"/>
      <protection locked="0"/>
    </xf>
    <xf numFmtId="170" fontId="19" fillId="0" borderId="40" xfId="0" applyNumberFormat="1" applyFont="1" applyFill="1" applyBorder="1" applyAlignment="1" applyProtection="1">
      <alignment horizontal="center" wrapText="1"/>
      <protection locked="0"/>
    </xf>
    <xf numFmtId="0" fontId="15" fillId="3" borderId="0" xfId="0" applyFont="1" applyFill="1" applyAlignment="1" applyProtection="1">
      <alignment horizontal="left" vertical="center"/>
    </xf>
    <xf numFmtId="0" fontId="13" fillId="0" borderId="17" xfId="0" applyFont="1" applyFill="1" applyBorder="1" applyAlignment="1" applyProtection="1">
      <alignment horizontal="center" vertical="top" wrapText="1"/>
      <protection locked="0"/>
    </xf>
    <xf numFmtId="0" fontId="13" fillId="0" borderId="9" xfId="0" applyFont="1" applyFill="1" applyBorder="1" applyAlignment="1" applyProtection="1">
      <alignment horizontal="center" vertical="top" wrapText="1"/>
      <protection locked="0"/>
    </xf>
    <xf numFmtId="0" fontId="0" fillId="0" borderId="19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12" fillId="3" borderId="3" xfId="0" applyFont="1" applyFill="1" applyBorder="1" applyAlignment="1" applyProtection="1">
      <alignment horizontal="center" vertical="top"/>
    </xf>
    <xf numFmtId="0" fontId="12" fillId="3" borderId="4" xfId="0" applyFont="1" applyFill="1" applyBorder="1" applyAlignment="1" applyProtection="1">
      <alignment horizontal="center" vertical="top"/>
    </xf>
    <xf numFmtId="0" fontId="12" fillId="3" borderId="5" xfId="0" applyFont="1" applyFill="1" applyBorder="1" applyAlignment="1" applyProtection="1">
      <alignment horizontal="center" vertical="top"/>
    </xf>
    <xf numFmtId="0" fontId="12" fillId="3" borderId="10" xfId="0" applyFont="1" applyFill="1" applyBorder="1" applyAlignment="1" applyProtection="1">
      <alignment horizontal="center" vertical="top"/>
    </xf>
    <xf numFmtId="0" fontId="12" fillId="3" borderId="11" xfId="0" applyFont="1" applyFill="1" applyBorder="1" applyAlignment="1" applyProtection="1">
      <alignment horizontal="center" vertical="top"/>
    </xf>
    <xf numFmtId="0" fontId="0" fillId="0" borderId="20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8" fillId="4" borderId="21" xfId="0" applyFont="1" applyFill="1" applyBorder="1" applyAlignment="1">
      <alignment horizontal="center"/>
    </xf>
    <xf numFmtId="0" fontId="8" fillId="4" borderId="22" xfId="0" applyFont="1" applyFill="1" applyBorder="1" applyAlignment="1">
      <alignment horizontal="center"/>
    </xf>
    <xf numFmtId="0" fontId="0" fillId="0" borderId="17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9" fillId="0" borderId="17" xfId="0" applyFont="1" applyFill="1" applyBorder="1" applyAlignment="1" applyProtection="1">
      <alignment horizontal="left" vertical="top" wrapText="1"/>
      <protection locked="0"/>
    </xf>
    <xf numFmtId="0" fontId="9" fillId="0" borderId="9" xfId="0" applyFont="1" applyFill="1" applyBorder="1" applyAlignment="1" applyProtection="1">
      <alignment horizontal="left" vertical="top" wrapText="1"/>
      <protection locked="0"/>
    </xf>
    <xf numFmtId="0" fontId="13" fillId="0" borderId="20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9" fillId="8" borderId="10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0" fontId="9" fillId="8" borderId="11" xfId="0" applyFont="1" applyFill="1" applyBorder="1" applyAlignment="1">
      <alignment horizontal="center" vertical="center" wrapText="1"/>
    </xf>
    <xf numFmtId="0" fontId="9" fillId="8" borderId="24" xfId="0" applyFont="1" applyFill="1" applyBorder="1" applyAlignment="1">
      <alignment horizontal="center" vertical="center" wrapText="1"/>
    </xf>
    <xf numFmtId="0" fontId="9" fillId="8" borderId="0" xfId="0" applyFont="1" applyFill="1" applyBorder="1" applyAlignment="1">
      <alignment horizontal="center" vertical="center" wrapText="1"/>
    </xf>
    <xf numFmtId="0" fontId="9" fillId="8" borderId="37" xfId="0" applyFont="1" applyFill="1" applyBorder="1" applyAlignment="1">
      <alignment horizontal="center" vertical="center" wrapText="1"/>
    </xf>
    <xf numFmtId="0" fontId="9" fillId="8" borderId="28" xfId="0" applyFont="1" applyFill="1" applyBorder="1" applyAlignment="1">
      <alignment horizontal="center" vertical="center" wrapText="1"/>
    </xf>
    <xf numFmtId="0" fontId="9" fillId="8" borderId="29" xfId="0" applyFont="1" applyFill="1" applyBorder="1" applyAlignment="1">
      <alignment horizontal="center" vertical="center" wrapText="1"/>
    </xf>
    <xf numFmtId="0" fontId="9" fillId="8" borderId="30" xfId="0" applyFont="1" applyFill="1" applyBorder="1" applyAlignment="1">
      <alignment horizontal="center" vertical="center" wrapText="1"/>
    </xf>
    <xf numFmtId="0" fontId="2" fillId="3" borderId="42" xfId="0" applyFont="1" applyFill="1" applyBorder="1" applyAlignment="1" applyProtection="1">
      <alignment horizontal="center"/>
    </xf>
    <xf numFmtId="0" fontId="2" fillId="3" borderId="39" xfId="0" applyFont="1" applyFill="1" applyBorder="1" applyAlignment="1" applyProtection="1">
      <alignment horizontal="center"/>
    </xf>
    <xf numFmtId="0" fontId="2" fillId="3" borderId="43" xfId="0" applyFont="1" applyFill="1" applyBorder="1" applyAlignment="1" applyProtection="1">
      <alignment horizontal="center"/>
    </xf>
    <xf numFmtId="168" fontId="3" fillId="9" borderId="38" xfId="0" applyNumberFormat="1" applyFont="1" applyFill="1" applyBorder="1" applyAlignment="1" applyProtection="1">
      <alignment horizontal="center" wrapText="1"/>
      <protection locked="0"/>
    </xf>
    <xf numFmtId="168" fontId="3" fillId="9" borderId="40" xfId="0" applyNumberFormat="1" applyFont="1" applyFill="1" applyBorder="1" applyAlignment="1" applyProtection="1">
      <alignment horizontal="center" wrapText="1"/>
      <protection locked="0"/>
    </xf>
    <xf numFmtId="168" fontId="3" fillId="0" borderId="14" xfId="0" applyNumberFormat="1" applyFont="1" applyFill="1" applyBorder="1" applyAlignment="1" applyProtection="1">
      <alignment horizontal="center" wrapText="1"/>
      <protection locked="0"/>
    </xf>
    <xf numFmtId="168" fontId="3" fillId="0" borderId="15" xfId="0" applyNumberFormat="1" applyFont="1" applyFill="1" applyBorder="1" applyAlignment="1" applyProtection="1">
      <alignment horizontal="center" wrapText="1"/>
      <protection locked="0"/>
    </xf>
    <xf numFmtId="164" fontId="21" fillId="9" borderId="24" xfId="1" applyNumberFormat="1" applyFont="1" applyFill="1" applyBorder="1" applyAlignment="1" applyProtection="1">
      <alignment horizontal="center" vertical="center" wrapText="1"/>
      <protection locked="0"/>
    </xf>
    <xf numFmtId="164" fontId="21" fillId="9" borderId="0" xfId="1" applyNumberFormat="1" applyFont="1" applyFill="1" applyBorder="1" applyAlignment="1" applyProtection="1">
      <alignment horizontal="center" vertical="center" wrapText="1"/>
      <protection locked="0"/>
    </xf>
    <xf numFmtId="164" fontId="18" fillId="9" borderId="24" xfId="1" applyNumberFormat="1" applyFont="1" applyFill="1" applyBorder="1" applyAlignment="1" applyProtection="1">
      <alignment horizontal="center" vertical="center" wrapText="1"/>
      <protection locked="0"/>
    </xf>
    <xf numFmtId="164" fontId="18" fillId="9" borderId="0" xfId="1" applyNumberFormat="1" applyFont="1" applyFill="1" applyBorder="1" applyAlignment="1" applyProtection="1">
      <alignment horizontal="center" vertical="center" wrapText="1"/>
      <protection locked="0"/>
    </xf>
    <xf numFmtId="0" fontId="12" fillId="3" borderId="39" xfId="0" applyFont="1" applyFill="1" applyBorder="1" applyAlignment="1" applyProtection="1">
      <alignment horizontal="center"/>
    </xf>
    <xf numFmtId="0" fontId="12" fillId="3" borderId="13" xfId="0" applyFont="1" applyFill="1" applyBorder="1" applyAlignment="1" applyProtection="1">
      <alignment horizontal="center"/>
    </xf>
    <xf numFmtId="0" fontId="12" fillId="3" borderId="11" xfId="0" applyFont="1" applyFill="1" applyBorder="1" applyAlignment="1" applyProtection="1">
      <alignment horizontal="center"/>
    </xf>
    <xf numFmtId="165" fontId="0" fillId="8" borderId="10" xfId="0" applyNumberForma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12" fillId="3" borderId="31" xfId="0" applyFont="1" applyFill="1" applyBorder="1" applyAlignment="1" applyProtection="1">
      <alignment horizontal="center" vertical="center"/>
    </xf>
    <xf numFmtId="0" fontId="12" fillId="3" borderId="32" xfId="0" applyFont="1" applyFill="1" applyBorder="1" applyAlignment="1" applyProtection="1">
      <alignment horizontal="center" vertical="center"/>
    </xf>
    <xf numFmtId="0" fontId="13" fillId="0" borderId="38" xfId="0" applyFont="1" applyFill="1" applyBorder="1" applyAlignment="1" applyProtection="1">
      <alignment horizontal="center" vertical="top" wrapText="1"/>
    </xf>
    <xf numFmtId="0" fontId="0" fillId="0" borderId="38" xfId="0" applyFont="1" applyFill="1" applyBorder="1" applyAlignment="1" applyProtection="1">
      <alignment horizontal="left" vertical="top" wrapText="1"/>
    </xf>
    <xf numFmtId="0" fontId="9" fillId="0" borderId="34" xfId="0" applyFont="1" applyFill="1" applyBorder="1" applyAlignment="1" applyProtection="1">
      <alignment horizontal="center" vertical="top" wrapText="1"/>
    </xf>
    <xf numFmtId="0" fontId="0" fillId="0" borderId="34" xfId="0" applyFont="1" applyFill="1" applyBorder="1" applyAlignment="1" applyProtection="1">
      <alignment horizontal="left" vertical="top" wrapText="1"/>
    </xf>
    <xf numFmtId="164" fontId="18" fillId="0" borderId="16" xfId="1" applyNumberFormat="1" applyFont="1" applyFill="1" applyBorder="1" applyAlignment="1" applyProtection="1">
      <alignment wrapText="1"/>
    </xf>
    <xf numFmtId="164" fontId="3" fillId="0" borderId="18" xfId="1" applyNumberFormat="1" applyFont="1" applyFill="1" applyBorder="1" applyAlignment="1" applyProtection="1">
      <alignment wrapText="1"/>
    </xf>
    <xf numFmtId="164" fontId="18" fillId="0" borderId="18" xfId="1" applyNumberFormat="1" applyFont="1" applyFill="1" applyBorder="1" applyAlignment="1" applyProtection="1">
      <alignment wrapText="1"/>
    </xf>
    <xf numFmtId="164" fontId="18" fillId="0" borderId="44" xfId="1" applyNumberFormat="1" applyFont="1" applyFill="1" applyBorder="1" applyAlignment="1" applyProtection="1">
      <alignment wrapText="1"/>
    </xf>
    <xf numFmtId="164" fontId="3" fillId="0" borderId="44" xfId="1" applyNumberFormat="1" applyFont="1" applyFill="1" applyBorder="1" applyAlignment="1" applyProtection="1">
      <alignment wrapText="1"/>
    </xf>
    <xf numFmtId="0" fontId="0" fillId="0" borderId="0" xfId="0" applyProtection="1"/>
    <xf numFmtId="164" fontId="3" fillId="0" borderId="46" xfId="1" applyNumberFormat="1" applyFont="1" applyFill="1" applyBorder="1" applyAlignment="1" applyProtection="1">
      <alignment wrapText="1"/>
    </xf>
    <xf numFmtId="164" fontId="5" fillId="4" borderId="27" xfId="1" applyNumberFormat="1" applyFont="1" applyFill="1" applyBorder="1" applyAlignment="1" applyProtection="1">
      <alignment wrapText="1"/>
    </xf>
  </cellXfs>
  <cellStyles count="9"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Millares [0]" xfId="7" builtinId="6"/>
    <cellStyle name="Moneda" xfId="1" builtinId="4"/>
    <cellStyle name="Normal" xfId="0" builtinId="0"/>
    <cellStyle name="Porcentaje" xfId="8" builtinId="5"/>
  </cellStyles>
  <dxfs count="0"/>
  <tableStyles count="0" defaultTableStyle="TableStyleMedium9" defaultPivotStyle="PivotStyleMedium4"/>
  <colors>
    <mruColors>
      <color rgb="FFEEF5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Diagrama de Gantt del Proyecto</a:t>
            </a:r>
          </a:p>
        </c:rich>
      </c:tx>
      <c:layout>
        <c:manualLayout>
          <c:xMode val="edge"/>
          <c:yMode val="edge"/>
          <c:x val="0.34422283338984538"/>
          <c:y val="1.8018018018018023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Planificación!$E$7</c:f>
              <c:strCache>
                <c:ptCount val="1"/>
                <c:pt idx="0">
                  <c:v>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Planificación!$C$9:$D$29</c:f>
              <c:strCache>
                <c:ptCount val="20"/>
                <c:pt idx="0">
                  <c:v>FASE  DE ANALISIS</c:v>
                </c:pt>
                <c:pt idx="1">
                  <c:v>Levantamiento de información</c:v>
                </c:pt>
                <c:pt idx="2">
                  <c:v>Requerimientos</c:v>
                </c:pt>
                <c:pt idx="3">
                  <c:v>Mapa de Procesos</c:v>
                </c:pt>
                <c:pt idx="4">
                  <c:v>Calidad Software</c:v>
                </c:pt>
                <c:pt idx="5">
                  <c:v>Diagrama Gantt/ costos / Recursos</c:v>
                </c:pt>
                <c:pt idx="6">
                  <c:v>FASE DE DISEÑO</c:v>
                </c:pt>
                <c:pt idx="7">
                  <c:v>Casos de Uso</c:v>
                </c:pt>
                <c:pt idx="8">
                  <c:v>Diagrama de Clases</c:v>
                </c:pt>
                <c:pt idx="9">
                  <c:v>Diagramas Distribución</c:v>
                </c:pt>
                <c:pt idx="10">
                  <c:v>Diagrama Relacional</c:v>
                </c:pt>
                <c:pt idx="11">
                  <c:v>Diccionario de Datos</c:v>
                </c:pt>
                <c:pt idx="12">
                  <c:v>Mockup del sistema</c:v>
                </c:pt>
                <c:pt idx="13">
                  <c:v>Arquitectura del sistema</c:v>
                </c:pt>
                <c:pt idx="14">
                  <c:v>FASE DESARROLLO</c:v>
                </c:pt>
                <c:pt idx="15">
                  <c:v>Desarrollo de interfaces</c:v>
                </c:pt>
                <c:pt idx="16">
                  <c:v>Desarrollo del sistema</c:v>
                </c:pt>
                <c:pt idx="17">
                  <c:v>FASE DE PRUEBAS / INTEGRACIÓN</c:v>
                </c:pt>
                <c:pt idx="18">
                  <c:v>Pruebas del sistema</c:v>
                </c:pt>
                <c:pt idx="19">
                  <c:v>Documentación / Manuales</c:v>
                </c:pt>
              </c:strCache>
            </c:strRef>
          </c:cat>
          <c:val>
            <c:numRef>
              <c:f>Planificación!$E$9:$E$29</c:f>
              <c:numCache>
                <c:formatCode>dd/mm/yyyy;@</c:formatCode>
                <c:ptCount val="21"/>
                <c:pt idx="1">
                  <c:v>43748</c:v>
                </c:pt>
                <c:pt idx="2" formatCode="m/d/yyyy">
                  <c:v>43775</c:v>
                </c:pt>
                <c:pt idx="3" formatCode="m/d/yyyy">
                  <c:v>43785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1-4EB2-AC18-46E0029FC8F3}"/>
            </c:ext>
          </c:extLst>
        </c:ser>
        <c:ser>
          <c:idx val="1"/>
          <c:order val="1"/>
          <c:tx>
            <c:strRef>
              <c:f>Planificación!$G$7</c:f>
              <c:strCache>
                <c:ptCount val="1"/>
                <c:pt idx="0">
                  <c:v>Duración</c:v>
                </c:pt>
              </c:strCache>
            </c:strRef>
          </c:tx>
          <c:spPr>
            <a:ln>
              <a:solidFill>
                <a:schemeClr val="tx1">
                  <a:tint val="75000"/>
                  <a:shade val="95000"/>
                  <a:satMod val="105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2-C241-4EB2-AC18-46E0029FC8F3}"/>
              </c:ext>
            </c:extLst>
          </c:dPt>
          <c:dPt>
            <c:idx val="1"/>
            <c:invertIfNegative val="0"/>
            <c:bubble3D val="0"/>
            <c:spPr>
              <a:solidFill>
                <a:srgbClr val="008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C241-4EB2-AC18-46E0029FC8F3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6-C241-4EB2-AC18-46E0029FC8F3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8-C241-4EB2-AC18-46E0029FC8F3}"/>
              </c:ext>
            </c:extLst>
          </c:dPt>
          <c:dPt>
            <c:idx val="4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A-C241-4EB2-AC18-46E0029FC8F3}"/>
              </c:ext>
            </c:extLst>
          </c:dPt>
          <c:dPt>
            <c:idx val="5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C-C241-4EB2-AC18-46E0029FC8F3}"/>
              </c:ext>
            </c:extLst>
          </c:dPt>
          <c:dPt>
            <c:idx val="6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E-C241-4EB2-AC18-46E0029FC8F3}"/>
              </c:ext>
            </c:extLst>
          </c:dPt>
          <c:dPt>
            <c:idx val="7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0-C241-4EB2-AC18-46E0029FC8F3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2-C241-4EB2-AC18-46E0029FC8F3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4-C241-4EB2-AC18-46E0029FC8F3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6-C241-4EB2-AC18-46E0029FC8F3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8-C241-4EB2-AC18-46E0029FC8F3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A-C241-4EB2-AC18-46E0029FC8F3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C-C241-4EB2-AC18-46E0029FC8F3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E-C241-4EB2-AC18-46E0029FC8F3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0-C241-4EB2-AC18-46E0029FC8F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1"/>
              </c:ext>
            </c:extLst>
          </c:dLbls>
          <c:cat>
            <c:strRef>
              <c:f>Planificación!$C$9:$D$29</c:f>
              <c:strCache>
                <c:ptCount val="20"/>
                <c:pt idx="0">
                  <c:v>FASE  DE ANALISIS</c:v>
                </c:pt>
                <c:pt idx="1">
                  <c:v>Levantamiento de información</c:v>
                </c:pt>
                <c:pt idx="2">
                  <c:v>Requerimientos</c:v>
                </c:pt>
                <c:pt idx="3">
                  <c:v>Mapa de Procesos</c:v>
                </c:pt>
                <c:pt idx="4">
                  <c:v>Calidad Software</c:v>
                </c:pt>
                <c:pt idx="5">
                  <c:v>Diagrama Gantt/ costos / Recursos</c:v>
                </c:pt>
                <c:pt idx="6">
                  <c:v>FASE DE DISEÑO</c:v>
                </c:pt>
                <c:pt idx="7">
                  <c:v>Casos de Uso</c:v>
                </c:pt>
                <c:pt idx="8">
                  <c:v>Diagrama de Clases</c:v>
                </c:pt>
                <c:pt idx="9">
                  <c:v>Diagramas Distribución</c:v>
                </c:pt>
                <c:pt idx="10">
                  <c:v>Diagrama Relacional</c:v>
                </c:pt>
                <c:pt idx="11">
                  <c:v>Diccionario de Datos</c:v>
                </c:pt>
                <c:pt idx="12">
                  <c:v>Mockup del sistema</c:v>
                </c:pt>
                <c:pt idx="13">
                  <c:v>Arquitectura del sistema</c:v>
                </c:pt>
                <c:pt idx="14">
                  <c:v>FASE DESARROLLO</c:v>
                </c:pt>
                <c:pt idx="15">
                  <c:v>Desarrollo de interfaces</c:v>
                </c:pt>
                <c:pt idx="16">
                  <c:v>Desarrollo del sistema</c:v>
                </c:pt>
                <c:pt idx="17">
                  <c:v>FASE DE PRUEBAS / INTEGRACIÓN</c:v>
                </c:pt>
                <c:pt idx="18">
                  <c:v>Pruebas del sistema</c:v>
                </c:pt>
                <c:pt idx="19">
                  <c:v>Documentación / Manuales</c:v>
                </c:pt>
              </c:strCache>
            </c:strRef>
          </c:cat>
          <c:val>
            <c:numRef>
              <c:f>Planificación!$G$9:$G$29</c:f>
              <c:numCache>
                <c:formatCode>_(* #,##0_);_(* \(#,##0\);_(* "-"_);_(@_)</c:formatCode>
                <c:ptCount val="21"/>
                <c:pt idx="1">
                  <c:v>26</c:v>
                </c:pt>
                <c:pt idx="2">
                  <c:v>9</c:v>
                </c:pt>
                <c:pt idx="3">
                  <c:v>46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241-4EB2-AC18-46E0029FC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23642800"/>
        <c:axId val="223643192"/>
      </c:barChart>
      <c:catAx>
        <c:axId val="22364280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effectLst>
            <a:outerShdw blurRad="50800" dist="12700" dir="5400000" sx="94000" sy="94000" algn="t" rotWithShape="0">
              <a:prstClr val="black">
                <a:alpha val="24000"/>
              </a:prstClr>
            </a:outerShdw>
          </a:effectLst>
        </c:spPr>
        <c:crossAx val="223643192"/>
        <c:crosses val="autoZero"/>
        <c:auto val="1"/>
        <c:lblAlgn val="ctr"/>
        <c:lblOffset val="100"/>
        <c:noMultiLvlLbl val="0"/>
      </c:catAx>
      <c:valAx>
        <c:axId val="223643192"/>
        <c:scaling>
          <c:orientation val="minMax"/>
          <c:max val="44353"/>
          <c:min val="43739"/>
        </c:scaling>
        <c:delete val="0"/>
        <c:axPos val="t"/>
        <c:majorGridlines/>
        <c:minorGridlines>
          <c:spPr>
            <a:ln>
              <a:solidFill>
                <a:srgbClr val="EEF5F8"/>
              </a:solidFill>
            </a:ln>
          </c:spPr>
        </c:minorGridlines>
        <c:numFmt formatCode="d/m/yy;@" sourceLinked="0"/>
        <c:majorTickMark val="none"/>
        <c:minorTickMark val="none"/>
        <c:tickLblPos val="low"/>
        <c:spPr>
          <a:noFill/>
          <a:ln/>
          <a:effectLst>
            <a:outerShdw blurRad="38100" dist="12700" dir="5400000" algn="ctr" rotWithShape="0">
              <a:schemeClr val="tx2"/>
            </a:outerShdw>
          </a:effectLst>
        </c:spPr>
        <c:txPr>
          <a:bodyPr rot="5400000" vert="horz" anchor="ctr" anchorCtr="0"/>
          <a:lstStyle/>
          <a:p>
            <a:pPr>
              <a:defRPr sz="800"/>
            </a:pPr>
            <a:endParaRPr lang="es-CO"/>
          </a:p>
        </c:txPr>
        <c:crossAx val="223642800"/>
        <c:crosses val="autoZero"/>
        <c:crossBetween val="between"/>
        <c:majorUnit val="10"/>
        <c:minorUnit val="1"/>
      </c:valAx>
      <c:spPr>
        <a:ln w="6350">
          <a:solidFill>
            <a:schemeClr val="tx1">
              <a:tint val="75000"/>
              <a:shade val="95000"/>
              <a:satMod val="105000"/>
            </a:schemeClr>
          </a:solidFill>
        </a:ln>
      </c:spPr>
    </c:plotArea>
    <c:plotVisOnly val="1"/>
    <c:dispBlanksAs val="gap"/>
    <c:showDLblsOverMax val="0"/>
  </c:chart>
  <c:spPr>
    <a:solidFill>
      <a:schemeClr val="bg1"/>
    </a:solidFill>
  </c:sp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% Ejecución</a:t>
            </a:r>
            <a:r>
              <a:rPr lang="es-ES" baseline="0"/>
              <a:t> de Actividades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(Planificación!$C$9,Planificación!$C$15,Planificación!$C$23,Planificación!$C$26)</c:f>
              <c:strCache>
                <c:ptCount val="4"/>
                <c:pt idx="0">
                  <c:v>FASE  DE ANALISIS</c:v>
                </c:pt>
                <c:pt idx="1">
                  <c:v>FASE DE DISEÑO</c:v>
                </c:pt>
                <c:pt idx="2">
                  <c:v>FASE DESARROLLO</c:v>
                </c:pt>
                <c:pt idx="3">
                  <c:v>FASE DE PRUEBAS / INTEGRACIÓN</c:v>
                </c:pt>
              </c:strCache>
            </c:strRef>
          </c:cat>
          <c:val>
            <c:numRef>
              <c:f>(Planificación!$I$9,Planificación!$I$15,Planificación!$I$23,Planificación!$I$26)</c:f>
              <c:numCache>
                <c:formatCode>0.0%</c:formatCode>
                <c:ptCount val="4"/>
                <c:pt idx="0">
                  <c:v>1</c:v>
                </c:pt>
                <c:pt idx="1">
                  <c:v>0.42857142857142855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C-4E10-9DE1-15948E6A1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643976"/>
        <c:axId val="223643584"/>
      </c:barChart>
      <c:catAx>
        <c:axId val="22364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3643584"/>
        <c:crosses val="autoZero"/>
        <c:auto val="1"/>
        <c:lblAlgn val="ctr"/>
        <c:lblOffset val="100"/>
        <c:noMultiLvlLbl val="0"/>
      </c:catAx>
      <c:valAx>
        <c:axId val="223643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364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Presupuesto</a:t>
            </a:r>
            <a:r>
              <a:rPr lang="es-ES" baseline="0"/>
              <a:t> de Actividades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51-418B-B843-F14022FCBB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51-418B-B843-F14022FCBB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51-418B-B843-F14022FCBB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351-418B-B843-F14022FCBB2C}"/>
              </c:ext>
            </c:extLst>
          </c:dPt>
          <c:cat>
            <c:strRef>
              <c:f>(Presupuesto!$B$8,Presupuesto!$B$13,Presupuesto!$B$22,Presupuesto!$B$25)</c:f>
              <c:strCache>
                <c:ptCount val="4"/>
                <c:pt idx="0">
                  <c:v>FASE  DE ANALISIS</c:v>
                </c:pt>
                <c:pt idx="1">
                  <c:v>Diagrama Gantt/ costos / Recursos</c:v>
                </c:pt>
                <c:pt idx="2">
                  <c:v>FASE DESARROLLO</c:v>
                </c:pt>
                <c:pt idx="3">
                  <c:v>FASE DE PRUEBAS / INTEGRACIÓN</c:v>
                </c:pt>
              </c:strCache>
            </c:strRef>
          </c:cat>
          <c:val>
            <c:numRef>
              <c:f>(Presupuesto!$M$8,Presupuesto!$M$13,Presupuesto!$M$22,Presupuesto!$M$25)</c:f>
              <c:numCache>
                <c:formatCode>_(* #,##0.00_);_(* \(#,##0.00\);_(* "-"??_);_(@_)</c:formatCode>
                <c:ptCount val="4"/>
                <c:pt idx="0">
                  <c:v>834000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51-418B-B843-F14022FCB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Gestión del Proyecto.xlsx]Informes!Tabla dinámica6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Uso de Recursos Fase De Análisis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Informes!$B$38:$B$39</c:f>
              <c:strCache>
                <c:ptCount val="1"/>
                <c:pt idx="0">
                  <c:v>Calidad Software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Informes!$A$40:$A$43</c:f>
              <c:strCache>
                <c:ptCount val="4"/>
                <c:pt idx="0">
                  <c:v>Suma de Carlos dominguez</c:v>
                </c:pt>
                <c:pt idx="1">
                  <c:v>Suma de Luis diaz</c:v>
                </c:pt>
                <c:pt idx="2">
                  <c:v>Suma de Claudia Lopez</c:v>
                </c:pt>
                <c:pt idx="3">
                  <c:v>Suma de Ana Perdomo</c:v>
                </c:pt>
              </c:strCache>
            </c:strRef>
          </c:cat>
          <c:val>
            <c:numRef>
              <c:f>Informes!$B$40:$B$43</c:f>
              <c:numCache>
                <c:formatCode>0.00%</c:formatCode>
                <c:ptCount val="4"/>
                <c:pt idx="0">
                  <c:v>0.10000000000000002</c:v>
                </c:pt>
                <c:pt idx="1">
                  <c:v>0.5</c:v>
                </c:pt>
                <c:pt idx="2">
                  <c:v>0.3</c:v>
                </c:pt>
                <c:pt idx="3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0-4430-8701-EE5D47594536}"/>
            </c:ext>
          </c:extLst>
        </c:ser>
        <c:ser>
          <c:idx val="1"/>
          <c:order val="1"/>
          <c:tx>
            <c:strRef>
              <c:f>Informes!$C$38:$C$39</c:f>
              <c:strCache>
                <c:ptCount val="1"/>
                <c:pt idx="0">
                  <c:v>Diagrama Gantt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Informes!$A$40:$A$43</c:f>
              <c:strCache>
                <c:ptCount val="4"/>
                <c:pt idx="0">
                  <c:v>Suma de Carlos dominguez</c:v>
                </c:pt>
                <c:pt idx="1">
                  <c:v>Suma de Luis diaz</c:v>
                </c:pt>
                <c:pt idx="2">
                  <c:v>Suma de Claudia Lopez</c:v>
                </c:pt>
                <c:pt idx="3">
                  <c:v>Suma de Ana Perdomo</c:v>
                </c:pt>
              </c:strCache>
            </c:strRef>
          </c:cat>
          <c:val>
            <c:numRef>
              <c:f>Informes!$C$40:$C$43</c:f>
              <c:numCache>
                <c:formatCode>0.00%</c:formatCode>
                <c:ptCount val="4"/>
                <c:pt idx="0">
                  <c:v>0.70000000000000007</c:v>
                </c:pt>
                <c:pt idx="1">
                  <c:v>0.05</c:v>
                </c:pt>
                <c:pt idx="2">
                  <c:v>0</c:v>
                </c:pt>
                <c:pt idx="3">
                  <c:v>0.39999999999999991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90-4430-8701-EE5D47594536}"/>
            </c:ext>
          </c:extLst>
        </c:ser>
        <c:ser>
          <c:idx val="2"/>
          <c:order val="2"/>
          <c:tx>
            <c:strRef>
              <c:f>Informes!$D$38:$D$39</c:f>
              <c:strCache>
                <c:ptCount val="1"/>
                <c:pt idx="0">
                  <c:v>Mapa de Procesos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Informes!$A$40:$A$43</c:f>
              <c:strCache>
                <c:ptCount val="4"/>
                <c:pt idx="0">
                  <c:v>Suma de Carlos dominguez</c:v>
                </c:pt>
                <c:pt idx="1">
                  <c:v>Suma de Luis diaz</c:v>
                </c:pt>
                <c:pt idx="2">
                  <c:v>Suma de Claudia Lopez</c:v>
                </c:pt>
                <c:pt idx="3">
                  <c:v>Suma de Ana Perdomo</c:v>
                </c:pt>
              </c:strCache>
            </c:strRef>
          </c:cat>
          <c:val>
            <c:numRef>
              <c:f>Informes!$D$40:$D$43</c:f>
              <c:numCache>
                <c:formatCode>0.00%</c:formatCode>
                <c:ptCount val="4"/>
                <c:pt idx="0">
                  <c:v>0.10000000000000002</c:v>
                </c:pt>
                <c:pt idx="1">
                  <c:v>0.15</c:v>
                </c:pt>
                <c:pt idx="2">
                  <c:v>0.2</c:v>
                </c:pt>
                <c:pt idx="3">
                  <c:v>0.29999999999999993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90-4430-8701-EE5D47594536}"/>
            </c:ext>
          </c:extLst>
        </c:ser>
        <c:ser>
          <c:idx val="3"/>
          <c:order val="3"/>
          <c:tx>
            <c:strRef>
              <c:f>Informes!$E$38:$E$39</c:f>
              <c:strCache>
                <c:ptCount val="1"/>
                <c:pt idx="0">
                  <c:v>Requerimientos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Informes!$A$40:$A$43</c:f>
              <c:strCache>
                <c:ptCount val="4"/>
                <c:pt idx="0">
                  <c:v>Suma de Carlos dominguez</c:v>
                </c:pt>
                <c:pt idx="1">
                  <c:v>Suma de Luis diaz</c:v>
                </c:pt>
                <c:pt idx="2">
                  <c:v>Suma de Claudia Lopez</c:v>
                </c:pt>
                <c:pt idx="3">
                  <c:v>Suma de Ana Perdomo</c:v>
                </c:pt>
              </c:strCache>
            </c:strRef>
          </c:cat>
          <c:val>
            <c:numRef>
              <c:f>Informes!$E$40:$E$43</c:f>
              <c:numCache>
                <c:formatCode>0.00%</c:formatCode>
                <c:ptCount val="4"/>
                <c:pt idx="0">
                  <c:v>0.10000000000000002</c:v>
                </c:pt>
                <c:pt idx="1">
                  <c:v>0.3</c:v>
                </c:pt>
                <c:pt idx="2">
                  <c:v>0.5</c:v>
                </c:pt>
                <c:pt idx="3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90-4430-8701-EE5D47594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640056"/>
        <c:axId val="223644760"/>
      </c:barChart>
      <c:catAx>
        <c:axId val="22364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3644760"/>
        <c:crosses val="autoZero"/>
        <c:auto val="1"/>
        <c:lblAlgn val="ctr"/>
        <c:lblOffset val="100"/>
        <c:noMultiLvlLbl val="0"/>
      </c:catAx>
      <c:valAx>
        <c:axId val="22364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364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133350</xdr:rowOff>
    </xdr:from>
    <xdr:to>
      <xdr:col>16</xdr:col>
      <xdr:colOff>403860</xdr:colOff>
      <xdr:row>25</xdr:row>
      <xdr:rowOff>114300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190500</xdr:rowOff>
    </xdr:from>
    <xdr:to>
      <xdr:col>4</xdr:col>
      <xdr:colOff>338137</xdr:colOff>
      <xdr:row>14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426244</xdr:colOff>
      <xdr:row>0</xdr:row>
      <xdr:rowOff>195262</xdr:rowOff>
    </xdr:from>
    <xdr:to>
      <xdr:col>8</xdr:col>
      <xdr:colOff>381000</xdr:colOff>
      <xdr:row>14</xdr:row>
      <xdr:rowOff>140493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4</xdr:col>
      <xdr:colOff>323850</xdr:colOff>
      <xdr:row>34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ra G" refreshedDate="42680.578737731485" createdVersion="5" refreshedVersion="5" minRefreshableVersion="3" recordCount="5" xr:uid="{00000000-000A-0000-FFFF-FFFF00000000}">
  <cacheSource type="worksheet">
    <worksheetSource ref="B11:G16" sheet="Recursos"/>
  </cacheSource>
  <cacheFields count="6">
    <cacheField name="Actividades" numFmtId="0">
      <sharedItems count="5">
        <s v="FASE  DE ANALISIS"/>
        <s v="Requerimientos"/>
        <s v="Mapa de Procesos"/>
        <s v="Calidad Software"/>
        <s v="Diagrama Gantt"/>
      </sharedItems>
    </cacheField>
    <cacheField name="Carlos dominguez" numFmtId="9">
      <sharedItems containsSemiMixedTypes="0" containsString="0" containsNumber="1" minValue="0.1" maxValue="1"/>
    </cacheField>
    <cacheField name="Luis diaz" numFmtId="9">
      <sharedItems containsSemiMixedTypes="0" containsString="0" containsNumber="1" minValue="0.05" maxValue="1"/>
    </cacheField>
    <cacheField name="Claudia Lopez" numFmtId="9">
      <sharedItems containsSemiMixedTypes="0" containsString="0" containsNumber="1" minValue="0" maxValue="1"/>
    </cacheField>
    <cacheField name="Ana Perdomo" numFmtId="9">
      <sharedItems containsSemiMixedTypes="0" containsString="0" containsNumber="1" minValue="0.1" maxValue="1"/>
    </cacheField>
    <cacheField name="0,0" numFmtId="9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n v="1"/>
    <n v="1"/>
    <n v="1"/>
    <n v="1"/>
    <n v="0"/>
  </r>
  <r>
    <x v="1"/>
    <n v="0.1"/>
    <n v="0.3"/>
    <n v="0.5"/>
    <n v="0.1"/>
    <m/>
  </r>
  <r>
    <x v="2"/>
    <n v="0.1"/>
    <n v="0.15"/>
    <n v="0.2"/>
    <n v="0.3"/>
    <m/>
  </r>
  <r>
    <x v="3"/>
    <n v="0.1"/>
    <n v="0.5"/>
    <n v="0.3"/>
    <n v="0.2"/>
    <m/>
  </r>
  <r>
    <x v="4"/>
    <n v="0.7"/>
    <n v="0.05"/>
    <n v="0"/>
    <n v="0.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6" cacheId="0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A38:F43" firstHeaderRow="1" firstDataRow="2" firstDataCol="1"/>
  <pivotFields count="6">
    <pivotField axis="axisCol" showAll="0">
      <items count="6">
        <item x="3"/>
        <item x="4"/>
        <item h="1" x="0"/>
        <item x="2"/>
        <item x="1"/>
        <item t="default"/>
      </items>
    </pivotField>
    <pivotField dataField="1" showAll="0"/>
    <pivotField dataField="1" showAll="0"/>
    <pivotField dataField="1" showAll="0"/>
    <pivotField dataField="1" showAll="0"/>
    <pivotField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0"/>
  </colFields>
  <colItems count="5">
    <i>
      <x/>
    </i>
    <i>
      <x v="1"/>
    </i>
    <i>
      <x v="3"/>
    </i>
    <i>
      <x v="4"/>
    </i>
    <i t="grand">
      <x/>
    </i>
  </colItems>
  <dataFields count="4">
    <dataField name="Suma de Carlos dominguez" fld="1" showDataAs="percentOfTotal" baseField="0" baseItem="0" numFmtId="10"/>
    <dataField name="Suma de Luis diaz" fld="2" showDataAs="percentOfTotal" baseField="0" baseItem="0" numFmtId="10"/>
    <dataField name="Suma de Claudia Lopez" fld="3" showDataAs="percentOfTotal" baseField="0" baseItem="0" numFmtId="10"/>
    <dataField name="Suma de Ana Perdomo" fld="4" showDataAs="percentOfTotal" baseField="0" baseItem="0" numFmtId="10"/>
  </dataFields>
  <chartFormats count="28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4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0" format="8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N469"/>
  <sheetViews>
    <sheetView topLeftCell="A4" zoomScale="80" zoomScaleNormal="80" workbookViewId="0">
      <selection activeCell="G11" sqref="G11"/>
    </sheetView>
  </sheetViews>
  <sheetFormatPr baseColWidth="10" defaultColWidth="11" defaultRowHeight="15.75" x14ac:dyDescent="0.25"/>
  <cols>
    <col min="1" max="1" width="3.375" style="3" customWidth="1"/>
    <col min="2" max="2" width="6.375" style="3" customWidth="1"/>
    <col min="3" max="3" width="17.625" style="3" customWidth="1"/>
    <col min="4" max="4" width="20.25" style="3" customWidth="1"/>
    <col min="5" max="5" width="13.625" style="3" customWidth="1"/>
    <col min="6" max="6" width="14.625" style="3" customWidth="1"/>
    <col min="7" max="7" width="13.75" style="3" customWidth="1"/>
    <col min="8" max="8" width="24.75" style="3" customWidth="1"/>
    <col min="9" max="9" width="16.375" style="3" customWidth="1"/>
    <col min="10" max="10" width="15.25" style="3" hidden="1" customWidth="1"/>
    <col min="11" max="13" width="11" style="3"/>
    <col min="14" max="14" width="14.75" style="3" customWidth="1"/>
    <col min="15" max="16" width="11" style="3"/>
    <col min="17" max="17" width="10.75" style="3" bestFit="1" customWidth="1"/>
    <col min="18" max="16384" width="11" style="3"/>
  </cols>
  <sheetData>
    <row r="1" spans="2:40" ht="22.15" customHeight="1" x14ac:dyDescent="0.25">
      <c r="C1" s="123" t="s">
        <v>4</v>
      </c>
      <c r="D1" s="123"/>
      <c r="E1" s="123"/>
      <c r="F1" s="123"/>
      <c r="G1" s="123"/>
      <c r="H1" s="123"/>
      <c r="I1" s="123"/>
      <c r="J1" s="123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2:40" x14ac:dyDescent="0.25">
      <c r="C2" s="123"/>
      <c r="D2" s="123"/>
      <c r="E2" s="123"/>
      <c r="F2" s="123"/>
      <c r="G2" s="123"/>
      <c r="H2" s="123"/>
      <c r="I2" s="123"/>
      <c r="J2" s="12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2:40" x14ac:dyDescent="0.25">
      <c r="C3" s="7" t="s">
        <v>5</v>
      </c>
      <c r="D3" s="8"/>
      <c r="E3" s="8"/>
      <c r="F3" s="8"/>
      <c r="G3" s="8"/>
      <c r="H3" s="9"/>
      <c r="I3" s="9"/>
      <c r="J3" s="10"/>
      <c r="K3" s="10"/>
      <c r="L3" s="10"/>
      <c r="M3" s="2"/>
      <c r="N3" s="2"/>
      <c r="O3" s="10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</row>
    <row r="4" spans="2:40" x14ac:dyDescent="0.25">
      <c r="C4" s="7" t="s">
        <v>6</v>
      </c>
      <c r="D4" s="11"/>
      <c r="E4" s="11"/>
      <c r="F4" s="11"/>
      <c r="G4" s="11"/>
      <c r="H4" s="12"/>
      <c r="I4" s="12"/>
      <c r="J4" s="13"/>
      <c r="K4" s="13"/>
      <c r="L4" s="14"/>
      <c r="M4" s="2"/>
      <c r="N4" s="2"/>
      <c r="O4" s="14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5" spans="2:40" x14ac:dyDescent="0.25">
      <c r="C5" s="15"/>
      <c r="D5" s="15"/>
      <c r="E5" s="15"/>
      <c r="F5" s="15"/>
      <c r="G5" s="15"/>
      <c r="H5" s="15"/>
      <c r="I5" s="15"/>
      <c r="J5" s="15"/>
      <c r="K5" s="15"/>
      <c r="L5" s="15"/>
      <c r="M5" s="2"/>
      <c r="N5" s="2"/>
      <c r="O5" s="15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</row>
    <row r="6" spans="2:40" ht="20.25" customHeight="1" x14ac:dyDescent="0.25">
      <c r="C6" s="15"/>
      <c r="D6" s="16"/>
      <c r="E6" s="128" t="s">
        <v>17</v>
      </c>
      <c r="F6" s="129"/>
      <c r="G6" s="130"/>
      <c r="H6" s="131" t="s">
        <v>20</v>
      </c>
      <c r="I6" s="13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</row>
    <row r="7" spans="2:40" ht="13.9" customHeight="1" x14ac:dyDescent="0.25">
      <c r="C7" s="17" t="s">
        <v>7</v>
      </c>
      <c r="D7" s="18"/>
      <c r="E7" s="19" t="s">
        <v>14</v>
      </c>
      <c r="F7" s="20" t="s">
        <v>15</v>
      </c>
      <c r="G7" s="21" t="s">
        <v>16</v>
      </c>
      <c r="H7" s="19" t="s">
        <v>18</v>
      </c>
      <c r="I7" s="21" t="s">
        <v>19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</row>
    <row r="8" spans="2:40" x14ac:dyDescent="0.25">
      <c r="B8" s="93"/>
      <c r="C8" s="22" t="s">
        <v>8</v>
      </c>
      <c r="D8" s="23"/>
      <c r="E8" s="23"/>
      <c r="F8" s="23"/>
      <c r="G8" s="23"/>
      <c r="H8" s="23"/>
      <c r="I8" s="24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</row>
    <row r="9" spans="2:40" x14ac:dyDescent="0.25">
      <c r="B9" s="94" t="s">
        <v>65</v>
      </c>
      <c r="C9" s="124" t="s">
        <v>29</v>
      </c>
      <c r="D9" s="125"/>
      <c r="E9" s="40"/>
      <c r="F9" s="40"/>
      <c r="G9" s="26"/>
      <c r="H9" s="26"/>
      <c r="I9" s="39">
        <f>J12/J13</f>
        <v>1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</row>
    <row r="10" spans="2:40" x14ac:dyDescent="0.25">
      <c r="B10" s="94">
        <v>1</v>
      </c>
      <c r="C10" s="126" t="s">
        <v>77</v>
      </c>
      <c r="D10" s="127"/>
      <c r="E10" s="122">
        <v>43748</v>
      </c>
      <c r="F10" s="122">
        <v>43774</v>
      </c>
      <c r="G10" s="78">
        <f>F10-E10</f>
        <v>26</v>
      </c>
      <c r="H10" s="121" t="s">
        <v>81</v>
      </c>
      <c r="I10" s="28">
        <v>1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</row>
    <row r="11" spans="2:40" x14ac:dyDescent="0.25">
      <c r="B11" s="94">
        <v>2</v>
      </c>
      <c r="C11" s="126" t="s">
        <v>21</v>
      </c>
      <c r="D11" s="127"/>
      <c r="E11" s="77">
        <v>43775</v>
      </c>
      <c r="F11" s="77">
        <v>43784</v>
      </c>
      <c r="G11" s="78">
        <f>F11-E11</f>
        <v>9</v>
      </c>
      <c r="H11" s="26" t="s">
        <v>22</v>
      </c>
      <c r="I11" s="28">
        <v>1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</row>
    <row r="12" spans="2:40" x14ac:dyDescent="0.25">
      <c r="B12" s="94">
        <v>3</v>
      </c>
      <c r="C12" s="133" t="s">
        <v>23</v>
      </c>
      <c r="D12" s="134"/>
      <c r="E12" s="77">
        <v>43785</v>
      </c>
      <c r="F12" s="77">
        <v>43831</v>
      </c>
      <c r="G12" s="78">
        <f t="shared" ref="G12:G30" si="0">F12-E12</f>
        <v>46</v>
      </c>
      <c r="H12" s="26" t="s">
        <v>26</v>
      </c>
      <c r="I12" s="28">
        <v>1</v>
      </c>
      <c r="J12" s="37">
        <f>SUM(I11:I14)</f>
        <v>4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</row>
    <row r="13" spans="2:40" ht="16.5" customHeight="1" x14ac:dyDescent="0.25">
      <c r="B13" s="94">
        <v>4</v>
      </c>
      <c r="C13" s="126" t="s">
        <v>24</v>
      </c>
      <c r="D13" s="127"/>
      <c r="E13" s="77"/>
      <c r="F13" s="77"/>
      <c r="G13" s="78">
        <f t="shared" si="0"/>
        <v>0</v>
      </c>
      <c r="H13" s="26" t="s">
        <v>25</v>
      </c>
      <c r="I13" s="28">
        <v>1</v>
      </c>
      <c r="J13" s="3">
        <f>COUNT(I11:I14)</f>
        <v>4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</row>
    <row r="14" spans="2:40" x14ac:dyDescent="0.25">
      <c r="B14" s="94">
        <v>5</v>
      </c>
      <c r="C14" s="133" t="s">
        <v>78</v>
      </c>
      <c r="D14" s="134"/>
      <c r="E14" s="77"/>
      <c r="F14" s="77"/>
      <c r="G14" s="78">
        <f t="shared" si="0"/>
        <v>0</v>
      </c>
      <c r="H14" s="26" t="s">
        <v>28</v>
      </c>
      <c r="I14" s="28">
        <v>1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</row>
    <row r="15" spans="2:40" x14ac:dyDescent="0.25">
      <c r="B15" s="94"/>
      <c r="C15" s="124" t="s">
        <v>30</v>
      </c>
      <c r="D15" s="125"/>
      <c r="E15" s="77"/>
      <c r="F15" s="77"/>
      <c r="G15" s="78"/>
      <c r="H15" s="26"/>
      <c r="I15" s="38">
        <f>J16/J17</f>
        <v>0.42857142857142855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</row>
    <row r="16" spans="2:40" x14ac:dyDescent="0.25">
      <c r="B16" s="94">
        <v>6</v>
      </c>
      <c r="C16" s="126" t="s">
        <v>31</v>
      </c>
      <c r="D16" s="127"/>
      <c r="E16" s="77"/>
      <c r="F16" s="77"/>
      <c r="G16" s="78">
        <f t="shared" si="0"/>
        <v>0</v>
      </c>
      <c r="H16" s="26" t="s">
        <v>31</v>
      </c>
      <c r="I16" s="28">
        <v>1</v>
      </c>
      <c r="J16" s="37">
        <f>SUM(I16:I22)</f>
        <v>3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</row>
    <row r="17" spans="2:40" ht="15.75" customHeight="1" x14ac:dyDescent="0.25">
      <c r="B17" s="94">
        <v>7</v>
      </c>
      <c r="C17" s="126" t="s">
        <v>32</v>
      </c>
      <c r="D17" s="127"/>
      <c r="E17" s="77"/>
      <c r="F17" s="77"/>
      <c r="G17" s="78">
        <f t="shared" si="0"/>
        <v>0</v>
      </c>
      <c r="H17" s="26" t="s">
        <v>43</v>
      </c>
      <c r="I17" s="28">
        <v>1</v>
      </c>
      <c r="J17" s="3">
        <f>COUNT(I16:I22)</f>
        <v>7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</row>
    <row r="18" spans="2:40" ht="15.75" customHeight="1" x14ac:dyDescent="0.25">
      <c r="B18" s="94">
        <v>8</v>
      </c>
      <c r="C18" s="126" t="s">
        <v>33</v>
      </c>
      <c r="D18" s="127"/>
      <c r="E18" s="77"/>
      <c r="F18" s="77"/>
      <c r="G18" s="78">
        <f t="shared" si="0"/>
        <v>0</v>
      </c>
      <c r="H18" s="26" t="s">
        <v>45</v>
      </c>
      <c r="I18" s="28">
        <v>1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</row>
    <row r="19" spans="2:40" ht="15.75" customHeight="1" x14ac:dyDescent="0.25">
      <c r="B19" s="94">
        <v>9</v>
      </c>
      <c r="C19" s="126" t="s">
        <v>79</v>
      </c>
      <c r="D19" s="127"/>
      <c r="E19" s="77"/>
      <c r="F19" s="77"/>
      <c r="G19" s="78">
        <f t="shared" si="0"/>
        <v>0</v>
      </c>
      <c r="H19" s="26" t="s">
        <v>35</v>
      </c>
      <c r="I19" s="29">
        <v>0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</row>
    <row r="20" spans="2:40" x14ac:dyDescent="0.25">
      <c r="B20" s="94">
        <v>10</v>
      </c>
      <c r="C20" s="137" t="s">
        <v>36</v>
      </c>
      <c r="D20" s="138"/>
      <c r="E20" s="77"/>
      <c r="F20" s="77"/>
      <c r="G20" s="78">
        <f t="shared" si="0"/>
        <v>0</v>
      </c>
      <c r="H20" s="26" t="s">
        <v>36</v>
      </c>
      <c r="I20" s="29">
        <v>0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2:40" ht="15.75" customHeight="1" x14ac:dyDescent="0.25">
      <c r="B21" s="94">
        <v>11</v>
      </c>
      <c r="C21" s="137" t="s">
        <v>37</v>
      </c>
      <c r="D21" s="138"/>
      <c r="E21" s="77"/>
      <c r="F21" s="77"/>
      <c r="G21" s="78">
        <f t="shared" si="0"/>
        <v>0</v>
      </c>
      <c r="H21" s="26" t="s">
        <v>37</v>
      </c>
      <c r="I21" s="29">
        <v>0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</row>
    <row r="22" spans="2:40" ht="15.75" customHeight="1" x14ac:dyDescent="0.25">
      <c r="B22" s="94">
        <v>12</v>
      </c>
      <c r="C22" s="126" t="s">
        <v>34</v>
      </c>
      <c r="D22" s="127"/>
      <c r="E22" s="77"/>
      <c r="F22" s="77"/>
      <c r="G22" s="78">
        <f t="shared" si="0"/>
        <v>0</v>
      </c>
      <c r="H22" s="26" t="s">
        <v>44</v>
      </c>
      <c r="I22" s="29">
        <v>0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</row>
    <row r="23" spans="2:40" x14ac:dyDescent="0.25">
      <c r="B23" s="94"/>
      <c r="C23" s="141" t="s">
        <v>38</v>
      </c>
      <c r="D23" s="142"/>
      <c r="E23" s="77"/>
      <c r="F23" s="77"/>
      <c r="G23" s="78"/>
      <c r="H23" s="26"/>
      <c r="I23" s="39">
        <f>J24/J25</f>
        <v>0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</row>
    <row r="24" spans="2:40" ht="15.75" customHeight="1" x14ac:dyDescent="0.25">
      <c r="B24" s="94">
        <v>13</v>
      </c>
      <c r="C24" s="126" t="s">
        <v>39</v>
      </c>
      <c r="D24" s="127"/>
      <c r="E24" s="77"/>
      <c r="F24" s="77"/>
      <c r="G24" s="78">
        <f t="shared" si="0"/>
        <v>0</v>
      </c>
      <c r="H24" s="26" t="s">
        <v>46</v>
      </c>
      <c r="I24" s="29">
        <v>0</v>
      </c>
      <c r="J24" s="37">
        <f>SUM(I24:I25)</f>
        <v>0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</row>
    <row r="25" spans="2:40" ht="15.75" customHeight="1" x14ac:dyDescent="0.25">
      <c r="B25" s="94">
        <v>14</v>
      </c>
      <c r="C25" s="126" t="s">
        <v>40</v>
      </c>
      <c r="D25" s="127"/>
      <c r="E25" s="77"/>
      <c r="F25" s="77"/>
      <c r="G25" s="78">
        <f t="shared" si="0"/>
        <v>0</v>
      </c>
      <c r="H25" s="26" t="s">
        <v>47</v>
      </c>
      <c r="I25" s="29">
        <v>0</v>
      </c>
      <c r="J25" s="3">
        <f>COUNT(I24:I25)</f>
        <v>2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</row>
    <row r="26" spans="2:40" x14ac:dyDescent="0.25">
      <c r="B26" s="94"/>
      <c r="C26" s="124" t="s">
        <v>50</v>
      </c>
      <c r="D26" s="125"/>
      <c r="E26" s="77"/>
      <c r="F26" s="77"/>
      <c r="G26" s="78"/>
      <c r="H26" s="26"/>
      <c r="I26" s="39">
        <f>J27/J28</f>
        <v>0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</row>
    <row r="27" spans="2:40" ht="15.75" customHeight="1" x14ac:dyDescent="0.25">
      <c r="B27" s="94">
        <v>15</v>
      </c>
      <c r="C27" s="126" t="s">
        <v>41</v>
      </c>
      <c r="D27" s="127"/>
      <c r="E27" s="77"/>
      <c r="F27" s="77"/>
      <c r="G27" s="78">
        <f t="shared" si="0"/>
        <v>0</v>
      </c>
      <c r="H27" s="26" t="s">
        <v>48</v>
      </c>
      <c r="I27" s="29">
        <v>0</v>
      </c>
      <c r="J27" s="37">
        <f>SUM(I27:I28)</f>
        <v>0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</row>
    <row r="28" spans="2:40" ht="15.75" customHeight="1" x14ac:dyDescent="0.25">
      <c r="B28" s="94">
        <v>16</v>
      </c>
      <c r="C28" s="126" t="s">
        <v>42</v>
      </c>
      <c r="D28" s="127"/>
      <c r="E28" s="77"/>
      <c r="F28" s="77"/>
      <c r="G28" s="78">
        <f t="shared" si="0"/>
        <v>0</v>
      </c>
      <c r="H28" s="26" t="s">
        <v>49</v>
      </c>
      <c r="I28" s="29">
        <v>0</v>
      </c>
      <c r="J28" s="3">
        <f>COUNT(I27:I28)</f>
        <v>2</v>
      </c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</row>
    <row r="29" spans="2:40" x14ac:dyDescent="0.25">
      <c r="B29" s="95"/>
      <c r="C29" s="139"/>
      <c r="D29" s="140"/>
      <c r="E29" s="25"/>
      <c r="F29" s="25"/>
      <c r="G29" s="78"/>
      <c r="H29" s="26"/>
      <c r="I29" s="27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</row>
    <row r="30" spans="2:40" x14ac:dyDescent="0.25">
      <c r="B30" s="96"/>
      <c r="C30" s="135" t="s">
        <v>3</v>
      </c>
      <c r="D30" s="136"/>
      <c r="E30" s="97">
        <f>E11</f>
        <v>43775</v>
      </c>
      <c r="F30" s="97">
        <f>F28</f>
        <v>0</v>
      </c>
      <c r="G30" s="30">
        <f t="shared" si="0"/>
        <v>-43775</v>
      </c>
      <c r="H30" s="30"/>
      <c r="I30" s="31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</row>
    <row r="31" spans="2:40" x14ac:dyDescent="0.25">
      <c r="C31" s="32"/>
      <c r="D31" s="32"/>
      <c r="E31" s="32"/>
      <c r="F31" s="32"/>
      <c r="G31" s="32"/>
      <c r="H31" s="32"/>
      <c r="I31" s="32"/>
      <c r="J31" s="34"/>
      <c r="K31" s="33"/>
      <c r="L31" s="34"/>
      <c r="M31" s="33"/>
      <c r="N31" s="33"/>
      <c r="O31" s="34"/>
      <c r="P31" s="33"/>
      <c r="Q31" s="34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</row>
    <row r="32" spans="2:40" s="2" customFormat="1" x14ac:dyDescent="0.25">
      <c r="C32" s="4"/>
      <c r="D32" s="4"/>
      <c r="E32" s="4"/>
      <c r="F32" s="4"/>
      <c r="G32" s="4"/>
      <c r="H32" s="4"/>
      <c r="I32" s="4"/>
      <c r="J32" s="36"/>
      <c r="K32" s="35"/>
      <c r="L32" s="36"/>
      <c r="M32" s="35"/>
      <c r="N32" s="35"/>
      <c r="O32" s="36"/>
      <c r="P32" s="35"/>
      <c r="Q32" s="36"/>
    </row>
    <row r="33" spans="3:40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</row>
    <row r="34" spans="3:40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</row>
    <row r="35" spans="3:40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</row>
    <row r="36" spans="3:40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</row>
    <row r="37" spans="3:40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</row>
    <row r="38" spans="3:40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</row>
    <row r="39" spans="3:40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</row>
    <row r="40" spans="3:40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</row>
    <row r="41" spans="3:40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</row>
    <row r="42" spans="3:40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</row>
    <row r="43" spans="3:40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</row>
    <row r="44" spans="3:40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</row>
    <row r="45" spans="3:40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</row>
    <row r="46" spans="3:40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</row>
    <row r="47" spans="3:40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</row>
    <row r="48" spans="3:40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</row>
    <row r="49" spans="3:40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</row>
    <row r="50" spans="3:40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</row>
    <row r="51" spans="3:40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</row>
    <row r="52" spans="3:40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</row>
    <row r="53" spans="3:40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</row>
    <row r="54" spans="3:40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</row>
    <row r="55" spans="3:40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</row>
    <row r="56" spans="3:40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</row>
    <row r="57" spans="3:40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</row>
    <row r="58" spans="3:40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</row>
    <row r="59" spans="3:40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</row>
    <row r="60" spans="3:40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</row>
    <row r="61" spans="3:40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</row>
    <row r="62" spans="3:40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</row>
    <row r="63" spans="3:40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</row>
    <row r="64" spans="3:40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</row>
    <row r="65" spans="3:40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</row>
    <row r="66" spans="3:40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</row>
    <row r="67" spans="3:40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</row>
    <row r="68" spans="3:40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</row>
    <row r="69" spans="3:40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</row>
    <row r="70" spans="3:40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</row>
    <row r="71" spans="3:40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</row>
    <row r="72" spans="3:40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</row>
    <row r="73" spans="3:40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</row>
    <row r="74" spans="3:40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</row>
    <row r="75" spans="3:40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</row>
    <row r="76" spans="3:40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</row>
    <row r="77" spans="3:40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</row>
    <row r="78" spans="3:40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</row>
    <row r="79" spans="3:40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</row>
    <row r="80" spans="3:40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</row>
    <row r="81" spans="3:40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</row>
    <row r="82" spans="3:40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</row>
    <row r="83" spans="3:40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</row>
    <row r="84" spans="3:40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</row>
    <row r="85" spans="3:40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</row>
    <row r="86" spans="3:40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</row>
    <row r="87" spans="3:40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</row>
    <row r="88" spans="3:40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spans="3:40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  <row r="90" spans="3:40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</row>
    <row r="91" spans="3:40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</row>
    <row r="92" spans="3:40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</row>
    <row r="93" spans="3:40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</row>
    <row r="94" spans="3:40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</row>
    <row r="95" spans="3:40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</row>
    <row r="96" spans="3:40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</row>
    <row r="97" spans="3:40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</row>
    <row r="98" spans="3:40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</row>
    <row r="99" spans="3:40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</row>
    <row r="100" spans="3:40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</row>
    <row r="101" spans="3:40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</row>
    <row r="102" spans="3:40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</row>
    <row r="103" spans="3:40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</row>
    <row r="104" spans="3:40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</row>
    <row r="105" spans="3:40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</row>
    <row r="106" spans="3:40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</row>
    <row r="107" spans="3:40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</row>
    <row r="108" spans="3:40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</row>
    <row r="109" spans="3:40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</row>
    <row r="110" spans="3:40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</row>
    <row r="111" spans="3:40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</row>
    <row r="112" spans="3:40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</row>
    <row r="113" spans="3:40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</row>
    <row r="114" spans="3:40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</row>
    <row r="115" spans="3:40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</row>
    <row r="116" spans="3:40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</row>
    <row r="117" spans="3:40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</row>
    <row r="118" spans="3:40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</row>
    <row r="119" spans="3:40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</row>
    <row r="120" spans="3:40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</row>
    <row r="121" spans="3:40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</row>
    <row r="122" spans="3:40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</row>
    <row r="123" spans="3:40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</row>
    <row r="124" spans="3:40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</row>
    <row r="125" spans="3:40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</row>
    <row r="126" spans="3:40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</row>
    <row r="127" spans="3:40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3:40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3:20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3:20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3:20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3:20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3:20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3:20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3:20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3:20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3:20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3:20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3:20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3:20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3:20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3:20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3:20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3:20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3:20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3:20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3:20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3:20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3:20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3:20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3:20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3:20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3:20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3:20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3:20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3:20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3:20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3:20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3:20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3:20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3:20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3:20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3:20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3:20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3:20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3:20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3:20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3:20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3:20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3:20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3:20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3:20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3:20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3:20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3:20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3:20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3:20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3:20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3:20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3:20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3:20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3:20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3:20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3:20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3:20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3:20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3:20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3:20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3:20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3:20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3:20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3:20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3:20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3:20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3:20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3:20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3:20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3:20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3:20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3:20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3:20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3:20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3:20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3:20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3:20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3:20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3:20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3:20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3:20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3:20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3:20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3:20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3:20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3:20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3:20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3:20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3:20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3:20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3:20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3:20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3:20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3:20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3:20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3:20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3:20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3:20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3:20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3:20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3:20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3:20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3:20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3:20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3:20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3:20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3:20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3:20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3:20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3:20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3:20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3:20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3:20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3:20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3:20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3:20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3:20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3:20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3:20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3:20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3:20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3:20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3:20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3:20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3:20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3:20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3:20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3:20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3:20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3:20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3:20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3:20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3:20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3:20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3:20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3:20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3:20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3:20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3:20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3:20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3:20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3:20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3:20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3:20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3:20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3:20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3:20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3:20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3:20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3:20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3:20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3:20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3:20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3:20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3:20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3:20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3:20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3:20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3:20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3:20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3:20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3:20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3:20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3:20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3:20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3:20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3:20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3:20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3:20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3:20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3:20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3:20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3:20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3:20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3:20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3:20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3:20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3:20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3:20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3:20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3:20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3:20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3:20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3:20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3:20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3:20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3:20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3:20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3:20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3:20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3:20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3:20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3:20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3:20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3:20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3:20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3:20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3:20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3:20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3:20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3:20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3:20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3:20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3:20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3:20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3:20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3:20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3:20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3:20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3:20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3:20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3:20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3:20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3:20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3:20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3:20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3:20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3:20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3:20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3:20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3:20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3:20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3:20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3:20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3:20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3:20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3:20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3:20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3:20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3:20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3:20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3:20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3:20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3:20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3:20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3:20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3:20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3:20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3:20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3:20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3:20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3:20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3:20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3:20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3:20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3:20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3:20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3:20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3:20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3:20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3:20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3:20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3:20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3:20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3:20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3:20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3:20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3:20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3:20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3:20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3:20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3:20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3:20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3:20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3:20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3:20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3:20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3:20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3:20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3:20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3:20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3:20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3:20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3:20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3:20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3:20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3:20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3:20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3:20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3:20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3:20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3:20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3:20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3:20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3:20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3:20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3:20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3:20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3:20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3:20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3:20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3:20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3:20" x14ac:dyDescent="0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3:20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3:20" x14ac:dyDescent="0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3:20" x14ac:dyDescent="0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3:20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3:20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3:20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3:20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3:20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3:20" x14ac:dyDescent="0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3:20" x14ac:dyDescent="0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3:20" x14ac:dyDescent="0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3:20" x14ac:dyDescent="0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3:20" x14ac:dyDescent="0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3:20" x14ac:dyDescent="0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3:20" x14ac:dyDescent="0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3:20" x14ac:dyDescent="0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3:20" x14ac:dyDescent="0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3:20" x14ac:dyDescent="0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3:20" x14ac:dyDescent="0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3:20" x14ac:dyDescent="0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3:20" x14ac:dyDescent="0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3:20" x14ac:dyDescent="0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3:20" x14ac:dyDescent="0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3:20" x14ac:dyDescent="0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3:20" x14ac:dyDescent="0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3:20" x14ac:dyDescent="0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3:20" x14ac:dyDescent="0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3:20" x14ac:dyDescent="0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3:20" x14ac:dyDescent="0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3:20" x14ac:dyDescent="0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3:20" x14ac:dyDescent="0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3:20" x14ac:dyDescent="0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3:20" x14ac:dyDescent="0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3:20" x14ac:dyDescent="0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3:20" x14ac:dyDescent="0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3:20" x14ac:dyDescent="0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3:20" x14ac:dyDescent="0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3:20" x14ac:dyDescent="0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3:20" x14ac:dyDescent="0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3:20" x14ac:dyDescent="0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3:20" x14ac:dyDescent="0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3:20" x14ac:dyDescent="0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3:20" x14ac:dyDescent="0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3:20" x14ac:dyDescent="0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3:20" x14ac:dyDescent="0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3:20" x14ac:dyDescent="0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3:20" x14ac:dyDescent="0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3:20" x14ac:dyDescent="0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</sheetData>
  <mergeCells count="25">
    <mergeCell ref="C30:D30"/>
    <mergeCell ref="C22:D22"/>
    <mergeCell ref="C19:D19"/>
    <mergeCell ref="C21:D21"/>
    <mergeCell ref="C28:D28"/>
    <mergeCell ref="C29:D29"/>
    <mergeCell ref="C23:D23"/>
    <mergeCell ref="C24:D24"/>
    <mergeCell ref="C25:D25"/>
    <mergeCell ref="C20:D20"/>
    <mergeCell ref="C27:D27"/>
    <mergeCell ref="C1:J2"/>
    <mergeCell ref="C9:D9"/>
    <mergeCell ref="C26:D26"/>
    <mergeCell ref="C18:D18"/>
    <mergeCell ref="E6:G6"/>
    <mergeCell ref="H6:I6"/>
    <mergeCell ref="C11:D11"/>
    <mergeCell ref="C12:D12"/>
    <mergeCell ref="C13:D13"/>
    <mergeCell ref="C14:D14"/>
    <mergeCell ref="C15:D15"/>
    <mergeCell ref="C16:D16"/>
    <mergeCell ref="C17:D17"/>
    <mergeCell ref="C10:D10"/>
  </mergeCells>
  <pageMargins left="0.75" right="0.75" top="1" bottom="1" header="0.5" footer="0.5"/>
  <pageSetup orientation="portrait" horizontalDpi="4294967292" verticalDpi="4294967292" r:id="rId1"/>
  <ignoredErrors>
    <ignoredError sqref="G27:G28 G12:G14 G16:G17 G20:G22 G24:G25 I9 I15 G30 G18:G19" unlocked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34"/>
  <sheetViews>
    <sheetView topLeftCell="A9" zoomScale="80" zoomScaleNormal="80" workbookViewId="0">
      <selection activeCell="B15" sqref="B15"/>
    </sheetView>
  </sheetViews>
  <sheetFormatPr baseColWidth="10" defaultRowHeight="15.75" x14ac:dyDescent="0.25"/>
  <cols>
    <col min="1" max="1" width="3" customWidth="1"/>
    <col min="2" max="2" width="31.375" customWidth="1"/>
    <col min="3" max="3" width="18.5" customWidth="1"/>
    <col min="4" max="4" width="13.125" customWidth="1"/>
    <col min="5" max="5" width="18.5" customWidth="1"/>
    <col min="6" max="6" width="12.75" customWidth="1"/>
    <col min="7" max="7" width="18.5" customWidth="1"/>
    <col min="8" max="8" width="24.375" customWidth="1"/>
    <col min="9" max="9" width="22.125" customWidth="1"/>
    <col min="10" max="10" width="14.625" customWidth="1"/>
    <col min="11" max="11" width="16.875" customWidth="1"/>
    <col min="12" max="12" width="14.5" customWidth="1"/>
    <col min="13" max="14" width="12.375" customWidth="1"/>
    <col min="15" max="15" width="12" customWidth="1"/>
    <col min="16" max="16" width="14.625" customWidth="1"/>
    <col min="17" max="17" width="21.875" customWidth="1"/>
    <col min="18" max="18" width="20.625" customWidth="1"/>
    <col min="19" max="19" width="19.375" customWidth="1"/>
    <col min="20" max="20" width="25.125" customWidth="1"/>
    <col min="21" max="21" width="15.875" customWidth="1"/>
    <col min="22" max="22" width="14.5" customWidth="1"/>
    <col min="23" max="23" width="29.375" bestFit="1" customWidth="1"/>
    <col min="24" max="24" width="16.375" customWidth="1"/>
    <col min="25" max="25" width="16.875" customWidth="1"/>
    <col min="26" max="26" width="18.375" customWidth="1"/>
    <col min="27" max="27" width="18.625" customWidth="1"/>
    <col min="28" max="28" width="14.5" customWidth="1"/>
    <col min="29" max="29" width="12.375" customWidth="1"/>
    <col min="30" max="47" width="29.375" bestFit="1" customWidth="1"/>
    <col min="48" max="48" width="29.375" customWidth="1"/>
    <col min="49" max="67" width="29.375" bestFit="1" customWidth="1"/>
    <col min="68" max="68" width="29.375" customWidth="1"/>
    <col min="69" max="87" width="29.375" bestFit="1" customWidth="1"/>
    <col min="88" max="88" width="30.625" bestFit="1" customWidth="1"/>
    <col min="89" max="89" width="22.5" bestFit="1" customWidth="1"/>
    <col min="90" max="90" width="27" bestFit="1" customWidth="1"/>
    <col min="91" max="91" width="26.5" bestFit="1" customWidth="1"/>
  </cols>
  <sheetData>
    <row r="2" spans="2:12" x14ac:dyDescent="0.25">
      <c r="B2" s="143" t="s">
        <v>58</v>
      </c>
      <c r="C2" s="143"/>
      <c r="D2" s="143"/>
    </row>
    <row r="3" spans="2:12" ht="5.25" customHeight="1" x14ac:dyDescent="0.25"/>
    <row r="4" spans="2:12" ht="18.75" customHeight="1" x14ac:dyDescent="0.25">
      <c r="B4" s="87" t="s">
        <v>59</v>
      </c>
      <c r="C4" s="82" t="s">
        <v>60</v>
      </c>
      <c r="D4" s="83" t="s">
        <v>61</v>
      </c>
      <c r="F4" s="144" t="s">
        <v>66</v>
      </c>
      <c r="G4" s="145"/>
      <c r="H4" s="145"/>
      <c r="I4" s="145"/>
      <c r="J4" s="145"/>
      <c r="K4" s="145"/>
      <c r="L4" s="146"/>
    </row>
    <row r="5" spans="2:12" x14ac:dyDescent="0.25">
      <c r="B5" s="86" t="s">
        <v>62</v>
      </c>
      <c r="C5" s="84">
        <v>1</v>
      </c>
      <c r="D5" s="80">
        <v>32000</v>
      </c>
      <c r="F5" s="147"/>
      <c r="G5" s="148"/>
      <c r="H5" s="148"/>
      <c r="I5" s="148"/>
      <c r="J5" s="148"/>
      <c r="K5" s="148"/>
      <c r="L5" s="149"/>
    </row>
    <row r="6" spans="2:12" x14ac:dyDescent="0.25">
      <c r="B6" s="86" t="s">
        <v>63</v>
      </c>
      <c r="C6" s="84">
        <v>1</v>
      </c>
      <c r="D6" s="80">
        <v>5000</v>
      </c>
      <c r="F6" s="147"/>
      <c r="G6" s="148"/>
      <c r="H6" s="148"/>
      <c r="I6" s="148"/>
      <c r="J6" s="148"/>
      <c r="K6" s="148"/>
      <c r="L6" s="149"/>
    </row>
    <row r="7" spans="2:12" x14ac:dyDescent="0.25">
      <c r="B7" s="86" t="s">
        <v>64</v>
      </c>
      <c r="C7" s="84">
        <v>1</v>
      </c>
      <c r="D7" s="80">
        <v>45000</v>
      </c>
      <c r="F7" s="147"/>
      <c r="G7" s="148"/>
      <c r="H7" s="148"/>
      <c r="I7" s="148"/>
      <c r="J7" s="148"/>
      <c r="K7" s="148"/>
      <c r="L7" s="149"/>
    </row>
    <row r="8" spans="2:12" x14ac:dyDescent="0.25">
      <c r="B8" s="86" t="s">
        <v>70</v>
      </c>
      <c r="C8" s="84">
        <v>1</v>
      </c>
      <c r="D8" s="80">
        <v>12000</v>
      </c>
      <c r="F8" s="150"/>
      <c r="G8" s="151"/>
      <c r="H8" s="151"/>
      <c r="I8" s="151"/>
      <c r="J8" s="151"/>
      <c r="K8" s="151"/>
      <c r="L8" s="152"/>
    </row>
    <row r="9" spans="2:12" x14ac:dyDescent="0.25">
      <c r="B9" s="88" t="s">
        <v>80</v>
      </c>
      <c r="C9" s="85">
        <v>1</v>
      </c>
      <c r="D9" s="81">
        <v>5000</v>
      </c>
    </row>
    <row r="10" spans="2:12" ht="9.75" customHeight="1" x14ac:dyDescent="0.25"/>
    <row r="11" spans="2:12" x14ac:dyDescent="0.25">
      <c r="B11" s="102" t="s">
        <v>69</v>
      </c>
      <c r="C11" s="79" t="str">
        <f>B5</f>
        <v>Carlos dominguez</v>
      </c>
      <c r="D11" s="79" t="str">
        <f>B6</f>
        <v>Luis diaz</v>
      </c>
      <c r="E11" s="79" t="str">
        <f>B7</f>
        <v>Claudia Lopez</v>
      </c>
      <c r="F11" s="79" t="str">
        <f>B8</f>
        <v>Ana Perdomo</v>
      </c>
      <c r="G11" s="105" t="str">
        <f>B9</f>
        <v>Laura Perez</v>
      </c>
    </row>
    <row r="12" spans="2:12" ht="15.75" customHeight="1" x14ac:dyDescent="0.25">
      <c r="B12" s="106" t="str">
        <f>Planificación!C9</f>
        <v>FASE  DE ANALISIS</v>
      </c>
      <c r="C12" s="84">
        <f>SUM(C13:C16)</f>
        <v>1</v>
      </c>
      <c r="D12" s="84">
        <f t="shared" ref="D12" si="0">SUM(D13:D16)</f>
        <v>1</v>
      </c>
      <c r="E12" s="84">
        <f>SUM(E13:E16)</f>
        <v>1</v>
      </c>
      <c r="F12" s="84">
        <f>SUM(F13:F16)</f>
        <v>1</v>
      </c>
      <c r="G12" s="107">
        <v>0.6</v>
      </c>
    </row>
    <row r="13" spans="2:12" x14ac:dyDescent="0.25">
      <c r="B13" s="175" t="str">
        <f>Planificación!C10</f>
        <v>Levantamiento de información</v>
      </c>
      <c r="C13" s="98">
        <v>0.1</v>
      </c>
      <c r="D13" s="98">
        <v>0.3</v>
      </c>
      <c r="E13" s="98">
        <v>0.5</v>
      </c>
      <c r="F13" s="98">
        <v>0.1</v>
      </c>
      <c r="G13" s="108"/>
    </row>
    <row r="14" spans="2:12" x14ac:dyDescent="0.25">
      <c r="B14" s="175" t="str">
        <f>Planificación!C11</f>
        <v>Requerimientos</v>
      </c>
      <c r="C14" s="98">
        <v>0.1</v>
      </c>
      <c r="D14" s="98">
        <v>0.15</v>
      </c>
      <c r="E14" s="98">
        <v>0.2</v>
      </c>
      <c r="F14" s="98">
        <v>0.3</v>
      </c>
      <c r="G14" s="108"/>
    </row>
    <row r="15" spans="2:12" x14ac:dyDescent="0.25">
      <c r="B15" s="175" t="str">
        <f>Planificación!C12</f>
        <v>Mapa de Procesos</v>
      </c>
      <c r="C15" s="98">
        <v>0.1</v>
      </c>
      <c r="D15" s="98">
        <v>0.5</v>
      </c>
      <c r="E15" s="98">
        <v>0.3</v>
      </c>
      <c r="F15" s="98">
        <v>0.2</v>
      </c>
      <c r="G15" s="108"/>
    </row>
    <row r="16" spans="2:12" x14ac:dyDescent="0.25">
      <c r="B16" s="175" t="str">
        <f>Planificación!C13</f>
        <v>Calidad Software</v>
      </c>
      <c r="C16" s="98">
        <v>0.7</v>
      </c>
      <c r="D16" s="98">
        <v>0.05</v>
      </c>
      <c r="E16" s="98">
        <v>0</v>
      </c>
      <c r="F16" s="98">
        <v>0.4</v>
      </c>
      <c r="G16" s="108"/>
    </row>
    <row r="17" spans="2:13" x14ac:dyDescent="0.25">
      <c r="B17" s="175" t="str">
        <f>Planificación!C14</f>
        <v>Diagrama Gantt/ costos / Recursos</v>
      </c>
      <c r="C17" s="98"/>
      <c r="D17" s="98"/>
      <c r="E17" s="98"/>
      <c r="F17" s="98"/>
      <c r="G17" s="108"/>
    </row>
    <row r="18" spans="2:13" x14ac:dyDescent="0.25">
      <c r="B18" s="174" t="str">
        <f>Planificación!C15</f>
        <v>FASE DE DISEÑO</v>
      </c>
      <c r="C18" s="98"/>
      <c r="D18" s="98"/>
      <c r="E18" s="98"/>
      <c r="F18" s="98"/>
      <c r="G18" s="108"/>
      <c r="M18" s="99"/>
    </row>
    <row r="19" spans="2:13" x14ac:dyDescent="0.25">
      <c r="B19" s="175" t="str">
        <f>Planificación!C16</f>
        <v>Casos de Uso</v>
      </c>
      <c r="C19" s="98"/>
      <c r="D19" s="98"/>
      <c r="E19" s="98"/>
      <c r="F19" s="98"/>
      <c r="G19" s="108"/>
    </row>
    <row r="20" spans="2:13" x14ac:dyDescent="0.25">
      <c r="B20" s="175" t="str">
        <f>Planificación!C17</f>
        <v>Diagrama de Clases</v>
      </c>
      <c r="C20" s="98"/>
      <c r="D20" s="98"/>
      <c r="E20" s="98"/>
      <c r="F20" s="98"/>
      <c r="G20" s="108"/>
    </row>
    <row r="21" spans="2:13" x14ac:dyDescent="0.25">
      <c r="B21" s="175" t="str">
        <f>Planificación!C18</f>
        <v>Diagramas Distribución</v>
      </c>
      <c r="C21" s="98"/>
      <c r="D21" s="98"/>
      <c r="E21" s="98"/>
      <c r="F21" s="98"/>
      <c r="G21" s="108"/>
    </row>
    <row r="22" spans="2:13" x14ac:dyDescent="0.25">
      <c r="B22" s="175" t="str">
        <f>Planificación!C19</f>
        <v>Diagrama Relacional</v>
      </c>
      <c r="C22" s="98"/>
      <c r="D22" s="98"/>
      <c r="E22" s="98"/>
      <c r="F22" s="98"/>
      <c r="G22" s="108"/>
    </row>
    <row r="23" spans="2:13" x14ac:dyDescent="0.25">
      <c r="B23" s="175" t="str">
        <f>Planificación!C20</f>
        <v>Diccionario de Datos</v>
      </c>
      <c r="C23" s="98"/>
      <c r="D23" s="98"/>
      <c r="E23" s="98"/>
      <c r="F23" s="98"/>
      <c r="G23" s="108"/>
    </row>
    <row r="24" spans="2:13" x14ac:dyDescent="0.25">
      <c r="B24" s="175" t="str">
        <f>Planificación!C21</f>
        <v>Mockup del sistema</v>
      </c>
      <c r="C24" s="98"/>
      <c r="D24" s="98"/>
      <c r="E24" s="98"/>
      <c r="F24" s="98"/>
      <c r="G24" s="108"/>
    </row>
    <row r="25" spans="2:13" x14ac:dyDescent="0.25">
      <c r="B25" s="175" t="str">
        <f>Planificación!C22</f>
        <v>Arquitectura del sistema</v>
      </c>
      <c r="C25" s="98"/>
      <c r="D25" s="98"/>
      <c r="E25" s="98"/>
      <c r="F25" s="98"/>
      <c r="G25" s="108"/>
    </row>
    <row r="26" spans="2:13" x14ac:dyDescent="0.25">
      <c r="B26" s="174" t="str">
        <f>Planificación!C23</f>
        <v>FASE DESARROLLO</v>
      </c>
      <c r="C26" s="98"/>
      <c r="D26" s="98"/>
      <c r="E26" s="98"/>
      <c r="F26" s="98"/>
      <c r="G26" s="108"/>
    </row>
    <row r="27" spans="2:13" x14ac:dyDescent="0.25">
      <c r="B27" s="175" t="str">
        <f>Planificación!C24</f>
        <v>Desarrollo de interfaces</v>
      </c>
      <c r="C27" s="98"/>
      <c r="D27" s="98"/>
      <c r="E27" s="98"/>
      <c r="F27" s="98"/>
      <c r="G27" s="108"/>
    </row>
    <row r="28" spans="2:13" x14ac:dyDescent="0.25">
      <c r="B28" s="175" t="str">
        <f>Planificación!C25</f>
        <v>Desarrollo del sistema</v>
      </c>
      <c r="C28" s="98"/>
      <c r="D28" s="98"/>
      <c r="E28" s="98"/>
      <c r="F28" s="98"/>
      <c r="G28" s="108"/>
    </row>
    <row r="29" spans="2:13" ht="15.75" customHeight="1" x14ac:dyDescent="0.25">
      <c r="B29" s="174" t="str">
        <f>Planificación!C26</f>
        <v>FASE DE PRUEBAS / INTEGRACIÓN</v>
      </c>
      <c r="C29" s="98"/>
      <c r="D29" s="98"/>
      <c r="E29" s="98"/>
      <c r="F29" s="98"/>
      <c r="G29" s="108"/>
    </row>
    <row r="30" spans="2:13" x14ac:dyDescent="0.25">
      <c r="B30" s="175" t="str">
        <f>Planificación!C27</f>
        <v>Pruebas del sistema</v>
      </c>
      <c r="C30" s="98"/>
      <c r="D30" s="98"/>
      <c r="E30" s="98"/>
      <c r="F30" s="98"/>
      <c r="G30" s="108"/>
    </row>
    <row r="31" spans="2:13" x14ac:dyDescent="0.25">
      <c r="B31" s="175" t="str">
        <f>Planificación!C28</f>
        <v>Documentación / Manuales</v>
      </c>
      <c r="C31" s="104"/>
      <c r="D31" s="104"/>
      <c r="E31" s="104"/>
      <c r="F31" s="104"/>
      <c r="G31" s="109"/>
    </row>
    <row r="34" spans="3:6" x14ac:dyDescent="0.25">
      <c r="C34" s="89"/>
      <c r="D34" s="89"/>
      <c r="E34" s="89"/>
      <c r="F34" s="89"/>
    </row>
  </sheetData>
  <mergeCells count="2">
    <mergeCell ref="B2:D2"/>
    <mergeCell ref="F4:L8"/>
  </mergeCells>
  <pageMargins left="0.7" right="0.7" top="0.75" bottom="0.75" header="0.3" footer="0.3"/>
  <pageSetup paperSize="9" orientation="portrait" r:id="rId1"/>
  <ignoredErrors>
    <ignoredError sqref="B12 C11:G1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30"/>
  <sheetViews>
    <sheetView tabSelected="1" zoomScale="80" zoomScaleNormal="80" workbookViewId="0">
      <selection activeCell="G24" sqref="G24"/>
    </sheetView>
  </sheetViews>
  <sheetFormatPr baseColWidth="10" defaultRowHeight="15.75" x14ac:dyDescent="0.25"/>
  <cols>
    <col min="1" max="1" width="3.5" customWidth="1"/>
    <col min="2" max="2" width="28" customWidth="1"/>
    <col min="10" max="10" width="14.625" customWidth="1"/>
    <col min="12" max="12" width="13.125" customWidth="1"/>
    <col min="13" max="13" width="13.125" bestFit="1" customWidth="1"/>
    <col min="15" max="15" width="23.875" bestFit="1" customWidth="1"/>
  </cols>
  <sheetData>
    <row r="2" spans="2:15" x14ac:dyDescent="0.25">
      <c r="L2" s="171" t="s">
        <v>57</v>
      </c>
      <c r="M2" s="167">
        <f>M7</f>
        <v>834000</v>
      </c>
      <c r="N2" s="168"/>
    </row>
    <row r="3" spans="2:15" x14ac:dyDescent="0.25">
      <c r="L3" s="171"/>
      <c r="M3" s="169"/>
      <c r="N3" s="170"/>
    </row>
    <row r="4" spans="2:15" x14ac:dyDescent="0.25">
      <c r="C4" s="49"/>
      <c r="D4" s="48"/>
      <c r="E4" s="48"/>
      <c r="F4" s="48"/>
      <c r="G4" s="49"/>
      <c r="H4" s="48"/>
      <c r="I4" s="48"/>
      <c r="J4" s="49"/>
      <c r="K4" s="48"/>
      <c r="L4" s="48"/>
    </row>
    <row r="5" spans="2:15" x14ac:dyDescent="0.25">
      <c r="B5" s="1"/>
      <c r="C5" s="153" t="s">
        <v>10</v>
      </c>
      <c r="D5" s="154"/>
      <c r="E5" s="155"/>
      <c r="F5" s="153" t="s">
        <v>9</v>
      </c>
      <c r="G5" s="154"/>
      <c r="H5" s="154"/>
      <c r="I5" s="155"/>
      <c r="J5" s="164" t="s">
        <v>55</v>
      </c>
      <c r="K5" s="165"/>
      <c r="L5" s="166"/>
      <c r="M5" s="172" t="s">
        <v>52</v>
      </c>
      <c r="N5" s="172" t="s">
        <v>0</v>
      </c>
      <c r="O5" s="41" t="s">
        <v>51</v>
      </c>
    </row>
    <row r="6" spans="2:15" x14ac:dyDescent="0.25">
      <c r="B6" s="46" t="s">
        <v>7</v>
      </c>
      <c r="C6" s="50" t="s">
        <v>2</v>
      </c>
      <c r="D6" s="51" t="s">
        <v>1</v>
      </c>
      <c r="E6" s="51" t="s">
        <v>54</v>
      </c>
      <c r="F6" s="50" t="s">
        <v>76</v>
      </c>
      <c r="G6" s="51" t="s">
        <v>11</v>
      </c>
      <c r="H6" s="51" t="s">
        <v>12</v>
      </c>
      <c r="I6" s="52" t="s">
        <v>54</v>
      </c>
      <c r="J6" s="51" t="s">
        <v>56</v>
      </c>
      <c r="K6" s="65" t="s">
        <v>13</v>
      </c>
      <c r="L6" s="52" t="s">
        <v>54</v>
      </c>
      <c r="M6" s="173"/>
      <c r="N6" s="173"/>
      <c r="O6" s="47" t="s">
        <v>53</v>
      </c>
    </row>
    <row r="7" spans="2:15" x14ac:dyDescent="0.25">
      <c r="B7" s="91" t="s">
        <v>8</v>
      </c>
      <c r="C7" s="55"/>
      <c r="D7" s="56"/>
      <c r="E7" s="57"/>
      <c r="F7" s="116"/>
      <c r="G7" s="62"/>
      <c r="H7" s="63"/>
      <c r="I7" s="117"/>
      <c r="J7" s="62"/>
      <c r="K7" s="63"/>
      <c r="L7" s="63"/>
      <c r="M7" s="66">
        <f>M8+M13+M22+M25</f>
        <v>834000</v>
      </c>
      <c r="N7" s="66">
        <f>SUM(N8:N28)</f>
        <v>0</v>
      </c>
      <c r="O7" s="66">
        <f>M7-N7</f>
        <v>834000</v>
      </c>
    </row>
    <row r="8" spans="2:15" x14ac:dyDescent="0.25">
      <c r="B8" s="176" t="str">
        <f>Planificación!C9</f>
        <v>FASE  DE ANALISIS</v>
      </c>
      <c r="C8" s="156"/>
      <c r="D8" s="157"/>
      <c r="E8" s="180">
        <f>SUM(E9:E13)</f>
        <v>640000</v>
      </c>
      <c r="F8" s="160"/>
      <c r="G8" s="161"/>
      <c r="H8" s="161"/>
      <c r="I8" s="181">
        <f>SUM(I9:I13)</f>
        <v>120000</v>
      </c>
      <c r="J8" s="158"/>
      <c r="K8" s="159"/>
      <c r="L8" s="178">
        <f>SUM(L9:L13)</f>
        <v>74000</v>
      </c>
      <c r="M8" s="68">
        <f>E8+I8+L8</f>
        <v>834000</v>
      </c>
      <c r="N8" s="70"/>
      <c r="O8" s="74"/>
    </row>
    <row r="9" spans="2:15" x14ac:dyDescent="0.25">
      <c r="B9" s="177" t="str">
        <f>Planificación!C10</f>
        <v>Levantamiento de información</v>
      </c>
      <c r="C9" s="58">
        <v>20</v>
      </c>
      <c r="D9" s="5">
        <v>5000</v>
      </c>
      <c r="E9" s="179">
        <f>C9*D9</f>
        <v>100000</v>
      </c>
      <c r="F9" s="118" t="s">
        <v>82</v>
      </c>
      <c r="G9" s="113">
        <v>1</v>
      </c>
      <c r="H9" s="110">
        <v>120000</v>
      </c>
      <c r="I9" s="182">
        <f>G9*H9</f>
        <v>120000</v>
      </c>
      <c r="J9" s="114" t="s">
        <v>83</v>
      </c>
      <c r="K9" s="5">
        <v>4000</v>
      </c>
      <c r="L9" s="179">
        <f>K9</f>
        <v>4000</v>
      </c>
      <c r="M9" s="69">
        <f>SUM(E9+I9+L9)</f>
        <v>224000</v>
      </c>
      <c r="N9" s="71"/>
      <c r="O9" s="75">
        <f t="shared" ref="O9:O28" si="0">M9-N9</f>
        <v>224000</v>
      </c>
    </row>
    <row r="10" spans="2:15" x14ac:dyDescent="0.25">
      <c r="B10" s="177" t="str">
        <f>Planificación!C11</f>
        <v>Requerimientos</v>
      </c>
      <c r="C10" s="58">
        <v>90</v>
      </c>
      <c r="D10" s="5">
        <v>6000</v>
      </c>
      <c r="E10" s="179">
        <f t="shared" ref="E10:E27" si="1">C10*D10</f>
        <v>540000</v>
      </c>
      <c r="F10" s="118"/>
      <c r="G10" s="113"/>
      <c r="H10" s="110"/>
      <c r="I10" s="182">
        <f t="shared" ref="I10:I12" si="2">G10*H10</f>
        <v>0</v>
      </c>
      <c r="J10" s="114" t="s">
        <v>84</v>
      </c>
      <c r="K10" s="5">
        <v>70000</v>
      </c>
      <c r="L10" s="179">
        <f t="shared" ref="L10:L13" si="3">K10</f>
        <v>70000</v>
      </c>
      <c r="M10" s="69">
        <f>SUM(E10+I10+L10)</f>
        <v>610000</v>
      </c>
      <c r="N10" s="71"/>
      <c r="O10" s="75">
        <f t="shared" si="0"/>
        <v>610000</v>
      </c>
    </row>
    <row r="11" spans="2:15" x14ac:dyDescent="0.25">
      <c r="B11" s="177" t="str">
        <f>Planificación!C12</f>
        <v>Mapa de Procesos</v>
      </c>
      <c r="C11" s="58"/>
      <c r="D11" s="5"/>
      <c r="E11" s="179">
        <f t="shared" si="1"/>
        <v>0</v>
      </c>
      <c r="F11" s="118"/>
      <c r="G11" s="113"/>
      <c r="H11" s="110"/>
      <c r="I11" s="182">
        <f t="shared" si="2"/>
        <v>0</v>
      </c>
      <c r="J11" s="114"/>
      <c r="K11" s="5"/>
      <c r="L11" s="179">
        <f t="shared" si="3"/>
        <v>0</v>
      </c>
      <c r="M11" s="69">
        <f t="shared" ref="M11:M25" si="4">SUM(E11+I11+L11)</f>
        <v>0</v>
      </c>
      <c r="N11" s="71"/>
      <c r="O11" s="75">
        <f t="shared" si="0"/>
        <v>0</v>
      </c>
    </row>
    <row r="12" spans="2:15" x14ac:dyDescent="0.25">
      <c r="B12" s="177" t="str">
        <f>Planificación!C13</f>
        <v>Calidad Software</v>
      </c>
      <c r="C12" s="58"/>
      <c r="D12" s="5"/>
      <c r="E12" s="179">
        <f t="shared" si="1"/>
        <v>0</v>
      </c>
      <c r="F12" s="118"/>
      <c r="G12" s="113"/>
      <c r="H12" s="110"/>
      <c r="I12" s="182">
        <f t="shared" si="2"/>
        <v>0</v>
      </c>
      <c r="J12" s="114"/>
      <c r="K12" s="5"/>
      <c r="L12" s="179">
        <f t="shared" si="3"/>
        <v>0</v>
      </c>
      <c r="M12" s="69">
        <f t="shared" si="4"/>
        <v>0</v>
      </c>
      <c r="N12" s="71"/>
      <c r="O12" s="75">
        <f t="shared" si="0"/>
        <v>0</v>
      </c>
    </row>
    <row r="13" spans="2:15" ht="31.5" x14ac:dyDescent="0.25">
      <c r="B13" s="177" t="str">
        <f>Planificación!C14</f>
        <v>Diagrama Gantt/ costos / Recursos</v>
      </c>
      <c r="E13" s="183"/>
      <c r="I13" s="183"/>
      <c r="L13" s="179">
        <f t="shared" si="3"/>
        <v>0</v>
      </c>
      <c r="M13" s="69">
        <f t="shared" si="4"/>
        <v>0</v>
      </c>
      <c r="N13" s="71"/>
      <c r="O13" s="75">
        <f t="shared" si="0"/>
        <v>0</v>
      </c>
    </row>
    <row r="14" spans="2:15" x14ac:dyDescent="0.25">
      <c r="B14" s="176" t="str">
        <f>Planificación!C15</f>
        <v>FASE DE DISEÑO</v>
      </c>
      <c r="C14" s="156"/>
      <c r="D14" s="157"/>
      <c r="E14" s="180">
        <f ca="1">SUM(E14:E21)</f>
        <v>0</v>
      </c>
      <c r="F14" s="162"/>
      <c r="G14" s="163"/>
      <c r="H14" s="163"/>
      <c r="I14" s="181">
        <f ca="1">SUM(I14:I21)</f>
        <v>0</v>
      </c>
      <c r="J14" s="162"/>
      <c r="K14" s="163"/>
      <c r="L14" s="181">
        <f ca="1">SUM(L14:L21)</f>
        <v>0</v>
      </c>
      <c r="M14" s="76">
        <f t="shared" ca="1" si="4"/>
        <v>0</v>
      </c>
      <c r="N14" s="71"/>
      <c r="O14" s="75" t="e">
        <f t="shared" ca="1" si="0"/>
        <v>#REF!</v>
      </c>
    </row>
    <row r="15" spans="2:15" x14ac:dyDescent="0.25">
      <c r="B15" s="177" t="str">
        <f>Planificación!C16</f>
        <v>Casos de Uso</v>
      </c>
      <c r="C15" s="58"/>
      <c r="D15" s="5"/>
      <c r="E15" s="179">
        <f t="shared" si="1"/>
        <v>0</v>
      </c>
      <c r="F15" s="118"/>
      <c r="G15" s="113"/>
      <c r="H15" s="110"/>
      <c r="I15" s="182">
        <f t="shared" ref="I15:I21" si="5">G15*H15</f>
        <v>0</v>
      </c>
      <c r="J15" s="114"/>
      <c r="K15" s="5"/>
      <c r="L15" s="179">
        <f t="shared" ref="L15:L21" si="6">K15</f>
        <v>0</v>
      </c>
      <c r="M15" s="69">
        <f t="shared" si="4"/>
        <v>0</v>
      </c>
      <c r="N15" s="71"/>
      <c r="O15" s="75">
        <f t="shared" si="0"/>
        <v>0</v>
      </c>
    </row>
    <row r="16" spans="2:15" x14ac:dyDescent="0.25">
      <c r="B16" s="177" t="str">
        <f>Planificación!C17</f>
        <v>Diagrama de Clases</v>
      </c>
      <c r="C16" s="58"/>
      <c r="D16" s="5"/>
      <c r="E16" s="179">
        <f t="shared" si="1"/>
        <v>0</v>
      </c>
      <c r="F16" s="118"/>
      <c r="G16" s="113"/>
      <c r="H16" s="110"/>
      <c r="I16" s="182">
        <f t="shared" si="5"/>
        <v>0</v>
      </c>
      <c r="J16" s="114"/>
      <c r="K16" s="5"/>
      <c r="L16" s="179">
        <f t="shared" si="6"/>
        <v>0</v>
      </c>
      <c r="M16" s="69">
        <f t="shared" si="4"/>
        <v>0</v>
      </c>
      <c r="N16" s="71"/>
      <c r="O16" s="75">
        <f t="shared" si="0"/>
        <v>0</v>
      </c>
    </row>
    <row r="17" spans="2:15" x14ac:dyDescent="0.25">
      <c r="B17" s="177" t="str">
        <f>Planificación!C18</f>
        <v>Diagramas Distribución</v>
      </c>
      <c r="C17" s="58"/>
      <c r="D17" s="5"/>
      <c r="E17" s="179">
        <f t="shared" si="1"/>
        <v>0</v>
      </c>
      <c r="F17" s="118"/>
      <c r="G17" s="113"/>
      <c r="H17" s="110"/>
      <c r="I17" s="182">
        <f t="shared" si="5"/>
        <v>0</v>
      </c>
      <c r="J17" s="114"/>
      <c r="K17" s="5"/>
      <c r="L17" s="179">
        <f t="shared" si="6"/>
        <v>0</v>
      </c>
      <c r="M17" s="69">
        <f t="shared" si="4"/>
        <v>0</v>
      </c>
      <c r="N17" s="71"/>
      <c r="O17" s="75">
        <f t="shared" si="0"/>
        <v>0</v>
      </c>
    </row>
    <row r="18" spans="2:15" x14ac:dyDescent="0.25">
      <c r="B18" s="177" t="str">
        <f>Planificación!C19</f>
        <v>Diagrama Relacional</v>
      </c>
      <c r="C18" s="58"/>
      <c r="D18" s="5"/>
      <c r="E18" s="179">
        <f t="shared" si="1"/>
        <v>0</v>
      </c>
      <c r="F18" s="118"/>
      <c r="G18" s="113"/>
      <c r="H18" s="110"/>
      <c r="I18" s="182">
        <f t="shared" si="5"/>
        <v>0</v>
      </c>
      <c r="J18" s="114"/>
      <c r="K18" s="5"/>
      <c r="L18" s="179">
        <f t="shared" si="6"/>
        <v>0</v>
      </c>
      <c r="M18" s="69">
        <f t="shared" si="4"/>
        <v>0</v>
      </c>
      <c r="N18" s="71"/>
      <c r="O18" s="75">
        <f t="shared" si="0"/>
        <v>0</v>
      </c>
    </row>
    <row r="19" spans="2:15" x14ac:dyDescent="0.25">
      <c r="B19" s="177" t="str">
        <f>Planificación!C20</f>
        <v>Diccionario de Datos</v>
      </c>
      <c r="C19" s="58"/>
      <c r="D19" s="5"/>
      <c r="E19" s="179">
        <f t="shared" si="1"/>
        <v>0</v>
      </c>
      <c r="F19" s="118"/>
      <c r="G19" s="113"/>
      <c r="H19" s="110"/>
      <c r="I19" s="182">
        <f t="shared" si="5"/>
        <v>0</v>
      </c>
      <c r="J19" s="114"/>
      <c r="K19" s="5"/>
      <c r="L19" s="179">
        <f t="shared" si="6"/>
        <v>0</v>
      </c>
      <c r="M19" s="69">
        <f t="shared" si="4"/>
        <v>0</v>
      </c>
      <c r="N19" s="71"/>
      <c r="O19" s="75">
        <f t="shared" si="0"/>
        <v>0</v>
      </c>
    </row>
    <row r="20" spans="2:15" x14ac:dyDescent="0.25">
      <c r="B20" s="177" t="str">
        <f>Planificación!C21</f>
        <v>Mockup del sistema</v>
      </c>
      <c r="C20" s="58"/>
      <c r="D20" s="5"/>
      <c r="E20" s="179">
        <f t="shared" si="1"/>
        <v>0</v>
      </c>
      <c r="F20" s="118"/>
      <c r="G20" s="113"/>
      <c r="H20" s="110"/>
      <c r="I20" s="182">
        <f t="shared" si="5"/>
        <v>0</v>
      </c>
      <c r="J20" s="114"/>
      <c r="K20" s="5"/>
      <c r="L20" s="179">
        <f t="shared" si="6"/>
        <v>0</v>
      </c>
      <c r="M20" s="69">
        <f t="shared" si="4"/>
        <v>0</v>
      </c>
      <c r="N20" s="71"/>
      <c r="O20" s="75">
        <f t="shared" si="0"/>
        <v>0</v>
      </c>
    </row>
    <row r="21" spans="2:15" x14ac:dyDescent="0.25">
      <c r="B21" s="177" t="str">
        <f>Planificación!C22</f>
        <v>Arquitectura del sistema</v>
      </c>
      <c r="C21" s="58"/>
      <c r="D21" s="5"/>
      <c r="E21" s="179">
        <f t="shared" si="1"/>
        <v>0</v>
      </c>
      <c r="F21" s="118"/>
      <c r="G21" s="113"/>
      <c r="H21" s="110"/>
      <c r="I21" s="182">
        <f t="shared" si="5"/>
        <v>0</v>
      </c>
      <c r="J21" s="114"/>
      <c r="K21" s="5"/>
      <c r="L21" s="179">
        <f t="shared" si="6"/>
        <v>0</v>
      </c>
      <c r="M21" s="69">
        <f t="shared" si="4"/>
        <v>0</v>
      </c>
      <c r="N21" s="71"/>
      <c r="O21" s="75">
        <f t="shared" si="0"/>
        <v>0</v>
      </c>
    </row>
    <row r="22" spans="2:15" x14ac:dyDescent="0.25">
      <c r="B22" s="176" t="str">
        <f>Planificación!C23</f>
        <v>FASE DESARROLLO</v>
      </c>
      <c r="C22" s="156"/>
      <c r="D22" s="157"/>
      <c r="E22" s="180">
        <f>SUM(E23:E24)</f>
        <v>0</v>
      </c>
      <c r="F22" s="162"/>
      <c r="G22" s="163"/>
      <c r="H22" s="163"/>
      <c r="I22" s="181">
        <f>SUM(I23:I24)</f>
        <v>0</v>
      </c>
      <c r="J22" s="162"/>
      <c r="K22" s="163"/>
      <c r="L22" s="180">
        <f>SUM(L23:L24)</f>
        <v>0</v>
      </c>
      <c r="M22" s="76">
        <f t="shared" si="4"/>
        <v>0</v>
      </c>
      <c r="N22" s="71"/>
      <c r="O22" s="75">
        <f t="shared" si="0"/>
        <v>0</v>
      </c>
    </row>
    <row r="23" spans="2:15" x14ac:dyDescent="0.25">
      <c r="B23" s="177" t="str">
        <f>Planificación!C24</f>
        <v>Desarrollo de interfaces</v>
      </c>
      <c r="C23" s="58"/>
      <c r="D23" s="5"/>
      <c r="E23" s="179">
        <f t="shared" si="1"/>
        <v>0</v>
      </c>
      <c r="F23" s="118"/>
      <c r="G23" s="113"/>
      <c r="H23" s="110"/>
      <c r="I23" s="182">
        <f>G23*H23</f>
        <v>0</v>
      </c>
      <c r="J23" s="114"/>
      <c r="K23" s="5"/>
      <c r="L23" s="179">
        <f>K23</f>
        <v>0</v>
      </c>
      <c r="M23" s="69">
        <f t="shared" si="4"/>
        <v>0</v>
      </c>
      <c r="N23" s="71"/>
      <c r="O23" s="75">
        <f t="shared" si="0"/>
        <v>0</v>
      </c>
    </row>
    <row r="24" spans="2:15" x14ac:dyDescent="0.25">
      <c r="B24" s="177" t="str">
        <f>Planificación!C25</f>
        <v>Desarrollo del sistema</v>
      </c>
      <c r="C24" s="58"/>
      <c r="D24" s="5"/>
      <c r="E24" s="179">
        <f t="shared" si="1"/>
        <v>0</v>
      </c>
      <c r="F24" s="118"/>
      <c r="G24" s="113"/>
      <c r="H24" s="110"/>
      <c r="I24" s="182">
        <f>G24*H24</f>
        <v>0</v>
      </c>
      <c r="J24" s="114"/>
      <c r="K24" s="5"/>
      <c r="L24" s="179">
        <f>K24</f>
        <v>0</v>
      </c>
      <c r="M24" s="69">
        <f t="shared" si="4"/>
        <v>0</v>
      </c>
      <c r="N24" s="71"/>
      <c r="O24" s="75">
        <f t="shared" si="0"/>
        <v>0</v>
      </c>
    </row>
    <row r="25" spans="2:15" ht="15.75" customHeight="1" x14ac:dyDescent="0.25">
      <c r="B25" s="176" t="str">
        <f>Planificación!C26</f>
        <v>FASE DE PRUEBAS / INTEGRACIÓN</v>
      </c>
      <c r="C25" s="156"/>
      <c r="D25" s="157"/>
      <c r="E25" s="180">
        <f>SUM(E26:E27)</f>
        <v>0</v>
      </c>
      <c r="F25" s="162"/>
      <c r="G25" s="163"/>
      <c r="H25" s="163"/>
      <c r="I25" s="181">
        <f>SUM(I26:I27)</f>
        <v>0</v>
      </c>
      <c r="J25" s="162"/>
      <c r="K25" s="163"/>
      <c r="L25" s="180">
        <f>SUM(L26:L27)</f>
        <v>0</v>
      </c>
      <c r="M25" s="76">
        <f t="shared" si="4"/>
        <v>0</v>
      </c>
      <c r="N25" s="71"/>
      <c r="O25" s="75">
        <f t="shared" si="0"/>
        <v>0</v>
      </c>
    </row>
    <row r="26" spans="2:15" x14ac:dyDescent="0.25">
      <c r="B26" s="177" t="str">
        <f>Planificación!C27</f>
        <v>Pruebas del sistema</v>
      </c>
      <c r="C26" s="58"/>
      <c r="D26" s="5"/>
      <c r="E26" s="179">
        <f t="shared" si="1"/>
        <v>0</v>
      </c>
      <c r="F26" s="118"/>
      <c r="G26" s="113"/>
      <c r="H26" s="110"/>
      <c r="I26" s="182">
        <f>G26*H26</f>
        <v>0</v>
      </c>
      <c r="J26" s="114"/>
      <c r="K26" s="5"/>
      <c r="L26" s="179">
        <f>K26</f>
        <v>0</v>
      </c>
      <c r="M26" s="69">
        <f t="shared" ref="M10:M27" si="7">SUM(E26+I26+L26)</f>
        <v>0</v>
      </c>
      <c r="N26" s="71"/>
      <c r="O26" s="75">
        <f t="shared" si="0"/>
        <v>0</v>
      </c>
    </row>
    <row r="27" spans="2:15" x14ac:dyDescent="0.25">
      <c r="B27" s="177" t="str">
        <f>Planificación!C28</f>
        <v>Documentación / Manuales</v>
      </c>
      <c r="C27" s="58"/>
      <c r="D27" s="5"/>
      <c r="E27" s="179">
        <f t="shared" si="1"/>
        <v>0</v>
      </c>
      <c r="F27" s="118"/>
      <c r="G27" s="113"/>
      <c r="H27" s="110"/>
      <c r="I27" s="182">
        <f>G27*H27</f>
        <v>0</v>
      </c>
      <c r="J27" s="114"/>
      <c r="K27" s="5"/>
      <c r="L27" s="179">
        <f>K27</f>
        <v>0</v>
      </c>
      <c r="M27" s="69">
        <f t="shared" si="7"/>
        <v>0</v>
      </c>
      <c r="N27" s="71"/>
      <c r="O27" s="75">
        <f t="shared" si="0"/>
        <v>0</v>
      </c>
    </row>
    <row r="28" spans="2:15" x14ac:dyDescent="0.25">
      <c r="B28" s="92"/>
      <c r="C28" s="59"/>
      <c r="D28" s="60"/>
      <c r="E28" s="61"/>
      <c r="F28" s="119"/>
      <c r="G28" s="120"/>
      <c r="H28" s="111"/>
      <c r="I28" s="184"/>
      <c r="J28" s="115"/>
      <c r="K28" s="60"/>
      <c r="L28" s="61"/>
      <c r="M28" s="60"/>
      <c r="N28" s="72"/>
      <c r="O28" s="75">
        <f t="shared" si="0"/>
        <v>0</v>
      </c>
    </row>
    <row r="29" spans="2:15" x14ac:dyDescent="0.25">
      <c r="B29" s="90" t="s">
        <v>3</v>
      </c>
      <c r="C29" s="53"/>
      <c r="D29" s="54"/>
      <c r="E29" s="185">
        <f ca="1">E8+E14+E22+E25</f>
        <v>640000</v>
      </c>
      <c r="F29" s="54"/>
      <c r="G29" s="64"/>
      <c r="H29" s="54"/>
      <c r="I29" s="185">
        <f ca="1">I8+I14+I22+I25</f>
        <v>120000</v>
      </c>
      <c r="J29" s="64"/>
      <c r="K29" s="185">
        <f>SUM(K8:K28)</f>
        <v>74000</v>
      </c>
      <c r="L29" s="54"/>
      <c r="M29" s="67">
        <f ca="1">SUM(M8:M28)</f>
        <v>1668000</v>
      </c>
      <c r="N29" s="185">
        <f ca="1">SUM(D29:L29)</f>
        <v>834000</v>
      </c>
      <c r="O29" s="73">
        <f ca="1">M29-N29</f>
        <v>834000</v>
      </c>
    </row>
    <row r="30" spans="2:15" x14ac:dyDescent="0.25">
      <c r="B30" s="6"/>
      <c r="C30" s="42"/>
      <c r="D30" s="43"/>
      <c r="E30" s="43"/>
      <c r="F30" s="112"/>
      <c r="G30" s="42"/>
      <c r="H30" s="43"/>
      <c r="I30" s="43"/>
      <c r="J30" s="42"/>
      <c r="K30" s="43"/>
      <c r="L30" s="43"/>
      <c r="M30" s="44"/>
      <c r="N30" s="43"/>
      <c r="O30" s="45"/>
    </row>
  </sheetData>
  <mergeCells count="19">
    <mergeCell ref="J5:L5"/>
    <mergeCell ref="M2:N3"/>
    <mergeCell ref="L2:L3"/>
    <mergeCell ref="M5:M6"/>
    <mergeCell ref="N5:N6"/>
    <mergeCell ref="C25:D25"/>
    <mergeCell ref="J8:K8"/>
    <mergeCell ref="J14:K14"/>
    <mergeCell ref="J22:K22"/>
    <mergeCell ref="J25:K25"/>
    <mergeCell ref="F8:H8"/>
    <mergeCell ref="F14:H14"/>
    <mergeCell ref="F22:H22"/>
    <mergeCell ref="F25:H25"/>
    <mergeCell ref="C5:E5"/>
    <mergeCell ref="F5:I5"/>
    <mergeCell ref="C8:D8"/>
    <mergeCell ref="C14:D14"/>
    <mergeCell ref="C22:D22"/>
  </mergeCells>
  <conditionalFormatting sqref="O29:O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4:AE43"/>
  <sheetViews>
    <sheetView topLeftCell="A4" zoomScaleNormal="100" workbookViewId="0">
      <selection activeCell="I36" sqref="I36"/>
    </sheetView>
  </sheetViews>
  <sheetFormatPr baseColWidth="10" defaultRowHeight="15.75" x14ac:dyDescent="0.25"/>
  <cols>
    <col min="2" max="2" width="22.875" customWidth="1"/>
    <col min="3" max="3" width="17.625" bestFit="1" customWidth="1"/>
    <col min="4" max="4" width="21.125" customWidth="1"/>
    <col min="5" max="6" width="20.5" customWidth="1"/>
    <col min="7" max="7" width="11.625" customWidth="1"/>
    <col min="8" max="8" width="11.75" customWidth="1"/>
    <col min="9" max="9" width="14.625" customWidth="1"/>
    <col min="10" max="10" width="11.625" customWidth="1"/>
    <col min="11" max="11" width="21.125" customWidth="1"/>
    <col min="12" max="12" width="24.125" customWidth="1"/>
    <col min="13" max="13" width="23.625" customWidth="1"/>
    <col min="14" max="15" width="21.125" customWidth="1"/>
    <col min="16" max="16" width="30.875" customWidth="1"/>
    <col min="17" max="17" width="30.375" customWidth="1"/>
    <col min="18" max="18" width="25.75" customWidth="1"/>
    <col min="19" max="19" width="25.25" customWidth="1"/>
    <col min="20" max="20" width="19.75" customWidth="1"/>
    <col min="21" max="21" width="23.5" customWidth="1"/>
    <col min="22" max="25" width="24.5" customWidth="1"/>
    <col min="26" max="26" width="31.125" customWidth="1"/>
    <col min="27" max="27" width="23.5" customWidth="1"/>
    <col min="28" max="31" width="24.5" customWidth="1"/>
    <col min="32" max="32" width="28.625" customWidth="1"/>
    <col min="33" max="33" width="29.625" bestFit="1" customWidth="1"/>
    <col min="34" max="36" width="29.625" customWidth="1"/>
    <col min="37" max="37" width="28.625" customWidth="1"/>
    <col min="38" max="41" width="29.625" customWidth="1"/>
    <col min="42" max="42" width="30.125" customWidth="1"/>
    <col min="43" max="46" width="31.125" customWidth="1"/>
    <col min="47" max="51" width="19.75" customWidth="1"/>
    <col min="52" max="52" width="28.625" customWidth="1"/>
    <col min="53" max="56" width="29.625" customWidth="1"/>
    <col min="57" max="57" width="28.625" customWidth="1"/>
    <col min="58" max="58" width="29.625" customWidth="1"/>
    <col min="59" max="61" width="29.625" bestFit="1" customWidth="1"/>
    <col min="62" max="62" width="34" bestFit="1" customWidth="1"/>
    <col min="63" max="64" width="35" bestFit="1" customWidth="1"/>
    <col min="65" max="66" width="35" customWidth="1"/>
    <col min="67" max="69" width="19.75" customWidth="1"/>
    <col min="70" max="70" width="19.75" bestFit="1" customWidth="1"/>
    <col min="71" max="71" width="19.75" customWidth="1"/>
    <col min="72" max="72" width="28.625" customWidth="1"/>
    <col min="73" max="73" width="29.625" customWidth="1"/>
    <col min="74" max="76" width="29.625" bestFit="1" customWidth="1"/>
    <col min="77" max="77" width="28.625" customWidth="1"/>
    <col min="78" max="78" width="29.625" customWidth="1"/>
    <col min="79" max="81" width="29.625" bestFit="1" customWidth="1"/>
    <col min="82" max="82" width="26.5" customWidth="1"/>
    <col min="83" max="86" width="27.5" customWidth="1"/>
    <col min="87" max="89" width="19.75" customWidth="1"/>
    <col min="90" max="91" width="19.75" bestFit="1" customWidth="1"/>
    <col min="92" max="92" width="28.625" bestFit="1" customWidth="1"/>
    <col min="93" max="96" width="29.625" bestFit="1" customWidth="1"/>
    <col min="97" max="97" width="28.625" customWidth="1"/>
    <col min="98" max="101" width="29.625" bestFit="1" customWidth="1"/>
    <col min="102" max="102" width="28.625" bestFit="1" customWidth="1"/>
    <col min="103" max="106" width="29.625" bestFit="1" customWidth="1"/>
    <col min="107" max="107" width="30.75" bestFit="1" customWidth="1"/>
    <col min="108" max="111" width="31.875" bestFit="1" customWidth="1"/>
    <col min="112" max="113" width="19.75" customWidth="1"/>
    <col min="114" max="116" width="19.75" bestFit="1" customWidth="1"/>
    <col min="117" max="117" width="28.625" bestFit="1" customWidth="1"/>
    <col min="118" max="121" width="29.625" bestFit="1" customWidth="1"/>
    <col min="122" max="122" width="28.625" bestFit="1" customWidth="1"/>
    <col min="123" max="126" width="29.625" bestFit="1" customWidth="1"/>
    <col min="127" max="127" width="28.625" bestFit="1" customWidth="1"/>
    <col min="128" max="131" width="29.625" bestFit="1" customWidth="1"/>
    <col min="132" max="132" width="28.625" bestFit="1" customWidth="1"/>
    <col min="133" max="136" width="29.625" bestFit="1" customWidth="1"/>
    <col min="137" max="137" width="23.5" bestFit="1" customWidth="1"/>
    <col min="138" max="141" width="24.5" bestFit="1" customWidth="1"/>
  </cols>
  <sheetData>
    <row r="24" spans="2:31" x14ac:dyDescent="0.25">
      <c r="B24" s="101"/>
      <c r="C24" s="99"/>
      <c r="Z24" s="99"/>
      <c r="AA24" s="99"/>
      <c r="AB24" s="99"/>
      <c r="AC24" s="99"/>
      <c r="AD24" s="99"/>
      <c r="AE24" s="99"/>
    </row>
    <row r="25" spans="2:31" x14ac:dyDescent="0.25">
      <c r="B25" s="101"/>
      <c r="C25" s="99"/>
    </row>
    <row r="26" spans="2:31" x14ac:dyDescent="0.25">
      <c r="B26" s="101"/>
      <c r="C26" s="99"/>
    </row>
    <row r="27" spans="2:31" x14ac:dyDescent="0.25">
      <c r="B27" s="101"/>
      <c r="C27" s="103"/>
    </row>
    <row r="38" spans="1:6" x14ac:dyDescent="0.25">
      <c r="B38" s="100" t="s">
        <v>68</v>
      </c>
    </row>
    <row r="39" spans="1:6" x14ac:dyDescent="0.25">
      <c r="A39" s="100" t="s">
        <v>71</v>
      </c>
      <c r="B39" t="s">
        <v>24</v>
      </c>
      <c r="C39" t="s">
        <v>27</v>
      </c>
      <c r="D39" t="s">
        <v>23</v>
      </c>
      <c r="E39" t="s">
        <v>21</v>
      </c>
      <c r="F39" t="s">
        <v>67</v>
      </c>
    </row>
    <row r="40" spans="1:6" x14ac:dyDescent="0.25">
      <c r="A40" s="101" t="s">
        <v>72</v>
      </c>
      <c r="B40" s="103">
        <v>0.10000000000000002</v>
      </c>
      <c r="C40" s="103">
        <v>0.70000000000000007</v>
      </c>
      <c r="D40" s="103">
        <v>0.10000000000000002</v>
      </c>
      <c r="E40" s="103">
        <v>0.10000000000000002</v>
      </c>
      <c r="F40" s="103">
        <v>1</v>
      </c>
    </row>
    <row r="41" spans="1:6" x14ac:dyDescent="0.25">
      <c r="A41" s="101" t="s">
        <v>73</v>
      </c>
      <c r="B41" s="103">
        <v>0.5</v>
      </c>
      <c r="C41" s="103">
        <v>0.05</v>
      </c>
      <c r="D41" s="103">
        <v>0.15</v>
      </c>
      <c r="E41" s="103">
        <v>0.3</v>
      </c>
      <c r="F41" s="103">
        <v>1</v>
      </c>
    </row>
    <row r="42" spans="1:6" x14ac:dyDescent="0.25">
      <c r="A42" s="101" t="s">
        <v>74</v>
      </c>
      <c r="B42" s="103">
        <v>0.3</v>
      </c>
      <c r="C42" s="103">
        <v>0</v>
      </c>
      <c r="D42" s="103">
        <v>0.2</v>
      </c>
      <c r="E42" s="103">
        <v>0.5</v>
      </c>
      <c r="F42" s="103">
        <v>1</v>
      </c>
    </row>
    <row r="43" spans="1:6" x14ac:dyDescent="0.25">
      <c r="A43" s="101" t="s">
        <v>75</v>
      </c>
      <c r="B43" s="103">
        <v>0.19999999999999996</v>
      </c>
      <c r="C43" s="103">
        <v>0.39999999999999991</v>
      </c>
      <c r="D43" s="103">
        <v>0.29999999999999993</v>
      </c>
      <c r="E43" s="103">
        <v>9.9999999999999978E-2</v>
      </c>
      <c r="F43" s="103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Planificación</vt:lpstr>
      <vt:lpstr>GANTT</vt:lpstr>
      <vt:lpstr>Recursos</vt:lpstr>
      <vt:lpstr>Presupuesto</vt:lpstr>
      <vt:lpstr>Informes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Wilmar.Rincom</cp:lastModifiedBy>
  <dcterms:created xsi:type="dcterms:W3CDTF">2015-08-28T20:34:30Z</dcterms:created>
  <dcterms:modified xsi:type="dcterms:W3CDTF">2021-02-04T20:34:08Z</dcterms:modified>
</cp:coreProperties>
</file>