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ficación" sheetId="1" r:id="rId4"/>
    <sheet state="visible" name="GANTT" sheetId="2" r:id="rId5"/>
    <sheet state="visible" name="Recursos" sheetId="3" r:id="rId6"/>
    <sheet state="visible" name="Presupuesto" sheetId="4" r:id="rId7"/>
    <sheet state="visible" name="Informes" sheetId="5" r:id="rId8"/>
  </sheets>
  <definedNames/>
  <calcPr/>
  <pivotCaches>
    <pivotCache cacheId="0" r:id="rId9"/>
  </pivotCaches>
</workbook>
</file>

<file path=xl/sharedStrings.xml><?xml version="1.0" encoding="utf-8"?>
<sst xmlns="http://schemas.openxmlformats.org/spreadsheetml/2006/main" count="95" uniqueCount="83">
  <si>
    <t>Hoja de presupuesto del proyecto</t>
  </si>
  <si>
    <t xml:space="preserve">Proyecto : </t>
  </si>
  <si>
    <t>Fecha de inicio:</t>
  </si>
  <si>
    <t>Tiempos</t>
  </si>
  <si>
    <t>Seguimiento</t>
  </si>
  <si>
    <t>Tarea</t>
  </si>
  <si>
    <t>Inicio</t>
  </si>
  <si>
    <t>Fin</t>
  </si>
  <si>
    <t>Duración</t>
  </si>
  <si>
    <t>Entregable</t>
  </si>
  <si>
    <t>Ejecutado</t>
  </si>
  <si>
    <t>Proyecto</t>
  </si>
  <si>
    <t>Act</t>
  </si>
  <si>
    <t>FASE  DE ANALISIS</t>
  </si>
  <si>
    <t>Levantamiento de información</t>
  </si>
  <si>
    <t>Inform Requerimientos</t>
  </si>
  <si>
    <t>Requerimientos</t>
  </si>
  <si>
    <t>Informe</t>
  </si>
  <si>
    <t>Mapa de Procesos</t>
  </si>
  <si>
    <t>Mapa Procesos</t>
  </si>
  <si>
    <t>Calidad Software</t>
  </si>
  <si>
    <t>Plan de Gestion</t>
  </si>
  <si>
    <t>Diagrama Gantt/ costos / Recursos</t>
  </si>
  <si>
    <t>GANTT del poyecto</t>
  </si>
  <si>
    <t>FASE DE DISEÑO</t>
  </si>
  <si>
    <t>Casos de Uso</t>
  </si>
  <si>
    <t>Diagrama de Clases</t>
  </si>
  <si>
    <t>Diagrama de clases</t>
  </si>
  <si>
    <t>Diagramas Distribución</t>
  </si>
  <si>
    <t>Diagr Distribución</t>
  </si>
  <si>
    <t>Diagrama Relacional</t>
  </si>
  <si>
    <t>Diagrama ER</t>
  </si>
  <si>
    <t>Diccionario de Datos</t>
  </si>
  <si>
    <t>Mockup del sistema</t>
  </si>
  <si>
    <t>Arquitectura del sistema</t>
  </si>
  <si>
    <t>Arquitec del sistema</t>
  </si>
  <si>
    <t>FASE DESARROLLO</t>
  </si>
  <si>
    <t>Desarrollo de interfaces</t>
  </si>
  <si>
    <t>Interfaces del sistema</t>
  </si>
  <si>
    <t>Desarrollo del sistema</t>
  </si>
  <si>
    <t>Software funcional</t>
  </si>
  <si>
    <t>FASE DE PRUEBAS / INTEGRACIÓN</t>
  </si>
  <si>
    <t>Pruebas del sistema</t>
  </si>
  <si>
    <t xml:space="preserve">Pruebas </t>
  </si>
  <si>
    <t>Documentación / Manuales</t>
  </si>
  <si>
    <t>Manuales</t>
  </si>
  <si>
    <t>SUBTOTAL</t>
  </si>
  <si>
    <t>Hoja de Recursos</t>
  </si>
  <si>
    <t>Nombre</t>
  </si>
  <si>
    <t>Disponibilidad</t>
  </si>
  <si>
    <t>Costo X Hora</t>
  </si>
  <si>
    <r>
      <rPr>
        <rFont val="Calibri"/>
        <b/>
        <color rgb="FFFF0000"/>
        <sz val="12.0"/>
      </rPr>
      <t>IMPORTANTE !!!!</t>
    </r>
    <r>
      <rPr>
        <rFont val="Calibri"/>
        <b/>
        <color theme="1"/>
        <sz val="12.0"/>
      </rPr>
      <t xml:space="preserve"> Debe tener en cuenta que un recurso no puede estar 100% en varias actividades paralelas, es decir no estar haciendolas simultaneamente. Para la asignación de RECURSOS tenga en cuenta la planificacíon de actividades y el diagrama de Gantt.</t>
    </r>
  </si>
  <si>
    <t>Carlos dominguez</t>
  </si>
  <si>
    <t>Luis diaz</t>
  </si>
  <si>
    <t>Claudia Lopez</t>
  </si>
  <si>
    <t>Ana Perdomo</t>
  </si>
  <si>
    <t>Laura Perez</t>
  </si>
  <si>
    <t>Actividades</t>
  </si>
  <si>
    <t xml:space="preserve">PRESUPUESTO </t>
  </si>
  <si>
    <t>Mano de obra</t>
  </si>
  <si>
    <t>Materiales</t>
  </si>
  <si>
    <t>CONSUMIBLES</t>
  </si>
  <si>
    <t>PRESUPUESTO</t>
  </si>
  <si>
    <t>ACTUAL</t>
  </si>
  <si>
    <t>BALANCE</t>
  </si>
  <si>
    <t>HR</t>
  </si>
  <si>
    <t>$/HR</t>
  </si>
  <si>
    <t>Total $</t>
  </si>
  <si>
    <t>CONCEPTO</t>
  </si>
  <si>
    <t>UNIDADES</t>
  </si>
  <si>
    <t>$/UNIDADES</t>
  </si>
  <si>
    <t>Concepto</t>
  </si>
  <si>
    <t>COSTO FIJO</t>
  </si>
  <si>
    <t>POR DEBAJO/POR ENCIMA</t>
  </si>
  <si>
    <t>Impresora</t>
  </si>
  <si>
    <t>Llamadas</t>
  </si>
  <si>
    <t>Whisky</t>
  </si>
  <si>
    <t>Valores</t>
  </si>
  <si>
    <t>Suma total</t>
  </si>
  <si>
    <t>Suma de Carlos dominguez</t>
  </si>
  <si>
    <t>Suma de Luis diaz</t>
  </si>
  <si>
    <t>Suma de Claudia Lopez</t>
  </si>
  <si>
    <t>Suma de Ana Perdomo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</si>
</sst>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#,##0.0"/>
    <numFmt numFmtId="165" formatCode="dd/mm/yyyy"/>
    <numFmt numFmtId="166" formatCode="_-* #,##0_-;\-* #,##0_-;_-* &quot;-&quot;_-;_-@"/>
    <numFmt numFmtId="167" formatCode="0.0%"/>
    <numFmt numFmtId="168" formatCode="D/M/YYYY"/>
    <numFmt numFmtId="169" formatCode="&quot;$&quot;#,##0.00_);\(&quot;$&quot;#,##0.00\)"/>
    <numFmt numFmtId="170" formatCode="0.0"/>
    <numFmt numFmtId="171" formatCode="_(&quot;$&quot;* #,##0.00_);_(&quot;$&quot;* \(#,##0.00\);_(&quot;$&quot;* &quot;-&quot;??_);_(@_)"/>
    <numFmt numFmtId="172" formatCode="_(* #,##0.00_);_(* \(#,##0.00\);_(* &quot;-&quot;??_);_(@_)"/>
  </numFmts>
  <fonts count="22">
    <font>
      <sz val="12.0"/>
      <color theme="1"/>
      <name val="Arial"/>
    </font>
    <font>
      <sz val="12.0"/>
      <color theme="1"/>
      <name val="Calibri"/>
    </font>
    <font>
      <b/>
      <sz val="12.0"/>
      <color rgb="FF1F497D"/>
      <name val="Calibri"/>
    </font>
    <font/>
    <font>
      <b/>
      <sz val="12.0"/>
      <color theme="1"/>
      <name val="Calibri"/>
    </font>
    <font>
      <b/>
      <sz val="12.0"/>
      <color theme="0"/>
      <name val="Calibri"/>
    </font>
    <font>
      <sz val="12.0"/>
      <color theme="0"/>
      <name val="Calibri"/>
    </font>
    <font>
      <b/>
      <u/>
      <sz val="12.0"/>
      <color theme="1"/>
      <name val="Calibri"/>
    </font>
    <font>
      <b/>
      <sz val="12.0"/>
      <color rgb="FFFF0000"/>
      <name val="Calibri"/>
    </font>
    <font>
      <sz val="11.0"/>
      <color theme="1"/>
      <name val="Calibri"/>
    </font>
    <font>
      <b/>
      <u/>
      <sz val="12.0"/>
      <color theme="1"/>
      <name val="Calibri"/>
    </font>
    <font>
      <b/>
      <sz val="12.0"/>
      <color theme="4"/>
      <name val="Calibri"/>
    </font>
    <font>
      <sz val="10.0"/>
      <color theme="1"/>
      <name val="Quattrocento Sans"/>
    </font>
    <font>
      <b/>
      <sz val="12.0"/>
      <color theme="1"/>
      <name val="Arial"/>
    </font>
    <font>
      <b/>
      <sz val="11.0"/>
      <color theme="1"/>
      <name val="Calibri"/>
    </font>
    <font>
      <b/>
      <sz val="10.0"/>
      <color theme="0"/>
      <name val="Arial"/>
    </font>
    <font>
      <sz val="10.0"/>
      <color theme="0"/>
      <name val="Arial"/>
    </font>
    <font>
      <b/>
      <sz val="11.0"/>
      <color theme="0"/>
      <name val="Arial"/>
    </font>
    <font>
      <sz val="10.0"/>
      <color theme="1"/>
      <name val="Arial"/>
    </font>
    <font>
      <b/>
      <sz val="10.0"/>
      <color rgb="FFFF0000"/>
      <name val="Arial"/>
    </font>
    <font>
      <b/>
      <sz val="10.0"/>
      <color theme="5"/>
      <name val="Arial"/>
    </font>
    <font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7365D"/>
        <bgColor rgb="FF17365D"/>
      </patternFill>
    </fill>
    <fill>
      <patternFill patternType="solid">
        <fgColor theme="4"/>
        <bgColor theme="4"/>
      </patternFill>
    </fill>
    <fill>
      <patternFill patternType="solid">
        <fgColor rgb="FF1F497D"/>
        <bgColor rgb="FF1F497D"/>
      </patternFill>
    </fill>
    <fill>
      <patternFill patternType="solid">
        <fgColor rgb="FFF2DBDB"/>
        <bgColor rgb="FFF2DBDB"/>
      </patternFill>
    </fill>
    <fill>
      <patternFill patternType="solid">
        <fgColor rgb="FFEEECE1"/>
        <bgColor rgb="FFEEECE1"/>
      </patternFill>
    </fill>
    <fill>
      <patternFill patternType="solid">
        <fgColor rgb="FFEAF1DD"/>
        <bgColor rgb="FFEAF1DD"/>
      </patternFill>
    </fill>
    <fill>
      <patternFill patternType="solid">
        <fgColor rgb="FFC6D9F0"/>
        <bgColor rgb="FFC6D9F0"/>
      </patternFill>
    </fill>
  </fills>
  <borders count="64">
    <border/>
    <border>
      <left/>
      <top/>
    </border>
    <border>
      <top/>
    </border>
    <border>
      <right/>
      <top/>
    </border>
    <border>
      <left/>
      <right/>
      <top/>
      <bottom/>
    </border>
    <border>
      <left/>
      <bottom/>
    </border>
    <border>
      <bottom/>
    </border>
    <border>
      <right/>
      <bottom/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0C0C0"/>
      </bottom>
    </border>
    <border>
      <left style="thin">
        <color rgb="FF000000"/>
      </left>
      <right/>
      <top style="thin">
        <color rgb="FF000000"/>
      </top>
      <bottom style="thin">
        <color rgb="FFC0C0C0"/>
      </bottom>
    </border>
    <border>
      <left/>
      <right/>
      <top style="thin">
        <color rgb="FF000000"/>
      </top>
      <bottom style="thin">
        <color rgb="FFC0C0C0"/>
      </bottom>
    </border>
    <border>
      <left/>
      <right style="thin">
        <color rgb="FF000000"/>
      </right>
      <top style="thin">
        <color rgb="FF000000"/>
      </top>
      <bottom style="thin">
        <color rgb="FFC0C0C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right style="thin">
        <color rgb="FF000000"/>
      </right>
      <top style="thin">
        <color rgb="FFC0C0C0"/>
      </top>
      <bottom style="thin">
        <color rgb="FFC0C0C0"/>
      </bottom>
    </border>
    <border>
      <left style="thin">
        <color rgb="FF000000"/>
      </left>
      <top style="thin">
        <color rgb="FFC0C0C0"/>
      </top>
    </border>
    <border>
      <top style="thin">
        <color rgb="FFC0C0C0"/>
      </top>
    </border>
    <border>
      <left style="thin">
        <color rgb="FF000000"/>
      </left>
      <bottom style="thin">
        <color rgb="FFC0C0C0"/>
      </bottom>
    </border>
    <border>
      <bottom style="thin">
        <color rgb="FFC0C0C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C0C0C0"/>
      </top>
      <bottom style="thin">
        <color rgb="FF000000"/>
      </bottom>
    </border>
    <border>
      <right/>
      <top style="thin">
        <color rgb="FFC0C0C0"/>
      </top>
      <bottom style="thin">
        <color rgb="FF000000"/>
      </bottom>
    </border>
    <border>
      <left/>
      <right/>
      <top style="thin">
        <color rgb="FFC0C0C0"/>
      </top>
      <bottom style="thin">
        <color rgb="FF000000"/>
      </bottom>
    </border>
    <border>
      <left/>
      <right style="thin">
        <color rgb="FF000000"/>
      </right>
      <top style="thin">
        <color rgb="FFC0C0C0"/>
      </top>
      <bottom style="thin">
        <color rgb="FF000000"/>
      </bottom>
    </border>
    <border>
      <left/>
      <right/>
      <top/>
      <bottom style="thin">
        <color rgb="FFC0C0C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</border>
    <border>
      <left/>
      <right/>
      <bottom/>
    </border>
    <border>
      <lef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C0C0C0"/>
      </bottom>
    </border>
    <border>
      <right/>
      <top style="thin">
        <color rgb="FFC0C0C0"/>
      </top>
      <bottom style="thin">
        <color rgb="FFC0C0C0"/>
      </bottom>
    </border>
    <border>
      <left style="thin">
        <color rgb="FF000000"/>
      </left>
      <top/>
      <bottom/>
    </border>
    <border>
      <left style="thin">
        <color rgb="FF000000"/>
      </left>
      <top style="thin">
        <color rgb="FF000000"/>
      </top>
      <bottom style="thin">
        <color rgb="FFC0C0C0"/>
      </bottom>
    </border>
    <border>
      <top style="thin">
        <color rgb="FF00000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000000"/>
      </bottom>
    </border>
    <border>
      <top style="thin">
        <color rgb="FFC0C0C0"/>
      </top>
      <bottom style="thin">
        <color rgb="FF000000"/>
      </bottom>
    </border>
    <border>
      <right style="thin">
        <color rgb="FF000000"/>
      </right>
      <top style="thin">
        <color rgb="FFC0C0C0"/>
      </top>
      <bottom style="thin">
        <color rgb="FF000000"/>
      </bottom>
    </border>
    <border>
      <left/>
      <right/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15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left" vertical="center"/>
    </xf>
    <xf borderId="2" fillId="0" fontId="3" numFmtId="0" xfId="0" applyBorder="1" applyFont="1"/>
    <xf borderId="3" fillId="0" fontId="3" numFmtId="0" xfId="0" applyBorder="1" applyFont="1"/>
    <xf borderId="4" fillId="2" fontId="1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2" fontId="1" numFmtId="0" xfId="0" applyBorder="1" applyFont="1"/>
    <xf borderId="9" fillId="0" fontId="1" numFmtId="164" xfId="0" applyBorder="1" applyFont="1" applyNumberFormat="1"/>
    <xf borderId="4" fillId="2" fontId="1" numFmtId="164" xfId="0" applyBorder="1" applyFont="1" applyNumberFormat="1"/>
    <xf borderId="4" fillId="2" fontId="1" numFmtId="0" xfId="0" applyAlignment="1" applyBorder="1" applyFont="1">
      <alignment horizontal="right"/>
    </xf>
    <xf borderId="4" fillId="2" fontId="4" numFmtId="0" xfId="0" applyAlignment="1" applyBorder="1" applyFont="1">
      <alignment horizontal="center"/>
    </xf>
    <xf borderId="10" fillId="2" fontId="4" numFmtId="0" xfId="0" applyAlignment="1" applyBorder="1" applyFont="1">
      <alignment horizontal="center" vertical="top"/>
    </xf>
    <xf borderId="11" fillId="0" fontId="3" numFmtId="0" xfId="0" applyBorder="1" applyFont="1"/>
    <xf borderId="12" fillId="0" fontId="3" numFmtId="0" xfId="0" applyBorder="1" applyFont="1"/>
    <xf borderId="8" fillId="2" fontId="4" numFmtId="0" xfId="0" applyAlignment="1" applyBorder="1" applyFont="1">
      <alignment horizontal="left"/>
    </xf>
    <xf borderId="8" fillId="2" fontId="4" numFmtId="0" xfId="0" applyAlignment="1" applyBorder="1" applyFont="1">
      <alignment horizontal="center" shrinkToFit="0" wrapText="1"/>
    </xf>
    <xf borderId="13" fillId="2" fontId="4" numFmtId="0" xfId="0" applyAlignment="1" applyBorder="1" applyFont="1">
      <alignment horizontal="center" shrinkToFit="0" wrapText="1"/>
    </xf>
    <xf borderId="14" fillId="2" fontId="4" numFmtId="0" xfId="0" applyAlignment="1" applyBorder="1" applyFont="1">
      <alignment horizontal="center" shrinkToFit="0" wrapText="1"/>
    </xf>
    <xf borderId="15" fillId="3" fontId="5" numFmtId="0" xfId="0" applyAlignment="1" applyBorder="1" applyFill="1" applyFont="1">
      <alignment horizontal="left" shrinkToFit="0" vertical="center" wrapText="1"/>
    </xf>
    <xf borderId="16" fillId="3" fontId="5" numFmtId="0" xfId="0" applyAlignment="1" applyBorder="1" applyFont="1">
      <alignment horizontal="left" shrinkToFit="0" vertical="center" wrapText="1"/>
    </xf>
    <xf borderId="17" fillId="3" fontId="6" numFmtId="164" xfId="0" applyAlignment="1" applyBorder="1" applyFont="1" applyNumberFormat="1">
      <alignment horizontal="left" vertical="center"/>
    </xf>
    <xf borderId="18" fillId="3" fontId="6" numFmtId="164" xfId="0" applyAlignment="1" applyBorder="1" applyFont="1" applyNumberFormat="1">
      <alignment horizontal="left" vertical="center"/>
    </xf>
    <xf borderId="19" fillId="0" fontId="1" numFmtId="0" xfId="0" applyAlignment="1" applyBorder="1" applyFont="1">
      <alignment horizontal="center"/>
    </xf>
    <xf borderId="20" fillId="0" fontId="7" numFmtId="0" xfId="0" applyAlignment="1" applyBorder="1" applyFont="1">
      <alignment horizontal="center" shrinkToFit="0" vertical="top" wrapText="1"/>
    </xf>
    <xf borderId="21" fillId="0" fontId="3" numFmtId="0" xfId="0" applyBorder="1" applyFont="1"/>
    <xf borderId="21" fillId="0" fontId="1" numFmtId="165" xfId="0" applyAlignment="1" applyBorder="1" applyFont="1" applyNumberFormat="1">
      <alignment horizontal="center" shrinkToFit="0" wrapText="1"/>
    </xf>
    <xf borderId="21" fillId="0" fontId="1" numFmtId="166" xfId="0" applyAlignment="1" applyBorder="1" applyFont="1" applyNumberFormat="1">
      <alignment horizontal="center" shrinkToFit="0" wrapText="1"/>
    </xf>
    <xf borderId="22" fillId="0" fontId="8" numFmtId="167" xfId="0" applyAlignment="1" applyBorder="1" applyFont="1" applyNumberFormat="1">
      <alignment horizontal="center" shrinkToFit="0" wrapText="1"/>
    </xf>
    <xf borderId="23" fillId="0" fontId="1" numFmtId="0" xfId="0" applyAlignment="1" applyBorder="1" applyFont="1">
      <alignment horizontal="left"/>
    </xf>
    <xf borderId="24" fillId="0" fontId="3" numFmtId="0" xfId="0" applyBorder="1" applyFont="1"/>
    <xf borderId="21" fillId="0" fontId="9" numFmtId="165" xfId="0" applyAlignment="1" applyBorder="1" applyFont="1" applyNumberFormat="1">
      <alignment horizontal="center" shrinkToFit="0" wrapText="1"/>
    </xf>
    <xf borderId="21" fillId="0" fontId="9" numFmtId="166" xfId="0" applyAlignment="1" applyBorder="1" applyFont="1" applyNumberFormat="1">
      <alignment horizontal="center" shrinkToFit="0" wrapText="1"/>
    </xf>
    <xf borderId="22" fillId="0" fontId="1" numFmtId="9" xfId="0" applyAlignment="1" applyBorder="1" applyFont="1" applyNumberFormat="1">
      <alignment horizontal="center" shrinkToFit="0" wrapText="1"/>
    </xf>
    <xf borderId="21" fillId="0" fontId="9" numFmtId="168" xfId="0" applyAlignment="1" applyBorder="1" applyFont="1" applyNumberFormat="1">
      <alignment horizontal="center" shrinkToFit="0" wrapText="1"/>
    </xf>
    <xf borderId="25" fillId="0" fontId="1" numFmtId="0" xfId="0" applyAlignment="1" applyBorder="1" applyFont="1">
      <alignment horizontal="left"/>
    </xf>
    <xf borderId="26" fillId="0" fontId="3" numFmtId="0" xfId="0" applyBorder="1" applyFont="1"/>
    <xf borderId="0" fillId="0" fontId="1" numFmtId="9" xfId="0" applyFont="1" applyNumberFormat="1"/>
    <xf borderId="20" fillId="0" fontId="1" numFmtId="0" xfId="0" applyAlignment="1" applyBorder="1" applyFont="1">
      <alignment horizontal="left"/>
    </xf>
    <xf borderId="25" fillId="0" fontId="10" numFmtId="0" xfId="0" applyAlignment="1" applyBorder="1" applyFont="1">
      <alignment horizontal="center"/>
    </xf>
    <xf borderId="19" fillId="0" fontId="1" numFmtId="0" xfId="0" applyBorder="1" applyFont="1"/>
    <xf borderId="20" fillId="0" fontId="4" numFmtId="0" xfId="0" applyAlignment="1" applyBorder="1" applyFont="1">
      <alignment horizontal="left" shrinkToFit="0" vertical="top" wrapText="1"/>
    </xf>
    <xf borderId="21" fillId="0" fontId="1" numFmtId="168" xfId="0" applyAlignment="1" applyBorder="1" applyFont="1" applyNumberFormat="1">
      <alignment horizontal="center" shrinkToFit="0" wrapText="1"/>
    </xf>
    <xf borderId="22" fillId="0" fontId="1" numFmtId="166" xfId="0" applyAlignment="1" applyBorder="1" applyFont="1" applyNumberFormat="1">
      <alignment horizontal="center" shrinkToFit="0" wrapText="1"/>
    </xf>
    <xf borderId="27" fillId="0" fontId="1" numFmtId="0" xfId="0" applyBorder="1" applyFont="1"/>
    <xf borderId="28" fillId="4" fontId="5" numFmtId="0" xfId="0" applyAlignment="1" applyBorder="1" applyFill="1" applyFont="1">
      <alignment horizontal="center"/>
    </xf>
    <xf borderId="29" fillId="0" fontId="3" numFmtId="0" xfId="0" applyBorder="1" applyFont="1"/>
    <xf borderId="30" fillId="4" fontId="11" numFmtId="168" xfId="0" applyAlignment="1" applyBorder="1" applyFont="1" applyNumberFormat="1">
      <alignment horizontal="center"/>
    </xf>
    <xf borderId="30" fillId="4" fontId="5" numFmtId="0" xfId="0" applyAlignment="1" applyBorder="1" applyFont="1">
      <alignment horizontal="center"/>
    </xf>
    <xf borderId="31" fillId="4" fontId="5" numFmtId="0" xfId="0" applyAlignment="1" applyBorder="1" applyFont="1">
      <alignment horizontal="center"/>
    </xf>
    <xf borderId="32" fillId="2" fontId="6" numFmtId="0" xfId="0" applyAlignment="1" applyBorder="1" applyFont="1">
      <alignment horizontal="center"/>
    </xf>
    <xf borderId="32" fillId="2" fontId="1" numFmtId="169" xfId="0" applyAlignment="1" applyBorder="1" applyFont="1" applyNumberFormat="1">
      <alignment shrinkToFit="0" wrapText="1"/>
    </xf>
    <xf borderId="32" fillId="2" fontId="1" numFmtId="170" xfId="0" applyAlignment="1" applyBorder="1" applyFont="1" applyNumberFormat="1">
      <alignment shrinkToFit="0" wrapText="1"/>
    </xf>
    <xf borderId="4" fillId="2" fontId="6" numFmtId="0" xfId="0" applyAlignment="1" applyBorder="1" applyFont="1">
      <alignment horizontal="center"/>
    </xf>
    <xf borderId="4" fillId="2" fontId="1" numFmtId="169" xfId="0" applyAlignment="1" applyBorder="1" applyFont="1" applyNumberFormat="1">
      <alignment shrinkToFit="0" wrapText="1"/>
    </xf>
    <xf borderId="4" fillId="2" fontId="1" numFmtId="170" xfId="0" applyAlignment="1" applyBorder="1" applyFont="1" applyNumberFormat="1">
      <alignment shrinkToFit="0" wrapText="1"/>
    </xf>
    <xf borderId="33" fillId="5" fontId="5" numFmtId="0" xfId="0" applyAlignment="1" applyBorder="1" applyFill="1" applyFont="1">
      <alignment horizontal="center"/>
    </xf>
    <xf borderId="34" fillId="0" fontId="3" numFmtId="0" xfId="0" applyBorder="1" applyFont="1"/>
    <xf borderId="35" fillId="0" fontId="3" numFmtId="0" xfId="0" applyBorder="1" applyFont="1"/>
    <xf borderId="36" fillId="5" fontId="6" numFmtId="0" xfId="0" applyAlignment="1" applyBorder="1" applyFont="1">
      <alignment horizontal="center"/>
    </xf>
    <xf borderId="37" fillId="5" fontId="6" numFmtId="0" xfId="0" applyAlignment="1" applyBorder="1" applyFont="1">
      <alignment horizontal="center"/>
    </xf>
    <xf borderId="38" fillId="5" fontId="6" numFmtId="0" xfId="0" applyAlignment="1" applyBorder="1" applyFont="1">
      <alignment horizontal="center"/>
    </xf>
    <xf borderId="39" fillId="6" fontId="4" numFmtId="0" xfId="0" applyAlignment="1" applyBorder="1" applyFill="1" applyFont="1">
      <alignment horizontal="center" shrinkToFit="0" vertical="center" wrapText="1"/>
    </xf>
    <xf borderId="40" fillId="0" fontId="3" numFmtId="0" xfId="0" applyBorder="1" applyFont="1"/>
    <xf borderId="41" fillId="0" fontId="3" numFmtId="0" xfId="0" applyBorder="1" applyFont="1"/>
    <xf borderId="42" fillId="0" fontId="1" numFmtId="0" xfId="0" applyAlignment="1" applyBorder="1" applyFont="1">
      <alignment horizontal="center"/>
    </xf>
    <xf borderId="0" fillId="0" fontId="1" numFmtId="9" xfId="0" applyAlignment="1" applyFont="1" applyNumberFormat="1">
      <alignment horizontal="center"/>
    </xf>
    <xf borderId="43" fillId="0" fontId="1" numFmtId="0" xfId="0" applyBorder="1" applyFont="1"/>
    <xf borderId="42" fillId="0" fontId="3" numFmtId="0" xfId="0" applyBorder="1" applyFont="1"/>
    <xf borderId="43" fillId="0" fontId="3" numFmtId="0" xfId="0" applyBorder="1" applyFont="1"/>
    <xf borderId="44" fillId="0" fontId="3" numFmtId="0" xfId="0" applyBorder="1" applyFont="1"/>
    <xf borderId="9" fillId="0" fontId="3" numFmtId="0" xfId="0" applyBorder="1" applyFont="1"/>
    <xf borderId="45" fillId="0" fontId="3" numFmtId="0" xfId="0" applyBorder="1" applyFont="1"/>
    <xf borderId="44" fillId="0" fontId="1" numFmtId="0" xfId="0" applyAlignment="1" applyBorder="1" applyFont="1">
      <alignment horizontal="center"/>
    </xf>
    <xf borderId="9" fillId="0" fontId="1" numFmtId="9" xfId="0" applyAlignment="1" applyBorder="1" applyFont="1" applyNumberFormat="1">
      <alignment horizontal="center"/>
    </xf>
    <xf borderId="45" fillId="0" fontId="1" numFmtId="0" xfId="0" applyBorder="1" applyFont="1"/>
    <xf borderId="16" fillId="3" fontId="5" numFmtId="0" xfId="0" applyAlignment="1" applyBorder="1" applyFont="1">
      <alignment horizontal="center" shrinkToFit="0" vertical="center" wrapText="1"/>
    </xf>
    <xf borderId="17" fillId="3" fontId="6" numFmtId="164" xfId="0" applyAlignment="1" applyBorder="1" applyFont="1" applyNumberFormat="1">
      <alignment horizontal="center" vertical="center"/>
    </xf>
    <xf borderId="18" fillId="3" fontId="6" numFmtId="164" xfId="0" applyAlignment="1" applyBorder="1" applyFont="1" applyNumberFormat="1">
      <alignment horizontal="center" vertical="center"/>
    </xf>
    <xf borderId="43" fillId="0" fontId="1" numFmtId="9" xfId="0" applyAlignment="1" applyBorder="1" applyFont="1" applyNumberFormat="1">
      <alignment horizontal="center"/>
    </xf>
    <xf borderId="20" fillId="0" fontId="1" numFmtId="0" xfId="0" applyAlignment="1" applyBorder="1" applyFont="1">
      <alignment horizontal="left" shrinkToFit="0" vertical="top" wrapText="1"/>
    </xf>
    <xf borderId="28" fillId="0" fontId="1" numFmtId="0" xfId="0" applyAlignment="1" applyBorder="1" applyFont="1">
      <alignment horizontal="left" shrinkToFit="0" vertical="top" wrapText="1"/>
    </xf>
    <xf borderId="45" fillId="0" fontId="1" numFmtId="9" xfId="0" applyAlignment="1" applyBorder="1" applyFont="1" applyNumberFormat="1">
      <alignment horizontal="center"/>
    </xf>
    <xf borderId="46" fillId="5" fontId="5" numFmtId="0" xfId="0" applyAlignment="1" applyBorder="1" applyFont="1">
      <alignment horizontal="center" vertical="center"/>
    </xf>
    <xf borderId="39" fillId="6" fontId="1" numFmtId="171" xfId="0" applyAlignment="1" applyBorder="1" applyFont="1" applyNumberFormat="1">
      <alignment horizontal="center" vertical="center"/>
    </xf>
    <xf borderId="47" fillId="0" fontId="3" numFmtId="0" xfId="0" applyBorder="1" applyFont="1"/>
    <xf borderId="0" fillId="0" fontId="12" numFmtId="169" xfId="0" applyAlignment="1" applyFont="1" applyNumberFormat="1">
      <alignment shrinkToFit="0" wrapText="1"/>
    </xf>
    <xf borderId="0" fillId="0" fontId="12" numFmtId="170" xfId="0" applyAlignment="1" applyFont="1" applyNumberFormat="1">
      <alignment shrinkToFit="0" wrapText="1"/>
    </xf>
    <xf borderId="10" fillId="2" fontId="13" numFmtId="0" xfId="0" applyAlignment="1" applyBorder="1" applyFont="1">
      <alignment horizontal="center"/>
    </xf>
    <xf borderId="48" fillId="2" fontId="4" numFmtId="0" xfId="0" applyAlignment="1" applyBorder="1" applyFont="1">
      <alignment horizontal="center"/>
    </xf>
    <xf borderId="49" fillId="2" fontId="4" numFmtId="0" xfId="0" applyAlignment="1" applyBorder="1" applyFont="1">
      <alignment horizontal="center" vertical="center"/>
    </xf>
    <xf borderId="50" fillId="7" fontId="13" numFmtId="4" xfId="0" applyAlignment="1" applyBorder="1" applyFill="1" applyFont="1" applyNumberFormat="1">
      <alignment horizontal="center"/>
    </xf>
    <xf borderId="8" fillId="2" fontId="14" numFmtId="0" xfId="0" applyAlignment="1" applyBorder="1" applyFont="1">
      <alignment horizontal="left"/>
    </xf>
    <xf borderId="13" fillId="2" fontId="14" numFmtId="0" xfId="0" applyAlignment="1" applyBorder="1" applyFont="1">
      <alignment horizontal="center" shrinkToFit="0" wrapText="1"/>
    </xf>
    <xf borderId="8" fillId="2" fontId="14" numFmtId="0" xfId="0" applyAlignment="1" applyBorder="1" applyFont="1">
      <alignment horizontal="center" shrinkToFit="0" wrapText="1"/>
    </xf>
    <xf borderId="14" fillId="2" fontId="14" numFmtId="0" xfId="0" applyAlignment="1" applyBorder="1" applyFont="1">
      <alignment horizontal="center" shrinkToFit="0" wrapText="1"/>
    </xf>
    <xf borderId="8" fillId="2" fontId="14" numFmtId="0" xfId="0" applyAlignment="1" applyBorder="1" applyFont="1">
      <alignment shrinkToFit="0" wrapText="1"/>
    </xf>
    <xf borderId="27" fillId="0" fontId="3" numFmtId="0" xfId="0" applyBorder="1" applyFont="1"/>
    <xf borderId="51" fillId="7" fontId="4" numFmtId="0" xfId="0" applyAlignment="1" applyBorder="1" applyFont="1">
      <alignment horizontal="center"/>
    </xf>
    <xf borderId="15" fillId="3" fontId="15" numFmtId="0" xfId="0" applyAlignment="1" applyBorder="1" applyFont="1">
      <alignment horizontal="left" shrinkToFit="0" vertical="center" wrapText="1"/>
    </xf>
    <xf borderId="16" fillId="3" fontId="16" numFmtId="164" xfId="0" applyAlignment="1" applyBorder="1" applyFont="1" applyNumberFormat="1">
      <alignment horizontal="left" vertical="center"/>
    </xf>
    <xf borderId="17" fillId="3" fontId="16" numFmtId="171" xfId="0" applyAlignment="1" applyBorder="1" applyFont="1" applyNumberFormat="1">
      <alignment horizontal="left" vertical="center"/>
    </xf>
    <xf borderId="18" fillId="3" fontId="16" numFmtId="171" xfId="0" applyAlignment="1" applyBorder="1" applyFont="1" applyNumberFormat="1">
      <alignment horizontal="left" vertical="center"/>
    </xf>
    <xf borderId="52" fillId="3" fontId="16" numFmtId="171" xfId="0" applyAlignment="1" applyBorder="1" applyFont="1" applyNumberFormat="1">
      <alignment horizontal="left" vertical="center"/>
    </xf>
    <xf borderId="4" fillId="3" fontId="16" numFmtId="164" xfId="0" applyAlignment="1" applyBorder="1" applyFont="1" applyNumberFormat="1">
      <alignment horizontal="left" vertical="center"/>
    </xf>
    <xf borderId="4" fillId="3" fontId="16" numFmtId="171" xfId="0" applyAlignment="1" applyBorder="1" applyFont="1" applyNumberFormat="1">
      <alignment horizontal="left" vertical="center"/>
    </xf>
    <xf borderId="53" fillId="3" fontId="16" numFmtId="171" xfId="0" applyAlignment="1" applyBorder="1" applyFont="1" applyNumberFormat="1">
      <alignment horizontal="left" vertical="center"/>
    </xf>
    <xf borderId="4" fillId="3" fontId="17" numFmtId="171" xfId="0" applyAlignment="1" applyBorder="1" applyFont="1" applyNumberFormat="1">
      <alignment horizontal="left" vertical="center"/>
    </xf>
    <xf borderId="54" fillId="0" fontId="4" numFmtId="0" xfId="0" applyAlignment="1" applyBorder="1" applyFont="1">
      <alignment horizontal="left" shrinkToFit="0" vertical="top" wrapText="1"/>
    </xf>
    <xf borderId="20" fillId="8" fontId="18" numFmtId="170" xfId="0" applyAlignment="1" applyBorder="1" applyFill="1" applyFont="1" applyNumberFormat="1">
      <alignment horizontal="center" shrinkToFit="0" wrapText="1"/>
    </xf>
    <xf borderId="55" fillId="0" fontId="3" numFmtId="0" xfId="0" applyBorder="1" applyFont="1"/>
    <xf borderId="22" fillId="0" fontId="19" numFmtId="169" xfId="0" applyAlignment="1" applyBorder="1" applyFont="1" applyNumberFormat="1">
      <alignment shrinkToFit="0" wrapText="1"/>
    </xf>
    <xf borderId="56" fillId="8" fontId="20" numFmtId="169" xfId="0" applyAlignment="1" applyBorder="1" applyFont="1" applyNumberFormat="1">
      <alignment horizontal="center" shrinkToFit="0" vertical="center" wrapText="1"/>
    </xf>
    <xf borderId="57" fillId="0" fontId="18" numFmtId="170" xfId="0" applyAlignment="1" applyBorder="1" applyFont="1" applyNumberFormat="1">
      <alignment horizontal="center" shrinkToFit="0" wrapText="1"/>
    </xf>
    <xf borderId="58" fillId="0" fontId="3" numFmtId="0" xfId="0" applyBorder="1" applyFont="1"/>
    <xf borderId="59" fillId="0" fontId="19" numFmtId="169" xfId="0" applyAlignment="1" applyBorder="1" applyFont="1" applyNumberFormat="1">
      <alignment shrinkToFit="0" wrapText="1"/>
    </xf>
    <xf borderId="15" fillId="2" fontId="18" numFmtId="172" xfId="0" applyBorder="1" applyFont="1" applyNumberFormat="1"/>
    <xf borderId="15" fillId="0" fontId="18" numFmtId="172" xfId="0" applyAlignment="1" applyBorder="1" applyFont="1" applyNumberFormat="1">
      <alignment shrinkToFit="0" wrapText="1"/>
    </xf>
    <xf borderId="49" fillId="0" fontId="1" numFmtId="0" xfId="0" applyBorder="1" applyFont="1"/>
    <xf borderId="54" fillId="0" fontId="1" numFmtId="0" xfId="0" applyAlignment="1" applyBorder="1" applyFont="1">
      <alignment horizontal="left" shrinkToFit="0" vertical="top" wrapText="1"/>
    </xf>
    <xf borderId="20" fillId="0" fontId="18" numFmtId="170" xfId="0" applyAlignment="1" applyBorder="1" applyFont="1" applyNumberFormat="1">
      <alignment shrinkToFit="0" wrapText="1"/>
    </xf>
    <xf borderId="21" fillId="0" fontId="18" numFmtId="169" xfId="0" applyAlignment="1" applyBorder="1" applyFont="1" applyNumberFormat="1">
      <alignment shrinkToFit="0" wrapText="1"/>
    </xf>
    <xf borderId="22" fillId="0" fontId="18" numFmtId="169" xfId="0" applyAlignment="1" applyBorder="1" applyFont="1" applyNumberFormat="1">
      <alignment shrinkToFit="0" wrapText="1"/>
    </xf>
    <xf borderId="20" fillId="0" fontId="18" numFmtId="169" xfId="0" applyAlignment="1" applyBorder="1" applyFont="1" applyNumberFormat="1">
      <alignment shrinkToFit="0" wrapText="1"/>
    </xf>
    <xf borderId="0" fillId="0" fontId="18" numFmtId="170" xfId="0" applyAlignment="1" applyFont="1" applyNumberFormat="1">
      <alignment shrinkToFit="0" wrapText="1"/>
    </xf>
    <xf borderId="21" fillId="0" fontId="18" numFmtId="170" xfId="0" applyAlignment="1" applyBorder="1" applyFont="1" applyNumberFormat="1">
      <alignment shrinkToFit="0" wrapText="1"/>
    </xf>
    <xf borderId="54" fillId="9" fontId="18" numFmtId="172" xfId="0" applyBorder="1" applyFill="1" applyFont="1" applyNumberFormat="1"/>
    <xf borderId="54" fillId="0" fontId="18" numFmtId="172" xfId="0" applyAlignment="1" applyBorder="1" applyFont="1" applyNumberFormat="1">
      <alignment shrinkToFit="0" wrapText="1"/>
    </xf>
    <xf borderId="54" fillId="9" fontId="18" numFmtId="172" xfId="0" applyAlignment="1" applyBorder="1" applyFont="1" applyNumberFormat="1">
      <alignment horizontal="right"/>
    </xf>
    <xf borderId="56" fillId="8" fontId="19" numFmtId="169" xfId="0" applyAlignment="1" applyBorder="1" applyFont="1" applyNumberFormat="1">
      <alignment horizontal="center" shrinkToFit="0" vertical="center" wrapText="1"/>
    </xf>
    <xf borderId="20" fillId="0" fontId="18" numFmtId="170" xfId="0" applyAlignment="1" applyBorder="1" applyFont="1" applyNumberFormat="1">
      <alignment horizontal="center" shrinkToFit="0" wrapText="1"/>
    </xf>
    <xf borderId="54" fillId="2" fontId="18" numFmtId="172" xfId="0" applyBorder="1" applyFont="1" applyNumberFormat="1"/>
    <xf borderId="60" fillId="0" fontId="4" numFmtId="0" xfId="0" applyAlignment="1" applyBorder="1" applyFont="1">
      <alignment horizontal="left" shrinkToFit="0" vertical="top" wrapText="1"/>
    </xf>
    <xf borderId="28" fillId="0" fontId="18" numFmtId="170" xfId="0" applyAlignment="1" applyBorder="1" applyFont="1" applyNumberFormat="1">
      <alignment shrinkToFit="0" wrapText="1"/>
    </xf>
    <xf borderId="61" fillId="0" fontId="18" numFmtId="169" xfId="0" applyAlignment="1" applyBorder="1" applyFont="1" applyNumberFormat="1">
      <alignment shrinkToFit="0" wrapText="1"/>
    </xf>
    <xf borderId="62" fillId="0" fontId="18" numFmtId="169" xfId="0" applyAlignment="1" applyBorder="1" applyFont="1" applyNumberFormat="1">
      <alignment shrinkToFit="0" wrapText="1"/>
    </xf>
    <xf borderId="28" fillId="0" fontId="18" numFmtId="169" xfId="0" applyAlignment="1" applyBorder="1" applyFont="1" applyNumberFormat="1">
      <alignment shrinkToFit="0" wrapText="1"/>
    </xf>
    <xf borderId="9" fillId="0" fontId="18" numFmtId="170" xfId="0" applyAlignment="1" applyBorder="1" applyFont="1" applyNumberFormat="1">
      <alignment shrinkToFit="0" wrapText="1"/>
    </xf>
    <xf borderId="61" fillId="0" fontId="18" numFmtId="170" xfId="0" applyAlignment="1" applyBorder="1" applyFont="1" applyNumberFormat="1">
      <alignment shrinkToFit="0" wrapText="1"/>
    </xf>
    <xf borderId="60" fillId="0" fontId="18" numFmtId="172" xfId="0" applyAlignment="1" applyBorder="1" applyFont="1" applyNumberFormat="1">
      <alignment shrinkToFit="0" wrapText="1"/>
    </xf>
    <xf borderId="32" fillId="4" fontId="5" numFmtId="0" xfId="0" applyAlignment="1" applyBorder="1" applyFont="1">
      <alignment horizontal="center"/>
    </xf>
    <xf borderId="32" fillId="4" fontId="18" numFmtId="170" xfId="0" applyAlignment="1" applyBorder="1" applyFont="1" applyNumberFormat="1">
      <alignment shrinkToFit="0" wrapText="1"/>
    </xf>
    <xf borderId="32" fillId="4" fontId="15" numFmtId="169" xfId="0" applyAlignment="1" applyBorder="1" applyFont="1" applyNumberFormat="1">
      <alignment shrinkToFit="0" wrapText="1"/>
    </xf>
    <xf borderId="32" fillId="4" fontId="15" numFmtId="170" xfId="0" applyAlignment="1" applyBorder="1" applyFont="1" applyNumberFormat="1">
      <alignment shrinkToFit="0" wrapText="1"/>
    </xf>
    <xf borderId="32" fillId="4" fontId="15" numFmtId="172" xfId="0" applyBorder="1" applyFont="1" applyNumberFormat="1"/>
    <xf borderId="32" fillId="4" fontId="4" numFmtId="172" xfId="0" applyAlignment="1" applyBorder="1" applyFont="1" applyNumberFormat="1">
      <alignment horizontal="left" shrinkToFit="0" vertical="top" wrapText="1"/>
    </xf>
    <xf borderId="63" fillId="2" fontId="6" numFmtId="0" xfId="0" applyAlignment="1" applyBorder="1" applyFont="1">
      <alignment horizontal="center"/>
    </xf>
    <xf borderId="63" fillId="2" fontId="18" numFmtId="170" xfId="0" applyAlignment="1" applyBorder="1" applyFont="1" applyNumberFormat="1">
      <alignment shrinkToFit="0" wrapText="1"/>
    </xf>
    <xf borderId="63" fillId="2" fontId="18" numFmtId="169" xfId="0" applyAlignment="1" applyBorder="1" applyFont="1" applyNumberFormat="1">
      <alignment shrinkToFit="0" wrapText="1"/>
    </xf>
    <xf borderId="63" fillId="2" fontId="18" numFmtId="172" xfId="0" applyBorder="1" applyFont="1" applyNumberFormat="1"/>
    <xf borderId="63" fillId="2" fontId="4" numFmtId="172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/>
    </xf>
    <xf borderId="0" fillId="0" fontId="1" numFmtId="10" xfId="0" applyFont="1" applyNumberFormat="1"/>
    <xf borderId="0" fillId="0" fontId="2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t>Diagrama de Gantt del Proyecto</a:t>
            </a:r>
          </a:p>
        </c:rich>
      </c:tx>
      <c:layout>
        <c:manualLayout>
          <c:xMode val="edge"/>
          <c:yMode val="edge"/>
          <c:x val="0.3442228333898454"/>
          <c:y val="0.0018018018018018023"/>
        </c:manualLayout>
      </c:layout>
      <c:overlay val="0"/>
    </c:title>
    <c:plotArea>
      <c:layout/>
      <c:barChart>
        <c:barDir val="bar"/>
        <c:grouping val="stacked"/>
        <c:ser>
          <c:idx val="0"/>
          <c:order val="0"/>
          <c:spPr>
            <a:solidFill>
              <a:schemeClr val="accent1"/>
            </a:solidFill>
          </c:spPr>
          <c:cat>
            <c:strRef>
              <c:f>'Planificación'!$C$9:$C$29</c:f>
            </c:strRef>
          </c:cat>
          <c:val>
            <c:numRef>
              <c:f>'Planificación'!$D$9:$D$29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1" i="0" sz="7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'Planificación'!$C$9:$C$29</c:f>
            </c:strRef>
          </c:cat>
          <c:val>
            <c:numRef>
              <c:f>'Planificación'!$E$9:$E$29</c:f>
            </c:numRef>
          </c:val>
        </c:ser>
        <c:ser>
          <c:idx val="2"/>
          <c:order val="2"/>
          <c:cat>
            <c:strRef>
              <c:f>'Planificación'!$C$9:$C$29</c:f>
            </c:strRef>
          </c:cat>
          <c:val>
            <c:numRef>
              <c:f>'Planificación'!$G$9:$G$29</c:f>
            </c:numRef>
          </c:val>
        </c:ser>
        <c:overlap val="100"/>
        <c:axId val="420355400"/>
        <c:axId val="639853996"/>
      </c:barChart>
      <c:catAx>
        <c:axId val="42035540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9853996"/>
      </c:catAx>
      <c:valAx>
        <c:axId val="639853996"/>
        <c:scaling>
          <c:orientation val="minMax"/>
          <c:max val="44353.0"/>
        </c:scaling>
        <c:delete val="0"/>
        <c:axPos val="b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5400000"/>
          <a:lstStyle/>
          <a:p>
            <a:pPr lvl="0">
              <a:defRPr b="1" i="0" sz="800">
                <a:solidFill>
                  <a:srgbClr val="000000"/>
                </a:solidFill>
                <a:latin typeface="+mn-lt"/>
              </a:defRPr>
            </a:pPr>
          </a:p>
        </c:txPr>
        <c:crossAx val="420355400"/>
        <c:crosses val="max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t>% Ejecución de Actividades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9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'Planificación'!$C$9</c:f>
            </c:strRef>
          </c:cat>
          <c:val>
            <c:numRef>
              <c:f>'Planificación'!$C$15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'Planificación'!$C$9</c:f>
            </c:strRef>
          </c:cat>
          <c:val>
            <c:numRef>
              <c:f>'Planificación'!$C$23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'Planificación'!$C$9</c:f>
            </c:strRef>
          </c:cat>
          <c:val>
            <c:numRef>
              <c:f>'Planificación'!$C$26</c:f>
            </c:numRef>
          </c:val>
        </c:ser>
        <c:ser>
          <c:idx val="3"/>
          <c:order val="3"/>
          <c:spPr>
            <a:solidFill>
              <a:schemeClr val="accent4"/>
            </a:solidFill>
          </c:spPr>
          <c:cat>
            <c:strRef>
              <c:f>'Planificación'!$C$9</c:f>
            </c:strRef>
          </c:cat>
          <c:val>
            <c:numRef>
              <c:f>'Planificación'!$I$9</c:f>
            </c:numRef>
          </c:val>
        </c:ser>
        <c:ser>
          <c:idx val="4"/>
          <c:order val="4"/>
          <c:cat>
            <c:strRef>
              <c:f>'Planificación'!$C$9</c:f>
            </c:strRef>
          </c:cat>
          <c:val>
            <c:numRef>
              <c:f>'Planificación'!$I$15</c:f>
            </c:numRef>
          </c:val>
        </c:ser>
        <c:ser>
          <c:idx val="5"/>
          <c:order val="5"/>
          <c:cat>
            <c:strRef>
              <c:f>'Planificación'!$C$9</c:f>
            </c:strRef>
          </c:cat>
          <c:val>
            <c:numRef>
              <c:f>'Planificación'!$I$23</c:f>
            </c:numRef>
          </c:val>
        </c:ser>
        <c:ser>
          <c:idx val="6"/>
          <c:order val="6"/>
          <c:cat>
            <c:strRef>
              <c:f>'Planificación'!$C$9</c:f>
            </c:strRef>
          </c:cat>
          <c:val>
            <c:numRef>
              <c:f>'Planificación'!$I$26</c:f>
            </c:numRef>
          </c:val>
        </c:ser>
        <c:axId val="17993313"/>
        <c:axId val="1961982356"/>
      </c:barChart>
      <c:catAx>
        <c:axId val="179933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61982356"/>
      </c:catAx>
      <c:valAx>
        <c:axId val="1961982356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993313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t>Presupuesto de Actividades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chemeClr val="accent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Presupuesto!$B$8</c:f>
            </c:strRef>
          </c:cat>
          <c:val>
            <c:numRef>
              <c:f>Presupuesto!$B$13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t>Uso de Recursos Fase De Análisis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Informes!$B$38:$B$39</c:f>
            </c:strRef>
          </c:tx>
          <c:spPr>
            <a:solidFill>
              <a:schemeClr val="accent1"/>
            </a:solidFill>
          </c:spPr>
          <c:cat>
            <c:strRef>
              <c:f>Informes!$A$40:$A$43</c:f>
            </c:strRef>
          </c:cat>
          <c:val>
            <c:numRef>
              <c:f>Informes!$B$40:$B$43</c:f>
            </c:numRef>
          </c:val>
        </c:ser>
        <c:ser>
          <c:idx val="1"/>
          <c:order val="1"/>
          <c:tx>
            <c:strRef>
              <c:f>Informes!$C$38:$C$39</c:f>
            </c:strRef>
          </c:tx>
          <c:spPr>
            <a:solidFill>
              <a:schemeClr val="accent2"/>
            </a:solidFill>
          </c:spPr>
          <c:cat>
            <c:strRef>
              <c:f>Informes!$A$40:$A$43</c:f>
            </c:strRef>
          </c:cat>
          <c:val>
            <c:numRef>
              <c:f>Informes!$C$40:$C$43</c:f>
            </c:numRef>
          </c:val>
        </c:ser>
        <c:ser>
          <c:idx val="2"/>
          <c:order val="2"/>
          <c:tx>
            <c:strRef>
              <c:f>Informes!$D$38:$D$39</c:f>
            </c:strRef>
          </c:tx>
          <c:spPr>
            <a:solidFill>
              <a:schemeClr val="accent3"/>
            </a:solidFill>
          </c:spPr>
          <c:cat>
            <c:strRef>
              <c:f>Informes!$A$40:$A$43</c:f>
            </c:strRef>
          </c:cat>
          <c:val>
            <c:numRef>
              <c:f>Informes!$D$40:$D$43</c:f>
            </c:numRef>
          </c:val>
        </c:ser>
        <c:ser>
          <c:idx val="3"/>
          <c:order val="3"/>
          <c:tx>
            <c:strRef>
              <c:f>Informes!$E$38:$E$39</c:f>
            </c:strRef>
          </c:tx>
          <c:spPr>
            <a:solidFill>
              <a:schemeClr val="accent4"/>
            </a:solidFill>
          </c:spPr>
          <c:cat>
            <c:strRef>
              <c:f>Informes!$A$40:$A$43</c:f>
            </c:strRef>
          </c:cat>
          <c:val>
            <c:numRef>
              <c:f>Informes!$E$40:$E$43</c:f>
            </c:numRef>
          </c:val>
        </c:ser>
        <c:axId val="2139847170"/>
        <c:axId val="750414059"/>
      </c:barChart>
      <c:catAx>
        <c:axId val="21398471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50414059"/>
      </c:catAx>
      <c:valAx>
        <c:axId val="7504140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39847170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0</xdr:row>
      <xdr:rowOff>133350</xdr:rowOff>
    </xdr:from>
    <xdr:ext cx="14754225" cy="47434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190500</xdr:colOff>
      <xdr:row>0</xdr:row>
      <xdr:rowOff>190500</xdr:rowOff>
    </xdr:from>
    <xdr:ext cx="6324600" cy="260985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419100</xdr:colOff>
      <xdr:row>0</xdr:row>
      <xdr:rowOff>190500</xdr:rowOff>
    </xdr:from>
    <xdr:ext cx="5457825" cy="2619375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16</xdr:row>
      <xdr:rowOff>0</xdr:rowOff>
    </xdr:from>
    <xdr:ext cx="6505575" cy="3552825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1:G16" sheet="Recursos"/>
  </cacheSource>
  <cacheFields>
    <cacheField name="Actividades" numFmtId="0">
      <sharedItems>
        <s v="FASE  DE ANALISIS"/>
        <s v="Requerimientos"/>
        <s v="Mapa de Procesos"/>
        <s v="Calidad Software"/>
        <s v="Diagrama Gantt/ costos / Recursos"/>
      </sharedItems>
    </cacheField>
    <cacheField name="Carlos dominguez" numFmtId="9">
      <sharedItems containsSemiMixedTypes="0" containsString="0" containsNumber="1">
        <n v="1.0"/>
        <n v="0.1"/>
        <n v="0.7"/>
      </sharedItems>
    </cacheField>
    <cacheField name="Luis diaz" numFmtId="9">
      <sharedItems containsSemiMixedTypes="0" containsString="0" containsNumber="1">
        <n v="1.0"/>
        <n v="0.3"/>
        <n v="0.15"/>
        <n v="0.5"/>
        <n v="0.05"/>
      </sharedItems>
    </cacheField>
    <cacheField name="Claudia Lopez" numFmtId="9">
      <sharedItems containsSemiMixedTypes="0" containsString="0" containsNumber="1">
        <n v="1.0"/>
        <n v="0.5"/>
        <n v="0.2"/>
        <n v="0.3"/>
        <n v="0.0"/>
      </sharedItems>
    </cacheField>
    <cacheField name="Ana Perdomo" numFmtId="9">
      <sharedItems containsSemiMixedTypes="0" containsString="0" containsNumber="1">
        <n v="1.0"/>
        <n v="0.1"/>
        <n v="0.3"/>
        <n v="0.2"/>
        <n v="0.4"/>
      </sharedItems>
    </cacheField>
    <cacheField name="Laura Perez" numFmtId="9">
      <sharedItems containsString="0" containsBlank="1" containsNumber="1">
        <n v="0.6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Informes" cacheId="0" dataOnRows="1" dataCaption="" compact="0" compactData="0">
  <location ref="A38:E43" firstHeaderRow="0" firstDataRow="1" firstDataCol="1"/>
  <pivotFields>
    <pivotField name="Actividades" axis="axisCol" compact="0" outline="0" multipleItemSelectionAllowed="1" showAll="0" sortType="ascending">
      <items>
        <item x="3"/>
        <item h="1" x="4"/>
        <item h="1" x="0"/>
        <item x="2"/>
        <item x="1"/>
        <item t="default"/>
      </items>
    </pivotField>
    <pivotField name="Carlos dominguez" dataField="1" compact="0" numFmtId="9" outline="0" multipleItemSelectionAllowed="1" showAll="0">
      <items>
        <item x="0"/>
        <item x="1"/>
        <item x="2"/>
        <item t="default"/>
      </items>
    </pivotField>
    <pivotField name="Luis diaz" dataField="1" compact="0" numFmtId="9" outline="0" multipleItemSelectionAllowed="1" showAll="0">
      <items>
        <item x="0"/>
        <item x="1"/>
        <item x="2"/>
        <item x="3"/>
        <item x="4"/>
        <item t="default"/>
      </items>
    </pivotField>
    <pivotField name="Claudia Lopez" dataField="1" compact="0" numFmtId="9" outline="0" multipleItemSelectionAllowed="1" showAll="0">
      <items>
        <item x="0"/>
        <item x="1"/>
        <item x="2"/>
        <item x="3"/>
        <item x="4"/>
        <item t="default"/>
      </items>
    </pivotField>
    <pivotField name="Ana Perdomo" dataField="1" compact="0" numFmtId="9" outline="0" multipleItemSelectionAllowed="1" showAll="0">
      <items>
        <item x="0"/>
        <item x="1"/>
        <item x="2"/>
        <item x="3"/>
        <item x="4"/>
        <item t="default"/>
      </items>
    </pivotField>
    <pivotField name="Laura Perez" compact="0" numFmtId="9" outline="0" multipleItemSelectionAllowed="1" showAll="0">
      <items>
        <item x="0"/>
        <item x="1"/>
        <item t="default"/>
      </items>
    </pivotField>
  </pivotFields>
  <rowFields>
    <field x="-2"/>
  </rowFields>
  <colFields>
    <field x="0"/>
  </colFields>
  <dataFields>
    <dataField name="Suma de Carlos dominguez" fld="1" showDataAs="percentOfTotal" baseField="0" numFmtId="10"/>
    <dataField name="Suma de Luis diaz" fld="2" showDataAs="percentOfTotal" baseField="0" numFmtId="10"/>
    <dataField name="Suma de Claudia Lopez" fld="3" showDataAs="percentOfTotal" baseField="0" numFmtId="10"/>
    <dataField name="Suma de Ana Perdomo" fld="4" showDataAs="percentOfTotal" baseField="0" numFmtId="1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44"/>
    <col customWidth="1" min="2" max="2" width="6.44"/>
    <col customWidth="1" min="3" max="3" width="17.56"/>
    <col customWidth="1" min="4" max="4" width="20.22"/>
    <col customWidth="1" min="5" max="5" width="13.56"/>
    <col customWidth="1" min="6" max="6" width="14.56"/>
    <col customWidth="1" min="7" max="7" width="13.67"/>
    <col customWidth="1" min="8" max="8" width="24.67"/>
    <col customWidth="1" min="9" max="9" width="16.44"/>
    <col customWidth="1" hidden="1" min="10" max="10" width="15.22"/>
    <col customWidth="1" min="11" max="13" width="11.0"/>
    <col customWidth="1" min="14" max="14" width="14.67"/>
    <col customWidth="1" min="15" max="16" width="11.0"/>
    <col customWidth="1" min="17" max="17" width="10.67"/>
    <col customWidth="1" min="18" max="30" width="11.0"/>
  </cols>
  <sheetData>
    <row r="1" ht="21.75" customHeight="1">
      <c r="A1" s="1"/>
      <c r="B1" s="1"/>
      <c r="C1" s="2" t="s">
        <v>0</v>
      </c>
      <c r="D1" s="3"/>
      <c r="E1" s="3"/>
      <c r="F1" s="3"/>
      <c r="G1" s="3"/>
      <c r="H1" s="3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1"/>
      <c r="AD1" s="1"/>
    </row>
    <row r="2">
      <c r="A2" s="1"/>
      <c r="B2" s="1"/>
      <c r="C2" s="6"/>
      <c r="D2" s="7"/>
      <c r="E2" s="7"/>
      <c r="F2" s="7"/>
      <c r="G2" s="7"/>
      <c r="H2" s="7"/>
      <c r="I2" s="7"/>
      <c r="J2" s="8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1"/>
      <c r="AD2" s="1"/>
    </row>
    <row r="3">
      <c r="A3" s="1"/>
      <c r="B3" s="1"/>
      <c r="C3" s="5" t="s">
        <v>1</v>
      </c>
      <c r="D3" s="9"/>
      <c r="E3" s="9"/>
      <c r="F3" s="9"/>
      <c r="G3" s="9"/>
      <c r="H3" s="9"/>
      <c r="I3" s="9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1"/>
      <c r="AD3" s="1"/>
    </row>
    <row r="4">
      <c r="A4" s="1"/>
      <c r="B4" s="1"/>
      <c r="C4" s="5" t="s">
        <v>2</v>
      </c>
      <c r="D4" s="10"/>
      <c r="E4" s="10"/>
      <c r="F4" s="10"/>
      <c r="G4" s="10"/>
      <c r="H4" s="10"/>
      <c r="I4" s="10"/>
      <c r="J4" s="11"/>
      <c r="K4" s="11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1"/>
      <c r="AD4" s="1"/>
    </row>
    <row r="5">
      <c r="A5" s="1"/>
      <c r="B5" s="1"/>
      <c r="C5" s="12"/>
      <c r="D5" s="12"/>
      <c r="E5" s="12"/>
      <c r="F5" s="12"/>
      <c r="G5" s="12"/>
      <c r="H5" s="12"/>
      <c r="I5" s="12"/>
      <c r="J5" s="12"/>
      <c r="K5" s="12"/>
      <c r="L5" s="12"/>
      <c r="M5" s="5"/>
      <c r="N5" s="5"/>
      <c r="O5" s="12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1"/>
      <c r="AD5" s="1"/>
    </row>
    <row r="6" ht="20.25" customHeight="1">
      <c r="A6" s="1"/>
      <c r="B6" s="1"/>
      <c r="C6" s="12"/>
      <c r="D6" s="13"/>
      <c r="E6" s="14" t="s">
        <v>3</v>
      </c>
      <c r="F6" s="15"/>
      <c r="G6" s="16"/>
      <c r="H6" s="14" t="s">
        <v>4</v>
      </c>
      <c r="I6" s="16"/>
      <c r="J6" s="1"/>
      <c r="K6" s="1"/>
      <c r="L6" s="1"/>
      <c r="M6" s="1"/>
      <c r="N6" s="1"/>
      <c r="O6" s="1"/>
      <c r="P6" s="1"/>
      <c r="Q6" s="1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1"/>
      <c r="AD6" s="1"/>
    </row>
    <row r="7" ht="13.5" customHeight="1">
      <c r="A7" s="1"/>
      <c r="B7" s="1"/>
      <c r="C7" s="17" t="s">
        <v>5</v>
      </c>
      <c r="D7" s="18"/>
      <c r="E7" s="19" t="s">
        <v>6</v>
      </c>
      <c r="F7" s="18" t="s">
        <v>7</v>
      </c>
      <c r="G7" s="20" t="s">
        <v>8</v>
      </c>
      <c r="H7" s="19" t="s">
        <v>9</v>
      </c>
      <c r="I7" s="20" t="s">
        <v>10</v>
      </c>
      <c r="J7" s="1"/>
      <c r="K7" s="1"/>
      <c r="L7" s="1"/>
      <c r="M7" s="1"/>
      <c r="N7" s="1"/>
      <c r="O7" s="1"/>
      <c r="P7" s="1"/>
      <c r="Q7" s="1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>
      <c r="A8" s="1"/>
      <c r="B8" s="21"/>
      <c r="C8" s="22" t="s">
        <v>11</v>
      </c>
      <c r="D8" s="23"/>
      <c r="E8" s="23"/>
      <c r="F8" s="23"/>
      <c r="G8" s="23"/>
      <c r="H8" s="23"/>
      <c r="I8" s="24"/>
      <c r="J8" s="1"/>
      <c r="K8" s="1"/>
      <c r="L8" s="1"/>
      <c r="M8" s="1"/>
      <c r="N8" s="1"/>
      <c r="O8" s="1"/>
      <c r="P8" s="1"/>
      <c r="Q8" s="1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>
      <c r="A9" s="1"/>
      <c r="B9" s="25" t="s">
        <v>12</v>
      </c>
      <c r="C9" s="26" t="s">
        <v>13</v>
      </c>
      <c r="D9" s="27"/>
      <c r="E9" s="28"/>
      <c r="F9" s="28"/>
      <c r="G9" s="29"/>
      <c r="H9" s="29"/>
      <c r="I9" s="30">
        <f>J12/J13</f>
        <v>1</v>
      </c>
      <c r="J9" s="1"/>
      <c r="K9" s="1"/>
      <c r="L9" s="1"/>
      <c r="M9" s="1"/>
      <c r="N9" s="1"/>
      <c r="O9" s="1"/>
      <c r="P9" s="1"/>
      <c r="Q9" s="1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>
      <c r="A10" s="1"/>
      <c r="B10" s="25">
        <v>1.0</v>
      </c>
      <c r="C10" s="31" t="s">
        <v>14</v>
      </c>
      <c r="D10" s="32"/>
      <c r="E10" s="33">
        <v>43748.0</v>
      </c>
      <c r="F10" s="33">
        <v>43774.0</v>
      </c>
      <c r="G10" s="34">
        <f t="shared" ref="G10:G14" si="1">F10-E10</f>
        <v>26</v>
      </c>
      <c r="H10" s="29" t="s">
        <v>15</v>
      </c>
      <c r="I10" s="35">
        <v>1.0</v>
      </c>
      <c r="J10" s="1"/>
      <c r="K10" s="1"/>
      <c r="L10" s="1"/>
      <c r="M10" s="1"/>
      <c r="N10" s="1"/>
      <c r="O10" s="1"/>
      <c r="P10" s="1"/>
      <c r="Q10" s="1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>
      <c r="A11" s="1"/>
      <c r="B11" s="25">
        <v>2.0</v>
      </c>
      <c r="C11" s="31" t="s">
        <v>16</v>
      </c>
      <c r="D11" s="32"/>
      <c r="E11" s="36">
        <v>43775.0</v>
      </c>
      <c r="F11" s="36">
        <v>43784.0</v>
      </c>
      <c r="G11" s="34">
        <f t="shared" si="1"/>
        <v>9</v>
      </c>
      <c r="H11" s="29" t="s">
        <v>17</v>
      </c>
      <c r="I11" s="35">
        <v>1.0</v>
      </c>
      <c r="J11" s="1"/>
      <c r="K11" s="1"/>
      <c r="L11" s="1"/>
      <c r="M11" s="1"/>
      <c r="N11" s="1"/>
      <c r="O11" s="1"/>
      <c r="P11" s="1"/>
      <c r="Q11" s="1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>
      <c r="A12" s="1"/>
      <c r="B12" s="25">
        <v>3.0</v>
      </c>
      <c r="C12" s="37" t="s">
        <v>18</v>
      </c>
      <c r="D12" s="38"/>
      <c r="E12" s="36">
        <v>43785.0</v>
      </c>
      <c r="F12" s="36">
        <v>43831.0</v>
      </c>
      <c r="G12" s="34">
        <f t="shared" si="1"/>
        <v>46</v>
      </c>
      <c r="H12" s="29" t="s">
        <v>19</v>
      </c>
      <c r="I12" s="35">
        <v>1.0</v>
      </c>
      <c r="J12" s="39">
        <f>SUM(I11:I14)</f>
        <v>4</v>
      </c>
      <c r="K12" s="1"/>
      <c r="L12" s="1"/>
      <c r="M12" s="1"/>
      <c r="N12" s="1"/>
      <c r="O12" s="1"/>
      <c r="P12" s="1"/>
      <c r="Q12" s="1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ht="16.5" customHeight="1">
      <c r="A13" s="1"/>
      <c r="B13" s="25">
        <v>4.0</v>
      </c>
      <c r="C13" s="31" t="s">
        <v>20</v>
      </c>
      <c r="D13" s="32"/>
      <c r="E13" s="36"/>
      <c r="F13" s="36"/>
      <c r="G13" s="34">
        <f t="shared" si="1"/>
        <v>0</v>
      </c>
      <c r="H13" s="29" t="s">
        <v>21</v>
      </c>
      <c r="I13" s="35">
        <v>1.0</v>
      </c>
      <c r="J13" s="1">
        <f>COUNT(I11:I14)</f>
        <v>4</v>
      </c>
      <c r="K13" s="1"/>
      <c r="L13" s="1"/>
      <c r="M13" s="1"/>
      <c r="N13" s="1"/>
      <c r="O13" s="1"/>
      <c r="P13" s="1"/>
      <c r="Q13" s="1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>
      <c r="A14" s="1"/>
      <c r="B14" s="25">
        <v>5.0</v>
      </c>
      <c r="C14" s="37" t="s">
        <v>22</v>
      </c>
      <c r="D14" s="38"/>
      <c r="E14" s="36"/>
      <c r="F14" s="36"/>
      <c r="G14" s="34">
        <f t="shared" si="1"/>
        <v>0</v>
      </c>
      <c r="H14" s="29" t="s">
        <v>23</v>
      </c>
      <c r="I14" s="35">
        <v>1.0</v>
      </c>
      <c r="J14" s="1"/>
      <c r="K14" s="1"/>
      <c r="L14" s="1"/>
      <c r="M14" s="1"/>
      <c r="N14" s="1"/>
      <c r="O14" s="1"/>
      <c r="P14" s="1"/>
      <c r="Q14" s="1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>
      <c r="A15" s="1"/>
      <c r="B15" s="25"/>
      <c r="C15" s="26" t="s">
        <v>24</v>
      </c>
      <c r="D15" s="27"/>
      <c r="E15" s="36"/>
      <c r="F15" s="36"/>
      <c r="G15" s="34"/>
      <c r="H15" s="29"/>
      <c r="I15" s="30">
        <f>J16/J17</f>
        <v>0.4285714286</v>
      </c>
      <c r="J15" s="1"/>
      <c r="K15" s="1"/>
      <c r="L15" s="1"/>
      <c r="M15" s="1"/>
      <c r="N15" s="1"/>
      <c r="O15" s="1"/>
      <c r="P15" s="1"/>
      <c r="Q15" s="1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>
      <c r="A16" s="1"/>
      <c r="B16" s="25">
        <v>6.0</v>
      </c>
      <c r="C16" s="31" t="s">
        <v>25</v>
      </c>
      <c r="D16" s="32"/>
      <c r="E16" s="36"/>
      <c r="F16" s="36"/>
      <c r="G16" s="34">
        <f t="shared" ref="G16:G22" si="2">F16-E16</f>
        <v>0</v>
      </c>
      <c r="H16" s="29" t="s">
        <v>25</v>
      </c>
      <c r="I16" s="35">
        <v>1.0</v>
      </c>
      <c r="J16" s="39">
        <f>SUM(I16:I22)</f>
        <v>3</v>
      </c>
      <c r="K16" s="1"/>
      <c r="L16" s="1"/>
      <c r="M16" s="1"/>
      <c r="N16" s="1"/>
      <c r="O16" s="1"/>
      <c r="P16" s="1"/>
      <c r="Q16" s="1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5.75" customHeight="1">
      <c r="A17" s="1"/>
      <c r="B17" s="25">
        <v>7.0</v>
      </c>
      <c r="C17" s="31" t="s">
        <v>26</v>
      </c>
      <c r="D17" s="32"/>
      <c r="E17" s="36"/>
      <c r="F17" s="36"/>
      <c r="G17" s="34">
        <f t="shared" si="2"/>
        <v>0</v>
      </c>
      <c r="H17" s="29" t="s">
        <v>27</v>
      </c>
      <c r="I17" s="35">
        <v>1.0</v>
      </c>
      <c r="J17" s="1">
        <f>COUNT(I16:I22)</f>
        <v>7</v>
      </c>
      <c r="K17" s="1"/>
      <c r="L17" s="1"/>
      <c r="M17" s="1"/>
      <c r="N17" s="1"/>
      <c r="O17" s="1"/>
      <c r="P17" s="1"/>
      <c r="Q17" s="1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ht="15.75" customHeight="1">
      <c r="A18" s="1"/>
      <c r="B18" s="25">
        <v>8.0</v>
      </c>
      <c r="C18" s="31" t="s">
        <v>28</v>
      </c>
      <c r="D18" s="32"/>
      <c r="E18" s="36"/>
      <c r="F18" s="36"/>
      <c r="G18" s="34">
        <f t="shared" si="2"/>
        <v>0</v>
      </c>
      <c r="H18" s="29" t="s">
        <v>29</v>
      </c>
      <c r="I18" s="35">
        <v>1.0</v>
      </c>
      <c r="J18" s="1"/>
      <c r="K18" s="1"/>
      <c r="L18" s="1"/>
      <c r="M18" s="1"/>
      <c r="N18" s="1"/>
      <c r="O18" s="1"/>
      <c r="P18" s="1"/>
      <c r="Q18" s="1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ht="15.75" customHeight="1">
      <c r="A19" s="1"/>
      <c r="B19" s="25">
        <v>9.0</v>
      </c>
      <c r="C19" s="31" t="s">
        <v>30</v>
      </c>
      <c r="D19" s="32"/>
      <c r="E19" s="36"/>
      <c r="F19" s="36"/>
      <c r="G19" s="34">
        <f t="shared" si="2"/>
        <v>0</v>
      </c>
      <c r="H19" s="29" t="s">
        <v>31</v>
      </c>
      <c r="I19" s="35">
        <v>0.0</v>
      </c>
      <c r="J19" s="1"/>
      <c r="K19" s="1"/>
      <c r="L19" s="1"/>
      <c r="M19" s="1"/>
      <c r="N19" s="1"/>
      <c r="O19" s="1"/>
      <c r="P19" s="1"/>
      <c r="Q19" s="1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>
      <c r="A20" s="1"/>
      <c r="B20" s="25">
        <v>10.0</v>
      </c>
      <c r="C20" s="40" t="s">
        <v>32</v>
      </c>
      <c r="D20" s="27"/>
      <c r="E20" s="36"/>
      <c r="F20" s="36"/>
      <c r="G20" s="34">
        <f t="shared" si="2"/>
        <v>0</v>
      </c>
      <c r="H20" s="29" t="s">
        <v>32</v>
      </c>
      <c r="I20" s="35">
        <v>0.0</v>
      </c>
      <c r="J20" s="1"/>
      <c r="K20" s="1"/>
      <c r="L20" s="1"/>
      <c r="M20" s="1"/>
      <c r="N20" s="1"/>
      <c r="O20" s="1"/>
      <c r="P20" s="1"/>
      <c r="Q20" s="1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5.75" customHeight="1">
      <c r="A21" s="1"/>
      <c r="B21" s="25">
        <v>11.0</v>
      </c>
      <c r="C21" s="40" t="s">
        <v>33</v>
      </c>
      <c r="D21" s="27"/>
      <c r="E21" s="36"/>
      <c r="F21" s="36"/>
      <c r="G21" s="34">
        <f t="shared" si="2"/>
        <v>0</v>
      </c>
      <c r="H21" s="29" t="s">
        <v>33</v>
      </c>
      <c r="I21" s="35">
        <v>0.0</v>
      </c>
      <c r="J21" s="1"/>
      <c r="K21" s="1"/>
      <c r="L21" s="1"/>
      <c r="M21" s="1"/>
      <c r="N21" s="1"/>
      <c r="O21" s="1"/>
      <c r="P21" s="1"/>
      <c r="Q21" s="1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ht="15.75" customHeight="1">
      <c r="A22" s="1"/>
      <c r="B22" s="25">
        <v>12.0</v>
      </c>
      <c r="C22" s="31" t="s">
        <v>34</v>
      </c>
      <c r="D22" s="32"/>
      <c r="E22" s="36"/>
      <c r="F22" s="36"/>
      <c r="G22" s="34">
        <f t="shared" si="2"/>
        <v>0</v>
      </c>
      <c r="H22" s="29" t="s">
        <v>35</v>
      </c>
      <c r="I22" s="35">
        <v>0.0</v>
      </c>
      <c r="J22" s="1"/>
      <c r="K22" s="1"/>
      <c r="L22" s="1"/>
      <c r="M22" s="1"/>
      <c r="N22" s="1"/>
      <c r="O22" s="1"/>
      <c r="P22" s="1"/>
      <c r="Q22" s="1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>
      <c r="A23" s="1"/>
      <c r="B23" s="25"/>
      <c r="C23" s="41" t="s">
        <v>36</v>
      </c>
      <c r="D23" s="38"/>
      <c r="E23" s="36"/>
      <c r="F23" s="36"/>
      <c r="G23" s="34"/>
      <c r="H23" s="29"/>
      <c r="I23" s="30">
        <f>J24/J25</f>
        <v>0</v>
      </c>
      <c r="J23" s="1"/>
      <c r="K23" s="1"/>
      <c r="L23" s="1"/>
      <c r="M23" s="1"/>
      <c r="N23" s="1"/>
      <c r="O23" s="1"/>
      <c r="P23" s="1"/>
      <c r="Q23" s="1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5.75" customHeight="1">
      <c r="A24" s="1"/>
      <c r="B24" s="25">
        <v>13.0</v>
      </c>
      <c r="C24" s="31" t="s">
        <v>37</v>
      </c>
      <c r="D24" s="32"/>
      <c r="E24" s="36"/>
      <c r="F24" s="36"/>
      <c r="G24" s="34">
        <f t="shared" ref="G24:G25" si="3">F24-E24</f>
        <v>0</v>
      </c>
      <c r="H24" s="29" t="s">
        <v>38</v>
      </c>
      <c r="I24" s="35">
        <v>0.0</v>
      </c>
      <c r="J24" s="39">
        <f>SUM(I24:I25)</f>
        <v>0</v>
      </c>
      <c r="K24" s="1"/>
      <c r="L24" s="1"/>
      <c r="M24" s="1"/>
      <c r="N24" s="1"/>
      <c r="O24" s="1"/>
      <c r="P24" s="1"/>
      <c r="Q24" s="1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5.75" customHeight="1">
      <c r="A25" s="1"/>
      <c r="B25" s="25">
        <v>14.0</v>
      </c>
      <c r="C25" s="31" t="s">
        <v>39</v>
      </c>
      <c r="D25" s="32"/>
      <c r="E25" s="36"/>
      <c r="F25" s="36"/>
      <c r="G25" s="34">
        <f t="shared" si="3"/>
        <v>0</v>
      </c>
      <c r="H25" s="29" t="s">
        <v>40</v>
      </c>
      <c r="I25" s="35">
        <v>0.0</v>
      </c>
      <c r="J25" s="1">
        <f>COUNT(I24:I25)</f>
        <v>2</v>
      </c>
      <c r="K25" s="1"/>
      <c r="L25" s="1"/>
      <c r="M25" s="1"/>
      <c r="N25" s="1"/>
      <c r="O25" s="1"/>
      <c r="P25" s="1"/>
      <c r="Q25" s="1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>
      <c r="A26" s="1"/>
      <c r="B26" s="25"/>
      <c r="C26" s="26" t="s">
        <v>41</v>
      </c>
      <c r="D26" s="27"/>
      <c r="E26" s="36"/>
      <c r="F26" s="36"/>
      <c r="G26" s="34"/>
      <c r="H26" s="29"/>
      <c r="I26" s="30">
        <f>J27/J28</f>
        <v>0</v>
      </c>
      <c r="J26" s="1"/>
      <c r="K26" s="1"/>
      <c r="L26" s="1"/>
      <c r="M26" s="1"/>
      <c r="N26" s="1"/>
      <c r="O26" s="1"/>
      <c r="P26" s="1"/>
      <c r="Q26" s="1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ht="15.75" customHeight="1">
      <c r="A27" s="1"/>
      <c r="B27" s="25">
        <v>15.0</v>
      </c>
      <c r="C27" s="31" t="s">
        <v>42</v>
      </c>
      <c r="D27" s="32"/>
      <c r="E27" s="36"/>
      <c r="F27" s="36"/>
      <c r="G27" s="34">
        <f t="shared" ref="G27:G28" si="4">F27-E27</f>
        <v>0</v>
      </c>
      <c r="H27" s="29" t="s">
        <v>43</v>
      </c>
      <c r="I27" s="35">
        <v>0.0</v>
      </c>
      <c r="J27" s="39">
        <f>SUM(I27:I28)</f>
        <v>0</v>
      </c>
      <c r="K27" s="1"/>
      <c r="L27" s="1"/>
      <c r="M27" s="1"/>
      <c r="N27" s="1"/>
      <c r="O27" s="1"/>
      <c r="P27" s="1"/>
      <c r="Q27" s="1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ht="15.75" customHeight="1">
      <c r="A28" s="1"/>
      <c r="B28" s="25">
        <v>16.0</v>
      </c>
      <c r="C28" s="31" t="s">
        <v>44</v>
      </c>
      <c r="D28" s="32"/>
      <c r="E28" s="36"/>
      <c r="F28" s="36"/>
      <c r="G28" s="34">
        <f t="shared" si="4"/>
        <v>0</v>
      </c>
      <c r="H28" s="29" t="s">
        <v>45</v>
      </c>
      <c r="I28" s="35">
        <v>0.0</v>
      </c>
      <c r="J28" s="1">
        <f>COUNT(I27:I28)</f>
        <v>2</v>
      </c>
      <c r="K28" s="1"/>
      <c r="L28" s="1"/>
      <c r="M28" s="1"/>
      <c r="N28" s="1"/>
      <c r="O28" s="1"/>
      <c r="P28" s="1"/>
      <c r="Q28" s="1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>
      <c r="A29" s="1"/>
      <c r="B29" s="42"/>
      <c r="C29" s="43"/>
      <c r="D29" s="27"/>
      <c r="E29" s="44"/>
      <c r="F29" s="44"/>
      <c r="G29" s="34"/>
      <c r="H29" s="29"/>
      <c r="I29" s="45"/>
      <c r="J29" s="1"/>
      <c r="K29" s="1"/>
      <c r="L29" s="1"/>
      <c r="M29" s="1"/>
      <c r="N29" s="1"/>
      <c r="O29" s="1"/>
      <c r="P29" s="1"/>
      <c r="Q29" s="1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>
      <c r="A30" s="1"/>
      <c r="B30" s="46"/>
      <c r="C30" s="47" t="s">
        <v>46</v>
      </c>
      <c r="D30" s="48"/>
      <c r="E30" s="49">
        <f>E11</f>
        <v>43775</v>
      </c>
      <c r="F30" s="49" t="str">
        <f>F28</f>
        <v/>
      </c>
      <c r="G30" s="50">
        <f>F30-E30</f>
        <v>-43775</v>
      </c>
      <c r="H30" s="50"/>
      <c r="I30" s="51"/>
      <c r="J30" s="1"/>
      <c r="K30" s="1"/>
      <c r="L30" s="1"/>
      <c r="M30" s="1"/>
      <c r="N30" s="1"/>
      <c r="O30" s="1"/>
      <c r="P30" s="1"/>
      <c r="Q30" s="1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>
      <c r="A31" s="1"/>
      <c r="B31" s="1"/>
      <c r="C31" s="52"/>
      <c r="D31" s="52"/>
      <c r="E31" s="52"/>
      <c r="F31" s="52"/>
      <c r="G31" s="52"/>
      <c r="H31" s="52"/>
      <c r="I31" s="52"/>
      <c r="J31" s="53"/>
      <c r="K31" s="54"/>
      <c r="L31" s="53"/>
      <c r="M31" s="54"/>
      <c r="N31" s="54"/>
      <c r="O31" s="53"/>
      <c r="P31" s="54"/>
      <c r="Q31" s="53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>
      <c r="A32" s="5"/>
      <c r="B32" s="5"/>
      <c r="C32" s="55"/>
      <c r="D32" s="55"/>
      <c r="E32" s="55"/>
      <c r="F32" s="55"/>
      <c r="G32" s="55"/>
      <c r="H32" s="55"/>
      <c r="I32" s="55"/>
      <c r="J32" s="56"/>
      <c r="K32" s="57"/>
      <c r="L32" s="56"/>
      <c r="M32" s="57"/>
      <c r="N32" s="57"/>
      <c r="O32" s="56"/>
      <c r="P32" s="57"/>
      <c r="Q32" s="56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>
      <c r="A33" s="1"/>
      <c r="B33" s="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>
      <c r="A34" s="1"/>
      <c r="B34" s="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>
      <c r="A35" s="1"/>
      <c r="B35" s="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>
      <c r="A36" s="1"/>
      <c r="B36" s="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>
      <c r="A37" s="1"/>
      <c r="B37" s="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>
      <c r="A38" s="1"/>
      <c r="B38" s="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>
      <c r="A39" s="1"/>
      <c r="B39" s="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>
      <c r="A40" s="1"/>
      <c r="B40" s="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>
      <c r="A41" s="1"/>
      <c r="B41" s="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>
      <c r="A42" s="1"/>
      <c r="B42" s="1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>
      <c r="A43" s="1"/>
      <c r="B43" s="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>
      <c r="A44" s="1"/>
      <c r="B44" s="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>
      <c r="A45" s="1"/>
      <c r="B45" s="1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>
      <c r="A46" s="1"/>
      <c r="B46" s="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>
      <c r="A47" s="1"/>
      <c r="B47" s="1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>
      <c r="A48" s="1"/>
      <c r="B48" s="1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>
      <c r="A49" s="1"/>
      <c r="B49" s="1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>
      <c r="A50" s="1"/>
      <c r="B50" s="1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>
      <c r="A51" s="1"/>
      <c r="B51" s="1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>
      <c r="A52" s="1"/>
      <c r="B52" s="1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>
      <c r="A53" s="1"/>
      <c r="B53" s="1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>
      <c r="A54" s="1"/>
      <c r="B54" s="1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>
      <c r="A55" s="1"/>
      <c r="B55" s="1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>
      <c r="A56" s="1"/>
      <c r="B56" s="1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>
      <c r="A57" s="1"/>
      <c r="B57" s="1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>
      <c r="A58" s="1"/>
      <c r="B58" s="1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>
      <c r="A59" s="1"/>
      <c r="B59" s="1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>
      <c r="A60" s="1"/>
      <c r="B60" s="1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>
      <c r="A61" s="1"/>
      <c r="B61" s="1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>
      <c r="A62" s="1"/>
      <c r="B62" s="1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>
      <c r="A63" s="1"/>
      <c r="B63" s="1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>
      <c r="A64" s="1"/>
      <c r="B64" s="1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>
      <c r="A65" s="1"/>
      <c r="B65" s="1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>
      <c r="A66" s="1"/>
      <c r="B66" s="1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>
      <c r="A67" s="1"/>
      <c r="B67" s="1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>
      <c r="A68" s="1"/>
      <c r="B68" s="1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>
      <c r="A69" s="1"/>
      <c r="B69" s="1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>
      <c r="A70" s="1"/>
      <c r="B70" s="1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>
      <c r="A71" s="1"/>
      <c r="B71" s="1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>
      <c r="A72" s="1"/>
      <c r="B72" s="1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>
      <c r="A73" s="1"/>
      <c r="B73" s="1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>
      <c r="A74" s="1"/>
      <c r="B74" s="1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>
      <c r="A75" s="1"/>
      <c r="B75" s="1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>
      <c r="A76" s="1"/>
      <c r="B76" s="1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>
      <c r="A77" s="1"/>
      <c r="B77" s="1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>
      <c r="A78" s="1"/>
      <c r="B78" s="1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>
      <c r="A79" s="1"/>
      <c r="B79" s="1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>
      <c r="A80" s="1"/>
      <c r="B80" s="1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>
      <c r="A81" s="1"/>
      <c r="B81" s="1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>
      <c r="A82" s="1"/>
      <c r="B82" s="1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>
      <c r="A83" s="1"/>
      <c r="B83" s="1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>
      <c r="A84" s="1"/>
      <c r="B84" s="1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>
      <c r="A85" s="1"/>
      <c r="B85" s="1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>
      <c r="A86" s="1"/>
      <c r="B86" s="1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>
      <c r="A87" s="1"/>
      <c r="B87" s="1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>
      <c r="A88" s="1"/>
      <c r="B88" s="1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>
      <c r="A89" s="1"/>
      <c r="B89" s="1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>
      <c r="A90" s="1"/>
      <c r="B90" s="1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>
      <c r="A91" s="1"/>
      <c r="B91" s="1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>
      <c r="A92" s="1"/>
      <c r="B92" s="1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>
      <c r="A93" s="1"/>
      <c r="B93" s="1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>
      <c r="A94" s="1"/>
      <c r="B94" s="1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>
      <c r="A95" s="1"/>
      <c r="B95" s="1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>
      <c r="A96" s="1"/>
      <c r="B96" s="1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>
      <c r="A97" s="1"/>
      <c r="B97" s="1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>
      <c r="A98" s="1"/>
      <c r="B98" s="1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>
      <c r="A99" s="1"/>
      <c r="B99" s="1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>
      <c r="A100" s="1"/>
      <c r="B100" s="1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>
      <c r="A101" s="1"/>
      <c r="B101" s="1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>
      <c r="A102" s="1"/>
      <c r="B102" s="1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>
      <c r="A103" s="1"/>
      <c r="B103" s="1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>
      <c r="A104" s="1"/>
      <c r="B104" s="1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>
      <c r="A105" s="1"/>
      <c r="B105" s="1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>
      <c r="A106" s="1"/>
      <c r="B106" s="1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>
      <c r="A107" s="1"/>
      <c r="B107" s="1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>
      <c r="A108" s="1"/>
      <c r="B108" s="1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>
      <c r="A109" s="1"/>
      <c r="B109" s="1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>
      <c r="A110" s="1"/>
      <c r="B110" s="1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>
      <c r="A111" s="1"/>
      <c r="B111" s="1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>
      <c r="A112" s="1"/>
      <c r="B112" s="1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>
      <c r="A113" s="1"/>
      <c r="B113" s="1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>
      <c r="A114" s="1"/>
      <c r="B114" s="1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>
      <c r="A115" s="1"/>
      <c r="B115" s="1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>
      <c r="A116" s="1"/>
      <c r="B116" s="1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>
      <c r="A117" s="1"/>
      <c r="B117" s="1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>
      <c r="A118" s="1"/>
      <c r="B118" s="1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>
      <c r="A119" s="1"/>
      <c r="B119" s="1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>
      <c r="A120" s="1"/>
      <c r="B120" s="1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>
      <c r="A121" s="1"/>
      <c r="B121" s="1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>
      <c r="A122" s="1"/>
      <c r="B122" s="1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>
      <c r="A123" s="1"/>
      <c r="B123" s="1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>
      <c r="A124" s="1"/>
      <c r="B124" s="1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>
      <c r="A125" s="1"/>
      <c r="B125" s="1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>
      <c r="A126" s="1"/>
      <c r="B126" s="1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>
      <c r="A127" s="1"/>
      <c r="B127" s="1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mergeCells count="25">
    <mergeCell ref="C1:J2"/>
    <mergeCell ref="E6:G6"/>
    <mergeCell ref="H6:I6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7:D27"/>
    <mergeCell ref="C28:D28"/>
    <mergeCell ref="C29:D29"/>
    <mergeCell ref="C30:D30"/>
    <mergeCell ref="C20:D20"/>
    <mergeCell ref="C21:D21"/>
    <mergeCell ref="C22:D22"/>
    <mergeCell ref="C23:D23"/>
    <mergeCell ref="C24:D24"/>
    <mergeCell ref="C25:D25"/>
    <mergeCell ref="C26:D26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0"/>
    <col customWidth="1" min="2" max="2" width="31.44"/>
    <col customWidth="1" min="3" max="3" width="18.44"/>
    <col customWidth="1" min="4" max="4" width="13.11"/>
    <col customWidth="1" min="5" max="5" width="18.44"/>
    <col customWidth="1" min="6" max="6" width="12.67"/>
    <col customWidth="1" min="7" max="7" width="18.44"/>
    <col customWidth="1" min="8" max="8" width="24.44"/>
    <col customWidth="1" min="9" max="9" width="22.11"/>
    <col customWidth="1" min="10" max="10" width="14.56"/>
    <col customWidth="1" min="11" max="11" width="16.89"/>
    <col customWidth="1" min="12" max="12" width="14.44"/>
    <col customWidth="1" min="13" max="13" width="12.44"/>
    <col customWidth="1" min="14" max="26" width="10.56"/>
  </cols>
  <sheetData>
    <row r="1"/>
    <row r="2">
      <c r="B2" s="58" t="s">
        <v>47</v>
      </c>
      <c r="C2" s="59"/>
      <c r="D2" s="60"/>
    </row>
    <row r="3" ht="5.25" customHeight="1"/>
    <row r="4" ht="18.75" customHeight="1">
      <c r="B4" s="61" t="s">
        <v>48</v>
      </c>
      <c r="C4" s="62" t="s">
        <v>49</v>
      </c>
      <c r="D4" s="63" t="s">
        <v>50</v>
      </c>
      <c r="F4" s="64" t="s">
        <v>51</v>
      </c>
      <c r="G4" s="65"/>
      <c r="H4" s="65"/>
      <c r="I4" s="65"/>
      <c r="J4" s="65"/>
      <c r="K4" s="65"/>
      <c r="L4" s="66"/>
    </row>
    <row r="5">
      <c r="B5" s="67" t="s">
        <v>52</v>
      </c>
      <c r="C5" s="68">
        <v>1.0</v>
      </c>
      <c r="D5" s="69">
        <v>32000.0</v>
      </c>
      <c r="F5" s="70"/>
      <c r="L5" s="71"/>
    </row>
    <row r="6">
      <c r="B6" s="67" t="s">
        <v>53</v>
      </c>
      <c r="C6" s="68">
        <v>1.0</v>
      </c>
      <c r="D6" s="69">
        <v>5000.0</v>
      </c>
      <c r="F6" s="70"/>
      <c r="L6" s="71"/>
    </row>
    <row r="7">
      <c r="B7" s="67" t="s">
        <v>54</v>
      </c>
      <c r="C7" s="68">
        <v>1.0</v>
      </c>
      <c r="D7" s="69">
        <v>45000.0</v>
      </c>
      <c r="F7" s="70"/>
      <c r="L7" s="71"/>
    </row>
    <row r="8">
      <c r="B8" s="67" t="s">
        <v>55</v>
      </c>
      <c r="C8" s="68">
        <v>1.0</v>
      </c>
      <c r="D8" s="69">
        <v>12000.0</v>
      </c>
      <c r="F8" s="72"/>
      <c r="G8" s="73"/>
      <c r="H8" s="73"/>
      <c r="I8" s="73"/>
      <c r="J8" s="73"/>
      <c r="K8" s="73"/>
      <c r="L8" s="74"/>
    </row>
    <row r="9">
      <c r="B9" s="75" t="s">
        <v>56</v>
      </c>
      <c r="C9" s="76">
        <v>1.0</v>
      </c>
      <c r="D9" s="77">
        <v>5000.0</v>
      </c>
    </row>
    <row r="10" ht="9.75" customHeight="1"/>
    <row r="11">
      <c r="B11" s="78" t="s">
        <v>57</v>
      </c>
      <c r="C11" s="79" t="str">
        <f>B5</f>
        <v>Carlos dominguez</v>
      </c>
      <c r="D11" s="79" t="str">
        <f>B6</f>
        <v>Luis diaz</v>
      </c>
      <c r="E11" s="79" t="str">
        <f>B7</f>
        <v>Claudia Lopez</v>
      </c>
      <c r="F11" s="79" t="str">
        <f>B8</f>
        <v>Ana Perdomo</v>
      </c>
      <c r="G11" s="80" t="str">
        <f>B9</f>
        <v>Laura Perez</v>
      </c>
    </row>
    <row r="12" ht="15.75" customHeight="1">
      <c r="B12" s="26" t="str">
        <f>'Planificación'!C9</f>
        <v>FASE  DE ANALISIS</v>
      </c>
      <c r="C12" s="68">
        <f t="shared" ref="C12:F12" si="1">SUM(C13:C16)</f>
        <v>1</v>
      </c>
      <c r="D12" s="68">
        <f t="shared" si="1"/>
        <v>1</v>
      </c>
      <c r="E12" s="68">
        <f t="shared" si="1"/>
        <v>1</v>
      </c>
      <c r="F12" s="68">
        <f t="shared" si="1"/>
        <v>1</v>
      </c>
      <c r="G12" s="81">
        <v>0.6</v>
      </c>
    </row>
    <row r="13">
      <c r="B13" s="82" t="str">
        <f>'Planificación'!C11</f>
        <v>Requerimientos</v>
      </c>
      <c r="C13" s="68">
        <v>0.1</v>
      </c>
      <c r="D13" s="68">
        <v>0.3</v>
      </c>
      <c r="E13" s="68">
        <v>0.5</v>
      </c>
      <c r="F13" s="68">
        <v>0.1</v>
      </c>
      <c r="G13" s="81"/>
    </row>
    <row r="14">
      <c r="B14" s="82" t="str">
        <f>'Planificación'!C12</f>
        <v>Mapa de Procesos</v>
      </c>
      <c r="C14" s="68">
        <v>0.1</v>
      </c>
      <c r="D14" s="68">
        <v>0.15</v>
      </c>
      <c r="E14" s="68">
        <v>0.2</v>
      </c>
      <c r="F14" s="68">
        <v>0.3</v>
      </c>
      <c r="G14" s="81"/>
    </row>
    <row r="15">
      <c r="B15" s="82" t="str">
        <f>'Planificación'!C13</f>
        <v>Calidad Software</v>
      </c>
      <c r="C15" s="68">
        <v>0.1</v>
      </c>
      <c r="D15" s="68">
        <v>0.5</v>
      </c>
      <c r="E15" s="68">
        <v>0.3</v>
      </c>
      <c r="F15" s="68">
        <v>0.2</v>
      </c>
      <c r="G15" s="81"/>
    </row>
    <row r="16">
      <c r="B16" s="82" t="str">
        <f>'Planificación'!C14</f>
        <v>Diagrama Gantt/ costos / Recursos</v>
      </c>
      <c r="C16" s="68">
        <v>0.7</v>
      </c>
      <c r="D16" s="68">
        <v>0.05</v>
      </c>
      <c r="E16" s="68">
        <v>0.0</v>
      </c>
      <c r="F16" s="68">
        <v>0.4</v>
      </c>
      <c r="G16" s="81"/>
    </row>
    <row r="17">
      <c r="B17" s="26" t="str">
        <f>'Planificación'!C15</f>
        <v>FASE DE DISEÑO</v>
      </c>
      <c r="C17" s="68"/>
      <c r="D17" s="68"/>
      <c r="E17" s="68"/>
      <c r="F17" s="68"/>
      <c r="G17" s="81"/>
    </row>
    <row r="18">
      <c r="B18" s="82" t="str">
        <f>'Planificación'!C16</f>
        <v>Casos de Uso</v>
      </c>
      <c r="C18" s="68"/>
      <c r="D18" s="68"/>
      <c r="E18" s="68"/>
      <c r="F18" s="68"/>
      <c r="G18" s="81"/>
      <c r="M18" s="1"/>
    </row>
    <row r="19">
      <c r="B19" s="82" t="str">
        <f>'Planificación'!C17</f>
        <v>Diagrama de Clases</v>
      </c>
      <c r="C19" s="68"/>
      <c r="D19" s="68"/>
      <c r="E19" s="68"/>
      <c r="F19" s="68"/>
      <c r="G19" s="81"/>
    </row>
    <row r="20">
      <c r="B20" s="82" t="str">
        <f>'Planificación'!C18</f>
        <v>Diagramas Distribución</v>
      </c>
      <c r="C20" s="68"/>
      <c r="D20" s="68"/>
      <c r="E20" s="68"/>
      <c r="F20" s="68"/>
      <c r="G20" s="81"/>
    </row>
    <row r="21">
      <c r="B21" s="82" t="str">
        <f>'Planificación'!C18</f>
        <v>Diagramas Distribución</v>
      </c>
      <c r="C21" s="68"/>
      <c r="D21" s="68"/>
      <c r="E21" s="68"/>
      <c r="F21" s="68"/>
      <c r="G21" s="81"/>
    </row>
    <row r="22">
      <c r="B22" s="82" t="str">
        <f>'Planificación'!C19</f>
        <v>Diagrama Relacional</v>
      </c>
      <c r="C22" s="68"/>
      <c r="D22" s="68"/>
      <c r="E22" s="68"/>
      <c r="F22" s="68"/>
      <c r="G22" s="81"/>
    </row>
    <row r="23">
      <c r="B23" s="82" t="str">
        <f>'Planificación'!C20</f>
        <v>Diccionario de Datos</v>
      </c>
      <c r="C23" s="68"/>
      <c r="D23" s="68"/>
      <c r="E23" s="68"/>
      <c r="F23" s="68"/>
      <c r="G23" s="81"/>
    </row>
    <row r="24">
      <c r="B24" s="82" t="str">
        <f>'Planificación'!C21</f>
        <v>Mockup del sistema</v>
      </c>
      <c r="C24" s="68"/>
      <c r="D24" s="68"/>
      <c r="E24" s="68"/>
      <c r="F24" s="68"/>
      <c r="G24" s="81"/>
    </row>
    <row r="25">
      <c r="B25" s="82" t="str">
        <f>'Planificación'!C22</f>
        <v>Arquitectura del sistema</v>
      </c>
      <c r="C25" s="68"/>
      <c r="D25" s="68"/>
      <c r="E25" s="68"/>
      <c r="F25" s="68"/>
      <c r="G25" s="81"/>
    </row>
    <row r="26">
      <c r="B26" s="26" t="str">
        <f>'Planificación'!C23</f>
        <v>FASE DESARROLLO</v>
      </c>
      <c r="C26" s="68"/>
      <c r="D26" s="68"/>
      <c r="E26" s="68"/>
      <c r="F26" s="68"/>
      <c r="G26" s="81"/>
    </row>
    <row r="27">
      <c r="B27" s="82" t="str">
        <f>'Planificación'!C24</f>
        <v>Desarrollo de interfaces</v>
      </c>
      <c r="C27" s="68"/>
      <c r="D27" s="68"/>
      <c r="E27" s="68"/>
      <c r="F27" s="68"/>
      <c r="G27" s="81"/>
    </row>
    <row r="28">
      <c r="B28" s="82" t="str">
        <f>'Planificación'!C25</f>
        <v>Desarrollo del sistema</v>
      </c>
      <c r="C28" s="68"/>
      <c r="D28" s="68"/>
      <c r="E28" s="68"/>
      <c r="F28" s="68"/>
      <c r="G28" s="81"/>
    </row>
    <row r="29" ht="15.75" customHeight="1">
      <c r="B29" s="26" t="str">
        <f>'Planificación'!C26</f>
        <v>FASE DE PRUEBAS / INTEGRACIÓN</v>
      </c>
      <c r="C29" s="68"/>
      <c r="D29" s="68"/>
      <c r="E29" s="68"/>
      <c r="F29" s="68"/>
      <c r="G29" s="81"/>
    </row>
    <row r="30">
      <c r="B30" s="82" t="str">
        <f>'Planificación'!C27</f>
        <v>Pruebas del sistema</v>
      </c>
      <c r="C30" s="68"/>
      <c r="D30" s="68"/>
      <c r="E30" s="68"/>
      <c r="F30" s="68"/>
      <c r="G30" s="81"/>
    </row>
    <row r="31">
      <c r="B31" s="83" t="str">
        <f>'Planificación'!C28</f>
        <v>Documentación / Manuales</v>
      </c>
      <c r="C31" s="76"/>
      <c r="D31" s="76"/>
      <c r="E31" s="76"/>
      <c r="F31" s="76"/>
      <c r="G31" s="84"/>
    </row>
    <row r="34">
      <c r="C34" s="39"/>
      <c r="D34" s="39"/>
      <c r="E34" s="39"/>
      <c r="F34" s="39"/>
    </row>
  </sheetData>
  <mergeCells count="2">
    <mergeCell ref="B2:D2"/>
    <mergeCell ref="F4:L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44"/>
    <col customWidth="1" min="2" max="2" width="28.0"/>
    <col customWidth="1" min="3" max="9" width="10.56"/>
    <col customWidth="1" min="10" max="10" width="14.56"/>
    <col customWidth="1" min="11" max="11" width="10.56"/>
    <col customWidth="1" min="12" max="13" width="13.11"/>
    <col customWidth="1" min="14" max="14" width="10.56"/>
    <col customWidth="1" min="15" max="15" width="23.89"/>
    <col customWidth="1" min="16" max="26" width="10.56"/>
  </cols>
  <sheetData>
    <row r="1"/>
    <row r="2">
      <c r="L2" s="85" t="s">
        <v>58</v>
      </c>
      <c r="M2" s="86">
        <f>M7</f>
        <v>834000</v>
      </c>
      <c r="N2" s="66"/>
    </row>
    <row r="3">
      <c r="L3" s="87"/>
      <c r="M3" s="72"/>
      <c r="N3" s="74"/>
    </row>
    <row r="4">
      <c r="C4" s="88"/>
      <c r="D4" s="89"/>
      <c r="E4" s="89"/>
      <c r="F4" s="89"/>
      <c r="G4" s="88"/>
      <c r="H4" s="89"/>
      <c r="I4" s="89"/>
      <c r="J4" s="88"/>
      <c r="K4" s="89"/>
      <c r="L4" s="89"/>
    </row>
    <row r="5">
      <c r="B5" s="12"/>
      <c r="C5" s="90" t="s">
        <v>59</v>
      </c>
      <c r="D5" s="15"/>
      <c r="E5" s="16"/>
      <c r="F5" s="90" t="s">
        <v>60</v>
      </c>
      <c r="G5" s="15"/>
      <c r="H5" s="15"/>
      <c r="I5" s="16"/>
      <c r="J5" s="91" t="s">
        <v>61</v>
      </c>
      <c r="K5" s="15"/>
      <c r="L5" s="16"/>
      <c r="M5" s="92" t="s">
        <v>62</v>
      </c>
      <c r="N5" s="92" t="s">
        <v>63</v>
      </c>
      <c r="O5" s="93" t="s">
        <v>64</v>
      </c>
    </row>
    <row r="6">
      <c r="B6" s="94" t="s">
        <v>5</v>
      </c>
      <c r="C6" s="95" t="s">
        <v>65</v>
      </c>
      <c r="D6" s="96" t="s">
        <v>66</v>
      </c>
      <c r="E6" s="96" t="s">
        <v>67</v>
      </c>
      <c r="F6" s="95" t="s">
        <v>68</v>
      </c>
      <c r="G6" s="96" t="s">
        <v>69</v>
      </c>
      <c r="H6" s="96" t="s">
        <v>70</v>
      </c>
      <c r="I6" s="97" t="s">
        <v>67</v>
      </c>
      <c r="J6" s="96" t="s">
        <v>71</v>
      </c>
      <c r="K6" s="98" t="s">
        <v>72</v>
      </c>
      <c r="L6" s="97" t="s">
        <v>67</v>
      </c>
      <c r="M6" s="99"/>
      <c r="N6" s="99"/>
      <c r="O6" s="100" t="s">
        <v>73</v>
      </c>
    </row>
    <row r="7">
      <c r="B7" s="101" t="s">
        <v>11</v>
      </c>
      <c r="C7" s="102"/>
      <c r="D7" s="103"/>
      <c r="E7" s="104"/>
      <c r="F7" s="105"/>
      <c r="G7" s="106"/>
      <c r="H7" s="107"/>
      <c r="I7" s="108"/>
      <c r="J7" s="106"/>
      <c r="K7" s="107"/>
      <c r="L7" s="107"/>
      <c r="M7" s="109">
        <f>M8+M13+M22+M25</f>
        <v>834000</v>
      </c>
      <c r="N7" s="109">
        <f>SUM(N8:N28)</f>
        <v>0</v>
      </c>
      <c r="O7" s="109">
        <f>M7-N7</f>
        <v>834000</v>
      </c>
    </row>
    <row r="8">
      <c r="B8" s="110" t="str">
        <f>'Planificación'!C9</f>
        <v>FASE  DE ANALISIS</v>
      </c>
      <c r="C8" s="111"/>
      <c r="D8" s="112"/>
      <c r="E8" s="113">
        <f>SUM(E9:E12)</f>
        <v>640000</v>
      </c>
      <c r="F8" s="114"/>
      <c r="G8" s="59"/>
      <c r="H8" s="60"/>
      <c r="I8" s="113">
        <f>SUM(I9:I12)</f>
        <v>120000</v>
      </c>
      <c r="J8" s="115"/>
      <c r="K8" s="116"/>
      <c r="L8" s="117">
        <f>SUM(L9:L12)</f>
        <v>74000</v>
      </c>
      <c r="M8" s="118">
        <f>E8+I8+L8</f>
        <v>834000</v>
      </c>
      <c r="N8" s="119"/>
      <c r="O8" s="120"/>
    </row>
    <row r="9">
      <c r="B9" s="121" t="str">
        <f>'Planificación'!C11</f>
        <v>Requerimientos</v>
      </c>
      <c r="C9" s="122">
        <v>20.0</v>
      </c>
      <c r="D9" s="123">
        <v>5000.0</v>
      </c>
      <c r="E9" s="124">
        <f t="shared" ref="E9:E12" si="1">C9*D9</f>
        <v>100000</v>
      </c>
      <c r="F9" s="125" t="s">
        <v>74</v>
      </c>
      <c r="G9" s="126">
        <v>1.0</v>
      </c>
      <c r="H9" s="123">
        <v>120000.0</v>
      </c>
      <c r="I9" s="124">
        <f t="shared" ref="I9:I12" si="2">G9*H9</f>
        <v>120000</v>
      </c>
      <c r="J9" s="127" t="s">
        <v>75</v>
      </c>
      <c r="K9" s="123">
        <v>4000.0</v>
      </c>
      <c r="L9" s="124">
        <f t="shared" ref="L9:L12" si="3">K9</f>
        <v>4000</v>
      </c>
      <c r="M9" s="128">
        <f t="shared" ref="M9:M12" si="4">SUM(E9+I9+L9)</f>
        <v>224000</v>
      </c>
      <c r="N9" s="129"/>
      <c r="O9" s="130">
        <f t="shared" ref="O9:O29" si="5">M9-N9</f>
        <v>224000</v>
      </c>
    </row>
    <row r="10">
      <c r="B10" s="121" t="str">
        <f>'Planificación'!C12</f>
        <v>Mapa de Procesos</v>
      </c>
      <c r="C10" s="122">
        <v>90.0</v>
      </c>
      <c r="D10" s="123">
        <v>6000.0</v>
      </c>
      <c r="E10" s="124">
        <f t="shared" si="1"/>
        <v>540000</v>
      </c>
      <c r="F10" s="125"/>
      <c r="G10" s="126"/>
      <c r="H10" s="123"/>
      <c r="I10" s="124">
        <f t="shared" si="2"/>
        <v>0</v>
      </c>
      <c r="J10" s="127" t="s">
        <v>76</v>
      </c>
      <c r="K10" s="123">
        <v>70000.0</v>
      </c>
      <c r="L10" s="124">
        <f t="shared" si="3"/>
        <v>70000</v>
      </c>
      <c r="M10" s="128">
        <f t="shared" si="4"/>
        <v>610000</v>
      </c>
      <c r="N10" s="129"/>
      <c r="O10" s="130">
        <f t="shared" si="5"/>
        <v>610000</v>
      </c>
    </row>
    <row r="11">
      <c r="B11" s="121" t="str">
        <f>'Planificación'!C13</f>
        <v>Calidad Software</v>
      </c>
      <c r="C11" s="122"/>
      <c r="D11" s="123"/>
      <c r="E11" s="124">
        <f t="shared" si="1"/>
        <v>0</v>
      </c>
      <c r="F11" s="125"/>
      <c r="G11" s="126"/>
      <c r="H11" s="123"/>
      <c r="I11" s="124">
        <f t="shared" si="2"/>
        <v>0</v>
      </c>
      <c r="J11" s="127"/>
      <c r="K11" s="123"/>
      <c r="L11" s="124" t="str">
        <f t="shared" si="3"/>
        <v/>
      </c>
      <c r="M11" s="128">
        <f t="shared" si="4"/>
        <v>0</v>
      </c>
      <c r="N11" s="129"/>
      <c r="O11" s="130">
        <f t="shared" si="5"/>
        <v>0</v>
      </c>
    </row>
    <row r="12">
      <c r="B12" s="121" t="str">
        <f>'Planificación'!C14</f>
        <v>Diagrama Gantt/ costos / Recursos</v>
      </c>
      <c r="C12" s="122"/>
      <c r="D12" s="123"/>
      <c r="E12" s="124">
        <f t="shared" si="1"/>
        <v>0</v>
      </c>
      <c r="F12" s="125"/>
      <c r="G12" s="126"/>
      <c r="H12" s="123"/>
      <c r="I12" s="124">
        <f t="shared" si="2"/>
        <v>0</v>
      </c>
      <c r="J12" s="127"/>
      <c r="K12" s="123"/>
      <c r="L12" s="124" t="str">
        <f t="shared" si="3"/>
        <v/>
      </c>
      <c r="M12" s="128">
        <f t="shared" si="4"/>
        <v>0</v>
      </c>
      <c r="N12" s="129"/>
      <c r="O12" s="130">
        <f t="shared" si="5"/>
        <v>0</v>
      </c>
    </row>
    <row r="13">
      <c r="B13" s="110" t="str">
        <f>'Planificación'!C15</f>
        <v>FASE DE DISEÑO</v>
      </c>
      <c r="C13" s="111"/>
      <c r="D13" s="112"/>
      <c r="E13" s="113">
        <f>SUM(E14:E21)</f>
        <v>0</v>
      </c>
      <c r="F13" s="131"/>
      <c r="G13" s="59"/>
      <c r="H13" s="60"/>
      <c r="I13" s="113">
        <f>SUM(I14:I21)</f>
        <v>0</v>
      </c>
      <c r="J13" s="132"/>
      <c r="K13" s="27"/>
      <c r="L13" s="113">
        <f>SUM(L14:L21)</f>
        <v>0</v>
      </c>
      <c r="M13" s="133">
        <f>E13+I13+L13</f>
        <v>0</v>
      </c>
      <c r="N13" s="129"/>
      <c r="O13" s="130">
        <f t="shared" si="5"/>
        <v>0</v>
      </c>
    </row>
    <row r="14">
      <c r="B14" s="121" t="str">
        <f>'Planificación'!C16</f>
        <v>Casos de Uso</v>
      </c>
      <c r="C14" s="122"/>
      <c r="D14" s="123"/>
      <c r="E14" s="124">
        <f t="shared" ref="E14:E21" si="6">C14*D14</f>
        <v>0</v>
      </c>
      <c r="F14" s="125"/>
      <c r="G14" s="126"/>
      <c r="H14" s="123"/>
      <c r="I14" s="124">
        <f t="shared" ref="I14:I21" si="7">G14*H14</f>
        <v>0</v>
      </c>
      <c r="J14" s="127"/>
      <c r="K14" s="123"/>
      <c r="L14" s="124" t="str">
        <f t="shared" ref="L14:L21" si="8">K14</f>
        <v/>
      </c>
      <c r="M14" s="128">
        <f t="shared" ref="M14:M21" si="9">SUM(E14+I14+L14)</f>
        <v>0</v>
      </c>
      <c r="N14" s="129"/>
      <c r="O14" s="130">
        <f t="shared" si="5"/>
        <v>0</v>
      </c>
    </row>
    <row r="15">
      <c r="B15" s="121" t="str">
        <f>'Planificación'!C17</f>
        <v>Diagrama de Clases</v>
      </c>
      <c r="C15" s="122"/>
      <c r="D15" s="123"/>
      <c r="E15" s="124">
        <f t="shared" si="6"/>
        <v>0</v>
      </c>
      <c r="F15" s="125"/>
      <c r="G15" s="126"/>
      <c r="H15" s="123"/>
      <c r="I15" s="124">
        <f t="shared" si="7"/>
        <v>0</v>
      </c>
      <c r="J15" s="127"/>
      <c r="K15" s="123"/>
      <c r="L15" s="124" t="str">
        <f t="shared" si="8"/>
        <v/>
      </c>
      <c r="M15" s="128">
        <f t="shared" si="9"/>
        <v>0</v>
      </c>
      <c r="N15" s="129"/>
      <c r="O15" s="130">
        <f t="shared" si="5"/>
        <v>0</v>
      </c>
    </row>
    <row r="16">
      <c r="B16" s="121" t="str">
        <f>'Planificación'!C18</f>
        <v>Diagramas Distribución</v>
      </c>
      <c r="C16" s="122"/>
      <c r="D16" s="123"/>
      <c r="E16" s="124">
        <f t="shared" si="6"/>
        <v>0</v>
      </c>
      <c r="F16" s="125"/>
      <c r="G16" s="126"/>
      <c r="H16" s="123"/>
      <c r="I16" s="124">
        <f t="shared" si="7"/>
        <v>0</v>
      </c>
      <c r="J16" s="127"/>
      <c r="K16" s="123"/>
      <c r="L16" s="124" t="str">
        <f t="shared" si="8"/>
        <v/>
      </c>
      <c r="M16" s="128">
        <f t="shared" si="9"/>
        <v>0</v>
      </c>
      <c r="N16" s="129"/>
      <c r="O16" s="130">
        <f t="shared" si="5"/>
        <v>0</v>
      </c>
    </row>
    <row r="17">
      <c r="B17" s="121" t="str">
        <f>'Planificación'!C18</f>
        <v>Diagramas Distribución</v>
      </c>
      <c r="C17" s="122"/>
      <c r="D17" s="123"/>
      <c r="E17" s="124">
        <f t="shared" si="6"/>
        <v>0</v>
      </c>
      <c r="F17" s="125"/>
      <c r="G17" s="126"/>
      <c r="H17" s="123"/>
      <c r="I17" s="124">
        <f t="shared" si="7"/>
        <v>0</v>
      </c>
      <c r="J17" s="127"/>
      <c r="K17" s="123"/>
      <c r="L17" s="124" t="str">
        <f t="shared" si="8"/>
        <v/>
      </c>
      <c r="M17" s="128">
        <f t="shared" si="9"/>
        <v>0</v>
      </c>
      <c r="N17" s="129"/>
      <c r="O17" s="130">
        <f t="shared" si="5"/>
        <v>0</v>
      </c>
    </row>
    <row r="18">
      <c r="B18" s="121" t="str">
        <f>'Planificación'!C19</f>
        <v>Diagrama Relacional</v>
      </c>
      <c r="C18" s="122"/>
      <c r="D18" s="123"/>
      <c r="E18" s="124">
        <f t="shared" si="6"/>
        <v>0</v>
      </c>
      <c r="F18" s="125"/>
      <c r="G18" s="126"/>
      <c r="H18" s="123"/>
      <c r="I18" s="124">
        <f t="shared" si="7"/>
        <v>0</v>
      </c>
      <c r="J18" s="127"/>
      <c r="K18" s="123"/>
      <c r="L18" s="124" t="str">
        <f t="shared" si="8"/>
        <v/>
      </c>
      <c r="M18" s="128">
        <f t="shared" si="9"/>
        <v>0</v>
      </c>
      <c r="N18" s="129"/>
      <c r="O18" s="130">
        <f t="shared" si="5"/>
        <v>0</v>
      </c>
    </row>
    <row r="19">
      <c r="B19" s="121" t="str">
        <f>'Planificación'!C20</f>
        <v>Diccionario de Datos</v>
      </c>
      <c r="C19" s="122"/>
      <c r="D19" s="123"/>
      <c r="E19" s="124">
        <f t="shared" si="6"/>
        <v>0</v>
      </c>
      <c r="F19" s="125"/>
      <c r="G19" s="126"/>
      <c r="H19" s="123"/>
      <c r="I19" s="124">
        <f t="shared" si="7"/>
        <v>0</v>
      </c>
      <c r="J19" s="127"/>
      <c r="K19" s="123"/>
      <c r="L19" s="124" t="str">
        <f t="shared" si="8"/>
        <v/>
      </c>
      <c r="M19" s="128">
        <f t="shared" si="9"/>
        <v>0</v>
      </c>
      <c r="N19" s="129"/>
      <c r="O19" s="130">
        <f t="shared" si="5"/>
        <v>0</v>
      </c>
    </row>
    <row r="20">
      <c r="B20" s="121" t="str">
        <f>'Planificación'!C21</f>
        <v>Mockup del sistema</v>
      </c>
      <c r="C20" s="122"/>
      <c r="D20" s="123"/>
      <c r="E20" s="124">
        <f t="shared" si="6"/>
        <v>0</v>
      </c>
      <c r="F20" s="125"/>
      <c r="G20" s="126"/>
      <c r="H20" s="123"/>
      <c r="I20" s="124">
        <f t="shared" si="7"/>
        <v>0</v>
      </c>
      <c r="J20" s="127"/>
      <c r="K20" s="123"/>
      <c r="L20" s="124" t="str">
        <f t="shared" si="8"/>
        <v/>
      </c>
      <c r="M20" s="128">
        <f t="shared" si="9"/>
        <v>0</v>
      </c>
      <c r="N20" s="129"/>
      <c r="O20" s="130">
        <f t="shared" si="5"/>
        <v>0</v>
      </c>
    </row>
    <row r="21">
      <c r="B21" s="121" t="str">
        <f>'Planificación'!C22</f>
        <v>Arquitectura del sistema</v>
      </c>
      <c r="C21" s="122"/>
      <c r="D21" s="123"/>
      <c r="E21" s="124">
        <f t="shared" si="6"/>
        <v>0</v>
      </c>
      <c r="F21" s="125"/>
      <c r="G21" s="126"/>
      <c r="H21" s="123"/>
      <c r="I21" s="124">
        <f t="shared" si="7"/>
        <v>0</v>
      </c>
      <c r="J21" s="127"/>
      <c r="K21" s="123"/>
      <c r="L21" s="124" t="str">
        <f t="shared" si="8"/>
        <v/>
      </c>
      <c r="M21" s="128">
        <f t="shared" si="9"/>
        <v>0</v>
      </c>
      <c r="N21" s="129"/>
      <c r="O21" s="130">
        <f t="shared" si="5"/>
        <v>0</v>
      </c>
    </row>
    <row r="22">
      <c r="B22" s="110" t="str">
        <f>'Planificación'!C23</f>
        <v>FASE DESARROLLO</v>
      </c>
      <c r="C22" s="111"/>
      <c r="D22" s="112"/>
      <c r="E22" s="113">
        <f>SUM(E23:E24)</f>
        <v>0</v>
      </c>
      <c r="F22" s="131"/>
      <c r="G22" s="59"/>
      <c r="H22" s="60"/>
      <c r="I22" s="113">
        <f>SUM(I23:I24)</f>
        <v>0</v>
      </c>
      <c r="J22" s="132"/>
      <c r="K22" s="27"/>
      <c r="L22" s="113">
        <f>SUM(L23:L24)</f>
        <v>0</v>
      </c>
      <c r="M22" s="133">
        <f>E22+I22+L22</f>
        <v>0</v>
      </c>
      <c r="N22" s="129"/>
      <c r="O22" s="130">
        <f t="shared" si="5"/>
        <v>0</v>
      </c>
    </row>
    <row r="23">
      <c r="B23" s="121" t="str">
        <f>'Planificación'!C24</f>
        <v>Desarrollo de interfaces</v>
      </c>
      <c r="C23" s="122"/>
      <c r="D23" s="123"/>
      <c r="E23" s="124">
        <f t="shared" ref="E23:E24" si="10">C23*D23</f>
        <v>0</v>
      </c>
      <c r="F23" s="125"/>
      <c r="G23" s="126"/>
      <c r="H23" s="123"/>
      <c r="I23" s="124">
        <f t="shared" ref="I23:I24" si="11">G23*H23</f>
        <v>0</v>
      </c>
      <c r="J23" s="127"/>
      <c r="K23" s="123"/>
      <c r="L23" s="124" t="str">
        <f t="shared" ref="L23:L24" si="12">K23</f>
        <v/>
      </c>
      <c r="M23" s="128">
        <f t="shared" ref="M23:M24" si="13">SUM(E23+I23+L23)</f>
        <v>0</v>
      </c>
      <c r="N23" s="129"/>
      <c r="O23" s="130">
        <f t="shared" si="5"/>
        <v>0</v>
      </c>
    </row>
    <row r="24">
      <c r="B24" s="121" t="str">
        <f>'Planificación'!C25</f>
        <v>Desarrollo del sistema</v>
      </c>
      <c r="C24" s="122"/>
      <c r="D24" s="123"/>
      <c r="E24" s="124">
        <f t="shared" si="10"/>
        <v>0</v>
      </c>
      <c r="F24" s="125"/>
      <c r="G24" s="126"/>
      <c r="H24" s="123"/>
      <c r="I24" s="124">
        <f t="shared" si="11"/>
        <v>0</v>
      </c>
      <c r="J24" s="127"/>
      <c r="K24" s="123"/>
      <c r="L24" s="124" t="str">
        <f t="shared" si="12"/>
        <v/>
      </c>
      <c r="M24" s="128">
        <f t="shared" si="13"/>
        <v>0</v>
      </c>
      <c r="N24" s="129"/>
      <c r="O24" s="130">
        <f t="shared" si="5"/>
        <v>0</v>
      </c>
    </row>
    <row r="25" ht="15.75" customHeight="1">
      <c r="B25" s="110" t="str">
        <f>'Planificación'!C26</f>
        <v>FASE DE PRUEBAS / INTEGRACIÓN</v>
      </c>
      <c r="C25" s="111"/>
      <c r="D25" s="112"/>
      <c r="E25" s="113">
        <f>SUM(E26:E27)</f>
        <v>0</v>
      </c>
      <c r="F25" s="131"/>
      <c r="G25" s="59"/>
      <c r="H25" s="60"/>
      <c r="I25" s="113">
        <f>SUM(I26:I27)</f>
        <v>0</v>
      </c>
      <c r="J25" s="132"/>
      <c r="K25" s="27"/>
      <c r="L25" s="113">
        <f>SUM(L26:L27)</f>
        <v>0</v>
      </c>
      <c r="M25" s="133">
        <f>E25+I25+L25</f>
        <v>0</v>
      </c>
      <c r="N25" s="129"/>
      <c r="O25" s="130">
        <f t="shared" si="5"/>
        <v>0</v>
      </c>
    </row>
    <row r="26">
      <c r="B26" s="121" t="str">
        <f>'Planificación'!C27</f>
        <v>Pruebas del sistema</v>
      </c>
      <c r="C26" s="122"/>
      <c r="D26" s="123"/>
      <c r="E26" s="124">
        <f t="shared" ref="E26:E27" si="14">C26*D26</f>
        <v>0</v>
      </c>
      <c r="F26" s="125"/>
      <c r="G26" s="126"/>
      <c r="H26" s="123"/>
      <c r="I26" s="124">
        <f t="shared" ref="I26:I27" si="15">G26*H26</f>
        <v>0</v>
      </c>
      <c r="J26" s="127"/>
      <c r="K26" s="123"/>
      <c r="L26" s="124" t="str">
        <f t="shared" ref="L26:L27" si="16">K26</f>
        <v/>
      </c>
      <c r="M26" s="128">
        <f t="shared" ref="M26:M27" si="17">SUM(E26+I26+L26)</f>
        <v>0</v>
      </c>
      <c r="N26" s="129"/>
      <c r="O26" s="130">
        <f t="shared" si="5"/>
        <v>0</v>
      </c>
    </row>
    <row r="27">
      <c r="B27" s="121" t="str">
        <f>'Planificación'!C28</f>
        <v>Documentación / Manuales</v>
      </c>
      <c r="C27" s="122"/>
      <c r="D27" s="123"/>
      <c r="E27" s="124">
        <f t="shared" si="14"/>
        <v>0</v>
      </c>
      <c r="F27" s="125"/>
      <c r="G27" s="126"/>
      <c r="H27" s="123"/>
      <c r="I27" s="124">
        <f t="shared" si="15"/>
        <v>0</v>
      </c>
      <c r="J27" s="127"/>
      <c r="K27" s="123"/>
      <c r="L27" s="124" t="str">
        <f t="shared" si="16"/>
        <v/>
      </c>
      <c r="M27" s="128">
        <f t="shared" si="17"/>
        <v>0</v>
      </c>
      <c r="N27" s="129"/>
      <c r="O27" s="130">
        <f t="shared" si="5"/>
        <v>0</v>
      </c>
    </row>
    <row r="28">
      <c r="B28" s="134"/>
      <c r="C28" s="135"/>
      <c r="D28" s="136"/>
      <c r="E28" s="137"/>
      <c r="F28" s="138"/>
      <c r="G28" s="139"/>
      <c r="H28" s="136"/>
      <c r="I28" s="137"/>
      <c r="J28" s="140"/>
      <c r="K28" s="136"/>
      <c r="L28" s="137"/>
      <c r="M28" s="136"/>
      <c r="N28" s="141"/>
      <c r="O28" s="130">
        <f t="shared" si="5"/>
        <v>0</v>
      </c>
    </row>
    <row r="29">
      <c r="B29" s="142" t="s">
        <v>46</v>
      </c>
      <c r="C29" s="143"/>
      <c r="D29" s="144"/>
      <c r="E29" s="144">
        <f>E8+E13+E22+E25</f>
        <v>640000</v>
      </c>
      <c r="F29" s="144"/>
      <c r="G29" s="145"/>
      <c r="H29" s="144"/>
      <c r="I29" s="144">
        <f>I8+I13+I22+I25</f>
        <v>120000</v>
      </c>
      <c r="J29" s="145"/>
      <c r="K29" s="144">
        <f>SUM(K8:K28)</f>
        <v>74000</v>
      </c>
      <c r="L29" s="144"/>
      <c r="M29" s="146">
        <f>SUM(M8:M28)</f>
        <v>1668000</v>
      </c>
      <c r="N29" s="144">
        <f>SUM(D29:L29)</f>
        <v>834000</v>
      </c>
      <c r="O29" s="147">
        <f t="shared" si="5"/>
        <v>834000</v>
      </c>
    </row>
    <row r="30">
      <c r="B30" s="148"/>
      <c r="C30" s="149"/>
      <c r="D30" s="150"/>
      <c r="E30" s="150"/>
      <c r="F30" s="150"/>
      <c r="G30" s="149"/>
      <c r="H30" s="150"/>
      <c r="I30" s="150"/>
      <c r="J30" s="149"/>
      <c r="K30" s="150"/>
      <c r="L30" s="150"/>
      <c r="M30" s="151"/>
      <c r="N30" s="150"/>
      <c r="O30" s="152"/>
    </row>
  </sheetData>
  <mergeCells count="19">
    <mergeCell ref="L2:L3"/>
    <mergeCell ref="M2:N3"/>
    <mergeCell ref="C5:E5"/>
    <mergeCell ref="F5:I5"/>
    <mergeCell ref="J5:L5"/>
    <mergeCell ref="M5:M6"/>
    <mergeCell ref="N5:N6"/>
    <mergeCell ref="F22:H22"/>
    <mergeCell ref="J22:K22"/>
    <mergeCell ref="C25:D25"/>
    <mergeCell ref="F25:H25"/>
    <mergeCell ref="J25:K25"/>
    <mergeCell ref="C8:D8"/>
    <mergeCell ref="F8:H8"/>
    <mergeCell ref="J8:K8"/>
    <mergeCell ref="C13:D13"/>
    <mergeCell ref="F13:H13"/>
    <mergeCell ref="J13:K13"/>
    <mergeCell ref="C22:D22"/>
  </mergeCells>
  <conditionalFormatting sqref="O29:O3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:O2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2.89"/>
    <col customWidth="1" min="3" max="3" width="17.56"/>
    <col customWidth="1" min="4" max="4" width="21.11"/>
    <col customWidth="1" min="5" max="6" width="20.44"/>
    <col customWidth="1" min="7" max="7" width="11.56"/>
    <col customWidth="1" min="8" max="8" width="11.67"/>
    <col customWidth="1" min="9" max="9" width="14.56"/>
    <col customWidth="1" min="10" max="10" width="11.56"/>
    <col customWidth="1" min="11" max="11" width="21.11"/>
    <col customWidth="1" min="12" max="12" width="24.11"/>
    <col customWidth="1" min="13" max="13" width="23.56"/>
    <col customWidth="1" min="14" max="15" width="21.11"/>
    <col customWidth="1" min="16" max="16" width="30.89"/>
    <col customWidth="1" min="17" max="17" width="30.44"/>
    <col customWidth="1" min="18" max="18" width="25.67"/>
    <col customWidth="1" min="19" max="19" width="25.22"/>
    <col customWidth="1" min="20" max="20" width="19.67"/>
    <col customWidth="1" min="21" max="21" width="23.44"/>
    <col customWidth="1" min="22" max="25" width="24.44"/>
    <col customWidth="1" min="26" max="26" width="31.1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4">
      <c r="B24" s="153"/>
      <c r="C24" s="1"/>
      <c r="Z24" s="1"/>
    </row>
    <row r="25">
      <c r="B25" s="153"/>
      <c r="C25" s="1"/>
    </row>
    <row r="26">
      <c r="B26" s="153"/>
      <c r="C26" s="1"/>
    </row>
    <row r="27">
      <c r="B27" s="153"/>
      <c r="C27" s="154"/>
    </row>
    <row r="38"/>
    <row r="39"/>
    <row r="40">
      <c r="F40" s="154"/>
    </row>
    <row r="41">
      <c r="F41" s="154"/>
    </row>
    <row r="42">
      <c r="F42" s="154"/>
    </row>
    <row r="43">
      <c r="F43" s="154"/>
    </row>
  </sheetData>
  <printOptions/>
  <pageMargins bottom="0.75" footer="0.0" header="0.0" left="0.7" right="0.7" top="0.75"/>
  <pageSetup orientation="landscape"/>
  <drawing r:id="rId2"/>
</worksheet>
</file>