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 activeTab="4"/>
  </bookViews>
  <sheets>
    <sheet name="Summary" sheetId="2" r:id="rId1"/>
    <sheet name="Distinct" sheetId="5" r:id="rId2"/>
    <sheet name="GroupBy" sheetId="6" r:id="rId3"/>
    <sheet name="JoinTable" sheetId="7" r:id="rId4"/>
    <sheet name="Detail" sheetId="4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4" l="1"/>
  <c r="M26" i="4"/>
  <c r="M25" i="4" l="1"/>
  <c r="N25" i="4" s="1"/>
  <c r="E25" i="4"/>
  <c r="F25" i="4" s="1"/>
  <c r="U25" i="4" s="1"/>
  <c r="M24" i="4"/>
  <c r="N24" i="4" s="1"/>
  <c r="E24" i="4"/>
  <c r="F24" i="4" s="1"/>
  <c r="U24" i="4" s="1"/>
  <c r="M23" i="4"/>
  <c r="N23" i="4" s="1"/>
  <c r="E23" i="4"/>
  <c r="F23" i="4" s="1"/>
  <c r="U23" i="4" s="1"/>
  <c r="M22" i="4"/>
  <c r="N22" i="4" s="1"/>
  <c r="E22" i="4"/>
  <c r="F22" i="4" s="1"/>
  <c r="M21" i="4"/>
  <c r="N21" i="4" s="1"/>
  <c r="E21" i="4"/>
  <c r="F21" i="4" s="1"/>
  <c r="M19" i="4"/>
  <c r="N19" i="4" s="1"/>
  <c r="E19" i="4"/>
  <c r="F19" i="4" s="1"/>
  <c r="U19" i="4" s="1"/>
  <c r="M18" i="4"/>
  <c r="N18" i="4" s="1"/>
  <c r="E18" i="4"/>
  <c r="F18" i="4" s="1"/>
  <c r="M17" i="4"/>
  <c r="N17" i="4" s="1"/>
  <c r="E17" i="4"/>
  <c r="F17" i="4" s="1"/>
  <c r="M16" i="4"/>
  <c r="N16" i="4" s="1"/>
  <c r="E16" i="4"/>
  <c r="F16" i="4" s="1"/>
  <c r="M15" i="4"/>
  <c r="N15" i="4" s="1"/>
  <c r="E15" i="4"/>
  <c r="F15" i="4" s="1"/>
  <c r="M14" i="4"/>
  <c r="N14" i="4" s="1"/>
  <c r="E14" i="4"/>
  <c r="F14" i="4" s="1"/>
  <c r="U14" i="4" s="1"/>
  <c r="M12" i="4"/>
  <c r="N12" i="4" s="1"/>
  <c r="E12" i="4"/>
  <c r="F12" i="4" s="1"/>
  <c r="U12" i="4" s="1"/>
  <c r="M11" i="4"/>
  <c r="N11" i="4" s="1"/>
  <c r="E11" i="4"/>
  <c r="F11" i="4" s="1"/>
  <c r="U11" i="4" s="1"/>
  <c r="M10" i="4"/>
  <c r="N10" i="4" s="1"/>
  <c r="E10" i="4"/>
  <c r="F10" i="4" s="1"/>
  <c r="U10" i="4" s="1"/>
  <c r="M9" i="4"/>
  <c r="N9" i="4" s="1"/>
  <c r="E9" i="4"/>
  <c r="F9" i="4" s="1"/>
  <c r="U9" i="4" s="1"/>
  <c r="M8" i="4"/>
  <c r="N8" i="4" s="1"/>
  <c r="E8" i="4"/>
  <c r="F8" i="4" s="1"/>
  <c r="U8" i="4" s="1"/>
  <c r="M7" i="4"/>
  <c r="N7" i="4" s="1"/>
  <c r="E7" i="4"/>
  <c r="F7" i="4" s="1"/>
  <c r="U7" i="4" s="1"/>
  <c r="U15" i="4" l="1"/>
  <c r="U16" i="4"/>
  <c r="U17" i="4"/>
  <c r="U18" i="4"/>
  <c r="U21" i="4"/>
  <c r="U22" i="4"/>
</calcChain>
</file>

<file path=xl/sharedStrings.xml><?xml version="1.0" encoding="utf-8"?>
<sst xmlns="http://schemas.openxmlformats.org/spreadsheetml/2006/main" count="102" uniqueCount="50">
  <si>
    <t>Query</t>
    <phoneticPr fontId="1" type="noConversion"/>
  </si>
  <si>
    <t>Million</t>
    <phoneticPr fontId="1" type="noConversion"/>
  </si>
  <si>
    <r>
      <t>Polars</t>
    </r>
    <r>
      <rPr>
        <sz val="11"/>
        <color rgb="FF0000FF"/>
        <rFont val="Arial"/>
        <family val="2"/>
      </rPr>
      <t xml:space="preserve"> </t>
    </r>
    <phoneticPr fontId="1" type="noConversion"/>
  </si>
  <si>
    <t>Peaks</t>
    <phoneticPr fontId="1" type="noConversion"/>
  </si>
  <si>
    <t>Gain</t>
    <phoneticPr fontId="1" type="noConversion"/>
  </si>
  <si>
    <t>Rows</t>
    <phoneticPr fontId="1" type="noConversion"/>
  </si>
  <si>
    <t>Seconds*</t>
    <phoneticPr fontId="1" type="noConversion"/>
  </si>
  <si>
    <t>Second / Million Rows</t>
    <phoneticPr fontId="1" type="noConversion"/>
  </si>
  <si>
    <t>(loss)</t>
    <phoneticPr fontId="1" type="noConversion"/>
  </si>
  <si>
    <t>Distinct</t>
    <phoneticPr fontId="1" type="noConversion"/>
  </si>
  <si>
    <t>GroupBy</t>
    <phoneticPr fontId="1" type="noConversion"/>
  </si>
  <si>
    <t>JoinTable</t>
    <phoneticPr fontId="1" type="noConversion"/>
  </si>
  <si>
    <t>Fail</t>
    <phoneticPr fontId="1" type="noConversion"/>
  </si>
  <si>
    <t>N/A</t>
    <phoneticPr fontId="1" type="noConversion"/>
  </si>
  <si>
    <t>Filter</t>
    <phoneticPr fontId="1" type="noConversion"/>
  </si>
  <si>
    <t>Peaks  is Under Development</t>
    <phoneticPr fontId="1" type="noConversion"/>
  </si>
  <si>
    <t>OrderBy</t>
    <phoneticPr fontId="1" type="noConversion"/>
  </si>
  <si>
    <t>CrossTab</t>
    <phoneticPr fontId="1" type="noConversion"/>
  </si>
  <si>
    <t>Note:</t>
    <phoneticPr fontId="1" type="noConversion"/>
  </si>
  <si>
    <t>S/Million Rows: It means how many seconds required for each size of table to process from 1 million rows equivalent data size.</t>
    <phoneticPr fontId="1" type="noConversion"/>
  </si>
  <si>
    <t>All input and output files are in csv format.</t>
    <phoneticPr fontId="1" type="noConversion"/>
  </si>
  <si>
    <t>Query</t>
  </si>
  <si>
    <t>Million</t>
  </si>
  <si>
    <t>Polars</t>
  </si>
  <si>
    <t>Peaks</t>
  </si>
  <si>
    <t>Distinct</t>
  </si>
  <si>
    <t>0.01M</t>
  </si>
  <si>
    <t>0.1M</t>
  </si>
  <si>
    <t>1M</t>
  </si>
  <si>
    <t>10M</t>
  </si>
  <si>
    <t>100M</t>
  </si>
  <si>
    <t>1000M</t>
  </si>
  <si>
    <t>GroupBy</t>
  </si>
  <si>
    <t>JoinTable</t>
  </si>
  <si>
    <t>Fail</t>
  </si>
  <si>
    <t>Testing Machine: Dell Micro Optiplex 7070, 8-Cores CPU, 32GB RAM, 500GB SSD Hard Disk</t>
    <phoneticPr fontId="1" type="noConversion"/>
  </si>
  <si>
    <t>Polars Version: 0.17</t>
    <phoneticPr fontId="1" type="noConversion"/>
  </si>
  <si>
    <t>Peaks is built by Go version: 1.20.3 Windows/AMD64 (Installed in Win11)</t>
    <phoneticPr fontId="1" type="noConversion"/>
  </si>
  <si>
    <t>Performance</t>
    <phoneticPr fontId="1" type="noConversion"/>
  </si>
  <si>
    <t>Million Rows</t>
    <phoneticPr fontId="1" type="noConversion"/>
  </si>
  <si>
    <t>S/Million Rows!</t>
    <phoneticPr fontId="1" type="noConversion"/>
  </si>
  <si>
    <t>Total Seconds</t>
    <phoneticPr fontId="1" type="noConversion"/>
  </si>
  <si>
    <t>Gain / (loss)</t>
    <phoneticPr fontId="1" type="noConversion"/>
  </si>
  <si>
    <t>Distinct #</t>
    <phoneticPr fontId="1" type="noConversion"/>
  </si>
  <si>
    <t>GroupBy #</t>
    <phoneticPr fontId="1" type="noConversion"/>
  </si>
  <si>
    <t>This alternative formula can result a more resonable %</t>
    <phoneticPr fontId="1" type="noConversion"/>
  </si>
  <si>
    <t>JoinTable #</t>
    <phoneticPr fontId="1" type="noConversion"/>
  </si>
  <si>
    <t>! S/Million Rows: It means how many seconds required for each size of table to process from 1 million rows equivalent data size</t>
    <phoneticPr fontId="1" type="noConversion"/>
  </si>
  <si>
    <t># All input and output files are in csv format</t>
    <phoneticPr fontId="1" type="noConversion"/>
  </si>
  <si>
    <t>* Seconds means average time of 5 tests. Time measure covers from read input file to write output file.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</si>
</sst>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%"/>
  </numFmts>
  <fonts count="10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Arial"/>
      <family val="2"/>
    </font>
    <font>
      <sz val="16"/>
      <color rgb="FF0000FF"/>
      <name val="Arial"/>
      <family val="2"/>
    </font>
    <font>
      <sz val="12"/>
      <color rgb="FF0000FF"/>
      <name val="Arial"/>
      <family val="2"/>
    </font>
    <font>
      <sz val="11"/>
      <color rgb="FF0000FF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 style="thick">
        <color rgb="FF0000F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8" fillId="0" borderId="0"/>
  </cellStyleXfs>
  <cellXfs count="60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76" fontId="3" fillId="0" borderId="0" xfId="0" applyNumberFormat="1" applyFont="1"/>
    <xf numFmtId="176" fontId="3" fillId="0" borderId="0" xfId="0" applyNumberFormat="1" applyFont="1" applyAlignment="1">
      <alignment horizontal="right"/>
    </xf>
    <xf numFmtId="177" fontId="3" fillId="0" borderId="0" xfId="1" applyNumberFormat="1" applyFont="1" applyAlignment="1"/>
    <xf numFmtId="177" fontId="3" fillId="0" borderId="0" xfId="0" applyNumberFormat="1" applyFont="1"/>
    <xf numFmtId="177" fontId="5" fillId="0" borderId="0" xfId="0" applyNumberFormat="1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177" fontId="5" fillId="0" borderId="1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right"/>
    </xf>
    <xf numFmtId="0" fontId="5" fillId="2" borderId="0" xfId="0" applyFont="1" applyFill="1"/>
    <xf numFmtId="176" fontId="3" fillId="2" borderId="0" xfId="0" applyNumberFormat="1" applyFont="1" applyFill="1"/>
    <xf numFmtId="176" fontId="3" fillId="2" borderId="0" xfId="0" applyNumberFormat="1" applyFont="1" applyFill="1" applyAlignment="1">
      <alignment horizontal="right"/>
    </xf>
    <xf numFmtId="0" fontId="5" fillId="3" borderId="0" xfId="0" applyFont="1" applyFill="1"/>
    <xf numFmtId="176" fontId="3" fillId="3" borderId="0" xfId="0" applyNumberFormat="1" applyFont="1" applyFill="1"/>
    <xf numFmtId="176" fontId="3" fillId="3" borderId="0" xfId="0" applyNumberFormat="1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77" fontId="3" fillId="2" borderId="0" xfId="0" applyNumberFormat="1" applyFont="1" applyFill="1"/>
    <xf numFmtId="0" fontId="4" fillId="2" borderId="0" xfId="0" applyFont="1" applyFill="1"/>
    <xf numFmtId="0" fontId="5" fillId="2" borderId="0" xfId="0" applyFont="1" applyFill="1" applyAlignment="1">
      <alignment horizontal="right"/>
    </xf>
    <xf numFmtId="177" fontId="5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7" fontId="3" fillId="2" borderId="0" xfId="1" applyNumberFormat="1" applyFont="1" applyFill="1" applyAlignment="1"/>
    <xf numFmtId="177" fontId="3" fillId="2" borderId="0" xfId="1" applyNumberFormat="1" applyFont="1" applyFill="1" applyAlignment="1">
      <alignment horizontal="right"/>
    </xf>
    <xf numFmtId="0" fontId="5" fillId="2" borderId="0" xfId="0" applyFont="1" applyFill="1" applyBorder="1" applyAlignment="1">
      <alignment horizontal="right"/>
    </xf>
    <xf numFmtId="177" fontId="5" fillId="2" borderId="0" xfId="0" applyNumberFormat="1" applyFont="1" applyFill="1" applyBorder="1" applyAlignment="1">
      <alignment horizontal="center"/>
    </xf>
    <xf numFmtId="177" fontId="3" fillId="4" borderId="0" xfId="1" applyNumberFormat="1" applyFont="1" applyFill="1" applyAlignment="1"/>
    <xf numFmtId="0" fontId="5" fillId="3" borderId="0" xfId="0" applyFont="1" applyFill="1" applyAlignment="1">
      <alignment horizontal="center"/>
    </xf>
    <xf numFmtId="0" fontId="7" fillId="0" borderId="0" xfId="0" applyFont="1"/>
    <xf numFmtId="0" fontId="7" fillId="2" borderId="0" xfId="0" applyFont="1" applyFill="1"/>
    <xf numFmtId="0" fontId="8" fillId="0" borderId="0" xfId="2"/>
    <xf numFmtId="0" fontId="9" fillId="0" borderId="0" xfId="2" applyFont="1"/>
    <xf numFmtId="0" fontId="8" fillId="0" borderId="0" xfId="2" applyAlignment="1">
      <alignment horizontal="right"/>
    </xf>
    <xf numFmtId="0" fontId="9" fillId="0" borderId="0" xfId="2" applyFont="1" applyAlignment="1">
      <alignment horizontal="right"/>
    </xf>
    <xf numFmtId="0" fontId="9" fillId="2" borderId="0" xfId="2" applyFont="1" applyFill="1" applyAlignment="1">
      <alignment horizontal="right"/>
    </xf>
    <xf numFmtId="0" fontId="9" fillId="2" borderId="0" xfId="2" applyFont="1" applyFill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</cellXfs>
  <cellStyles count="3">
    <cellStyle name="一般" xfId="0" builtinId="0"/>
    <cellStyle name="一般 2" xfId="2"/>
    <cellStyle name="百分比" xfId="1" builtinId="5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Distinct: No. of Seconds Per Each MillionRow Equvalent</a:t>
            </a:r>
          </a:p>
        </c:rich>
      </c:tx>
      <c:layout>
        <c:manualLayout>
          <c:xMode val="edge"/>
          <c:yMode val="edge"/>
          <c:x val="0.21539763113367177"/>
          <c:y val="5.3579676674364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Distinct!$Q$1</c:f>
              <c:strCache>
                <c:ptCount val="1"/>
                <c:pt idx="0">
                  <c:v>Peaks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Distinct!$O$2:$O$7</c:f>
              <c:strCache>
                <c:ptCount val="6"/>
                <c:pt idx="0">
                  <c:v>0.01M</c:v>
                </c:pt>
                <c:pt idx="1">
                  <c:v>0.1M</c:v>
                </c:pt>
                <c:pt idx="2">
                  <c:v>1M</c:v>
                </c:pt>
                <c:pt idx="3">
                  <c:v>10M</c:v>
                </c:pt>
                <c:pt idx="4">
                  <c:v>100M</c:v>
                </c:pt>
                <c:pt idx="5">
                  <c:v>1000M</c:v>
                </c:pt>
              </c:strCache>
            </c:strRef>
          </c:cat>
          <c:val>
            <c:numRef>
              <c:f>Distinct!$Q$2:$Q$7</c:f>
              <c:numCache>
                <c:formatCode>General</c:formatCode>
                <c:ptCount val="6"/>
                <c:pt idx="0">
                  <c:v>1.58</c:v>
                </c:pt>
                <c:pt idx="1">
                  <c:v>0.71199999999999997</c:v>
                </c:pt>
                <c:pt idx="2">
                  <c:v>0.187</c:v>
                </c:pt>
                <c:pt idx="3">
                  <c:v>0.115</c:v>
                </c:pt>
                <c:pt idx="4">
                  <c:v>9.2999999999999999E-2</c:v>
                </c:pt>
                <c:pt idx="5">
                  <c:v>0.104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5B6-4C41-A591-C14A08EAF55C}"/>
            </c:ext>
          </c:extLst>
        </c:ser>
        <c:ser>
          <c:idx val="0"/>
          <c:order val="1"/>
          <c:tx>
            <c:strRef>
              <c:f>Distinct!$P$1</c:f>
              <c:strCache>
                <c:ptCount val="1"/>
                <c:pt idx="0">
                  <c:v>Polars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Distinct!$O$2:$O$7</c:f>
              <c:strCache>
                <c:ptCount val="6"/>
                <c:pt idx="0">
                  <c:v>0.01M</c:v>
                </c:pt>
                <c:pt idx="1">
                  <c:v>0.1M</c:v>
                </c:pt>
                <c:pt idx="2">
                  <c:v>1M</c:v>
                </c:pt>
                <c:pt idx="3">
                  <c:v>10M</c:v>
                </c:pt>
                <c:pt idx="4">
                  <c:v>100M</c:v>
                </c:pt>
                <c:pt idx="5">
                  <c:v>1000M</c:v>
                </c:pt>
              </c:strCache>
            </c:strRef>
          </c:cat>
          <c:val>
            <c:numRef>
              <c:f>Distinct!$P$2:$P$7</c:f>
              <c:numCache>
                <c:formatCode>General</c:formatCode>
                <c:ptCount val="6"/>
                <c:pt idx="0">
                  <c:v>4.0199999999999996</c:v>
                </c:pt>
                <c:pt idx="1">
                  <c:v>0.93799999999999994</c:v>
                </c:pt>
                <c:pt idx="2">
                  <c:v>0.21299999999999999</c:v>
                </c:pt>
                <c:pt idx="3">
                  <c:v>0.123</c:v>
                </c:pt>
                <c:pt idx="4">
                  <c:v>0.114</c:v>
                </c:pt>
                <c:pt idx="5">
                  <c:v>0.17199999999999999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B6-4C41-A591-C14A08EAF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744960"/>
        <c:axId val="138746496"/>
      </c:barChart>
      <c:catAx>
        <c:axId val="13874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746496"/>
        <c:crosses val="autoZero"/>
        <c:auto val="1"/>
        <c:lblAlgn val="ctr"/>
        <c:lblOffset val="100"/>
        <c:noMultiLvlLbl val="0"/>
      </c:catAx>
      <c:valAx>
        <c:axId val="1387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7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GroupBy: No. of Seconds Per Each MillionRow Equvalent</a:t>
            </a:r>
          </a:p>
        </c:rich>
      </c:tx>
      <c:layout>
        <c:manualLayout>
          <c:xMode val="edge"/>
          <c:yMode val="edge"/>
          <c:x val="0.21539763113367177"/>
          <c:y val="5.3579676674364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GroupBy!$Q$1</c:f>
              <c:strCache>
                <c:ptCount val="1"/>
                <c:pt idx="0">
                  <c:v>Peaks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GroupBy!$O$2:$O$7</c:f>
              <c:strCache>
                <c:ptCount val="6"/>
                <c:pt idx="0">
                  <c:v>0.01M</c:v>
                </c:pt>
                <c:pt idx="1">
                  <c:v>0.1M</c:v>
                </c:pt>
                <c:pt idx="2">
                  <c:v>1M</c:v>
                </c:pt>
                <c:pt idx="3">
                  <c:v>10M</c:v>
                </c:pt>
                <c:pt idx="4">
                  <c:v>100M</c:v>
                </c:pt>
                <c:pt idx="5">
                  <c:v>1000M</c:v>
                </c:pt>
              </c:strCache>
            </c:strRef>
          </c:cat>
          <c:val>
            <c:numRef>
              <c:f>GroupBy!$Q$2:$Q$7</c:f>
              <c:numCache>
                <c:formatCode>General</c:formatCode>
                <c:ptCount val="6"/>
                <c:pt idx="0">
                  <c:v>1.7</c:v>
                </c:pt>
                <c:pt idx="1">
                  <c:v>1.526</c:v>
                </c:pt>
                <c:pt idx="2">
                  <c:v>0.34699999999999998</c:v>
                </c:pt>
                <c:pt idx="3">
                  <c:v>0.22700000000000001</c:v>
                </c:pt>
                <c:pt idx="4">
                  <c:v>0.22800000000000001</c:v>
                </c:pt>
                <c:pt idx="5">
                  <c:v>0.23899999999999999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9C-4FF5-8389-7169361275C5}"/>
            </c:ext>
          </c:extLst>
        </c:ser>
        <c:ser>
          <c:idx val="0"/>
          <c:order val="1"/>
          <c:tx>
            <c:strRef>
              <c:f>GroupBy!$P$1</c:f>
              <c:strCache>
                <c:ptCount val="1"/>
                <c:pt idx="0">
                  <c:v>Polars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GroupBy!$O$2:$O$7</c:f>
              <c:strCache>
                <c:ptCount val="6"/>
                <c:pt idx="0">
                  <c:v>0.01M</c:v>
                </c:pt>
                <c:pt idx="1">
                  <c:v>0.1M</c:v>
                </c:pt>
                <c:pt idx="2">
                  <c:v>1M</c:v>
                </c:pt>
                <c:pt idx="3">
                  <c:v>10M</c:v>
                </c:pt>
                <c:pt idx="4">
                  <c:v>100M</c:v>
                </c:pt>
                <c:pt idx="5">
                  <c:v>1000M</c:v>
                </c:pt>
              </c:strCache>
            </c:strRef>
          </c:cat>
          <c:val>
            <c:numRef>
              <c:f>GroupBy!$P$2:$P$7</c:f>
              <c:numCache>
                <c:formatCode>General</c:formatCode>
                <c:ptCount val="6"/>
                <c:pt idx="0">
                  <c:v>3.42</c:v>
                </c:pt>
                <c:pt idx="1">
                  <c:v>1.034</c:v>
                </c:pt>
                <c:pt idx="2">
                  <c:v>0.27200000000000002</c:v>
                </c:pt>
                <c:pt idx="3">
                  <c:v>0.154</c:v>
                </c:pt>
                <c:pt idx="4">
                  <c:v>0.129</c:v>
                </c:pt>
                <c:pt idx="5">
                  <c:v>0.191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9C-4FF5-8389-71693612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002624"/>
        <c:axId val="139004160"/>
      </c:barChart>
      <c:catAx>
        <c:axId val="13900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004160"/>
        <c:crosses val="autoZero"/>
        <c:auto val="1"/>
        <c:lblAlgn val="ctr"/>
        <c:lblOffset val="100"/>
        <c:noMultiLvlLbl val="0"/>
      </c:catAx>
      <c:valAx>
        <c:axId val="1390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0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JoinTable: No. of Seconds Per Each MillionRow Equvalent</a:t>
            </a:r>
          </a:p>
        </c:rich>
      </c:tx>
      <c:layout>
        <c:manualLayout>
          <c:xMode val="edge"/>
          <c:yMode val="edge"/>
          <c:x val="0.21539763113367177"/>
          <c:y val="5.3579676674364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JoinTable!$Q$1</c:f>
              <c:strCache>
                <c:ptCount val="1"/>
                <c:pt idx="0">
                  <c:v>Peaks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JoinTable!$O$2:$O$7</c:f>
              <c:strCache>
                <c:ptCount val="6"/>
                <c:pt idx="0">
                  <c:v>0.01M</c:v>
                </c:pt>
                <c:pt idx="1">
                  <c:v>0.1M</c:v>
                </c:pt>
                <c:pt idx="2">
                  <c:v>1M</c:v>
                </c:pt>
                <c:pt idx="3">
                  <c:v>10M</c:v>
                </c:pt>
                <c:pt idx="4">
                  <c:v>100M</c:v>
                </c:pt>
                <c:pt idx="5">
                  <c:v>1000M</c:v>
                </c:pt>
              </c:strCache>
            </c:strRef>
          </c:cat>
          <c:val>
            <c:numRef>
              <c:f>JoinTable!$Q$2:$Q$7</c:f>
              <c:numCache>
                <c:formatCode>General</c:formatCode>
                <c:ptCount val="6"/>
                <c:pt idx="0">
                  <c:v>6.14</c:v>
                </c:pt>
                <c:pt idx="1">
                  <c:v>1.6839999999999999</c:v>
                </c:pt>
                <c:pt idx="2">
                  <c:v>0.27100000000000002</c:v>
                </c:pt>
                <c:pt idx="3">
                  <c:v>0.159</c:v>
                </c:pt>
                <c:pt idx="4">
                  <c:v>0.17799999999999999</c:v>
                </c:pt>
                <c:pt idx="5">
                  <c:v>0.30199999999999999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11-4B18-BD33-CA0C3A2E781B}"/>
            </c:ext>
          </c:extLst>
        </c:ser>
        <c:ser>
          <c:idx val="0"/>
          <c:order val="1"/>
          <c:tx>
            <c:strRef>
              <c:f>JoinTable!$P$1</c:f>
              <c:strCache>
                <c:ptCount val="1"/>
                <c:pt idx="0">
                  <c:v>Polars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JoinTable!$O$2:$O$7</c:f>
              <c:strCache>
                <c:ptCount val="6"/>
                <c:pt idx="0">
                  <c:v>0.01M</c:v>
                </c:pt>
                <c:pt idx="1">
                  <c:v>0.1M</c:v>
                </c:pt>
                <c:pt idx="2">
                  <c:v>1M</c:v>
                </c:pt>
                <c:pt idx="3">
                  <c:v>10M</c:v>
                </c:pt>
                <c:pt idx="4">
                  <c:v>100M</c:v>
                </c:pt>
                <c:pt idx="5">
                  <c:v>1000M</c:v>
                </c:pt>
              </c:strCache>
            </c:strRef>
          </c:cat>
          <c:val>
            <c:numRef>
              <c:f>JoinTable!$P$2:$P$7</c:f>
              <c:numCache>
                <c:formatCode>General</c:formatCode>
                <c:ptCount val="6"/>
                <c:pt idx="0">
                  <c:v>3.14</c:v>
                </c:pt>
                <c:pt idx="1">
                  <c:v>0.61199999999999999</c:v>
                </c:pt>
                <c:pt idx="2">
                  <c:v>0.39700000000000002</c:v>
                </c:pt>
                <c:pt idx="3">
                  <c:v>0.38800000000000001</c:v>
                </c:pt>
                <c:pt idx="4">
                  <c:v>0.88600000000000001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11-4B18-BD33-CA0C3A2E7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3286656"/>
        <c:axId val="143288192"/>
      </c:barChart>
      <c:catAx>
        <c:axId val="14328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288192"/>
        <c:crosses val="autoZero"/>
        <c:auto val="1"/>
        <c:lblAlgn val="ctr"/>
        <c:lblOffset val="100"/>
        <c:noMultiLvlLbl val="0"/>
      </c:catAx>
      <c:valAx>
        <c:axId val="1432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2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190500</xdr:colOff>
      <xdr:row>21</xdr:row>
      <xdr:rowOff>123825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190500</xdr:colOff>
      <xdr:row>21</xdr:row>
      <xdr:rowOff>123825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190500</xdr:colOff>
      <xdr:row>21</xdr:row>
      <xdr:rowOff>123825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579120</xdr:colOff>
      <xdr:row>4</xdr:row>
      <xdr:rowOff>53340</xdr:rowOff>
    </xdr:from>
    <xdr:to>
      <xdr:col>4</xdr:col>
      <xdr:colOff>441960</xdr:colOff>
      <xdr:row>5</xdr:row>
      <xdr:rowOff>179070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 txBox="1"/>
      </xdr:nvSpPr>
      <xdr:spPr>
        <a:xfrm>
          <a:off x="579120" y="830580"/>
          <a:ext cx="242316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Polars fail</a:t>
          </a:r>
          <a:r>
            <a:rPr lang="en-US" altLang="zh-TW" sz="1100" baseline="0"/>
            <a:t> to join billion-row table</a:t>
          </a:r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H25" sqref="H25"/>
    </sheetView>
  </sheetViews>
  <sheetFormatPr defaultColWidth="8.734375" defaultRowHeight="15"/>
  <cols>
    <col min="1" max="1" width="3" style="25" customWidth="1"/>
    <col min="2" max="2" width="10.62890625" style="25" customWidth="1"/>
    <col min="3" max="3" width="6.62890625" style="32" customWidth="1"/>
    <col min="4" max="4" width="2.62890625" style="32" customWidth="1"/>
    <col min="5" max="5" width="11.3671875" style="25" hidden="1" customWidth="1"/>
    <col min="6" max="6" width="10.62890625" style="25" customWidth="1"/>
    <col min="7" max="7" width="11.734375" style="25" hidden="1" customWidth="1"/>
    <col min="8" max="8" width="11.3671875" style="25" customWidth="1"/>
    <col min="9" max="16384" width="8.734375" style="25"/>
  </cols>
  <sheetData>
    <row r="1" spans="2:9" ht="10" customHeight="1">
      <c r="C1" s="26"/>
      <c r="D1" s="26"/>
      <c r="E1" s="27"/>
      <c r="F1" s="27"/>
      <c r="G1" s="27"/>
      <c r="H1" s="27"/>
    </row>
    <row r="2" spans="2:9" s="29" customFormat="1" ht="19.8">
      <c r="B2" s="29" t="s">
        <v>0</v>
      </c>
      <c r="C2" s="35" t="s">
        <v>1</v>
      </c>
      <c r="D2" s="26"/>
      <c r="E2" s="47" t="s">
        <v>2</v>
      </c>
      <c r="F2" s="47"/>
      <c r="G2" s="47" t="s">
        <v>3</v>
      </c>
      <c r="H2" s="47"/>
      <c r="I2" s="36" t="s">
        <v>4</v>
      </c>
    </row>
    <row r="3" spans="2:9" s="19" customFormat="1">
      <c r="C3" s="30" t="s">
        <v>5</v>
      </c>
      <c r="D3" s="30"/>
      <c r="E3" s="19" t="s">
        <v>6</v>
      </c>
      <c r="F3" s="48" t="s">
        <v>7</v>
      </c>
      <c r="G3" s="48"/>
      <c r="H3" s="48"/>
      <c r="I3" s="31" t="s">
        <v>8</v>
      </c>
    </row>
    <row r="4" spans="2:9" s="19" customFormat="1">
      <c r="C4" s="30"/>
      <c r="D4" s="30"/>
      <c r="I4" s="25"/>
    </row>
    <row r="5" spans="2:9">
      <c r="B5" s="25" t="s">
        <v>9</v>
      </c>
      <c r="C5" s="32">
        <v>0.01</v>
      </c>
      <c r="E5" s="20">
        <v>4.02E-2</v>
      </c>
      <c r="F5" s="20">
        <v>4.0199999999999996</v>
      </c>
      <c r="G5" s="20">
        <v>1.5799999999999998E-2</v>
      </c>
      <c r="H5" s="20">
        <v>1.5799999999999998</v>
      </c>
      <c r="I5" s="33">
        <v>0.60696517412935314</v>
      </c>
    </row>
    <row r="6" spans="2:9">
      <c r="C6" s="32">
        <v>0.1</v>
      </c>
      <c r="E6" s="20">
        <v>9.3800000000000008E-2</v>
      </c>
      <c r="F6" s="20">
        <v>0.93800000000000006</v>
      </c>
      <c r="G6" s="20">
        <v>7.1200000000000013E-2</v>
      </c>
      <c r="H6" s="20">
        <v>0.71200000000000019</v>
      </c>
      <c r="I6" s="33">
        <v>0.24093816631130049</v>
      </c>
    </row>
    <row r="7" spans="2:9">
      <c r="C7" s="32">
        <v>1</v>
      </c>
      <c r="E7" s="20">
        <v>0.21259999999999998</v>
      </c>
      <c r="F7" s="20">
        <v>0.21259999999999998</v>
      </c>
      <c r="G7" s="20">
        <v>0.18719999999999998</v>
      </c>
      <c r="H7" s="20">
        <v>0.18719999999999998</v>
      </c>
      <c r="I7" s="33">
        <v>0.11947318908748827</v>
      </c>
    </row>
    <row r="8" spans="2:9">
      <c r="C8" s="32">
        <v>10</v>
      </c>
      <c r="E8" s="20">
        <v>1.2343999999999999</v>
      </c>
      <c r="F8" s="20">
        <v>0.12343999999999999</v>
      </c>
      <c r="G8" s="20">
        <v>1.1484000000000001</v>
      </c>
      <c r="H8" s="20">
        <v>0.11484000000000001</v>
      </c>
      <c r="I8" s="33">
        <v>6.9669475048606475E-2</v>
      </c>
    </row>
    <row r="9" spans="2:9">
      <c r="C9" s="32">
        <v>100</v>
      </c>
      <c r="E9" s="20">
        <v>11.418800000000001</v>
      </c>
      <c r="F9" s="20">
        <v>0.11418800000000001</v>
      </c>
      <c r="G9" s="20">
        <v>9.3134000000000015</v>
      </c>
      <c r="H9" s="20">
        <v>9.3134000000000008E-2</v>
      </c>
      <c r="I9" s="33">
        <v>0.18438014502399552</v>
      </c>
    </row>
    <row r="10" spans="2:9">
      <c r="C10" s="32">
        <v>1000</v>
      </c>
      <c r="E10" s="20">
        <v>171.8914</v>
      </c>
      <c r="F10" s="20">
        <v>0.1718914</v>
      </c>
      <c r="G10" s="20">
        <v>103.752</v>
      </c>
      <c r="H10" s="20">
        <v>0.103752</v>
      </c>
      <c r="I10" s="33">
        <v>0.39640959349915122</v>
      </c>
    </row>
    <row r="11" spans="2:9">
      <c r="E11" s="20"/>
      <c r="F11" s="20"/>
      <c r="G11" s="20"/>
      <c r="H11" s="20"/>
      <c r="I11" s="28"/>
    </row>
    <row r="12" spans="2:9">
      <c r="B12" s="25" t="s">
        <v>10</v>
      </c>
      <c r="C12" s="32">
        <v>0.01</v>
      </c>
      <c r="E12" s="20">
        <v>3.4200000000000001E-2</v>
      </c>
      <c r="F12" s="20">
        <v>3.42</v>
      </c>
      <c r="G12" s="20">
        <v>1.7000000000000001E-2</v>
      </c>
      <c r="H12" s="20">
        <v>1.7000000000000002</v>
      </c>
      <c r="I12" s="33">
        <v>0.50292397660818711</v>
      </c>
    </row>
    <row r="13" spans="2:9">
      <c r="C13" s="32">
        <v>0.1</v>
      </c>
      <c r="E13" s="20">
        <v>0.10340000000000001</v>
      </c>
      <c r="F13" s="20">
        <v>1.034</v>
      </c>
      <c r="G13" s="20">
        <v>0.15260000000000001</v>
      </c>
      <c r="H13" s="20">
        <v>1.5260000000000002</v>
      </c>
      <c r="I13" s="33">
        <v>-0.32241153342070783</v>
      </c>
    </row>
    <row r="14" spans="2:9">
      <c r="C14" s="32">
        <v>1</v>
      </c>
      <c r="E14" s="20">
        <v>0.27179999999999999</v>
      </c>
      <c r="F14" s="20">
        <v>0.27179999999999999</v>
      </c>
      <c r="G14" s="20">
        <v>0.34740000000000004</v>
      </c>
      <c r="H14" s="20">
        <v>0.34740000000000004</v>
      </c>
      <c r="I14" s="33">
        <v>-0.21761658031088096</v>
      </c>
    </row>
    <row r="15" spans="2:9">
      <c r="C15" s="32">
        <v>10</v>
      </c>
      <c r="E15" s="20">
        <v>1.5396000000000001</v>
      </c>
      <c r="F15" s="20">
        <v>0.15396000000000001</v>
      </c>
      <c r="G15" s="20">
        <v>2.2699999999999996</v>
      </c>
      <c r="H15" s="20">
        <v>0.22699999999999995</v>
      </c>
      <c r="I15" s="33">
        <v>-0.32176211453744474</v>
      </c>
    </row>
    <row r="16" spans="2:9">
      <c r="C16" s="32">
        <v>100</v>
      </c>
      <c r="E16" s="20">
        <v>12.912799999999999</v>
      </c>
      <c r="F16" s="20">
        <v>0.12912799999999999</v>
      </c>
      <c r="G16" s="20">
        <v>22.830400000000001</v>
      </c>
      <c r="H16" s="20">
        <v>0.22830400000000001</v>
      </c>
      <c r="I16" s="33">
        <v>-0.43440325180461142</v>
      </c>
    </row>
    <row r="17" spans="2:9">
      <c r="C17" s="32">
        <v>1000</v>
      </c>
      <c r="E17" s="20">
        <v>190.80019999999999</v>
      </c>
      <c r="F17" s="20">
        <v>0.1908002</v>
      </c>
      <c r="G17" s="20">
        <v>238.76220000000004</v>
      </c>
      <c r="H17" s="20">
        <v>0.23876220000000004</v>
      </c>
      <c r="I17" s="33">
        <v>-0.20087769337022371</v>
      </c>
    </row>
    <row r="18" spans="2:9">
      <c r="E18" s="20"/>
      <c r="F18" s="20"/>
      <c r="G18" s="20"/>
      <c r="H18" s="20"/>
      <c r="I18" s="33"/>
    </row>
    <row r="19" spans="2:9">
      <c r="B19" s="25" t="s">
        <v>11</v>
      </c>
      <c r="C19" s="32">
        <v>0.01</v>
      </c>
      <c r="E19" s="20">
        <v>3.1400000000000004E-2</v>
      </c>
      <c r="F19" s="20">
        <v>3.1400000000000006</v>
      </c>
      <c r="G19" s="20">
        <v>6.1399999999999996E-2</v>
      </c>
      <c r="H19" s="20">
        <v>6.14</v>
      </c>
      <c r="I19" s="33">
        <v>-0.48859934853420184</v>
      </c>
    </row>
    <row r="20" spans="2:9">
      <c r="C20" s="32">
        <v>0.1</v>
      </c>
      <c r="E20" s="20">
        <v>6.1199999999999997E-2</v>
      </c>
      <c r="F20" s="20">
        <v>0.61199999999999999</v>
      </c>
      <c r="G20" s="20">
        <v>0.16840000000000002</v>
      </c>
      <c r="H20" s="20">
        <v>1.6840000000000002</v>
      </c>
      <c r="I20" s="33">
        <v>-0.63657957244655583</v>
      </c>
    </row>
    <row r="21" spans="2:9">
      <c r="C21" s="32">
        <v>1</v>
      </c>
      <c r="E21" s="20">
        <v>0.39679999999999999</v>
      </c>
      <c r="F21" s="20">
        <v>0.39679999999999999</v>
      </c>
      <c r="G21" s="20">
        <v>0.27060000000000001</v>
      </c>
      <c r="H21" s="20">
        <v>0.27060000000000001</v>
      </c>
      <c r="I21" s="33">
        <v>0.31804435483870963</v>
      </c>
    </row>
    <row r="22" spans="2:9">
      <c r="C22" s="32">
        <v>10</v>
      </c>
      <c r="E22" s="20">
        <v>3.879</v>
      </c>
      <c r="F22" s="20">
        <v>0.38790000000000002</v>
      </c>
      <c r="G22" s="20">
        <v>1.5875999999999999</v>
      </c>
      <c r="H22" s="20">
        <v>0.15875999999999998</v>
      </c>
      <c r="I22" s="33">
        <v>0.59071925754060328</v>
      </c>
    </row>
    <row r="23" spans="2:9">
      <c r="C23" s="32">
        <v>100</v>
      </c>
      <c r="E23" s="20">
        <v>88.646800000000013</v>
      </c>
      <c r="F23" s="20">
        <v>0.88646800000000014</v>
      </c>
      <c r="G23" s="20">
        <v>17.806599999999996</v>
      </c>
      <c r="H23" s="20">
        <v>0.17806599999999995</v>
      </c>
      <c r="I23" s="33">
        <v>0.799128676951678</v>
      </c>
    </row>
    <row r="24" spans="2:9">
      <c r="C24" s="32">
        <v>1000</v>
      </c>
      <c r="E24" s="21" t="s">
        <v>12</v>
      </c>
      <c r="F24" s="21" t="s">
        <v>12</v>
      </c>
      <c r="G24" s="20">
        <v>171.8914</v>
      </c>
      <c r="H24" s="20">
        <v>0.30199999999999999</v>
      </c>
      <c r="I24" s="34" t="s">
        <v>13</v>
      </c>
    </row>
    <row r="25" spans="2:9" ht="15.3" thickBot="1">
      <c r="E25" s="21"/>
      <c r="F25" s="21"/>
      <c r="G25" s="20"/>
      <c r="H25" s="20"/>
      <c r="I25" s="34"/>
    </row>
    <row r="26" spans="2:9" ht="16.5" customHeight="1">
      <c r="B26" s="25" t="s">
        <v>14</v>
      </c>
      <c r="C26" s="49" t="s">
        <v>15</v>
      </c>
      <c r="D26" s="50"/>
      <c r="E26" s="50"/>
      <c r="F26" s="50"/>
      <c r="G26" s="50"/>
      <c r="H26" s="50"/>
      <c r="I26" s="51"/>
    </row>
    <row r="27" spans="2:9" ht="16.5" customHeight="1">
      <c r="C27" s="52"/>
      <c r="D27" s="53"/>
      <c r="E27" s="53"/>
      <c r="F27" s="53"/>
      <c r="G27" s="53"/>
      <c r="H27" s="53"/>
      <c r="I27" s="54"/>
    </row>
    <row r="28" spans="2:9" ht="16.5" customHeight="1">
      <c r="B28" s="25" t="s">
        <v>16</v>
      </c>
      <c r="C28" s="52"/>
      <c r="D28" s="53"/>
      <c r="E28" s="53"/>
      <c r="F28" s="53"/>
      <c r="G28" s="53"/>
      <c r="H28" s="53"/>
      <c r="I28" s="54"/>
    </row>
    <row r="29" spans="2:9" ht="16.5" customHeight="1">
      <c r="C29" s="52"/>
      <c r="D29" s="53"/>
      <c r="E29" s="53"/>
      <c r="F29" s="53"/>
      <c r="G29" s="53"/>
      <c r="H29" s="53"/>
      <c r="I29" s="54"/>
    </row>
    <row r="30" spans="2:9" ht="16.5" customHeight="1" thickBot="1">
      <c r="B30" s="25" t="s">
        <v>17</v>
      </c>
      <c r="C30" s="55"/>
      <c r="D30" s="56"/>
      <c r="E30" s="56"/>
      <c r="F30" s="56"/>
      <c r="G30" s="56"/>
      <c r="H30" s="56"/>
      <c r="I30" s="57"/>
    </row>
    <row r="31" spans="2:9">
      <c r="E31" s="21"/>
      <c r="F31" s="21"/>
      <c r="G31" s="20"/>
      <c r="H31" s="20"/>
      <c r="I31" s="34"/>
    </row>
    <row r="32" spans="2:9">
      <c r="B32" s="40" t="s">
        <v>18</v>
      </c>
      <c r="E32" s="20"/>
      <c r="F32" s="20"/>
      <c r="G32" s="20"/>
      <c r="H32" s="20"/>
    </row>
    <row r="33" spans="2:8">
      <c r="B33" s="25" t="s">
        <v>19</v>
      </c>
      <c r="E33" s="20"/>
      <c r="F33" s="20"/>
      <c r="G33" s="20"/>
      <c r="H33" s="20"/>
    </row>
    <row r="34" spans="2:8">
      <c r="B34" s="25" t="s">
        <v>20</v>
      </c>
      <c r="E34" s="20"/>
      <c r="F34" s="20"/>
      <c r="G34" s="20"/>
      <c r="H34" s="20"/>
    </row>
    <row r="35" spans="2:8">
      <c r="E35" s="20"/>
      <c r="F35" s="20"/>
      <c r="G35" s="20"/>
      <c r="H35" s="20"/>
    </row>
    <row r="36" spans="2:8">
      <c r="E36" s="20"/>
      <c r="F36" s="20"/>
      <c r="G36" s="20"/>
      <c r="H36" s="20"/>
    </row>
  </sheetData>
  <mergeCells count="4">
    <mergeCell ref="E2:F2"/>
    <mergeCell ref="G2:H2"/>
    <mergeCell ref="F3:H3"/>
    <mergeCell ref="C26:I30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workbookViewId="0">
      <selection activeCell="C28" sqref="C28"/>
    </sheetView>
  </sheetViews>
  <sheetFormatPr defaultColWidth="8.89453125" defaultRowHeight="15.3"/>
  <cols>
    <col min="1" max="1" width="8.89453125" style="41"/>
    <col min="2" max="2" width="8.89453125" style="43"/>
    <col min="3" max="13" width="8.89453125" style="41"/>
    <col min="14" max="17" width="8.89453125" style="42"/>
    <col min="18" max="16384" width="8.89453125" style="41"/>
  </cols>
  <sheetData>
    <row r="1" spans="14:19">
      <c r="N1" s="46" t="s">
        <v>21</v>
      </c>
      <c r="O1" s="45" t="s">
        <v>22</v>
      </c>
      <c r="P1" s="45" t="s">
        <v>23</v>
      </c>
      <c r="Q1" s="45" t="s">
        <v>24</v>
      </c>
    </row>
    <row r="2" spans="14:19">
      <c r="N2" s="42" t="s">
        <v>25</v>
      </c>
      <c r="O2" s="44" t="s">
        <v>26</v>
      </c>
      <c r="P2" s="42">
        <v>4.0199999999999996</v>
      </c>
      <c r="Q2" s="42">
        <v>1.58</v>
      </c>
    </row>
    <row r="3" spans="14:19">
      <c r="N3" s="42" t="s">
        <v>25</v>
      </c>
      <c r="O3" s="44" t="s">
        <v>27</v>
      </c>
      <c r="P3" s="42">
        <v>0.93799999999999994</v>
      </c>
      <c r="Q3" s="42">
        <v>0.71199999999999997</v>
      </c>
    </row>
    <row r="4" spans="14:19">
      <c r="N4" s="42" t="s">
        <v>25</v>
      </c>
      <c r="O4" s="44" t="s">
        <v>28</v>
      </c>
      <c r="P4" s="42">
        <v>0.21299999999999999</v>
      </c>
      <c r="Q4" s="42">
        <v>0.187</v>
      </c>
    </row>
    <row r="5" spans="14:19">
      <c r="N5" s="42" t="s">
        <v>25</v>
      </c>
      <c r="O5" s="44" t="s">
        <v>29</v>
      </c>
      <c r="P5" s="42">
        <v>0.123</v>
      </c>
      <c r="Q5" s="42">
        <v>0.115</v>
      </c>
    </row>
    <row r="6" spans="14:19">
      <c r="N6" s="42" t="s">
        <v>25</v>
      </c>
      <c r="O6" s="44" t="s">
        <v>30</v>
      </c>
      <c r="P6" s="42">
        <v>0.114</v>
      </c>
      <c r="Q6" s="42">
        <v>9.2999999999999999E-2</v>
      </c>
    </row>
    <row r="7" spans="14:19">
      <c r="N7" s="42" t="s">
        <v>25</v>
      </c>
      <c r="O7" s="44" t="s">
        <v>31</v>
      </c>
      <c r="P7" s="42">
        <v>0.17199999999999999</v>
      </c>
      <c r="Q7" s="42">
        <v>0.104</v>
      </c>
    </row>
    <row r="9" spans="14:19">
      <c r="S9" s="43"/>
    </row>
    <row r="10" spans="14:19">
      <c r="S10" s="43"/>
    </row>
    <row r="11" spans="14:19">
      <c r="S11" s="43"/>
    </row>
    <row r="12" spans="14:19">
      <c r="S12" s="43"/>
    </row>
    <row r="13" spans="14:19">
      <c r="S13" s="43"/>
    </row>
    <row r="14" spans="14:19">
      <c r="S14" s="43"/>
    </row>
    <row r="15" spans="14:19">
      <c r="S15" s="43"/>
    </row>
    <row r="16" spans="14:19">
      <c r="S16" s="43"/>
    </row>
    <row r="17" spans="19:20">
      <c r="S17" s="43"/>
    </row>
    <row r="18" spans="19:20">
      <c r="S18" s="43"/>
    </row>
    <row r="19" spans="19:20">
      <c r="S19" s="43"/>
    </row>
    <row r="20" spans="19:20">
      <c r="S20" s="43"/>
      <c r="T20" s="4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workbookViewId="0">
      <selection activeCell="B28" sqref="B28"/>
    </sheetView>
  </sheetViews>
  <sheetFormatPr defaultColWidth="8.89453125" defaultRowHeight="15.3"/>
  <cols>
    <col min="1" max="1" width="8.89453125" style="41"/>
    <col min="2" max="2" width="8.89453125" style="43"/>
    <col min="3" max="13" width="8.89453125" style="41"/>
    <col min="14" max="17" width="8.89453125" style="42"/>
    <col min="18" max="16384" width="8.89453125" style="41"/>
  </cols>
  <sheetData>
    <row r="1" spans="14:19">
      <c r="N1" s="46" t="s">
        <v>21</v>
      </c>
      <c r="O1" s="45" t="s">
        <v>22</v>
      </c>
      <c r="P1" s="45" t="s">
        <v>23</v>
      </c>
      <c r="Q1" s="45" t="s">
        <v>24</v>
      </c>
    </row>
    <row r="2" spans="14:19">
      <c r="N2" s="42" t="s">
        <v>32</v>
      </c>
      <c r="O2" s="44" t="s">
        <v>26</v>
      </c>
      <c r="P2" s="42">
        <v>3.42</v>
      </c>
      <c r="Q2" s="42">
        <v>1.7</v>
      </c>
    </row>
    <row r="3" spans="14:19">
      <c r="N3" s="42" t="s">
        <v>32</v>
      </c>
      <c r="O3" s="44" t="s">
        <v>27</v>
      </c>
      <c r="P3" s="42">
        <v>1.034</v>
      </c>
      <c r="Q3" s="42">
        <v>1.526</v>
      </c>
    </row>
    <row r="4" spans="14:19">
      <c r="N4" s="42" t="s">
        <v>32</v>
      </c>
      <c r="O4" s="44" t="s">
        <v>28</v>
      </c>
      <c r="P4" s="42">
        <v>0.27200000000000002</v>
      </c>
      <c r="Q4" s="42">
        <v>0.34699999999999998</v>
      </c>
    </row>
    <row r="5" spans="14:19">
      <c r="N5" s="42" t="s">
        <v>32</v>
      </c>
      <c r="O5" s="44" t="s">
        <v>29</v>
      </c>
      <c r="P5" s="42">
        <v>0.154</v>
      </c>
      <c r="Q5" s="42">
        <v>0.22700000000000001</v>
      </c>
    </row>
    <row r="6" spans="14:19">
      <c r="N6" s="42" t="s">
        <v>32</v>
      </c>
      <c r="O6" s="44" t="s">
        <v>30</v>
      </c>
      <c r="P6" s="42">
        <v>0.129</v>
      </c>
      <c r="Q6" s="42">
        <v>0.22800000000000001</v>
      </c>
    </row>
    <row r="7" spans="14:19">
      <c r="N7" s="42" t="s">
        <v>32</v>
      </c>
      <c r="O7" s="44" t="s">
        <v>31</v>
      </c>
      <c r="P7" s="42">
        <v>0.191</v>
      </c>
      <c r="Q7" s="42">
        <v>0.23899999999999999</v>
      </c>
    </row>
    <row r="9" spans="14:19">
      <c r="S9" s="43"/>
    </row>
    <row r="10" spans="14:19">
      <c r="S10" s="43"/>
    </row>
    <row r="11" spans="14:19">
      <c r="S11" s="43"/>
    </row>
    <row r="12" spans="14:19">
      <c r="S12" s="43"/>
    </row>
    <row r="13" spans="14:19">
      <c r="S13" s="43"/>
    </row>
    <row r="14" spans="14:19">
      <c r="S14" s="43"/>
    </row>
    <row r="15" spans="14:19">
      <c r="S15" s="43"/>
    </row>
    <row r="16" spans="14:19">
      <c r="S16" s="43"/>
    </row>
    <row r="17" spans="19:20">
      <c r="S17" s="43"/>
    </row>
    <row r="18" spans="19:20">
      <c r="S18" s="43"/>
    </row>
    <row r="19" spans="19:20">
      <c r="S19" s="43"/>
    </row>
    <row r="20" spans="19:20">
      <c r="S20" s="43"/>
      <c r="T20" s="43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workbookViewId="0">
      <selection activeCell="Q8" sqref="Q8"/>
    </sheetView>
  </sheetViews>
  <sheetFormatPr defaultColWidth="8.89453125" defaultRowHeight="15.3"/>
  <cols>
    <col min="1" max="1" width="8.89453125" style="41"/>
    <col min="2" max="2" width="8.89453125" style="43"/>
    <col min="3" max="13" width="8.89453125" style="41"/>
    <col min="14" max="18" width="8.89453125" style="42"/>
    <col min="19" max="16384" width="8.89453125" style="41"/>
  </cols>
  <sheetData>
    <row r="1" spans="14:19">
      <c r="N1" s="46" t="s">
        <v>21</v>
      </c>
      <c r="O1" s="45" t="s">
        <v>22</v>
      </c>
      <c r="P1" s="45" t="s">
        <v>23</v>
      </c>
      <c r="Q1" s="45" t="s">
        <v>24</v>
      </c>
    </row>
    <row r="2" spans="14:19">
      <c r="N2" s="42" t="s">
        <v>33</v>
      </c>
      <c r="O2" s="44" t="s">
        <v>26</v>
      </c>
      <c r="P2" s="42">
        <v>3.14</v>
      </c>
      <c r="Q2" s="42">
        <v>6.14</v>
      </c>
    </row>
    <row r="3" spans="14:19">
      <c r="N3" s="42" t="s">
        <v>33</v>
      </c>
      <c r="O3" s="44" t="s">
        <v>27</v>
      </c>
      <c r="P3" s="42">
        <v>0.61199999999999999</v>
      </c>
      <c r="Q3" s="42">
        <v>1.6839999999999999</v>
      </c>
    </row>
    <row r="4" spans="14:19">
      <c r="N4" s="42" t="s">
        <v>33</v>
      </c>
      <c r="O4" s="44" t="s">
        <v>28</v>
      </c>
      <c r="P4" s="42">
        <v>0.39700000000000002</v>
      </c>
      <c r="Q4" s="42">
        <v>0.27100000000000002</v>
      </c>
    </row>
    <row r="5" spans="14:19">
      <c r="N5" s="42" t="s">
        <v>33</v>
      </c>
      <c r="O5" s="44" t="s">
        <v>29</v>
      </c>
      <c r="P5" s="42">
        <v>0.38800000000000001</v>
      </c>
      <c r="Q5" s="42">
        <v>0.159</v>
      </c>
    </row>
    <row r="6" spans="14:19">
      <c r="N6" s="42" t="s">
        <v>33</v>
      </c>
      <c r="O6" s="44" t="s">
        <v>30</v>
      </c>
      <c r="P6" s="42">
        <v>0.88600000000000001</v>
      </c>
      <c r="Q6" s="42">
        <v>0.17799999999999999</v>
      </c>
    </row>
    <row r="7" spans="14:19">
      <c r="N7" s="42" t="s">
        <v>33</v>
      </c>
      <c r="O7" s="44" t="s">
        <v>31</v>
      </c>
      <c r="P7" s="44" t="s">
        <v>34</v>
      </c>
      <c r="Q7" s="42">
        <v>0.30199999999999999</v>
      </c>
    </row>
    <row r="9" spans="14:19">
      <c r="S9" s="43"/>
    </row>
    <row r="10" spans="14:19">
      <c r="S10" s="43"/>
    </row>
    <row r="11" spans="14:19">
      <c r="S11" s="43"/>
    </row>
    <row r="12" spans="14:19">
      <c r="S12" s="43"/>
    </row>
    <row r="13" spans="14:19">
      <c r="S13" s="43"/>
    </row>
    <row r="14" spans="14:19">
      <c r="S14" s="43"/>
    </row>
    <row r="15" spans="14:19">
      <c r="S15" s="43"/>
    </row>
    <row r="16" spans="14:19">
      <c r="S16" s="43"/>
    </row>
    <row r="17" spans="19:20">
      <c r="S17" s="43"/>
    </row>
    <row r="18" spans="19:20">
      <c r="S18" s="43"/>
    </row>
    <row r="19" spans="19:20">
      <c r="S19" s="43"/>
    </row>
    <row r="20" spans="19:20">
      <c r="S20" s="43"/>
      <c r="T20" s="43"/>
    </row>
  </sheetData>
  <phoneticPr fontId="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3"/>
  <sheetViews>
    <sheetView tabSelected="1" zoomScaleNormal="100" workbookViewId="0">
      <pane xSplit="3" ySplit="5" topLeftCell="D9" activePane="bottomRight" state="frozen"/>
      <selection pane="topRight" activeCell="D1" sqref="D1"/>
      <selection pane="bottomLeft" activeCell="A4" sqref="A4"/>
      <selection pane="bottomRight" activeCell="N26" sqref="N26"/>
    </sheetView>
  </sheetViews>
  <sheetFormatPr defaultColWidth="8.734375" defaultRowHeight="15" outlineLevelCol="1"/>
  <cols>
    <col min="1" max="1" width="3" style="3" customWidth="1"/>
    <col min="2" max="2" width="11.62890625" style="3" customWidth="1"/>
    <col min="3" max="3" width="12.62890625" style="7" bestFit="1" customWidth="1"/>
    <col min="4" max="4" width="4.62890625" style="7" customWidth="1"/>
    <col min="5" max="5" width="11.3671875" style="3" customWidth="1"/>
    <col min="6" max="6" width="14.3671875" style="3" bestFit="1" customWidth="1"/>
    <col min="7" max="7" width="10.1015625" style="3" customWidth="1" outlineLevel="1"/>
    <col min="8" max="9" width="10.3671875" style="3" customWidth="1" outlineLevel="1"/>
    <col min="10" max="10" width="10.47265625" style="3" customWidth="1" outlineLevel="1"/>
    <col min="11" max="11" width="9.89453125" style="3" customWidth="1" outlineLevel="1"/>
    <col min="12" max="12" width="2" style="3" customWidth="1"/>
    <col min="13" max="13" width="11.734375" style="3" customWidth="1"/>
    <col min="14" max="14" width="14.3671875" style="3" customWidth="1"/>
    <col min="15" max="16" width="9.734375" style="3" customWidth="1" outlineLevel="1"/>
    <col min="17" max="17" width="10.1015625" style="3" customWidth="1" outlineLevel="1"/>
    <col min="18" max="19" width="9.734375" style="3" customWidth="1" outlineLevel="1"/>
    <col min="20" max="20" width="2.62890625" style="3" customWidth="1"/>
    <col min="21" max="21" width="12" style="11" customWidth="1"/>
    <col min="22" max="16384" width="8.734375" style="3"/>
  </cols>
  <sheetData>
    <row r="1" spans="2:22">
      <c r="B1" s="3" t="s">
        <v>35</v>
      </c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2">
      <c r="B2" s="3" t="s">
        <v>36</v>
      </c>
      <c r="C2" s="2"/>
      <c r="D2" s="2"/>
      <c r="E2" s="1" t="s">
        <v>37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2" ht="10" customHeight="1"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2" s="4" customFormat="1" ht="20.100000000000001" thickBot="1">
      <c r="B4" s="13"/>
      <c r="C4" s="14"/>
      <c r="D4" s="15"/>
      <c r="E4" s="58" t="s">
        <v>2</v>
      </c>
      <c r="F4" s="58"/>
      <c r="G4" s="13">
        <v>1</v>
      </c>
      <c r="H4" s="13">
        <v>2</v>
      </c>
      <c r="I4" s="13">
        <v>3</v>
      </c>
      <c r="J4" s="13">
        <v>4</v>
      </c>
      <c r="K4" s="13">
        <v>5</v>
      </c>
      <c r="L4" s="16"/>
      <c r="M4" s="58" t="s">
        <v>3</v>
      </c>
      <c r="N4" s="58"/>
      <c r="O4" s="13">
        <v>1</v>
      </c>
      <c r="P4" s="13">
        <v>2</v>
      </c>
      <c r="Q4" s="13">
        <v>3</v>
      </c>
      <c r="R4" s="13">
        <v>4</v>
      </c>
      <c r="S4" s="13">
        <v>5</v>
      </c>
      <c r="T4" s="16"/>
      <c r="U4" s="17" t="s">
        <v>38</v>
      </c>
      <c r="V4" s="3"/>
    </row>
    <row r="5" spans="2:22" s="5" customFormat="1" ht="15.3" thickTop="1">
      <c r="B5" s="5" t="s">
        <v>0</v>
      </c>
      <c r="C5" s="6" t="s">
        <v>39</v>
      </c>
      <c r="D5" s="6"/>
      <c r="E5" s="38" t="s">
        <v>6</v>
      </c>
      <c r="F5" s="19" t="s">
        <v>40</v>
      </c>
      <c r="G5" s="59" t="s">
        <v>41</v>
      </c>
      <c r="H5" s="59"/>
      <c r="I5" s="59"/>
      <c r="J5" s="59"/>
      <c r="K5" s="59"/>
      <c r="M5" s="38" t="s">
        <v>6</v>
      </c>
      <c r="N5" s="19" t="s">
        <v>40</v>
      </c>
      <c r="O5" s="59" t="s">
        <v>41</v>
      </c>
      <c r="P5" s="59"/>
      <c r="Q5" s="59"/>
      <c r="R5" s="59"/>
      <c r="S5" s="59"/>
      <c r="T5" s="3"/>
      <c r="U5" s="12" t="s">
        <v>42</v>
      </c>
      <c r="V5" s="3"/>
    </row>
    <row r="6" spans="2:22" s="5" customFormat="1">
      <c r="C6" s="6"/>
      <c r="D6" s="6"/>
      <c r="E6" s="22"/>
      <c r="F6" s="19"/>
      <c r="G6" s="22"/>
      <c r="H6" s="22"/>
      <c r="I6" s="22"/>
      <c r="J6" s="22"/>
      <c r="K6" s="22"/>
      <c r="M6" s="22"/>
      <c r="N6" s="19"/>
      <c r="O6" s="22"/>
      <c r="P6" s="22"/>
      <c r="Q6" s="22"/>
      <c r="R6" s="22"/>
      <c r="S6" s="22"/>
      <c r="T6" s="3"/>
      <c r="U6" s="11"/>
      <c r="V6" s="3"/>
    </row>
    <row r="7" spans="2:22">
      <c r="B7" s="3" t="s">
        <v>43</v>
      </c>
      <c r="C7" s="7">
        <v>0.01</v>
      </c>
      <c r="E7" s="23">
        <f>SUM(G7:L7)/5</f>
        <v>4.02E-2</v>
      </c>
      <c r="F7" s="20">
        <f>E7*100</f>
        <v>4.0199999999999996</v>
      </c>
      <c r="G7" s="23">
        <v>9.1999999999999998E-2</v>
      </c>
      <c r="H7" s="23">
        <v>1.6E-2</v>
      </c>
      <c r="I7" s="23">
        <v>3.1E-2</v>
      </c>
      <c r="J7" s="23">
        <v>3.1E-2</v>
      </c>
      <c r="K7" s="23">
        <v>3.1E-2</v>
      </c>
      <c r="L7" s="8"/>
      <c r="M7" s="23">
        <f>SUM(O7:S7)/5</f>
        <v>1.5799999999999998E-2</v>
      </c>
      <c r="N7" s="20">
        <f>M7*100</f>
        <v>1.5799999999999998</v>
      </c>
      <c r="O7" s="23">
        <v>1.4999999999999999E-2</v>
      </c>
      <c r="P7" s="23">
        <v>1.0999999999999999E-2</v>
      </c>
      <c r="Q7" s="23">
        <v>3.3000000000000002E-2</v>
      </c>
      <c r="R7" s="23">
        <v>0.01</v>
      </c>
      <c r="S7" s="23">
        <v>0.01</v>
      </c>
      <c r="U7" s="10">
        <f>(F7-N7)/F7</f>
        <v>0.60696517412935314</v>
      </c>
    </row>
    <row r="8" spans="2:22">
      <c r="C8" s="7">
        <v>0.1</v>
      </c>
      <c r="E8" s="23">
        <f t="shared" ref="E8:E25" si="0">SUM(G8:L8)/5</f>
        <v>9.3800000000000008E-2</v>
      </c>
      <c r="F8" s="20">
        <f>E8*10</f>
        <v>0.93800000000000006</v>
      </c>
      <c r="G8" s="23">
        <v>0.17199999999999999</v>
      </c>
      <c r="H8" s="23">
        <v>7.8E-2</v>
      </c>
      <c r="I8" s="23">
        <v>7.8E-2</v>
      </c>
      <c r="J8" s="23">
        <v>7.8E-2</v>
      </c>
      <c r="K8" s="23">
        <v>6.3E-2</v>
      </c>
      <c r="L8" s="8"/>
      <c r="M8" s="23">
        <f t="shared" ref="M8:M12" si="1">SUM(O8:S8)/5</f>
        <v>7.1200000000000013E-2</v>
      </c>
      <c r="N8" s="20">
        <f>M8*10</f>
        <v>0.71200000000000019</v>
      </c>
      <c r="O8" s="23">
        <v>7.9000000000000001E-2</v>
      </c>
      <c r="P8" s="23">
        <v>7.0999999999999994E-2</v>
      </c>
      <c r="Q8" s="23">
        <v>6.7000000000000004E-2</v>
      </c>
      <c r="R8" s="23">
        <v>6.8000000000000005E-2</v>
      </c>
      <c r="S8" s="23">
        <v>7.0999999999999994E-2</v>
      </c>
      <c r="U8" s="10">
        <f t="shared" ref="U8:U12" si="2">(F8-N8)/F8</f>
        <v>0.24093816631130049</v>
      </c>
    </row>
    <row r="9" spans="2:22">
      <c r="C9" s="7">
        <v>1</v>
      </c>
      <c r="E9" s="23">
        <f t="shared" si="0"/>
        <v>0.21259999999999998</v>
      </c>
      <c r="F9" s="20">
        <f>E9*1</f>
        <v>0.21259999999999998</v>
      </c>
      <c r="G9" s="23">
        <v>0.39200000000000002</v>
      </c>
      <c r="H9" s="23">
        <v>0.17100000000000001</v>
      </c>
      <c r="I9" s="23">
        <v>0.17199999999999999</v>
      </c>
      <c r="J9" s="23">
        <v>0.17199999999999999</v>
      </c>
      <c r="K9" s="23">
        <v>0.156</v>
      </c>
      <c r="L9" s="8"/>
      <c r="M9" s="23">
        <f t="shared" si="1"/>
        <v>0.18719999999999998</v>
      </c>
      <c r="N9" s="20">
        <f>M9*1</f>
        <v>0.18719999999999998</v>
      </c>
      <c r="O9" s="23">
        <v>0.23699999999999999</v>
      </c>
      <c r="P9" s="23">
        <v>0.16200000000000001</v>
      </c>
      <c r="Q9" s="23">
        <v>0.18</v>
      </c>
      <c r="R9" s="23">
        <v>0.16500000000000001</v>
      </c>
      <c r="S9" s="23">
        <v>0.192</v>
      </c>
      <c r="U9" s="10">
        <f t="shared" si="2"/>
        <v>0.11947318908748827</v>
      </c>
    </row>
    <row r="10" spans="2:22">
      <c r="C10" s="7">
        <v>10</v>
      </c>
      <c r="E10" s="23">
        <f t="shared" si="0"/>
        <v>1.2343999999999999</v>
      </c>
      <c r="F10" s="20">
        <f>E10/10</f>
        <v>0.12343999999999999</v>
      </c>
      <c r="G10" s="23">
        <v>2.173</v>
      </c>
      <c r="H10" s="23">
        <v>1.125</v>
      </c>
      <c r="I10" s="23">
        <v>0.93600000000000005</v>
      </c>
      <c r="J10" s="23">
        <v>0.92200000000000004</v>
      </c>
      <c r="K10" s="23">
        <v>1.016</v>
      </c>
      <c r="L10" s="8"/>
      <c r="M10" s="23">
        <f t="shared" si="1"/>
        <v>1.1484000000000001</v>
      </c>
      <c r="N10" s="20">
        <f>M10/10</f>
        <v>0.11484000000000001</v>
      </c>
      <c r="O10" s="23">
        <v>1.4259999999999999</v>
      </c>
      <c r="P10" s="23">
        <v>1.07</v>
      </c>
      <c r="Q10" s="23">
        <v>1.129</v>
      </c>
      <c r="R10" s="23">
        <v>1.0629999999999999</v>
      </c>
      <c r="S10" s="23">
        <v>1.054</v>
      </c>
      <c r="U10" s="10">
        <f t="shared" si="2"/>
        <v>6.9669475048606475E-2</v>
      </c>
    </row>
    <row r="11" spans="2:22">
      <c r="C11" s="7">
        <v>100</v>
      </c>
      <c r="E11" s="23">
        <f t="shared" si="0"/>
        <v>11.418800000000001</v>
      </c>
      <c r="F11" s="20">
        <f>E11/100</f>
        <v>0.11418800000000001</v>
      </c>
      <c r="G11" s="23">
        <v>15.798999999999999</v>
      </c>
      <c r="H11" s="23">
        <v>9</v>
      </c>
      <c r="I11" s="23">
        <v>8.907</v>
      </c>
      <c r="J11" s="23">
        <v>13.56</v>
      </c>
      <c r="K11" s="23">
        <v>9.8279999999999994</v>
      </c>
      <c r="L11" s="8"/>
      <c r="M11" s="23">
        <f t="shared" si="1"/>
        <v>9.3134000000000015</v>
      </c>
      <c r="N11" s="20">
        <f>M11/100</f>
        <v>9.3134000000000008E-2</v>
      </c>
      <c r="O11" s="23">
        <v>10.167999999999999</v>
      </c>
      <c r="P11" s="23">
        <v>9.1999999999999993</v>
      </c>
      <c r="Q11" s="23">
        <v>9.1199999999999992</v>
      </c>
      <c r="R11" s="23">
        <v>8.9890000000000008</v>
      </c>
      <c r="S11" s="23">
        <v>9.09</v>
      </c>
      <c r="U11" s="10">
        <f t="shared" si="2"/>
        <v>0.18438014502399552</v>
      </c>
    </row>
    <row r="12" spans="2:22">
      <c r="C12" s="7">
        <v>1000</v>
      </c>
      <c r="E12" s="23">
        <f t="shared" si="0"/>
        <v>171.8914</v>
      </c>
      <c r="F12" s="20">
        <f>E12/1000</f>
        <v>0.1718914</v>
      </c>
      <c r="G12" s="23">
        <v>172.76400000000001</v>
      </c>
      <c r="H12" s="23">
        <v>175.661</v>
      </c>
      <c r="I12" s="23">
        <v>168.83099999999999</v>
      </c>
      <c r="J12" s="23">
        <v>170.72399999999999</v>
      </c>
      <c r="K12" s="23">
        <v>171.477</v>
      </c>
      <c r="L12" s="8"/>
      <c r="M12" s="23">
        <f t="shared" si="1"/>
        <v>103.752</v>
      </c>
      <c r="N12" s="20">
        <f>M12/1000</f>
        <v>0.103752</v>
      </c>
      <c r="O12" s="23">
        <v>104.672</v>
      </c>
      <c r="P12" s="23">
        <v>101.31</v>
      </c>
      <c r="Q12" s="23">
        <v>105.82599999999999</v>
      </c>
      <c r="R12" s="23">
        <v>103.587</v>
      </c>
      <c r="S12" s="23">
        <v>103.36499999999999</v>
      </c>
      <c r="U12" s="10">
        <f t="shared" si="2"/>
        <v>0.39640959349915122</v>
      </c>
    </row>
    <row r="13" spans="2:22">
      <c r="E13" s="23"/>
      <c r="F13" s="20"/>
      <c r="G13" s="23"/>
      <c r="H13" s="23"/>
      <c r="I13" s="23"/>
      <c r="J13" s="23"/>
      <c r="K13" s="23"/>
      <c r="L13" s="8"/>
      <c r="M13" s="23"/>
      <c r="N13" s="20"/>
      <c r="O13" s="23"/>
      <c r="P13" s="23"/>
      <c r="Q13" s="23"/>
      <c r="R13" s="23"/>
      <c r="S13" s="23"/>
    </row>
    <row r="14" spans="2:22">
      <c r="B14" s="3" t="s">
        <v>44</v>
      </c>
      <c r="C14" s="7">
        <v>0.01</v>
      </c>
      <c r="E14" s="23">
        <f t="shared" si="0"/>
        <v>3.4200000000000001E-2</v>
      </c>
      <c r="F14" s="20">
        <f>E14*100</f>
        <v>3.42</v>
      </c>
      <c r="G14" s="23">
        <v>4.7E-2</v>
      </c>
      <c r="H14" s="23">
        <v>3.1E-2</v>
      </c>
      <c r="I14" s="23">
        <v>3.1E-2</v>
      </c>
      <c r="J14" s="23">
        <v>3.1E-2</v>
      </c>
      <c r="K14" s="23">
        <v>3.1E-2</v>
      </c>
      <c r="L14" s="8"/>
      <c r="M14" s="23">
        <f t="shared" ref="M14:M19" si="3">SUM(O14:S14)/5</f>
        <v>1.7000000000000001E-2</v>
      </c>
      <c r="N14" s="20">
        <f>M14*100</f>
        <v>1.7000000000000002</v>
      </c>
      <c r="O14" s="23">
        <v>2.3E-2</v>
      </c>
      <c r="P14" s="23">
        <v>1.4999999999999999E-2</v>
      </c>
      <c r="Q14" s="23">
        <v>1.7000000000000001E-2</v>
      </c>
      <c r="R14" s="23">
        <v>1.4E-2</v>
      </c>
      <c r="S14" s="23">
        <v>1.6E-2</v>
      </c>
      <c r="U14" s="10">
        <f t="shared" ref="U14" si="4">(F14-N14)/F14</f>
        <v>0.50292397660818711</v>
      </c>
    </row>
    <row r="15" spans="2:22">
      <c r="C15" s="7">
        <v>0.1</v>
      </c>
      <c r="E15" s="23">
        <f t="shared" si="0"/>
        <v>0.10340000000000001</v>
      </c>
      <c r="F15" s="20">
        <f>E15*10</f>
        <v>1.034</v>
      </c>
      <c r="G15" s="23">
        <v>0.125</v>
      </c>
      <c r="H15" s="23">
        <v>9.4E-2</v>
      </c>
      <c r="I15" s="23">
        <v>9.4E-2</v>
      </c>
      <c r="J15" s="23">
        <v>0.11</v>
      </c>
      <c r="K15" s="23">
        <v>9.4E-2</v>
      </c>
      <c r="L15" s="8"/>
      <c r="M15" s="23">
        <f t="shared" si="3"/>
        <v>0.15260000000000001</v>
      </c>
      <c r="N15" s="20">
        <f>M15*10</f>
        <v>1.5260000000000002</v>
      </c>
      <c r="O15" s="23">
        <v>0.14199999999999999</v>
      </c>
      <c r="P15" s="23">
        <v>0.14000000000000001</v>
      </c>
      <c r="Q15" s="23">
        <v>0.20100000000000001</v>
      </c>
      <c r="R15" s="23">
        <v>0.14099999999999999</v>
      </c>
      <c r="S15" s="23">
        <v>0.13900000000000001</v>
      </c>
      <c r="U15" s="37">
        <f>-(N15-F15)/N15</f>
        <v>-0.32241153342070783</v>
      </c>
      <c r="V15" s="3" t="s">
        <v>45</v>
      </c>
    </row>
    <row r="16" spans="2:22">
      <c r="C16" s="7">
        <v>1</v>
      </c>
      <c r="E16" s="23">
        <f t="shared" si="0"/>
        <v>0.27179999999999999</v>
      </c>
      <c r="F16" s="20">
        <f>E16*1</f>
        <v>0.27179999999999999</v>
      </c>
      <c r="G16" s="23">
        <v>0.375</v>
      </c>
      <c r="H16" s="23">
        <v>0.26600000000000001</v>
      </c>
      <c r="I16" s="23">
        <v>0.23400000000000001</v>
      </c>
      <c r="J16" s="23">
        <v>0.23400000000000001</v>
      </c>
      <c r="K16" s="23">
        <v>0.25</v>
      </c>
      <c r="L16" s="8"/>
      <c r="M16" s="23">
        <f t="shared" si="3"/>
        <v>0.34740000000000004</v>
      </c>
      <c r="N16" s="20">
        <f>M16*1</f>
        <v>0.34740000000000004</v>
      </c>
      <c r="O16" s="23">
        <v>0.39</v>
      </c>
      <c r="P16" s="23">
        <v>0.34599999999999997</v>
      </c>
      <c r="Q16" s="23">
        <v>0.33200000000000002</v>
      </c>
      <c r="R16" s="23">
        <v>0.33400000000000002</v>
      </c>
      <c r="S16" s="23">
        <v>0.33500000000000002</v>
      </c>
      <c r="U16" s="37">
        <f t="shared" ref="U16:U19" si="5">-(N16-F16)/N16</f>
        <v>-0.21761658031088096</v>
      </c>
    </row>
    <row r="17" spans="2:21">
      <c r="C17" s="7">
        <v>10</v>
      </c>
      <c r="E17" s="23">
        <f t="shared" si="0"/>
        <v>1.5396000000000001</v>
      </c>
      <c r="F17" s="20">
        <f>E17/10</f>
        <v>0.15396000000000001</v>
      </c>
      <c r="G17" s="23">
        <v>2.141</v>
      </c>
      <c r="H17" s="23">
        <v>1.359</v>
      </c>
      <c r="I17" s="23">
        <v>1.385</v>
      </c>
      <c r="J17" s="23">
        <v>1.36</v>
      </c>
      <c r="K17" s="23">
        <v>1.4530000000000001</v>
      </c>
      <c r="L17" s="8"/>
      <c r="M17" s="23">
        <f t="shared" si="3"/>
        <v>2.2699999999999996</v>
      </c>
      <c r="N17" s="20">
        <f>M17/10</f>
        <v>0.22699999999999995</v>
      </c>
      <c r="O17" s="23">
        <v>2.6059999999999999</v>
      </c>
      <c r="P17" s="23">
        <v>2.177</v>
      </c>
      <c r="Q17" s="23">
        <v>2.1890000000000001</v>
      </c>
      <c r="R17" s="23">
        <v>2.242</v>
      </c>
      <c r="S17" s="23">
        <v>2.1360000000000001</v>
      </c>
      <c r="U17" s="37">
        <f t="shared" si="5"/>
        <v>-0.32176211453744474</v>
      </c>
    </row>
    <row r="18" spans="2:21">
      <c r="C18" s="7">
        <v>100</v>
      </c>
      <c r="E18" s="23">
        <f t="shared" si="0"/>
        <v>12.912799999999999</v>
      </c>
      <c r="F18" s="20">
        <f>E18/100</f>
        <v>0.12912799999999999</v>
      </c>
      <c r="G18" s="23">
        <v>16.934999999999999</v>
      </c>
      <c r="H18" s="23">
        <v>10.609</v>
      </c>
      <c r="I18" s="23">
        <v>11.750999999999999</v>
      </c>
      <c r="J18" s="23">
        <v>14.269</v>
      </c>
      <c r="K18" s="23">
        <v>11</v>
      </c>
      <c r="L18" s="8"/>
      <c r="M18" s="23">
        <f t="shared" si="3"/>
        <v>22.830400000000001</v>
      </c>
      <c r="N18" s="20">
        <f>M18/100</f>
        <v>0.22830400000000001</v>
      </c>
      <c r="O18" s="23">
        <v>21.928000000000001</v>
      </c>
      <c r="P18" s="23">
        <v>21.113</v>
      </c>
      <c r="Q18" s="23">
        <v>25.919</v>
      </c>
      <c r="R18" s="23">
        <v>22.602</v>
      </c>
      <c r="S18" s="23">
        <v>22.59</v>
      </c>
      <c r="U18" s="37">
        <f t="shared" si="5"/>
        <v>-0.43440325180461142</v>
      </c>
    </row>
    <row r="19" spans="2:21">
      <c r="C19" s="7">
        <v>1000</v>
      </c>
      <c r="E19" s="23">
        <f t="shared" si="0"/>
        <v>190.80019999999999</v>
      </c>
      <c r="F19" s="20">
        <f>E19/1000</f>
        <v>0.1908002</v>
      </c>
      <c r="G19" s="23">
        <v>195.29499999999999</v>
      </c>
      <c r="H19" s="23">
        <v>190.23599999999999</v>
      </c>
      <c r="I19" s="23">
        <v>188.833</v>
      </c>
      <c r="J19" s="23">
        <v>190.262</v>
      </c>
      <c r="K19" s="23">
        <v>189.375</v>
      </c>
      <c r="L19" s="8"/>
      <c r="M19" s="23">
        <f t="shared" si="3"/>
        <v>238.76220000000004</v>
      </c>
      <c r="N19" s="20">
        <f>M19/1000</f>
        <v>0.23876220000000004</v>
      </c>
      <c r="O19" s="23">
        <v>243.15899999999999</v>
      </c>
      <c r="P19" s="23">
        <v>240.16300000000001</v>
      </c>
      <c r="Q19" s="23">
        <v>236.82900000000001</v>
      </c>
      <c r="R19" s="23">
        <v>236.29300000000001</v>
      </c>
      <c r="S19" s="23">
        <v>237.36699999999999</v>
      </c>
      <c r="U19" s="37">
        <f t="shared" si="5"/>
        <v>-0.20087769337022371</v>
      </c>
    </row>
    <row r="20" spans="2:21">
      <c r="E20" s="23"/>
      <c r="F20" s="20"/>
      <c r="G20" s="23"/>
      <c r="H20" s="23"/>
      <c r="I20" s="23"/>
      <c r="J20" s="23"/>
      <c r="K20" s="23"/>
      <c r="L20" s="8"/>
      <c r="M20" s="23"/>
      <c r="N20" s="20"/>
      <c r="O20" s="23"/>
      <c r="P20" s="23"/>
      <c r="Q20" s="23"/>
      <c r="R20" s="23"/>
      <c r="S20" s="23"/>
    </row>
    <row r="21" spans="2:21">
      <c r="B21" s="3" t="s">
        <v>46</v>
      </c>
      <c r="C21" s="7">
        <v>0.01</v>
      </c>
      <c r="E21" s="23">
        <f t="shared" si="0"/>
        <v>3.1400000000000004E-2</v>
      </c>
      <c r="F21" s="20">
        <f>E21*100</f>
        <v>3.1400000000000006</v>
      </c>
      <c r="G21" s="23">
        <v>6.3E-2</v>
      </c>
      <c r="H21" s="23">
        <v>3.1E-2</v>
      </c>
      <c r="I21" s="23">
        <v>3.1E-2</v>
      </c>
      <c r="J21" s="23">
        <v>1.6E-2</v>
      </c>
      <c r="K21" s="23">
        <v>1.6E-2</v>
      </c>
      <c r="L21" s="8"/>
      <c r="M21" s="23">
        <f t="shared" ref="M21:M26" si="6">SUM(O21:S21)/5</f>
        <v>6.1399999999999996E-2</v>
      </c>
      <c r="N21" s="20">
        <f>M21*100</f>
        <v>6.14</v>
      </c>
      <c r="O21" s="23">
        <v>7.0999999999999994E-2</v>
      </c>
      <c r="P21" s="23">
        <v>0.06</v>
      </c>
      <c r="Q21" s="23">
        <v>6.6000000000000003E-2</v>
      </c>
      <c r="R21" s="23">
        <v>5.3999999999999999E-2</v>
      </c>
      <c r="S21" s="23">
        <v>5.6000000000000001E-2</v>
      </c>
      <c r="U21" s="37">
        <f t="shared" ref="U21:U22" si="7">-(N21-F21)/N21</f>
        <v>-0.48859934853420184</v>
      </c>
    </row>
    <row r="22" spans="2:21">
      <c r="C22" s="7">
        <v>0.1</v>
      </c>
      <c r="E22" s="23">
        <f t="shared" si="0"/>
        <v>6.1199999999999997E-2</v>
      </c>
      <c r="F22" s="20">
        <f>E22*10</f>
        <v>0.61199999999999999</v>
      </c>
      <c r="G22" s="23">
        <v>9.4E-2</v>
      </c>
      <c r="H22" s="23">
        <v>5.5E-2</v>
      </c>
      <c r="I22" s="23">
        <v>4.7E-2</v>
      </c>
      <c r="J22" s="23">
        <v>6.2E-2</v>
      </c>
      <c r="K22" s="23">
        <v>4.8000000000000001E-2</v>
      </c>
      <c r="L22" s="8"/>
      <c r="M22" s="23">
        <f t="shared" si="6"/>
        <v>0.16840000000000002</v>
      </c>
      <c r="N22" s="20">
        <f>M22*10</f>
        <v>1.6840000000000002</v>
      </c>
      <c r="O22" s="23">
        <v>0.189</v>
      </c>
      <c r="P22" s="23">
        <v>0.156</v>
      </c>
      <c r="Q22" s="23">
        <v>0.16600000000000001</v>
      </c>
      <c r="R22" s="23">
        <v>0.16600000000000001</v>
      </c>
      <c r="S22" s="23">
        <v>0.16500000000000001</v>
      </c>
      <c r="U22" s="37">
        <f t="shared" si="7"/>
        <v>-0.63657957244655583</v>
      </c>
    </row>
    <row r="23" spans="2:21">
      <c r="C23" s="7">
        <v>1</v>
      </c>
      <c r="E23" s="23">
        <f t="shared" si="0"/>
        <v>0.39679999999999999</v>
      </c>
      <c r="F23" s="20">
        <f>E23*1</f>
        <v>0.39679999999999999</v>
      </c>
      <c r="G23" s="23">
        <v>0.48499999999999999</v>
      </c>
      <c r="H23" s="23">
        <v>0.35899999999999999</v>
      </c>
      <c r="I23" s="23">
        <v>0.40600000000000003</v>
      </c>
      <c r="J23" s="23">
        <v>0.35899999999999999</v>
      </c>
      <c r="K23" s="23">
        <v>0.375</v>
      </c>
      <c r="L23" s="8"/>
      <c r="M23" s="23">
        <f t="shared" si="6"/>
        <v>0.27060000000000001</v>
      </c>
      <c r="N23" s="20">
        <f>M23*1</f>
        <v>0.27060000000000001</v>
      </c>
      <c r="O23" s="23">
        <v>0.35199999999999998</v>
      </c>
      <c r="P23" s="23">
        <v>0.23799999999999999</v>
      </c>
      <c r="Q23" s="23">
        <v>0.26100000000000001</v>
      </c>
      <c r="R23" s="23">
        <v>0.25</v>
      </c>
      <c r="S23" s="23">
        <v>0.252</v>
      </c>
      <c r="U23" s="10">
        <f t="shared" ref="U23:U25" si="8">(F23-N23)/F23</f>
        <v>0.31804435483870963</v>
      </c>
    </row>
    <row r="24" spans="2:21">
      <c r="C24" s="7">
        <v>10</v>
      </c>
      <c r="E24" s="23">
        <f t="shared" si="0"/>
        <v>3.879</v>
      </c>
      <c r="F24" s="20">
        <f>E24/10</f>
        <v>0.38790000000000002</v>
      </c>
      <c r="G24" s="23">
        <v>4.2</v>
      </c>
      <c r="H24" s="23">
        <v>3.86</v>
      </c>
      <c r="I24" s="23">
        <v>3.9449999999999998</v>
      </c>
      <c r="J24" s="23">
        <v>3.734</v>
      </c>
      <c r="K24" s="23">
        <v>3.6560000000000001</v>
      </c>
      <c r="L24" s="8"/>
      <c r="M24" s="23">
        <f t="shared" si="6"/>
        <v>1.5875999999999999</v>
      </c>
      <c r="N24" s="20">
        <f>M24/10</f>
        <v>0.15875999999999998</v>
      </c>
      <c r="O24" s="23">
        <v>1.891</v>
      </c>
      <c r="P24" s="23">
        <v>1.5049999999999999</v>
      </c>
      <c r="Q24" s="23">
        <v>1.526</v>
      </c>
      <c r="R24" s="23">
        <v>1.534</v>
      </c>
      <c r="S24" s="23">
        <v>1.482</v>
      </c>
      <c r="U24" s="10">
        <f t="shared" si="8"/>
        <v>0.59071925754060328</v>
      </c>
    </row>
    <row r="25" spans="2:21">
      <c r="C25" s="7">
        <v>100</v>
      </c>
      <c r="E25" s="23">
        <f t="shared" si="0"/>
        <v>88.646800000000013</v>
      </c>
      <c r="F25" s="20">
        <f>E25/100</f>
        <v>0.88646800000000014</v>
      </c>
      <c r="G25" s="23">
        <v>77.786000000000001</v>
      </c>
      <c r="H25" s="23">
        <v>92.966999999999999</v>
      </c>
      <c r="I25" s="23">
        <v>106.863</v>
      </c>
      <c r="J25" s="23">
        <v>84.843000000000004</v>
      </c>
      <c r="K25" s="23">
        <v>80.775000000000006</v>
      </c>
      <c r="L25" s="8"/>
      <c r="M25" s="23">
        <f t="shared" si="6"/>
        <v>17.806599999999996</v>
      </c>
      <c r="N25" s="20">
        <f>M25/100</f>
        <v>0.17806599999999995</v>
      </c>
      <c r="O25" s="23">
        <v>16.663</v>
      </c>
      <c r="P25" s="23">
        <v>15.782</v>
      </c>
      <c r="Q25" s="23">
        <v>20.300999999999998</v>
      </c>
      <c r="R25" s="23">
        <v>16.472000000000001</v>
      </c>
      <c r="S25" s="23">
        <v>19.815000000000001</v>
      </c>
      <c r="U25" s="10">
        <f t="shared" si="8"/>
        <v>0.799128676951678</v>
      </c>
    </row>
    <row r="26" spans="2:21">
      <c r="C26" s="7">
        <v>1000</v>
      </c>
      <c r="E26" s="24" t="s">
        <v>12</v>
      </c>
      <c r="F26" s="21" t="s">
        <v>12</v>
      </c>
      <c r="G26" s="24" t="s">
        <v>12</v>
      </c>
      <c r="H26" s="24" t="s">
        <v>12</v>
      </c>
      <c r="I26" s="24" t="s">
        <v>12</v>
      </c>
      <c r="J26" s="24" t="s">
        <v>12</v>
      </c>
      <c r="K26" s="24" t="s">
        <v>12</v>
      </c>
      <c r="L26" s="9"/>
      <c r="M26" s="23">
        <f>SUM(O26:S26)/5</f>
        <v>301.87979999999999</v>
      </c>
      <c r="N26" s="20">
        <f>M26/1000</f>
        <v>0.30187979999999998</v>
      </c>
      <c r="O26" s="24">
        <v>227.70500000000001</v>
      </c>
      <c r="P26" s="24">
        <v>293.99700000000001</v>
      </c>
      <c r="Q26" s="24">
        <v>322.50099999999998</v>
      </c>
      <c r="R26" s="24">
        <v>333.51499999999999</v>
      </c>
      <c r="S26" s="24">
        <v>331.68099999999998</v>
      </c>
      <c r="U26" s="18" t="s">
        <v>13</v>
      </c>
    </row>
    <row r="27" spans="2:21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2:21">
      <c r="B28" s="39" t="s">
        <v>18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21">
      <c r="B29" s="3" t="s">
        <v>47</v>
      </c>
    </row>
    <row r="30" spans="2:21">
      <c r="B30" s="3" t="s">
        <v>48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21">
      <c r="B31" s="3" t="s">
        <v>49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21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5:19"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</sheetData>
  <mergeCells count="4">
    <mergeCell ref="E4:F4"/>
    <mergeCell ref="M4:N4"/>
    <mergeCell ref="G5:K5"/>
    <mergeCell ref="O5:S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Distinct</vt:lpstr>
      <vt:lpstr>GroupBy</vt:lpstr>
      <vt:lpstr>JoinTable</vt:lpstr>
      <vt:lpstr>Detail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2023-04-23T13:12:20Z</dcterms:modified>
</cp:coreProperties>
</file>